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esktop\QUAN_LY_THUONG_MAI\"/>
    </mc:Choice>
  </mc:AlternateContent>
  <bookViews>
    <workbookView xWindow="-120" yWindow="-120" windowWidth="29040" windowHeight="15840" tabRatio="868" activeTab="3"/>
  </bookViews>
  <sheets>
    <sheet name="DM_NGHIEP_VU" sheetId="7" r:id="rId1"/>
    <sheet name="DM_HANG_HOA" sheetId="2" r:id="rId2"/>
    <sheet name="DM_DOI_TUONG" sheetId="5" r:id="rId3"/>
    <sheet name="NK_XUAT_NHAP" sheetId="4" r:id="rId4"/>
    <sheet name="NK_THU_CHI" sheetId="8" r:id="rId5"/>
    <sheet name="NK_CHI_PHI_CHUA_CHI" sheetId="13" r:id="rId6"/>
    <sheet name="QL_DOANH_SO" sheetId="12" r:id="rId7"/>
    <sheet name="QL_KY_QUY" sheetId="14" r:id="rId8"/>
    <sheet name="QL_VAY" sheetId="15" r:id="rId9"/>
    <sheet name="QL_TSCD" sheetId="9" r:id="rId10"/>
    <sheet name="QL_PHAN_BO_CHI_PHI" sheetId="11" r:id="rId11"/>
    <sheet name="TONG_HOP_SO_DU" sheetId="10" r:id="rId12"/>
  </sheets>
  <definedNames>
    <definedName name="_xlnm._FilterDatabase" localSheetId="2" hidden="1">DM_DOI_TUONG!$B$3:$F$3</definedName>
    <definedName name="_xlnm._FilterDatabase" localSheetId="1" hidden="1">DM_HANG_HOA!$A$3:$G$2275</definedName>
    <definedName name="_xlnm._FilterDatabase" localSheetId="5" hidden="1">NK_CHI_PHI_CHUA_CHI!#REF!</definedName>
    <definedName name="_xlnm._FilterDatabase" localSheetId="4" hidden="1">NK_THU_CHI!#REF!</definedName>
    <definedName name="_xlnm._FilterDatabase" localSheetId="3" hidden="1">NK_XUAT_NHAP!$A$3:$AD$3</definedName>
    <definedName name="_xlnm._FilterDatabase" localSheetId="10" hidden="1">QL_PHAN_BO_CHI_PHI!$A$3:$S$3</definedName>
    <definedName name="_xlnm._FilterDatabase" localSheetId="9" hidden="1">QL_TSCD!$A$3:$S$3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3" i="13" l="1"/>
  <c r="G23" i="13"/>
  <c r="I23" i="13"/>
  <c r="J23" i="13"/>
  <c r="C22" i="13"/>
  <c r="G22" i="13"/>
  <c r="I22" i="13"/>
  <c r="J22" i="13"/>
  <c r="C21" i="13"/>
  <c r="G21" i="13"/>
  <c r="I21" i="13"/>
  <c r="J21" i="13"/>
  <c r="C20" i="13"/>
  <c r="G20" i="13"/>
  <c r="I20" i="13"/>
  <c r="J20" i="13"/>
  <c r="C19" i="13"/>
  <c r="G19" i="13"/>
  <c r="I19" i="13"/>
  <c r="J19" i="13"/>
  <c r="C18" i="13"/>
  <c r="G18" i="13"/>
  <c r="I18" i="13"/>
  <c r="J18" i="13"/>
  <c r="C17" i="13"/>
  <c r="G17" i="13"/>
  <c r="I17" i="13"/>
  <c r="J17" i="13"/>
  <c r="C16" i="13"/>
  <c r="G16" i="13"/>
  <c r="I16" i="13"/>
  <c r="J16" i="13"/>
  <c r="C15" i="13"/>
  <c r="G15" i="13"/>
  <c r="I15" i="13"/>
  <c r="J15" i="13"/>
  <c r="C14" i="13"/>
  <c r="G14" i="13"/>
  <c r="I14" i="13"/>
  <c r="J14" i="13"/>
  <c r="C13" i="13"/>
  <c r="Q220" i="8" s="1"/>
  <c r="G13" i="13"/>
  <c r="I13" i="13"/>
  <c r="J13" i="13"/>
  <c r="C12" i="13"/>
  <c r="G12" i="13"/>
  <c r="I12" i="13"/>
  <c r="J12" i="13"/>
  <c r="C11" i="13"/>
  <c r="G11" i="13"/>
  <c r="I11" i="13"/>
  <c r="J11" i="13"/>
  <c r="C10" i="13"/>
  <c r="G10" i="13"/>
  <c r="I10" i="13"/>
  <c r="J10" i="13"/>
  <c r="C9" i="13"/>
  <c r="G9" i="13"/>
  <c r="I9" i="13"/>
  <c r="J9" i="13"/>
  <c r="C8" i="13"/>
  <c r="G8" i="13"/>
  <c r="I8" i="13"/>
  <c r="J8" i="13"/>
  <c r="C7" i="13"/>
  <c r="G7" i="13"/>
  <c r="I7" i="13"/>
  <c r="J7" i="13"/>
  <c r="C460" i="8"/>
  <c r="C437" i="8"/>
  <c r="C436" i="8"/>
  <c r="C434" i="8"/>
  <c r="C411" i="8"/>
  <c r="C400" i="8"/>
  <c r="C384" i="8"/>
  <c r="C382" i="8"/>
  <c r="C380" i="8"/>
  <c r="C379" i="8"/>
  <c r="C374" i="8"/>
  <c r="C355" i="8"/>
  <c r="C354" i="8"/>
  <c r="C346" i="8"/>
  <c r="C337" i="8"/>
  <c r="C335" i="8"/>
  <c r="C331" i="8"/>
  <c r="C327" i="8"/>
  <c r="C326" i="8"/>
  <c r="C309" i="8"/>
  <c r="C308" i="8"/>
  <c r="C307" i="8"/>
  <c r="C284" i="8"/>
  <c r="C282" i="8"/>
  <c r="C252" i="8"/>
  <c r="C236" i="8"/>
  <c r="C230" i="8"/>
  <c r="C221" i="8"/>
  <c r="C219" i="8"/>
  <c r="C440" i="8"/>
  <c r="C428" i="8"/>
  <c r="C427" i="8"/>
  <c r="C426" i="8"/>
  <c r="C412" i="8"/>
  <c r="C410" i="8"/>
  <c r="C409" i="8"/>
  <c r="C407" i="8"/>
  <c r="C406" i="8"/>
  <c r="C405" i="8"/>
  <c r="C404" i="8"/>
  <c r="C403" i="8"/>
  <c r="C402" i="8"/>
  <c r="C401" i="8"/>
  <c r="C399" i="8"/>
  <c r="C385" i="8"/>
  <c r="C383" i="8"/>
  <c r="C375" i="8"/>
  <c r="C360" i="8"/>
  <c r="C359" i="8"/>
  <c r="C358" i="8"/>
  <c r="C357" i="8"/>
  <c r="C356" i="8"/>
  <c r="C347" i="8"/>
  <c r="C340" i="8"/>
  <c r="C339" i="8"/>
  <c r="C338" i="8"/>
  <c r="C336" i="8"/>
  <c r="C334" i="8"/>
  <c r="C333" i="8"/>
  <c r="C332" i="8"/>
  <c r="C330" i="8"/>
  <c r="C329" i="8"/>
  <c r="C328" i="8"/>
  <c r="C317" i="8"/>
  <c r="C316" i="8"/>
  <c r="C315" i="8"/>
  <c r="C314" i="8"/>
  <c r="C313" i="8"/>
  <c r="C306" i="8"/>
  <c r="C298" i="8"/>
  <c r="C297" i="8"/>
  <c r="C296" i="8"/>
  <c r="C295" i="8"/>
  <c r="C294" i="8"/>
  <c r="C285" i="8"/>
  <c r="C277" i="8"/>
  <c r="C276" i="8"/>
  <c r="C275" i="8"/>
  <c r="C273" i="8"/>
  <c r="C272" i="8"/>
  <c r="C262" i="8"/>
  <c r="C261" i="8"/>
  <c r="C260" i="8"/>
  <c r="C259" i="8"/>
  <c r="C258" i="8"/>
  <c r="C257" i="8"/>
  <c r="C256" i="8"/>
  <c r="C255" i="8"/>
  <c r="C254" i="8"/>
  <c r="C253" i="8"/>
  <c r="C238" i="8"/>
  <c r="C235" i="8"/>
  <c r="C234" i="8"/>
  <c r="C223" i="8"/>
  <c r="C222" i="8"/>
  <c r="C220" i="8"/>
  <c r="C218" i="8"/>
  <c r="C217" i="8"/>
  <c r="C216" i="8"/>
  <c r="C215" i="8"/>
  <c r="C457" i="8"/>
  <c r="C456" i="8"/>
  <c r="C455" i="8"/>
  <c r="C454" i="8"/>
  <c r="C453" i="8"/>
  <c r="C452" i="8"/>
  <c r="C451" i="8"/>
  <c r="C450" i="8"/>
  <c r="C449" i="8"/>
  <c r="C446" i="8"/>
  <c r="C433" i="8"/>
  <c r="C432" i="8"/>
  <c r="C431" i="8"/>
  <c r="C421" i="8"/>
  <c r="C420" i="8"/>
  <c r="C390" i="8"/>
  <c r="C389" i="8"/>
  <c r="C378" i="8"/>
  <c r="C372" i="8"/>
  <c r="C371" i="8"/>
  <c r="C370" i="8"/>
  <c r="C369" i="8"/>
  <c r="C368" i="8"/>
  <c r="C367" i="8"/>
  <c r="C366" i="8"/>
  <c r="C365" i="8"/>
  <c r="C364" i="8"/>
  <c r="C363" i="8"/>
  <c r="C325" i="8"/>
  <c r="C324" i="8"/>
  <c r="C323" i="8"/>
  <c r="C322" i="8"/>
  <c r="C321" i="8"/>
  <c r="C320" i="8"/>
  <c r="C283" i="8"/>
  <c r="C281" i="8"/>
  <c r="C278" i="8"/>
  <c r="C249" i="8"/>
  <c r="C248" i="8"/>
  <c r="C247" i="8"/>
  <c r="C246" i="8"/>
  <c r="C245" i="8"/>
  <c r="C244" i="8"/>
  <c r="C243" i="8"/>
  <c r="C242" i="8"/>
  <c r="C241" i="8"/>
  <c r="C240" i="8"/>
  <c r="C239" i="8"/>
  <c r="C233" i="8"/>
  <c r="C232" i="8"/>
  <c r="C459" i="8"/>
  <c r="C458" i="8"/>
  <c r="C448" i="8"/>
  <c r="C447" i="8"/>
  <c r="C445" i="8"/>
  <c r="C444" i="8"/>
  <c r="C443" i="8"/>
  <c r="C442" i="8"/>
  <c r="C441" i="8"/>
  <c r="C439" i="8"/>
  <c r="C438" i="8"/>
  <c r="C435" i="8"/>
  <c r="C430" i="8"/>
  <c r="C429" i="8"/>
  <c r="C425" i="8"/>
  <c r="C424" i="8"/>
  <c r="C423" i="8"/>
  <c r="C422" i="8"/>
  <c r="C419" i="8"/>
  <c r="C418" i="8"/>
  <c r="C417" i="8"/>
  <c r="C416" i="8"/>
  <c r="C415" i="8"/>
  <c r="C414" i="8"/>
  <c r="C413" i="8"/>
  <c r="C408" i="8"/>
  <c r="C398" i="8"/>
  <c r="C397" i="8"/>
  <c r="C396" i="8"/>
  <c r="C395" i="8"/>
  <c r="C394" i="8"/>
  <c r="C393" i="8"/>
  <c r="C392" i="8"/>
  <c r="C391" i="8"/>
  <c r="C388" i="8"/>
  <c r="C387" i="8"/>
  <c r="C386" i="8"/>
  <c r="C381" i="8"/>
  <c r="C377" i="8"/>
  <c r="C376" i="8"/>
  <c r="C373" i="8"/>
  <c r="C362" i="8"/>
  <c r="C361" i="8"/>
  <c r="C353" i="8"/>
  <c r="C352" i="8"/>
  <c r="C351" i="8"/>
  <c r="C350" i="8"/>
  <c r="C349" i="8"/>
  <c r="C348" i="8"/>
  <c r="C345" i="8"/>
  <c r="C344" i="8"/>
  <c r="C343" i="8"/>
  <c r="C342" i="8"/>
  <c r="C341" i="8"/>
  <c r="C319" i="8"/>
  <c r="C318" i="8"/>
  <c r="C312" i="8"/>
  <c r="C311" i="8"/>
  <c r="C310" i="8"/>
  <c r="C305" i="8"/>
  <c r="C304" i="8"/>
  <c r="C303" i="8"/>
  <c r="C302" i="8"/>
  <c r="C301" i="8"/>
  <c r="C300" i="8"/>
  <c r="C299" i="8"/>
  <c r="C293" i="8"/>
  <c r="C292" i="8"/>
  <c r="C291" i="8"/>
  <c r="C290" i="8"/>
  <c r="C289" i="8"/>
  <c r="C288" i="8"/>
  <c r="C287" i="8"/>
  <c r="C286" i="8"/>
  <c r="C280" i="8"/>
  <c r="C279" i="8"/>
  <c r="C274" i="8"/>
  <c r="C271" i="8"/>
  <c r="C270" i="8"/>
  <c r="C269" i="8"/>
  <c r="C268" i="8"/>
  <c r="C267" i="8"/>
  <c r="C266" i="8"/>
  <c r="C265" i="8"/>
  <c r="C264" i="8"/>
  <c r="C263" i="8"/>
  <c r="C251" i="8"/>
  <c r="C250" i="8"/>
  <c r="C237" i="8"/>
  <c r="C231" i="8"/>
  <c r="C229" i="8"/>
  <c r="C228" i="8"/>
  <c r="C227" i="8"/>
  <c r="C226" i="8"/>
  <c r="C225" i="8"/>
  <c r="C22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Q218" i="8"/>
  <c r="Q219" i="8"/>
  <c r="Q226" i="8"/>
  <c r="Q230" i="8"/>
  <c r="Q231" i="8"/>
  <c r="Q238" i="8"/>
  <c r="Q240" i="8"/>
  <c r="Q241" i="8"/>
  <c r="Q242" i="8"/>
  <c r="Q243" i="8"/>
  <c r="Q244" i="8"/>
  <c r="Q245" i="8"/>
  <c r="Q246" i="8"/>
  <c r="Q247" i="8"/>
  <c r="Q248" i="8"/>
  <c r="Q249" i="8"/>
  <c r="Q250" i="8"/>
  <c r="Q251" i="8"/>
  <c r="Q252" i="8"/>
  <c r="Q253" i="8"/>
  <c r="Q254" i="8"/>
  <c r="Q255" i="8"/>
  <c r="Q256" i="8"/>
  <c r="Q257" i="8"/>
  <c r="Q258" i="8"/>
  <c r="Q259" i="8"/>
  <c r="Q260" i="8"/>
  <c r="Q261" i="8"/>
  <c r="Q262" i="8"/>
  <c r="Q263" i="8"/>
  <c r="Q264" i="8"/>
  <c r="Q265" i="8"/>
  <c r="Q266" i="8"/>
  <c r="Q267" i="8"/>
  <c r="Q268" i="8"/>
  <c r="Q269" i="8"/>
  <c r="Q270" i="8"/>
  <c r="Q271" i="8"/>
  <c r="Q272" i="8"/>
  <c r="Q273" i="8"/>
  <c r="Q274" i="8"/>
  <c r="Q275" i="8"/>
  <c r="Q276" i="8"/>
  <c r="Q277" i="8"/>
  <c r="Q278" i="8"/>
  <c r="Q279" i="8"/>
  <c r="Q280" i="8"/>
  <c r="Q281" i="8"/>
  <c r="Q282" i="8"/>
  <c r="Q283" i="8"/>
  <c r="Q284" i="8"/>
  <c r="Q285" i="8"/>
  <c r="Q286" i="8"/>
  <c r="Q287" i="8"/>
  <c r="Q288" i="8"/>
  <c r="Q289" i="8"/>
  <c r="Q290" i="8"/>
  <c r="Q291" i="8"/>
  <c r="Q292" i="8"/>
  <c r="Q293" i="8"/>
  <c r="Q294" i="8"/>
  <c r="Q295" i="8"/>
  <c r="Q296" i="8"/>
  <c r="Q297" i="8"/>
  <c r="Q298" i="8"/>
  <c r="Q299" i="8"/>
  <c r="Q300" i="8"/>
  <c r="Q301" i="8"/>
  <c r="Q302" i="8"/>
  <c r="Q303" i="8"/>
  <c r="Q304" i="8"/>
  <c r="Q305" i="8"/>
  <c r="Q306" i="8"/>
  <c r="Q307" i="8"/>
  <c r="Q308" i="8"/>
  <c r="Q309" i="8"/>
  <c r="Q310" i="8"/>
  <c r="Q311" i="8"/>
  <c r="Q312" i="8"/>
  <c r="Q313" i="8"/>
  <c r="Q314" i="8"/>
  <c r="Q315" i="8"/>
  <c r="Q316" i="8"/>
  <c r="Q317" i="8"/>
  <c r="Q318" i="8"/>
  <c r="Q319" i="8"/>
  <c r="Q320" i="8"/>
  <c r="Q321" i="8"/>
  <c r="Q322" i="8"/>
  <c r="Q323" i="8"/>
  <c r="Q324" i="8"/>
  <c r="Q325" i="8"/>
  <c r="Q326" i="8"/>
  <c r="Q327" i="8"/>
  <c r="Q328" i="8"/>
  <c r="Q329" i="8"/>
  <c r="Q330" i="8"/>
  <c r="Q331" i="8"/>
  <c r="Q332" i="8"/>
  <c r="Q333" i="8"/>
  <c r="Q334" i="8"/>
  <c r="Q335" i="8"/>
  <c r="Q336" i="8"/>
  <c r="Q337" i="8"/>
  <c r="Q338" i="8"/>
  <c r="Q339" i="8"/>
  <c r="Q340" i="8"/>
  <c r="Q341" i="8"/>
  <c r="Q342" i="8"/>
  <c r="Q343" i="8"/>
  <c r="Q344" i="8"/>
  <c r="Q345" i="8"/>
  <c r="Q346" i="8"/>
  <c r="Q347" i="8"/>
  <c r="Q348" i="8"/>
  <c r="Q349" i="8"/>
  <c r="Q350" i="8"/>
  <c r="Q351" i="8"/>
  <c r="Q352" i="8"/>
  <c r="Q353" i="8"/>
  <c r="Q354" i="8"/>
  <c r="Q355" i="8"/>
  <c r="Q356" i="8"/>
  <c r="Q357" i="8"/>
  <c r="Q358" i="8"/>
  <c r="Q359" i="8"/>
  <c r="Q360" i="8"/>
  <c r="Q361" i="8"/>
  <c r="Q362" i="8"/>
  <c r="Q363" i="8"/>
  <c r="Q364" i="8"/>
  <c r="Q365" i="8"/>
  <c r="Q366" i="8"/>
  <c r="Q367" i="8"/>
  <c r="Q368" i="8"/>
  <c r="Q369" i="8"/>
  <c r="Q370" i="8"/>
  <c r="Q371" i="8"/>
  <c r="Q372" i="8"/>
  <c r="Q373" i="8"/>
  <c r="Q374" i="8"/>
  <c r="Q375" i="8"/>
  <c r="Q376" i="8"/>
  <c r="Q377" i="8"/>
  <c r="Q378" i="8"/>
  <c r="Q379" i="8"/>
  <c r="Q380" i="8"/>
  <c r="Q381" i="8"/>
  <c r="Q382" i="8"/>
  <c r="Q383" i="8"/>
  <c r="Q384" i="8"/>
  <c r="Q385" i="8"/>
  <c r="Q386" i="8"/>
  <c r="Q387" i="8"/>
  <c r="Q388" i="8"/>
  <c r="Q389" i="8"/>
  <c r="Q390" i="8"/>
  <c r="Q391" i="8"/>
  <c r="Q392" i="8"/>
  <c r="Q393" i="8"/>
  <c r="Q394" i="8"/>
  <c r="Q395" i="8"/>
  <c r="Q396" i="8"/>
  <c r="Q397" i="8"/>
  <c r="Q398" i="8"/>
  <c r="Q399" i="8"/>
  <c r="Q400" i="8"/>
  <c r="Q401" i="8"/>
  <c r="Q402" i="8"/>
  <c r="Q403" i="8"/>
  <c r="Q404" i="8"/>
  <c r="Q405" i="8"/>
  <c r="Q406" i="8"/>
  <c r="Q407" i="8"/>
  <c r="Q408" i="8"/>
  <c r="Q409" i="8"/>
  <c r="Q410" i="8"/>
  <c r="Q411" i="8"/>
  <c r="Q412" i="8"/>
  <c r="Q413" i="8"/>
  <c r="Q414" i="8"/>
  <c r="Q415" i="8"/>
  <c r="Q416" i="8"/>
  <c r="Q417" i="8"/>
  <c r="Q418" i="8"/>
  <c r="Q419" i="8"/>
  <c r="Q420" i="8"/>
  <c r="Q421" i="8"/>
  <c r="Q422" i="8"/>
  <c r="Q423" i="8"/>
  <c r="Q424" i="8"/>
  <c r="Q425" i="8"/>
  <c r="Q426" i="8"/>
  <c r="Q427" i="8"/>
  <c r="Q428" i="8"/>
  <c r="Q429" i="8"/>
  <c r="Q430" i="8"/>
  <c r="Q431" i="8"/>
  <c r="Q432" i="8"/>
  <c r="Q433" i="8"/>
  <c r="Q434" i="8"/>
  <c r="Q435" i="8"/>
  <c r="Q436" i="8"/>
  <c r="Q437" i="8"/>
  <c r="Q438" i="8"/>
  <c r="Q439" i="8"/>
  <c r="Q440" i="8"/>
  <c r="Q441" i="8"/>
  <c r="Q442" i="8"/>
  <c r="Q443" i="8"/>
  <c r="Q444" i="8"/>
  <c r="Q445" i="8"/>
  <c r="Q446" i="8"/>
  <c r="Q447" i="8"/>
  <c r="Q448" i="8"/>
  <c r="Q449" i="8"/>
  <c r="Q450" i="8"/>
  <c r="Q451" i="8"/>
  <c r="Q452" i="8"/>
  <c r="Q453" i="8"/>
  <c r="Q454" i="8"/>
  <c r="Q455" i="8"/>
  <c r="Q456" i="8"/>
  <c r="Q457" i="8"/>
  <c r="Q458" i="8"/>
  <c r="Q459" i="8"/>
  <c r="Q460" i="8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O2930" i="4"/>
  <c r="O2931" i="4"/>
  <c r="O2932" i="4"/>
  <c r="O2933" i="4"/>
  <c r="O2934" i="4"/>
  <c r="O2935" i="4"/>
  <c r="O2936" i="4"/>
  <c r="Q2936" i="4" s="1"/>
  <c r="O2937" i="4"/>
  <c r="Q2937" i="4" s="1"/>
  <c r="R2937" i="4" s="1"/>
  <c r="O2938" i="4"/>
  <c r="Q2938" i="4" s="1"/>
  <c r="R2938" i="4" s="1"/>
  <c r="O2939" i="4"/>
  <c r="O2940" i="4"/>
  <c r="Q2940" i="4" s="1"/>
  <c r="O2941" i="4"/>
  <c r="Q2941" i="4" s="1"/>
  <c r="R2941" i="4" s="1"/>
  <c r="O2942" i="4"/>
  <c r="O2943" i="4"/>
  <c r="O2944" i="4"/>
  <c r="O2945" i="4"/>
  <c r="O2946" i="4"/>
  <c r="O2947" i="4"/>
  <c r="O2948" i="4"/>
  <c r="Q2948" i="4" s="1"/>
  <c r="O2949" i="4"/>
  <c r="Q2949" i="4" s="1"/>
  <c r="R2949" i="4" s="1"/>
  <c r="O2950" i="4"/>
  <c r="Q2950" i="4" s="1"/>
  <c r="O2951" i="4"/>
  <c r="Q2951" i="4" s="1"/>
  <c r="O2952" i="4"/>
  <c r="Q2952" i="4" s="1"/>
  <c r="O2953" i="4"/>
  <c r="O2954" i="4"/>
  <c r="O2955" i="4"/>
  <c r="Q2955" i="4" s="1"/>
  <c r="O2956" i="4"/>
  <c r="O2957" i="4"/>
  <c r="O2958" i="4"/>
  <c r="O2959" i="4"/>
  <c r="O2960" i="4"/>
  <c r="Q2960" i="4" s="1"/>
  <c r="O2961" i="4"/>
  <c r="Q2961" i="4" s="1"/>
  <c r="R2961" i="4" s="1"/>
  <c r="O2962" i="4"/>
  <c r="Q2962" i="4" s="1"/>
  <c r="R2962" i="4" s="1"/>
  <c r="O2963" i="4"/>
  <c r="Q2963" i="4" s="1"/>
  <c r="O2964" i="4"/>
  <c r="Q2964" i="4" s="1"/>
  <c r="O2965" i="4"/>
  <c r="Q2965" i="4" s="1"/>
  <c r="R2965" i="4" s="1"/>
  <c r="O2966" i="4"/>
  <c r="O2967" i="4"/>
  <c r="Q2967" i="4" s="1"/>
  <c r="O2968" i="4"/>
  <c r="O2969" i="4"/>
  <c r="O2970" i="4"/>
  <c r="O2971" i="4"/>
  <c r="O2972" i="4"/>
  <c r="Q2972" i="4" s="1"/>
  <c r="O2973" i="4"/>
  <c r="Q2973" i="4" s="1"/>
  <c r="R2973" i="4" s="1"/>
  <c r="O2974" i="4"/>
  <c r="O2975" i="4"/>
  <c r="O2976" i="4"/>
  <c r="Q2976" i="4" s="1"/>
  <c r="O2977" i="4"/>
  <c r="Q2977" i="4" s="1"/>
  <c r="R2977" i="4" s="1"/>
  <c r="O2978" i="4"/>
  <c r="O2979" i="4"/>
  <c r="O2980" i="4"/>
  <c r="O2981" i="4"/>
  <c r="O2982" i="4"/>
  <c r="O2983" i="4"/>
  <c r="O2984" i="4"/>
  <c r="Q2984" i="4" s="1"/>
  <c r="O2985" i="4"/>
  <c r="Q2985" i="4" s="1"/>
  <c r="R2985" i="4" s="1"/>
  <c r="O2986" i="4"/>
  <c r="Q2986" i="4" s="1"/>
  <c r="R2986" i="4" s="1"/>
  <c r="O2987" i="4"/>
  <c r="Q2987" i="4" s="1"/>
  <c r="O2988" i="4"/>
  <c r="Q2988" i="4" s="1"/>
  <c r="O2989" i="4"/>
  <c r="Q2989" i="4" s="1"/>
  <c r="R2989" i="4" s="1"/>
  <c r="O2990" i="4"/>
  <c r="O2991" i="4"/>
  <c r="Q2991" i="4" s="1"/>
  <c r="O2992" i="4"/>
  <c r="O2993" i="4"/>
  <c r="O2994" i="4"/>
  <c r="O2995" i="4"/>
  <c r="O2996" i="4"/>
  <c r="Q2996" i="4" s="1"/>
  <c r="O2997" i="4"/>
  <c r="Q2997" i="4" s="1"/>
  <c r="R2997" i="4" s="1"/>
  <c r="O2998" i="4"/>
  <c r="Q2998" i="4" s="1"/>
  <c r="O2999" i="4"/>
  <c r="Q2999" i="4" s="1"/>
  <c r="O3000" i="4"/>
  <c r="Q3000" i="4" s="1"/>
  <c r="O3001" i="4"/>
  <c r="Q3001" i="4" s="1"/>
  <c r="R3001" i="4" s="1"/>
  <c r="O3002" i="4"/>
  <c r="O3003" i="4"/>
  <c r="O3004" i="4"/>
  <c r="O3005" i="4"/>
  <c r="O3006" i="4"/>
  <c r="O3007" i="4"/>
  <c r="O3008" i="4"/>
  <c r="Q3008" i="4" s="1"/>
  <c r="O3009" i="4"/>
  <c r="Q3009" i="4" s="1"/>
  <c r="R3009" i="4" s="1"/>
  <c r="O3010" i="4"/>
  <c r="Q3010" i="4" s="1"/>
  <c r="O3011" i="4"/>
  <c r="O3012" i="4"/>
  <c r="Q3012" i="4" s="1"/>
  <c r="O3013" i="4"/>
  <c r="Q3013" i="4" s="1"/>
  <c r="R3013" i="4" s="1"/>
  <c r="O3014" i="4"/>
  <c r="O3015" i="4"/>
  <c r="Q3015" i="4" s="1"/>
  <c r="O3016" i="4"/>
  <c r="O3017" i="4"/>
  <c r="O3018" i="4"/>
  <c r="Q2930" i="4"/>
  <c r="R2930" i="4" s="1"/>
  <c r="Q2931" i="4"/>
  <c r="Q2942" i="4"/>
  <c r="R2942" i="4" s="1"/>
  <c r="Q2953" i="4"/>
  <c r="R2953" i="4" s="1"/>
  <c r="Q2954" i="4"/>
  <c r="R2954" i="4" s="1"/>
  <c r="Q2966" i="4"/>
  <c r="R2966" i="4" s="1"/>
  <c r="Q2974" i="4"/>
  <c r="R2974" i="4" s="1"/>
  <c r="Q2978" i="4"/>
  <c r="R2978" i="4" s="1"/>
  <c r="Q2979" i="4"/>
  <c r="Q2990" i="4"/>
  <c r="R2990" i="4" s="1"/>
  <c r="Q3002" i="4"/>
  <c r="R3002" i="4" s="1"/>
  <c r="Q3011" i="4"/>
  <c r="Q3014" i="4"/>
  <c r="R3014" i="4" s="1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O2796" i="4"/>
  <c r="Q2796" i="4" s="1"/>
  <c r="R2796" i="4" s="1"/>
  <c r="O2797" i="4"/>
  <c r="Q2797" i="4" s="1"/>
  <c r="O2798" i="4"/>
  <c r="Q2798" i="4" s="1"/>
  <c r="R2798" i="4" s="1"/>
  <c r="O2799" i="4"/>
  <c r="Q2799" i="4" s="1"/>
  <c r="R2799" i="4" s="1"/>
  <c r="O2800" i="4"/>
  <c r="Q2800" i="4" s="1"/>
  <c r="R2800" i="4" s="1"/>
  <c r="O2801" i="4"/>
  <c r="Q2801" i="4" s="1"/>
  <c r="O2802" i="4"/>
  <c r="Q2802" i="4" s="1"/>
  <c r="O2803" i="4"/>
  <c r="Q2803" i="4" s="1"/>
  <c r="O2804" i="4"/>
  <c r="Q2804" i="4" s="1"/>
  <c r="O2805" i="4"/>
  <c r="Q2805" i="4" s="1"/>
  <c r="R2805" i="4" s="1"/>
  <c r="O2806" i="4"/>
  <c r="Q2806" i="4" s="1"/>
  <c r="R2806" i="4" s="1"/>
  <c r="O2807" i="4"/>
  <c r="Q2807" i="4" s="1"/>
  <c r="O2808" i="4"/>
  <c r="Q2808" i="4" s="1"/>
  <c r="R2808" i="4" s="1"/>
  <c r="O2809" i="4"/>
  <c r="Q2809" i="4" s="1"/>
  <c r="R2809" i="4" s="1"/>
  <c r="O2810" i="4"/>
  <c r="Q2810" i="4" s="1"/>
  <c r="O2811" i="4"/>
  <c r="O2812" i="4"/>
  <c r="O2813" i="4"/>
  <c r="Q2813" i="4" s="1"/>
  <c r="O2814" i="4"/>
  <c r="Q2814" i="4" s="1"/>
  <c r="R2814" i="4" s="1"/>
  <c r="O2815" i="4"/>
  <c r="Q2815" i="4" s="1"/>
  <c r="R2815" i="4" s="1"/>
  <c r="O2816" i="4"/>
  <c r="Q2816" i="4" s="1"/>
  <c r="O2817" i="4"/>
  <c r="Q2817" i="4" s="1"/>
  <c r="O2818" i="4"/>
  <c r="O2819" i="4"/>
  <c r="Q2819" i="4" s="1"/>
  <c r="O2820" i="4"/>
  <c r="Q2820" i="4" s="1"/>
  <c r="O2821" i="4"/>
  <c r="Q2821" i="4" s="1"/>
  <c r="O2822" i="4"/>
  <c r="O2823" i="4"/>
  <c r="Q2823" i="4" s="1"/>
  <c r="R2823" i="4" s="1"/>
  <c r="O2824" i="4"/>
  <c r="O2825" i="4"/>
  <c r="Q2825" i="4" s="1"/>
  <c r="O2826" i="4"/>
  <c r="O2827" i="4"/>
  <c r="Q2827" i="4" s="1"/>
  <c r="R2827" i="4" s="1"/>
  <c r="O2828" i="4"/>
  <c r="O2829" i="4"/>
  <c r="Q2829" i="4" s="1"/>
  <c r="O2830" i="4"/>
  <c r="Q2830" i="4" s="1"/>
  <c r="R2830" i="4" s="1"/>
  <c r="O2831" i="4"/>
  <c r="O2832" i="4"/>
  <c r="O2833" i="4"/>
  <c r="Q2833" i="4" s="1"/>
  <c r="O2834" i="4"/>
  <c r="O2835" i="4"/>
  <c r="Q2835" i="4" s="1"/>
  <c r="R2835" i="4" s="1"/>
  <c r="O2836" i="4"/>
  <c r="O2837" i="4"/>
  <c r="Q2837" i="4" s="1"/>
  <c r="O2838" i="4"/>
  <c r="O2839" i="4"/>
  <c r="O2840" i="4"/>
  <c r="O2841" i="4"/>
  <c r="Q2841" i="4" s="1"/>
  <c r="R2841" i="4" s="1"/>
  <c r="O2842" i="4"/>
  <c r="Q2842" i="4" s="1"/>
  <c r="R2842" i="4" s="1"/>
  <c r="O2843" i="4"/>
  <c r="O2844" i="4"/>
  <c r="Q2844" i="4" s="1"/>
  <c r="R2844" i="4" s="1"/>
  <c r="O2845" i="4"/>
  <c r="O2846" i="4"/>
  <c r="Q2846" i="4" s="1"/>
  <c r="O2847" i="4"/>
  <c r="Q2847" i="4" s="1"/>
  <c r="R2847" i="4" s="1"/>
  <c r="O2848" i="4"/>
  <c r="O2849" i="4"/>
  <c r="Q2849" i="4" s="1"/>
  <c r="O2850" i="4"/>
  <c r="O2851" i="4"/>
  <c r="O2852" i="4"/>
  <c r="Q2852" i="4" s="1"/>
  <c r="R2852" i="4" s="1"/>
  <c r="O2853" i="4"/>
  <c r="Q2853" i="4" s="1"/>
  <c r="R2853" i="4" s="1"/>
  <c r="O2854" i="4"/>
  <c r="Q2854" i="4" s="1"/>
  <c r="R2854" i="4" s="1"/>
  <c r="O2855" i="4"/>
  <c r="O2856" i="4"/>
  <c r="Q2856" i="4" s="1"/>
  <c r="R2856" i="4" s="1"/>
  <c r="O2857" i="4"/>
  <c r="Q2857" i="4" s="1"/>
  <c r="R2857" i="4" s="1"/>
  <c r="O2858" i="4"/>
  <c r="O2859" i="4"/>
  <c r="Q2859" i="4" s="1"/>
  <c r="R2859" i="4" s="1"/>
  <c r="O2860" i="4"/>
  <c r="Q2860" i="4" s="1"/>
  <c r="O2861" i="4"/>
  <c r="Q2861" i="4" s="1"/>
  <c r="O2862" i="4"/>
  <c r="Q2862" i="4" s="1"/>
  <c r="O2863" i="4"/>
  <c r="Q2863" i="4" s="1"/>
  <c r="R2863" i="4" s="1"/>
  <c r="O2864" i="4"/>
  <c r="O2865" i="4"/>
  <c r="Q2865" i="4" s="1"/>
  <c r="O2866" i="4"/>
  <c r="Q2866" i="4" s="1"/>
  <c r="R2866" i="4" s="1"/>
  <c r="O2867" i="4"/>
  <c r="O2868" i="4"/>
  <c r="Q2868" i="4" s="1"/>
  <c r="R2868" i="4" s="1"/>
  <c r="O2869" i="4"/>
  <c r="O2870" i="4"/>
  <c r="Q2870" i="4" s="1"/>
  <c r="R2870" i="4" s="1"/>
  <c r="O2871" i="4"/>
  <c r="Q2871" i="4" s="1"/>
  <c r="R2871" i="4" s="1"/>
  <c r="O2872" i="4"/>
  <c r="Q2872" i="4" s="1"/>
  <c r="R2872" i="4" s="1"/>
  <c r="O2873" i="4"/>
  <c r="Q2873" i="4" s="1"/>
  <c r="O2874" i="4"/>
  <c r="Q2874" i="4" s="1"/>
  <c r="O2875" i="4"/>
  <c r="Q2875" i="4" s="1"/>
  <c r="O2876" i="4"/>
  <c r="Q2876" i="4" s="1"/>
  <c r="O2877" i="4"/>
  <c r="O2878" i="4"/>
  <c r="Q2878" i="4" s="1"/>
  <c r="R2878" i="4" s="1"/>
  <c r="O2879" i="4"/>
  <c r="O2880" i="4"/>
  <c r="O2881" i="4"/>
  <c r="Q2881" i="4" s="1"/>
  <c r="R2881" i="4" s="1"/>
  <c r="O2882" i="4"/>
  <c r="O2883" i="4"/>
  <c r="Q2883" i="4" s="1"/>
  <c r="R2883" i="4" s="1"/>
  <c r="O2884" i="4"/>
  <c r="O2885" i="4"/>
  <c r="Q2885" i="4" s="1"/>
  <c r="O2886" i="4"/>
  <c r="Q2886" i="4" s="1"/>
  <c r="R2886" i="4" s="1"/>
  <c r="O2887" i="4"/>
  <c r="Q2887" i="4" s="1"/>
  <c r="R2887" i="4" s="1"/>
  <c r="O2888" i="4"/>
  <c r="Q2888" i="4" s="1"/>
  <c r="R2888" i="4" s="1"/>
  <c r="O2889" i="4"/>
  <c r="Q2889" i="4" s="1"/>
  <c r="R2889" i="4" s="1"/>
  <c r="O2890" i="4"/>
  <c r="Q2890" i="4" s="1"/>
  <c r="R2890" i="4" s="1"/>
  <c r="O2891" i="4"/>
  <c r="Q2891" i="4" s="1"/>
  <c r="O2892" i="4"/>
  <c r="Q2892" i="4" s="1"/>
  <c r="R2892" i="4" s="1"/>
  <c r="O2893" i="4"/>
  <c r="Q2893" i="4" s="1"/>
  <c r="R2893" i="4" s="1"/>
  <c r="O2894" i="4"/>
  <c r="O2895" i="4"/>
  <c r="Q2895" i="4" s="1"/>
  <c r="R2895" i="4" s="1"/>
  <c r="O2896" i="4"/>
  <c r="Q2896" i="4" s="1"/>
  <c r="R2896" i="4" s="1"/>
  <c r="O2897" i="4"/>
  <c r="Q2897" i="4" s="1"/>
  <c r="O2898" i="4"/>
  <c r="O2899" i="4"/>
  <c r="Q2899" i="4" s="1"/>
  <c r="O2900" i="4"/>
  <c r="Q2900" i="4" s="1"/>
  <c r="R2900" i="4" s="1"/>
  <c r="O2901" i="4"/>
  <c r="Q2901" i="4" s="1"/>
  <c r="O2902" i="4"/>
  <c r="Q2902" i="4" s="1"/>
  <c r="R2902" i="4" s="1"/>
  <c r="O2903" i="4"/>
  <c r="Q2903" i="4" s="1"/>
  <c r="O2904" i="4"/>
  <c r="O2905" i="4"/>
  <c r="Q2905" i="4" s="1"/>
  <c r="R2905" i="4" s="1"/>
  <c r="O2906" i="4"/>
  <c r="Q2906" i="4" s="1"/>
  <c r="O2907" i="4"/>
  <c r="Q2907" i="4" s="1"/>
  <c r="R2907" i="4" s="1"/>
  <c r="O2908" i="4"/>
  <c r="Q2908" i="4" s="1"/>
  <c r="R2908" i="4" s="1"/>
  <c r="O2909" i="4"/>
  <c r="Q2909" i="4" s="1"/>
  <c r="O2910" i="4"/>
  <c r="O2911" i="4"/>
  <c r="Q2911" i="4" s="1"/>
  <c r="O2912" i="4"/>
  <c r="Q2912" i="4" s="1"/>
  <c r="R2912" i="4" s="1"/>
  <c r="O2913" i="4"/>
  <c r="Q2913" i="4" s="1"/>
  <c r="R2913" i="4" s="1"/>
  <c r="O2914" i="4"/>
  <c r="Q2914" i="4" s="1"/>
  <c r="R2914" i="4" s="1"/>
  <c r="O2915" i="4"/>
  <c r="Q2915" i="4" s="1"/>
  <c r="O2916" i="4"/>
  <c r="O2917" i="4"/>
  <c r="Q2917" i="4" s="1"/>
  <c r="O2918" i="4"/>
  <c r="O2919" i="4"/>
  <c r="Q2919" i="4" s="1"/>
  <c r="R2919" i="4" s="1"/>
  <c r="O2920" i="4"/>
  <c r="Q2920" i="4" s="1"/>
  <c r="R2920" i="4" s="1"/>
  <c r="O2921" i="4"/>
  <c r="Q2921" i="4" s="1"/>
  <c r="O2922" i="4"/>
  <c r="Q2922" i="4" s="1"/>
  <c r="O2923" i="4"/>
  <c r="Q2923" i="4" s="1"/>
  <c r="O2924" i="4"/>
  <c r="Q2924" i="4" s="1"/>
  <c r="O2925" i="4"/>
  <c r="Q2925" i="4" s="1"/>
  <c r="R2925" i="4" s="1"/>
  <c r="O2926" i="4"/>
  <c r="Q2926" i="4" s="1"/>
  <c r="R2926" i="4" s="1"/>
  <c r="O2927" i="4"/>
  <c r="O2928" i="4"/>
  <c r="Q2928" i="4" s="1"/>
  <c r="R2928" i="4" s="1"/>
  <c r="O2929" i="4"/>
  <c r="Q2929" i="4" s="1"/>
  <c r="R2929" i="4" s="1"/>
  <c r="Q2811" i="4"/>
  <c r="R2811" i="4" s="1"/>
  <c r="Q2812" i="4"/>
  <c r="Q2822" i="4"/>
  <c r="R2822" i="4" s="1"/>
  <c r="Q2824" i="4"/>
  <c r="Q2845" i="4"/>
  <c r="R2845" i="4" s="1"/>
  <c r="Q2858" i="4"/>
  <c r="Q2884" i="4"/>
  <c r="R2884" i="4" s="1"/>
  <c r="Q2904" i="4"/>
  <c r="Q2916" i="4"/>
  <c r="R2916" i="4" s="1"/>
  <c r="Q291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O2569" i="4"/>
  <c r="O2570" i="4"/>
  <c r="Q2570" i="4" s="1"/>
  <c r="R2570" i="4" s="1"/>
  <c r="O2571" i="4"/>
  <c r="Q2571" i="4" s="1"/>
  <c r="R2571" i="4" s="1"/>
  <c r="O2572" i="4"/>
  <c r="O2573" i="4"/>
  <c r="Q2573" i="4" s="1"/>
  <c r="R2573" i="4" s="1"/>
  <c r="O2574" i="4"/>
  <c r="O2575" i="4"/>
  <c r="O2576" i="4"/>
  <c r="Q2576" i="4" s="1"/>
  <c r="R2576" i="4" s="1"/>
  <c r="O2577" i="4"/>
  <c r="Q2577" i="4" s="1"/>
  <c r="R2577" i="4" s="1"/>
  <c r="O2578" i="4"/>
  <c r="Q2578" i="4" s="1"/>
  <c r="O2579" i="4"/>
  <c r="O2580" i="4"/>
  <c r="O2581" i="4"/>
  <c r="O2582" i="4"/>
  <c r="Q2582" i="4" s="1"/>
  <c r="R2582" i="4" s="1"/>
  <c r="O2583" i="4"/>
  <c r="Q2583" i="4" s="1"/>
  <c r="R2583" i="4" s="1"/>
  <c r="O2584" i="4"/>
  <c r="O2585" i="4"/>
  <c r="Q2585" i="4" s="1"/>
  <c r="R2585" i="4" s="1"/>
  <c r="O2586" i="4"/>
  <c r="Q2586" i="4" s="1"/>
  <c r="R2586" i="4" s="1"/>
  <c r="O2587" i="4"/>
  <c r="O2588" i="4"/>
  <c r="Q2588" i="4" s="1"/>
  <c r="R2588" i="4" s="1"/>
  <c r="O2589" i="4"/>
  <c r="O2590" i="4"/>
  <c r="Q2590" i="4" s="1"/>
  <c r="O2591" i="4"/>
  <c r="O2592" i="4"/>
  <c r="O2593" i="4"/>
  <c r="O2594" i="4"/>
  <c r="Q2594" i="4" s="1"/>
  <c r="R2594" i="4" s="1"/>
  <c r="O2595" i="4"/>
  <c r="Q2595" i="4" s="1"/>
  <c r="R2595" i="4" s="1"/>
  <c r="O2596" i="4"/>
  <c r="O2597" i="4"/>
  <c r="Q2597" i="4" s="1"/>
  <c r="R2597" i="4" s="1"/>
  <c r="O2598" i="4"/>
  <c r="Q2598" i="4" s="1"/>
  <c r="R2598" i="4" s="1"/>
  <c r="O2599" i="4"/>
  <c r="O2600" i="4"/>
  <c r="Q2600" i="4" s="1"/>
  <c r="R2600" i="4" s="1"/>
  <c r="O2601" i="4"/>
  <c r="Q2601" i="4" s="1"/>
  <c r="R2601" i="4" s="1"/>
  <c r="O2602" i="4"/>
  <c r="Q2602" i="4" s="1"/>
  <c r="O2603" i="4"/>
  <c r="O2604" i="4"/>
  <c r="O2605" i="4"/>
  <c r="O2606" i="4"/>
  <c r="Q2606" i="4" s="1"/>
  <c r="R2606" i="4" s="1"/>
  <c r="O2607" i="4"/>
  <c r="Q2607" i="4" s="1"/>
  <c r="R2607" i="4" s="1"/>
  <c r="O2608" i="4"/>
  <c r="O2609" i="4"/>
  <c r="Q2609" i="4" s="1"/>
  <c r="R2609" i="4" s="1"/>
  <c r="O2610" i="4"/>
  <c r="Q2610" i="4" s="1"/>
  <c r="R2610" i="4" s="1"/>
  <c r="O2611" i="4"/>
  <c r="O2612" i="4"/>
  <c r="Q2612" i="4" s="1"/>
  <c r="R2612" i="4" s="1"/>
  <c r="O2613" i="4"/>
  <c r="Q2613" i="4" s="1"/>
  <c r="O2614" i="4"/>
  <c r="O2615" i="4"/>
  <c r="O2616" i="4"/>
  <c r="O2617" i="4"/>
  <c r="O2618" i="4"/>
  <c r="Q2618" i="4" s="1"/>
  <c r="R2618" i="4" s="1"/>
  <c r="O2619" i="4"/>
  <c r="Q2619" i="4" s="1"/>
  <c r="R2619" i="4" s="1"/>
  <c r="O2620" i="4"/>
  <c r="O2621" i="4"/>
  <c r="Q2621" i="4" s="1"/>
  <c r="R2621" i="4" s="1"/>
  <c r="O2622" i="4"/>
  <c r="Q2622" i="4" s="1"/>
  <c r="R2622" i="4" s="1"/>
  <c r="O2623" i="4"/>
  <c r="O2624" i="4"/>
  <c r="Q2624" i="4" s="1"/>
  <c r="R2624" i="4" s="1"/>
  <c r="O2625" i="4"/>
  <c r="Q2625" i="4" s="1"/>
  <c r="R2625" i="4" s="1"/>
  <c r="O2626" i="4"/>
  <c r="Q2626" i="4" s="1"/>
  <c r="O2627" i="4"/>
  <c r="O2628" i="4"/>
  <c r="O2629" i="4"/>
  <c r="O2630" i="4"/>
  <c r="Q2630" i="4" s="1"/>
  <c r="R2630" i="4" s="1"/>
  <c r="O2631" i="4"/>
  <c r="Q2631" i="4" s="1"/>
  <c r="R2631" i="4" s="1"/>
  <c r="O2632" i="4"/>
  <c r="O2633" i="4"/>
  <c r="Q2633" i="4" s="1"/>
  <c r="R2633" i="4" s="1"/>
  <c r="O2634" i="4"/>
  <c r="Q2634" i="4" s="1"/>
  <c r="R2634" i="4" s="1"/>
  <c r="O2635" i="4"/>
  <c r="O2636" i="4"/>
  <c r="Q2636" i="4" s="1"/>
  <c r="R2636" i="4" s="1"/>
  <c r="O2637" i="4"/>
  <c r="Q2637" i="4" s="1"/>
  <c r="R2637" i="4" s="1"/>
  <c r="O2638" i="4"/>
  <c r="Q2638" i="4" s="1"/>
  <c r="O2639" i="4"/>
  <c r="O2640" i="4"/>
  <c r="O2641" i="4"/>
  <c r="O2642" i="4"/>
  <c r="Q2642" i="4" s="1"/>
  <c r="R2642" i="4" s="1"/>
  <c r="O2643" i="4"/>
  <c r="Q2643" i="4" s="1"/>
  <c r="R2643" i="4" s="1"/>
  <c r="O2644" i="4"/>
  <c r="O2645" i="4"/>
  <c r="Q2645" i="4" s="1"/>
  <c r="R2645" i="4" s="1"/>
  <c r="O2646" i="4"/>
  <c r="O2647" i="4"/>
  <c r="O2648" i="4"/>
  <c r="Q2648" i="4" s="1"/>
  <c r="R2648" i="4" s="1"/>
  <c r="O2649" i="4"/>
  <c r="Q2649" i="4" s="1"/>
  <c r="R2649" i="4" s="1"/>
  <c r="O2650" i="4"/>
  <c r="Q2650" i="4" s="1"/>
  <c r="O2651" i="4"/>
  <c r="O2652" i="4"/>
  <c r="O2653" i="4"/>
  <c r="O2654" i="4"/>
  <c r="Q2654" i="4" s="1"/>
  <c r="R2654" i="4" s="1"/>
  <c r="O2655" i="4"/>
  <c r="Q2655" i="4" s="1"/>
  <c r="R2655" i="4" s="1"/>
  <c r="O2656" i="4"/>
  <c r="O2657" i="4"/>
  <c r="Q2657" i="4" s="1"/>
  <c r="R2657" i="4" s="1"/>
  <c r="O2658" i="4"/>
  <c r="Q2658" i="4" s="1"/>
  <c r="R2658" i="4" s="1"/>
  <c r="O2659" i="4"/>
  <c r="O2660" i="4"/>
  <c r="Q2660" i="4" s="1"/>
  <c r="R2660" i="4" s="1"/>
  <c r="O2661" i="4"/>
  <c r="Q2661" i="4" s="1"/>
  <c r="O2662" i="4"/>
  <c r="O2663" i="4"/>
  <c r="O2664" i="4"/>
  <c r="O2665" i="4"/>
  <c r="O2666" i="4"/>
  <c r="Q2666" i="4" s="1"/>
  <c r="R2666" i="4" s="1"/>
  <c r="O2667" i="4"/>
  <c r="Q2667" i="4" s="1"/>
  <c r="R2667" i="4" s="1"/>
  <c r="O2668" i="4"/>
  <c r="O2669" i="4"/>
  <c r="Q2669" i="4" s="1"/>
  <c r="R2669" i="4" s="1"/>
  <c r="O2670" i="4"/>
  <c r="Q2670" i="4" s="1"/>
  <c r="R2670" i="4" s="1"/>
  <c r="O2671" i="4"/>
  <c r="O2672" i="4"/>
  <c r="Q2672" i="4" s="1"/>
  <c r="R2672" i="4" s="1"/>
  <c r="O2673" i="4"/>
  <c r="Q2673" i="4" s="1"/>
  <c r="R2673" i="4" s="1"/>
  <c r="O2674" i="4"/>
  <c r="Q2674" i="4" s="1"/>
  <c r="O2675" i="4"/>
  <c r="O2676" i="4"/>
  <c r="O2677" i="4"/>
  <c r="O2678" i="4"/>
  <c r="Q2678" i="4" s="1"/>
  <c r="R2678" i="4" s="1"/>
  <c r="O2679" i="4"/>
  <c r="Q2679" i="4" s="1"/>
  <c r="R2679" i="4" s="1"/>
  <c r="O2680" i="4"/>
  <c r="O2681" i="4"/>
  <c r="Q2681" i="4" s="1"/>
  <c r="R2681" i="4" s="1"/>
  <c r="O2682" i="4"/>
  <c r="Q2682" i="4" s="1"/>
  <c r="R2682" i="4" s="1"/>
  <c r="O2683" i="4"/>
  <c r="O2684" i="4"/>
  <c r="Q2684" i="4" s="1"/>
  <c r="R2684" i="4" s="1"/>
  <c r="O2685" i="4"/>
  <c r="Q2685" i="4" s="1"/>
  <c r="O2686" i="4"/>
  <c r="Q2686" i="4" s="1"/>
  <c r="O2687" i="4"/>
  <c r="O2688" i="4"/>
  <c r="O2689" i="4"/>
  <c r="O2690" i="4"/>
  <c r="Q2690" i="4" s="1"/>
  <c r="R2690" i="4" s="1"/>
  <c r="O2691" i="4"/>
  <c r="Q2691" i="4" s="1"/>
  <c r="R2691" i="4" s="1"/>
  <c r="O2692" i="4"/>
  <c r="O2693" i="4"/>
  <c r="Q2693" i="4" s="1"/>
  <c r="R2693" i="4" s="1"/>
  <c r="O2694" i="4"/>
  <c r="Q2694" i="4" s="1"/>
  <c r="O2695" i="4"/>
  <c r="O2696" i="4"/>
  <c r="Q2696" i="4" s="1"/>
  <c r="R2696" i="4" s="1"/>
  <c r="O2697" i="4"/>
  <c r="Q2697" i="4" s="1"/>
  <c r="R2697" i="4" s="1"/>
  <c r="O2698" i="4"/>
  <c r="Q2698" i="4" s="1"/>
  <c r="O2699" i="4"/>
  <c r="O2700" i="4"/>
  <c r="O2701" i="4"/>
  <c r="O2702" i="4"/>
  <c r="Q2702" i="4" s="1"/>
  <c r="R2702" i="4" s="1"/>
  <c r="O2703" i="4"/>
  <c r="Q2703" i="4" s="1"/>
  <c r="R2703" i="4" s="1"/>
  <c r="O2704" i="4"/>
  <c r="O2705" i="4"/>
  <c r="Q2705" i="4" s="1"/>
  <c r="R2705" i="4" s="1"/>
  <c r="O2706" i="4"/>
  <c r="Q2706" i="4" s="1"/>
  <c r="R2706" i="4" s="1"/>
  <c r="O2707" i="4"/>
  <c r="O2708" i="4"/>
  <c r="Q2708" i="4" s="1"/>
  <c r="R2708" i="4" s="1"/>
  <c r="O2709" i="4"/>
  <c r="Q2709" i="4" s="1"/>
  <c r="O2710" i="4"/>
  <c r="O2711" i="4"/>
  <c r="O2712" i="4"/>
  <c r="O2713" i="4"/>
  <c r="O2714" i="4"/>
  <c r="Q2714" i="4" s="1"/>
  <c r="R2714" i="4" s="1"/>
  <c r="O2715" i="4"/>
  <c r="Q2715" i="4" s="1"/>
  <c r="R2715" i="4" s="1"/>
  <c r="O2716" i="4"/>
  <c r="O2717" i="4"/>
  <c r="Q2717" i="4" s="1"/>
  <c r="R2717" i="4" s="1"/>
  <c r="O2718" i="4"/>
  <c r="Q2718" i="4" s="1"/>
  <c r="R2718" i="4" s="1"/>
  <c r="O2719" i="4"/>
  <c r="O2720" i="4"/>
  <c r="Q2720" i="4" s="1"/>
  <c r="R2720" i="4" s="1"/>
  <c r="O2721" i="4"/>
  <c r="Q2721" i="4" s="1"/>
  <c r="R2721" i="4" s="1"/>
  <c r="O2722" i="4"/>
  <c r="Q2722" i="4" s="1"/>
  <c r="O2723" i="4"/>
  <c r="O2724" i="4"/>
  <c r="O2725" i="4"/>
  <c r="O2726" i="4"/>
  <c r="Q2726" i="4" s="1"/>
  <c r="R2726" i="4" s="1"/>
  <c r="O2727" i="4"/>
  <c r="Q2727" i="4" s="1"/>
  <c r="R2727" i="4" s="1"/>
  <c r="O2728" i="4"/>
  <c r="O2729" i="4"/>
  <c r="Q2729" i="4" s="1"/>
  <c r="R2729" i="4" s="1"/>
  <c r="O2730" i="4"/>
  <c r="Q2730" i="4" s="1"/>
  <c r="R2730" i="4" s="1"/>
  <c r="O2731" i="4"/>
  <c r="O2732" i="4"/>
  <c r="Q2732" i="4" s="1"/>
  <c r="R2732" i="4" s="1"/>
  <c r="O2733" i="4"/>
  <c r="Q2733" i="4" s="1"/>
  <c r="O2734" i="4"/>
  <c r="Q2734" i="4" s="1"/>
  <c r="O2735" i="4"/>
  <c r="O2736" i="4"/>
  <c r="O2737" i="4"/>
  <c r="O2738" i="4"/>
  <c r="Q2738" i="4" s="1"/>
  <c r="R2738" i="4" s="1"/>
  <c r="O2739" i="4"/>
  <c r="Q2739" i="4" s="1"/>
  <c r="R2739" i="4" s="1"/>
  <c r="O2740" i="4"/>
  <c r="O2741" i="4"/>
  <c r="Q2741" i="4" s="1"/>
  <c r="R2741" i="4" s="1"/>
  <c r="O2742" i="4"/>
  <c r="Q2742" i="4" s="1"/>
  <c r="R2742" i="4" s="1"/>
  <c r="O2743" i="4"/>
  <c r="O2744" i="4"/>
  <c r="Q2744" i="4" s="1"/>
  <c r="R2744" i="4" s="1"/>
  <c r="O2745" i="4"/>
  <c r="Q2745" i="4" s="1"/>
  <c r="R2745" i="4" s="1"/>
  <c r="O2746" i="4"/>
  <c r="Q2746" i="4" s="1"/>
  <c r="O2747" i="4"/>
  <c r="O2748" i="4"/>
  <c r="O2749" i="4"/>
  <c r="O2750" i="4"/>
  <c r="Q2750" i="4" s="1"/>
  <c r="R2750" i="4" s="1"/>
  <c r="O2751" i="4"/>
  <c r="Q2751" i="4" s="1"/>
  <c r="R2751" i="4" s="1"/>
  <c r="O2752" i="4"/>
  <c r="O2753" i="4"/>
  <c r="Q2753" i="4" s="1"/>
  <c r="R2753" i="4" s="1"/>
  <c r="O2754" i="4"/>
  <c r="Q2754" i="4" s="1"/>
  <c r="R2754" i="4" s="1"/>
  <c r="O2755" i="4"/>
  <c r="O2756" i="4"/>
  <c r="Q2756" i="4" s="1"/>
  <c r="R2756" i="4" s="1"/>
  <c r="O2757" i="4"/>
  <c r="Q2757" i="4" s="1"/>
  <c r="O2758" i="4"/>
  <c r="O2759" i="4"/>
  <c r="O2760" i="4"/>
  <c r="O2761" i="4"/>
  <c r="O2762" i="4"/>
  <c r="Q2762" i="4" s="1"/>
  <c r="R2762" i="4" s="1"/>
  <c r="O2763" i="4"/>
  <c r="Q2763" i="4" s="1"/>
  <c r="R2763" i="4" s="1"/>
  <c r="O2764" i="4"/>
  <c r="O2765" i="4"/>
  <c r="Q2765" i="4" s="1"/>
  <c r="R2765" i="4" s="1"/>
  <c r="O2766" i="4"/>
  <c r="Q2766" i="4" s="1"/>
  <c r="O2767" i="4"/>
  <c r="O2768" i="4"/>
  <c r="Q2768" i="4" s="1"/>
  <c r="R2768" i="4" s="1"/>
  <c r="O2769" i="4"/>
  <c r="Q2769" i="4" s="1"/>
  <c r="R2769" i="4" s="1"/>
  <c r="O2770" i="4"/>
  <c r="Q2770" i="4" s="1"/>
  <c r="O2771" i="4"/>
  <c r="O2772" i="4"/>
  <c r="O2773" i="4"/>
  <c r="O2774" i="4"/>
  <c r="Q2774" i="4" s="1"/>
  <c r="R2774" i="4" s="1"/>
  <c r="O2775" i="4"/>
  <c r="Q2775" i="4" s="1"/>
  <c r="R2775" i="4" s="1"/>
  <c r="O2776" i="4"/>
  <c r="O2777" i="4"/>
  <c r="Q2777" i="4" s="1"/>
  <c r="R2777" i="4" s="1"/>
  <c r="O2778" i="4"/>
  <c r="Q2778" i="4" s="1"/>
  <c r="R2778" i="4" s="1"/>
  <c r="O2779" i="4"/>
  <c r="O2780" i="4"/>
  <c r="Q2780" i="4" s="1"/>
  <c r="R2780" i="4" s="1"/>
  <c r="O2781" i="4"/>
  <c r="O2782" i="4"/>
  <c r="Q2782" i="4" s="1"/>
  <c r="O2783" i="4"/>
  <c r="O2784" i="4"/>
  <c r="O2785" i="4"/>
  <c r="O2786" i="4"/>
  <c r="Q2786" i="4" s="1"/>
  <c r="R2786" i="4" s="1"/>
  <c r="O2787" i="4"/>
  <c r="Q2787" i="4" s="1"/>
  <c r="R2787" i="4" s="1"/>
  <c r="O2788" i="4"/>
  <c r="O2789" i="4"/>
  <c r="Q2789" i="4" s="1"/>
  <c r="R2789" i="4" s="1"/>
  <c r="O2790" i="4"/>
  <c r="Q2790" i="4" s="1"/>
  <c r="R2790" i="4" s="1"/>
  <c r="O2791" i="4"/>
  <c r="O2792" i="4"/>
  <c r="Q2792" i="4" s="1"/>
  <c r="R2792" i="4" s="1"/>
  <c r="O2793" i="4"/>
  <c r="Q2793" i="4" s="1"/>
  <c r="R2793" i="4" s="1"/>
  <c r="O2794" i="4"/>
  <c r="Q2794" i="4" s="1"/>
  <c r="O2795" i="4"/>
  <c r="H2535" i="4"/>
  <c r="H2546" i="4"/>
  <c r="H2547" i="4"/>
  <c r="H2553" i="4"/>
  <c r="H2558" i="4"/>
  <c r="H2559" i="4"/>
  <c r="H2561" i="4"/>
  <c r="H2562" i="4"/>
  <c r="H2564" i="4"/>
  <c r="H2565" i="4"/>
  <c r="F2561" i="4"/>
  <c r="F2562" i="4"/>
  <c r="F2563" i="4"/>
  <c r="F2564" i="4"/>
  <c r="F2565" i="4"/>
  <c r="F2566" i="4"/>
  <c r="F2567" i="4"/>
  <c r="F2568" i="4"/>
  <c r="H2563" i="4"/>
  <c r="H2566" i="4"/>
  <c r="H2567" i="4"/>
  <c r="H2568" i="4"/>
  <c r="O2561" i="4"/>
  <c r="Q2561" i="4" s="1"/>
  <c r="R2561" i="4" s="1"/>
  <c r="O2562" i="4"/>
  <c r="Q2562" i="4" s="1"/>
  <c r="R2562" i="4" s="1"/>
  <c r="O2563" i="4"/>
  <c r="O2564" i="4"/>
  <c r="O2565" i="4"/>
  <c r="Q2565" i="4" s="1"/>
  <c r="R2565" i="4" s="1"/>
  <c r="O2566" i="4"/>
  <c r="O2567" i="4"/>
  <c r="O2568" i="4"/>
  <c r="Q2568" i="4" s="1"/>
  <c r="R2568" i="4" s="1"/>
  <c r="F2551" i="4"/>
  <c r="F2552" i="4"/>
  <c r="F2553" i="4"/>
  <c r="F2554" i="4"/>
  <c r="F2555" i="4"/>
  <c r="F2556" i="4"/>
  <c r="F2557" i="4"/>
  <c r="F2558" i="4"/>
  <c r="F2559" i="4"/>
  <c r="F2560" i="4"/>
  <c r="H2551" i="4"/>
  <c r="H2552" i="4"/>
  <c r="H2554" i="4"/>
  <c r="H2555" i="4"/>
  <c r="H2556" i="4"/>
  <c r="H2557" i="4"/>
  <c r="H2560" i="4"/>
  <c r="O2551" i="4"/>
  <c r="Q2551" i="4" s="1"/>
  <c r="R2551" i="4" s="1"/>
  <c r="O2552" i="4"/>
  <c r="Q2552" i="4" s="1"/>
  <c r="O2553" i="4"/>
  <c r="Q2553" i="4" s="1"/>
  <c r="R2553" i="4" s="1"/>
  <c r="O2554" i="4"/>
  <c r="O2555" i="4"/>
  <c r="Q2555" i="4" s="1"/>
  <c r="R2555" i="4" s="1"/>
  <c r="O2556" i="4"/>
  <c r="O2557" i="4"/>
  <c r="Q2557" i="4" s="1"/>
  <c r="O2558" i="4"/>
  <c r="O2559" i="4"/>
  <c r="O2560" i="4"/>
  <c r="Q2560" i="4" s="1"/>
  <c r="R2560" i="4" s="1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H2538" i="4"/>
  <c r="H2539" i="4"/>
  <c r="H2540" i="4"/>
  <c r="H2541" i="4"/>
  <c r="H2542" i="4"/>
  <c r="H2543" i="4"/>
  <c r="H2544" i="4"/>
  <c r="H2545" i="4"/>
  <c r="H2548" i="4"/>
  <c r="H2549" i="4"/>
  <c r="H2550" i="4"/>
  <c r="O2538" i="4"/>
  <c r="Q2538" i="4" s="1"/>
  <c r="O2539" i="4"/>
  <c r="Q2539" i="4" s="1"/>
  <c r="O2540" i="4"/>
  <c r="Q2540" i="4" s="1"/>
  <c r="O2541" i="4"/>
  <c r="Q2541" i="4" s="1"/>
  <c r="R2541" i="4" s="1"/>
  <c r="O2542" i="4"/>
  <c r="Q2542" i="4" s="1"/>
  <c r="R2542" i="4" s="1"/>
  <c r="O2543" i="4"/>
  <c r="Q2543" i="4" s="1"/>
  <c r="R2543" i="4" s="1"/>
  <c r="O2544" i="4"/>
  <c r="Q2544" i="4" s="1"/>
  <c r="R2544" i="4" s="1"/>
  <c r="O2545" i="4"/>
  <c r="Q2545" i="4" s="1"/>
  <c r="O2546" i="4"/>
  <c r="O2547" i="4"/>
  <c r="Q2547" i="4" s="1"/>
  <c r="O2548" i="4"/>
  <c r="Q2548" i="4" s="1"/>
  <c r="R2548" i="4" s="1"/>
  <c r="O2549" i="4"/>
  <c r="Q2549" i="4" s="1"/>
  <c r="O2550" i="4"/>
  <c r="Q2550" i="4" s="1"/>
  <c r="F2534" i="4"/>
  <c r="F2535" i="4"/>
  <c r="F2536" i="4"/>
  <c r="F2537" i="4"/>
  <c r="H2534" i="4"/>
  <c r="H2536" i="4"/>
  <c r="H2537" i="4"/>
  <c r="O2534" i="4"/>
  <c r="Q2534" i="4" s="1"/>
  <c r="R2534" i="4" s="1"/>
  <c r="O2535" i="4"/>
  <c r="Q2535" i="4" s="1"/>
  <c r="R2535" i="4" s="1"/>
  <c r="O2536" i="4"/>
  <c r="Q2536" i="4" s="1"/>
  <c r="R2536" i="4" s="1"/>
  <c r="O2537" i="4"/>
  <c r="Q2537" i="4" s="1"/>
  <c r="R2537" i="4" s="1"/>
  <c r="H741" i="4"/>
  <c r="F742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O741" i="4"/>
  <c r="Q741" i="4" s="1"/>
  <c r="R741" i="4" s="1"/>
  <c r="O742" i="4"/>
  <c r="Q742" i="4" s="1"/>
  <c r="O743" i="4"/>
  <c r="Q743" i="4" s="1"/>
  <c r="R743" i="4" s="1"/>
  <c r="O744" i="4"/>
  <c r="Q744" i="4" s="1"/>
  <c r="O745" i="4"/>
  <c r="Q745" i="4" s="1"/>
  <c r="O746" i="4"/>
  <c r="Q746" i="4" s="1"/>
  <c r="O747" i="4"/>
  <c r="Q747" i="4" s="1"/>
  <c r="O748" i="4"/>
  <c r="Q748" i="4" s="1"/>
  <c r="O749" i="4"/>
  <c r="O750" i="4"/>
  <c r="Q750" i="4" s="1"/>
  <c r="R750" i="4" s="1"/>
  <c r="O751" i="4"/>
  <c r="Q751" i="4" s="1"/>
  <c r="O752" i="4"/>
  <c r="Q752" i="4" s="1"/>
  <c r="O753" i="4"/>
  <c r="Q753" i="4" s="1"/>
  <c r="O754" i="4"/>
  <c r="O755" i="4"/>
  <c r="Q755" i="4" s="1"/>
  <c r="R755" i="4" s="1"/>
  <c r="O756" i="4"/>
  <c r="Q756" i="4" s="1"/>
  <c r="R756" i="4" s="1"/>
  <c r="O757" i="4"/>
  <c r="Q757" i="4" s="1"/>
  <c r="O758" i="4"/>
  <c r="O759" i="4"/>
  <c r="O760" i="4"/>
  <c r="Q760" i="4" s="1"/>
  <c r="O761" i="4"/>
  <c r="Q761" i="4" s="1"/>
  <c r="O762" i="4"/>
  <c r="Q762" i="4" s="1"/>
  <c r="O763" i="4"/>
  <c r="Q763" i="4" s="1"/>
  <c r="R763" i="4" s="1"/>
  <c r="O764" i="4"/>
  <c r="Q764" i="4" s="1"/>
  <c r="O765" i="4"/>
  <c r="Q765" i="4" s="1"/>
  <c r="R765" i="4" s="1"/>
  <c r="O766" i="4"/>
  <c r="O767" i="4"/>
  <c r="Q767" i="4" s="1"/>
  <c r="R767" i="4" s="1"/>
  <c r="O768" i="4"/>
  <c r="Q768" i="4" s="1"/>
  <c r="O769" i="4"/>
  <c r="Q769" i="4" s="1"/>
  <c r="R769" i="4" s="1"/>
  <c r="O770" i="4"/>
  <c r="O771" i="4"/>
  <c r="O772" i="4"/>
  <c r="Q772" i="4" s="1"/>
  <c r="O773" i="4"/>
  <c r="O774" i="4"/>
  <c r="Q774" i="4" s="1"/>
  <c r="O775" i="4"/>
  <c r="Q775" i="4" s="1"/>
  <c r="O776" i="4"/>
  <c r="Q776" i="4" s="1"/>
  <c r="O777" i="4"/>
  <c r="Q777" i="4" s="1"/>
  <c r="O778" i="4"/>
  <c r="O779" i="4"/>
  <c r="Q779" i="4" s="1"/>
  <c r="R779" i="4" s="1"/>
  <c r="O780" i="4"/>
  <c r="Q780" i="4" s="1"/>
  <c r="R780" i="4" s="1"/>
  <c r="O781" i="4"/>
  <c r="O782" i="4"/>
  <c r="O783" i="4"/>
  <c r="O784" i="4"/>
  <c r="Q784" i="4" s="1"/>
  <c r="R784" i="4" s="1"/>
  <c r="O785" i="4"/>
  <c r="Q785" i="4" s="1"/>
  <c r="O786" i="4"/>
  <c r="Q786" i="4" s="1"/>
  <c r="R786" i="4" s="1"/>
  <c r="O787" i="4"/>
  <c r="Q787" i="4" s="1"/>
  <c r="O788" i="4"/>
  <c r="Q788" i="4" s="1"/>
  <c r="R788" i="4" s="1"/>
  <c r="O789" i="4"/>
  <c r="Q789" i="4" s="1"/>
  <c r="O790" i="4"/>
  <c r="O791" i="4"/>
  <c r="Q791" i="4" s="1"/>
  <c r="R791" i="4" s="1"/>
  <c r="O792" i="4"/>
  <c r="Q792" i="4" s="1"/>
  <c r="O793" i="4"/>
  <c r="Q793" i="4" s="1"/>
  <c r="R793" i="4" s="1"/>
  <c r="O794" i="4"/>
  <c r="O795" i="4"/>
  <c r="Q795" i="4" s="1"/>
  <c r="O796" i="4"/>
  <c r="Q796" i="4" s="1"/>
  <c r="R796" i="4" s="1"/>
  <c r="O797" i="4"/>
  <c r="O798" i="4"/>
  <c r="Q798" i="4" s="1"/>
  <c r="O799" i="4"/>
  <c r="Q799" i="4" s="1"/>
  <c r="O800" i="4"/>
  <c r="O801" i="4"/>
  <c r="Q801" i="4" s="1"/>
  <c r="O802" i="4"/>
  <c r="O803" i="4"/>
  <c r="Q803" i="4" s="1"/>
  <c r="R803" i="4" s="1"/>
  <c r="O804" i="4"/>
  <c r="Q804" i="4" s="1"/>
  <c r="O805" i="4"/>
  <c r="Q805" i="4" s="1"/>
  <c r="R805" i="4" s="1"/>
  <c r="O806" i="4"/>
  <c r="O807" i="4"/>
  <c r="O808" i="4"/>
  <c r="Q808" i="4" s="1"/>
  <c r="O809" i="4"/>
  <c r="Q809" i="4" s="1"/>
  <c r="O810" i="4"/>
  <c r="Q810" i="4" s="1"/>
  <c r="R810" i="4" s="1"/>
  <c r="O811" i="4"/>
  <c r="O812" i="4"/>
  <c r="Q812" i="4" s="1"/>
  <c r="O813" i="4"/>
  <c r="Q813" i="4" s="1"/>
  <c r="R813" i="4" s="1"/>
  <c r="O814" i="4"/>
  <c r="O815" i="4"/>
  <c r="Q815" i="4" s="1"/>
  <c r="R815" i="4" s="1"/>
  <c r="O816" i="4"/>
  <c r="Q816" i="4" s="1"/>
  <c r="O817" i="4"/>
  <c r="Q817" i="4" s="1"/>
  <c r="O818" i="4"/>
  <c r="O819" i="4"/>
  <c r="O820" i="4"/>
  <c r="Q820" i="4" s="1"/>
  <c r="O821" i="4"/>
  <c r="O822" i="4"/>
  <c r="Q822" i="4" s="1"/>
  <c r="O823" i="4"/>
  <c r="Q823" i="4" s="1"/>
  <c r="R823" i="4" s="1"/>
  <c r="O824" i="4"/>
  <c r="Q824" i="4" s="1"/>
  <c r="R824" i="4" s="1"/>
  <c r="O825" i="4"/>
  <c r="Q825" i="4" s="1"/>
  <c r="O826" i="4"/>
  <c r="O827" i="4"/>
  <c r="Q827" i="4" s="1"/>
  <c r="O828" i="4"/>
  <c r="Q828" i="4" s="1"/>
  <c r="R828" i="4" s="1"/>
  <c r="O829" i="4"/>
  <c r="Q829" i="4" s="1"/>
  <c r="R829" i="4" s="1"/>
  <c r="O830" i="4"/>
  <c r="O831" i="4"/>
  <c r="Q831" i="4" s="1"/>
  <c r="O832" i="4"/>
  <c r="Q832" i="4" s="1"/>
  <c r="R832" i="4" s="1"/>
  <c r="O833" i="4"/>
  <c r="O834" i="4"/>
  <c r="Q834" i="4" s="1"/>
  <c r="O835" i="4"/>
  <c r="O836" i="4"/>
  <c r="Q836" i="4" s="1"/>
  <c r="O837" i="4"/>
  <c r="O838" i="4"/>
  <c r="O839" i="4"/>
  <c r="Q839" i="4" s="1"/>
  <c r="O840" i="4"/>
  <c r="Q840" i="4" s="1"/>
  <c r="O841" i="4"/>
  <c r="Q841" i="4" s="1"/>
  <c r="R841" i="4" s="1"/>
  <c r="O842" i="4"/>
  <c r="O843" i="4"/>
  <c r="O844" i="4"/>
  <c r="Q844" i="4" s="1"/>
  <c r="R844" i="4" s="1"/>
  <c r="O845" i="4"/>
  <c r="Q845" i="4" s="1"/>
  <c r="O846" i="4"/>
  <c r="Q846" i="4" s="1"/>
  <c r="R846" i="4" s="1"/>
  <c r="O847" i="4"/>
  <c r="O848" i="4"/>
  <c r="Q848" i="4" s="1"/>
  <c r="O849" i="4"/>
  <c r="Q849" i="4" s="1"/>
  <c r="R849" i="4" s="1"/>
  <c r="O850" i="4"/>
  <c r="O851" i="4"/>
  <c r="Q851" i="4" s="1"/>
  <c r="R851" i="4" s="1"/>
  <c r="O852" i="4"/>
  <c r="Q852" i="4" s="1"/>
  <c r="R852" i="4" s="1"/>
  <c r="O853" i="4"/>
  <c r="Q853" i="4" s="1"/>
  <c r="O854" i="4"/>
  <c r="O855" i="4"/>
  <c r="Q855" i="4" s="1"/>
  <c r="O856" i="4"/>
  <c r="Q856" i="4" s="1"/>
  <c r="R856" i="4" s="1"/>
  <c r="O857" i="4"/>
  <c r="O858" i="4"/>
  <c r="Q858" i="4" s="1"/>
  <c r="O859" i="4"/>
  <c r="Q859" i="4" s="1"/>
  <c r="R859" i="4" s="1"/>
  <c r="O860" i="4"/>
  <c r="Q860" i="4" s="1"/>
  <c r="O861" i="4"/>
  <c r="O862" i="4"/>
  <c r="O863" i="4"/>
  <c r="Q863" i="4" s="1"/>
  <c r="R863" i="4" s="1"/>
  <c r="O864" i="4"/>
  <c r="Q864" i="4" s="1"/>
  <c r="O865" i="4"/>
  <c r="O866" i="4"/>
  <c r="O867" i="4"/>
  <c r="O868" i="4"/>
  <c r="Q868" i="4" s="1"/>
  <c r="R868" i="4" s="1"/>
  <c r="O869" i="4"/>
  <c r="O870" i="4"/>
  <c r="Q870" i="4" s="1"/>
  <c r="R870" i="4" s="1"/>
  <c r="O871" i="4"/>
  <c r="O872" i="4"/>
  <c r="Q872" i="4" s="1"/>
  <c r="O873" i="4"/>
  <c r="O874" i="4"/>
  <c r="Q874" i="4" s="1"/>
  <c r="O875" i="4"/>
  <c r="Q875" i="4" s="1"/>
  <c r="R875" i="4" s="1"/>
  <c r="O876" i="4"/>
  <c r="Q876" i="4" s="1"/>
  <c r="R876" i="4" s="1"/>
  <c r="O877" i="4"/>
  <c r="Q877" i="4" s="1"/>
  <c r="R877" i="4" s="1"/>
  <c r="O878" i="4"/>
  <c r="Q878" i="4" s="1"/>
  <c r="O879" i="4"/>
  <c r="O880" i="4"/>
  <c r="Q880" i="4" s="1"/>
  <c r="O881" i="4"/>
  <c r="Q881" i="4" s="1"/>
  <c r="R881" i="4" s="1"/>
  <c r="O882" i="4"/>
  <c r="Q882" i="4" s="1"/>
  <c r="R882" i="4" s="1"/>
  <c r="O883" i="4"/>
  <c r="Q883" i="4" s="1"/>
  <c r="O884" i="4"/>
  <c r="Q884" i="4" s="1"/>
  <c r="O885" i="4"/>
  <c r="Q885" i="4" s="1"/>
  <c r="R885" i="4" s="1"/>
  <c r="O886" i="4"/>
  <c r="O887" i="4"/>
  <c r="Q887" i="4" s="1"/>
  <c r="R887" i="4" s="1"/>
  <c r="O888" i="4"/>
  <c r="Q888" i="4" s="1"/>
  <c r="O889" i="4"/>
  <c r="O890" i="4"/>
  <c r="Q890" i="4" s="1"/>
  <c r="O891" i="4"/>
  <c r="O892" i="4"/>
  <c r="Q892" i="4" s="1"/>
  <c r="R892" i="4" s="1"/>
  <c r="O893" i="4"/>
  <c r="Q893" i="4" s="1"/>
  <c r="O894" i="4"/>
  <c r="Q894" i="4" s="1"/>
  <c r="R894" i="4" s="1"/>
  <c r="O895" i="4"/>
  <c r="Q895" i="4" s="1"/>
  <c r="R895" i="4" s="1"/>
  <c r="O896" i="4"/>
  <c r="Q896" i="4" s="1"/>
  <c r="O897" i="4"/>
  <c r="Q897" i="4" s="1"/>
  <c r="O898" i="4"/>
  <c r="O899" i="4"/>
  <c r="Q899" i="4" s="1"/>
  <c r="R899" i="4" s="1"/>
  <c r="O900" i="4"/>
  <c r="Q900" i="4" s="1"/>
  <c r="O901" i="4"/>
  <c r="Q901" i="4" s="1"/>
  <c r="R901" i="4" s="1"/>
  <c r="O902" i="4"/>
  <c r="O903" i="4"/>
  <c r="O904" i="4"/>
  <c r="Q904" i="4" s="1"/>
  <c r="R904" i="4" s="1"/>
  <c r="O905" i="4"/>
  <c r="Q905" i="4" s="1"/>
  <c r="O906" i="4"/>
  <c r="Q906" i="4" s="1"/>
  <c r="O907" i="4"/>
  <c r="Q907" i="4" s="1"/>
  <c r="R907" i="4" s="1"/>
  <c r="O908" i="4"/>
  <c r="Q908" i="4" s="1"/>
  <c r="R908" i="4" s="1"/>
  <c r="O909" i="4"/>
  <c r="Q909" i="4" s="1"/>
  <c r="R909" i="4" s="1"/>
  <c r="O910" i="4"/>
  <c r="Q910" i="4" s="1"/>
  <c r="O911" i="4"/>
  <c r="Q911" i="4" s="1"/>
  <c r="R911" i="4" s="1"/>
  <c r="O912" i="4"/>
  <c r="Q912" i="4" s="1"/>
  <c r="R912" i="4" s="1"/>
  <c r="O913" i="4"/>
  <c r="Q913" i="4" s="1"/>
  <c r="O914" i="4"/>
  <c r="O915" i="4"/>
  <c r="Q915" i="4" s="1"/>
  <c r="O916" i="4"/>
  <c r="O917" i="4"/>
  <c r="Q917" i="4" s="1"/>
  <c r="O918" i="4"/>
  <c r="Q918" i="4" s="1"/>
  <c r="O919" i="4"/>
  <c r="O920" i="4"/>
  <c r="Q920" i="4" s="1"/>
  <c r="R920" i="4" s="1"/>
  <c r="O921" i="4"/>
  <c r="Q921" i="4" s="1"/>
  <c r="O922" i="4"/>
  <c r="O923" i="4"/>
  <c r="Q923" i="4" s="1"/>
  <c r="R923" i="4" s="1"/>
  <c r="O924" i="4"/>
  <c r="Q924" i="4" s="1"/>
  <c r="R924" i="4" s="1"/>
  <c r="O925" i="4"/>
  <c r="O926" i="4"/>
  <c r="O927" i="4"/>
  <c r="Q927" i="4" s="1"/>
  <c r="O928" i="4"/>
  <c r="Q928" i="4" s="1"/>
  <c r="R928" i="4" s="1"/>
  <c r="O929" i="4"/>
  <c r="O930" i="4"/>
  <c r="Q930" i="4" s="1"/>
  <c r="O931" i="4"/>
  <c r="O932" i="4"/>
  <c r="Q932" i="4" s="1"/>
  <c r="O933" i="4"/>
  <c r="Q933" i="4" s="1"/>
  <c r="R933" i="4" s="1"/>
  <c r="O934" i="4"/>
  <c r="O935" i="4"/>
  <c r="Q935" i="4" s="1"/>
  <c r="R935" i="4" s="1"/>
  <c r="O936" i="4"/>
  <c r="Q936" i="4" s="1"/>
  <c r="R936" i="4" s="1"/>
  <c r="O937" i="4"/>
  <c r="O938" i="4"/>
  <c r="Q938" i="4" s="1"/>
  <c r="O939" i="4"/>
  <c r="O940" i="4"/>
  <c r="Q940" i="4" s="1"/>
  <c r="R940" i="4" s="1"/>
  <c r="O941" i="4"/>
  <c r="Q941" i="4" s="1"/>
  <c r="O942" i="4"/>
  <c r="Q942" i="4" s="1"/>
  <c r="R942" i="4" s="1"/>
  <c r="O943" i="4"/>
  <c r="O944" i="4"/>
  <c r="Q944" i="4" s="1"/>
  <c r="R944" i="4" s="1"/>
  <c r="O945" i="4"/>
  <c r="Q945" i="4" s="1"/>
  <c r="O946" i="4"/>
  <c r="Q946" i="4" s="1"/>
  <c r="O947" i="4"/>
  <c r="Q947" i="4" s="1"/>
  <c r="R947" i="4" s="1"/>
  <c r="O948" i="4"/>
  <c r="Q948" i="4" s="1"/>
  <c r="R948" i="4" s="1"/>
  <c r="O949" i="4"/>
  <c r="Q949" i="4" s="1"/>
  <c r="R949" i="4" s="1"/>
  <c r="O950" i="4"/>
  <c r="O951" i="4"/>
  <c r="O952" i="4"/>
  <c r="Q952" i="4" s="1"/>
  <c r="R952" i="4" s="1"/>
  <c r="O953" i="4"/>
  <c r="Q953" i="4" s="1"/>
  <c r="O954" i="4"/>
  <c r="Q954" i="4" s="1"/>
  <c r="O955" i="4"/>
  <c r="O956" i="4"/>
  <c r="Q956" i="4" s="1"/>
  <c r="R956" i="4" s="1"/>
  <c r="O957" i="4"/>
  <c r="Q957" i="4" s="1"/>
  <c r="O958" i="4"/>
  <c r="O959" i="4"/>
  <c r="Q959" i="4" s="1"/>
  <c r="R959" i="4" s="1"/>
  <c r="O960" i="4"/>
  <c r="Q960" i="4" s="1"/>
  <c r="R960" i="4" s="1"/>
  <c r="O961" i="4"/>
  <c r="Q961" i="4" s="1"/>
  <c r="R961" i="4" s="1"/>
  <c r="O962" i="4"/>
  <c r="O963" i="4"/>
  <c r="O964" i="4"/>
  <c r="Q964" i="4" s="1"/>
  <c r="R964" i="4" s="1"/>
  <c r="O965" i="4"/>
  <c r="Q965" i="4" s="1"/>
  <c r="R965" i="4" s="1"/>
  <c r="O966" i="4"/>
  <c r="Q966" i="4" s="1"/>
  <c r="R966" i="4" s="1"/>
  <c r="O967" i="4"/>
  <c r="Q967" i="4" s="1"/>
  <c r="O968" i="4"/>
  <c r="Q968" i="4" s="1"/>
  <c r="R968" i="4" s="1"/>
  <c r="O969" i="4"/>
  <c r="Q969" i="4" s="1"/>
  <c r="O970" i="4"/>
  <c r="Q970" i="4" s="1"/>
  <c r="O971" i="4"/>
  <c r="Q971" i="4" s="1"/>
  <c r="O972" i="4"/>
  <c r="Q972" i="4" s="1"/>
  <c r="O973" i="4"/>
  <c r="Q973" i="4" s="1"/>
  <c r="O974" i="4"/>
  <c r="O975" i="4"/>
  <c r="Q975" i="4" s="1"/>
  <c r="O976" i="4"/>
  <c r="Q976" i="4" s="1"/>
  <c r="O977" i="4"/>
  <c r="Q977" i="4" s="1"/>
  <c r="O978" i="4"/>
  <c r="O979" i="4"/>
  <c r="O980" i="4"/>
  <c r="Q980" i="4" s="1"/>
  <c r="R980" i="4" s="1"/>
  <c r="O981" i="4"/>
  <c r="Q981" i="4" s="1"/>
  <c r="R981" i="4" s="1"/>
  <c r="O982" i="4"/>
  <c r="O983" i="4"/>
  <c r="Q983" i="4" s="1"/>
  <c r="R983" i="4" s="1"/>
  <c r="O984" i="4"/>
  <c r="Q984" i="4" s="1"/>
  <c r="R984" i="4" s="1"/>
  <c r="O985" i="4"/>
  <c r="Q985" i="4" s="1"/>
  <c r="R985" i="4" s="1"/>
  <c r="O986" i="4"/>
  <c r="O987" i="4"/>
  <c r="O988" i="4"/>
  <c r="Q988" i="4" s="1"/>
  <c r="O989" i="4"/>
  <c r="Q989" i="4" s="1"/>
  <c r="O990" i="4"/>
  <c r="Q990" i="4" s="1"/>
  <c r="R990" i="4" s="1"/>
  <c r="O991" i="4"/>
  <c r="Q991" i="4" s="1"/>
  <c r="O992" i="4"/>
  <c r="O993" i="4"/>
  <c r="O994" i="4"/>
  <c r="Q994" i="4" s="1"/>
  <c r="O995" i="4"/>
  <c r="Q995" i="4" s="1"/>
  <c r="R995" i="4" s="1"/>
  <c r="O996" i="4"/>
  <c r="Q996" i="4" s="1"/>
  <c r="R996" i="4" s="1"/>
  <c r="O997" i="4"/>
  <c r="Q997" i="4" s="1"/>
  <c r="R997" i="4" s="1"/>
  <c r="O998" i="4"/>
  <c r="O999" i="4"/>
  <c r="O1000" i="4"/>
  <c r="Q1000" i="4" s="1"/>
  <c r="O1001" i="4"/>
  <c r="Q1001" i="4" s="1"/>
  <c r="O1002" i="4"/>
  <c r="Q1002" i="4" s="1"/>
  <c r="O1003" i="4"/>
  <c r="O1004" i="4"/>
  <c r="O1005" i="4"/>
  <c r="Q1005" i="4" s="1"/>
  <c r="R1005" i="4" s="1"/>
  <c r="O1006" i="4"/>
  <c r="O1007" i="4"/>
  <c r="Q1007" i="4" s="1"/>
  <c r="R1007" i="4" s="1"/>
  <c r="O1008" i="4"/>
  <c r="Q1008" i="4" s="1"/>
  <c r="O1009" i="4"/>
  <c r="O1010" i="4"/>
  <c r="O1011" i="4"/>
  <c r="O1012" i="4"/>
  <c r="O1013" i="4"/>
  <c r="Q1013" i="4" s="1"/>
  <c r="O1014" i="4"/>
  <c r="Q1014" i="4" s="1"/>
  <c r="R1014" i="4" s="1"/>
  <c r="O1015" i="4"/>
  <c r="Q1015" i="4" s="1"/>
  <c r="R1015" i="4" s="1"/>
  <c r="O1016" i="4"/>
  <c r="Q1016" i="4" s="1"/>
  <c r="O1017" i="4"/>
  <c r="O1018" i="4"/>
  <c r="O1019" i="4"/>
  <c r="Q1019" i="4" s="1"/>
  <c r="R1019" i="4" s="1"/>
  <c r="O1020" i="4"/>
  <c r="Q1020" i="4" s="1"/>
  <c r="O1021" i="4"/>
  <c r="Q1021" i="4" s="1"/>
  <c r="R1021" i="4" s="1"/>
  <c r="O1022" i="4"/>
  <c r="Q1022" i="4" s="1"/>
  <c r="O1023" i="4"/>
  <c r="Q1023" i="4" s="1"/>
  <c r="O1024" i="4"/>
  <c r="O1025" i="4"/>
  <c r="O1026" i="4"/>
  <c r="Q1026" i="4" s="1"/>
  <c r="O1027" i="4"/>
  <c r="O1028" i="4"/>
  <c r="Q1028" i="4" s="1"/>
  <c r="R1028" i="4" s="1"/>
  <c r="O1029" i="4"/>
  <c r="Q1029" i="4" s="1"/>
  <c r="O1030" i="4"/>
  <c r="O1031" i="4"/>
  <c r="Q1031" i="4" s="1"/>
  <c r="R1031" i="4" s="1"/>
  <c r="O1032" i="4"/>
  <c r="Q1032" i="4" s="1"/>
  <c r="R1032" i="4" s="1"/>
  <c r="O1033" i="4"/>
  <c r="O1034" i="4"/>
  <c r="Q1034" i="4" s="1"/>
  <c r="O1035" i="4"/>
  <c r="Q1035" i="4" s="1"/>
  <c r="O1036" i="4"/>
  <c r="Q1036" i="4" s="1"/>
  <c r="R1036" i="4" s="1"/>
  <c r="O1037" i="4"/>
  <c r="O1038" i="4"/>
  <c r="Q1038" i="4" s="1"/>
  <c r="R1038" i="4" s="1"/>
  <c r="O1039" i="4"/>
  <c r="O1040" i="4"/>
  <c r="Q1040" i="4" s="1"/>
  <c r="O1041" i="4"/>
  <c r="O1042" i="4"/>
  <c r="Q1042" i="4" s="1"/>
  <c r="O1043" i="4"/>
  <c r="Q1043" i="4" s="1"/>
  <c r="R1043" i="4" s="1"/>
  <c r="O1044" i="4"/>
  <c r="Q1044" i="4" s="1"/>
  <c r="R1044" i="4" s="1"/>
  <c r="O1045" i="4"/>
  <c r="Q1045" i="4" s="1"/>
  <c r="R1045" i="4" s="1"/>
  <c r="O1046" i="4"/>
  <c r="Q1046" i="4" s="1"/>
  <c r="O1047" i="4"/>
  <c r="O1048" i="4"/>
  <c r="Q1048" i="4" s="1"/>
  <c r="R1048" i="4" s="1"/>
  <c r="O1049" i="4"/>
  <c r="Q1049" i="4" s="1"/>
  <c r="O1050" i="4"/>
  <c r="Q1050" i="4" s="1"/>
  <c r="O1051" i="4"/>
  <c r="Q1051" i="4" s="1"/>
  <c r="R1051" i="4" s="1"/>
  <c r="O1052" i="4"/>
  <c r="Q1052" i="4" s="1"/>
  <c r="R1052" i="4" s="1"/>
  <c r="O1053" i="4"/>
  <c r="Q1053" i="4" s="1"/>
  <c r="O1054" i="4"/>
  <c r="Q1054" i="4" s="1"/>
  <c r="O1055" i="4"/>
  <c r="Q1055" i="4" s="1"/>
  <c r="R1055" i="4" s="1"/>
  <c r="O1056" i="4"/>
  <c r="Q1056" i="4" s="1"/>
  <c r="O1057" i="4"/>
  <c r="Q1057" i="4" s="1"/>
  <c r="O1058" i="4"/>
  <c r="O1059" i="4"/>
  <c r="Q1059" i="4" s="1"/>
  <c r="O1060" i="4"/>
  <c r="Q1060" i="4" s="1"/>
  <c r="R1060" i="4" s="1"/>
  <c r="O1061" i="4"/>
  <c r="O1062" i="4"/>
  <c r="O1063" i="4"/>
  <c r="O1064" i="4"/>
  <c r="Q1064" i="4" s="1"/>
  <c r="R1064" i="4" s="1"/>
  <c r="O1065" i="4"/>
  <c r="Q1065" i="4" s="1"/>
  <c r="R1065" i="4" s="1"/>
  <c r="O1066" i="4"/>
  <c r="O1067" i="4"/>
  <c r="Q1067" i="4" s="1"/>
  <c r="R1067" i="4" s="1"/>
  <c r="O1068" i="4"/>
  <c r="Q1068" i="4" s="1"/>
  <c r="R1068" i="4" s="1"/>
  <c r="O1069" i="4"/>
  <c r="Q1069" i="4" s="1"/>
  <c r="R1069" i="4" s="1"/>
  <c r="O1070" i="4"/>
  <c r="Q1070" i="4" s="1"/>
  <c r="O1071" i="4"/>
  <c r="Q1071" i="4" s="1"/>
  <c r="O1072" i="4"/>
  <c r="Q1072" i="4" s="1"/>
  <c r="R1072" i="4" s="1"/>
  <c r="O1073" i="4"/>
  <c r="Q1073" i="4" s="1"/>
  <c r="O1074" i="4"/>
  <c r="Q1074" i="4" s="1"/>
  <c r="O1075" i="4"/>
  <c r="Q1075" i="4" s="1"/>
  <c r="O1076" i="4"/>
  <c r="O1077" i="4"/>
  <c r="Q1077" i="4" s="1"/>
  <c r="O1078" i="4"/>
  <c r="O1079" i="4"/>
  <c r="Q1079" i="4" s="1"/>
  <c r="R1079" i="4" s="1"/>
  <c r="O1080" i="4"/>
  <c r="Q1080" i="4" s="1"/>
  <c r="O1081" i="4"/>
  <c r="Q1081" i="4" s="1"/>
  <c r="R1081" i="4" s="1"/>
  <c r="O1082" i="4"/>
  <c r="O1083" i="4"/>
  <c r="Q1083" i="4" s="1"/>
  <c r="O1084" i="4"/>
  <c r="O1085" i="4"/>
  <c r="O1086" i="4"/>
  <c r="Q1086" i="4" s="1"/>
  <c r="R1086" i="4" s="1"/>
  <c r="O1087" i="4"/>
  <c r="Q1087" i="4" s="1"/>
  <c r="O1088" i="4"/>
  <c r="Q1088" i="4" s="1"/>
  <c r="O1089" i="4"/>
  <c r="Q1089" i="4" s="1"/>
  <c r="O1090" i="4"/>
  <c r="Q1090" i="4" s="1"/>
  <c r="O1091" i="4"/>
  <c r="Q1091" i="4" s="1"/>
  <c r="O1092" i="4"/>
  <c r="Q1092" i="4" s="1"/>
  <c r="R1092" i="4" s="1"/>
  <c r="O1093" i="4"/>
  <c r="Q1093" i="4" s="1"/>
  <c r="R1093" i="4" s="1"/>
  <c r="O1094" i="4"/>
  <c r="O1095" i="4"/>
  <c r="O1096" i="4"/>
  <c r="Q1096" i="4" s="1"/>
  <c r="O1097" i="4"/>
  <c r="Q1097" i="4" s="1"/>
  <c r="O1098" i="4"/>
  <c r="Q1098" i="4" s="1"/>
  <c r="R1098" i="4" s="1"/>
  <c r="O1099" i="4"/>
  <c r="Q1099" i="4" s="1"/>
  <c r="O1100" i="4"/>
  <c r="Q1100" i="4" s="1"/>
  <c r="R1100" i="4" s="1"/>
  <c r="O1101" i="4"/>
  <c r="Q1101" i="4" s="1"/>
  <c r="O1102" i="4"/>
  <c r="Q1102" i="4" s="1"/>
  <c r="O1103" i="4"/>
  <c r="Q1103" i="4" s="1"/>
  <c r="O1104" i="4"/>
  <c r="Q1104" i="4" s="1"/>
  <c r="O1105" i="4"/>
  <c r="Q1105" i="4" s="1"/>
  <c r="R1105" i="4" s="1"/>
  <c r="O1106" i="4"/>
  <c r="O1107" i="4"/>
  <c r="Q1107" i="4" s="1"/>
  <c r="O1108" i="4"/>
  <c r="Q1108" i="4" s="1"/>
  <c r="R1108" i="4" s="1"/>
  <c r="O1109" i="4"/>
  <c r="O1110" i="4"/>
  <c r="Q1110" i="4" s="1"/>
  <c r="O1111" i="4"/>
  <c r="O1112" i="4"/>
  <c r="Q1112" i="4" s="1"/>
  <c r="O1113" i="4"/>
  <c r="Q1113" i="4" s="1"/>
  <c r="R1113" i="4" s="1"/>
  <c r="O1114" i="4"/>
  <c r="Q1114" i="4" s="1"/>
  <c r="O1115" i="4"/>
  <c r="O1116" i="4"/>
  <c r="Q1116" i="4" s="1"/>
  <c r="R1116" i="4" s="1"/>
  <c r="O1117" i="4"/>
  <c r="Q1117" i="4" s="1"/>
  <c r="R1117" i="4" s="1"/>
  <c r="O1118" i="4"/>
  <c r="Q1118" i="4" s="1"/>
  <c r="O1119" i="4"/>
  <c r="O1120" i="4"/>
  <c r="Q1120" i="4" s="1"/>
  <c r="R1120" i="4" s="1"/>
  <c r="O1121" i="4"/>
  <c r="Q1121" i="4" s="1"/>
  <c r="R1121" i="4" s="1"/>
  <c r="O1122" i="4"/>
  <c r="Q1122" i="4" s="1"/>
  <c r="O1123" i="4"/>
  <c r="Q1123" i="4" s="1"/>
  <c r="R1123" i="4" s="1"/>
  <c r="O1124" i="4"/>
  <c r="Q1124" i="4" s="1"/>
  <c r="O1125" i="4"/>
  <c r="Q1125" i="4" s="1"/>
  <c r="O1126" i="4"/>
  <c r="Q1126" i="4" s="1"/>
  <c r="O1127" i="4"/>
  <c r="Q1127" i="4" s="1"/>
  <c r="O1128" i="4"/>
  <c r="Q1128" i="4" s="1"/>
  <c r="O1129" i="4"/>
  <c r="O1130" i="4"/>
  <c r="O1131" i="4"/>
  <c r="Q1131" i="4" s="1"/>
  <c r="O1132" i="4"/>
  <c r="Q1132" i="4" s="1"/>
  <c r="R1132" i="4" s="1"/>
  <c r="O1133" i="4"/>
  <c r="Q1133" i="4" s="1"/>
  <c r="O1134" i="4"/>
  <c r="Q1134" i="4" s="1"/>
  <c r="O1135" i="4"/>
  <c r="Q1135" i="4" s="1"/>
  <c r="O1136" i="4"/>
  <c r="Q1136" i="4" s="1"/>
  <c r="R1136" i="4" s="1"/>
  <c r="O1137" i="4"/>
  <c r="O1138" i="4"/>
  <c r="Q1138" i="4" s="1"/>
  <c r="O1139" i="4"/>
  <c r="Q1139" i="4" s="1"/>
  <c r="O1140" i="4"/>
  <c r="Q1140" i="4" s="1"/>
  <c r="R1140" i="4" s="1"/>
  <c r="O1141" i="4"/>
  <c r="Q1141" i="4" s="1"/>
  <c r="R1141" i="4" s="1"/>
  <c r="O1142" i="4"/>
  <c r="O1143" i="4"/>
  <c r="Q1143" i="4" s="1"/>
  <c r="O1144" i="4"/>
  <c r="Q1144" i="4" s="1"/>
  <c r="R1144" i="4" s="1"/>
  <c r="O1145" i="4"/>
  <c r="O1146" i="4"/>
  <c r="Q1146" i="4" s="1"/>
  <c r="R1146" i="4" s="1"/>
  <c r="O1147" i="4"/>
  <c r="Q1147" i="4" s="1"/>
  <c r="O1148" i="4"/>
  <c r="Q1148" i="4" s="1"/>
  <c r="O1149" i="4"/>
  <c r="O1150" i="4"/>
  <c r="Q1150" i="4" s="1"/>
  <c r="O1151" i="4"/>
  <c r="Q1151" i="4" s="1"/>
  <c r="R1151" i="4" s="1"/>
  <c r="O1152" i="4"/>
  <c r="Q1152" i="4" s="1"/>
  <c r="R1152" i="4" s="1"/>
  <c r="O1153" i="4"/>
  <c r="Q1153" i="4" s="1"/>
  <c r="R1153" i="4" s="1"/>
  <c r="O1154" i="4"/>
  <c r="O1155" i="4"/>
  <c r="Q1155" i="4" s="1"/>
  <c r="O1156" i="4"/>
  <c r="Q1156" i="4" s="1"/>
  <c r="R1156" i="4" s="1"/>
  <c r="O1157" i="4"/>
  <c r="Q1157" i="4" s="1"/>
  <c r="O1158" i="4"/>
  <c r="Q1158" i="4" s="1"/>
  <c r="O1159" i="4"/>
  <c r="O1160" i="4"/>
  <c r="Q1160" i="4" s="1"/>
  <c r="R1160" i="4" s="1"/>
  <c r="O1161" i="4"/>
  <c r="O1162" i="4"/>
  <c r="Q1162" i="4" s="1"/>
  <c r="O1163" i="4"/>
  <c r="Q1163" i="4" s="1"/>
  <c r="O1164" i="4"/>
  <c r="Q1164" i="4" s="1"/>
  <c r="R1164" i="4" s="1"/>
  <c r="O1165" i="4"/>
  <c r="Q1165" i="4" s="1"/>
  <c r="R1165" i="4" s="1"/>
  <c r="O1166" i="4"/>
  <c r="O1167" i="4"/>
  <c r="O1168" i="4"/>
  <c r="Q1168" i="4" s="1"/>
  <c r="R1168" i="4" s="1"/>
  <c r="O1169" i="4"/>
  <c r="Q1169" i="4" s="1"/>
  <c r="O1170" i="4"/>
  <c r="Q1170" i="4" s="1"/>
  <c r="R1170" i="4" s="1"/>
  <c r="O1171" i="4"/>
  <c r="Q1171" i="4" s="1"/>
  <c r="R1171" i="4" s="1"/>
  <c r="O1172" i="4"/>
  <c r="Q1172" i="4" s="1"/>
  <c r="O1173" i="4"/>
  <c r="Q1173" i="4" s="1"/>
  <c r="O1174" i="4"/>
  <c r="Q1174" i="4" s="1"/>
  <c r="R1174" i="4" s="1"/>
  <c r="O1175" i="4"/>
  <c r="Q1175" i="4" s="1"/>
  <c r="R1175" i="4" s="1"/>
  <c r="O1176" i="4"/>
  <c r="Q1176" i="4" s="1"/>
  <c r="R1176" i="4" s="1"/>
  <c r="O1177" i="4"/>
  <c r="O1178" i="4"/>
  <c r="O1179" i="4"/>
  <c r="O1180" i="4"/>
  <c r="Q1180" i="4" s="1"/>
  <c r="R1180" i="4" s="1"/>
  <c r="O1181" i="4"/>
  <c r="Q1181" i="4" s="1"/>
  <c r="O1182" i="4"/>
  <c r="Q1182" i="4" s="1"/>
  <c r="O1183" i="4"/>
  <c r="O1184" i="4"/>
  <c r="Q1184" i="4" s="1"/>
  <c r="O1185" i="4"/>
  <c r="O1186" i="4"/>
  <c r="O1187" i="4"/>
  <c r="Q1187" i="4" s="1"/>
  <c r="R1187" i="4" s="1"/>
  <c r="O1188" i="4"/>
  <c r="Q1188" i="4" s="1"/>
  <c r="R1188" i="4" s="1"/>
  <c r="O1189" i="4"/>
  <c r="Q1189" i="4" s="1"/>
  <c r="O1190" i="4"/>
  <c r="O1191" i="4"/>
  <c r="Q1191" i="4" s="1"/>
  <c r="O1192" i="4"/>
  <c r="Q1192" i="4" s="1"/>
  <c r="O1193" i="4"/>
  <c r="O1194" i="4"/>
  <c r="Q1194" i="4" s="1"/>
  <c r="O1195" i="4"/>
  <c r="Q1195" i="4" s="1"/>
  <c r="O1196" i="4"/>
  <c r="Q1196" i="4" s="1"/>
  <c r="R1196" i="4" s="1"/>
  <c r="O1197" i="4"/>
  <c r="Q1197" i="4" s="1"/>
  <c r="R1197" i="4" s="1"/>
  <c r="O1198" i="4"/>
  <c r="Q1198" i="4" s="1"/>
  <c r="O1199" i="4"/>
  <c r="Q1199" i="4" s="1"/>
  <c r="O1200" i="4"/>
  <c r="Q1200" i="4" s="1"/>
  <c r="O1201" i="4"/>
  <c r="Q1201" i="4" s="1"/>
  <c r="R1201" i="4" s="1"/>
  <c r="O1202" i="4"/>
  <c r="O1203" i="4"/>
  <c r="Q1203" i="4" s="1"/>
  <c r="O1204" i="4"/>
  <c r="Q1204" i="4" s="1"/>
  <c r="R1204" i="4" s="1"/>
  <c r="O1205" i="4"/>
  <c r="Q1205" i="4" s="1"/>
  <c r="O1206" i="4"/>
  <c r="Q1206" i="4" s="1"/>
  <c r="O1207" i="4"/>
  <c r="Q1207" i="4" s="1"/>
  <c r="O1208" i="4"/>
  <c r="Q1208" i="4" s="1"/>
  <c r="O1209" i="4"/>
  <c r="O1210" i="4"/>
  <c r="Q1210" i="4" s="1"/>
  <c r="O1211" i="4"/>
  <c r="Q1211" i="4" s="1"/>
  <c r="R1211" i="4" s="1"/>
  <c r="O1212" i="4"/>
  <c r="Q1212" i="4" s="1"/>
  <c r="R1212" i="4" s="1"/>
  <c r="O1213" i="4"/>
  <c r="Q1213" i="4" s="1"/>
  <c r="O1214" i="4"/>
  <c r="O1215" i="4"/>
  <c r="Q1215" i="4" s="1"/>
  <c r="O1216" i="4"/>
  <c r="Q1216" i="4" s="1"/>
  <c r="R1216" i="4" s="1"/>
  <c r="O1217" i="4"/>
  <c r="O1218" i="4"/>
  <c r="Q1218" i="4" s="1"/>
  <c r="O1219" i="4"/>
  <c r="Q1219" i="4" s="1"/>
  <c r="O1220" i="4"/>
  <c r="Q1220" i="4" s="1"/>
  <c r="R1220" i="4" s="1"/>
  <c r="O1221" i="4"/>
  <c r="Q1221" i="4" s="1"/>
  <c r="O1222" i="4"/>
  <c r="O1223" i="4"/>
  <c r="Q1223" i="4" s="1"/>
  <c r="O1224" i="4"/>
  <c r="Q1224" i="4" s="1"/>
  <c r="R1224" i="4" s="1"/>
  <c r="O1225" i="4"/>
  <c r="Q1225" i="4" s="1"/>
  <c r="O1226" i="4"/>
  <c r="O1227" i="4"/>
  <c r="O1228" i="4"/>
  <c r="Q1228" i="4" s="1"/>
  <c r="R1228" i="4" s="1"/>
  <c r="O1229" i="4"/>
  <c r="Q1229" i="4" s="1"/>
  <c r="O1230" i="4"/>
  <c r="Q1230" i="4" s="1"/>
  <c r="O1231" i="4"/>
  <c r="Q1231" i="4" s="1"/>
  <c r="R1231" i="4" s="1"/>
  <c r="O1232" i="4"/>
  <c r="Q1232" i="4" s="1"/>
  <c r="O1233" i="4"/>
  <c r="Q1233" i="4" s="1"/>
  <c r="O1234" i="4"/>
  <c r="Q1234" i="4" s="1"/>
  <c r="O1235" i="4"/>
  <c r="Q1235" i="4" s="1"/>
  <c r="R1235" i="4" s="1"/>
  <c r="O1236" i="4"/>
  <c r="Q1236" i="4" s="1"/>
  <c r="O1237" i="4"/>
  <c r="O1238" i="4"/>
  <c r="O1239" i="4"/>
  <c r="Q1239" i="4" s="1"/>
  <c r="O1240" i="4"/>
  <c r="Q1240" i="4" s="1"/>
  <c r="R1240" i="4" s="1"/>
  <c r="O1241" i="4"/>
  <c r="O1242" i="4"/>
  <c r="Q1242" i="4" s="1"/>
  <c r="R1242" i="4" s="1"/>
  <c r="O1243" i="4"/>
  <c r="Q1243" i="4" s="1"/>
  <c r="O1244" i="4"/>
  <c r="O1245" i="4"/>
  <c r="Q1245" i="4" s="1"/>
  <c r="R1245" i="4" s="1"/>
  <c r="O1246" i="4"/>
  <c r="Q1246" i="4" s="1"/>
  <c r="O1247" i="4"/>
  <c r="Q1247" i="4" s="1"/>
  <c r="O1248" i="4"/>
  <c r="Q1248" i="4" s="1"/>
  <c r="R1248" i="4" s="1"/>
  <c r="O1249" i="4"/>
  <c r="Q1249" i="4" s="1"/>
  <c r="O1250" i="4"/>
  <c r="O1251" i="4"/>
  <c r="O1252" i="4"/>
  <c r="O1253" i="4"/>
  <c r="O1254" i="4"/>
  <c r="Q1254" i="4" s="1"/>
  <c r="R1254" i="4" s="1"/>
  <c r="O1255" i="4"/>
  <c r="Q1255" i="4" s="1"/>
  <c r="O1256" i="4"/>
  <c r="Q1256" i="4" s="1"/>
  <c r="R1256" i="4" s="1"/>
  <c r="O1257" i="4"/>
  <c r="O1258" i="4"/>
  <c r="Q1258" i="4" s="1"/>
  <c r="O1259" i="4"/>
  <c r="Q1259" i="4" s="1"/>
  <c r="R1259" i="4" s="1"/>
  <c r="O1260" i="4"/>
  <c r="Q1260" i="4" s="1"/>
  <c r="R1260" i="4" s="1"/>
  <c r="O1261" i="4"/>
  <c r="Q1261" i="4" s="1"/>
  <c r="R1261" i="4" s="1"/>
  <c r="O1262" i="4"/>
  <c r="O1263" i="4"/>
  <c r="Q1263" i="4" s="1"/>
  <c r="O1264" i="4"/>
  <c r="Q1264" i="4" s="1"/>
  <c r="O1265" i="4"/>
  <c r="O1266" i="4"/>
  <c r="Q1266" i="4" s="1"/>
  <c r="O1267" i="4"/>
  <c r="O1268" i="4"/>
  <c r="Q1268" i="4" s="1"/>
  <c r="O1269" i="4"/>
  <c r="Q1269" i="4" s="1"/>
  <c r="R1269" i="4" s="1"/>
  <c r="O1270" i="4"/>
  <c r="O1271" i="4"/>
  <c r="Q1271" i="4" s="1"/>
  <c r="O1272" i="4"/>
  <c r="Q1272" i="4" s="1"/>
  <c r="R1272" i="4" s="1"/>
  <c r="O1273" i="4"/>
  <c r="O1274" i="4"/>
  <c r="O1275" i="4"/>
  <c r="Q1275" i="4" s="1"/>
  <c r="O1276" i="4"/>
  <c r="Q1276" i="4" s="1"/>
  <c r="R1276" i="4" s="1"/>
  <c r="O1277" i="4"/>
  <c r="Q1277" i="4" s="1"/>
  <c r="O1278" i="4"/>
  <c r="Q1278" i="4" s="1"/>
  <c r="O1279" i="4"/>
  <c r="Q1279" i="4" s="1"/>
  <c r="O1280" i="4"/>
  <c r="Q1280" i="4" s="1"/>
  <c r="O1281" i="4"/>
  <c r="O1282" i="4"/>
  <c r="Q1282" i="4" s="1"/>
  <c r="O1283" i="4"/>
  <c r="Q1283" i="4" s="1"/>
  <c r="R1283" i="4" s="1"/>
  <c r="O1284" i="4"/>
  <c r="Q1284" i="4" s="1"/>
  <c r="O1285" i="4"/>
  <c r="Q1285" i="4" s="1"/>
  <c r="R1285" i="4" s="1"/>
  <c r="O1286" i="4"/>
  <c r="Q1286" i="4" s="1"/>
  <c r="O1287" i="4"/>
  <c r="Q1287" i="4" s="1"/>
  <c r="O1288" i="4"/>
  <c r="O1289" i="4"/>
  <c r="Q1289" i="4" s="1"/>
  <c r="O1290" i="4"/>
  <c r="Q1290" i="4" s="1"/>
  <c r="R1290" i="4" s="1"/>
  <c r="O1291" i="4"/>
  <c r="O1292" i="4"/>
  <c r="O1293" i="4"/>
  <c r="Q1293" i="4" s="1"/>
  <c r="O1294" i="4"/>
  <c r="Q1294" i="4" s="1"/>
  <c r="O1295" i="4"/>
  <c r="Q1295" i="4" s="1"/>
  <c r="O1296" i="4"/>
  <c r="Q1296" i="4" s="1"/>
  <c r="O1297" i="4"/>
  <c r="O1298" i="4"/>
  <c r="O1299" i="4"/>
  <c r="Q1299" i="4" s="1"/>
  <c r="O1300" i="4"/>
  <c r="Q1300" i="4" s="1"/>
  <c r="O1301" i="4"/>
  <c r="Q1301" i="4" s="1"/>
  <c r="R1301" i="4" s="1"/>
  <c r="O1302" i="4"/>
  <c r="Q1302" i="4" s="1"/>
  <c r="R1302" i="4" s="1"/>
  <c r="O1303" i="4"/>
  <c r="Q1303" i="4" s="1"/>
  <c r="O1304" i="4"/>
  <c r="Q1304" i="4" s="1"/>
  <c r="R1304" i="4" s="1"/>
  <c r="O1305" i="4"/>
  <c r="Q1305" i="4" s="1"/>
  <c r="O1306" i="4"/>
  <c r="O1307" i="4"/>
  <c r="Q1307" i="4" s="1"/>
  <c r="O1308" i="4"/>
  <c r="Q1308" i="4" s="1"/>
  <c r="R1308" i="4" s="1"/>
  <c r="O1309" i="4"/>
  <c r="Q1309" i="4" s="1"/>
  <c r="O1310" i="4"/>
  <c r="O1311" i="4"/>
  <c r="Q1311" i="4" s="1"/>
  <c r="O1312" i="4"/>
  <c r="O1313" i="4"/>
  <c r="O1314" i="4"/>
  <c r="Q1314" i="4" s="1"/>
  <c r="R1314" i="4" s="1"/>
  <c r="O1315" i="4"/>
  <c r="Q1315" i="4" s="1"/>
  <c r="R1315" i="4" s="1"/>
  <c r="O1316" i="4"/>
  <c r="O1317" i="4"/>
  <c r="O1318" i="4"/>
  <c r="Q1318" i="4" s="1"/>
  <c r="O1319" i="4"/>
  <c r="Q1319" i="4" s="1"/>
  <c r="O1320" i="4"/>
  <c r="Q1320" i="4" s="1"/>
  <c r="O1321" i="4"/>
  <c r="Q1321" i="4" s="1"/>
  <c r="R1321" i="4" s="1"/>
  <c r="O1322" i="4"/>
  <c r="O1323" i="4"/>
  <c r="Q1323" i="4" s="1"/>
  <c r="O1324" i="4"/>
  <c r="Q1324" i="4" s="1"/>
  <c r="R1324" i="4" s="1"/>
  <c r="O1325" i="4"/>
  <c r="O1326" i="4"/>
  <c r="Q1326" i="4" s="1"/>
  <c r="O1327" i="4"/>
  <c r="O1328" i="4"/>
  <c r="Q1328" i="4" s="1"/>
  <c r="O1329" i="4"/>
  <c r="Q1329" i="4" s="1"/>
  <c r="O1330" i="4"/>
  <c r="Q1330" i="4" s="1"/>
  <c r="O1331" i="4"/>
  <c r="Q1331" i="4" s="1"/>
  <c r="O1332" i="4"/>
  <c r="Q1332" i="4" s="1"/>
  <c r="O1333" i="4"/>
  <c r="Q1333" i="4" s="1"/>
  <c r="O1334" i="4"/>
  <c r="O1335" i="4"/>
  <c r="Q1335" i="4" s="1"/>
  <c r="O1336" i="4"/>
  <c r="Q1336" i="4" s="1"/>
  <c r="R1336" i="4" s="1"/>
  <c r="O1337" i="4"/>
  <c r="Q1337" i="4" s="1"/>
  <c r="O1338" i="4"/>
  <c r="Q1338" i="4" s="1"/>
  <c r="O1339" i="4"/>
  <c r="O1340" i="4"/>
  <c r="Q1340" i="4" s="1"/>
  <c r="O1341" i="4"/>
  <c r="O1342" i="4"/>
  <c r="Q1342" i="4" s="1"/>
  <c r="O1343" i="4"/>
  <c r="Q1343" i="4" s="1"/>
  <c r="O1344" i="4"/>
  <c r="Q1344" i="4" s="1"/>
  <c r="R1344" i="4" s="1"/>
  <c r="O1345" i="4"/>
  <c r="Q1345" i="4" s="1"/>
  <c r="R1345" i="4" s="1"/>
  <c r="O1346" i="4"/>
  <c r="O1347" i="4"/>
  <c r="O1348" i="4"/>
  <c r="Q1348" i="4" s="1"/>
  <c r="R1348" i="4" s="1"/>
  <c r="O1349" i="4"/>
  <c r="Q1349" i="4" s="1"/>
  <c r="O1350" i="4"/>
  <c r="Q1350" i="4" s="1"/>
  <c r="O1351" i="4"/>
  <c r="Q1351" i="4" s="1"/>
  <c r="O1352" i="4"/>
  <c r="Q1352" i="4" s="1"/>
  <c r="R1352" i="4" s="1"/>
  <c r="O1353" i="4"/>
  <c r="Q1353" i="4" s="1"/>
  <c r="O1354" i="4"/>
  <c r="Q1354" i="4" s="1"/>
  <c r="O1355" i="4"/>
  <c r="Q1355" i="4" s="1"/>
  <c r="O1356" i="4"/>
  <c r="Q1356" i="4" s="1"/>
  <c r="R1356" i="4" s="1"/>
  <c r="O1357" i="4"/>
  <c r="Q1357" i="4" s="1"/>
  <c r="R1357" i="4" s="1"/>
  <c r="O1358" i="4"/>
  <c r="O1359" i="4"/>
  <c r="Q1359" i="4" s="1"/>
  <c r="O1360" i="4"/>
  <c r="Q1360" i="4" s="1"/>
  <c r="R1360" i="4" s="1"/>
  <c r="O1361" i="4"/>
  <c r="O1362" i="4"/>
  <c r="Q1362" i="4" s="1"/>
  <c r="O1363" i="4"/>
  <c r="O1364" i="4"/>
  <c r="Q1364" i="4" s="1"/>
  <c r="O1365" i="4"/>
  <c r="Q1365" i="4" s="1"/>
  <c r="O1366" i="4"/>
  <c r="Q1366" i="4" s="1"/>
  <c r="O1367" i="4"/>
  <c r="Q1367" i="4" s="1"/>
  <c r="O1368" i="4"/>
  <c r="Q1368" i="4" s="1"/>
  <c r="O1369" i="4"/>
  <c r="Q1369" i="4" s="1"/>
  <c r="O1370" i="4"/>
  <c r="O1371" i="4"/>
  <c r="Q1371" i="4" s="1"/>
  <c r="O1372" i="4"/>
  <c r="Q1372" i="4" s="1"/>
  <c r="O1373" i="4"/>
  <c r="O1374" i="4"/>
  <c r="Q1374" i="4" s="1"/>
  <c r="O1375" i="4"/>
  <c r="Q1375" i="4" s="1"/>
  <c r="O1376" i="4"/>
  <c r="Q1376" i="4" s="1"/>
  <c r="R1376" i="4" s="1"/>
  <c r="O1377" i="4"/>
  <c r="O1378" i="4"/>
  <c r="Q1378" i="4" s="1"/>
  <c r="O1379" i="4"/>
  <c r="Q1379" i="4" s="1"/>
  <c r="R1379" i="4" s="1"/>
  <c r="O1380" i="4"/>
  <c r="Q1380" i="4" s="1"/>
  <c r="O1381" i="4"/>
  <c r="Q1381" i="4" s="1"/>
  <c r="R1381" i="4" s="1"/>
  <c r="O1382" i="4"/>
  <c r="O1383" i="4"/>
  <c r="O1384" i="4"/>
  <c r="O1385" i="4"/>
  <c r="Q1385" i="4" s="1"/>
  <c r="O1386" i="4"/>
  <c r="Q1386" i="4" s="1"/>
  <c r="R1386" i="4" s="1"/>
  <c r="O1387" i="4"/>
  <c r="Q1387" i="4" s="1"/>
  <c r="O1388" i="4"/>
  <c r="O1389" i="4"/>
  <c r="O1390" i="4"/>
  <c r="O1391" i="4"/>
  <c r="Q1391" i="4" s="1"/>
  <c r="O1392" i="4"/>
  <c r="Q1392" i="4" s="1"/>
  <c r="R1392" i="4" s="1"/>
  <c r="O1393" i="4"/>
  <c r="Q1393" i="4" s="1"/>
  <c r="R1393" i="4" s="1"/>
  <c r="O1394" i="4"/>
  <c r="O1395" i="4"/>
  <c r="Q1395" i="4" s="1"/>
  <c r="O1396" i="4"/>
  <c r="Q1396" i="4" s="1"/>
  <c r="R1396" i="4" s="1"/>
  <c r="O1397" i="4"/>
  <c r="O1398" i="4"/>
  <c r="O1399" i="4"/>
  <c r="Q1399" i="4" s="1"/>
  <c r="O1400" i="4"/>
  <c r="O1401" i="4"/>
  <c r="Q1401" i="4" s="1"/>
  <c r="R1401" i="4" s="1"/>
  <c r="O1402" i="4"/>
  <c r="Q1402" i="4" s="1"/>
  <c r="O1403" i="4"/>
  <c r="Q1403" i="4" s="1"/>
  <c r="O1404" i="4"/>
  <c r="Q1404" i="4" s="1"/>
  <c r="R1404" i="4" s="1"/>
  <c r="O1405" i="4"/>
  <c r="O1406" i="4"/>
  <c r="O1407" i="4"/>
  <c r="Q1407" i="4" s="1"/>
  <c r="O1408" i="4"/>
  <c r="Q1408" i="4" s="1"/>
  <c r="R1408" i="4" s="1"/>
  <c r="O1409" i="4"/>
  <c r="Q1409" i="4" s="1"/>
  <c r="R1409" i="4" s="1"/>
  <c r="O1410" i="4"/>
  <c r="Q1410" i="4" s="1"/>
  <c r="O1411" i="4"/>
  <c r="Q1411" i="4" s="1"/>
  <c r="O1412" i="4"/>
  <c r="Q1412" i="4" s="1"/>
  <c r="R1412" i="4" s="1"/>
  <c r="O1413" i="4"/>
  <c r="O1414" i="4"/>
  <c r="Q1414" i="4" s="1"/>
  <c r="O1415" i="4"/>
  <c r="Q1415" i="4" s="1"/>
  <c r="O1416" i="4"/>
  <c r="Q1416" i="4" s="1"/>
  <c r="O1417" i="4"/>
  <c r="Q1417" i="4" s="1"/>
  <c r="R1417" i="4" s="1"/>
  <c r="O1418" i="4"/>
  <c r="O1419" i="4"/>
  <c r="Q1419" i="4" s="1"/>
  <c r="O1420" i="4"/>
  <c r="Q1420" i="4" s="1"/>
  <c r="O1421" i="4"/>
  <c r="Q1421" i="4" s="1"/>
  <c r="O1422" i="4"/>
  <c r="Q1422" i="4" s="1"/>
  <c r="R1422" i="4" s="1"/>
  <c r="O1423" i="4"/>
  <c r="Q1423" i="4" s="1"/>
  <c r="R1423" i="4" s="1"/>
  <c r="O1424" i="4"/>
  <c r="O1425" i="4"/>
  <c r="O1426" i="4"/>
  <c r="O1427" i="4"/>
  <c r="Q1427" i="4" s="1"/>
  <c r="R1427" i="4" s="1"/>
  <c r="O1428" i="4"/>
  <c r="Q1428" i="4" s="1"/>
  <c r="O1429" i="4"/>
  <c r="Q1429" i="4" s="1"/>
  <c r="R1429" i="4" s="1"/>
  <c r="O1430" i="4"/>
  <c r="O1431" i="4"/>
  <c r="Q1431" i="4" s="1"/>
  <c r="O1432" i="4"/>
  <c r="O1433" i="4"/>
  <c r="Q1433" i="4" s="1"/>
  <c r="O1434" i="4"/>
  <c r="Q1434" i="4" s="1"/>
  <c r="O1435" i="4"/>
  <c r="Q1435" i="4" s="1"/>
  <c r="O1436" i="4"/>
  <c r="Q1436" i="4" s="1"/>
  <c r="R1436" i="4" s="1"/>
  <c r="O1437" i="4"/>
  <c r="Q1437" i="4" s="1"/>
  <c r="O1438" i="4"/>
  <c r="O1439" i="4"/>
  <c r="Q1439" i="4" s="1"/>
  <c r="O1440" i="4"/>
  <c r="Q1440" i="4" s="1"/>
  <c r="O1441" i="4"/>
  <c r="Q1441" i="4" s="1"/>
  <c r="R1441" i="4" s="1"/>
  <c r="O1442" i="4"/>
  <c r="O1443" i="4"/>
  <c r="Q1443" i="4" s="1"/>
  <c r="O1444" i="4"/>
  <c r="O1445" i="4"/>
  <c r="Q1445" i="4" s="1"/>
  <c r="O1446" i="4"/>
  <c r="Q1446" i="4" s="1"/>
  <c r="R1446" i="4" s="1"/>
  <c r="O1447" i="4"/>
  <c r="Q1447" i="4" s="1"/>
  <c r="O1448" i="4"/>
  <c r="Q1448" i="4" s="1"/>
  <c r="O1449" i="4"/>
  <c r="O1450" i="4"/>
  <c r="Q1450" i="4" s="1"/>
  <c r="O1451" i="4"/>
  <c r="Q1451" i="4" s="1"/>
  <c r="R1451" i="4" s="1"/>
  <c r="O1452" i="4"/>
  <c r="Q1452" i="4" s="1"/>
  <c r="O1453" i="4"/>
  <c r="Q1453" i="4" s="1"/>
  <c r="O1454" i="4"/>
  <c r="O1455" i="4"/>
  <c r="O1456" i="4"/>
  <c r="Q1456" i="4" s="1"/>
  <c r="O1457" i="4"/>
  <c r="Q1457" i="4" s="1"/>
  <c r="O1458" i="4"/>
  <c r="Q1458" i="4" s="1"/>
  <c r="O1459" i="4"/>
  <c r="O1460" i="4"/>
  <c r="Q1460" i="4" s="1"/>
  <c r="R1460" i="4" s="1"/>
  <c r="O1461" i="4"/>
  <c r="Q1461" i="4" s="1"/>
  <c r="O1462" i="4"/>
  <c r="Q1462" i="4" s="1"/>
  <c r="O1463" i="4"/>
  <c r="Q1463" i="4" s="1"/>
  <c r="R1463" i="4" s="1"/>
  <c r="O1464" i="4"/>
  <c r="Q1464" i="4" s="1"/>
  <c r="R1464" i="4" s="1"/>
  <c r="O1465" i="4"/>
  <c r="O1466" i="4"/>
  <c r="O1467" i="4"/>
  <c r="Q1467" i="4" s="1"/>
  <c r="O1468" i="4"/>
  <c r="Q1468" i="4" s="1"/>
  <c r="R1468" i="4" s="1"/>
  <c r="O1469" i="4"/>
  <c r="O1470" i="4"/>
  <c r="Q1470" i="4" s="1"/>
  <c r="O1471" i="4"/>
  <c r="Q1471" i="4" s="1"/>
  <c r="O1472" i="4"/>
  <c r="Q1472" i="4" s="1"/>
  <c r="R1472" i="4" s="1"/>
  <c r="O1473" i="4"/>
  <c r="O1474" i="4"/>
  <c r="Q1474" i="4" s="1"/>
  <c r="O1475" i="4"/>
  <c r="Q1475" i="4" s="1"/>
  <c r="R1475" i="4" s="1"/>
  <c r="O1476" i="4"/>
  <c r="Q1476" i="4" s="1"/>
  <c r="R1476" i="4" s="1"/>
  <c r="O1477" i="4"/>
  <c r="O1478" i="4"/>
  <c r="O1479" i="4"/>
  <c r="O1480" i="4"/>
  <c r="Q1480" i="4" s="1"/>
  <c r="R1480" i="4" s="1"/>
  <c r="O1481" i="4"/>
  <c r="Q1481" i="4" s="1"/>
  <c r="O1482" i="4"/>
  <c r="Q1482" i="4" s="1"/>
  <c r="O1483" i="4"/>
  <c r="O1484" i="4"/>
  <c r="Q1484" i="4" s="1"/>
  <c r="O1485" i="4"/>
  <c r="Q1485" i="4" s="1"/>
  <c r="R1485" i="4" s="1"/>
  <c r="O1486" i="4"/>
  <c r="O1487" i="4"/>
  <c r="Q1487" i="4" s="1"/>
  <c r="R1487" i="4" s="1"/>
  <c r="O1488" i="4"/>
  <c r="Q1488" i="4" s="1"/>
  <c r="R1488" i="4" s="1"/>
  <c r="O1489" i="4"/>
  <c r="Q1489" i="4" s="1"/>
  <c r="R1489" i="4" s="1"/>
  <c r="O1490" i="4"/>
  <c r="O1491" i="4"/>
  <c r="Q1491" i="4" s="1"/>
  <c r="O1492" i="4"/>
  <c r="Q1492" i="4" s="1"/>
  <c r="O1493" i="4"/>
  <c r="O1494" i="4"/>
  <c r="Q1494" i="4" s="1"/>
  <c r="O1495" i="4"/>
  <c r="Q1495" i="4" s="1"/>
  <c r="O1496" i="4"/>
  <c r="Q1496" i="4" s="1"/>
  <c r="R1496" i="4" s="1"/>
  <c r="O1497" i="4"/>
  <c r="O1498" i="4"/>
  <c r="Q1498" i="4" s="1"/>
  <c r="O1499" i="4"/>
  <c r="Q1499" i="4" s="1"/>
  <c r="O1500" i="4"/>
  <c r="O1501" i="4"/>
  <c r="Q1501" i="4" s="1"/>
  <c r="O1502" i="4"/>
  <c r="O1503" i="4"/>
  <c r="Q1503" i="4" s="1"/>
  <c r="O1504" i="4"/>
  <c r="Q1504" i="4" s="1"/>
  <c r="R1504" i="4" s="1"/>
  <c r="O1505" i="4"/>
  <c r="Q1505" i="4" s="1"/>
  <c r="O1506" i="4"/>
  <c r="Q1506" i="4" s="1"/>
  <c r="O1507" i="4"/>
  <c r="O1508" i="4"/>
  <c r="Q1508" i="4" s="1"/>
  <c r="O1509" i="4"/>
  <c r="Q1509" i="4" s="1"/>
  <c r="O1510" i="4"/>
  <c r="Q1510" i="4" s="1"/>
  <c r="O1511" i="4"/>
  <c r="Q1511" i="4" s="1"/>
  <c r="R1511" i="4" s="1"/>
  <c r="O1512" i="4"/>
  <c r="Q1512" i="4" s="1"/>
  <c r="O1513" i="4"/>
  <c r="Q1513" i="4" s="1"/>
  <c r="R1513" i="4" s="1"/>
  <c r="O1514" i="4"/>
  <c r="O1515" i="4"/>
  <c r="Q1515" i="4" s="1"/>
  <c r="O1516" i="4"/>
  <c r="O1517" i="4"/>
  <c r="Q1517" i="4" s="1"/>
  <c r="O1518" i="4"/>
  <c r="Q1518" i="4" s="1"/>
  <c r="R1518" i="4" s="1"/>
  <c r="O1519" i="4"/>
  <c r="Q1519" i="4" s="1"/>
  <c r="O1520" i="4"/>
  <c r="Q1520" i="4" s="1"/>
  <c r="R1520" i="4" s="1"/>
  <c r="O1521" i="4"/>
  <c r="O1522" i="4"/>
  <c r="Q1522" i="4" s="1"/>
  <c r="O1523" i="4"/>
  <c r="Q1523" i="4" s="1"/>
  <c r="O1524" i="4"/>
  <c r="Q1524" i="4" s="1"/>
  <c r="O1525" i="4"/>
  <c r="Q1525" i="4" s="1"/>
  <c r="R1525" i="4" s="1"/>
  <c r="O1526" i="4"/>
  <c r="O1527" i="4"/>
  <c r="O1528" i="4"/>
  <c r="Q1528" i="4" s="1"/>
  <c r="R1528" i="4" s="1"/>
  <c r="O1529" i="4"/>
  <c r="Q1529" i="4" s="1"/>
  <c r="O1530" i="4"/>
  <c r="Q1530" i="4" s="1"/>
  <c r="O1531" i="4"/>
  <c r="Q1531" i="4" s="1"/>
  <c r="O1532" i="4"/>
  <c r="Q1532" i="4" s="1"/>
  <c r="O1533" i="4"/>
  <c r="O1534" i="4"/>
  <c r="Q1534" i="4" s="1"/>
  <c r="O1535" i="4"/>
  <c r="Q1535" i="4" s="1"/>
  <c r="R1535" i="4" s="1"/>
  <c r="O1536" i="4"/>
  <c r="Q1536" i="4" s="1"/>
  <c r="O1537" i="4"/>
  <c r="Q1537" i="4" s="1"/>
  <c r="R1537" i="4" s="1"/>
  <c r="O1538" i="4"/>
  <c r="O1539" i="4"/>
  <c r="Q1539" i="4" s="1"/>
  <c r="O1540" i="4"/>
  <c r="Q1540" i="4" s="1"/>
  <c r="R1540" i="4" s="1"/>
  <c r="O1541" i="4"/>
  <c r="Q1541" i="4" s="1"/>
  <c r="O1542" i="4"/>
  <c r="Q1542" i="4" s="1"/>
  <c r="O1543" i="4"/>
  <c r="Q1543" i="4" s="1"/>
  <c r="O1544" i="4"/>
  <c r="Q1544" i="4" s="1"/>
  <c r="R1544" i="4" s="1"/>
  <c r="O1545" i="4"/>
  <c r="Q1545" i="4" s="1"/>
  <c r="R1545" i="4" s="1"/>
  <c r="O1546" i="4"/>
  <c r="O1547" i="4"/>
  <c r="Q1547" i="4" s="1"/>
  <c r="O1548" i="4"/>
  <c r="Q1548" i="4" s="1"/>
  <c r="O1549" i="4"/>
  <c r="Q1549" i="4" s="1"/>
  <c r="O1550" i="4"/>
  <c r="O1551" i="4"/>
  <c r="Q1551" i="4" s="1"/>
  <c r="O1552" i="4"/>
  <c r="Q1552" i="4" s="1"/>
  <c r="R1552" i="4" s="1"/>
  <c r="O1553" i="4"/>
  <c r="Q1553" i="4" s="1"/>
  <c r="O1554" i="4"/>
  <c r="Q1554" i="4" s="1"/>
  <c r="R1554" i="4" s="1"/>
  <c r="O1555" i="4"/>
  <c r="O1556" i="4"/>
  <c r="Q1556" i="4" s="1"/>
  <c r="O1557" i="4"/>
  <c r="Q1557" i="4" s="1"/>
  <c r="O1558" i="4"/>
  <c r="Q1558" i="4" s="1"/>
  <c r="O1559" i="4"/>
  <c r="O1560" i="4"/>
  <c r="Q1560" i="4" s="1"/>
  <c r="R1560" i="4" s="1"/>
  <c r="O1561" i="4"/>
  <c r="Q1561" i="4" s="1"/>
  <c r="R1561" i="4" s="1"/>
  <c r="O1562" i="4"/>
  <c r="O1563" i="4"/>
  <c r="Q1563" i="4" s="1"/>
  <c r="O1564" i="4"/>
  <c r="Q1564" i="4" s="1"/>
  <c r="O1565" i="4"/>
  <c r="Q1565" i="4" s="1"/>
  <c r="O1566" i="4"/>
  <c r="Q1566" i="4" s="1"/>
  <c r="R1566" i="4" s="1"/>
  <c r="O1567" i="4"/>
  <c r="O1568" i="4"/>
  <c r="Q1568" i="4" s="1"/>
  <c r="R1568" i="4" s="1"/>
  <c r="O1569" i="4"/>
  <c r="O1570" i="4"/>
  <c r="O1571" i="4"/>
  <c r="O1572" i="4"/>
  <c r="O1573" i="4"/>
  <c r="Q1573" i="4" s="1"/>
  <c r="R1573" i="4" s="1"/>
  <c r="O1574" i="4"/>
  <c r="O1575" i="4"/>
  <c r="O1576" i="4"/>
  <c r="Q1576" i="4" s="1"/>
  <c r="R1576" i="4" s="1"/>
  <c r="O1577" i="4"/>
  <c r="Q1577" i="4" s="1"/>
  <c r="O1578" i="4"/>
  <c r="Q1578" i="4" s="1"/>
  <c r="R1578" i="4" s="1"/>
  <c r="O1579" i="4"/>
  <c r="Q1579" i="4" s="1"/>
  <c r="O1580" i="4"/>
  <c r="O1581" i="4"/>
  <c r="Q1581" i="4" s="1"/>
  <c r="O1582" i="4"/>
  <c r="O1583" i="4"/>
  <c r="Q1583" i="4" s="1"/>
  <c r="O1584" i="4"/>
  <c r="Q1584" i="4" s="1"/>
  <c r="O1585" i="4"/>
  <c r="Q1585" i="4" s="1"/>
  <c r="O1586" i="4"/>
  <c r="O1587" i="4"/>
  <c r="Q1587" i="4" s="1"/>
  <c r="O1588" i="4"/>
  <c r="O1589" i="4"/>
  <c r="O1590" i="4"/>
  <c r="Q1590" i="4" s="1"/>
  <c r="O1591" i="4"/>
  <c r="O1592" i="4"/>
  <c r="Q1592" i="4" s="1"/>
  <c r="O1593" i="4"/>
  <c r="O1594" i="4"/>
  <c r="Q1594" i="4" s="1"/>
  <c r="O1595" i="4"/>
  <c r="Q1595" i="4" s="1"/>
  <c r="O1596" i="4"/>
  <c r="Q1596" i="4" s="1"/>
  <c r="R1596" i="4" s="1"/>
  <c r="O1597" i="4"/>
  <c r="Q1597" i="4" s="1"/>
  <c r="R1597" i="4" s="1"/>
  <c r="O1598" i="4"/>
  <c r="O1599" i="4"/>
  <c r="O1600" i="4"/>
  <c r="Q1600" i="4" s="1"/>
  <c r="R1600" i="4" s="1"/>
  <c r="O1601" i="4"/>
  <c r="O1602" i="4"/>
  <c r="Q1602" i="4" s="1"/>
  <c r="O1603" i="4"/>
  <c r="Q1603" i="4" s="1"/>
  <c r="R1603" i="4" s="1"/>
  <c r="O1604" i="4"/>
  <c r="Q1604" i="4" s="1"/>
  <c r="R1604" i="4" s="1"/>
  <c r="O1605" i="4"/>
  <c r="Q1605" i="4" s="1"/>
  <c r="O1606" i="4"/>
  <c r="Q1606" i="4" s="1"/>
  <c r="O1607" i="4"/>
  <c r="Q1607" i="4" s="1"/>
  <c r="R1607" i="4" s="1"/>
  <c r="O1608" i="4"/>
  <c r="Q1608" i="4" s="1"/>
  <c r="R1608" i="4" s="1"/>
  <c r="O1609" i="4"/>
  <c r="O1610" i="4"/>
  <c r="O1611" i="4"/>
  <c r="Q1611" i="4" s="1"/>
  <c r="O1612" i="4"/>
  <c r="Q1612" i="4" s="1"/>
  <c r="O1613" i="4"/>
  <c r="O1614" i="4"/>
  <c r="Q1614" i="4" s="1"/>
  <c r="O1615" i="4"/>
  <c r="Q1615" i="4" s="1"/>
  <c r="O1616" i="4"/>
  <c r="Q1616" i="4" s="1"/>
  <c r="R1616" i="4" s="1"/>
  <c r="O1617" i="4"/>
  <c r="Q1617" i="4" s="1"/>
  <c r="O1618" i="4"/>
  <c r="Q1618" i="4" s="1"/>
  <c r="O1619" i="4"/>
  <c r="Q1619" i="4" s="1"/>
  <c r="O1620" i="4"/>
  <c r="Q1620" i="4" s="1"/>
  <c r="R1620" i="4" s="1"/>
  <c r="O1621" i="4"/>
  <c r="Q1621" i="4" s="1"/>
  <c r="R1621" i="4" s="1"/>
  <c r="O1622" i="4"/>
  <c r="O1623" i="4"/>
  <c r="Q1623" i="4" s="1"/>
  <c r="O1624" i="4"/>
  <c r="O1625" i="4"/>
  <c r="O1626" i="4"/>
  <c r="Q1626" i="4" s="1"/>
  <c r="O1627" i="4"/>
  <c r="O1628" i="4"/>
  <c r="Q1628" i="4" s="1"/>
  <c r="O1629" i="4"/>
  <c r="O1630" i="4"/>
  <c r="O1631" i="4"/>
  <c r="Q1631" i="4" s="1"/>
  <c r="O1632" i="4"/>
  <c r="Q1632" i="4" s="1"/>
  <c r="R1632" i="4" s="1"/>
  <c r="O1633" i="4"/>
  <c r="Q1633" i="4" s="1"/>
  <c r="R1633" i="4" s="1"/>
  <c r="O1634" i="4"/>
  <c r="O1635" i="4"/>
  <c r="Q1635" i="4" s="1"/>
  <c r="O1636" i="4"/>
  <c r="O1637" i="4"/>
  <c r="Q1637" i="4" s="1"/>
  <c r="O1638" i="4"/>
  <c r="O1639" i="4"/>
  <c r="Q1639" i="4" s="1"/>
  <c r="O1640" i="4"/>
  <c r="Q1640" i="4" s="1"/>
  <c r="R1640" i="4" s="1"/>
  <c r="O1641" i="4"/>
  <c r="O1642" i="4"/>
  <c r="Q1642" i="4" s="1"/>
  <c r="O1643" i="4"/>
  <c r="Q1643" i="4" s="1"/>
  <c r="R1643" i="4" s="1"/>
  <c r="O1644" i="4"/>
  <c r="Q1644" i="4" s="1"/>
  <c r="R1644" i="4" s="1"/>
  <c r="O1645" i="4"/>
  <c r="O1646" i="4"/>
  <c r="O1647" i="4"/>
  <c r="Q1647" i="4" s="1"/>
  <c r="O1648" i="4"/>
  <c r="Q1648" i="4" s="1"/>
  <c r="O1649" i="4"/>
  <c r="Q1649" i="4" s="1"/>
  <c r="O1650" i="4"/>
  <c r="Q1650" i="4" s="1"/>
  <c r="O1651" i="4"/>
  <c r="O1652" i="4"/>
  <c r="Q1652" i="4" s="1"/>
  <c r="O1653" i="4"/>
  <c r="Q1653" i="4" s="1"/>
  <c r="O1654" i="4"/>
  <c r="O1655" i="4"/>
  <c r="Q1655" i="4" s="1"/>
  <c r="O1656" i="4"/>
  <c r="Q1656" i="4" s="1"/>
  <c r="R1656" i="4" s="1"/>
  <c r="O1657" i="4"/>
  <c r="O1658" i="4"/>
  <c r="O1659" i="4"/>
  <c r="O1660" i="4"/>
  <c r="Q1660" i="4" s="1"/>
  <c r="O1661" i="4"/>
  <c r="Q1661" i="4" s="1"/>
  <c r="O1662" i="4"/>
  <c r="Q1662" i="4" s="1"/>
  <c r="O1663" i="4"/>
  <c r="Q1663" i="4" s="1"/>
  <c r="R1663" i="4" s="1"/>
  <c r="O1664" i="4"/>
  <c r="Q1664" i="4" s="1"/>
  <c r="O1665" i="4"/>
  <c r="Q1665" i="4" s="1"/>
  <c r="O1666" i="4"/>
  <c r="Q1666" i="4" s="1"/>
  <c r="O1667" i="4"/>
  <c r="Q1667" i="4" s="1"/>
  <c r="O1668" i="4"/>
  <c r="Q1668" i="4" s="1"/>
  <c r="R1668" i="4" s="1"/>
  <c r="O1669" i="4"/>
  <c r="Q1669" i="4" s="1"/>
  <c r="R1669" i="4" s="1"/>
  <c r="O1670" i="4"/>
  <c r="O1671" i="4"/>
  <c r="O1672" i="4"/>
  <c r="O1673" i="4"/>
  <c r="Q1673" i="4" s="1"/>
  <c r="O1674" i="4"/>
  <c r="Q1674" i="4" s="1"/>
  <c r="R1674" i="4" s="1"/>
  <c r="O1675" i="4"/>
  <c r="Q1675" i="4" s="1"/>
  <c r="O1676" i="4"/>
  <c r="Q1676" i="4" s="1"/>
  <c r="O1677" i="4"/>
  <c r="O1678" i="4"/>
  <c r="O1679" i="4"/>
  <c r="Q1679" i="4" s="1"/>
  <c r="O1680" i="4"/>
  <c r="Q1680" i="4" s="1"/>
  <c r="R1680" i="4" s="1"/>
  <c r="O1681" i="4"/>
  <c r="Q1681" i="4" s="1"/>
  <c r="R1681" i="4" s="1"/>
  <c r="O1682" i="4"/>
  <c r="Q1682" i="4" s="1"/>
  <c r="O1683" i="4"/>
  <c r="Q1683" i="4" s="1"/>
  <c r="O1684" i="4"/>
  <c r="Q1684" i="4" s="1"/>
  <c r="R1684" i="4" s="1"/>
  <c r="O1685" i="4"/>
  <c r="O1686" i="4"/>
  <c r="Q1686" i="4" s="1"/>
  <c r="O1687" i="4"/>
  <c r="Q1687" i="4" s="1"/>
  <c r="R1687" i="4" s="1"/>
  <c r="O1688" i="4"/>
  <c r="Q1688" i="4" s="1"/>
  <c r="O1689" i="4"/>
  <c r="Q1689" i="4" s="1"/>
  <c r="O1690" i="4"/>
  <c r="Q1690" i="4" s="1"/>
  <c r="O1691" i="4"/>
  <c r="O1692" i="4"/>
  <c r="Q1692" i="4" s="1"/>
  <c r="R1692" i="4" s="1"/>
  <c r="O1693" i="4"/>
  <c r="Q1693" i="4" s="1"/>
  <c r="R1693" i="4" s="1"/>
  <c r="O1694" i="4"/>
  <c r="O1695" i="4"/>
  <c r="Q1695" i="4" s="1"/>
  <c r="O1696" i="4"/>
  <c r="Q1696" i="4" s="1"/>
  <c r="R1696" i="4" s="1"/>
  <c r="O1697" i="4"/>
  <c r="Q1697" i="4" s="1"/>
  <c r="O1698" i="4"/>
  <c r="Q1698" i="4" s="1"/>
  <c r="R1698" i="4" s="1"/>
  <c r="O1699" i="4"/>
  <c r="Q1699" i="4" s="1"/>
  <c r="O1700" i="4"/>
  <c r="Q1700" i="4" s="1"/>
  <c r="R1700" i="4" s="1"/>
  <c r="O1701" i="4"/>
  <c r="Q1701" i="4" s="1"/>
  <c r="R1701" i="4" s="1"/>
  <c r="O1702" i="4"/>
  <c r="O1703" i="4"/>
  <c r="Q1703" i="4" s="1"/>
  <c r="O1704" i="4"/>
  <c r="Q1704" i="4" s="1"/>
  <c r="O1705" i="4"/>
  <c r="O1706" i="4"/>
  <c r="O1707" i="4"/>
  <c r="Q1707" i="4" s="1"/>
  <c r="O1708" i="4"/>
  <c r="Q1708" i="4" s="1"/>
  <c r="R1708" i="4" s="1"/>
  <c r="O1709" i="4"/>
  <c r="Q1709" i="4" s="1"/>
  <c r="O1710" i="4"/>
  <c r="Q1710" i="4" s="1"/>
  <c r="O1711" i="4"/>
  <c r="Q1711" i="4" s="1"/>
  <c r="O1712" i="4"/>
  <c r="O1713" i="4"/>
  <c r="Q1713" i="4" s="1"/>
  <c r="O1714" i="4"/>
  <c r="Q1714" i="4" s="1"/>
  <c r="O1715" i="4"/>
  <c r="Q1715" i="4" s="1"/>
  <c r="R1715" i="4" s="1"/>
  <c r="O1716" i="4"/>
  <c r="Q1716" i="4" s="1"/>
  <c r="R1716" i="4" s="1"/>
  <c r="O1717" i="4"/>
  <c r="Q1717" i="4" s="1"/>
  <c r="O1718" i="4"/>
  <c r="O1719" i="4"/>
  <c r="Q1719" i="4" s="1"/>
  <c r="O1720" i="4"/>
  <c r="Q1720" i="4" s="1"/>
  <c r="R1720" i="4" s="1"/>
  <c r="O1721" i="4"/>
  <c r="Q1721" i="4" s="1"/>
  <c r="O1722" i="4"/>
  <c r="Q1722" i="4" s="1"/>
  <c r="O1723" i="4"/>
  <c r="Q1723" i="4" s="1"/>
  <c r="O1724" i="4"/>
  <c r="Q1724" i="4" s="1"/>
  <c r="R1724" i="4" s="1"/>
  <c r="O1725" i="4"/>
  <c r="O1726" i="4"/>
  <c r="Q1726" i="4" s="1"/>
  <c r="O1727" i="4"/>
  <c r="Q1727" i="4" s="1"/>
  <c r="O1728" i="4"/>
  <c r="Q1728" i="4" s="1"/>
  <c r="R1728" i="4" s="1"/>
  <c r="O1729" i="4"/>
  <c r="O1730" i="4"/>
  <c r="O1731" i="4"/>
  <c r="O1732" i="4"/>
  <c r="Q1732" i="4" s="1"/>
  <c r="R1732" i="4" s="1"/>
  <c r="O1733" i="4"/>
  <c r="Q1733" i="4" s="1"/>
  <c r="O1734" i="4"/>
  <c r="Q1734" i="4" s="1"/>
  <c r="O1735" i="4"/>
  <c r="Q1735" i="4" s="1"/>
  <c r="O1736" i="4"/>
  <c r="Q1736" i="4" s="1"/>
  <c r="O1737" i="4"/>
  <c r="O1738" i="4"/>
  <c r="Q1738" i="4" s="1"/>
  <c r="R1738" i="4" s="1"/>
  <c r="O1739" i="4"/>
  <c r="Q1739" i="4" s="1"/>
  <c r="R1739" i="4" s="1"/>
  <c r="O1740" i="4"/>
  <c r="Q1740" i="4" s="1"/>
  <c r="O1741" i="4"/>
  <c r="Q1741" i="4" s="1"/>
  <c r="O1742" i="4"/>
  <c r="O1743" i="4"/>
  <c r="Q1743" i="4" s="1"/>
  <c r="O1744" i="4"/>
  <c r="Q1744" i="4" s="1"/>
  <c r="R1744" i="4" s="1"/>
  <c r="O1745" i="4"/>
  <c r="Q1745" i="4" s="1"/>
  <c r="O1746" i="4"/>
  <c r="Q1746" i="4" s="1"/>
  <c r="O1747" i="4"/>
  <c r="O1748" i="4"/>
  <c r="Q1748" i="4" s="1"/>
  <c r="R1748" i="4" s="1"/>
  <c r="O1749" i="4"/>
  <c r="O1750" i="4"/>
  <c r="Q1750" i="4" s="1"/>
  <c r="O1751" i="4"/>
  <c r="Q1751" i="4" s="1"/>
  <c r="R1751" i="4" s="1"/>
  <c r="O1752" i="4"/>
  <c r="Q1752" i="4" s="1"/>
  <c r="R1752" i="4" s="1"/>
  <c r="O1753" i="4"/>
  <c r="Q1753" i="4" s="1"/>
  <c r="R1753" i="4" s="1"/>
  <c r="O1754" i="4"/>
  <c r="O1755" i="4"/>
  <c r="Q1755" i="4" s="1"/>
  <c r="O1756" i="4"/>
  <c r="Q1756" i="4" s="1"/>
  <c r="O1757" i="4"/>
  <c r="O1758" i="4"/>
  <c r="Q1758" i="4" s="1"/>
  <c r="R1758" i="4" s="1"/>
  <c r="O1759" i="4"/>
  <c r="Q1759" i="4" s="1"/>
  <c r="R1759" i="4" s="1"/>
  <c r="O1760" i="4"/>
  <c r="Q1760" i="4" s="1"/>
  <c r="R1760" i="4" s="1"/>
  <c r="O1761" i="4"/>
  <c r="Q1761" i="4" s="1"/>
  <c r="O1762" i="4"/>
  <c r="O1763" i="4"/>
  <c r="Q1763" i="4" s="1"/>
  <c r="O1764" i="4"/>
  <c r="Q1764" i="4" s="1"/>
  <c r="R1764" i="4" s="1"/>
  <c r="O1765" i="4"/>
  <c r="Q1765" i="4" s="1"/>
  <c r="O1766" i="4"/>
  <c r="O1767" i="4"/>
  <c r="Q1767" i="4" s="1"/>
  <c r="O1768" i="4"/>
  <c r="Q1768" i="4" s="1"/>
  <c r="O1769" i="4"/>
  <c r="Q1769" i="4" s="1"/>
  <c r="O1770" i="4"/>
  <c r="Q1770" i="4" s="1"/>
  <c r="O1771" i="4"/>
  <c r="Q1771" i="4" s="1"/>
  <c r="O1772" i="4"/>
  <c r="Q1772" i="4" s="1"/>
  <c r="R1772" i="4" s="1"/>
  <c r="O1773" i="4"/>
  <c r="O1774" i="4"/>
  <c r="O1775" i="4"/>
  <c r="Q1775" i="4" s="1"/>
  <c r="R1775" i="4" s="1"/>
  <c r="O1776" i="4"/>
  <c r="Q1776" i="4" s="1"/>
  <c r="R1776" i="4" s="1"/>
  <c r="O1777" i="4"/>
  <c r="Q1777" i="4" s="1"/>
  <c r="R1777" i="4" s="1"/>
  <c r="O1778" i="4"/>
  <c r="O1779" i="4"/>
  <c r="Q1779" i="4" s="1"/>
  <c r="O1780" i="4"/>
  <c r="Q1780" i="4" s="1"/>
  <c r="O1781" i="4"/>
  <c r="Q1781" i="4" s="1"/>
  <c r="O1782" i="4"/>
  <c r="Q1782" i="4" s="1"/>
  <c r="O1783" i="4"/>
  <c r="Q1783" i="4" s="1"/>
  <c r="O1784" i="4"/>
  <c r="Q1784" i="4" s="1"/>
  <c r="O1785" i="4"/>
  <c r="Q1785" i="4" s="1"/>
  <c r="O1786" i="4"/>
  <c r="Q1786" i="4" s="1"/>
  <c r="O1787" i="4"/>
  <c r="Q1787" i="4" s="1"/>
  <c r="R1787" i="4" s="1"/>
  <c r="O1788" i="4"/>
  <c r="Q1788" i="4" s="1"/>
  <c r="R1788" i="4" s="1"/>
  <c r="O1789" i="4"/>
  <c r="Q1789" i="4" s="1"/>
  <c r="R1789" i="4" s="1"/>
  <c r="O1790" i="4"/>
  <c r="O1791" i="4"/>
  <c r="Q1791" i="4" s="1"/>
  <c r="O1792" i="4"/>
  <c r="Q1792" i="4" s="1"/>
  <c r="O1793" i="4"/>
  <c r="Q1793" i="4" s="1"/>
  <c r="O1794" i="4"/>
  <c r="Q1794" i="4" s="1"/>
  <c r="O1795" i="4"/>
  <c r="Q1795" i="4" s="1"/>
  <c r="O1796" i="4"/>
  <c r="O1797" i="4"/>
  <c r="O1798" i="4"/>
  <c r="O1799" i="4"/>
  <c r="Q1799" i="4" s="1"/>
  <c r="O1800" i="4"/>
  <c r="Q1800" i="4" s="1"/>
  <c r="R1800" i="4" s="1"/>
  <c r="O1801" i="4"/>
  <c r="Q1801" i="4" s="1"/>
  <c r="R1801" i="4" s="1"/>
  <c r="O1802" i="4"/>
  <c r="O1803" i="4"/>
  <c r="Q1803" i="4" s="1"/>
  <c r="O1804" i="4"/>
  <c r="Q1804" i="4" s="1"/>
  <c r="O1805" i="4"/>
  <c r="Q1805" i="4" s="1"/>
  <c r="O1806" i="4"/>
  <c r="Q1806" i="4" s="1"/>
  <c r="R1806" i="4" s="1"/>
  <c r="O1807" i="4"/>
  <c r="Q1807" i="4" s="1"/>
  <c r="O1808" i="4"/>
  <c r="Q1808" i="4" s="1"/>
  <c r="O1809" i="4"/>
  <c r="Q1809" i="4" s="1"/>
  <c r="O1810" i="4"/>
  <c r="Q1810" i="4" s="1"/>
  <c r="O1811" i="4"/>
  <c r="Q1811" i="4" s="1"/>
  <c r="O1812" i="4"/>
  <c r="Q1812" i="4" s="1"/>
  <c r="R1812" i="4" s="1"/>
  <c r="O1813" i="4"/>
  <c r="Q1813" i="4" s="1"/>
  <c r="R1813" i="4" s="1"/>
  <c r="O1814" i="4"/>
  <c r="O1815" i="4"/>
  <c r="O1816" i="4"/>
  <c r="Q1816" i="4" s="1"/>
  <c r="O1817" i="4"/>
  <c r="Q1817" i="4" s="1"/>
  <c r="O1818" i="4"/>
  <c r="Q1818" i="4" s="1"/>
  <c r="O1819" i="4"/>
  <c r="O1820" i="4"/>
  <c r="Q1820" i="4" s="1"/>
  <c r="O1821" i="4"/>
  <c r="Q1821" i="4" s="1"/>
  <c r="O1822" i="4"/>
  <c r="O1823" i="4"/>
  <c r="Q1823" i="4" s="1"/>
  <c r="O1824" i="4"/>
  <c r="Q1824" i="4" s="1"/>
  <c r="O1825" i="4"/>
  <c r="Q1825" i="4" s="1"/>
  <c r="R1825" i="4" s="1"/>
  <c r="O1826" i="4"/>
  <c r="O1827" i="4"/>
  <c r="Q1827" i="4" s="1"/>
  <c r="O1828" i="4"/>
  <c r="Q1828" i="4" s="1"/>
  <c r="O1829" i="4"/>
  <c r="Q1829" i="4" s="1"/>
  <c r="O1830" i="4"/>
  <c r="Q1830" i="4" s="1"/>
  <c r="O1831" i="4"/>
  <c r="Q1831" i="4" s="1"/>
  <c r="O1832" i="4"/>
  <c r="Q1832" i="4" s="1"/>
  <c r="O1833" i="4"/>
  <c r="Q1833" i="4" s="1"/>
  <c r="R1833" i="4" s="1"/>
  <c r="O1834" i="4"/>
  <c r="Q1834" i="4" s="1"/>
  <c r="O1835" i="4"/>
  <c r="Q1835" i="4" s="1"/>
  <c r="R1835" i="4" s="1"/>
  <c r="O1836" i="4"/>
  <c r="Q1836" i="4" s="1"/>
  <c r="R1836" i="4" s="1"/>
  <c r="O1837" i="4"/>
  <c r="Q1837" i="4" s="1"/>
  <c r="O1838" i="4"/>
  <c r="O1839" i="4"/>
  <c r="Q1839" i="4" s="1"/>
  <c r="O1840" i="4"/>
  <c r="Q1840" i="4" s="1"/>
  <c r="O1841" i="4"/>
  <c r="O1842" i="4"/>
  <c r="Q1842" i="4" s="1"/>
  <c r="O1843" i="4"/>
  <c r="Q1843" i="4" s="1"/>
  <c r="O1844" i="4"/>
  <c r="Q1844" i="4" s="1"/>
  <c r="O1845" i="4"/>
  <c r="Q1845" i="4" s="1"/>
  <c r="O1846" i="4"/>
  <c r="Q1846" i="4" s="1"/>
  <c r="O1847" i="4"/>
  <c r="Q1847" i="4" s="1"/>
  <c r="O1848" i="4"/>
  <c r="Q1848" i="4" s="1"/>
  <c r="R1848" i="4" s="1"/>
  <c r="O1849" i="4"/>
  <c r="Q1849" i="4" s="1"/>
  <c r="O1850" i="4"/>
  <c r="O1851" i="4"/>
  <c r="O1852" i="4"/>
  <c r="Q1852" i="4" s="1"/>
  <c r="O1853" i="4"/>
  <c r="Q1853" i="4" s="1"/>
  <c r="O1854" i="4"/>
  <c r="Q1854" i="4" s="1"/>
  <c r="R1854" i="4" s="1"/>
  <c r="O1855" i="4"/>
  <c r="Q1855" i="4" s="1"/>
  <c r="O1856" i="4"/>
  <c r="Q1856" i="4" s="1"/>
  <c r="R1856" i="4" s="1"/>
  <c r="O1857" i="4"/>
  <c r="O1858" i="4"/>
  <c r="Q1858" i="4" s="1"/>
  <c r="O1859" i="4"/>
  <c r="Q1859" i="4" s="1"/>
  <c r="O1860" i="4"/>
  <c r="Q1860" i="4" s="1"/>
  <c r="R1860" i="4" s="1"/>
  <c r="O1861" i="4"/>
  <c r="Q1861" i="4" s="1"/>
  <c r="R1861" i="4" s="1"/>
  <c r="O1862" i="4"/>
  <c r="Q1862" i="4" s="1"/>
  <c r="O1863" i="4"/>
  <c r="Q1863" i="4" s="1"/>
  <c r="O1864" i="4"/>
  <c r="Q1864" i="4" s="1"/>
  <c r="O1865" i="4"/>
  <c r="Q1865" i="4" s="1"/>
  <c r="O1866" i="4"/>
  <c r="Q1866" i="4" s="1"/>
  <c r="O1867" i="4"/>
  <c r="Q1867" i="4" s="1"/>
  <c r="R1867" i="4" s="1"/>
  <c r="O1868" i="4"/>
  <c r="Q1868" i="4" s="1"/>
  <c r="R1868" i="4" s="1"/>
  <c r="O1869" i="4"/>
  <c r="Q1869" i="4" s="1"/>
  <c r="O1870" i="4"/>
  <c r="Q1870" i="4" s="1"/>
  <c r="O1871" i="4"/>
  <c r="Q1871" i="4" s="1"/>
  <c r="R1871" i="4" s="1"/>
  <c r="O1872" i="4"/>
  <c r="Q1872" i="4" s="1"/>
  <c r="R1872" i="4" s="1"/>
  <c r="O1873" i="4"/>
  <c r="Q1873" i="4" s="1"/>
  <c r="R1873" i="4" s="1"/>
  <c r="O1874" i="4"/>
  <c r="Q1874" i="4" s="1"/>
  <c r="O1875" i="4"/>
  <c r="Q1875" i="4" s="1"/>
  <c r="O1876" i="4"/>
  <c r="Q1876" i="4" s="1"/>
  <c r="O1877" i="4"/>
  <c r="O1878" i="4"/>
  <c r="Q1878" i="4" s="1"/>
  <c r="O1879" i="4"/>
  <c r="O1880" i="4"/>
  <c r="Q1880" i="4" s="1"/>
  <c r="O1881" i="4"/>
  <c r="O1882" i="4"/>
  <c r="Q1882" i="4" s="1"/>
  <c r="R1882" i="4" s="1"/>
  <c r="O1883" i="4"/>
  <c r="Q1883" i="4" s="1"/>
  <c r="R1883" i="4" s="1"/>
  <c r="O1884" i="4"/>
  <c r="Q1884" i="4" s="1"/>
  <c r="O1885" i="4"/>
  <c r="Q1885" i="4" s="1"/>
  <c r="O1886" i="4"/>
  <c r="Q1886" i="4" s="1"/>
  <c r="O1887" i="4"/>
  <c r="Q1887" i="4" s="1"/>
  <c r="O1888" i="4"/>
  <c r="Q1888" i="4" s="1"/>
  <c r="O1889" i="4"/>
  <c r="Q1889" i="4" s="1"/>
  <c r="O1890" i="4"/>
  <c r="Q1890" i="4" s="1"/>
  <c r="O1891" i="4"/>
  <c r="O1892" i="4"/>
  <c r="Q1892" i="4" s="1"/>
  <c r="R1892" i="4" s="1"/>
  <c r="O1893" i="4"/>
  <c r="Q1893" i="4" s="1"/>
  <c r="O1894" i="4"/>
  <c r="Q1894" i="4" s="1"/>
  <c r="O1895" i="4"/>
  <c r="Q1895" i="4" s="1"/>
  <c r="O1896" i="4"/>
  <c r="Q1896" i="4" s="1"/>
  <c r="R1896" i="4" s="1"/>
  <c r="O1897" i="4"/>
  <c r="O1898" i="4"/>
  <c r="Q1898" i="4" s="1"/>
  <c r="O1899" i="4"/>
  <c r="Q1899" i="4" s="1"/>
  <c r="O1900" i="4"/>
  <c r="Q1900" i="4" s="1"/>
  <c r="O1901" i="4"/>
  <c r="Q1901" i="4" s="1"/>
  <c r="O1902" i="4"/>
  <c r="Q1902" i="4" s="1"/>
  <c r="R1902" i="4" s="1"/>
  <c r="O1903" i="4"/>
  <c r="Q1903" i="4" s="1"/>
  <c r="O1904" i="4"/>
  <c r="Q1904" i="4" s="1"/>
  <c r="O1905" i="4"/>
  <c r="Q1905" i="4" s="1"/>
  <c r="O1906" i="4"/>
  <c r="Q1906" i="4" s="1"/>
  <c r="O1907" i="4"/>
  <c r="Q1907" i="4" s="1"/>
  <c r="O1908" i="4"/>
  <c r="Q1908" i="4" s="1"/>
  <c r="O1909" i="4"/>
  <c r="Q1909" i="4" s="1"/>
  <c r="R1909" i="4" s="1"/>
  <c r="O1910" i="4"/>
  <c r="Q1910" i="4" s="1"/>
  <c r="O1911" i="4"/>
  <c r="Q1911" i="4" s="1"/>
  <c r="O1912" i="4"/>
  <c r="Q1912" i="4" s="1"/>
  <c r="O1913" i="4"/>
  <c r="Q1913" i="4" s="1"/>
  <c r="O1914" i="4"/>
  <c r="Q1914" i="4" s="1"/>
  <c r="O1915" i="4"/>
  <c r="O1916" i="4"/>
  <c r="Q1916" i="4" s="1"/>
  <c r="O1917" i="4"/>
  <c r="Q1917" i="4" s="1"/>
  <c r="R1917" i="4" s="1"/>
  <c r="O1918" i="4"/>
  <c r="Q1918" i="4" s="1"/>
  <c r="O1919" i="4"/>
  <c r="Q1919" i="4" s="1"/>
  <c r="R1919" i="4" s="1"/>
  <c r="O1920" i="4"/>
  <c r="Q1920" i="4" s="1"/>
  <c r="O1921" i="4"/>
  <c r="Q1921" i="4" s="1"/>
  <c r="O1922" i="4"/>
  <c r="Q1922" i="4" s="1"/>
  <c r="O1923" i="4"/>
  <c r="Q1923" i="4" s="1"/>
  <c r="O1924" i="4"/>
  <c r="Q1924" i="4" s="1"/>
  <c r="O1925" i="4"/>
  <c r="Q1925" i="4" s="1"/>
  <c r="O1926" i="4"/>
  <c r="Q1926" i="4" s="1"/>
  <c r="R1926" i="4" s="1"/>
  <c r="O1927" i="4"/>
  <c r="Q1927" i="4" s="1"/>
  <c r="O1928" i="4"/>
  <c r="Q1928" i="4" s="1"/>
  <c r="O1929" i="4"/>
  <c r="Q1929" i="4" s="1"/>
  <c r="O1930" i="4"/>
  <c r="O1931" i="4"/>
  <c r="Q1931" i="4" s="1"/>
  <c r="R1931" i="4" s="1"/>
  <c r="O1932" i="4"/>
  <c r="Q1932" i="4" s="1"/>
  <c r="R1932" i="4" s="1"/>
  <c r="O1933" i="4"/>
  <c r="Q1933" i="4" s="1"/>
  <c r="R1933" i="4" s="1"/>
  <c r="O1934" i="4"/>
  <c r="Q1934" i="4" s="1"/>
  <c r="O1935" i="4"/>
  <c r="O1936" i="4"/>
  <c r="Q1936" i="4" s="1"/>
  <c r="O1937" i="4"/>
  <c r="Q1937" i="4" s="1"/>
  <c r="O1938" i="4"/>
  <c r="Q1938" i="4" s="1"/>
  <c r="R1938" i="4" s="1"/>
  <c r="O1939" i="4"/>
  <c r="Q1939" i="4" s="1"/>
  <c r="O1940" i="4"/>
  <c r="Q1940" i="4" s="1"/>
  <c r="O1941" i="4"/>
  <c r="Q1941" i="4" s="1"/>
  <c r="O1942" i="4"/>
  <c r="O1943" i="4"/>
  <c r="Q1943" i="4" s="1"/>
  <c r="O1944" i="4"/>
  <c r="Q1944" i="4" s="1"/>
  <c r="R1944" i="4" s="1"/>
  <c r="O1945" i="4"/>
  <c r="Q1945" i="4" s="1"/>
  <c r="O1946" i="4"/>
  <c r="Q1946" i="4" s="1"/>
  <c r="O1947" i="4"/>
  <c r="Q1947" i="4" s="1"/>
  <c r="O1948" i="4"/>
  <c r="Q1948" i="4" s="1"/>
  <c r="O1949" i="4"/>
  <c r="Q1949" i="4" s="1"/>
  <c r="O1950" i="4"/>
  <c r="Q1950" i="4" s="1"/>
  <c r="O1951" i="4"/>
  <c r="Q1951" i="4" s="1"/>
  <c r="O1952" i="4"/>
  <c r="Q1952" i="4" s="1"/>
  <c r="O1953" i="4"/>
  <c r="O1954" i="4"/>
  <c r="Q1954" i="4" s="1"/>
  <c r="O1955" i="4"/>
  <c r="Q1955" i="4" s="1"/>
  <c r="O1956" i="4"/>
  <c r="Q1956" i="4" s="1"/>
  <c r="R1956" i="4" s="1"/>
  <c r="O1957" i="4"/>
  <c r="Q1957" i="4" s="1"/>
  <c r="R1957" i="4" s="1"/>
  <c r="O1958" i="4"/>
  <c r="Q1958" i="4" s="1"/>
  <c r="O1959" i="4"/>
  <c r="Q1959" i="4" s="1"/>
  <c r="O1960" i="4"/>
  <c r="Q1960" i="4" s="1"/>
  <c r="O1961" i="4"/>
  <c r="Q1961" i="4" s="1"/>
  <c r="O1962" i="4"/>
  <c r="Q1962" i="4" s="1"/>
  <c r="R1962" i="4" s="1"/>
  <c r="O1963" i="4"/>
  <c r="Q1963" i="4" s="1"/>
  <c r="O1964" i="4"/>
  <c r="O1965" i="4"/>
  <c r="Q1965" i="4" s="1"/>
  <c r="O1966" i="4"/>
  <c r="Q1966" i="4" s="1"/>
  <c r="O1967" i="4"/>
  <c r="Q1967" i="4" s="1"/>
  <c r="O1968" i="4"/>
  <c r="Q1968" i="4" s="1"/>
  <c r="O1969" i="4"/>
  <c r="Q1969" i="4" s="1"/>
  <c r="O1970" i="4"/>
  <c r="Q1970" i="4" s="1"/>
  <c r="O1971" i="4"/>
  <c r="Q1971" i="4" s="1"/>
  <c r="O1972" i="4"/>
  <c r="Q1972" i="4" s="1"/>
  <c r="O1973" i="4"/>
  <c r="Q1973" i="4" s="1"/>
  <c r="O1974" i="4"/>
  <c r="Q1974" i="4" s="1"/>
  <c r="O1975" i="4"/>
  <c r="Q1975" i="4" s="1"/>
  <c r="O1976" i="4"/>
  <c r="Q1976" i="4" s="1"/>
  <c r="O1977" i="4"/>
  <c r="Q1977" i="4" s="1"/>
  <c r="O1978" i="4"/>
  <c r="Q1978" i="4" s="1"/>
  <c r="O1979" i="4"/>
  <c r="Q1979" i="4" s="1"/>
  <c r="R1979" i="4" s="1"/>
  <c r="O1980" i="4"/>
  <c r="Q1980" i="4" s="1"/>
  <c r="O1981" i="4"/>
  <c r="Q1981" i="4" s="1"/>
  <c r="O1982" i="4"/>
  <c r="Q1982" i="4" s="1"/>
  <c r="O1983" i="4"/>
  <c r="Q1983" i="4" s="1"/>
  <c r="R1983" i="4" s="1"/>
  <c r="O1984" i="4"/>
  <c r="Q1984" i="4" s="1"/>
  <c r="O1985" i="4"/>
  <c r="Q1985" i="4" s="1"/>
  <c r="O1986" i="4"/>
  <c r="Q1986" i="4" s="1"/>
  <c r="R1986" i="4" s="1"/>
  <c r="O1987" i="4"/>
  <c r="Q1987" i="4" s="1"/>
  <c r="O1988" i="4"/>
  <c r="Q1988" i="4" s="1"/>
  <c r="R1988" i="4" s="1"/>
  <c r="O1989" i="4"/>
  <c r="Q1989" i="4" s="1"/>
  <c r="O1990" i="4"/>
  <c r="Q1990" i="4" s="1"/>
  <c r="O1991" i="4"/>
  <c r="Q1991" i="4" s="1"/>
  <c r="O1992" i="4"/>
  <c r="Q1992" i="4" s="1"/>
  <c r="R1992" i="4" s="1"/>
  <c r="O1993" i="4"/>
  <c r="Q1993" i="4" s="1"/>
  <c r="O1994" i="4"/>
  <c r="Q1994" i="4" s="1"/>
  <c r="O1995" i="4"/>
  <c r="Q1995" i="4" s="1"/>
  <c r="O1996" i="4"/>
  <c r="Q1996" i="4" s="1"/>
  <c r="O1997" i="4"/>
  <c r="Q1997" i="4" s="1"/>
  <c r="O1998" i="4"/>
  <c r="O1999" i="4"/>
  <c r="Q1999" i="4" s="1"/>
  <c r="O2000" i="4"/>
  <c r="Q2000" i="4" s="1"/>
  <c r="R2000" i="4" s="1"/>
  <c r="O2001" i="4"/>
  <c r="Q2001" i="4" s="1"/>
  <c r="O2002" i="4"/>
  <c r="Q2002" i="4" s="1"/>
  <c r="O2003" i="4"/>
  <c r="Q2003" i="4" s="1"/>
  <c r="R2003" i="4" s="1"/>
  <c r="O2004" i="4"/>
  <c r="Q2004" i="4" s="1"/>
  <c r="R2004" i="4" s="1"/>
  <c r="O2005" i="4"/>
  <c r="Q2005" i="4" s="1"/>
  <c r="R2005" i="4" s="1"/>
  <c r="O2006" i="4"/>
  <c r="Q2006" i="4" s="1"/>
  <c r="O2007" i="4"/>
  <c r="Q2007" i="4" s="1"/>
  <c r="O2008" i="4"/>
  <c r="Q2008" i="4" s="1"/>
  <c r="O2009" i="4"/>
  <c r="O2010" i="4"/>
  <c r="Q2010" i="4" s="1"/>
  <c r="O2011" i="4"/>
  <c r="O2012" i="4"/>
  <c r="Q2012" i="4" s="1"/>
  <c r="O2013" i="4"/>
  <c r="Q2013" i="4" s="1"/>
  <c r="R2013" i="4" s="1"/>
  <c r="O2014" i="4"/>
  <c r="Q2014" i="4" s="1"/>
  <c r="O2015" i="4"/>
  <c r="Q2015" i="4" s="1"/>
  <c r="R2015" i="4" s="1"/>
  <c r="O2016" i="4"/>
  <c r="Q2016" i="4" s="1"/>
  <c r="R2016" i="4" s="1"/>
  <c r="O2017" i="4"/>
  <c r="Q2017" i="4" s="1"/>
  <c r="O2018" i="4"/>
  <c r="Q2018" i="4" s="1"/>
  <c r="O2019" i="4"/>
  <c r="O2020" i="4"/>
  <c r="Q2020" i="4" s="1"/>
  <c r="O2021" i="4"/>
  <c r="Q2021" i="4" s="1"/>
  <c r="O2022" i="4"/>
  <c r="Q2022" i="4" s="1"/>
  <c r="O2023" i="4"/>
  <c r="Q2023" i="4" s="1"/>
  <c r="O2024" i="4"/>
  <c r="Q2024" i="4" s="1"/>
  <c r="O2025" i="4"/>
  <c r="Q2025" i="4" s="1"/>
  <c r="O2026" i="4"/>
  <c r="Q2026" i="4" s="1"/>
  <c r="O2027" i="4"/>
  <c r="Q2027" i="4" s="1"/>
  <c r="R2027" i="4" s="1"/>
  <c r="O2028" i="4"/>
  <c r="Q2028" i="4" s="1"/>
  <c r="R2028" i="4" s="1"/>
  <c r="O2029" i="4"/>
  <c r="Q2029" i="4" s="1"/>
  <c r="R2029" i="4" s="1"/>
  <c r="O2030" i="4"/>
  <c r="Q2030" i="4" s="1"/>
  <c r="O2031" i="4"/>
  <c r="Q2031" i="4" s="1"/>
  <c r="O2032" i="4"/>
  <c r="Q2032" i="4" s="1"/>
  <c r="O2033" i="4"/>
  <c r="Q2033" i="4" s="1"/>
  <c r="O2034" i="4"/>
  <c r="Q2034" i="4" s="1"/>
  <c r="R2034" i="4" s="1"/>
  <c r="O2035" i="4"/>
  <c r="O2036" i="4"/>
  <c r="Q2036" i="4" s="1"/>
  <c r="R2036" i="4" s="1"/>
  <c r="O2037" i="4"/>
  <c r="Q2037" i="4" s="1"/>
  <c r="O2038" i="4"/>
  <c r="Q2038" i="4" s="1"/>
  <c r="O2039" i="4"/>
  <c r="Q2039" i="4" s="1"/>
  <c r="O2040" i="4"/>
  <c r="Q2040" i="4" s="1"/>
  <c r="O2041" i="4"/>
  <c r="Q2041" i="4" s="1"/>
  <c r="R2041" i="4" s="1"/>
  <c r="O2042" i="4"/>
  <c r="Q2042" i="4" s="1"/>
  <c r="O2043" i="4"/>
  <c r="Q2043" i="4" s="1"/>
  <c r="O2044" i="4"/>
  <c r="Q2044" i="4" s="1"/>
  <c r="O2045" i="4"/>
  <c r="Q2045" i="4" s="1"/>
  <c r="O2046" i="4"/>
  <c r="Q2046" i="4" s="1"/>
  <c r="R2046" i="4" s="1"/>
  <c r="O2047" i="4"/>
  <c r="Q2047" i="4" s="1"/>
  <c r="O2048" i="4"/>
  <c r="Q2048" i="4" s="1"/>
  <c r="O2049" i="4"/>
  <c r="Q2049" i="4" s="1"/>
  <c r="R2049" i="4" s="1"/>
  <c r="O2050" i="4"/>
  <c r="O2051" i="4"/>
  <c r="Q2051" i="4" s="1"/>
  <c r="O2052" i="4"/>
  <c r="Q2052" i="4" s="1"/>
  <c r="R2052" i="4" s="1"/>
  <c r="O2053" i="4"/>
  <c r="Q2053" i="4" s="1"/>
  <c r="O2054" i="4"/>
  <c r="Q2054" i="4" s="1"/>
  <c r="O2055" i="4"/>
  <c r="Q2055" i="4" s="1"/>
  <c r="O2056" i="4"/>
  <c r="Q2056" i="4" s="1"/>
  <c r="O2057" i="4"/>
  <c r="Q2057" i="4" s="1"/>
  <c r="O2058" i="4"/>
  <c r="Q2058" i="4" s="1"/>
  <c r="R2058" i="4" s="1"/>
  <c r="O2059" i="4"/>
  <c r="O2060" i="4"/>
  <c r="Q2060" i="4" s="1"/>
  <c r="O2061" i="4"/>
  <c r="Q2061" i="4" s="1"/>
  <c r="O2062" i="4"/>
  <c r="Q2062" i="4" s="1"/>
  <c r="R2062" i="4" s="1"/>
  <c r="O2063" i="4"/>
  <c r="Q2063" i="4" s="1"/>
  <c r="R2063" i="4" s="1"/>
  <c r="O2064" i="4"/>
  <c r="Q2064" i="4" s="1"/>
  <c r="O2065" i="4"/>
  <c r="Q2065" i="4" s="1"/>
  <c r="R2065" i="4" s="1"/>
  <c r="O2066" i="4"/>
  <c r="Q2066" i="4" s="1"/>
  <c r="O2067" i="4"/>
  <c r="Q2067" i="4" s="1"/>
  <c r="O2068" i="4"/>
  <c r="Q2068" i="4" s="1"/>
  <c r="O2069" i="4"/>
  <c r="Q2069" i="4" s="1"/>
  <c r="O2070" i="4"/>
  <c r="Q2070" i="4" s="1"/>
  <c r="R2070" i="4" s="1"/>
  <c r="O2071" i="4"/>
  <c r="Q2071" i="4" s="1"/>
  <c r="O2072" i="4"/>
  <c r="Q2072" i="4" s="1"/>
  <c r="O2073" i="4"/>
  <c r="Q2073" i="4" s="1"/>
  <c r="O2074" i="4"/>
  <c r="Q2074" i="4" s="1"/>
  <c r="O2075" i="4"/>
  <c r="Q2075" i="4" s="1"/>
  <c r="R2075" i="4" s="1"/>
  <c r="O2076" i="4"/>
  <c r="Q2076" i="4" s="1"/>
  <c r="R2076" i="4" s="1"/>
  <c r="O2077" i="4"/>
  <c r="Q2077" i="4" s="1"/>
  <c r="O2078" i="4"/>
  <c r="Q2078" i="4" s="1"/>
  <c r="O2079" i="4"/>
  <c r="Q2079" i="4" s="1"/>
  <c r="O2080" i="4"/>
  <c r="Q2080" i="4" s="1"/>
  <c r="O2081" i="4"/>
  <c r="Q2081" i="4" s="1"/>
  <c r="O2082" i="4"/>
  <c r="Q2082" i="4" s="1"/>
  <c r="R2082" i="4" s="1"/>
  <c r="O2083" i="4"/>
  <c r="O2084" i="4"/>
  <c r="Q2084" i="4" s="1"/>
  <c r="R2084" i="4" s="1"/>
  <c r="O2085" i="4"/>
  <c r="Q2085" i="4" s="1"/>
  <c r="O2086" i="4"/>
  <c r="Q2086" i="4" s="1"/>
  <c r="O2087" i="4"/>
  <c r="Q2087" i="4" s="1"/>
  <c r="O2088" i="4"/>
  <c r="Q2088" i="4" s="1"/>
  <c r="R2088" i="4" s="1"/>
  <c r="O2089" i="4"/>
  <c r="Q2089" i="4" s="1"/>
  <c r="R2089" i="4" s="1"/>
  <c r="O2090" i="4"/>
  <c r="Q2090" i="4" s="1"/>
  <c r="O2091" i="4"/>
  <c r="Q2091" i="4" s="1"/>
  <c r="O2092" i="4"/>
  <c r="Q2092" i="4" s="1"/>
  <c r="O2093" i="4"/>
  <c r="Q2093" i="4" s="1"/>
  <c r="O2094" i="4"/>
  <c r="Q2094" i="4" s="1"/>
  <c r="O2095" i="4"/>
  <c r="Q2095" i="4" s="1"/>
  <c r="O2096" i="4"/>
  <c r="Q2096" i="4" s="1"/>
  <c r="O2097" i="4"/>
  <c r="Q2097" i="4" s="1"/>
  <c r="R2097" i="4" s="1"/>
  <c r="O2098" i="4"/>
  <c r="Q2098" i="4" s="1"/>
  <c r="O2099" i="4"/>
  <c r="Q2099" i="4" s="1"/>
  <c r="R2099" i="4" s="1"/>
  <c r="O2100" i="4"/>
  <c r="Q2100" i="4" s="1"/>
  <c r="O2101" i="4"/>
  <c r="O2102" i="4"/>
  <c r="Q2102" i="4" s="1"/>
  <c r="O2103" i="4"/>
  <c r="Q2103" i="4" s="1"/>
  <c r="O2104" i="4"/>
  <c r="Q2104" i="4" s="1"/>
  <c r="O2105" i="4"/>
  <c r="Q2105" i="4" s="1"/>
  <c r="O2106" i="4"/>
  <c r="Q2106" i="4" s="1"/>
  <c r="R2106" i="4" s="1"/>
  <c r="O2107" i="4"/>
  <c r="O2108" i="4"/>
  <c r="Q2108" i="4" s="1"/>
  <c r="O2109" i="4"/>
  <c r="Q2109" i="4" s="1"/>
  <c r="O2110" i="4"/>
  <c r="Q2110" i="4" s="1"/>
  <c r="R2110" i="4" s="1"/>
  <c r="O2111" i="4"/>
  <c r="Q2111" i="4" s="1"/>
  <c r="O2112" i="4"/>
  <c r="Q2112" i="4" s="1"/>
  <c r="O2113" i="4"/>
  <c r="Q2113" i="4" s="1"/>
  <c r="O2114" i="4"/>
  <c r="Q2114" i="4" s="1"/>
  <c r="O2115" i="4"/>
  <c r="O2116" i="4"/>
  <c r="Q2116" i="4" s="1"/>
  <c r="O2117" i="4"/>
  <c r="Q2117" i="4" s="1"/>
  <c r="O2118" i="4"/>
  <c r="Q2118" i="4" s="1"/>
  <c r="O2119" i="4"/>
  <c r="Q2119" i="4" s="1"/>
  <c r="O2120" i="4"/>
  <c r="Q2120" i="4" s="1"/>
  <c r="O2121" i="4"/>
  <c r="O2122" i="4"/>
  <c r="Q2122" i="4" s="1"/>
  <c r="O2123" i="4"/>
  <c r="Q2123" i="4" s="1"/>
  <c r="R2123" i="4" s="1"/>
  <c r="O2124" i="4"/>
  <c r="Q2124" i="4" s="1"/>
  <c r="R2124" i="4" s="1"/>
  <c r="O2125" i="4"/>
  <c r="Q2125" i="4" s="1"/>
  <c r="O2126" i="4"/>
  <c r="Q2126" i="4" s="1"/>
  <c r="O2127" i="4"/>
  <c r="Q2127" i="4" s="1"/>
  <c r="R2127" i="4" s="1"/>
  <c r="O2128" i="4"/>
  <c r="Q2128" i="4" s="1"/>
  <c r="O2129" i="4"/>
  <c r="Q2129" i="4" s="1"/>
  <c r="O2130" i="4"/>
  <c r="Q2130" i="4" s="1"/>
  <c r="R2130" i="4" s="1"/>
  <c r="O2131" i="4"/>
  <c r="Q2131" i="4" s="1"/>
  <c r="O2132" i="4"/>
  <c r="O2133" i="4"/>
  <c r="Q2133" i="4" s="1"/>
  <c r="O2134" i="4"/>
  <c r="Q2134" i="4" s="1"/>
  <c r="O2135" i="4"/>
  <c r="Q2135" i="4" s="1"/>
  <c r="O2136" i="4"/>
  <c r="Q2136" i="4" s="1"/>
  <c r="O2137" i="4"/>
  <c r="Q2137" i="4" s="1"/>
  <c r="R2137" i="4" s="1"/>
  <c r="O2138" i="4"/>
  <c r="Q2138" i="4" s="1"/>
  <c r="O2139" i="4"/>
  <c r="Q2139" i="4" s="1"/>
  <c r="O2140" i="4"/>
  <c r="Q2140" i="4" s="1"/>
  <c r="O2141" i="4"/>
  <c r="O2142" i="4"/>
  <c r="Q2142" i="4" s="1"/>
  <c r="R2142" i="4" s="1"/>
  <c r="O2143" i="4"/>
  <c r="O2144" i="4"/>
  <c r="Q2144" i="4" s="1"/>
  <c r="R2144" i="4" s="1"/>
  <c r="O2145" i="4"/>
  <c r="Q2145" i="4" s="1"/>
  <c r="R2145" i="4" s="1"/>
  <c r="O2146" i="4"/>
  <c r="Q2146" i="4" s="1"/>
  <c r="O2147" i="4"/>
  <c r="Q2147" i="4" s="1"/>
  <c r="O2148" i="4"/>
  <c r="Q2148" i="4" s="1"/>
  <c r="R2148" i="4" s="1"/>
  <c r="O2149" i="4"/>
  <c r="Q2149" i="4" s="1"/>
  <c r="O2150" i="4"/>
  <c r="Q2150" i="4" s="1"/>
  <c r="O2151" i="4"/>
  <c r="Q2151" i="4" s="1"/>
  <c r="O2152" i="4"/>
  <c r="Q2152" i="4" s="1"/>
  <c r="O2153" i="4"/>
  <c r="Q2153" i="4" s="1"/>
  <c r="O2154" i="4"/>
  <c r="Q2154" i="4" s="1"/>
  <c r="O2155" i="4"/>
  <c r="Q2155" i="4" s="1"/>
  <c r="O2156" i="4"/>
  <c r="Q2156" i="4" s="1"/>
  <c r="O2157" i="4"/>
  <c r="O2158" i="4"/>
  <c r="Q2158" i="4" s="1"/>
  <c r="O2159" i="4"/>
  <c r="Q2159" i="4" s="1"/>
  <c r="R2159" i="4" s="1"/>
  <c r="O2160" i="4"/>
  <c r="Q2160" i="4" s="1"/>
  <c r="O2161" i="4"/>
  <c r="Q2161" i="4" s="1"/>
  <c r="R2161" i="4" s="1"/>
  <c r="O2162" i="4"/>
  <c r="Q2162" i="4" s="1"/>
  <c r="O2163" i="4"/>
  <c r="Q2163" i="4" s="1"/>
  <c r="O2164" i="4"/>
  <c r="Q2164" i="4" s="1"/>
  <c r="O2165" i="4"/>
  <c r="Q2165" i="4" s="1"/>
  <c r="O2166" i="4"/>
  <c r="Q2166" i="4" s="1"/>
  <c r="O2167" i="4"/>
  <c r="Q2167" i="4" s="1"/>
  <c r="O2168" i="4"/>
  <c r="Q2168" i="4" s="1"/>
  <c r="O2169" i="4"/>
  <c r="Q2169" i="4" s="1"/>
  <c r="O2170" i="4"/>
  <c r="Q2170" i="4" s="1"/>
  <c r="O2171" i="4"/>
  <c r="Q2171" i="4" s="1"/>
  <c r="R2171" i="4" s="1"/>
  <c r="O2172" i="4"/>
  <c r="Q2172" i="4" s="1"/>
  <c r="R2172" i="4" s="1"/>
  <c r="O2173" i="4"/>
  <c r="Q2173" i="4" s="1"/>
  <c r="R2173" i="4" s="1"/>
  <c r="O2174" i="4"/>
  <c r="Q2174" i="4" s="1"/>
  <c r="O2175" i="4"/>
  <c r="O2176" i="4"/>
  <c r="Q2176" i="4" s="1"/>
  <c r="O2177" i="4"/>
  <c r="Q2177" i="4" s="1"/>
  <c r="O2178" i="4"/>
  <c r="Q2178" i="4" s="1"/>
  <c r="O2179" i="4"/>
  <c r="O2180" i="4"/>
  <c r="Q2180" i="4" s="1"/>
  <c r="O2181" i="4"/>
  <c r="Q2181" i="4" s="1"/>
  <c r="O2182" i="4"/>
  <c r="O2183" i="4"/>
  <c r="Q2183" i="4" s="1"/>
  <c r="O2184" i="4"/>
  <c r="Q2184" i="4" s="1"/>
  <c r="R2184" i="4" s="1"/>
  <c r="O2185" i="4"/>
  <c r="Q2185" i="4" s="1"/>
  <c r="R2185" i="4" s="1"/>
  <c r="O2186" i="4"/>
  <c r="Q2186" i="4" s="1"/>
  <c r="O2187" i="4"/>
  <c r="O2188" i="4"/>
  <c r="Q2188" i="4" s="1"/>
  <c r="O2189" i="4"/>
  <c r="Q2189" i="4" s="1"/>
  <c r="O2190" i="4"/>
  <c r="Q2190" i="4" s="1"/>
  <c r="O2191" i="4"/>
  <c r="O2192" i="4"/>
  <c r="Q2192" i="4" s="1"/>
  <c r="R2192" i="4" s="1"/>
  <c r="O2193" i="4"/>
  <c r="Q2193" i="4" s="1"/>
  <c r="O2194" i="4"/>
  <c r="Q2194" i="4" s="1"/>
  <c r="O2195" i="4"/>
  <c r="Q2195" i="4" s="1"/>
  <c r="O2196" i="4"/>
  <c r="Q2196" i="4" s="1"/>
  <c r="O2197" i="4"/>
  <c r="Q2197" i="4" s="1"/>
  <c r="R2197" i="4" s="1"/>
  <c r="O2198" i="4"/>
  <c r="Q2198" i="4" s="1"/>
  <c r="O2199" i="4"/>
  <c r="Q2199" i="4" s="1"/>
  <c r="O2200" i="4"/>
  <c r="Q2200" i="4" s="1"/>
  <c r="O2201" i="4"/>
  <c r="Q2201" i="4" s="1"/>
  <c r="O2202" i="4"/>
  <c r="Q2202" i="4" s="1"/>
  <c r="O2203" i="4"/>
  <c r="O2204" i="4"/>
  <c r="Q2204" i="4" s="1"/>
  <c r="R2204" i="4" s="1"/>
  <c r="O2205" i="4"/>
  <c r="Q2205" i="4" s="1"/>
  <c r="O2206" i="4"/>
  <c r="O2207" i="4"/>
  <c r="Q2207" i="4" s="1"/>
  <c r="R2207" i="4" s="1"/>
  <c r="O2208" i="4"/>
  <c r="Q2208" i="4" s="1"/>
  <c r="O2209" i="4"/>
  <c r="Q2209" i="4" s="1"/>
  <c r="R2209" i="4" s="1"/>
  <c r="O2210" i="4"/>
  <c r="Q2210" i="4" s="1"/>
  <c r="O2211" i="4"/>
  <c r="Q2211" i="4" s="1"/>
  <c r="O2212" i="4"/>
  <c r="Q2212" i="4" s="1"/>
  <c r="O2213" i="4"/>
  <c r="Q2213" i="4" s="1"/>
  <c r="O2214" i="4"/>
  <c r="Q2214" i="4" s="1"/>
  <c r="R2214" i="4" s="1"/>
  <c r="O2215" i="4"/>
  <c r="Q2215" i="4" s="1"/>
  <c r="O2216" i="4"/>
  <c r="Q2216" i="4" s="1"/>
  <c r="O2217" i="4"/>
  <c r="Q2217" i="4" s="1"/>
  <c r="O2218" i="4"/>
  <c r="O2219" i="4"/>
  <c r="Q2219" i="4" s="1"/>
  <c r="O2220" i="4"/>
  <c r="Q2220" i="4" s="1"/>
  <c r="R2220" i="4" s="1"/>
  <c r="O2221" i="4"/>
  <c r="Q2221" i="4" s="1"/>
  <c r="R2221" i="4" s="1"/>
  <c r="O2222" i="4"/>
  <c r="Q2222" i="4" s="1"/>
  <c r="O2223" i="4"/>
  <c r="Q2223" i="4" s="1"/>
  <c r="O2224" i="4"/>
  <c r="Q2224" i="4" s="1"/>
  <c r="O2225" i="4"/>
  <c r="Q2225" i="4" s="1"/>
  <c r="O2226" i="4"/>
  <c r="Q2226" i="4" s="1"/>
  <c r="O2227" i="4"/>
  <c r="O2228" i="4"/>
  <c r="Q2228" i="4" s="1"/>
  <c r="R2228" i="4" s="1"/>
  <c r="O2229" i="4"/>
  <c r="Q2229" i="4" s="1"/>
  <c r="O2230" i="4"/>
  <c r="Q2230" i="4" s="1"/>
  <c r="O2231" i="4"/>
  <c r="Q2231" i="4" s="1"/>
  <c r="R2231" i="4" s="1"/>
  <c r="O2232" i="4"/>
  <c r="Q2232" i="4" s="1"/>
  <c r="O2233" i="4"/>
  <c r="Q2233" i="4" s="1"/>
  <c r="R2233" i="4" s="1"/>
  <c r="O2234" i="4"/>
  <c r="Q2234" i="4" s="1"/>
  <c r="O2235" i="4"/>
  <c r="O2236" i="4"/>
  <c r="Q2236" i="4" s="1"/>
  <c r="O2237" i="4"/>
  <c r="Q2237" i="4" s="1"/>
  <c r="O2238" i="4"/>
  <c r="Q2238" i="4" s="1"/>
  <c r="O2239" i="4"/>
  <c r="O2240" i="4"/>
  <c r="O2241" i="4"/>
  <c r="Q2241" i="4" s="1"/>
  <c r="O2242" i="4"/>
  <c r="Q2242" i="4" s="1"/>
  <c r="O2243" i="4"/>
  <c r="Q2243" i="4" s="1"/>
  <c r="R2243" i="4" s="1"/>
  <c r="O2244" i="4"/>
  <c r="Q2244" i="4" s="1"/>
  <c r="O2245" i="4"/>
  <c r="Q2245" i="4" s="1"/>
  <c r="O2246" i="4"/>
  <c r="Q2246" i="4" s="1"/>
  <c r="O2247" i="4"/>
  <c r="Q2247" i="4" s="1"/>
  <c r="O2248" i="4"/>
  <c r="Q2248" i="4" s="1"/>
  <c r="O2249" i="4"/>
  <c r="Q2249" i="4" s="1"/>
  <c r="O2250" i="4"/>
  <c r="Q2250" i="4" s="1"/>
  <c r="O2251" i="4"/>
  <c r="O2252" i="4"/>
  <c r="Q2252" i="4" s="1"/>
  <c r="R2252" i="4" s="1"/>
  <c r="O2253" i="4"/>
  <c r="Q2253" i="4" s="1"/>
  <c r="O2254" i="4"/>
  <c r="Q2254" i="4" s="1"/>
  <c r="O2255" i="4"/>
  <c r="Q2255" i="4" s="1"/>
  <c r="O2256" i="4"/>
  <c r="Q2256" i="4" s="1"/>
  <c r="R2256" i="4" s="1"/>
  <c r="O2257" i="4"/>
  <c r="Q2257" i="4" s="1"/>
  <c r="O2258" i="4"/>
  <c r="Q2258" i="4" s="1"/>
  <c r="O2259" i="4"/>
  <c r="O2260" i="4"/>
  <c r="Q2260" i="4" s="1"/>
  <c r="O2261" i="4"/>
  <c r="Q2261" i="4" s="1"/>
  <c r="O2262" i="4"/>
  <c r="Q2262" i="4" s="1"/>
  <c r="R2262" i="4" s="1"/>
  <c r="O2263" i="4"/>
  <c r="Q2263" i="4" s="1"/>
  <c r="O2264" i="4"/>
  <c r="Q2264" i="4" s="1"/>
  <c r="O2265" i="4"/>
  <c r="Q2265" i="4" s="1"/>
  <c r="O2266" i="4"/>
  <c r="O2267" i="4"/>
  <c r="Q2267" i="4" s="1"/>
  <c r="O2268" i="4"/>
  <c r="Q2268" i="4" s="1"/>
  <c r="O2269" i="4"/>
  <c r="Q2269" i="4" s="1"/>
  <c r="O2270" i="4"/>
  <c r="Q2270" i="4" s="1"/>
  <c r="O2271" i="4"/>
  <c r="Q2271" i="4" s="1"/>
  <c r="R2271" i="4" s="1"/>
  <c r="O2272" i="4"/>
  <c r="Q2272" i="4" s="1"/>
  <c r="O2273" i="4"/>
  <c r="O2274" i="4"/>
  <c r="Q2274" i="4" s="1"/>
  <c r="R2274" i="4" s="1"/>
  <c r="O2275" i="4"/>
  <c r="O2276" i="4"/>
  <c r="Q2276" i="4" s="1"/>
  <c r="R2276" i="4" s="1"/>
  <c r="O2277" i="4"/>
  <c r="O2278" i="4"/>
  <c r="Q2278" i="4" s="1"/>
  <c r="O2279" i="4"/>
  <c r="Q2279" i="4" s="1"/>
  <c r="O2280" i="4"/>
  <c r="Q2280" i="4" s="1"/>
  <c r="O2281" i="4"/>
  <c r="Q2281" i="4" s="1"/>
  <c r="R2281" i="4" s="1"/>
  <c r="O2282" i="4"/>
  <c r="Q2282" i="4" s="1"/>
  <c r="O2283" i="4"/>
  <c r="Q2283" i="4" s="1"/>
  <c r="O2284" i="4"/>
  <c r="Q2284" i="4" s="1"/>
  <c r="O2285" i="4"/>
  <c r="Q2285" i="4" s="1"/>
  <c r="O2286" i="4"/>
  <c r="Q2286" i="4" s="1"/>
  <c r="O2287" i="4"/>
  <c r="Q2287" i="4" s="1"/>
  <c r="O2288" i="4"/>
  <c r="Q2288" i="4" s="1"/>
  <c r="O2289" i="4"/>
  <c r="Q2289" i="4" s="1"/>
  <c r="O2290" i="4"/>
  <c r="O2291" i="4"/>
  <c r="Q2291" i="4" s="1"/>
  <c r="R2291" i="4" s="1"/>
  <c r="O2292" i="4"/>
  <c r="Q2292" i="4" s="1"/>
  <c r="O2293" i="4"/>
  <c r="Q2293" i="4" s="1"/>
  <c r="O2294" i="4"/>
  <c r="Q2294" i="4" s="1"/>
  <c r="O2295" i="4"/>
  <c r="Q2295" i="4" s="1"/>
  <c r="O2296" i="4"/>
  <c r="Q2296" i="4" s="1"/>
  <c r="O2297" i="4"/>
  <c r="Q2297" i="4" s="1"/>
  <c r="O2298" i="4"/>
  <c r="Q2298" i="4" s="1"/>
  <c r="O2299" i="4"/>
  <c r="Q2299" i="4" s="1"/>
  <c r="O2300" i="4"/>
  <c r="Q2300" i="4" s="1"/>
  <c r="O2301" i="4"/>
  <c r="Q2301" i="4" s="1"/>
  <c r="R2301" i="4" s="1"/>
  <c r="O2302" i="4"/>
  <c r="O2303" i="4"/>
  <c r="Q2303" i="4" s="1"/>
  <c r="R2303" i="4" s="1"/>
  <c r="O2304" i="4"/>
  <c r="Q2304" i="4" s="1"/>
  <c r="R2304" i="4" s="1"/>
  <c r="O2305" i="4"/>
  <c r="Q2305" i="4" s="1"/>
  <c r="O2306" i="4"/>
  <c r="Q2306" i="4" s="1"/>
  <c r="O2307" i="4"/>
  <c r="O2308" i="4"/>
  <c r="Q2308" i="4" s="1"/>
  <c r="O2309" i="4"/>
  <c r="Q2309" i="4" s="1"/>
  <c r="O2310" i="4"/>
  <c r="Q2310" i="4" s="1"/>
  <c r="R2310" i="4" s="1"/>
  <c r="O2311" i="4"/>
  <c r="Q2311" i="4" s="1"/>
  <c r="O2312" i="4"/>
  <c r="Q2312" i="4" s="1"/>
  <c r="O2313" i="4"/>
  <c r="Q2313" i="4" s="1"/>
  <c r="O2314" i="4"/>
  <c r="Q2314" i="4" s="1"/>
  <c r="O2315" i="4"/>
  <c r="Q2315" i="4" s="1"/>
  <c r="O2316" i="4"/>
  <c r="Q2316" i="4" s="1"/>
  <c r="R2316" i="4" s="1"/>
  <c r="O2317" i="4"/>
  <c r="O2318" i="4"/>
  <c r="Q2318" i="4" s="1"/>
  <c r="O2319" i="4"/>
  <c r="Q2319" i="4" s="1"/>
  <c r="O2320" i="4"/>
  <c r="Q2320" i="4" s="1"/>
  <c r="O2321" i="4"/>
  <c r="Q2321" i="4" s="1"/>
  <c r="O2322" i="4"/>
  <c r="Q2322" i="4" s="1"/>
  <c r="R2322" i="4" s="1"/>
  <c r="O2323" i="4"/>
  <c r="Q2323" i="4" s="1"/>
  <c r="O2324" i="4"/>
  <c r="Q2324" i="4" s="1"/>
  <c r="O2325" i="4"/>
  <c r="Q2325" i="4" s="1"/>
  <c r="O2326" i="4"/>
  <c r="Q2326" i="4" s="1"/>
  <c r="R2326" i="4" s="1"/>
  <c r="O2327" i="4"/>
  <c r="Q2327" i="4" s="1"/>
  <c r="O2328" i="4"/>
  <c r="Q2328" i="4" s="1"/>
  <c r="R2328" i="4" s="1"/>
  <c r="O2329" i="4"/>
  <c r="Q2329" i="4" s="1"/>
  <c r="O2330" i="4"/>
  <c r="Q2330" i="4" s="1"/>
  <c r="O2331" i="4"/>
  <c r="Q2331" i="4" s="1"/>
  <c r="O2332" i="4"/>
  <c r="Q2332" i="4" s="1"/>
  <c r="O2333" i="4"/>
  <c r="Q2333" i="4" s="1"/>
  <c r="O2334" i="4"/>
  <c r="Q2334" i="4" s="1"/>
  <c r="R2334" i="4" s="1"/>
  <c r="O2335" i="4"/>
  <c r="Q2335" i="4" s="1"/>
  <c r="O2336" i="4"/>
  <c r="Q2336" i="4" s="1"/>
  <c r="R2336" i="4" s="1"/>
  <c r="O2337" i="4"/>
  <c r="O2338" i="4"/>
  <c r="O2339" i="4"/>
  <c r="Q2339" i="4" s="1"/>
  <c r="O2340" i="4"/>
  <c r="Q2340" i="4" s="1"/>
  <c r="O2341" i="4"/>
  <c r="Q2341" i="4" s="1"/>
  <c r="R2341" i="4" s="1"/>
  <c r="O2342" i="4"/>
  <c r="Q2342" i="4" s="1"/>
  <c r="O2343" i="4"/>
  <c r="Q2343" i="4" s="1"/>
  <c r="O2344" i="4"/>
  <c r="Q2344" i="4" s="1"/>
  <c r="O2345" i="4"/>
  <c r="Q2345" i="4" s="1"/>
  <c r="O2346" i="4"/>
  <c r="Q2346" i="4" s="1"/>
  <c r="O2347" i="4"/>
  <c r="Q2347" i="4" s="1"/>
  <c r="O2348" i="4"/>
  <c r="Q2348" i="4" s="1"/>
  <c r="O2349" i="4"/>
  <c r="Q2349" i="4" s="1"/>
  <c r="O2350" i="4"/>
  <c r="Q2350" i="4" s="1"/>
  <c r="O2351" i="4"/>
  <c r="Q2351" i="4" s="1"/>
  <c r="O2352" i="4"/>
  <c r="Q2352" i="4" s="1"/>
  <c r="O2353" i="4"/>
  <c r="Q2353" i="4" s="1"/>
  <c r="R2353" i="4" s="1"/>
  <c r="O2354" i="4"/>
  <c r="Q2354" i="4" s="1"/>
  <c r="O2355" i="4"/>
  <c r="Q2355" i="4" s="1"/>
  <c r="O2356" i="4"/>
  <c r="Q2356" i="4" s="1"/>
  <c r="O2357" i="4"/>
  <c r="Q2357" i="4" s="1"/>
  <c r="O2358" i="4"/>
  <c r="Q2358" i="4" s="1"/>
  <c r="R2358" i="4" s="1"/>
  <c r="O2359" i="4"/>
  <c r="Q2359" i="4" s="1"/>
  <c r="O2360" i="4"/>
  <c r="Q2360" i="4" s="1"/>
  <c r="R2360" i="4" s="1"/>
  <c r="O2361" i="4"/>
  <c r="Q2361" i="4" s="1"/>
  <c r="O2362" i="4"/>
  <c r="Q2362" i="4" s="1"/>
  <c r="O2363" i="4"/>
  <c r="Q2363" i="4" s="1"/>
  <c r="O2364" i="4"/>
  <c r="Q2364" i="4" s="1"/>
  <c r="O2365" i="4"/>
  <c r="Q2365" i="4" s="1"/>
  <c r="R2365" i="4" s="1"/>
  <c r="O2366" i="4"/>
  <c r="Q2366" i="4" s="1"/>
  <c r="O2367" i="4"/>
  <c r="Q2367" i="4" s="1"/>
  <c r="O2368" i="4"/>
  <c r="Q2368" i="4" s="1"/>
  <c r="O2369" i="4"/>
  <c r="Q2369" i="4" s="1"/>
  <c r="O2370" i="4"/>
  <c r="Q2370" i="4" s="1"/>
  <c r="R2370" i="4" s="1"/>
  <c r="O2371" i="4"/>
  <c r="Q2371" i="4" s="1"/>
  <c r="O2372" i="4"/>
  <c r="Q2372" i="4" s="1"/>
  <c r="O2373" i="4"/>
  <c r="Q2373" i="4" s="1"/>
  <c r="O2374" i="4"/>
  <c r="Q2374" i="4" s="1"/>
  <c r="O2375" i="4"/>
  <c r="Q2375" i="4" s="1"/>
  <c r="R2375" i="4" s="1"/>
  <c r="O2376" i="4"/>
  <c r="Q2376" i="4" s="1"/>
  <c r="O2377" i="4"/>
  <c r="Q2377" i="4" s="1"/>
  <c r="O2378" i="4"/>
  <c r="Q2378" i="4" s="1"/>
  <c r="O2379" i="4"/>
  <c r="Q2379" i="4" s="1"/>
  <c r="O2380" i="4"/>
  <c r="Q2380" i="4" s="1"/>
  <c r="O2381" i="4"/>
  <c r="Q2381" i="4" s="1"/>
  <c r="O2382" i="4"/>
  <c r="Q2382" i="4" s="1"/>
  <c r="O2383" i="4"/>
  <c r="Q2383" i="4" s="1"/>
  <c r="O2384" i="4"/>
  <c r="Q2384" i="4" s="1"/>
  <c r="O2385" i="4"/>
  <c r="Q2385" i="4" s="1"/>
  <c r="O2386" i="4"/>
  <c r="Q2386" i="4" s="1"/>
  <c r="O2387" i="4"/>
  <c r="O2388" i="4"/>
  <c r="Q2388" i="4" s="1"/>
  <c r="O2389" i="4"/>
  <c r="Q2389" i="4" s="1"/>
  <c r="O2390" i="4"/>
  <c r="Q2390" i="4" s="1"/>
  <c r="O2391" i="4"/>
  <c r="O2392" i="4"/>
  <c r="Q2392" i="4" s="1"/>
  <c r="O2393" i="4"/>
  <c r="Q2393" i="4" s="1"/>
  <c r="O2394" i="4"/>
  <c r="Q2394" i="4" s="1"/>
  <c r="O2395" i="4"/>
  <c r="O2396" i="4"/>
  <c r="Q2396" i="4" s="1"/>
  <c r="R2396" i="4" s="1"/>
  <c r="O2397" i="4"/>
  <c r="Q2397" i="4" s="1"/>
  <c r="O2398" i="4"/>
  <c r="Q2398" i="4" s="1"/>
  <c r="O2399" i="4"/>
  <c r="Q2399" i="4" s="1"/>
  <c r="R2399" i="4" s="1"/>
  <c r="O2400" i="4"/>
  <c r="Q2400" i="4" s="1"/>
  <c r="R2400" i="4" s="1"/>
  <c r="O2401" i="4"/>
  <c r="Q2401" i="4" s="1"/>
  <c r="O2402" i="4"/>
  <c r="Q2402" i="4" s="1"/>
  <c r="O2403" i="4"/>
  <c r="Q2403" i="4" s="1"/>
  <c r="O2404" i="4"/>
  <c r="Q2404" i="4" s="1"/>
  <c r="O2405" i="4"/>
  <c r="Q2405" i="4" s="1"/>
  <c r="O2406" i="4"/>
  <c r="Q2406" i="4" s="1"/>
  <c r="R2406" i="4" s="1"/>
  <c r="O2407" i="4"/>
  <c r="Q2407" i="4" s="1"/>
  <c r="O2408" i="4"/>
  <c r="Q2408" i="4" s="1"/>
  <c r="O2409" i="4"/>
  <c r="Q2409" i="4" s="1"/>
  <c r="O2410" i="4"/>
  <c r="Q2410" i="4" s="1"/>
  <c r="O2411" i="4"/>
  <c r="Q2411" i="4" s="1"/>
  <c r="R2411" i="4" s="1"/>
  <c r="O2412" i="4"/>
  <c r="Q2412" i="4" s="1"/>
  <c r="R2412" i="4" s="1"/>
  <c r="O2413" i="4"/>
  <c r="Q2413" i="4" s="1"/>
  <c r="R2413" i="4" s="1"/>
  <c r="O2414" i="4"/>
  <c r="Q2414" i="4" s="1"/>
  <c r="O2415" i="4"/>
  <c r="Q2415" i="4" s="1"/>
  <c r="R2415" i="4" s="1"/>
  <c r="O2416" i="4"/>
  <c r="Q2416" i="4" s="1"/>
  <c r="O2417" i="4"/>
  <c r="Q2417" i="4" s="1"/>
  <c r="O2418" i="4"/>
  <c r="Q2418" i="4" s="1"/>
  <c r="O2419" i="4"/>
  <c r="Q2419" i="4" s="1"/>
  <c r="O2420" i="4"/>
  <c r="Q2420" i="4" s="1"/>
  <c r="R2420" i="4" s="1"/>
  <c r="O2421" i="4"/>
  <c r="Q2421" i="4" s="1"/>
  <c r="O2422" i="4"/>
  <c r="O2423" i="4"/>
  <c r="Q2423" i="4" s="1"/>
  <c r="R2423" i="4" s="1"/>
  <c r="O2424" i="4"/>
  <c r="Q2424" i="4" s="1"/>
  <c r="R2424" i="4" s="1"/>
  <c r="O2425" i="4"/>
  <c r="Q2425" i="4" s="1"/>
  <c r="R2425" i="4" s="1"/>
  <c r="O2426" i="4"/>
  <c r="Q2426" i="4" s="1"/>
  <c r="O2427" i="4"/>
  <c r="Q2427" i="4" s="1"/>
  <c r="O2428" i="4"/>
  <c r="Q2428" i="4" s="1"/>
  <c r="O2429" i="4"/>
  <c r="Q2429" i="4" s="1"/>
  <c r="O2430" i="4"/>
  <c r="Q2430" i="4" s="1"/>
  <c r="O2431" i="4"/>
  <c r="Q2431" i="4" s="1"/>
  <c r="O2432" i="4"/>
  <c r="Q2432" i="4" s="1"/>
  <c r="R2432" i="4" s="1"/>
  <c r="O2433" i="4"/>
  <c r="Q2433" i="4" s="1"/>
  <c r="O2434" i="4"/>
  <c r="Q2434" i="4" s="1"/>
  <c r="R2434" i="4" s="1"/>
  <c r="O2435" i="4"/>
  <c r="Q2435" i="4" s="1"/>
  <c r="R2435" i="4" s="1"/>
  <c r="O2436" i="4"/>
  <c r="Q2436" i="4" s="1"/>
  <c r="R2436" i="4" s="1"/>
  <c r="O2437" i="4"/>
  <c r="Q2437" i="4" s="1"/>
  <c r="R2437" i="4" s="1"/>
  <c r="O2438" i="4"/>
  <c r="Q2438" i="4" s="1"/>
  <c r="O2439" i="4"/>
  <c r="Q2439" i="4" s="1"/>
  <c r="O2440" i="4"/>
  <c r="Q2440" i="4" s="1"/>
  <c r="O2441" i="4"/>
  <c r="Q2441" i="4" s="1"/>
  <c r="O2442" i="4"/>
  <c r="Q2442" i="4" s="1"/>
  <c r="O2443" i="4"/>
  <c r="Q2443" i="4" s="1"/>
  <c r="O2444" i="4"/>
  <c r="Q2444" i="4" s="1"/>
  <c r="O2445" i="4"/>
  <c r="Q2445" i="4" s="1"/>
  <c r="O2446" i="4"/>
  <c r="Q2446" i="4" s="1"/>
  <c r="O2447" i="4"/>
  <c r="Q2447" i="4" s="1"/>
  <c r="O2448" i="4"/>
  <c r="Q2448" i="4" s="1"/>
  <c r="O2449" i="4"/>
  <c r="Q2449" i="4" s="1"/>
  <c r="R2449" i="4" s="1"/>
  <c r="O2450" i="4"/>
  <c r="Q2450" i="4" s="1"/>
  <c r="O2451" i="4"/>
  <c r="Q2451" i="4" s="1"/>
  <c r="O2452" i="4"/>
  <c r="Q2452" i="4" s="1"/>
  <c r="O2453" i="4"/>
  <c r="Q2453" i="4" s="1"/>
  <c r="O2454" i="4"/>
  <c r="Q2454" i="4" s="1"/>
  <c r="R2454" i="4" s="1"/>
  <c r="O2455" i="4"/>
  <c r="O2456" i="4"/>
  <c r="O2457" i="4"/>
  <c r="Q2457" i="4" s="1"/>
  <c r="O2458" i="4"/>
  <c r="Q2458" i="4" s="1"/>
  <c r="O2459" i="4"/>
  <c r="Q2459" i="4" s="1"/>
  <c r="R2459" i="4" s="1"/>
  <c r="O2460" i="4"/>
  <c r="Q2460" i="4" s="1"/>
  <c r="R2460" i="4" s="1"/>
  <c r="O2461" i="4"/>
  <c r="O2462" i="4"/>
  <c r="Q2462" i="4" s="1"/>
  <c r="O2463" i="4"/>
  <c r="Q2463" i="4" s="1"/>
  <c r="O2464" i="4"/>
  <c r="Q2464" i="4" s="1"/>
  <c r="O2465" i="4"/>
  <c r="Q2465" i="4" s="1"/>
  <c r="O2466" i="4"/>
  <c r="Q2466" i="4" s="1"/>
  <c r="R2466" i="4" s="1"/>
  <c r="O2467" i="4"/>
  <c r="Q2467" i="4" s="1"/>
  <c r="O2468" i="4"/>
  <c r="Q2468" i="4" s="1"/>
  <c r="O2469" i="4"/>
  <c r="Q2469" i="4" s="1"/>
  <c r="O2470" i="4"/>
  <c r="O2471" i="4"/>
  <c r="Q2471" i="4" s="1"/>
  <c r="R2471" i="4" s="1"/>
  <c r="O2472" i="4"/>
  <c r="Q2472" i="4" s="1"/>
  <c r="R2472" i="4" s="1"/>
  <c r="O2473" i="4"/>
  <c r="Q2473" i="4" s="1"/>
  <c r="R2473" i="4" s="1"/>
  <c r="O2474" i="4"/>
  <c r="Q2474" i="4" s="1"/>
  <c r="O2475" i="4"/>
  <c r="O2476" i="4"/>
  <c r="Q2476" i="4" s="1"/>
  <c r="O2477" i="4"/>
  <c r="Q2477" i="4" s="1"/>
  <c r="R2477" i="4" s="1"/>
  <c r="O2478" i="4"/>
  <c r="Q2478" i="4" s="1"/>
  <c r="O2479" i="4"/>
  <c r="Q2479" i="4" s="1"/>
  <c r="O2480" i="4"/>
  <c r="O2481" i="4"/>
  <c r="O2482" i="4"/>
  <c r="Q2482" i="4" s="1"/>
  <c r="O2483" i="4"/>
  <c r="Q2483" i="4" s="1"/>
  <c r="O2484" i="4"/>
  <c r="Q2484" i="4" s="1"/>
  <c r="R2484" i="4" s="1"/>
  <c r="O2485" i="4"/>
  <c r="Q2485" i="4" s="1"/>
  <c r="R2485" i="4" s="1"/>
  <c r="O2486" i="4"/>
  <c r="Q2486" i="4" s="1"/>
  <c r="O2487" i="4"/>
  <c r="Q2487" i="4" s="1"/>
  <c r="O2488" i="4"/>
  <c r="Q2488" i="4" s="1"/>
  <c r="O2489" i="4"/>
  <c r="Q2489" i="4" s="1"/>
  <c r="O2490" i="4"/>
  <c r="Q2490" i="4" s="1"/>
  <c r="R2490" i="4" s="1"/>
  <c r="O2491" i="4"/>
  <c r="Q2491" i="4" s="1"/>
  <c r="R2491" i="4" s="1"/>
  <c r="O2492" i="4"/>
  <c r="Q2492" i="4" s="1"/>
  <c r="R2492" i="4" s="1"/>
  <c r="O2493" i="4"/>
  <c r="Q2493" i="4" s="1"/>
  <c r="O2494" i="4"/>
  <c r="Q2494" i="4" s="1"/>
  <c r="O2495" i="4"/>
  <c r="Q2495" i="4" s="1"/>
  <c r="R2495" i="4" s="1"/>
  <c r="O2496" i="4"/>
  <c r="Q2496" i="4" s="1"/>
  <c r="O2497" i="4"/>
  <c r="Q2497" i="4" s="1"/>
  <c r="R2497" i="4" s="1"/>
  <c r="O2498" i="4"/>
  <c r="Q2498" i="4" s="1"/>
  <c r="O2499" i="4"/>
  <c r="Q2499" i="4" s="1"/>
  <c r="O2500" i="4"/>
  <c r="Q2500" i="4" s="1"/>
  <c r="O2501" i="4"/>
  <c r="O2502" i="4"/>
  <c r="Q2502" i="4" s="1"/>
  <c r="O2503" i="4"/>
  <c r="Q2503" i="4" s="1"/>
  <c r="O2504" i="4"/>
  <c r="O2505" i="4"/>
  <c r="Q2505" i="4" s="1"/>
  <c r="O2506" i="4"/>
  <c r="Q2506" i="4" s="1"/>
  <c r="O2507" i="4"/>
  <c r="Q2507" i="4" s="1"/>
  <c r="O2508" i="4"/>
  <c r="Q2508" i="4" s="1"/>
  <c r="O2509" i="4"/>
  <c r="Q2509" i="4" s="1"/>
  <c r="O2510" i="4"/>
  <c r="Q2510" i="4" s="1"/>
  <c r="O2511" i="4"/>
  <c r="Q2511" i="4" s="1"/>
  <c r="O2512" i="4"/>
  <c r="Q2512" i="4" s="1"/>
  <c r="O2513" i="4"/>
  <c r="Q2513" i="4" s="1"/>
  <c r="O2514" i="4"/>
  <c r="Q2514" i="4" s="1"/>
  <c r="R2514" i="4" s="1"/>
  <c r="O2515" i="4"/>
  <c r="Q2515" i="4" s="1"/>
  <c r="O2516" i="4"/>
  <c r="Q2516" i="4" s="1"/>
  <c r="R2516" i="4" s="1"/>
  <c r="O2517" i="4"/>
  <c r="Q2517" i="4" s="1"/>
  <c r="O2518" i="4"/>
  <c r="Q2518" i="4" s="1"/>
  <c r="O2519" i="4"/>
  <c r="Q2519" i="4" s="1"/>
  <c r="R2519" i="4" s="1"/>
  <c r="O2520" i="4"/>
  <c r="Q2520" i="4" s="1"/>
  <c r="R2520" i="4" s="1"/>
  <c r="O2521" i="4"/>
  <c r="Q2521" i="4" s="1"/>
  <c r="O2522" i="4"/>
  <c r="Q2522" i="4" s="1"/>
  <c r="O2523" i="4"/>
  <c r="O2524" i="4"/>
  <c r="Q2524" i="4" s="1"/>
  <c r="O2525" i="4"/>
  <c r="Q2525" i="4" s="1"/>
  <c r="O2526" i="4"/>
  <c r="Q2526" i="4" s="1"/>
  <c r="O2527" i="4"/>
  <c r="Q2527" i="4" s="1"/>
  <c r="O2528" i="4"/>
  <c r="O2529" i="4"/>
  <c r="Q2529" i="4" s="1"/>
  <c r="O2530" i="4"/>
  <c r="Q2530" i="4" s="1"/>
  <c r="O2531" i="4"/>
  <c r="Q2531" i="4" s="1"/>
  <c r="O2532" i="4"/>
  <c r="Q2532" i="4" s="1"/>
  <c r="R2532" i="4" s="1"/>
  <c r="O2533" i="4"/>
  <c r="Q2533" i="4" s="1"/>
  <c r="Q992" i="4"/>
  <c r="R992" i="4" s="1"/>
  <c r="Q2456" i="4"/>
  <c r="G48" i="7"/>
  <c r="G4" i="2"/>
  <c r="G2268" i="2"/>
  <c r="G2270" i="2"/>
  <c r="G2272" i="2"/>
  <c r="G2273" i="2"/>
  <c r="G2274" i="2"/>
  <c r="G2271" i="2"/>
  <c r="G2269" i="2"/>
  <c r="G2275" i="2"/>
  <c r="B204" i="5"/>
  <c r="Q229" i="8" l="1"/>
  <c r="Q217" i="8"/>
  <c r="Q228" i="8"/>
  <c r="Q216" i="8"/>
  <c r="Q239" i="8"/>
  <c r="Q227" i="8"/>
  <c r="Q215" i="8"/>
  <c r="Q237" i="8"/>
  <c r="Q225" i="8"/>
  <c r="Q236" i="8"/>
  <c r="Q224" i="8"/>
  <c r="Q235" i="8"/>
  <c r="Q223" i="8"/>
  <c r="Q234" i="8"/>
  <c r="Q222" i="8"/>
  <c r="Q233" i="8"/>
  <c r="Q221" i="8"/>
  <c r="Q232" i="8"/>
  <c r="Q2818" i="4"/>
  <c r="R2818" i="4" s="1"/>
  <c r="R2812" i="4"/>
  <c r="R3010" i="4"/>
  <c r="R2998" i="4"/>
  <c r="R2904" i="4"/>
  <c r="R2829" i="4"/>
  <c r="R2816" i="4"/>
  <c r="R1364" i="4"/>
  <c r="Q2848" i="4"/>
  <c r="R2848" i="4" s="1"/>
  <c r="R2833" i="4"/>
  <c r="R3011" i="4"/>
  <c r="R2999" i="4"/>
  <c r="R2987" i="4"/>
  <c r="R2963" i="4"/>
  <c r="R2951" i="4"/>
  <c r="R2924" i="4"/>
  <c r="Q2828" i="4"/>
  <c r="R2828" i="4" s="1"/>
  <c r="Q2939" i="4"/>
  <c r="R2939" i="4" s="1"/>
  <c r="R2797" i="4"/>
  <c r="Q2880" i="4"/>
  <c r="R2880" i="4" s="1"/>
  <c r="R2950" i="4"/>
  <c r="R2917" i="4"/>
  <c r="Q2879" i="4"/>
  <c r="R2879" i="4" s="1"/>
  <c r="R2865" i="4"/>
  <c r="R2821" i="4"/>
  <c r="Q2877" i="4"/>
  <c r="R2877" i="4" s="1"/>
  <c r="R2911" i="4"/>
  <c r="R2875" i="4"/>
  <c r="R2803" i="4"/>
  <c r="R2901" i="4"/>
  <c r="R2820" i="4"/>
  <c r="R2819" i="4"/>
  <c r="Q2840" i="4"/>
  <c r="R2840" i="4" s="1"/>
  <c r="Q2869" i="4"/>
  <c r="R2869" i="4" s="1"/>
  <c r="R2824" i="4"/>
  <c r="R3015" i="4"/>
  <c r="R2991" i="4"/>
  <c r="R2979" i="4"/>
  <c r="R2967" i="4"/>
  <c r="R2955" i="4"/>
  <c r="R2931" i="4"/>
  <c r="R2817" i="4"/>
  <c r="Q3003" i="4"/>
  <c r="R3003" i="4" s="1"/>
  <c r="Q2832" i="4"/>
  <c r="R2832" i="4" s="1"/>
  <c r="R2918" i="4"/>
  <c r="R2858" i="4"/>
  <c r="Q2975" i="4"/>
  <c r="R2975" i="4" s="1"/>
  <c r="Q2943" i="4"/>
  <c r="R2943" i="4" s="1"/>
  <c r="Q2898" i="4"/>
  <c r="R2898" i="4" s="1"/>
  <c r="Q3007" i="4"/>
  <c r="R3007" i="4" s="1"/>
  <c r="Q2995" i="4"/>
  <c r="R2995" i="4" s="1"/>
  <c r="Q2983" i="4"/>
  <c r="R2983" i="4" s="1"/>
  <c r="Q2971" i="4"/>
  <c r="R2971" i="4" s="1"/>
  <c r="Q2959" i="4"/>
  <c r="R2959" i="4" s="1"/>
  <c r="Q2947" i="4"/>
  <c r="R2947" i="4" s="1"/>
  <c r="Q2935" i="4"/>
  <c r="R2935" i="4" s="1"/>
  <c r="R2923" i="4"/>
  <c r="R2906" i="4"/>
  <c r="R2891" i="4"/>
  <c r="R2876" i="4"/>
  <c r="R2862" i="4"/>
  <c r="R2846" i="4"/>
  <c r="R2804" i="4"/>
  <c r="Q2910" i="4"/>
  <c r="R2910" i="4" s="1"/>
  <c r="Q2831" i="4"/>
  <c r="R2831" i="4" s="1"/>
  <c r="Q3018" i="4"/>
  <c r="R3018" i="4" s="1"/>
  <c r="Q3006" i="4"/>
  <c r="R3006" i="4" s="1"/>
  <c r="Q2994" i="4"/>
  <c r="R2994" i="4" s="1"/>
  <c r="Q2982" i="4"/>
  <c r="R2982" i="4" s="1"/>
  <c r="Q2970" i="4"/>
  <c r="R2970" i="4" s="1"/>
  <c r="Q2958" i="4"/>
  <c r="R2958" i="4" s="1"/>
  <c r="Q2946" i="4"/>
  <c r="R2946" i="4" s="1"/>
  <c r="Q2934" i="4"/>
  <c r="R2934" i="4" s="1"/>
  <c r="R2922" i="4"/>
  <c r="R2860" i="4"/>
  <c r="Q2882" i="4"/>
  <c r="R2882" i="4" s="1"/>
  <c r="Q2843" i="4"/>
  <c r="R2843" i="4" s="1"/>
  <c r="R3012" i="4"/>
  <c r="R3000" i="4"/>
  <c r="R2988" i="4"/>
  <c r="R2976" i="4"/>
  <c r="R2964" i="4"/>
  <c r="R2952" i="4"/>
  <c r="R2940" i="4"/>
  <c r="Q3017" i="4"/>
  <c r="R3017" i="4" s="1"/>
  <c r="Q3005" i="4"/>
  <c r="R3005" i="4" s="1"/>
  <c r="Q2993" i="4"/>
  <c r="R2993" i="4" s="1"/>
  <c r="Q2981" i="4"/>
  <c r="R2981" i="4" s="1"/>
  <c r="Q2969" i="4"/>
  <c r="R2969" i="4" s="1"/>
  <c r="Q2957" i="4"/>
  <c r="R2957" i="4" s="1"/>
  <c r="Q2945" i="4"/>
  <c r="R2945" i="4" s="1"/>
  <c r="Q2933" i="4"/>
  <c r="R2933" i="4" s="1"/>
  <c r="R2874" i="4"/>
  <c r="R2802" i="4"/>
  <c r="Q2894" i="4"/>
  <c r="R2894" i="4" s="1"/>
  <c r="Q2855" i="4"/>
  <c r="R2855" i="4" s="1"/>
  <c r="Q3016" i="4"/>
  <c r="R3016" i="4" s="1"/>
  <c r="Q3004" i="4"/>
  <c r="R3004" i="4" s="1"/>
  <c r="Q2992" i="4"/>
  <c r="R2992" i="4" s="1"/>
  <c r="Q2980" i="4"/>
  <c r="R2980" i="4" s="1"/>
  <c r="Q2968" i="4"/>
  <c r="R2968" i="4" s="1"/>
  <c r="Q2956" i="4"/>
  <c r="R2956" i="4" s="1"/>
  <c r="Q2944" i="4"/>
  <c r="R2944" i="4" s="1"/>
  <c r="Q2932" i="4"/>
  <c r="R2932" i="4" s="1"/>
  <c r="R2903" i="4"/>
  <c r="Q2867" i="4"/>
  <c r="R2867" i="4" s="1"/>
  <c r="Q2839" i="4"/>
  <c r="R2839" i="4" s="1"/>
  <c r="Q2826" i="4"/>
  <c r="R2826" i="4" s="1"/>
  <c r="R3008" i="4"/>
  <c r="R2996" i="4"/>
  <c r="R2984" i="4"/>
  <c r="R2972" i="4"/>
  <c r="R2960" i="4"/>
  <c r="R2948" i="4"/>
  <c r="R2936" i="4"/>
  <c r="R2168" i="4"/>
  <c r="R2915" i="4"/>
  <c r="R2899" i="4"/>
  <c r="R2810" i="4"/>
  <c r="Q2864" i="4"/>
  <c r="R2864" i="4" s="1"/>
  <c r="Q2851" i="4"/>
  <c r="R2851" i="4" s="1"/>
  <c r="Q2838" i="4"/>
  <c r="R2838" i="4" s="1"/>
  <c r="Q2850" i="4"/>
  <c r="R2850" i="4" s="1"/>
  <c r="Q2836" i="4"/>
  <c r="R2836" i="4" s="1"/>
  <c r="Q2927" i="4"/>
  <c r="R2927" i="4" s="1"/>
  <c r="R2807" i="4"/>
  <c r="Q2834" i="4"/>
  <c r="R2834" i="4" s="1"/>
  <c r="R2921" i="4"/>
  <c r="R2909" i="4"/>
  <c r="R2897" i="4"/>
  <c r="R2885" i="4"/>
  <c r="R2873" i="4"/>
  <c r="R2861" i="4"/>
  <c r="R2849" i="4"/>
  <c r="R2837" i="4"/>
  <c r="R2825" i="4"/>
  <c r="R2813" i="4"/>
  <c r="R2801" i="4"/>
  <c r="R2248" i="4"/>
  <c r="R2211" i="4"/>
  <c r="R1925" i="4"/>
  <c r="R1499" i="4"/>
  <c r="R2183" i="4"/>
  <c r="R1380" i="4"/>
  <c r="R2112" i="4"/>
  <c r="R1307" i="4"/>
  <c r="R2039" i="4"/>
  <c r="R1232" i="4"/>
  <c r="R1088" i="4"/>
  <c r="R2733" i="4"/>
  <c r="R2685" i="4"/>
  <c r="R1911" i="4"/>
  <c r="R1013" i="4"/>
  <c r="R1907" i="4"/>
  <c r="R864" i="4"/>
  <c r="R1415" i="4"/>
  <c r="R1820" i="4"/>
  <c r="R804" i="4"/>
  <c r="R2766" i="4"/>
  <c r="R2694" i="4"/>
  <c r="R2348" i="4"/>
  <c r="R1673" i="4"/>
  <c r="R764" i="4"/>
  <c r="R2264" i="4"/>
  <c r="R1592" i="4"/>
  <c r="R1524" i="4"/>
  <c r="Q2589" i="4"/>
  <c r="R2589" i="4" s="1"/>
  <c r="R2255" i="4"/>
  <c r="R1278" i="4"/>
  <c r="Q2646" i="4"/>
  <c r="R2646" i="4" s="1"/>
  <c r="Q2574" i="4"/>
  <c r="R2574" i="4" s="1"/>
  <c r="R1849" i="4"/>
  <c r="R1458" i="4"/>
  <c r="R1223" i="4"/>
  <c r="Q1398" i="4"/>
  <c r="R1398" i="4" s="1"/>
  <c r="R2208" i="4"/>
  <c r="R1844" i="4"/>
  <c r="R1453" i="4"/>
  <c r="R1139" i="4"/>
  <c r="Q2781" i="4"/>
  <c r="R2781" i="4" s="1"/>
  <c r="R1818" i="4"/>
  <c r="R1050" i="4"/>
  <c r="R2757" i="4"/>
  <c r="R2709" i="4"/>
  <c r="R2661" i="4"/>
  <c r="R2613" i="4"/>
  <c r="R1794" i="4"/>
  <c r="R1369" i="4"/>
  <c r="R2339" i="4"/>
  <c r="R1734" i="4"/>
  <c r="R906" i="4"/>
  <c r="R2531" i="4"/>
  <c r="R1974" i="4"/>
  <c r="R1703" i="4"/>
  <c r="R1355" i="4"/>
  <c r="R1967" i="4"/>
  <c r="R1343" i="4"/>
  <c r="R858" i="4"/>
  <c r="R2324" i="4"/>
  <c r="R1950" i="4"/>
  <c r="R1631" i="4"/>
  <c r="R1326" i="4"/>
  <c r="R840" i="4"/>
  <c r="R2308" i="4"/>
  <c r="R2794" i="4"/>
  <c r="R2746" i="4"/>
  <c r="R2698" i="4"/>
  <c r="R2650" i="4"/>
  <c r="R2602" i="4"/>
  <c r="R1746" i="4"/>
  <c r="R1482" i="4"/>
  <c r="R918" i="4"/>
  <c r="R2782" i="4"/>
  <c r="R2734" i="4"/>
  <c r="R2686" i="4"/>
  <c r="R2638" i="4"/>
  <c r="R2590" i="4"/>
  <c r="Q2758" i="4"/>
  <c r="R2758" i="4" s="1"/>
  <c r="Q2710" i="4"/>
  <c r="R2710" i="4" s="1"/>
  <c r="Q2662" i="4"/>
  <c r="R2662" i="4" s="1"/>
  <c r="Q2614" i="4"/>
  <c r="R2614" i="4" s="1"/>
  <c r="R1662" i="4"/>
  <c r="R1218" i="4"/>
  <c r="R2526" i="4"/>
  <c r="R1182" i="4"/>
  <c r="R822" i="4"/>
  <c r="R2340" i="4"/>
  <c r="R1020" i="4"/>
  <c r="R2770" i="4"/>
  <c r="R2722" i="4"/>
  <c r="R2674" i="4"/>
  <c r="R2626" i="4"/>
  <c r="R2578" i="4"/>
  <c r="R2478" i="4"/>
  <c r="R1626" i="4"/>
  <c r="R2279" i="4"/>
  <c r="R2382" i="4"/>
  <c r="R2139" i="4"/>
  <c r="R1614" i="4"/>
  <c r="R1122" i="4"/>
  <c r="R1839" i="4"/>
  <c r="R1110" i="4"/>
  <c r="R762" i="4"/>
  <c r="R2547" i="4"/>
  <c r="R2105" i="4"/>
  <c r="R1547" i="4"/>
  <c r="R1350" i="4"/>
  <c r="Q2629" i="4"/>
  <c r="R2629" i="4" s="1"/>
  <c r="Q2617" i="4"/>
  <c r="R2617" i="4" s="1"/>
  <c r="Q2605" i="4"/>
  <c r="R2605" i="4" s="1"/>
  <c r="Q2593" i="4"/>
  <c r="R2593" i="4" s="1"/>
  <c r="Q2581" i="4"/>
  <c r="R2581" i="4" s="1"/>
  <c r="Q2569" i="4"/>
  <c r="R2569" i="4" s="1"/>
  <c r="Q2788" i="4"/>
  <c r="R2788" i="4" s="1"/>
  <c r="Q2776" i="4"/>
  <c r="R2776" i="4" s="1"/>
  <c r="Q2764" i="4"/>
  <c r="R2764" i="4" s="1"/>
  <c r="Q2752" i="4"/>
  <c r="R2752" i="4" s="1"/>
  <c r="Q2740" i="4"/>
  <c r="R2740" i="4" s="1"/>
  <c r="Q2728" i="4"/>
  <c r="R2728" i="4" s="1"/>
  <c r="Q2716" i="4"/>
  <c r="R2716" i="4" s="1"/>
  <c r="Q2704" i="4"/>
  <c r="R2704" i="4" s="1"/>
  <c r="Q2692" i="4"/>
  <c r="R2692" i="4" s="1"/>
  <c r="Q2680" i="4"/>
  <c r="R2680" i="4" s="1"/>
  <c r="Q2668" i="4"/>
  <c r="R2668" i="4" s="1"/>
  <c r="Q2656" i="4"/>
  <c r="R2656" i="4" s="1"/>
  <c r="Q2644" i="4"/>
  <c r="R2644" i="4" s="1"/>
  <c r="Q2632" i="4"/>
  <c r="R2632" i="4" s="1"/>
  <c r="Q2620" i="4"/>
  <c r="R2620" i="4" s="1"/>
  <c r="Q2608" i="4"/>
  <c r="R2608" i="4" s="1"/>
  <c r="Q2596" i="4"/>
  <c r="R2596" i="4" s="1"/>
  <c r="Q2584" i="4"/>
  <c r="R2584" i="4" s="1"/>
  <c r="Q2572" i="4"/>
  <c r="R2572" i="4" s="1"/>
  <c r="Q2785" i="4"/>
  <c r="R2785" i="4" s="1"/>
  <c r="Q2773" i="4"/>
  <c r="R2773" i="4" s="1"/>
  <c r="Q2761" i="4"/>
  <c r="R2761" i="4" s="1"/>
  <c r="Q2749" i="4"/>
  <c r="R2749" i="4" s="1"/>
  <c r="Q2737" i="4"/>
  <c r="R2737" i="4" s="1"/>
  <c r="Q2725" i="4"/>
  <c r="R2725" i="4" s="1"/>
  <c r="Q2713" i="4"/>
  <c r="R2713" i="4" s="1"/>
  <c r="Q2701" i="4"/>
  <c r="R2701" i="4" s="1"/>
  <c r="Q2689" i="4"/>
  <c r="R2689" i="4" s="1"/>
  <c r="Q2677" i="4"/>
  <c r="R2677" i="4" s="1"/>
  <c r="Q2665" i="4"/>
  <c r="R2665" i="4" s="1"/>
  <c r="Q2653" i="4"/>
  <c r="R2653" i="4" s="1"/>
  <c r="Q2641" i="4"/>
  <c r="R2641" i="4" s="1"/>
  <c r="Q2784" i="4"/>
  <c r="R2784" i="4" s="1"/>
  <c r="Q2772" i="4"/>
  <c r="R2772" i="4" s="1"/>
  <c r="Q2760" i="4"/>
  <c r="R2760" i="4" s="1"/>
  <c r="Q2748" i="4"/>
  <c r="R2748" i="4" s="1"/>
  <c r="Q2736" i="4"/>
  <c r="R2736" i="4" s="1"/>
  <c r="Q2724" i="4"/>
  <c r="R2724" i="4" s="1"/>
  <c r="Q2712" i="4"/>
  <c r="R2712" i="4" s="1"/>
  <c r="Q2700" i="4"/>
  <c r="R2700" i="4" s="1"/>
  <c r="Q2688" i="4"/>
  <c r="R2688" i="4" s="1"/>
  <c r="Q2676" i="4"/>
  <c r="R2676" i="4" s="1"/>
  <c r="Q2664" i="4"/>
  <c r="R2664" i="4" s="1"/>
  <c r="Q2652" i="4"/>
  <c r="R2652" i="4" s="1"/>
  <c r="Q2640" i="4"/>
  <c r="R2640" i="4" s="1"/>
  <c r="Q2628" i="4"/>
  <c r="R2628" i="4" s="1"/>
  <c r="Q2616" i="4"/>
  <c r="R2616" i="4" s="1"/>
  <c r="Q2604" i="4"/>
  <c r="R2604" i="4" s="1"/>
  <c r="Q2592" i="4"/>
  <c r="R2592" i="4" s="1"/>
  <c r="Q2580" i="4"/>
  <c r="R2580" i="4" s="1"/>
  <c r="Q2795" i="4"/>
  <c r="R2795" i="4" s="1"/>
  <c r="Q2783" i="4"/>
  <c r="R2783" i="4" s="1"/>
  <c r="Q2771" i="4"/>
  <c r="R2771" i="4" s="1"/>
  <c r="Q2759" i="4"/>
  <c r="R2759" i="4" s="1"/>
  <c r="Q2747" i="4"/>
  <c r="R2747" i="4" s="1"/>
  <c r="Q2735" i="4"/>
  <c r="R2735" i="4" s="1"/>
  <c r="Q2723" i="4"/>
  <c r="R2723" i="4" s="1"/>
  <c r="Q2711" i="4"/>
  <c r="R2711" i="4" s="1"/>
  <c r="Q2699" i="4"/>
  <c r="R2699" i="4" s="1"/>
  <c r="Q2687" i="4"/>
  <c r="R2687" i="4" s="1"/>
  <c r="Q2675" i="4"/>
  <c r="R2675" i="4" s="1"/>
  <c r="Q2663" i="4"/>
  <c r="R2663" i="4" s="1"/>
  <c r="Q2651" i="4"/>
  <c r="R2651" i="4" s="1"/>
  <c r="Q2639" i="4"/>
  <c r="R2639" i="4" s="1"/>
  <c r="Q2627" i="4"/>
  <c r="R2627" i="4" s="1"/>
  <c r="Q2615" i="4"/>
  <c r="R2615" i="4" s="1"/>
  <c r="Q2603" i="4"/>
  <c r="R2603" i="4" s="1"/>
  <c r="Q2591" i="4"/>
  <c r="R2591" i="4" s="1"/>
  <c r="Q2579" i="4"/>
  <c r="R2579" i="4" s="1"/>
  <c r="Q2791" i="4"/>
  <c r="R2791" i="4" s="1"/>
  <c r="Q2779" i="4"/>
  <c r="R2779" i="4" s="1"/>
  <c r="Q2767" i="4"/>
  <c r="R2767" i="4" s="1"/>
  <c r="Q2755" i="4"/>
  <c r="R2755" i="4" s="1"/>
  <c r="Q2743" i="4"/>
  <c r="R2743" i="4" s="1"/>
  <c r="Q2731" i="4"/>
  <c r="R2731" i="4" s="1"/>
  <c r="Q2719" i="4"/>
  <c r="R2719" i="4" s="1"/>
  <c r="Q2707" i="4"/>
  <c r="R2707" i="4" s="1"/>
  <c r="Q2695" i="4"/>
  <c r="R2695" i="4" s="1"/>
  <c r="Q2683" i="4"/>
  <c r="R2683" i="4" s="1"/>
  <c r="Q2671" i="4"/>
  <c r="R2671" i="4" s="1"/>
  <c r="Q2659" i="4"/>
  <c r="R2659" i="4" s="1"/>
  <c r="Q2647" i="4"/>
  <c r="R2647" i="4" s="1"/>
  <c r="Q2635" i="4"/>
  <c r="R2635" i="4" s="1"/>
  <c r="Q2623" i="4"/>
  <c r="R2623" i="4" s="1"/>
  <c r="Q2611" i="4"/>
  <c r="R2611" i="4" s="1"/>
  <c r="Q2599" i="4"/>
  <c r="R2599" i="4" s="1"/>
  <c r="Q2587" i="4"/>
  <c r="R2587" i="4" s="1"/>
  <c r="Q2575" i="4"/>
  <c r="R2575" i="4" s="1"/>
  <c r="R2111" i="4"/>
  <c r="R1920" i="4"/>
  <c r="R1523" i="4"/>
  <c r="R1247" i="4"/>
  <c r="R2268" i="4"/>
  <c r="R2160" i="4"/>
  <c r="R2196" i="4"/>
  <c r="R2064" i="4"/>
  <c r="R2508" i="4"/>
  <c r="R2315" i="4"/>
  <c r="R2190" i="4"/>
  <c r="R2051" i="4"/>
  <c r="R1884" i="4"/>
  <c r="R1782" i="4"/>
  <c r="R1619" i="4"/>
  <c r="R816" i="4"/>
  <c r="R2448" i="4"/>
  <c r="R2292" i="4"/>
  <c r="R2178" i="4"/>
  <c r="R2010" i="4"/>
  <c r="R1866" i="4"/>
  <c r="R1765" i="4"/>
  <c r="R1595" i="4"/>
  <c r="R1447" i="4"/>
  <c r="R1332" i="4"/>
  <c r="R1200" i="4"/>
  <c r="R972" i="4"/>
  <c r="R774" i="4"/>
  <c r="R2388" i="4"/>
  <c r="R2280" i="4"/>
  <c r="R1991" i="4"/>
  <c r="R1428" i="4"/>
  <c r="R1331" i="4"/>
  <c r="R971" i="4"/>
  <c r="R2147" i="4"/>
  <c r="R1847" i="4"/>
  <c r="R1740" i="4"/>
  <c r="R1583" i="4"/>
  <c r="R1416" i="4"/>
  <c r="Q2387" i="4"/>
  <c r="R2387" i="4" s="1"/>
  <c r="R2502" i="4"/>
  <c r="R1914" i="4"/>
  <c r="R1830" i="4"/>
  <c r="R744" i="4"/>
  <c r="Q1500" i="4"/>
  <c r="R1500" i="4" s="1"/>
  <c r="R2136" i="4"/>
  <c r="R1296" i="4"/>
  <c r="R900" i="4"/>
  <c r="R2352" i="4"/>
  <c r="R2250" i="4"/>
  <c r="R2118" i="4"/>
  <c r="R1943" i="4"/>
  <c r="R1823" i="4"/>
  <c r="R1686" i="4"/>
  <c r="R1536" i="4"/>
  <c r="R1391" i="4"/>
  <c r="R1284" i="4"/>
  <c r="R1112" i="4"/>
  <c r="R884" i="4"/>
  <c r="Q1998" i="4"/>
  <c r="R1998" i="4" s="1"/>
  <c r="R2540" i="4"/>
  <c r="R2550" i="4"/>
  <c r="R2549" i="4"/>
  <c r="Q2546" i="4"/>
  <c r="R2546" i="4" s="1"/>
  <c r="R2557" i="4"/>
  <c r="R2552" i="4"/>
  <c r="Q2563" i="4"/>
  <c r="R2563" i="4" s="1"/>
  <c r="Q2556" i="4"/>
  <c r="R2556" i="4" s="1"/>
  <c r="R2539" i="4"/>
  <c r="R2538" i="4"/>
  <c r="Q2567" i="4"/>
  <c r="R2567" i="4" s="1"/>
  <c r="Q2566" i="4"/>
  <c r="R2566" i="4" s="1"/>
  <c r="Q2564" i="4"/>
  <c r="R2564" i="4" s="1"/>
  <c r="Q2559" i="4"/>
  <c r="R2559" i="4" s="1"/>
  <c r="Q2558" i="4"/>
  <c r="R2558" i="4" s="1"/>
  <c r="Q2554" i="4"/>
  <c r="R2554" i="4" s="1"/>
  <c r="R2545" i="4"/>
  <c r="R2327" i="4"/>
  <c r="R2202" i="4"/>
  <c r="R2135" i="4"/>
  <c r="R1960" i="4"/>
  <c r="R1878" i="4"/>
  <c r="R1799" i="4"/>
  <c r="R1722" i="4"/>
  <c r="R1602" i="4"/>
  <c r="R1410" i="4"/>
  <c r="R1338" i="4"/>
  <c r="R1230" i="4"/>
  <c r="R1127" i="4"/>
  <c r="R1008" i="4"/>
  <c r="R905" i="4"/>
  <c r="R792" i="4"/>
  <c r="R2456" i="4"/>
  <c r="R2384" i="4"/>
  <c r="R2288" i="4"/>
  <c r="R1808" i="4"/>
  <c r="R1328" i="4"/>
  <c r="R1229" i="4"/>
  <c r="R1000" i="4"/>
  <c r="R2465" i="4"/>
  <c r="R2380" i="4"/>
  <c r="R2033" i="4"/>
  <c r="R1792" i="4"/>
  <c r="R2394" i="4"/>
  <c r="R2226" i="4"/>
  <c r="R1842" i="4"/>
  <c r="R1710" i="4"/>
  <c r="R1530" i="4"/>
  <c r="R1470" i="4"/>
  <c r="R1362" i="4"/>
  <c r="R2442" i="4"/>
  <c r="R2369" i="4"/>
  <c r="R2298" i="4"/>
  <c r="R1565" i="4"/>
  <c r="R2430" i="4"/>
  <c r="R2363" i="4"/>
  <c r="R2296" i="4"/>
  <c r="R2238" i="4"/>
  <c r="R2094" i="4"/>
  <c r="R1763" i="4"/>
  <c r="R1650" i="4"/>
  <c r="R1563" i="4"/>
  <c r="R1434" i="4"/>
  <c r="R1367" i="4"/>
  <c r="R1295" i="4"/>
  <c r="R1194" i="4"/>
  <c r="R1080" i="4"/>
  <c r="R953" i="4"/>
  <c r="R834" i="4"/>
  <c r="R1192" i="4"/>
  <c r="R2357" i="4"/>
  <c r="R2225" i="4"/>
  <c r="R2153" i="4"/>
  <c r="R1997" i="4"/>
  <c r="R1913" i="4"/>
  <c r="R1433" i="4"/>
  <c r="R2213" i="4"/>
  <c r="R946" i="4"/>
  <c r="R2244" i="4"/>
  <c r="R1980" i="4"/>
  <c r="R1908" i="4"/>
  <c r="R1548" i="4"/>
  <c r="R1128" i="4"/>
  <c r="R1056" i="4"/>
  <c r="R2405" i="4"/>
  <c r="R2285" i="4"/>
  <c r="R2212" i="4"/>
  <c r="R1984" i="4"/>
  <c r="R2507" i="4"/>
  <c r="R2447" i="4"/>
  <c r="R2195" i="4"/>
  <c r="R1859" i="4"/>
  <c r="R1679" i="4"/>
  <c r="R1403" i="4"/>
  <c r="R827" i="4"/>
  <c r="R2392" i="4"/>
  <c r="Q1737" i="4"/>
  <c r="R1737" i="4" s="1"/>
  <c r="R2524" i="4"/>
  <c r="R2440" i="4"/>
  <c r="R2224" i="4"/>
  <c r="R2188" i="4"/>
  <c r="R1888" i="4"/>
  <c r="R1852" i="4"/>
  <c r="R1660" i="4"/>
  <c r="R1420" i="4"/>
  <c r="R880" i="4"/>
  <c r="Q1588" i="4"/>
  <c r="R1588" i="4" s="1"/>
  <c r="Q1516" i="4"/>
  <c r="R1516" i="4" s="1"/>
  <c r="Q1288" i="4"/>
  <c r="R1288" i="4" s="1"/>
  <c r="Q1252" i="4"/>
  <c r="R1252" i="4" s="1"/>
  <c r="R2476" i="4"/>
  <c r="R2320" i="4"/>
  <c r="R2260" i="4"/>
  <c r="R2216" i="4"/>
  <c r="R2140" i="4"/>
  <c r="R2108" i="4"/>
  <c r="R2072" i="4"/>
  <c r="R1952" i="4"/>
  <c r="R1784" i="4"/>
  <c r="R1652" i="4"/>
  <c r="R1612" i="4"/>
  <c r="R1564" i="4"/>
  <c r="R1456" i="4"/>
  <c r="R1372" i="4"/>
  <c r="R988" i="4"/>
  <c r="R872" i="4"/>
  <c r="R820" i="4"/>
  <c r="R760" i="4"/>
  <c r="Q1712" i="4"/>
  <c r="R1712" i="4" s="1"/>
  <c r="Q1636" i="4"/>
  <c r="R1636" i="4" s="1"/>
  <c r="Q800" i="4"/>
  <c r="R800" i="4" s="1"/>
  <c r="R2515" i="4"/>
  <c r="R2428" i="4"/>
  <c r="R2356" i="4"/>
  <c r="R2071" i="4"/>
  <c r="R1996" i="4"/>
  <c r="R1816" i="4"/>
  <c r="R1688" i="4"/>
  <c r="R1508" i="4"/>
  <c r="R1096" i="4"/>
  <c r="R1040" i="4"/>
  <c r="R752" i="4"/>
  <c r="Q2504" i="4"/>
  <c r="R2504" i="4" s="1"/>
  <c r="Q2132" i="4"/>
  <c r="R2132" i="4" s="1"/>
  <c r="Q1672" i="4"/>
  <c r="R1672" i="4" s="1"/>
  <c r="Q1580" i="4"/>
  <c r="R1580" i="4" s="1"/>
  <c r="Q1444" i="4"/>
  <c r="R1444" i="4" s="1"/>
  <c r="Q1244" i="4"/>
  <c r="R1244" i="4" s="1"/>
  <c r="Q1024" i="4"/>
  <c r="R1024" i="4" s="1"/>
  <c r="R2512" i="4"/>
  <c r="R2468" i="4"/>
  <c r="R2287" i="4"/>
  <c r="R2176" i="4"/>
  <c r="R2104" i="4"/>
  <c r="R2068" i="4"/>
  <c r="R2032" i="4"/>
  <c r="R1948" i="4"/>
  <c r="R1912" i="4"/>
  <c r="R1880" i="4"/>
  <c r="R1780" i="4"/>
  <c r="R1736" i="4"/>
  <c r="R1648" i="4"/>
  <c r="R1448" i="4"/>
  <c r="R932" i="4"/>
  <c r="R860" i="4"/>
  <c r="R808" i="4"/>
  <c r="R748" i="4"/>
  <c r="Q2240" i="4"/>
  <c r="R2240" i="4" s="1"/>
  <c r="Q1964" i="4"/>
  <c r="R1964" i="4" s="1"/>
  <c r="Q1796" i="4"/>
  <c r="R1796" i="4" s="1"/>
  <c r="Q1624" i="4"/>
  <c r="R1624" i="4" s="1"/>
  <c r="Q1316" i="4"/>
  <c r="R1316" i="4" s="1"/>
  <c r="Q1084" i="4"/>
  <c r="R1084" i="4" s="1"/>
  <c r="Q916" i="4"/>
  <c r="R916" i="4" s="1"/>
  <c r="R2464" i="4"/>
  <c r="R2416" i="4"/>
  <c r="R2376" i="4"/>
  <c r="R2346" i="4"/>
  <c r="R2305" i="4"/>
  <c r="R2284" i="4"/>
  <c r="R2166" i="4"/>
  <c r="R2096" i="4"/>
  <c r="R2060" i="4"/>
  <c r="R2024" i="4"/>
  <c r="R1940" i="4"/>
  <c r="R1876" i="4"/>
  <c r="R1804" i="4"/>
  <c r="R1769" i="4"/>
  <c r="R1733" i="4"/>
  <c r="R1637" i="4"/>
  <c r="R1590" i="4"/>
  <c r="R1494" i="4"/>
  <c r="R1319" i="4"/>
  <c r="R1271" i="4"/>
  <c r="R1206" i="4"/>
  <c r="R1087" i="4"/>
  <c r="R1016" i="4"/>
  <c r="R976" i="4"/>
  <c r="R848" i="4"/>
  <c r="Q1571" i="4"/>
  <c r="R1571" i="4" s="1"/>
  <c r="Q1312" i="4"/>
  <c r="R1312" i="4" s="1"/>
  <c r="Q1115" i="4"/>
  <c r="R1115" i="4" s="1"/>
  <c r="R2408" i="4"/>
  <c r="R2344" i="4"/>
  <c r="R2164" i="4"/>
  <c r="R2128" i="4"/>
  <c r="R2056" i="4"/>
  <c r="R2020" i="4"/>
  <c r="R1976" i="4"/>
  <c r="R1936" i="4"/>
  <c r="R1840" i="4"/>
  <c r="R1768" i="4"/>
  <c r="R1676" i="4"/>
  <c r="R1492" i="4"/>
  <c r="R1268" i="4"/>
  <c r="Q2528" i="4"/>
  <c r="R2528" i="4" s="1"/>
  <c r="Q1432" i="4"/>
  <c r="R1432" i="4" s="1"/>
  <c r="Q1388" i="4"/>
  <c r="R1388" i="4" s="1"/>
  <c r="Q1076" i="4"/>
  <c r="R1076" i="4" s="1"/>
  <c r="Q1012" i="4"/>
  <c r="R1012" i="4" s="1"/>
  <c r="R2372" i="4"/>
  <c r="R2092" i="4"/>
  <c r="R1904" i="4"/>
  <c r="R1484" i="4"/>
  <c r="R1264" i="4"/>
  <c r="R1124" i="4"/>
  <c r="R836" i="4"/>
  <c r="R2500" i="4"/>
  <c r="R2452" i="4"/>
  <c r="R2404" i="4"/>
  <c r="R2300" i="4"/>
  <c r="R2272" i="4"/>
  <c r="R2200" i="4"/>
  <c r="R2156" i="4"/>
  <c r="R2120" i="4"/>
  <c r="R2012" i="4"/>
  <c r="R1972" i="4"/>
  <c r="R1928" i="4"/>
  <c r="R1900" i="4"/>
  <c r="R1864" i="4"/>
  <c r="R1832" i="4"/>
  <c r="R1628" i="4"/>
  <c r="R776" i="4"/>
  <c r="Q1424" i="4"/>
  <c r="R1424" i="4" s="1"/>
  <c r="Q1384" i="4"/>
  <c r="R1384" i="4" s="1"/>
  <c r="Q1004" i="4"/>
  <c r="R1004" i="4" s="1"/>
  <c r="R2488" i="4"/>
  <c r="R2236" i="4"/>
  <c r="R2044" i="4"/>
  <c r="R1532" i="4"/>
  <c r="R1300" i="4"/>
  <c r="Q2480" i="4"/>
  <c r="R2480" i="4" s="1"/>
  <c r="R2368" i="4"/>
  <c r="R2332" i="4"/>
  <c r="R2297" i="4"/>
  <c r="R2267" i="4"/>
  <c r="R2152" i="4"/>
  <c r="R2116" i="4"/>
  <c r="R2080" i="4"/>
  <c r="R2040" i="4"/>
  <c r="R2008" i="4"/>
  <c r="R1924" i="4"/>
  <c r="R1895" i="4"/>
  <c r="R1828" i="4"/>
  <c r="R1793" i="4"/>
  <c r="R1756" i="4"/>
  <c r="R1667" i="4"/>
  <c r="R1340" i="4"/>
  <c r="R1299" i="4"/>
  <c r="R1184" i="4"/>
  <c r="R1002" i="4"/>
  <c r="R954" i="4"/>
  <c r="R888" i="4"/>
  <c r="R772" i="4"/>
  <c r="R2205" i="4"/>
  <c r="R1053" i="4"/>
  <c r="R2023" i="4"/>
  <c r="R1531" i="4"/>
  <c r="R2517" i="4"/>
  <c r="R2073" i="4"/>
  <c r="R1809" i="4"/>
  <c r="R1761" i="4"/>
  <c r="R1893" i="4"/>
  <c r="R1509" i="4"/>
  <c r="Q861" i="4"/>
  <c r="R861" i="4" s="1"/>
  <c r="R2409" i="4"/>
  <c r="R1941" i="4"/>
  <c r="R1125" i="4"/>
  <c r="R2361" i="4"/>
  <c r="R2373" i="4"/>
  <c r="R2349" i="4"/>
  <c r="R2001" i="4"/>
  <c r="R1965" i="4"/>
  <c r="R1605" i="4"/>
  <c r="R2181" i="4"/>
  <c r="R801" i="4"/>
  <c r="R2289" i="4"/>
  <c r="R1293" i="4"/>
  <c r="R2119" i="4"/>
  <c r="R2047" i="4"/>
  <c r="R1987" i="4"/>
  <c r="R1399" i="4"/>
  <c r="Q2203" i="4"/>
  <c r="R2203" i="4" s="1"/>
  <c r="Q2107" i="4"/>
  <c r="R2107" i="4" s="1"/>
  <c r="Q1159" i="4"/>
  <c r="R1159" i="4" s="1"/>
  <c r="Q2277" i="4"/>
  <c r="R2277" i="4" s="1"/>
  <c r="Q2157" i="4"/>
  <c r="R2157" i="4" s="1"/>
  <c r="Q2121" i="4"/>
  <c r="R2121" i="4" s="1"/>
  <c r="Q1953" i="4"/>
  <c r="R1953" i="4" s="1"/>
  <c r="Q1857" i="4"/>
  <c r="R1857" i="4" s="1"/>
  <c r="Q1773" i="4"/>
  <c r="R1773" i="4" s="1"/>
  <c r="Q1749" i="4"/>
  <c r="R1749" i="4" s="1"/>
  <c r="Q1725" i="4"/>
  <c r="R1725" i="4" s="1"/>
  <c r="Q1677" i="4"/>
  <c r="R1677" i="4" s="1"/>
  <c r="Q1641" i="4"/>
  <c r="R1641" i="4" s="1"/>
  <c r="Q1629" i="4"/>
  <c r="R1629" i="4" s="1"/>
  <c r="Q1593" i="4"/>
  <c r="R1593" i="4" s="1"/>
  <c r="Q1569" i="4"/>
  <c r="R1569" i="4" s="1"/>
  <c r="Q1521" i="4"/>
  <c r="R1521" i="4" s="1"/>
  <c r="Q1473" i="4"/>
  <c r="R1473" i="4" s="1"/>
  <c r="Q1449" i="4"/>
  <c r="R1449" i="4" s="1"/>
  <c r="Q1389" i="4"/>
  <c r="R1389" i="4" s="1"/>
  <c r="Q1377" i="4"/>
  <c r="R1377" i="4" s="1"/>
  <c r="Q1341" i="4"/>
  <c r="R1341" i="4" s="1"/>
  <c r="Q1317" i="4"/>
  <c r="R1317" i="4" s="1"/>
  <c r="Q1281" i="4"/>
  <c r="R1281" i="4" s="1"/>
  <c r="Q1257" i="4"/>
  <c r="R1257" i="4" s="1"/>
  <c r="Q1209" i="4"/>
  <c r="R1209" i="4" s="1"/>
  <c r="Q1185" i="4"/>
  <c r="R1185" i="4" s="1"/>
  <c r="Q1161" i="4"/>
  <c r="R1161" i="4" s="1"/>
  <c r="Q1149" i="4"/>
  <c r="R1149" i="4" s="1"/>
  <c r="R1029" i="4"/>
  <c r="Q1017" i="4"/>
  <c r="R1017" i="4" s="1"/>
  <c r="Q873" i="4"/>
  <c r="R873" i="4" s="1"/>
  <c r="R2533" i="4"/>
  <c r="R2493" i="4"/>
  <c r="R2433" i="4"/>
  <c r="R2410" i="4"/>
  <c r="R2389" i="4"/>
  <c r="R2371" i="4"/>
  <c r="R2329" i="4"/>
  <c r="R2265" i="4"/>
  <c r="R2095" i="4"/>
  <c r="R2025" i="4"/>
  <c r="R1963" i="4"/>
  <c r="R1939" i="4"/>
  <c r="R1831" i="4"/>
  <c r="R1807" i="4"/>
  <c r="R1735" i="4"/>
  <c r="R1653" i="4"/>
  <c r="R1543" i="4"/>
  <c r="R1375" i="4"/>
  <c r="R1255" i="4"/>
  <c r="R1195" i="4"/>
  <c r="R799" i="4"/>
  <c r="Q2317" i="4"/>
  <c r="R2317" i="4" s="1"/>
  <c r="Q1891" i="4"/>
  <c r="R1891" i="4" s="1"/>
  <c r="Q2275" i="4"/>
  <c r="R2275" i="4" s="1"/>
  <c r="Q2239" i="4"/>
  <c r="R2239" i="4" s="1"/>
  <c r="Q1915" i="4"/>
  <c r="R1915" i="4" s="1"/>
  <c r="Q1879" i="4"/>
  <c r="R1879" i="4" s="1"/>
  <c r="Q1627" i="4"/>
  <c r="R1627" i="4" s="1"/>
  <c r="Q1591" i="4"/>
  <c r="R1591" i="4" s="1"/>
  <c r="Q1363" i="4"/>
  <c r="R1363" i="4" s="1"/>
  <c r="Q1339" i="4"/>
  <c r="R1339" i="4" s="1"/>
  <c r="Q1291" i="4"/>
  <c r="R1291" i="4" s="1"/>
  <c r="Q1267" i="4"/>
  <c r="R1267" i="4" s="1"/>
  <c r="Q1063" i="4"/>
  <c r="R1063" i="4" s="1"/>
  <c r="Q979" i="4"/>
  <c r="R979" i="4" s="1"/>
  <c r="Q955" i="4"/>
  <c r="R955" i="4" s="1"/>
  <c r="Q931" i="4"/>
  <c r="R931" i="4" s="1"/>
  <c r="Q871" i="4"/>
  <c r="R871" i="4" s="1"/>
  <c r="Q847" i="4"/>
  <c r="R847" i="4" s="1"/>
  <c r="Q811" i="4"/>
  <c r="R811" i="4" s="1"/>
  <c r="R2359" i="4"/>
  <c r="Q2179" i="4"/>
  <c r="R2179" i="4" s="1"/>
  <c r="Q1567" i="4"/>
  <c r="R1567" i="4" s="1"/>
  <c r="Q1507" i="4"/>
  <c r="R1507" i="4" s="1"/>
  <c r="Q1483" i="4"/>
  <c r="R1483" i="4" s="1"/>
  <c r="Q1039" i="4"/>
  <c r="R1039" i="4" s="1"/>
  <c r="R2263" i="4"/>
  <c r="R2241" i="4"/>
  <c r="R2155" i="4"/>
  <c r="R1999" i="4"/>
  <c r="R1221" i="4"/>
  <c r="R970" i="4"/>
  <c r="R751" i="4"/>
  <c r="Q2481" i="4"/>
  <c r="R2481" i="4" s="1"/>
  <c r="Q2227" i="4"/>
  <c r="R2227" i="4" s="1"/>
  <c r="Q2191" i="4"/>
  <c r="R2191" i="4" s="1"/>
  <c r="Q1797" i="4"/>
  <c r="R1797" i="4" s="1"/>
  <c r="Q993" i="4"/>
  <c r="R993" i="4" s="1"/>
  <c r="Q2455" i="4"/>
  <c r="R2455" i="4" s="1"/>
  <c r="Q2395" i="4"/>
  <c r="R2395" i="4" s="1"/>
  <c r="Q2083" i="4"/>
  <c r="R2083" i="4" s="1"/>
  <c r="Q2059" i="4"/>
  <c r="R2059" i="4" s="1"/>
  <c r="R1855" i="4"/>
  <c r="Q1819" i="4"/>
  <c r="R1819" i="4" s="1"/>
  <c r="Q1183" i="4"/>
  <c r="R1183" i="4" s="1"/>
  <c r="Q1027" i="4"/>
  <c r="R1027" i="4" s="1"/>
  <c r="Q919" i="4"/>
  <c r="R919" i="4" s="1"/>
  <c r="R2529" i="4"/>
  <c r="R2469" i="4"/>
  <c r="R2407" i="4"/>
  <c r="R2385" i="4"/>
  <c r="R2347" i="4"/>
  <c r="R2323" i="4"/>
  <c r="R2217" i="4"/>
  <c r="R2133" i="4"/>
  <c r="R1977" i="4"/>
  <c r="R1869" i="4"/>
  <c r="R1845" i="4"/>
  <c r="R1675" i="4"/>
  <c r="R1617" i="4"/>
  <c r="R1471" i="4"/>
  <c r="R1219" i="4"/>
  <c r="R1147" i="4"/>
  <c r="R969" i="4"/>
  <c r="R825" i="4"/>
  <c r="R789" i="4"/>
  <c r="Q1881" i="4"/>
  <c r="R1881" i="4" s="1"/>
  <c r="Q1497" i="4"/>
  <c r="R1497" i="4" s="1"/>
  <c r="R2109" i="4"/>
  <c r="R2085" i="4"/>
  <c r="R1723" i="4"/>
  <c r="R1615" i="4"/>
  <c r="R1365" i="4"/>
  <c r="R1246" i="4"/>
  <c r="R967" i="4"/>
  <c r="R897" i="4"/>
  <c r="R777" i="4"/>
  <c r="Q2143" i="4"/>
  <c r="R2143" i="4" s="1"/>
  <c r="Q1747" i="4"/>
  <c r="R1747" i="4" s="1"/>
  <c r="Q1555" i="4"/>
  <c r="R1555" i="4" s="1"/>
  <c r="Q1459" i="4"/>
  <c r="R1459" i="4" s="1"/>
  <c r="Q1327" i="4"/>
  <c r="R1327" i="4" s="1"/>
  <c r="Q1111" i="4"/>
  <c r="R1111" i="4" s="1"/>
  <c r="R2527" i="4"/>
  <c r="R2505" i="4"/>
  <c r="R2467" i="4"/>
  <c r="R2383" i="4"/>
  <c r="R2215" i="4"/>
  <c r="R2149" i="4"/>
  <c r="R2131" i="4"/>
  <c r="R2037" i="4"/>
  <c r="R1975" i="4"/>
  <c r="R1951" i="4"/>
  <c r="R1927" i="4"/>
  <c r="R1885" i="4"/>
  <c r="R1843" i="4"/>
  <c r="R1821" i="4"/>
  <c r="R1639" i="4"/>
  <c r="R1437" i="4"/>
  <c r="R991" i="4"/>
  <c r="R2482" i="4"/>
  <c r="R2445" i="4"/>
  <c r="R2421" i="4"/>
  <c r="R2401" i="4"/>
  <c r="R2362" i="4"/>
  <c r="R2169" i="4"/>
  <c r="R1993" i="4"/>
  <c r="R1557" i="4"/>
  <c r="R1461" i="4"/>
  <c r="R1435" i="4"/>
  <c r="R1305" i="4"/>
  <c r="R1243" i="4"/>
  <c r="R1075" i="4"/>
  <c r="R775" i="4"/>
  <c r="Q2011" i="4"/>
  <c r="R2011" i="4" s="1"/>
  <c r="Q1425" i="4"/>
  <c r="R1425" i="4" s="1"/>
  <c r="R2503" i="4"/>
  <c r="R2443" i="4"/>
  <c r="R2253" i="4"/>
  <c r="R2229" i="4"/>
  <c r="R1905" i="4"/>
  <c r="R1795" i="4"/>
  <c r="R1689" i="4"/>
  <c r="R1581" i="4"/>
  <c r="R1495" i="4"/>
  <c r="R1207" i="4"/>
  <c r="R1135" i="4"/>
  <c r="R1101" i="4"/>
  <c r="R921" i="4"/>
  <c r="Q2337" i="4"/>
  <c r="R2337" i="4" s="1"/>
  <c r="R2509" i="4"/>
  <c r="R2257" i="4"/>
  <c r="Q2101" i="4"/>
  <c r="R2101" i="4" s="1"/>
  <c r="R2017" i="4"/>
  <c r="R1981" i="4"/>
  <c r="R1837" i="4"/>
  <c r="Q1729" i="4"/>
  <c r="R1729" i="4" s="1"/>
  <c r="Q1705" i="4"/>
  <c r="R1705" i="4" s="1"/>
  <c r="Q1657" i="4"/>
  <c r="R1657" i="4" s="1"/>
  <c r="Q1645" i="4"/>
  <c r="R1645" i="4" s="1"/>
  <c r="Q1609" i="4"/>
  <c r="R1609" i="4" s="1"/>
  <c r="R1549" i="4"/>
  <c r="R1501" i="4"/>
  <c r="Q1477" i="4"/>
  <c r="R1477" i="4" s="1"/>
  <c r="Q1405" i="4"/>
  <c r="R1405" i="4" s="1"/>
  <c r="Q1297" i="4"/>
  <c r="R1297" i="4" s="1"/>
  <c r="Q1273" i="4"/>
  <c r="R1273" i="4" s="1"/>
  <c r="R1249" i="4"/>
  <c r="Q1237" i="4"/>
  <c r="R1237" i="4" s="1"/>
  <c r="R1225" i="4"/>
  <c r="R1189" i="4"/>
  <c r="Q1177" i="4"/>
  <c r="R1177" i="4" s="1"/>
  <c r="Q1129" i="4"/>
  <c r="R1129" i="4" s="1"/>
  <c r="Q1009" i="4"/>
  <c r="R1009" i="4" s="1"/>
  <c r="Q937" i="4"/>
  <c r="R937" i="4" s="1"/>
  <c r="Q925" i="4"/>
  <c r="R925" i="4" s="1"/>
  <c r="Q889" i="4"/>
  <c r="R889" i="4" s="1"/>
  <c r="Q865" i="4"/>
  <c r="R865" i="4" s="1"/>
  <c r="R817" i="4"/>
  <c r="Q781" i="4"/>
  <c r="R781" i="4" s="1"/>
  <c r="R757" i="4"/>
  <c r="R2521" i="4"/>
  <c r="R2419" i="4"/>
  <c r="R2293" i="4"/>
  <c r="R2125" i="4"/>
  <c r="R2077" i="4"/>
  <c r="R1969" i="4"/>
  <c r="R1945" i="4"/>
  <c r="R1665" i="4"/>
  <c r="R1329" i="4"/>
  <c r="R1303" i="4"/>
  <c r="R1233" i="4"/>
  <c r="R1099" i="4"/>
  <c r="Q2461" i="4"/>
  <c r="R2461" i="4" s="1"/>
  <c r="Q2251" i="4"/>
  <c r="R2251" i="4" s="1"/>
  <c r="Q1137" i="4"/>
  <c r="R1137" i="4" s="1"/>
  <c r="Q1041" i="4"/>
  <c r="R1041" i="4" s="1"/>
  <c r="Q837" i="4"/>
  <c r="R837" i="4" s="1"/>
  <c r="R2479" i="4"/>
  <c r="R2397" i="4"/>
  <c r="R2335" i="4"/>
  <c r="R2313" i="4"/>
  <c r="R2269" i="4"/>
  <c r="R2053" i="4"/>
  <c r="R1989" i="4"/>
  <c r="R1921" i="4"/>
  <c r="R1606" i="4"/>
  <c r="R1579" i="4"/>
  <c r="R1522" i="4"/>
  <c r="R1351" i="4"/>
  <c r="R1173" i="4"/>
  <c r="R1054" i="4"/>
  <c r="R957" i="4"/>
  <c r="Q1897" i="4"/>
  <c r="R1897" i="4" s="1"/>
  <c r="Q835" i="4"/>
  <c r="R835" i="4" s="1"/>
  <c r="R2311" i="4"/>
  <c r="R1711" i="4"/>
  <c r="Q2035" i="4"/>
  <c r="R2035" i="4" s="1"/>
  <c r="R2506" i="4"/>
  <c r="Q2218" i="4"/>
  <c r="R2218" i="4" s="1"/>
  <c r="Q2182" i="4"/>
  <c r="R2182" i="4" s="1"/>
  <c r="R2158" i="4"/>
  <c r="R2038" i="4"/>
  <c r="Q1930" i="4"/>
  <c r="R1930" i="4" s="1"/>
  <c r="Q1822" i="4"/>
  <c r="R1822" i="4" s="1"/>
  <c r="Q1654" i="4"/>
  <c r="R1654" i="4" s="1"/>
  <c r="Q1390" i="4"/>
  <c r="R1390" i="4" s="1"/>
  <c r="Q766" i="4"/>
  <c r="R766" i="4" s="1"/>
  <c r="R2444" i="4"/>
  <c r="R2180" i="4"/>
  <c r="R2048" i="4"/>
  <c r="R1208" i="4"/>
  <c r="R1148" i="4"/>
  <c r="R1542" i="4"/>
  <c r="R1134" i="4"/>
  <c r="R1074" i="4"/>
  <c r="R930" i="4"/>
  <c r="R1457" i="4"/>
  <c r="R1445" i="4"/>
  <c r="Q1025" i="4"/>
  <c r="R1025" i="4" s="1"/>
  <c r="Q978" i="4"/>
  <c r="R978" i="4" s="1"/>
  <c r="R2451" i="4"/>
  <c r="R2379" i="4"/>
  <c r="R1887" i="4"/>
  <c r="R2100" i="4"/>
  <c r="R1512" i="4"/>
  <c r="R1440" i="4"/>
  <c r="R1368" i="4"/>
  <c r="R745" i="4"/>
  <c r="R2351" i="4"/>
  <c r="R1727" i="4"/>
  <c r="R2463" i="4"/>
  <c r="R2091" i="4"/>
  <c r="R915" i="4"/>
  <c r="R2343" i="4"/>
  <c r="R2314" i="4"/>
  <c r="R2199" i="4"/>
  <c r="R2170" i="4"/>
  <c r="R2098" i="4"/>
  <c r="R1971" i="4"/>
  <c r="R1899" i="4"/>
  <c r="R1870" i="4"/>
  <c r="R1827" i="4"/>
  <c r="R1810" i="4"/>
  <c r="R1683" i="4"/>
  <c r="R1467" i="4"/>
  <c r="R1450" i="4"/>
  <c r="R1419" i="4"/>
  <c r="R1371" i="4"/>
  <c r="R1210" i="4"/>
  <c r="R1083" i="4"/>
  <c r="R1059" i="4"/>
  <c r="R994" i="4"/>
  <c r="R927" i="4"/>
  <c r="R747" i="4"/>
  <c r="Q2290" i="4"/>
  <c r="R2290" i="4" s="1"/>
  <c r="Q2266" i="4"/>
  <c r="R2266" i="4" s="1"/>
  <c r="Q1762" i="4"/>
  <c r="R1762" i="4" s="1"/>
  <c r="Q1438" i="4"/>
  <c r="R1438" i="4" s="1"/>
  <c r="Q1006" i="4"/>
  <c r="R1006" i="4" s="1"/>
  <c r="Q886" i="4"/>
  <c r="R886" i="4" s="1"/>
  <c r="Q2273" i="4"/>
  <c r="R2273" i="4" s="1"/>
  <c r="Q2141" i="4"/>
  <c r="R2141" i="4" s="1"/>
  <c r="Q2009" i="4"/>
  <c r="R2009" i="4" s="1"/>
  <c r="Q1877" i="4"/>
  <c r="R1877" i="4" s="1"/>
  <c r="Q1841" i="4"/>
  <c r="R1841" i="4" s="1"/>
  <c r="Q1757" i="4"/>
  <c r="R1757" i="4" s="1"/>
  <c r="Q1685" i="4"/>
  <c r="R1685" i="4" s="1"/>
  <c r="Q1625" i="4"/>
  <c r="R1625" i="4" s="1"/>
  <c r="Q1613" i="4"/>
  <c r="R1613" i="4" s="1"/>
  <c r="Q1589" i="4"/>
  <c r="R1589" i="4" s="1"/>
  <c r="Q1493" i="4"/>
  <c r="R1493" i="4" s="1"/>
  <c r="Q1469" i="4"/>
  <c r="R1469" i="4" s="1"/>
  <c r="Q1397" i="4"/>
  <c r="R1397" i="4" s="1"/>
  <c r="Q1361" i="4"/>
  <c r="R1361" i="4" s="1"/>
  <c r="Q1325" i="4"/>
  <c r="R1325" i="4" s="1"/>
  <c r="Q1313" i="4"/>
  <c r="R1313" i="4" s="1"/>
  <c r="Q1265" i="4"/>
  <c r="R1265" i="4" s="1"/>
  <c r="Q1253" i="4"/>
  <c r="R1253" i="4" s="1"/>
  <c r="Q1241" i="4"/>
  <c r="R1241" i="4" s="1"/>
  <c r="Q1193" i="4"/>
  <c r="R1193" i="4" s="1"/>
  <c r="Q1145" i="4"/>
  <c r="R1145" i="4" s="1"/>
  <c r="Q1109" i="4"/>
  <c r="R1109" i="4" s="1"/>
  <c r="Q1061" i="4"/>
  <c r="R1061" i="4" s="1"/>
  <c r="Q1037" i="4"/>
  <c r="R1037" i="4" s="1"/>
  <c r="Q929" i="4"/>
  <c r="R929" i="4" s="1"/>
  <c r="R917" i="4"/>
  <c r="Q869" i="4"/>
  <c r="R869" i="4" s="1"/>
  <c r="Q833" i="4"/>
  <c r="R833" i="4" s="1"/>
  <c r="Q797" i="4"/>
  <c r="R797" i="4" s="1"/>
  <c r="Q749" i="4"/>
  <c r="R749" i="4" s="1"/>
  <c r="Q1798" i="4"/>
  <c r="R1798" i="4" s="1"/>
  <c r="R1294" i="4"/>
  <c r="R2513" i="4"/>
  <c r="R2499" i="4"/>
  <c r="R2441" i="4"/>
  <c r="R2427" i="4"/>
  <c r="R2398" i="4"/>
  <c r="R2254" i="4"/>
  <c r="R2069" i="4"/>
  <c r="R2055" i="4"/>
  <c r="R2026" i="4"/>
  <c r="R1985" i="4"/>
  <c r="R1954" i="4"/>
  <c r="R1779" i="4"/>
  <c r="R1714" i="4"/>
  <c r="R1697" i="4"/>
  <c r="R1647" i="4"/>
  <c r="R1515" i="4"/>
  <c r="R1481" i="4"/>
  <c r="R1402" i="4"/>
  <c r="R1385" i="4"/>
  <c r="R1335" i="4"/>
  <c r="R1318" i="4"/>
  <c r="R1191" i="4"/>
  <c r="R1155" i="4"/>
  <c r="R1035" i="4"/>
  <c r="Q2475" i="4"/>
  <c r="R2475" i="4" s="1"/>
  <c r="Q2235" i="4"/>
  <c r="R2235" i="4" s="1"/>
  <c r="Q2187" i="4"/>
  <c r="R2187" i="4" s="1"/>
  <c r="Q2050" i="4"/>
  <c r="R2050" i="4" s="1"/>
  <c r="Q1601" i="4"/>
  <c r="R1601" i="4" s="1"/>
  <c r="Q1373" i="4"/>
  <c r="R1373" i="4" s="1"/>
  <c r="Q838" i="4"/>
  <c r="R838" i="4" s="1"/>
  <c r="Q2259" i="4"/>
  <c r="R2259" i="4" s="1"/>
  <c r="Q1851" i="4"/>
  <c r="R1851" i="4" s="1"/>
  <c r="Q1815" i="4"/>
  <c r="R1815" i="4" s="1"/>
  <c r="Q1731" i="4"/>
  <c r="R1731" i="4" s="1"/>
  <c r="Q1527" i="4"/>
  <c r="R1527" i="4" s="1"/>
  <c r="Q1383" i="4"/>
  <c r="R1383" i="4" s="1"/>
  <c r="Q1251" i="4"/>
  <c r="R1251" i="4" s="1"/>
  <c r="Q1167" i="4"/>
  <c r="R1167" i="4" s="1"/>
  <c r="Q1119" i="4"/>
  <c r="R1119" i="4" s="1"/>
  <c r="Q1011" i="4"/>
  <c r="R1011" i="4" s="1"/>
  <c r="Q951" i="4"/>
  <c r="R951" i="4" s="1"/>
  <c r="Q939" i="4"/>
  <c r="R939" i="4" s="1"/>
  <c r="Q891" i="4"/>
  <c r="R891" i="4" s="1"/>
  <c r="Q807" i="4"/>
  <c r="R807" i="4" s="1"/>
  <c r="Q783" i="4"/>
  <c r="R783" i="4" s="1"/>
  <c r="Q759" i="4"/>
  <c r="R759" i="4" s="1"/>
  <c r="R2355" i="4"/>
  <c r="Q2391" i="4"/>
  <c r="R2391" i="4" s="1"/>
  <c r="Q1659" i="4"/>
  <c r="R1659" i="4" s="1"/>
  <c r="Q1599" i="4"/>
  <c r="R1599" i="4" s="1"/>
  <c r="Q1575" i="4"/>
  <c r="R1575" i="4" s="1"/>
  <c r="Q1479" i="4"/>
  <c r="R1479" i="4" s="1"/>
  <c r="Q1455" i="4"/>
  <c r="R1455" i="4" s="1"/>
  <c r="R2525" i="4"/>
  <c r="R2511" i="4"/>
  <c r="R2453" i="4"/>
  <c r="R2439" i="4"/>
  <c r="R2081" i="4"/>
  <c r="R2067" i="4"/>
  <c r="R1966" i="4"/>
  <c r="R1853" i="4"/>
  <c r="R1745" i="4"/>
  <c r="R1726" i="4"/>
  <c r="R1695" i="4"/>
  <c r="R1661" i="4"/>
  <c r="R1611" i="4"/>
  <c r="R1594" i="4"/>
  <c r="R1529" i="4"/>
  <c r="R1462" i="4"/>
  <c r="R1366" i="4"/>
  <c r="R1349" i="4"/>
  <c r="R1282" i="4"/>
  <c r="R1263" i="4"/>
  <c r="R1133" i="4"/>
  <c r="R1097" i="4"/>
  <c r="R989" i="4"/>
  <c r="R855" i="4"/>
  <c r="Q2019" i="4"/>
  <c r="R2019" i="4" s="1"/>
  <c r="Q1935" i="4"/>
  <c r="R1935" i="4" s="1"/>
  <c r="Q1217" i="4"/>
  <c r="R1217" i="4" s="1"/>
  <c r="Q857" i="4"/>
  <c r="R857" i="4" s="1"/>
  <c r="R2283" i="4"/>
  <c r="Q2307" i="4"/>
  <c r="R2307" i="4" s="1"/>
  <c r="Q1671" i="4"/>
  <c r="R1671" i="4" s="1"/>
  <c r="Q1347" i="4"/>
  <c r="R1347" i="4" s="1"/>
  <c r="Q1227" i="4"/>
  <c r="R1227" i="4" s="1"/>
  <c r="Q1179" i="4"/>
  <c r="R1179" i="4" s="1"/>
  <c r="Q1095" i="4"/>
  <c r="R1095" i="4" s="1"/>
  <c r="Q1047" i="4"/>
  <c r="R1047" i="4" s="1"/>
  <c r="Q999" i="4"/>
  <c r="R999" i="4" s="1"/>
  <c r="Q987" i="4"/>
  <c r="R987" i="4" s="1"/>
  <c r="Q963" i="4"/>
  <c r="R963" i="4" s="1"/>
  <c r="Q903" i="4"/>
  <c r="R903" i="4" s="1"/>
  <c r="Q879" i="4"/>
  <c r="R879" i="4" s="1"/>
  <c r="Q867" i="4"/>
  <c r="R867" i="4" s="1"/>
  <c r="Q843" i="4"/>
  <c r="R843" i="4" s="1"/>
  <c r="Q819" i="4"/>
  <c r="R819" i="4" s="1"/>
  <c r="Q771" i="4"/>
  <c r="R771" i="4" s="1"/>
  <c r="R2494" i="4"/>
  <c r="R2381" i="4"/>
  <c r="R2367" i="4"/>
  <c r="R2309" i="4"/>
  <c r="R2295" i="4"/>
  <c r="R2237" i="4"/>
  <c r="R2223" i="4"/>
  <c r="R2194" i="4"/>
  <c r="R2165" i="4"/>
  <c r="R2151" i="4"/>
  <c r="R2122" i="4"/>
  <c r="R1995" i="4"/>
  <c r="R1937" i="4"/>
  <c r="R1923" i="4"/>
  <c r="R1894" i="4"/>
  <c r="R1865" i="4"/>
  <c r="R1791" i="4"/>
  <c r="R1743" i="4"/>
  <c r="R1642" i="4"/>
  <c r="R1577" i="4"/>
  <c r="R1510" i="4"/>
  <c r="R1431" i="4"/>
  <c r="R1414" i="4"/>
  <c r="R1330" i="4"/>
  <c r="R1205" i="4"/>
  <c r="R1169" i="4"/>
  <c r="R1150" i="4"/>
  <c r="R1131" i="4"/>
  <c r="R1114" i="4"/>
  <c r="R874" i="4"/>
  <c r="R785" i="4"/>
  <c r="Q2206" i="4"/>
  <c r="R2206" i="4" s="1"/>
  <c r="R1741" i="4"/>
  <c r="R1309" i="4"/>
  <c r="R1057" i="4"/>
  <c r="R913" i="4"/>
  <c r="R2093" i="4"/>
  <c r="R2079" i="4"/>
  <c r="R2021" i="4"/>
  <c r="R2007" i="4"/>
  <c r="R1978" i="4"/>
  <c r="R1834" i="4"/>
  <c r="R1805" i="4"/>
  <c r="R1709" i="4"/>
  <c r="R1623" i="4"/>
  <c r="R1558" i="4"/>
  <c r="R1541" i="4"/>
  <c r="R1395" i="4"/>
  <c r="R1239" i="4"/>
  <c r="R1203" i="4"/>
  <c r="R1073" i="4"/>
  <c r="R941" i="4"/>
  <c r="R831" i="4"/>
  <c r="R809" i="4"/>
  <c r="R761" i="4"/>
  <c r="Q2422" i="4"/>
  <c r="R2422" i="4" s="1"/>
  <c r="Q1426" i="4"/>
  <c r="R1426" i="4" s="1"/>
  <c r="R2496" i="4"/>
  <c r="R2364" i="4"/>
  <c r="R1824" i="4"/>
  <c r="R1584" i="4"/>
  <c r="R2350" i="4"/>
  <c r="R2393" i="4"/>
  <c r="R2321" i="4"/>
  <c r="R2278" i="4"/>
  <c r="R2249" i="4"/>
  <c r="R2177" i="4"/>
  <c r="R2163" i="4"/>
  <c r="R2134" i="4"/>
  <c r="R1949" i="4"/>
  <c r="R1906" i="4"/>
  <c r="R1863" i="4"/>
  <c r="R1755" i="4"/>
  <c r="R1690" i="4"/>
  <c r="R1474" i="4"/>
  <c r="R1378" i="4"/>
  <c r="R1311" i="4"/>
  <c r="R1277" i="4"/>
  <c r="R1258" i="4"/>
  <c r="R1090" i="4"/>
  <c r="R1049" i="4"/>
  <c r="R893" i="4"/>
  <c r="Q2302" i="4"/>
  <c r="R2302" i="4" s="1"/>
  <c r="Q2175" i="4"/>
  <c r="R2175" i="4" s="1"/>
  <c r="Q1066" i="4"/>
  <c r="R1066" i="4" s="1"/>
  <c r="R2219" i="4"/>
  <c r="R1655" i="4"/>
  <c r="R1491" i="4"/>
  <c r="Q2115" i="4"/>
  <c r="R2115" i="4" s="1"/>
  <c r="Q2470" i="4"/>
  <c r="R2470" i="4" s="1"/>
  <c r="Q1774" i="4"/>
  <c r="R1774" i="4" s="1"/>
  <c r="Q1546" i="4"/>
  <c r="R1546" i="4" s="1"/>
  <c r="R1443" i="4"/>
  <c r="Q2338" i="4"/>
  <c r="R2338" i="4" s="1"/>
  <c r="R2074" i="4"/>
  <c r="Q1678" i="4"/>
  <c r="R1678" i="4" s="1"/>
  <c r="Q1270" i="4"/>
  <c r="R1270" i="4" s="1"/>
  <c r="Q1078" i="4"/>
  <c r="R1078" i="4" s="1"/>
  <c r="Q1030" i="4"/>
  <c r="R1030" i="4" s="1"/>
  <c r="Q1018" i="4"/>
  <c r="R1018" i="4" s="1"/>
  <c r="Q982" i="4"/>
  <c r="R982" i="4" s="1"/>
  <c r="Q958" i="4"/>
  <c r="R958" i="4" s="1"/>
  <c r="Q850" i="4"/>
  <c r="R850" i="4" s="1"/>
  <c r="Q826" i="4"/>
  <c r="R826" i="4" s="1"/>
  <c r="Q790" i="4"/>
  <c r="R790" i="4" s="1"/>
  <c r="Q778" i="4"/>
  <c r="R778" i="4" s="1"/>
  <c r="R742" i="4"/>
  <c r="R2518" i="4"/>
  <c r="R2333" i="4"/>
  <c r="R2319" i="4"/>
  <c r="R2261" i="4"/>
  <c r="R2247" i="4"/>
  <c r="R2189" i="4"/>
  <c r="R2146" i="4"/>
  <c r="R1990" i="4"/>
  <c r="R1961" i="4"/>
  <c r="R1947" i="4"/>
  <c r="R1918" i="4"/>
  <c r="R1889" i="4"/>
  <c r="R1875" i="4"/>
  <c r="R1846" i="4"/>
  <c r="R1817" i="4"/>
  <c r="R1786" i="4"/>
  <c r="R1721" i="4"/>
  <c r="R1505" i="4"/>
  <c r="R1359" i="4"/>
  <c r="R1275" i="4"/>
  <c r="R1234" i="4"/>
  <c r="R1198" i="4"/>
  <c r="R1162" i="4"/>
  <c r="R1126" i="4"/>
  <c r="R1023" i="4"/>
  <c r="R845" i="4"/>
  <c r="Q1486" i="4"/>
  <c r="R1486" i="4" s="1"/>
  <c r="Q1085" i="4"/>
  <c r="R1085" i="4" s="1"/>
  <c r="Q802" i="4"/>
  <c r="R802" i="4" s="1"/>
  <c r="R2457" i="4"/>
  <c r="R2325" i="4"/>
  <c r="R1785" i="4"/>
  <c r="R1713" i="4"/>
  <c r="R1353" i="4"/>
  <c r="R1089" i="4"/>
  <c r="R945" i="4"/>
  <c r="R1803" i="4"/>
  <c r="R1707" i="4"/>
  <c r="R1539" i="4"/>
  <c r="R1071" i="4"/>
  <c r="Q1702" i="4"/>
  <c r="R1702" i="4" s="1"/>
  <c r="Q1630" i="4"/>
  <c r="R1630" i="4" s="1"/>
  <c r="Q1570" i="4"/>
  <c r="R1570" i="4" s="1"/>
  <c r="Q1306" i="4"/>
  <c r="R1306" i="4" s="1"/>
  <c r="Q1222" i="4"/>
  <c r="R1222" i="4" s="1"/>
  <c r="Q1186" i="4"/>
  <c r="R1186" i="4" s="1"/>
  <c r="R1138" i="4"/>
  <c r="Q922" i="4"/>
  <c r="R922" i="4" s="1"/>
  <c r="Q898" i="4"/>
  <c r="R898" i="4" s="1"/>
  <c r="Q862" i="4"/>
  <c r="R862" i="4" s="1"/>
  <c r="Q814" i="4"/>
  <c r="R814" i="4" s="1"/>
  <c r="R2489" i="4"/>
  <c r="R2446" i="4"/>
  <c r="R2417" i="4"/>
  <c r="R2403" i="4"/>
  <c r="R2374" i="4"/>
  <c r="R2230" i="4"/>
  <c r="R2117" i="4"/>
  <c r="R2103" i="4"/>
  <c r="R2045" i="4"/>
  <c r="R2031" i="4"/>
  <c r="R2002" i="4"/>
  <c r="R1767" i="4"/>
  <c r="R1635" i="4"/>
  <c r="R1618" i="4"/>
  <c r="R1587" i="4"/>
  <c r="R1553" i="4"/>
  <c r="R1407" i="4"/>
  <c r="R1289" i="4"/>
  <c r="R1181" i="4"/>
  <c r="R1143" i="4"/>
  <c r="R1107" i="4"/>
  <c r="R1042" i="4"/>
  <c r="R1001" i="4"/>
  <c r="R977" i="4"/>
  <c r="R910" i="4"/>
  <c r="Q2523" i="4"/>
  <c r="R2523" i="4" s="1"/>
  <c r="Q754" i="4"/>
  <c r="R754" i="4" s="1"/>
  <c r="R2312" i="4"/>
  <c r="R1916" i="4"/>
  <c r="R1280" i="4"/>
  <c r="R2530" i="4"/>
  <c r="R2345" i="4"/>
  <c r="R2331" i="4"/>
  <c r="R2201" i="4"/>
  <c r="R2086" i="4"/>
  <c r="R1973" i="4"/>
  <c r="R1959" i="4"/>
  <c r="R1901" i="4"/>
  <c r="R1858" i="4"/>
  <c r="R1829" i="4"/>
  <c r="R1750" i="4"/>
  <c r="R1719" i="4"/>
  <c r="R1503" i="4"/>
  <c r="R1421" i="4"/>
  <c r="R1323" i="4"/>
  <c r="R1215" i="4"/>
  <c r="R1102" i="4"/>
  <c r="Q2501" i="4"/>
  <c r="R2501" i="4" s="1"/>
  <c r="Q1582" i="4"/>
  <c r="R1582" i="4" s="1"/>
  <c r="Q821" i="4"/>
  <c r="R821" i="4" s="1"/>
  <c r="Q773" i="4"/>
  <c r="R773" i="4" s="1"/>
  <c r="R2431" i="4"/>
  <c r="R2167" i="4"/>
  <c r="R1903" i="4"/>
  <c r="R1771" i="4"/>
  <c r="R1411" i="4"/>
  <c r="Q1942" i="4"/>
  <c r="R1942" i="4" s="1"/>
  <c r="R1498" i="4"/>
  <c r="R1342" i="4"/>
  <c r="R2487" i="4"/>
  <c r="R2458" i="4"/>
  <c r="R2429" i="4"/>
  <c r="R2386" i="4"/>
  <c r="R2242" i="4"/>
  <c r="R2129" i="4"/>
  <c r="R2057" i="4"/>
  <c r="R2043" i="4"/>
  <c r="R2014" i="4"/>
  <c r="R1781" i="4"/>
  <c r="R1666" i="4"/>
  <c r="R1649" i="4"/>
  <c r="R1551" i="4"/>
  <c r="R1534" i="4"/>
  <c r="R1517" i="4"/>
  <c r="R1354" i="4"/>
  <c r="R1337" i="4"/>
  <c r="R1287" i="4"/>
  <c r="R1157" i="4"/>
  <c r="R975" i="4"/>
  <c r="R795" i="4"/>
  <c r="Q934" i="4"/>
  <c r="R934" i="4" s="1"/>
  <c r="R2418" i="4"/>
  <c r="R2286" i="4"/>
  <c r="R2154" i="4"/>
  <c r="R1026" i="4"/>
  <c r="R2483" i="4"/>
  <c r="R2377" i="4"/>
  <c r="R2299" i="4"/>
  <c r="R2245" i="4"/>
  <c r="R2232" i="4"/>
  <c r="R2193" i="4"/>
  <c r="R2113" i="4"/>
  <c r="R2087" i="4"/>
  <c r="R2061" i="4"/>
  <c r="R2022" i="4"/>
  <c r="R1968" i="4"/>
  <c r="R1955" i="4"/>
  <c r="R1929" i="4"/>
  <c r="R1890" i="4"/>
  <c r="R1811" i="4"/>
  <c r="R1699" i="4"/>
  <c r="R1556" i="4"/>
  <c r="R1236" i="4"/>
  <c r="R1163" i="4"/>
  <c r="R1103" i="4"/>
  <c r="R896" i="4"/>
  <c r="R787" i="4"/>
  <c r="Q914" i="4"/>
  <c r="R914" i="4" s="1"/>
  <c r="R1717" i="4"/>
  <c r="R1585" i="4"/>
  <c r="Q1465" i="4"/>
  <c r="R1465" i="4" s="1"/>
  <c r="R1333" i="4"/>
  <c r="R1213" i="4"/>
  <c r="Q1033" i="4"/>
  <c r="R1033" i="4" s="1"/>
  <c r="R973" i="4"/>
  <c r="R853" i="4"/>
  <c r="R1704" i="4"/>
  <c r="Q1572" i="4"/>
  <c r="R1572" i="4" s="1"/>
  <c r="R1452" i="4"/>
  <c r="R1320" i="4"/>
  <c r="R1104" i="4"/>
  <c r="R768" i="4"/>
  <c r="Q1691" i="4"/>
  <c r="R1691" i="4" s="1"/>
  <c r="Q1559" i="4"/>
  <c r="R1559" i="4" s="1"/>
  <c r="R1439" i="4"/>
  <c r="R1199" i="4"/>
  <c r="R1091" i="4"/>
  <c r="R839" i="4"/>
  <c r="Q1413" i="4"/>
  <c r="R1413" i="4" s="1"/>
  <c r="R1077" i="4"/>
  <c r="R753" i="4"/>
  <c r="R1664" i="4"/>
  <c r="Q1400" i="4"/>
  <c r="R1400" i="4" s="1"/>
  <c r="Q1292" i="4"/>
  <c r="R1292" i="4" s="1"/>
  <c r="R1172" i="4"/>
  <c r="R812" i="4"/>
  <c r="Q1533" i="4"/>
  <c r="R1533" i="4" s="1"/>
  <c r="R1783" i="4"/>
  <c r="Q1651" i="4"/>
  <c r="R1651" i="4" s="1"/>
  <c r="R1519" i="4"/>
  <c r="R1387" i="4"/>
  <c r="R1279" i="4"/>
  <c r="Q1003" i="4"/>
  <c r="R1003" i="4" s="1"/>
  <c r="Q943" i="4"/>
  <c r="R943" i="4" s="1"/>
  <c r="R883" i="4"/>
  <c r="R1770" i="4"/>
  <c r="Q1638" i="4"/>
  <c r="R1638" i="4" s="1"/>
  <c r="R1506" i="4"/>
  <c r="R1374" i="4"/>
  <c r="R1266" i="4"/>
  <c r="R1158" i="4"/>
  <c r="Q1062" i="4"/>
  <c r="R1062" i="4" s="1"/>
  <c r="R798" i="4"/>
  <c r="F741" i="4"/>
  <c r="Q1814" i="4"/>
  <c r="R1814" i="4" s="1"/>
  <c r="Q1670" i="4"/>
  <c r="R1670" i="4" s="1"/>
  <c r="Q1382" i="4"/>
  <c r="R1382" i="4" s="1"/>
  <c r="Q1226" i="4"/>
  <c r="R1226" i="4" s="1"/>
  <c r="Q1094" i="4"/>
  <c r="R1094" i="4" s="1"/>
  <c r="R890" i="4"/>
  <c r="Q1826" i="4"/>
  <c r="R1826" i="4" s="1"/>
  <c r="Q1742" i="4"/>
  <c r="R1742" i="4" s="1"/>
  <c r="Q1622" i="4"/>
  <c r="R1622" i="4" s="1"/>
  <c r="Q1538" i="4"/>
  <c r="R1538" i="4" s="1"/>
  <c r="Q1418" i="4"/>
  <c r="R1418" i="4" s="1"/>
  <c r="Q1298" i="4"/>
  <c r="R1298" i="4" s="1"/>
  <c r="Q1166" i="4"/>
  <c r="R1166" i="4" s="1"/>
  <c r="Q1058" i="4"/>
  <c r="R1058" i="4" s="1"/>
  <c r="Q962" i="4"/>
  <c r="R962" i="4" s="1"/>
  <c r="Q806" i="4"/>
  <c r="R806" i="4" s="1"/>
  <c r="Q1754" i="4"/>
  <c r="R1754" i="4" s="1"/>
  <c r="Q1574" i="4"/>
  <c r="R1574" i="4" s="1"/>
  <c r="Q1442" i="4"/>
  <c r="R1442" i="4" s="1"/>
  <c r="Q1310" i="4"/>
  <c r="R1310" i="4" s="1"/>
  <c r="Q1178" i="4"/>
  <c r="R1178" i="4" s="1"/>
  <c r="Q758" i="4"/>
  <c r="R758" i="4" s="1"/>
  <c r="R1022" i="4"/>
  <c r="R746" i="4"/>
  <c r="Q1766" i="4"/>
  <c r="R1766" i="4" s="1"/>
  <c r="Q1634" i="4"/>
  <c r="R1634" i="4" s="1"/>
  <c r="Q1478" i="4"/>
  <c r="R1478" i="4" s="1"/>
  <c r="Q1322" i="4"/>
  <c r="R1322" i="4" s="1"/>
  <c r="Q1190" i="4"/>
  <c r="R1190" i="4" s="1"/>
  <c r="Q950" i="4"/>
  <c r="R950" i="4" s="1"/>
  <c r="Q830" i="4"/>
  <c r="R830" i="4" s="1"/>
  <c r="R1034" i="4"/>
  <c r="Q1802" i="4"/>
  <c r="R1802" i="4" s="1"/>
  <c r="Q1694" i="4"/>
  <c r="R1694" i="4" s="1"/>
  <c r="Q1562" i="4"/>
  <c r="R1562" i="4" s="1"/>
  <c r="Q1430" i="4"/>
  <c r="R1430" i="4" s="1"/>
  <c r="Q1334" i="4"/>
  <c r="R1334" i="4" s="1"/>
  <c r="Q1250" i="4"/>
  <c r="R1250" i="4" s="1"/>
  <c r="Q1154" i="4"/>
  <c r="R1154" i="4" s="1"/>
  <c r="Q926" i="4"/>
  <c r="R926" i="4" s="1"/>
  <c r="Q794" i="4"/>
  <c r="R794" i="4" s="1"/>
  <c r="R1046" i="4"/>
  <c r="Q1718" i="4"/>
  <c r="R1718" i="4" s="1"/>
  <c r="Q1610" i="4"/>
  <c r="R1610" i="4" s="1"/>
  <c r="Q1502" i="4"/>
  <c r="R1502" i="4" s="1"/>
  <c r="Q1358" i="4"/>
  <c r="R1358" i="4" s="1"/>
  <c r="Q1202" i="4"/>
  <c r="R1202" i="4" s="1"/>
  <c r="Q1106" i="4"/>
  <c r="R1106" i="4" s="1"/>
  <c r="Q782" i="4"/>
  <c r="R782" i="4" s="1"/>
  <c r="Q1790" i="4"/>
  <c r="R1790" i="4" s="1"/>
  <c r="Q1658" i="4"/>
  <c r="R1658" i="4" s="1"/>
  <c r="Q1526" i="4"/>
  <c r="R1526" i="4" s="1"/>
  <c r="Q1406" i="4"/>
  <c r="R1406" i="4" s="1"/>
  <c r="Q1274" i="4"/>
  <c r="R1274" i="4" s="1"/>
  <c r="Q1130" i="4"/>
  <c r="R1130" i="4" s="1"/>
  <c r="Q986" i="4"/>
  <c r="R986" i="4" s="1"/>
  <c r="Q842" i="4"/>
  <c r="R842" i="4" s="1"/>
  <c r="R2522" i="4"/>
  <c r="R2510" i="4"/>
  <c r="R2498" i="4"/>
  <c r="R2486" i="4"/>
  <c r="R2474" i="4"/>
  <c r="R2462" i="4"/>
  <c r="R2450" i="4"/>
  <c r="R2438" i="4"/>
  <c r="R2426" i="4"/>
  <c r="R2414" i="4"/>
  <c r="R2402" i="4"/>
  <c r="R2390" i="4"/>
  <c r="R2378" i="4"/>
  <c r="R2366" i="4"/>
  <c r="R2354" i="4"/>
  <c r="R2342" i="4"/>
  <c r="R2330" i="4"/>
  <c r="R2318" i="4"/>
  <c r="R2306" i="4"/>
  <c r="R2294" i="4"/>
  <c r="R2282" i="4"/>
  <c r="R2270" i="4"/>
  <c r="R2258" i="4"/>
  <c r="R2246" i="4"/>
  <c r="R2234" i="4"/>
  <c r="R2222" i="4"/>
  <c r="R2210" i="4"/>
  <c r="R2198" i="4"/>
  <c r="R2186" i="4"/>
  <c r="R2174" i="4"/>
  <c r="R2162" i="4"/>
  <c r="R2150" i="4"/>
  <c r="R2138" i="4"/>
  <c r="R2126" i="4"/>
  <c r="R2114" i="4"/>
  <c r="R2102" i="4"/>
  <c r="R2090" i="4"/>
  <c r="R2078" i="4"/>
  <c r="R2066" i="4"/>
  <c r="R2054" i="4"/>
  <c r="R2042" i="4"/>
  <c r="R2030" i="4"/>
  <c r="R2018" i="4"/>
  <c r="R2006" i="4"/>
  <c r="R1994" i="4"/>
  <c r="R1982" i="4"/>
  <c r="R1970" i="4"/>
  <c r="R1958" i="4"/>
  <c r="R1946" i="4"/>
  <c r="R1934" i="4"/>
  <c r="R1922" i="4"/>
  <c r="R1910" i="4"/>
  <c r="R1898" i="4"/>
  <c r="R1886" i="4"/>
  <c r="R1874" i="4"/>
  <c r="R1862" i="4"/>
  <c r="Q1514" i="4"/>
  <c r="R1514" i="4" s="1"/>
  <c r="Q1838" i="4"/>
  <c r="R1838" i="4" s="1"/>
  <c r="Q1706" i="4"/>
  <c r="R1706" i="4" s="1"/>
  <c r="Q1586" i="4"/>
  <c r="R1586" i="4" s="1"/>
  <c r="Q1466" i="4"/>
  <c r="R1466" i="4" s="1"/>
  <c r="R1286" i="4"/>
  <c r="Q1142" i="4"/>
  <c r="R1142" i="4" s="1"/>
  <c r="Q1010" i="4"/>
  <c r="R1010" i="4" s="1"/>
  <c r="Q902" i="4"/>
  <c r="R902" i="4" s="1"/>
  <c r="R1070" i="4"/>
  <c r="Q1730" i="4"/>
  <c r="R1730" i="4" s="1"/>
  <c r="Q1598" i="4"/>
  <c r="R1598" i="4" s="1"/>
  <c r="Q1454" i="4"/>
  <c r="R1454" i="4" s="1"/>
  <c r="Q1346" i="4"/>
  <c r="R1346" i="4" s="1"/>
  <c r="Q1214" i="4"/>
  <c r="R1214" i="4" s="1"/>
  <c r="Q974" i="4"/>
  <c r="R974" i="4" s="1"/>
  <c r="Q866" i="4"/>
  <c r="R866" i="4" s="1"/>
  <c r="Q770" i="4"/>
  <c r="R770" i="4" s="1"/>
  <c r="Q1850" i="4"/>
  <c r="R1850" i="4" s="1"/>
  <c r="R1682" i="4"/>
  <c r="Q1550" i="4"/>
  <c r="R1550" i="4" s="1"/>
  <c r="Q1394" i="4"/>
  <c r="R1394" i="4" s="1"/>
  <c r="Q1262" i="4"/>
  <c r="R1262" i="4" s="1"/>
  <c r="R1118" i="4"/>
  <c r="Q998" i="4"/>
  <c r="R998" i="4" s="1"/>
  <c r="Q854" i="4"/>
  <c r="R854" i="4" s="1"/>
  <c r="R878" i="4"/>
  <c r="Q1778" i="4"/>
  <c r="R1778" i="4" s="1"/>
  <c r="Q1646" i="4"/>
  <c r="R1646" i="4" s="1"/>
  <c r="Q1490" i="4"/>
  <c r="R1490" i="4" s="1"/>
  <c r="Q1370" i="4"/>
  <c r="R1370" i="4" s="1"/>
  <c r="Q1238" i="4"/>
  <c r="R1238" i="4" s="1"/>
  <c r="Q1082" i="4"/>
  <c r="R1082" i="4" s="1"/>
  <c r="R938" i="4"/>
  <c r="Q818" i="4"/>
  <c r="R818" i="4" s="1"/>
  <c r="F743" i="4" l="1"/>
  <c r="F744" i="4" l="1"/>
  <c r="F745" i="4" l="1"/>
  <c r="F746" i="4" l="1"/>
  <c r="F747" i="4" l="1"/>
  <c r="F748" i="4" l="1"/>
  <c r="F749" i="4" l="1"/>
  <c r="F750" i="4" l="1"/>
  <c r="F751" i="4" l="1"/>
  <c r="F752" i="4" l="1"/>
  <c r="F753" i="4" l="1"/>
  <c r="F754" i="4" l="1"/>
  <c r="F755" i="4" l="1"/>
  <c r="F756" i="4" l="1"/>
  <c r="F757" i="4" l="1"/>
  <c r="F758" i="4" l="1"/>
  <c r="F759" i="4" l="1"/>
  <c r="F760" i="4" l="1"/>
  <c r="F761" i="4" l="1"/>
  <c r="F762" i="4" l="1"/>
  <c r="F763" i="4" l="1"/>
  <c r="F764" i="4" l="1"/>
  <c r="F765" i="4" l="1"/>
  <c r="F766" i="4" l="1"/>
  <c r="F767" i="4" l="1"/>
  <c r="F768" i="4" l="1"/>
  <c r="F769" i="4" l="1"/>
  <c r="F770" i="4" l="1"/>
  <c r="F771" i="4" l="1"/>
  <c r="F772" i="4" l="1"/>
  <c r="F773" i="4" l="1"/>
  <c r="F774" i="4" l="1"/>
  <c r="F775" i="4" l="1"/>
  <c r="F776" i="4" l="1"/>
  <c r="F777" i="4" l="1"/>
  <c r="F778" i="4" l="1"/>
  <c r="F779" i="4" l="1"/>
  <c r="F780" i="4" l="1"/>
  <c r="F781" i="4" l="1"/>
  <c r="F782" i="4" l="1"/>
  <c r="F783" i="4" l="1"/>
  <c r="F784" i="4" l="1"/>
  <c r="F785" i="4" l="1"/>
  <c r="F786" i="4" l="1"/>
  <c r="F787" i="4" l="1"/>
  <c r="F788" i="4" l="1"/>
  <c r="F789" i="4" l="1"/>
  <c r="F790" i="4" l="1"/>
  <c r="F791" i="4" l="1"/>
  <c r="F792" i="4" l="1"/>
  <c r="F793" i="4" l="1"/>
  <c r="F794" i="4" l="1"/>
  <c r="F795" i="4" l="1"/>
  <c r="F796" i="4" l="1"/>
  <c r="F797" i="4" l="1"/>
  <c r="F798" i="4" l="1"/>
  <c r="F799" i="4" l="1"/>
  <c r="F800" i="4" l="1"/>
  <c r="F801" i="4" l="1"/>
  <c r="F802" i="4" l="1"/>
  <c r="F803" i="4" l="1"/>
  <c r="F804" i="4" l="1"/>
  <c r="F805" i="4" l="1"/>
  <c r="F806" i="4" l="1"/>
  <c r="F807" i="4" l="1"/>
  <c r="F808" i="4" l="1"/>
  <c r="F809" i="4" l="1"/>
  <c r="F810" i="4" l="1"/>
  <c r="F811" i="4" l="1"/>
  <c r="F812" i="4" l="1"/>
  <c r="F813" i="4" l="1"/>
  <c r="F814" i="4" l="1"/>
  <c r="F815" i="4" l="1"/>
  <c r="F816" i="4" l="1"/>
  <c r="F817" i="4" l="1"/>
  <c r="F818" i="4" l="1"/>
  <c r="F819" i="4" l="1"/>
  <c r="F820" i="4" l="1"/>
  <c r="F821" i="4" l="1"/>
  <c r="F822" i="4" l="1"/>
  <c r="F823" i="4" l="1"/>
  <c r="F824" i="4" l="1"/>
  <c r="F825" i="4" l="1"/>
  <c r="F826" i="4" l="1"/>
  <c r="F827" i="4" l="1"/>
  <c r="F828" i="4" l="1"/>
  <c r="F829" i="4" l="1"/>
  <c r="F830" i="4" l="1"/>
  <c r="F831" i="4" l="1"/>
  <c r="F832" i="4" l="1"/>
  <c r="F833" i="4" l="1"/>
  <c r="F834" i="4" l="1"/>
  <c r="F835" i="4" l="1"/>
  <c r="F836" i="4" l="1"/>
  <c r="F837" i="4" l="1"/>
  <c r="F838" i="4" l="1"/>
  <c r="F839" i="4" l="1"/>
  <c r="F840" i="4" l="1"/>
  <c r="F841" i="4" l="1"/>
  <c r="F842" i="4" l="1"/>
  <c r="F843" i="4" l="1"/>
  <c r="F844" i="4" l="1"/>
  <c r="F845" i="4" l="1"/>
  <c r="F846" i="4" l="1"/>
  <c r="F847" i="4" l="1"/>
  <c r="F848" i="4" l="1"/>
  <c r="F849" i="4" l="1"/>
  <c r="F850" i="4" l="1"/>
  <c r="F851" i="4" l="1"/>
  <c r="F852" i="4" l="1"/>
  <c r="F853" i="4" l="1"/>
  <c r="F854" i="4" l="1"/>
  <c r="F855" i="4" l="1"/>
  <c r="F856" i="4" l="1"/>
  <c r="F857" i="4" l="1"/>
  <c r="F858" i="4" l="1"/>
  <c r="F859" i="4" l="1"/>
  <c r="F860" i="4" l="1"/>
  <c r="F861" i="4" l="1"/>
  <c r="F862" i="4" l="1"/>
  <c r="F863" i="4" l="1"/>
  <c r="F864" i="4" l="1"/>
  <c r="F865" i="4" l="1"/>
  <c r="F866" i="4" l="1"/>
  <c r="F867" i="4" l="1"/>
  <c r="F868" i="4" l="1"/>
  <c r="F869" i="4" l="1"/>
  <c r="F870" i="4" l="1"/>
  <c r="F871" i="4" l="1"/>
  <c r="F872" i="4" l="1"/>
  <c r="F873" i="4" l="1"/>
  <c r="F874" i="4" l="1"/>
  <c r="F875" i="4" l="1"/>
  <c r="F876" i="4" l="1"/>
  <c r="F877" i="4" l="1"/>
  <c r="F878" i="4" l="1"/>
  <c r="F879" i="4" l="1"/>
  <c r="F880" i="4" l="1"/>
  <c r="F881" i="4" l="1"/>
  <c r="F882" i="4" l="1"/>
  <c r="F883" i="4" l="1"/>
  <c r="F884" i="4" l="1"/>
  <c r="F885" i="4" l="1"/>
  <c r="F886" i="4" l="1"/>
  <c r="F887" i="4" l="1"/>
  <c r="F888" i="4" l="1"/>
  <c r="F889" i="4" l="1"/>
  <c r="F890" i="4" l="1"/>
  <c r="F891" i="4" l="1"/>
  <c r="F892" i="4" l="1"/>
  <c r="F893" i="4" l="1"/>
  <c r="F894" i="4" l="1"/>
  <c r="F895" i="4" l="1"/>
  <c r="F896" i="4" l="1"/>
  <c r="F897" i="4" l="1"/>
  <c r="F898" i="4" l="1"/>
  <c r="F899" i="4" l="1"/>
  <c r="F900" i="4" l="1"/>
  <c r="F901" i="4" l="1"/>
  <c r="F902" i="4" l="1"/>
  <c r="F903" i="4" l="1"/>
  <c r="F904" i="4" l="1"/>
  <c r="F905" i="4" l="1"/>
  <c r="F906" i="4" l="1"/>
  <c r="F907" i="4" l="1"/>
  <c r="F908" i="4" l="1"/>
  <c r="F909" i="4" l="1"/>
  <c r="F910" i="4" l="1"/>
  <c r="F911" i="4" l="1"/>
  <c r="F912" i="4" l="1"/>
  <c r="F913" i="4" l="1"/>
  <c r="F914" i="4" l="1"/>
  <c r="F915" i="4" l="1"/>
  <c r="F916" i="4" l="1"/>
  <c r="F917" i="4" l="1"/>
  <c r="F918" i="4" l="1"/>
  <c r="F919" i="4" l="1"/>
  <c r="F920" i="4" l="1"/>
  <c r="F921" i="4" l="1"/>
  <c r="F922" i="4" l="1"/>
  <c r="F923" i="4" l="1"/>
  <c r="F924" i="4" l="1"/>
  <c r="F925" i="4" l="1"/>
  <c r="F926" i="4" l="1"/>
  <c r="F927" i="4" l="1"/>
  <c r="F928" i="4" l="1"/>
  <c r="F929" i="4" l="1"/>
  <c r="F930" i="4" l="1"/>
  <c r="F931" i="4" l="1"/>
  <c r="F932" i="4" l="1"/>
  <c r="F933" i="4" l="1"/>
  <c r="F934" i="4" l="1"/>
  <c r="F935" i="4" l="1"/>
  <c r="F936" i="4" l="1"/>
  <c r="F937" i="4" l="1"/>
  <c r="F938" i="4" l="1"/>
  <c r="F939" i="4" l="1"/>
  <c r="F940" i="4" l="1"/>
  <c r="F941" i="4" l="1"/>
  <c r="F942" i="4" l="1"/>
  <c r="F943" i="4" l="1"/>
  <c r="F944" i="4" l="1"/>
  <c r="F945" i="4" l="1"/>
  <c r="F946" i="4" l="1"/>
  <c r="F947" i="4" l="1"/>
  <c r="F948" i="4" l="1"/>
  <c r="F949" i="4" l="1"/>
  <c r="F950" i="4" l="1"/>
  <c r="F951" i="4" l="1"/>
  <c r="F952" i="4" l="1"/>
  <c r="F953" i="4" l="1"/>
  <c r="F954" i="4" l="1"/>
  <c r="F955" i="4" l="1"/>
  <c r="F956" i="4" l="1"/>
  <c r="F957" i="4" l="1"/>
  <c r="F958" i="4" l="1"/>
  <c r="F959" i="4" l="1"/>
  <c r="F960" i="4" l="1"/>
  <c r="F961" i="4" l="1"/>
  <c r="F962" i="4" l="1"/>
  <c r="F963" i="4" l="1"/>
  <c r="F964" i="4" l="1"/>
  <c r="F965" i="4" l="1"/>
  <c r="F966" i="4" l="1"/>
  <c r="F967" i="4" l="1"/>
  <c r="F968" i="4" l="1"/>
  <c r="F969" i="4" l="1"/>
  <c r="F970" i="4" l="1"/>
  <c r="F971" i="4" l="1"/>
  <c r="F972" i="4" l="1"/>
  <c r="F973" i="4" l="1"/>
  <c r="F974" i="4" l="1"/>
  <c r="F975" i="4" l="1"/>
  <c r="F976" i="4" l="1"/>
  <c r="F977" i="4" l="1"/>
  <c r="F978" i="4" l="1"/>
  <c r="F979" i="4" l="1"/>
  <c r="F980" i="4" l="1"/>
  <c r="F981" i="4" l="1"/>
  <c r="F982" i="4" l="1"/>
  <c r="F983" i="4" l="1"/>
  <c r="F984" i="4" l="1"/>
  <c r="F985" i="4" l="1"/>
  <c r="F986" i="4" l="1"/>
  <c r="F987" i="4" l="1"/>
  <c r="F988" i="4" l="1"/>
  <c r="F989" i="4" l="1"/>
  <c r="F990" i="4" l="1"/>
  <c r="F991" i="4" l="1"/>
  <c r="F992" i="4" l="1"/>
  <c r="F993" i="4" l="1"/>
  <c r="F994" i="4" l="1"/>
  <c r="F995" i="4" l="1"/>
  <c r="F996" i="4" l="1"/>
  <c r="F997" i="4" l="1"/>
  <c r="F998" i="4" l="1"/>
  <c r="F999" i="4" l="1"/>
  <c r="F1000" i="4" l="1"/>
  <c r="F1001" i="4" l="1"/>
  <c r="F1002" i="4" l="1"/>
  <c r="F1003" i="4" l="1"/>
  <c r="F1004" i="4" l="1"/>
  <c r="F1005" i="4" l="1"/>
  <c r="F1006" i="4" l="1"/>
  <c r="F1007" i="4" l="1"/>
  <c r="F1008" i="4" l="1"/>
  <c r="F1009" i="4" l="1"/>
  <c r="F1010" i="4" l="1"/>
  <c r="F1011" i="4" l="1"/>
  <c r="F1012" i="4" l="1"/>
  <c r="F1013" i="4" l="1"/>
  <c r="F1014" i="4" l="1"/>
  <c r="F1015" i="4" l="1"/>
  <c r="F1016" i="4" l="1"/>
  <c r="F1017" i="4" l="1"/>
  <c r="F1018" i="4" l="1"/>
  <c r="F1019" i="4" l="1"/>
  <c r="F1020" i="4" l="1"/>
  <c r="F1021" i="4" l="1"/>
  <c r="F1022" i="4" l="1"/>
  <c r="F1023" i="4" l="1"/>
  <c r="F1024" i="4" l="1"/>
  <c r="F1025" i="4" l="1"/>
  <c r="F1026" i="4" l="1"/>
  <c r="F1027" i="4" l="1"/>
  <c r="F1028" i="4" l="1"/>
  <c r="F1029" i="4" l="1"/>
  <c r="F1030" i="4" l="1"/>
  <c r="F1031" i="4" l="1"/>
  <c r="F1032" i="4" l="1"/>
  <c r="F1033" i="4" l="1"/>
  <c r="F1034" i="4" l="1"/>
  <c r="F1035" i="4" l="1"/>
  <c r="F1036" i="4" l="1"/>
  <c r="F1037" i="4" l="1"/>
  <c r="F1038" i="4" l="1"/>
  <c r="F1039" i="4" l="1"/>
  <c r="F1040" i="4" l="1"/>
  <c r="F1041" i="4" l="1"/>
  <c r="F1042" i="4" l="1"/>
  <c r="F1043" i="4" l="1"/>
  <c r="F1044" i="4" l="1"/>
  <c r="F1045" i="4" l="1"/>
  <c r="F1046" i="4" l="1"/>
  <c r="F1047" i="4" l="1"/>
  <c r="F1048" i="4" l="1"/>
  <c r="F1049" i="4" l="1"/>
  <c r="F1050" i="4" l="1"/>
  <c r="F1051" i="4" l="1"/>
  <c r="F1052" i="4" l="1"/>
  <c r="F1053" i="4" l="1"/>
  <c r="F1054" i="4" l="1"/>
  <c r="F1055" i="4" l="1"/>
  <c r="F1056" i="4" l="1"/>
  <c r="F1057" i="4" l="1"/>
  <c r="F1058" i="4" l="1"/>
  <c r="F1059" i="4" l="1"/>
  <c r="F1060" i="4" l="1"/>
  <c r="F1061" i="4" l="1"/>
  <c r="F1062" i="4" l="1"/>
  <c r="F1063" i="4" l="1"/>
  <c r="F1064" i="4" l="1"/>
  <c r="F1065" i="4" l="1"/>
  <c r="F1066" i="4" l="1"/>
  <c r="F1067" i="4" l="1"/>
  <c r="F1068" i="4" l="1"/>
  <c r="F1069" i="4" l="1"/>
  <c r="F1070" i="4" l="1"/>
  <c r="F1071" i="4" l="1"/>
  <c r="F1072" i="4" l="1"/>
  <c r="F1073" i="4" l="1"/>
  <c r="F1074" i="4" l="1"/>
  <c r="F1075" i="4" l="1"/>
  <c r="F1076" i="4" l="1"/>
  <c r="F1077" i="4" l="1"/>
  <c r="F1078" i="4" l="1"/>
  <c r="F1079" i="4" l="1"/>
  <c r="F1080" i="4" l="1"/>
  <c r="F1081" i="4" l="1"/>
  <c r="F1082" i="4" l="1"/>
  <c r="F1083" i="4" l="1"/>
  <c r="F1084" i="4" l="1"/>
  <c r="F1085" i="4" l="1"/>
  <c r="F1086" i="4" l="1"/>
  <c r="F1087" i="4" l="1"/>
  <c r="F1088" i="4" l="1"/>
  <c r="F1089" i="4" l="1"/>
  <c r="F1090" i="4" l="1"/>
  <c r="F1091" i="4" l="1"/>
  <c r="F1092" i="4" l="1"/>
  <c r="F1093" i="4" l="1"/>
  <c r="F1094" i="4" l="1"/>
  <c r="F1095" i="4" l="1"/>
  <c r="F1096" i="4" l="1"/>
  <c r="F1097" i="4" l="1"/>
  <c r="F1098" i="4" l="1"/>
  <c r="F1099" i="4" l="1"/>
  <c r="F1100" i="4" l="1"/>
  <c r="F1101" i="4" l="1"/>
  <c r="F1102" i="4" l="1"/>
  <c r="F1103" i="4" l="1"/>
  <c r="F1104" i="4" l="1"/>
  <c r="F1105" i="4" l="1"/>
  <c r="F1106" i="4" l="1"/>
  <c r="F1107" i="4" l="1"/>
  <c r="F1108" i="4" l="1"/>
  <c r="F1109" i="4" l="1"/>
  <c r="F1110" i="4" l="1"/>
  <c r="F1111" i="4" l="1"/>
  <c r="F1112" i="4" l="1"/>
  <c r="F1113" i="4" l="1"/>
  <c r="F1114" i="4" l="1"/>
  <c r="F1115" i="4" l="1"/>
  <c r="F1116" i="4" l="1"/>
  <c r="F1117" i="4" l="1"/>
  <c r="F1118" i="4" l="1"/>
  <c r="F1119" i="4" l="1"/>
  <c r="F1120" i="4" l="1"/>
  <c r="F1121" i="4" l="1"/>
  <c r="F1122" i="4" l="1"/>
  <c r="F1123" i="4" l="1"/>
  <c r="F1124" i="4" l="1"/>
  <c r="F1125" i="4" l="1"/>
  <c r="F1126" i="4" l="1"/>
  <c r="F1127" i="4" l="1"/>
  <c r="F1128" i="4" l="1"/>
  <c r="F1129" i="4" l="1"/>
  <c r="F1130" i="4" l="1"/>
  <c r="F1131" i="4" l="1"/>
  <c r="F1132" i="4" l="1"/>
  <c r="F1133" i="4" l="1"/>
  <c r="F1134" i="4" l="1"/>
  <c r="F1135" i="4" l="1"/>
  <c r="F1136" i="4" l="1"/>
  <c r="F1137" i="4" l="1"/>
  <c r="F1138" i="4" l="1"/>
  <c r="F1139" i="4" l="1"/>
  <c r="F1140" i="4" l="1"/>
  <c r="F1141" i="4" l="1"/>
  <c r="F1142" i="4" l="1"/>
  <c r="F1143" i="4" l="1"/>
  <c r="F1144" i="4" l="1"/>
  <c r="F1145" i="4" l="1"/>
  <c r="F1146" i="4" l="1"/>
  <c r="F1147" i="4" l="1"/>
  <c r="F1148" i="4" l="1"/>
  <c r="F1149" i="4" l="1"/>
  <c r="F1150" i="4" l="1"/>
  <c r="F1151" i="4" l="1"/>
  <c r="F1152" i="4" l="1"/>
  <c r="F1153" i="4" l="1"/>
  <c r="F1154" i="4" l="1"/>
  <c r="F1155" i="4" l="1"/>
  <c r="F1156" i="4" l="1"/>
  <c r="F1157" i="4" l="1"/>
  <c r="F1158" i="4" l="1"/>
  <c r="F1159" i="4" l="1"/>
  <c r="F1160" i="4" l="1"/>
  <c r="F1161" i="4" l="1"/>
  <c r="F1162" i="4" l="1"/>
  <c r="F1163" i="4" l="1"/>
  <c r="F1164" i="4" l="1"/>
  <c r="F1165" i="4" l="1"/>
  <c r="F1166" i="4" l="1"/>
  <c r="F1167" i="4" l="1"/>
  <c r="F1168" i="4" l="1"/>
  <c r="F1169" i="4" l="1"/>
  <c r="F1170" i="4" l="1"/>
  <c r="F1171" i="4" l="1"/>
  <c r="F1172" i="4" l="1"/>
  <c r="F1173" i="4" l="1"/>
  <c r="F1174" i="4" l="1"/>
  <c r="F1175" i="4" l="1"/>
  <c r="F1176" i="4" l="1"/>
  <c r="F1177" i="4" l="1"/>
  <c r="F1178" i="4" l="1"/>
  <c r="F1179" i="4" l="1"/>
  <c r="F1180" i="4" l="1"/>
  <c r="F1181" i="4" l="1"/>
  <c r="F1182" i="4" l="1"/>
  <c r="F1183" i="4" l="1"/>
  <c r="F1184" i="4" l="1"/>
  <c r="F1185" i="4" l="1"/>
  <c r="F1186" i="4" l="1"/>
  <c r="F1187" i="4" l="1"/>
  <c r="F1188" i="4" l="1"/>
  <c r="F1189" i="4" l="1"/>
  <c r="F1190" i="4" l="1"/>
  <c r="F1191" i="4" l="1"/>
  <c r="F1192" i="4" l="1"/>
  <c r="F1193" i="4" l="1"/>
  <c r="F1194" i="4" l="1"/>
  <c r="F1195" i="4" l="1"/>
  <c r="F1196" i="4" l="1"/>
  <c r="F1197" i="4" l="1"/>
  <c r="F1198" i="4" l="1"/>
  <c r="F1199" i="4" l="1"/>
  <c r="F1200" i="4" l="1"/>
  <c r="F1201" i="4" l="1"/>
  <c r="F1202" i="4" l="1"/>
  <c r="F1203" i="4" l="1"/>
  <c r="F1204" i="4" l="1"/>
  <c r="F1205" i="4" l="1"/>
  <c r="F1206" i="4" l="1"/>
  <c r="F1207" i="4" l="1"/>
  <c r="F1208" i="4" l="1"/>
  <c r="F1209" i="4" l="1"/>
  <c r="F1210" i="4" l="1"/>
  <c r="F1211" i="4" l="1"/>
  <c r="F1212" i="4" l="1"/>
  <c r="F1213" i="4" l="1"/>
  <c r="F1214" i="4" l="1"/>
  <c r="F1215" i="4" l="1"/>
  <c r="F1216" i="4" l="1"/>
  <c r="F1217" i="4" l="1"/>
  <c r="F1218" i="4" l="1"/>
  <c r="F1219" i="4" l="1"/>
  <c r="F1220" i="4" l="1"/>
  <c r="F1221" i="4" l="1"/>
  <c r="F1222" i="4" l="1"/>
  <c r="F1223" i="4" l="1"/>
  <c r="F1224" i="4" l="1"/>
  <c r="F1225" i="4" l="1"/>
  <c r="F1226" i="4" l="1"/>
  <c r="F1227" i="4" l="1"/>
  <c r="F1228" i="4" l="1"/>
  <c r="F1229" i="4" l="1"/>
  <c r="F1230" i="4" l="1"/>
  <c r="F1231" i="4" l="1"/>
  <c r="F1232" i="4" l="1"/>
  <c r="F1233" i="4" l="1"/>
  <c r="F1234" i="4" l="1"/>
  <c r="F1235" i="4" l="1"/>
  <c r="F1236" i="4" l="1"/>
  <c r="F1237" i="4" l="1"/>
  <c r="F1238" i="4" l="1"/>
  <c r="F1239" i="4" l="1"/>
  <c r="F1240" i="4" l="1"/>
  <c r="F1241" i="4" l="1"/>
  <c r="F1242" i="4" l="1"/>
  <c r="F1243" i="4" l="1"/>
  <c r="F1244" i="4" l="1"/>
  <c r="F1245" i="4" l="1"/>
  <c r="F1246" i="4" l="1"/>
  <c r="F1247" i="4" l="1"/>
  <c r="F1248" i="4" l="1"/>
  <c r="F1249" i="4" l="1"/>
  <c r="F1250" i="4" l="1"/>
  <c r="F1251" i="4" l="1"/>
  <c r="F1252" i="4" l="1"/>
  <c r="F1253" i="4" l="1"/>
  <c r="F1254" i="4" l="1"/>
  <c r="F1255" i="4" l="1"/>
  <c r="F1256" i="4" l="1"/>
  <c r="F1257" i="4" l="1"/>
  <c r="F1258" i="4" l="1"/>
  <c r="F1259" i="4" l="1"/>
  <c r="F1260" i="4" l="1"/>
  <c r="F1261" i="4" l="1"/>
  <c r="F1262" i="4" l="1"/>
  <c r="F1263" i="4" l="1"/>
  <c r="F1264" i="4" l="1"/>
  <c r="F1265" i="4" l="1"/>
  <c r="F1266" i="4" l="1"/>
  <c r="F1267" i="4" l="1"/>
  <c r="F1268" i="4" l="1"/>
  <c r="F1269" i="4" l="1"/>
  <c r="F1270" i="4" l="1"/>
  <c r="F1271" i="4" l="1"/>
  <c r="F1272" i="4" l="1"/>
  <c r="F1273" i="4" l="1"/>
  <c r="F1274" i="4" l="1"/>
  <c r="F1275" i="4" l="1"/>
  <c r="F1276" i="4" l="1"/>
  <c r="F1277" i="4" l="1"/>
  <c r="F1278" i="4" l="1"/>
  <c r="F1279" i="4" l="1"/>
  <c r="F1280" i="4" l="1"/>
  <c r="F1281" i="4" l="1"/>
  <c r="F1282" i="4" l="1"/>
  <c r="F1283" i="4" l="1"/>
  <c r="F1284" i="4" l="1"/>
  <c r="F1285" i="4" l="1"/>
  <c r="F1286" i="4" l="1"/>
  <c r="F1287" i="4" l="1"/>
  <c r="F1288" i="4" l="1"/>
  <c r="F1289" i="4" l="1"/>
  <c r="F1290" i="4" l="1"/>
  <c r="F1291" i="4" l="1"/>
  <c r="F1292" i="4" l="1"/>
  <c r="F1293" i="4" l="1"/>
  <c r="F1294" i="4" l="1"/>
  <c r="F1295" i="4" l="1"/>
  <c r="F1296" i="4" l="1"/>
  <c r="F1297" i="4" l="1"/>
  <c r="F1298" i="4" l="1"/>
  <c r="F1299" i="4" l="1"/>
  <c r="F1300" i="4" l="1"/>
  <c r="F1301" i="4" l="1"/>
  <c r="F1302" i="4" l="1"/>
  <c r="F1303" i="4" l="1"/>
  <c r="F1304" i="4" l="1"/>
  <c r="F1305" i="4" l="1"/>
  <c r="F1306" i="4" l="1"/>
  <c r="F1307" i="4" l="1"/>
  <c r="F1308" i="4" l="1"/>
  <c r="F1309" i="4" l="1"/>
  <c r="F1310" i="4" l="1"/>
  <c r="F1311" i="4" l="1"/>
  <c r="F1312" i="4" l="1"/>
  <c r="F1313" i="4" l="1"/>
  <c r="F1314" i="4" l="1"/>
  <c r="F1315" i="4" l="1"/>
  <c r="F1316" i="4" l="1"/>
  <c r="F1317" i="4" l="1"/>
  <c r="F1318" i="4" l="1"/>
  <c r="F1319" i="4" l="1"/>
  <c r="F1320" i="4" l="1"/>
  <c r="F1321" i="4" l="1"/>
  <c r="F1322" i="4" l="1"/>
  <c r="F1323" i="4" l="1"/>
  <c r="F1324" i="4" l="1"/>
  <c r="F1325" i="4" l="1"/>
  <c r="F1326" i="4" l="1"/>
  <c r="F1327" i="4" l="1"/>
  <c r="F1328" i="4" l="1"/>
  <c r="F1329" i="4" l="1"/>
  <c r="F1330" i="4" l="1"/>
  <c r="F1331" i="4" l="1"/>
  <c r="F1332" i="4" l="1"/>
  <c r="F1333" i="4" l="1"/>
  <c r="F1334" i="4" l="1"/>
  <c r="F1335" i="4" l="1"/>
  <c r="F1336" i="4" l="1"/>
  <c r="F1337" i="4" l="1"/>
  <c r="F1338" i="4" l="1"/>
  <c r="F1339" i="4" l="1"/>
  <c r="F1340" i="4" l="1"/>
  <c r="F1341" i="4" l="1"/>
  <c r="F1342" i="4" l="1"/>
  <c r="F1343" i="4" l="1"/>
  <c r="F1344" i="4" l="1"/>
  <c r="F1345" i="4" l="1"/>
  <c r="F1346" i="4" l="1"/>
  <c r="F1347" i="4" l="1"/>
  <c r="F1348" i="4" l="1"/>
  <c r="F1349" i="4" l="1"/>
  <c r="F1350" i="4" l="1"/>
  <c r="F1351" i="4" l="1"/>
  <c r="F1352" i="4" l="1"/>
  <c r="F1353" i="4" l="1"/>
  <c r="F1354" i="4" l="1"/>
  <c r="F1355" i="4" l="1"/>
  <c r="F1356" i="4" l="1"/>
  <c r="F1357" i="4" l="1"/>
  <c r="F1358" i="4" l="1"/>
  <c r="F1359" i="4" l="1"/>
  <c r="F1360" i="4" l="1"/>
  <c r="F1361" i="4" l="1"/>
  <c r="F1362" i="4" l="1"/>
  <c r="F1363" i="4" l="1"/>
  <c r="F1364" i="4" l="1"/>
  <c r="F1365" i="4" l="1"/>
  <c r="F1366" i="4" l="1"/>
  <c r="F1367" i="4" l="1"/>
  <c r="F1368" i="4" l="1"/>
  <c r="F1369" i="4" l="1"/>
  <c r="F1370" i="4" l="1"/>
  <c r="F1371" i="4" l="1"/>
  <c r="F1372" i="4" l="1"/>
  <c r="F1373" i="4" l="1"/>
  <c r="F1374" i="4" l="1"/>
  <c r="F1375" i="4" l="1"/>
  <c r="F1376" i="4" l="1"/>
  <c r="F1377" i="4" l="1"/>
  <c r="F1378" i="4" l="1"/>
  <c r="F1379" i="4" l="1"/>
  <c r="F1380" i="4" l="1"/>
  <c r="F1381" i="4" l="1"/>
  <c r="F1382" i="4" l="1"/>
  <c r="F1383" i="4" l="1"/>
  <c r="F1384" i="4" l="1"/>
  <c r="F1385" i="4" l="1"/>
  <c r="F1386" i="4" l="1"/>
  <c r="F1387" i="4" l="1"/>
  <c r="F1388" i="4" l="1"/>
  <c r="F1389" i="4" l="1"/>
  <c r="F1390" i="4" l="1"/>
  <c r="F1391" i="4" l="1"/>
  <c r="F1392" i="4" l="1"/>
  <c r="F1393" i="4" l="1"/>
  <c r="F1394" i="4" l="1"/>
  <c r="F1395" i="4" l="1"/>
  <c r="F1396" i="4" l="1"/>
  <c r="F1397" i="4" l="1"/>
  <c r="F1398" i="4" l="1"/>
  <c r="F1399" i="4" l="1"/>
  <c r="F1400" i="4" l="1"/>
  <c r="F1401" i="4" l="1"/>
  <c r="F1402" i="4" l="1"/>
  <c r="F1403" i="4" l="1"/>
  <c r="F1404" i="4" l="1"/>
  <c r="F1405" i="4" l="1"/>
  <c r="F1406" i="4" l="1"/>
  <c r="F1407" i="4" l="1"/>
  <c r="F1408" i="4" l="1"/>
  <c r="F1409" i="4" l="1"/>
  <c r="F1410" i="4" l="1"/>
  <c r="F1411" i="4" l="1"/>
  <c r="F1412" i="4" l="1"/>
  <c r="F1413" i="4" l="1"/>
  <c r="F1414" i="4" l="1"/>
  <c r="F1415" i="4" l="1"/>
  <c r="F1416" i="4" l="1"/>
  <c r="F1417" i="4" l="1"/>
  <c r="F1418" i="4" l="1"/>
  <c r="F1419" i="4" l="1"/>
  <c r="F1420" i="4" l="1"/>
  <c r="F1421" i="4" l="1"/>
  <c r="F1422" i="4" l="1"/>
  <c r="F1423" i="4" l="1"/>
  <c r="F1424" i="4" l="1"/>
  <c r="F1425" i="4" l="1"/>
  <c r="F1426" i="4" l="1"/>
  <c r="F1427" i="4" l="1"/>
  <c r="F1428" i="4" l="1"/>
  <c r="F1429" i="4" l="1"/>
  <c r="F1430" i="4" l="1"/>
  <c r="F1431" i="4" l="1"/>
  <c r="F1432" i="4" l="1"/>
  <c r="F1433" i="4" l="1"/>
  <c r="F1434" i="4" l="1"/>
  <c r="F1435" i="4" l="1"/>
  <c r="F1436" i="4" l="1"/>
  <c r="F1437" i="4" l="1"/>
  <c r="F1438" i="4" l="1"/>
  <c r="F1439" i="4" l="1"/>
  <c r="F1440" i="4" l="1"/>
  <c r="F1441" i="4" l="1"/>
  <c r="F1442" i="4" l="1"/>
  <c r="F1443" i="4" l="1"/>
  <c r="F1444" i="4" l="1"/>
  <c r="F1445" i="4" l="1"/>
  <c r="F1446" i="4" l="1"/>
  <c r="F1447" i="4" l="1"/>
  <c r="F1448" i="4" l="1"/>
  <c r="F1449" i="4" l="1"/>
  <c r="F1450" i="4" l="1"/>
  <c r="F1451" i="4" l="1"/>
  <c r="F1452" i="4" l="1"/>
  <c r="F1453" i="4" l="1"/>
  <c r="F1454" i="4" l="1"/>
  <c r="F1455" i="4" l="1"/>
  <c r="F1456" i="4" l="1"/>
  <c r="F1457" i="4" l="1"/>
  <c r="F1458" i="4" l="1"/>
  <c r="F1459" i="4" l="1"/>
  <c r="F1460" i="4" l="1"/>
  <c r="F1461" i="4" l="1"/>
  <c r="F1462" i="4" l="1"/>
  <c r="F1463" i="4" l="1"/>
  <c r="F1464" i="4" l="1"/>
  <c r="F1465" i="4" l="1"/>
  <c r="F1466" i="4" l="1"/>
  <c r="F1467" i="4" l="1"/>
  <c r="F1468" i="4" l="1"/>
  <c r="F1469" i="4" l="1"/>
  <c r="F1470" i="4" l="1"/>
  <c r="F1471" i="4" l="1"/>
  <c r="F1472" i="4" l="1"/>
  <c r="F1473" i="4" l="1"/>
  <c r="F1474" i="4" l="1"/>
  <c r="F1475" i="4" l="1"/>
  <c r="F1476" i="4" l="1"/>
  <c r="F1477" i="4" l="1"/>
  <c r="F1478" i="4" l="1"/>
  <c r="F1479" i="4" l="1"/>
  <c r="F1480" i="4" l="1"/>
  <c r="F1481" i="4" l="1"/>
  <c r="F1482" i="4" l="1"/>
  <c r="F1483" i="4" l="1"/>
  <c r="F1484" i="4" l="1"/>
  <c r="F1485" i="4" l="1"/>
  <c r="F1486" i="4" l="1"/>
  <c r="F1487" i="4" l="1"/>
  <c r="F1488" i="4" l="1"/>
  <c r="F1489" i="4" l="1"/>
  <c r="F1490" i="4" l="1"/>
  <c r="F1491" i="4" l="1"/>
  <c r="F1492" i="4" l="1"/>
  <c r="F1493" i="4" l="1"/>
  <c r="F1494" i="4" l="1"/>
  <c r="F1495" i="4" l="1"/>
  <c r="F1496" i="4" l="1"/>
  <c r="F1497" i="4" l="1"/>
  <c r="F1498" i="4" l="1"/>
  <c r="F1499" i="4" l="1"/>
  <c r="F1500" i="4" l="1"/>
  <c r="F1501" i="4" l="1"/>
  <c r="F1502" i="4" l="1"/>
  <c r="F1503" i="4" l="1"/>
  <c r="F1504" i="4" l="1"/>
  <c r="F1505" i="4" l="1"/>
  <c r="F1506" i="4" l="1"/>
  <c r="F1507" i="4" l="1"/>
  <c r="F1508" i="4" l="1"/>
  <c r="F1509" i="4" l="1"/>
  <c r="F1510" i="4" l="1"/>
  <c r="F1511" i="4" l="1"/>
  <c r="F1512" i="4" l="1"/>
  <c r="F1513" i="4" l="1"/>
  <c r="F1514" i="4" l="1"/>
  <c r="F1515" i="4" l="1"/>
  <c r="F1516" i="4" l="1"/>
  <c r="F1517" i="4" l="1"/>
  <c r="F1518" i="4" l="1"/>
  <c r="F1519" i="4" l="1"/>
  <c r="F1520" i="4" l="1"/>
  <c r="F1521" i="4" l="1"/>
  <c r="F1522" i="4" l="1"/>
  <c r="F1523" i="4" l="1"/>
  <c r="F1524" i="4" l="1"/>
  <c r="F1525" i="4" l="1"/>
  <c r="F1526" i="4" l="1"/>
  <c r="F1527" i="4" l="1"/>
  <c r="F1528" i="4" l="1"/>
  <c r="F1529" i="4" l="1"/>
  <c r="F1530" i="4" l="1"/>
  <c r="F1531" i="4" l="1"/>
  <c r="F1532" i="4" l="1"/>
  <c r="F1533" i="4" l="1"/>
  <c r="F1534" i="4" l="1"/>
  <c r="F1535" i="4" l="1"/>
  <c r="F1536" i="4" l="1"/>
  <c r="F1537" i="4" l="1"/>
  <c r="F1538" i="4" l="1"/>
  <c r="F1539" i="4" l="1"/>
  <c r="F1540" i="4" l="1"/>
  <c r="F1541" i="4" l="1"/>
  <c r="F1542" i="4" l="1"/>
  <c r="F1543" i="4" l="1"/>
  <c r="F1544" i="4" l="1"/>
  <c r="F1545" i="4" l="1"/>
  <c r="F1546" i="4" l="1"/>
  <c r="F1547" i="4" l="1"/>
  <c r="F1548" i="4" l="1"/>
  <c r="F1549" i="4" l="1"/>
  <c r="F1550" i="4" l="1"/>
  <c r="F1551" i="4" l="1"/>
  <c r="F1552" i="4" l="1"/>
  <c r="F1553" i="4" l="1"/>
  <c r="F1554" i="4" l="1"/>
  <c r="F1555" i="4" l="1"/>
  <c r="F1556" i="4" l="1"/>
  <c r="F1557" i="4" l="1"/>
  <c r="F1558" i="4" l="1"/>
  <c r="F1559" i="4" l="1"/>
  <c r="F1560" i="4" l="1"/>
  <c r="F1561" i="4" l="1"/>
  <c r="F1562" i="4" l="1"/>
  <c r="F1563" i="4" l="1"/>
  <c r="F1564" i="4" l="1"/>
  <c r="F1565" i="4" l="1"/>
  <c r="F1566" i="4" l="1"/>
  <c r="F1567" i="4" l="1"/>
  <c r="F1568" i="4" l="1"/>
  <c r="F1569" i="4" l="1"/>
  <c r="F1570" i="4" l="1"/>
  <c r="F1571" i="4" l="1"/>
  <c r="F1572" i="4" l="1"/>
  <c r="F1573" i="4" l="1"/>
  <c r="F1574" i="4" l="1"/>
  <c r="F1575" i="4" l="1"/>
  <c r="F1576" i="4" l="1"/>
  <c r="F1577" i="4" l="1"/>
  <c r="F1578" i="4" l="1"/>
  <c r="F1579" i="4" l="1"/>
  <c r="F1580" i="4" l="1"/>
  <c r="F1581" i="4" l="1"/>
  <c r="F1582" i="4" l="1"/>
  <c r="F1583" i="4" l="1"/>
  <c r="F1584" i="4" l="1"/>
  <c r="F1585" i="4" l="1"/>
  <c r="F1586" i="4" l="1"/>
  <c r="F1587" i="4" l="1"/>
  <c r="F1588" i="4" l="1"/>
  <c r="F1589" i="4" l="1"/>
  <c r="F1590" i="4" l="1"/>
  <c r="F1591" i="4" l="1"/>
  <c r="F1592" i="4" l="1"/>
  <c r="F1593" i="4" l="1"/>
  <c r="F1594" i="4" l="1"/>
  <c r="F1595" i="4" l="1"/>
  <c r="F1596" i="4" l="1"/>
  <c r="F1597" i="4" l="1"/>
  <c r="F1598" i="4" l="1"/>
  <c r="F1599" i="4" l="1"/>
  <c r="F1600" i="4" l="1"/>
  <c r="F1601" i="4" l="1"/>
  <c r="F1602" i="4" l="1"/>
  <c r="F1603" i="4" l="1"/>
  <c r="F1604" i="4" l="1"/>
  <c r="F1605" i="4" l="1"/>
  <c r="F1606" i="4" l="1"/>
  <c r="F1607" i="4" l="1"/>
  <c r="F1608" i="4" l="1"/>
  <c r="F1609" i="4" l="1"/>
  <c r="F1610" i="4" l="1"/>
  <c r="F1611" i="4" l="1"/>
  <c r="F1612" i="4" l="1"/>
  <c r="F1613" i="4" l="1"/>
  <c r="F1614" i="4" l="1"/>
  <c r="F1615" i="4" l="1"/>
  <c r="F1616" i="4" l="1"/>
  <c r="F1617" i="4" l="1"/>
  <c r="F1618" i="4" l="1"/>
  <c r="F1619" i="4" l="1"/>
  <c r="F1620" i="4" l="1"/>
  <c r="F1621" i="4" l="1"/>
  <c r="F1622" i="4" l="1"/>
  <c r="F1623" i="4" l="1"/>
  <c r="F1624" i="4" l="1"/>
  <c r="F1625" i="4" l="1"/>
  <c r="F1626" i="4" l="1"/>
  <c r="F1627" i="4" l="1"/>
  <c r="F1628" i="4" l="1"/>
  <c r="F1629" i="4" l="1"/>
  <c r="F1630" i="4" l="1"/>
  <c r="F1631" i="4" l="1"/>
  <c r="F1632" i="4" l="1"/>
  <c r="F1633" i="4" l="1"/>
  <c r="F1634" i="4" l="1"/>
  <c r="F1635" i="4" l="1"/>
  <c r="F1636" i="4" l="1"/>
  <c r="F1637" i="4" l="1"/>
  <c r="F1638" i="4" l="1"/>
  <c r="F1639" i="4" l="1"/>
  <c r="F1640" i="4" l="1"/>
  <c r="F1641" i="4" l="1"/>
  <c r="F1642" i="4" l="1"/>
  <c r="F1643" i="4" l="1"/>
  <c r="F1644" i="4" l="1"/>
  <c r="F1645" i="4" l="1"/>
  <c r="F1646" i="4" l="1"/>
  <c r="F1647" i="4" l="1"/>
  <c r="F1648" i="4" l="1"/>
  <c r="F1649" i="4" l="1"/>
  <c r="F1650" i="4" l="1"/>
  <c r="F1651" i="4" l="1"/>
  <c r="F1652" i="4" l="1"/>
  <c r="F1653" i="4" l="1"/>
  <c r="F1654" i="4" l="1"/>
  <c r="F1655" i="4" l="1"/>
  <c r="F1656" i="4" l="1"/>
  <c r="F1657" i="4" l="1"/>
  <c r="F1658" i="4" l="1"/>
  <c r="F1659" i="4" l="1"/>
  <c r="F1660" i="4" l="1"/>
  <c r="F1661" i="4" l="1"/>
  <c r="F1662" i="4" l="1"/>
  <c r="F1663" i="4" l="1"/>
  <c r="F1664" i="4" l="1"/>
  <c r="F1665" i="4" l="1"/>
  <c r="F1666" i="4" l="1"/>
  <c r="F1667" i="4" l="1"/>
  <c r="F1668" i="4" l="1"/>
  <c r="F1669" i="4" l="1"/>
  <c r="F1670" i="4" l="1"/>
  <c r="F1671" i="4" l="1"/>
  <c r="F1672" i="4" l="1"/>
  <c r="F1673" i="4" l="1"/>
  <c r="F1674" i="4" l="1"/>
  <c r="F1675" i="4" l="1"/>
  <c r="F1676" i="4" l="1"/>
  <c r="F1677" i="4" l="1"/>
  <c r="F1678" i="4" l="1"/>
  <c r="F1679" i="4" l="1"/>
  <c r="F1680" i="4" l="1"/>
  <c r="F1681" i="4" l="1"/>
  <c r="F1682" i="4" l="1"/>
  <c r="F1683" i="4" l="1"/>
  <c r="F1684" i="4" l="1"/>
  <c r="F1685" i="4" l="1"/>
  <c r="F1686" i="4" l="1"/>
  <c r="F1687" i="4" l="1"/>
  <c r="F1688" i="4" l="1"/>
  <c r="F1689" i="4" l="1"/>
  <c r="F1690" i="4" l="1"/>
  <c r="F1691" i="4" l="1"/>
  <c r="F1692" i="4" l="1"/>
  <c r="F1693" i="4" l="1"/>
  <c r="F1694" i="4" l="1"/>
  <c r="F1695" i="4" l="1"/>
  <c r="F1696" i="4" l="1"/>
  <c r="F1697" i="4" l="1"/>
  <c r="F1698" i="4" l="1"/>
  <c r="F1699" i="4" l="1"/>
  <c r="F1700" i="4" l="1"/>
  <c r="F1701" i="4" l="1"/>
  <c r="F1702" i="4" l="1"/>
  <c r="F1703" i="4" l="1"/>
  <c r="F1704" i="4" l="1"/>
  <c r="F1705" i="4" l="1"/>
  <c r="F1706" i="4" l="1"/>
  <c r="F1707" i="4" l="1"/>
  <c r="F1708" i="4" l="1"/>
  <c r="F1709" i="4" l="1"/>
  <c r="F1710" i="4" l="1"/>
  <c r="F1711" i="4" l="1"/>
  <c r="F1712" i="4" l="1"/>
  <c r="F1713" i="4" l="1"/>
  <c r="F1714" i="4" l="1"/>
  <c r="F1715" i="4" l="1"/>
  <c r="F1716" i="4" l="1"/>
  <c r="F1717" i="4" l="1"/>
  <c r="F1718" i="4" l="1"/>
  <c r="F1719" i="4" l="1"/>
  <c r="F1720" i="4" l="1"/>
  <c r="F1721" i="4" l="1"/>
  <c r="F1722" i="4" l="1"/>
  <c r="F1723" i="4" l="1"/>
  <c r="F1724" i="4" l="1"/>
  <c r="F1725" i="4" l="1"/>
  <c r="F1726" i="4" l="1"/>
  <c r="F1727" i="4" l="1"/>
  <c r="F1728" i="4" l="1"/>
  <c r="F1729" i="4" l="1"/>
  <c r="F1730" i="4" l="1"/>
  <c r="F1731" i="4" l="1"/>
  <c r="F1732" i="4" l="1"/>
  <c r="F1733" i="4" l="1"/>
  <c r="F1734" i="4" l="1"/>
  <c r="F1735" i="4" l="1"/>
  <c r="F1736" i="4" l="1"/>
  <c r="F1737" i="4" l="1"/>
  <c r="F1738" i="4" l="1"/>
  <c r="F1739" i="4" l="1"/>
  <c r="F1740" i="4" l="1"/>
  <c r="F1741" i="4" l="1"/>
  <c r="F1742" i="4" l="1"/>
  <c r="F1743" i="4" l="1"/>
  <c r="F1744" i="4" l="1"/>
  <c r="F1745" i="4" l="1"/>
  <c r="F1746" i="4" l="1"/>
  <c r="F1747" i="4" l="1"/>
  <c r="F1748" i="4" l="1"/>
  <c r="F1749" i="4" l="1"/>
  <c r="F1750" i="4" l="1"/>
  <c r="F1751" i="4" l="1"/>
  <c r="F1752" i="4" l="1"/>
  <c r="F1753" i="4" l="1"/>
  <c r="F1754" i="4" l="1"/>
  <c r="F1755" i="4" l="1"/>
  <c r="F1756" i="4" l="1"/>
  <c r="F1757" i="4" l="1"/>
  <c r="F1758" i="4" l="1"/>
  <c r="F1759" i="4" l="1"/>
  <c r="F1760" i="4" l="1"/>
  <c r="F1761" i="4" l="1"/>
  <c r="F1762" i="4" l="1"/>
  <c r="F1763" i="4" l="1"/>
  <c r="F1764" i="4" l="1"/>
  <c r="F1765" i="4" l="1"/>
  <c r="F1766" i="4" l="1"/>
  <c r="F1767" i="4" l="1"/>
  <c r="F1768" i="4" l="1"/>
  <c r="F1769" i="4" l="1"/>
  <c r="F1770" i="4" l="1"/>
  <c r="F1771" i="4" l="1"/>
  <c r="F1772" i="4" l="1"/>
  <c r="F1773" i="4" l="1"/>
  <c r="F1774" i="4" l="1"/>
  <c r="F1775" i="4" l="1"/>
  <c r="F1776" i="4" l="1"/>
  <c r="F1777" i="4" l="1"/>
  <c r="F1778" i="4" l="1"/>
  <c r="F1779" i="4" l="1"/>
  <c r="F1780" i="4" l="1"/>
  <c r="F1781" i="4" l="1"/>
  <c r="F1782" i="4" l="1"/>
  <c r="F1783" i="4" l="1"/>
  <c r="F1784" i="4" l="1"/>
  <c r="F1785" i="4" l="1"/>
  <c r="F1786" i="4" l="1"/>
  <c r="F1787" i="4" l="1"/>
  <c r="F1788" i="4" l="1"/>
  <c r="F1789" i="4" l="1"/>
  <c r="F1790" i="4" l="1"/>
  <c r="F1791" i="4" l="1"/>
  <c r="F1792" i="4" l="1"/>
  <c r="F1793" i="4" l="1"/>
  <c r="F1794" i="4" l="1"/>
  <c r="F1795" i="4" l="1"/>
  <c r="F1796" i="4" l="1"/>
  <c r="F1797" i="4" l="1"/>
  <c r="F1798" i="4" l="1"/>
  <c r="F1799" i="4" l="1"/>
  <c r="F1800" i="4" l="1"/>
  <c r="F1801" i="4" l="1"/>
  <c r="F1802" i="4" l="1"/>
  <c r="F1803" i="4" l="1"/>
  <c r="F1804" i="4" l="1"/>
  <c r="F1805" i="4" l="1"/>
  <c r="F1806" i="4" l="1"/>
  <c r="F1807" i="4" l="1"/>
  <c r="F1808" i="4" l="1"/>
  <c r="F1809" i="4" l="1"/>
  <c r="F1810" i="4" l="1"/>
  <c r="F1811" i="4" l="1"/>
  <c r="F1812" i="4" l="1"/>
  <c r="F1813" i="4" l="1"/>
  <c r="F1814" i="4" l="1"/>
  <c r="F1815" i="4" l="1"/>
  <c r="F1816" i="4" l="1"/>
  <c r="F1817" i="4" l="1"/>
  <c r="F1818" i="4" l="1"/>
  <c r="F1819" i="4" l="1"/>
  <c r="F1820" i="4" l="1"/>
  <c r="F1821" i="4" l="1"/>
  <c r="F1822" i="4" l="1"/>
  <c r="F1823" i="4" l="1"/>
  <c r="F1824" i="4" l="1"/>
  <c r="F1825" i="4" l="1"/>
  <c r="F1826" i="4" l="1"/>
  <c r="F1827" i="4" l="1"/>
  <c r="F1828" i="4" l="1"/>
  <c r="F1829" i="4" l="1"/>
  <c r="F1830" i="4" l="1"/>
  <c r="F1831" i="4" l="1"/>
  <c r="F1832" i="4" l="1"/>
  <c r="F1833" i="4" l="1"/>
  <c r="F1834" i="4" l="1"/>
  <c r="F1835" i="4" l="1"/>
  <c r="F1836" i="4" l="1"/>
  <c r="F1837" i="4" l="1"/>
  <c r="F1838" i="4" l="1"/>
  <c r="F1839" i="4" l="1"/>
  <c r="F1840" i="4" l="1"/>
  <c r="F1841" i="4" l="1"/>
  <c r="F1842" i="4" l="1"/>
  <c r="F1843" i="4" l="1"/>
  <c r="F1844" i="4" l="1"/>
  <c r="F1845" i="4" l="1"/>
  <c r="F1846" i="4" l="1"/>
  <c r="F1847" i="4" l="1"/>
  <c r="F1848" i="4" l="1"/>
  <c r="F1849" i="4" l="1"/>
  <c r="F1850" i="4" l="1"/>
  <c r="F1851" i="4" l="1"/>
  <c r="F1852" i="4" l="1"/>
  <c r="F1853" i="4" l="1"/>
  <c r="F1854" i="4" l="1"/>
  <c r="F1855" i="4" l="1"/>
  <c r="F1856" i="4" l="1"/>
  <c r="F1857" i="4" l="1"/>
  <c r="F1858" i="4" l="1"/>
  <c r="F1859" i="4" l="1"/>
  <c r="F1860" i="4" l="1"/>
  <c r="F1861" i="4" l="1"/>
  <c r="F1862" i="4" l="1"/>
  <c r="F1863" i="4" l="1"/>
  <c r="F1864" i="4" l="1"/>
  <c r="F1865" i="4" l="1"/>
  <c r="F1866" i="4" l="1"/>
  <c r="F1867" i="4" l="1"/>
  <c r="F1868" i="4" l="1"/>
  <c r="F1869" i="4" l="1"/>
  <c r="F1870" i="4" l="1"/>
  <c r="F1871" i="4" l="1"/>
  <c r="F1872" i="4" l="1"/>
  <c r="F1873" i="4" l="1"/>
  <c r="F1874" i="4" l="1"/>
  <c r="F1875" i="4" l="1"/>
  <c r="F1876" i="4" l="1"/>
  <c r="F1877" i="4" l="1"/>
  <c r="F1878" i="4" l="1"/>
  <c r="F1879" i="4" l="1"/>
  <c r="F1880" i="4" l="1"/>
  <c r="F1881" i="4" l="1"/>
  <c r="F1882" i="4" l="1"/>
  <c r="F1883" i="4" l="1"/>
  <c r="F1884" i="4" l="1"/>
  <c r="F1885" i="4" l="1"/>
  <c r="F1886" i="4" l="1"/>
  <c r="F1887" i="4" l="1"/>
  <c r="F1888" i="4" l="1"/>
  <c r="F1889" i="4" l="1"/>
  <c r="F1890" i="4" l="1"/>
  <c r="F1891" i="4" l="1"/>
  <c r="F1892" i="4" l="1"/>
  <c r="F1893" i="4" l="1"/>
  <c r="F1894" i="4" l="1"/>
  <c r="F1895" i="4" l="1"/>
  <c r="F1896" i="4" l="1"/>
  <c r="F1897" i="4" l="1"/>
  <c r="F1898" i="4" l="1"/>
  <c r="F1899" i="4" l="1"/>
  <c r="F1900" i="4" l="1"/>
  <c r="F1901" i="4" l="1"/>
  <c r="F1902" i="4" l="1"/>
  <c r="F1903" i="4" l="1"/>
  <c r="F1904" i="4" l="1"/>
  <c r="F1905" i="4" l="1"/>
  <c r="F1906" i="4" l="1"/>
  <c r="F1907" i="4" l="1"/>
  <c r="F1908" i="4" l="1"/>
  <c r="F1909" i="4" l="1"/>
  <c r="F1910" i="4" l="1"/>
  <c r="F1911" i="4" l="1"/>
  <c r="F1912" i="4" l="1"/>
  <c r="F1913" i="4" l="1"/>
  <c r="F1914" i="4" l="1"/>
  <c r="F1915" i="4" l="1"/>
  <c r="F1916" i="4" l="1"/>
  <c r="F1917" i="4" l="1"/>
  <c r="F1918" i="4" l="1"/>
  <c r="F1919" i="4" l="1"/>
  <c r="F1920" i="4" l="1"/>
  <c r="F1921" i="4" l="1"/>
  <c r="F1922" i="4" l="1"/>
  <c r="F1923" i="4" l="1"/>
  <c r="F1924" i="4" l="1"/>
  <c r="F1925" i="4" l="1"/>
  <c r="F1926" i="4" l="1"/>
  <c r="F1927" i="4" l="1"/>
  <c r="F1928" i="4" l="1"/>
  <c r="F1929" i="4" l="1"/>
  <c r="F1930" i="4" l="1"/>
  <c r="F1931" i="4" l="1"/>
  <c r="F1932" i="4" l="1"/>
  <c r="F1933" i="4" l="1"/>
  <c r="F1934" i="4" l="1"/>
  <c r="F1935" i="4" l="1"/>
  <c r="F1936" i="4" l="1"/>
  <c r="F1937" i="4" l="1"/>
  <c r="F1938" i="4" l="1"/>
  <c r="F1939" i="4" l="1"/>
  <c r="F1940" i="4" l="1"/>
  <c r="F1941" i="4" l="1"/>
  <c r="F1942" i="4" l="1"/>
  <c r="F1943" i="4" l="1"/>
  <c r="F1944" i="4" l="1"/>
  <c r="F1945" i="4" l="1"/>
  <c r="F1946" i="4" l="1"/>
  <c r="F1947" i="4" l="1"/>
  <c r="F1948" i="4" l="1"/>
  <c r="F1949" i="4" l="1"/>
  <c r="F1950" i="4" l="1"/>
  <c r="F1951" i="4" l="1"/>
  <c r="F1952" i="4" l="1"/>
  <c r="F1953" i="4" l="1"/>
  <c r="F1954" i="4" l="1"/>
  <c r="F1955" i="4" l="1"/>
  <c r="F1956" i="4" l="1"/>
  <c r="F1957" i="4" l="1"/>
  <c r="F1958" i="4" l="1"/>
  <c r="F1959" i="4" l="1"/>
  <c r="F1960" i="4" l="1"/>
  <c r="F1961" i="4" l="1"/>
  <c r="F1962" i="4" l="1"/>
  <c r="F1963" i="4" l="1"/>
  <c r="F1964" i="4" l="1"/>
  <c r="F1965" i="4" l="1"/>
  <c r="F1966" i="4" l="1"/>
  <c r="F1967" i="4" l="1"/>
  <c r="F1968" i="4" l="1"/>
  <c r="F1969" i="4" l="1"/>
  <c r="F1970" i="4" l="1"/>
  <c r="F1971" i="4" l="1"/>
  <c r="F1972" i="4" l="1"/>
  <c r="F1973" i="4" l="1"/>
  <c r="F1974" i="4" l="1"/>
  <c r="F1975" i="4" l="1"/>
  <c r="F1976" i="4" l="1"/>
  <c r="F1977" i="4" l="1"/>
  <c r="F1978" i="4" l="1"/>
  <c r="F1979" i="4" l="1"/>
  <c r="F1980" i="4" l="1"/>
  <c r="F1981" i="4" l="1"/>
  <c r="F1982" i="4" l="1"/>
  <c r="F1983" i="4" l="1"/>
  <c r="F1984" i="4" l="1"/>
  <c r="F1985" i="4" l="1"/>
  <c r="F1986" i="4" l="1"/>
  <c r="F1987" i="4" l="1"/>
  <c r="F1988" i="4" l="1"/>
  <c r="F1989" i="4" l="1"/>
  <c r="F1990" i="4" l="1"/>
  <c r="F1991" i="4" l="1"/>
  <c r="F1992" i="4" l="1"/>
  <c r="F1993" i="4" l="1"/>
  <c r="F1994" i="4" l="1"/>
  <c r="F1995" i="4" l="1"/>
  <c r="F1996" i="4" l="1"/>
  <c r="F1997" i="4" l="1"/>
  <c r="F1998" i="4" l="1"/>
  <c r="F1999" i="4" l="1"/>
  <c r="F2000" i="4" l="1"/>
  <c r="F2001" i="4" l="1"/>
  <c r="F2002" i="4" l="1"/>
  <c r="F2003" i="4" l="1"/>
  <c r="F2004" i="4" l="1"/>
  <c r="F2005" i="4" l="1"/>
  <c r="F2006" i="4" l="1"/>
  <c r="F2007" i="4" l="1"/>
  <c r="F2008" i="4" l="1"/>
  <c r="F2009" i="4" l="1"/>
  <c r="F2010" i="4" l="1"/>
  <c r="F2011" i="4" l="1"/>
  <c r="F2012" i="4" l="1"/>
  <c r="F2013" i="4" l="1"/>
  <c r="F2014" i="4" l="1"/>
  <c r="F2015" i="4" l="1"/>
  <c r="F2016" i="4" l="1"/>
  <c r="F2017" i="4" l="1"/>
  <c r="F2018" i="4" l="1"/>
  <c r="F2019" i="4" l="1"/>
  <c r="F2020" i="4" l="1"/>
  <c r="F2021" i="4" l="1"/>
  <c r="F2022" i="4" l="1"/>
  <c r="F2023" i="4" l="1"/>
  <c r="F2024" i="4" l="1"/>
  <c r="F2025" i="4" l="1"/>
  <c r="F2026" i="4" l="1"/>
  <c r="F2027" i="4" l="1"/>
  <c r="F2028" i="4" l="1"/>
  <c r="F2029" i="4" l="1"/>
  <c r="F2030" i="4" l="1"/>
  <c r="F2031" i="4" l="1"/>
  <c r="F2032" i="4" l="1"/>
  <c r="F2033" i="4" l="1"/>
  <c r="F2034" i="4" l="1"/>
  <c r="F2035" i="4" l="1"/>
  <c r="F2036" i="4" l="1"/>
  <c r="F2037" i="4" l="1"/>
  <c r="F2038" i="4" l="1"/>
  <c r="F2039" i="4" l="1"/>
  <c r="F2040" i="4" l="1"/>
  <c r="F2041" i="4" l="1"/>
  <c r="F2042" i="4" l="1"/>
  <c r="F2043" i="4" l="1"/>
  <c r="F2044" i="4" l="1"/>
  <c r="F2045" i="4" l="1"/>
  <c r="F2046" i="4" l="1"/>
  <c r="F2047" i="4" l="1"/>
  <c r="F2048" i="4" l="1"/>
  <c r="F2049" i="4" l="1"/>
  <c r="F2050" i="4" l="1"/>
  <c r="F2051" i="4" l="1"/>
  <c r="F2052" i="4" l="1"/>
  <c r="F2053" i="4" l="1"/>
  <c r="F2054" i="4" l="1"/>
  <c r="F2055" i="4" l="1"/>
  <c r="F2056" i="4" l="1"/>
  <c r="F2057" i="4" l="1"/>
  <c r="F2058" i="4" l="1"/>
  <c r="F2059" i="4" l="1"/>
  <c r="F2060" i="4" l="1"/>
  <c r="F2061" i="4" l="1"/>
  <c r="F2062" i="4" l="1"/>
  <c r="F2063" i="4" l="1"/>
  <c r="F2064" i="4" l="1"/>
  <c r="F2065" i="4" l="1"/>
  <c r="F2066" i="4" l="1"/>
  <c r="F2067" i="4" l="1"/>
  <c r="F2068" i="4" l="1"/>
  <c r="F2069" i="4" l="1"/>
  <c r="F2070" i="4" l="1"/>
  <c r="F2071" i="4" l="1"/>
  <c r="F2072" i="4" l="1"/>
  <c r="F2073" i="4" l="1"/>
  <c r="F2074" i="4" l="1"/>
  <c r="F2075" i="4" l="1"/>
  <c r="F2076" i="4" l="1"/>
  <c r="F2077" i="4" l="1"/>
  <c r="F2078" i="4" l="1"/>
  <c r="F2079" i="4" l="1"/>
  <c r="F2080" i="4" l="1"/>
  <c r="F2081" i="4" l="1"/>
  <c r="F2082" i="4" l="1"/>
  <c r="F2083" i="4" l="1"/>
  <c r="F2084" i="4" l="1"/>
  <c r="F2085" i="4" l="1"/>
  <c r="F2086" i="4" l="1"/>
  <c r="F2087" i="4" l="1"/>
  <c r="F2088" i="4" l="1"/>
  <c r="F2089" i="4" l="1"/>
  <c r="F2090" i="4" l="1"/>
  <c r="F2091" i="4" l="1"/>
  <c r="F2092" i="4" l="1"/>
  <c r="F2093" i="4" l="1"/>
  <c r="F2094" i="4" l="1"/>
  <c r="F2095" i="4" l="1"/>
  <c r="F2096" i="4" l="1"/>
  <c r="F2097" i="4" l="1"/>
  <c r="F2098" i="4" l="1"/>
  <c r="F2099" i="4" l="1"/>
  <c r="F2100" i="4" l="1"/>
  <c r="F2101" i="4" l="1"/>
  <c r="F2102" i="4" l="1"/>
  <c r="F2103" i="4" l="1"/>
  <c r="F2104" i="4" l="1"/>
  <c r="F2105" i="4" l="1"/>
  <c r="F2106" i="4" l="1"/>
  <c r="F2107" i="4" l="1"/>
  <c r="F2108" i="4" l="1"/>
  <c r="F2109" i="4" l="1"/>
  <c r="F2110" i="4" l="1"/>
  <c r="F2111" i="4" l="1"/>
  <c r="F2112" i="4" l="1"/>
  <c r="F2113" i="4" l="1"/>
  <c r="F2114" i="4" l="1"/>
  <c r="F2115" i="4" l="1"/>
  <c r="F2116" i="4" l="1"/>
  <c r="F2117" i="4" l="1"/>
  <c r="F2118" i="4" l="1"/>
  <c r="F2119" i="4" l="1"/>
  <c r="F2120" i="4" l="1"/>
  <c r="F2121" i="4" l="1"/>
  <c r="F2122" i="4" l="1"/>
  <c r="F2123" i="4" l="1"/>
  <c r="F2124" i="4" l="1"/>
  <c r="F2125" i="4" l="1"/>
  <c r="F2126" i="4" l="1"/>
  <c r="F2127" i="4" l="1"/>
  <c r="F2128" i="4" l="1"/>
  <c r="F2129" i="4" l="1"/>
  <c r="F2130" i="4" l="1"/>
  <c r="F2131" i="4" l="1"/>
  <c r="F2132" i="4" l="1"/>
  <c r="F2133" i="4" l="1"/>
  <c r="F2134" i="4" l="1"/>
  <c r="F2135" i="4" l="1"/>
  <c r="F2136" i="4" l="1"/>
  <c r="F2137" i="4" l="1"/>
  <c r="F2138" i="4" l="1"/>
  <c r="F2139" i="4" l="1"/>
  <c r="F2140" i="4" l="1"/>
  <c r="F2141" i="4" l="1"/>
  <c r="F2142" i="4" l="1"/>
  <c r="F2143" i="4" l="1"/>
  <c r="F2144" i="4" l="1"/>
  <c r="F2145" i="4" l="1"/>
  <c r="F2146" i="4" l="1"/>
  <c r="F2147" i="4" l="1"/>
  <c r="F2148" i="4" l="1"/>
  <c r="F2149" i="4" l="1"/>
  <c r="F2150" i="4" l="1"/>
  <c r="F2151" i="4" l="1"/>
  <c r="F2152" i="4" l="1"/>
  <c r="F2153" i="4" l="1"/>
  <c r="F2154" i="4" l="1"/>
  <c r="F2155" i="4" l="1"/>
  <c r="F2156" i="4" l="1"/>
  <c r="F2157" i="4" l="1"/>
  <c r="F2158" i="4" l="1"/>
  <c r="F2159" i="4" l="1"/>
  <c r="F2160" i="4" l="1"/>
  <c r="F2161" i="4" l="1"/>
  <c r="F2162" i="4" l="1"/>
  <c r="F2163" i="4" l="1"/>
  <c r="F2164" i="4" l="1"/>
  <c r="F2165" i="4" l="1"/>
  <c r="F2166" i="4" l="1"/>
  <c r="F2167" i="4" l="1"/>
  <c r="F2168" i="4" l="1"/>
  <c r="F2169" i="4" l="1"/>
  <c r="F2170" i="4" l="1"/>
  <c r="F2171" i="4" l="1"/>
  <c r="F2172" i="4" l="1"/>
  <c r="F2173" i="4" l="1"/>
  <c r="F2174" i="4" l="1"/>
  <c r="F2175" i="4" l="1"/>
  <c r="F2176" i="4" l="1"/>
  <c r="F2177" i="4" l="1"/>
  <c r="F2178" i="4" l="1"/>
  <c r="F2179" i="4" l="1"/>
  <c r="F2180" i="4" l="1"/>
  <c r="F2181" i="4" l="1"/>
  <c r="F2182" i="4" l="1"/>
  <c r="F2183" i="4" l="1"/>
  <c r="F2184" i="4" l="1"/>
  <c r="F2185" i="4" l="1"/>
  <c r="F2186" i="4" l="1"/>
  <c r="F2187" i="4" l="1"/>
  <c r="F2188" i="4" l="1"/>
  <c r="F2189" i="4" l="1"/>
  <c r="F2190" i="4" l="1"/>
  <c r="F2191" i="4" l="1"/>
  <c r="F2192" i="4" l="1"/>
  <c r="F2193" i="4" l="1"/>
  <c r="F2194" i="4" l="1"/>
  <c r="F2195" i="4" l="1"/>
  <c r="F2196" i="4" l="1"/>
  <c r="F2197" i="4" l="1"/>
  <c r="F2198" i="4" l="1"/>
  <c r="F2199" i="4" l="1"/>
  <c r="F2200" i="4" l="1"/>
  <c r="F2201" i="4" l="1"/>
  <c r="F2202" i="4" l="1"/>
  <c r="F2203" i="4" l="1"/>
  <c r="F2204" i="4" l="1"/>
  <c r="F2205" i="4" l="1"/>
  <c r="F2206" i="4" l="1"/>
  <c r="F2207" i="4" l="1"/>
  <c r="F2208" i="4" l="1"/>
  <c r="F2209" i="4" l="1"/>
  <c r="F2210" i="4" l="1"/>
  <c r="F2211" i="4" l="1"/>
  <c r="F2212" i="4" l="1"/>
  <c r="F2213" i="4" l="1"/>
  <c r="F2214" i="4" l="1"/>
  <c r="F2215" i="4" l="1"/>
  <c r="F2216" i="4" l="1"/>
  <c r="F2217" i="4" l="1"/>
  <c r="F2218" i="4" l="1"/>
  <c r="F2219" i="4" l="1"/>
  <c r="F2220" i="4" l="1"/>
  <c r="F2221" i="4" l="1"/>
  <c r="F2222" i="4" l="1"/>
  <c r="F2223" i="4" l="1"/>
  <c r="F2224" i="4" l="1"/>
  <c r="F2225" i="4" l="1"/>
  <c r="F2226" i="4" l="1"/>
  <c r="F2227" i="4" l="1"/>
  <c r="F2228" i="4" l="1"/>
  <c r="F2229" i="4" l="1"/>
  <c r="F2230" i="4" l="1"/>
  <c r="F2231" i="4" l="1"/>
  <c r="F2232" i="4" l="1"/>
  <c r="F2233" i="4" l="1"/>
  <c r="F2234" i="4" l="1"/>
  <c r="F2235" i="4" l="1"/>
  <c r="F2236" i="4" l="1"/>
  <c r="F2237" i="4" l="1"/>
  <c r="F2238" i="4" l="1"/>
  <c r="F2239" i="4" l="1"/>
  <c r="F2240" i="4" l="1"/>
  <c r="F2241" i="4" l="1"/>
  <c r="F2242" i="4" l="1"/>
  <c r="F2243" i="4" l="1"/>
  <c r="F2244" i="4" l="1"/>
  <c r="F2245" i="4" l="1"/>
  <c r="F2246" i="4" l="1"/>
  <c r="F2247" i="4" l="1"/>
  <c r="F2248" i="4" l="1"/>
  <c r="F2249" i="4" l="1"/>
  <c r="F2250" i="4" l="1"/>
  <c r="F2251" i="4" l="1"/>
  <c r="F2252" i="4" l="1"/>
  <c r="F2253" i="4" l="1"/>
  <c r="F2254" i="4" l="1"/>
  <c r="F2255" i="4" l="1"/>
  <c r="F2256" i="4" l="1"/>
  <c r="F2257" i="4" l="1"/>
  <c r="G4" i="13"/>
  <c r="G3" i="13" s="1"/>
  <c r="G5" i="13"/>
  <c r="G6" i="13"/>
  <c r="C214" i="8"/>
  <c r="F2258" i="4" l="1"/>
  <c r="G2259" i="2"/>
  <c r="G35" i="7"/>
  <c r="G34" i="7"/>
  <c r="G22" i="7"/>
  <c r="G21" i="7"/>
  <c r="G20" i="7"/>
  <c r="G33" i="7"/>
  <c r="G19" i="7"/>
  <c r="G24" i="7"/>
  <c r="G32" i="7"/>
  <c r="G23" i="7"/>
  <c r="C6" i="13"/>
  <c r="G3" i="7"/>
  <c r="G4" i="7"/>
  <c r="G5" i="7"/>
  <c r="G6" i="7"/>
  <c r="G9" i="7"/>
  <c r="G10" i="7"/>
  <c r="G11" i="7"/>
  <c r="G12" i="7"/>
  <c r="G13" i="7"/>
  <c r="G31" i="7"/>
  <c r="G18" i="7"/>
  <c r="G8" i="7"/>
  <c r="G40" i="7"/>
  <c r="F2259" i="4" l="1"/>
  <c r="J4" i="13"/>
  <c r="G39" i="7"/>
  <c r="G26" i="7"/>
  <c r="G37" i="7"/>
  <c r="G25" i="7"/>
  <c r="G38" i="7"/>
  <c r="G27" i="7"/>
  <c r="G55" i="7"/>
  <c r="G29" i="7"/>
  <c r="G16" i="7"/>
  <c r="G52" i="7"/>
  <c r="G45" i="7"/>
  <c r="G47" i="7"/>
  <c r="G44" i="7"/>
  <c r="G41" i="7"/>
  <c r="F2260" i="4" l="1"/>
  <c r="G60" i="7"/>
  <c r="G61" i="7"/>
  <c r="G57" i="7"/>
  <c r="C5" i="13"/>
  <c r="C4" i="13"/>
  <c r="E3" i="2"/>
  <c r="F3" i="2"/>
  <c r="D3" i="2"/>
  <c r="F2261" i="4" l="1"/>
  <c r="Q13" i="8"/>
  <c r="Q204" i="8"/>
  <c r="Q192" i="8"/>
  <c r="Q180" i="8"/>
  <c r="Q168" i="8"/>
  <c r="Q156" i="8"/>
  <c r="Q144" i="8"/>
  <c r="Q132" i="8"/>
  <c r="Q120" i="8"/>
  <c r="Q108" i="8"/>
  <c r="Q96" i="8"/>
  <c r="Q84" i="8"/>
  <c r="Q72" i="8"/>
  <c r="Q60" i="8"/>
  <c r="Q48" i="8"/>
  <c r="Q36" i="8"/>
  <c r="Q24" i="8"/>
  <c r="Q12" i="8"/>
  <c r="Q4" i="8"/>
  <c r="Q203" i="8"/>
  <c r="Q191" i="8"/>
  <c r="Q179" i="8"/>
  <c r="Q167" i="8"/>
  <c r="Q155" i="8"/>
  <c r="Q143" i="8"/>
  <c r="Q131" i="8"/>
  <c r="Q119" i="8"/>
  <c r="Q107" i="8"/>
  <c r="Q95" i="8"/>
  <c r="Q83" i="8"/>
  <c r="Q71" i="8"/>
  <c r="Q59" i="8"/>
  <c r="Q47" i="8"/>
  <c r="Q35" i="8"/>
  <c r="Q23" i="8"/>
  <c r="Q11" i="8"/>
  <c r="Q214" i="8"/>
  <c r="Q202" i="8"/>
  <c r="Q190" i="8"/>
  <c r="Q178" i="8"/>
  <c r="Q166" i="8"/>
  <c r="Q154" i="8"/>
  <c r="Q142" i="8"/>
  <c r="Q130" i="8"/>
  <c r="Q118" i="8"/>
  <c r="Q106" i="8"/>
  <c r="Q94" i="8"/>
  <c r="Q82" i="8"/>
  <c r="Q70" i="8"/>
  <c r="Q58" i="8"/>
  <c r="Q46" i="8"/>
  <c r="Q34" i="8"/>
  <c r="Q22" i="8"/>
  <c r="Q10" i="8"/>
  <c r="Q213" i="8"/>
  <c r="Q201" i="8"/>
  <c r="Q189" i="8"/>
  <c r="Q177" i="8"/>
  <c r="Q165" i="8"/>
  <c r="Q153" i="8"/>
  <c r="Q141" i="8"/>
  <c r="Q129" i="8"/>
  <c r="Q117" i="8"/>
  <c r="Q105" i="8"/>
  <c r="Q93" i="8"/>
  <c r="Q81" i="8"/>
  <c r="Q69" i="8"/>
  <c r="Q57" i="8"/>
  <c r="Q45" i="8"/>
  <c r="Q33" i="8"/>
  <c r="Q21" i="8"/>
  <c r="Q212" i="8"/>
  <c r="Q200" i="8"/>
  <c r="Q188" i="8"/>
  <c r="Q176" i="8"/>
  <c r="Q164" i="8"/>
  <c r="Q152" i="8"/>
  <c r="Q140" i="8"/>
  <c r="Q128" i="8"/>
  <c r="Q116" i="8"/>
  <c r="Q104" i="8"/>
  <c r="Q92" i="8"/>
  <c r="Q80" i="8"/>
  <c r="Q68" i="8"/>
  <c r="Q56" i="8"/>
  <c r="Q44" i="8"/>
  <c r="Q32" i="8"/>
  <c r="Q20" i="8"/>
  <c r="Q9" i="8"/>
  <c r="Q211" i="8"/>
  <c r="Q199" i="8"/>
  <c r="Q187" i="8"/>
  <c r="Q175" i="8"/>
  <c r="Q163" i="8"/>
  <c r="Q151" i="8"/>
  <c r="Q139" i="8"/>
  <c r="Q127" i="8"/>
  <c r="Q115" i="8"/>
  <c r="Q103" i="8"/>
  <c r="Q91" i="8"/>
  <c r="Q79" i="8"/>
  <c r="Q67" i="8"/>
  <c r="Q55" i="8"/>
  <c r="Q43" i="8"/>
  <c r="Q31" i="8"/>
  <c r="Q19" i="8"/>
  <c r="Q8" i="8"/>
  <c r="Q210" i="8"/>
  <c r="Q198" i="8"/>
  <c r="Q186" i="8"/>
  <c r="Q174" i="8"/>
  <c r="Q162" i="8"/>
  <c r="Q150" i="8"/>
  <c r="Q138" i="8"/>
  <c r="Q126" i="8"/>
  <c r="Q114" i="8"/>
  <c r="Q102" i="8"/>
  <c r="Q90" i="8"/>
  <c r="Q78" i="8"/>
  <c r="Q66" i="8"/>
  <c r="Q54" i="8"/>
  <c r="Q42" i="8"/>
  <c r="Q30" i="8"/>
  <c r="Q18" i="8"/>
  <c r="Q7" i="8"/>
  <c r="Q209" i="8"/>
  <c r="Q197" i="8"/>
  <c r="Q185" i="8"/>
  <c r="Q173" i="8"/>
  <c r="Q161" i="8"/>
  <c r="Q149" i="8"/>
  <c r="Q137" i="8"/>
  <c r="Q125" i="8"/>
  <c r="Q113" i="8"/>
  <c r="Q101" i="8"/>
  <c r="Q89" i="8"/>
  <c r="Q77" i="8"/>
  <c r="Q65" i="8"/>
  <c r="Q53" i="8"/>
  <c r="Q41" i="8"/>
  <c r="Q29" i="8"/>
  <c r="Q17" i="8"/>
  <c r="Q6" i="8"/>
  <c r="Q208" i="8"/>
  <c r="Q196" i="8"/>
  <c r="Q184" i="8"/>
  <c r="Q172" i="8"/>
  <c r="Q160" i="8"/>
  <c r="Q148" i="8"/>
  <c r="Q136" i="8"/>
  <c r="Q124" i="8"/>
  <c r="Q112" i="8"/>
  <c r="Q100" i="8"/>
  <c r="Q88" i="8"/>
  <c r="Q76" i="8"/>
  <c r="Q64" i="8"/>
  <c r="Q52" i="8"/>
  <c r="Q40" i="8"/>
  <c r="Q28" i="8"/>
  <c r="Q16" i="8"/>
  <c r="Q5" i="8"/>
  <c r="Q207" i="8"/>
  <c r="Q195" i="8"/>
  <c r="Q183" i="8"/>
  <c r="Q171" i="8"/>
  <c r="Q159" i="8"/>
  <c r="Q147" i="8"/>
  <c r="Q135" i="8"/>
  <c r="Q123" i="8"/>
  <c r="Q111" i="8"/>
  <c r="Q99" i="8"/>
  <c r="Q87" i="8"/>
  <c r="Q75" i="8"/>
  <c r="Q63" i="8"/>
  <c r="Q51" i="8"/>
  <c r="Q39" i="8"/>
  <c r="Q27" i="8"/>
  <c r="Q15" i="8"/>
  <c r="Q206" i="8"/>
  <c r="Q194" i="8"/>
  <c r="Q182" i="8"/>
  <c r="Q170" i="8"/>
  <c r="Q158" i="8"/>
  <c r="Q146" i="8"/>
  <c r="Q134" i="8"/>
  <c r="Q122" i="8"/>
  <c r="Q110" i="8"/>
  <c r="Q98" i="8"/>
  <c r="Q86" i="8"/>
  <c r="Q74" i="8"/>
  <c r="Q62" i="8"/>
  <c r="Q50" i="8"/>
  <c r="Q38" i="8"/>
  <c r="Q26" i="8"/>
  <c r="Q14" i="8"/>
  <c r="Q205" i="8"/>
  <c r="Q193" i="8"/>
  <c r="Q181" i="8"/>
  <c r="Q169" i="8"/>
  <c r="Q157" i="8"/>
  <c r="Q145" i="8"/>
  <c r="Q133" i="8"/>
  <c r="Q121" i="8"/>
  <c r="Q109" i="8"/>
  <c r="Q97" i="8"/>
  <c r="Q85" i="8"/>
  <c r="Q73" i="8"/>
  <c r="Q61" i="8"/>
  <c r="Q49" i="8"/>
  <c r="Q37" i="8"/>
  <c r="Q25" i="8"/>
  <c r="G7" i="7"/>
  <c r="E3" i="13"/>
  <c r="F2262" i="4" l="1"/>
  <c r="J5" i="13"/>
  <c r="J6" i="13"/>
  <c r="C3" i="12"/>
  <c r="N3" i="4"/>
  <c r="L3" i="4"/>
  <c r="G15" i="7"/>
  <c r="G28" i="7"/>
  <c r="G51" i="7"/>
  <c r="F496" i="4"/>
  <c r="O496" i="4"/>
  <c r="F497" i="4"/>
  <c r="O497" i="4"/>
  <c r="F498" i="4"/>
  <c r="O498" i="4"/>
  <c r="F499" i="4"/>
  <c r="O499" i="4"/>
  <c r="F500" i="4"/>
  <c r="O500" i="4"/>
  <c r="F501" i="4"/>
  <c r="O501" i="4"/>
  <c r="F502" i="4"/>
  <c r="O502" i="4"/>
  <c r="F503" i="4"/>
  <c r="O503" i="4"/>
  <c r="F504" i="4"/>
  <c r="O504" i="4"/>
  <c r="F505" i="4"/>
  <c r="O505" i="4"/>
  <c r="F506" i="4"/>
  <c r="O506" i="4"/>
  <c r="F507" i="4"/>
  <c r="O507" i="4"/>
  <c r="F508" i="4"/>
  <c r="O508" i="4"/>
  <c r="F509" i="4"/>
  <c r="O509" i="4"/>
  <c r="F510" i="4"/>
  <c r="O510" i="4"/>
  <c r="F511" i="4"/>
  <c r="O511" i="4"/>
  <c r="F512" i="4"/>
  <c r="O512" i="4"/>
  <c r="F513" i="4"/>
  <c r="O513" i="4"/>
  <c r="F514" i="4"/>
  <c r="O514" i="4"/>
  <c r="Q514" i="4" s="1"/>
  <c r="F515" i="4"/>
  <c r="O515" i="4"/>
  <c r="F516" i="4"/>
  <c r="O516" i="4"/>
  <c r="F517" i="4"/>
  <c r="O517" i="4"/>
  <c r="F518" i="4"/>
  <c r="O518" i="4"/>
  <c r="F519" i="4"/>
  <c r="O519" i="4"/>
  <c r="F520" i="4"/>
  <c r="O520" i="4"/>
  <c r="F521" i="4"/>
  <c r="O521" i="4"/>
  <c r="F522" i="4"/>
  <c r="O522" i="4"/>
  <c r="F523" i="4"/>
  <c r="O523" i="4"/>
  <c r="F524" i="4"/>
  <c r="O524" i="4"/>
  <c r="F525" i="4"/>
  <c r="O525" i="4"/>
  <c r="F526" i="4"/>
  <c r="O526" i="4"/>
  <c r="F527" i="4"/>
  <c r="O527" i="4"/>
  <c r="F528" i="4"/>
  <c r="O528" i="4"/>
  <c r="F529" i="4"/>
  <c r="O529" i="4"/>
  <c r="F530" i="4"/>
  <c r="O530" i="4"/>
  <c r="F531" i="4"/>
  <c r="O531" i="4"/>
  <c r="F532" i="4"/>
  <c r="O532" i="4"/>
  <c r="F533" i="4"/>
  <c r="O533" i="4"/>
  <c r="F534" i="4"/>
  <c r="O534" i="4"/>
  <c r="F535" i="4"/>
  <c r="O535" i="4"/>
  <c r="F536" i="4"/>
  <c r="O536" i="4"/>
  <c r="F537" i="4"/>
  <c r="O537" i="4"/>
  <c r="F538" i="4"/>
  <c r="O538" i="4"/>
  <c r="F539" i="4"/>
  <c r="O539" i="4"/>
  <c r="Q539" i="4" s="1"/>
  <c r="R539" i="4" s="1"/>
  <c r="F540" i="4"/>
  <c r="O540" i="4"/>
  <c r="Q540" i="4" s="1"/>
  <c r="F541" i="4"/>
  <c r="O541" i="4"/>
  <c r="F542" i="4"/>
  <c r="O542" i="4"/>
  <c r="F543" i="4"/>
  <c r="O543" i="4"/>
  <c r="F544" i="4"/>
  <c r="O544" i="4"/>
  <c r="F545" i="4"/>
  <c r="O545" i="4"/>
  <c r="F546" i="4"/>
  <c r="O546" i="4"/>
  <c r="F547" i="4"/>
  <c r="O547" i="4"/>
  <c r="Q547" i="4" s="1"/>
  <c r="F548" i="4"/>
  <c r="O548" i="4"/>
  <c r="F549" i="4"/>
  <c r="O549" i="4"/>
  <c r="F550" i="4"/>
  <c r="O550" i="4"/>
  <c r="F551" i="4"/>
  <c r="O551" i="4"/>
  <c r="Q551" i="4" s="1"/>
  <c r="R551" i="4" s="1"/>
  <c r="F552" i="4"/>
  <c r="O552" i="4"/>
  <c r="F553" i="4"/>
  <c r="O553" i="4"/>
  <c r="F554" i="4"/>
  <c r="O554" i="4"/>
  <c r="Q554" i="4" s="1"/>
  <c r="F555" i="4"/>
  <c r="O555" i="4"/>
  <c r="Q555" i="4" s="1"/>
  <c r="F556" i="4"/>
  <c r="O556" i="4"/>
  <c r="Q556" i="4" s="1"/>
  <c r="R556" i="4" s="1"/>
  <c r="F557" i="4"/>
  <c r="O557" i="4"/>
  <c r="F558" i="4"/>
  <c r="O558" i="4"/>
  <c r="Q558" i="4" s="1"/>
  <c r="R558" i="4" s="1"/>
  <c r="F559" i="4"/>
  <c r="O559" i="4"/>
  <c r="F560" i="4"/>
  <c r="O560" i="4"/>
  <c r="F561" i="4"/>
  <c r="O561" i="4"/>
  <c r="F562" i="4"/>
  <c r="O562" i="4"/>
  <c r="F563" i="4"/>
  <c r="O563" i="4"/>
  <c r="F564" i="4"/>
  <c r="O564" i="4"/>
  <c r="F565" i="4"/>
  <c r="O565" i="4"/>
  <c r="F566" i="4"/>
  <c r="O566" i="4"/>
  <c r="F567" i="4"/>
  <c r="O567" i="4"/>
  <c r="F568" i="4"/>
  <c r="O568" i="4"/>
  <c r="F569" i="4"/>
  <c r="O569" i="4"/>
  <c r="F570" i="4"/>
  <c r="O570" i="4"/>
  <c r="F571" i="4"/>
  <c r="O571" i="4"/>
  <c r="F572" i="4"/>
  <c r="O572" i="4"/>
  <c r="F573" i="4"/>
  <c r="O573" i="4"/>
  <c r="F574" i="4"/>
  <c r="O574" i="4"/>
  <c r="Q574" i="4" s="1"/>
  <c r="F575" i="4"/>
  <c r="O575" i="4"/>
  <c r="Q575" i="4" s="1"/>
  <c r="R575" i="4" s="1"/>
  <c r="F576" i="4"/>
  <c r="O576" i="4"/>
  <c r="Q576" i="4" s="1"/>
  <c r="F577" i="4"/>
  <c r="O577" i="4"/>
  <c r="F578" i="4"/>
  <c r="O578" i="4"/>
  <c r="F579" i="4"/>
  <c r="O579" i="4"/>
  <c r="F580" i="4"/>
  <c r="O580" i="4"/>
  <c r="F581" i="4"/>
  <c r="O581" i="4"/>
  <c r="F582" i="4"/>
  <c r="O582" i="4"/>
  <c r="F583" i="4"/>
  <c r="O583" i="4"/>
  <c r="Q583" i="4" s="1"/>
  <c r="R583" i="4" s="1"/>
  <c r="F584" i="4"/>
  <c r="O584" i="4"/>
  <c r="F585" i="4"/>
  <c r="O585" i="4"/>
  <c r="Q585" i="4" s="1"/>
  <c r="R585" i="4" s="1"/>
  <c r="F586" i="4"/>
  <c r="O586" i="4"/>
  <c r="F587" i="4"/>
  <c r="O587" i="4"/>
  <c r="F588" i="4"/>
  <c r="O588" i="4"/>
  <c r="F589" i="4"/>
  <c r="O589" i="4"/>
  <c r="F590" i="4"/>
  <c r="O590" i="4"/>
  <c r="Q590" i="4" s="1"/>
  <c r="F591" i="4"/>
  <c r="O591" i="4"/>
  <c r="F592" i="4"/>
  <c r="O592" i="4"/>
  <c r="Q592" i="4" s="1"/>
  <c r="R592" i="4" s="1"/>
  <c r="F593" i="4"/>
  <c r="O593" i="4"/>
  <c r="F594" i="4"/>
  <c r="O594" i="4"/>
  <c r="F595" i="4"/>
  <c r="O595" i="4"/>
  <c r="F596" i="4"/>
  <c r="O596" i="4"/>
  <c r="F597" i="4"/>
  <c r="O597" i="4"/>
  <c r="F598" i="4"/>
  <c r="O598" i="4"/>
  <c r="F599" i="4"/>
  <c r="O599" i="4"/>
  <c r="F600" i="4"/>
  <c r="O600" i="4"/>
  <c r="F601" i="4"/>
  <c r="O601" i="4"/>
  <c r="F602" i="4"/>
  <c r="O602" i="4"/>
  <c r="F603" i="4"/>
  <c r="O603" i="4"/>
  <c r="Q603" i="4" s="1"/>
  <c r="R603" i="4" s="1"/>
  <c r="F604" i="4"/>
  <c r="O604" i="4"/>
  <c r="F605" i="4"/>
  <c r="O605" i="4"/>
  <c r="F606" i="4"/>
  <c r="O606" i="4"/>
  <c r="F607" i="4"/>
  <c r="O607" i="4"/>
  <c r="Q607" i="4" s="1"/>
  <c r="R607" i="4" s="1"/>
  <c r="F608" i="4"/>
  <c r="O608" i="4"/>
  <c r="Q608" i="4" s="1"/>
  <c r="R608" i="4" s="1"/>
  <c r="F609" i="4"/>
  <c r="O609" i="4"/>
  <c r="F610" i="4"/>
  <c r="O610" i="4"/>
  <c r="F611" i="4"/>
  <c r="O611" i="4"/>
  <c r="F612" i="4"/>
  <c r="O612" i="4"/>
  <c r="Q612" i="4" s="1"/>
  <c r="F613" i="4"/>
  <c r="O613" i="4"/>
  <c r="F614" i="4"/>
  <c r="O614" i="4"/>
  <c r="F615" i="4"/>
  <c r="O615" i="4"/>
  <c r="F616" i="4"/>
  <c r="O616" i="4"/>
  <c r="Q616" i="4" s="1"/>
  <c r="R616" i="4" s="1"/>
  <c r="F617" i="4"/>
  <c r="O617" i="4"/>
  <c r="F618" i="4"/>
  <c r="O618" i="4"/>
  <c r="F619" i="4"/>
  <c r="O619" i="4"/>
  <c r="Q619" i="4" s="1"/>
  <c r="F620" i="4"/>
  <c r="O620" i="4"/>
  <c r="F621" i="4"/>
  <c r="O621" i="4"/>
  <c r="Q621" i="4" s="1"/>
  <c r="R621" i="4" s="1"/>
  <c r="F622" i="4"/>
  <c r="O622" i="4"/>
  <c r="Q622" i="4" s="1"/>
  <c r="F623" i="4"/>
  <c r="O623" i="4"/>
  <c r="Q623" i="4" s="1"/>
  <c r="F624" i="4"/>
  <c r="O624" i="4"/>
  <c r="F625" i="4"/>
  <c r="O625" i="4"/>
  <c r="F626" i="4"/>
  <c r="O626" i="4"/>
  <c r="F627" i="4"/>
  <c r="O627" i="4"/>
  <c r="Q627" i="4" s="1"/>
  <c r="F628" i="4"/>
  <c r="O628" i="4"/>
  <c r="F629" i="4"/>
  <c r="O629" i="4"/>
  <c r="F630" i="4"/>
  <c r="O630" i="4"/>
  <c r="Q630" i="4" s="1"/>
  <c r="R630" i="4" s="1"/>
  <c r="F631" i="4"/>
  <c r="O631" i="4"/>
  <c r="F632" i="4"/>
  <c r="O632" i="4"/>
  <c r="F633" i="4"/>
  <c r="O633" i="4"/>
  <c r="Q633" i="4" s="1"/>
  <c r="F634" i="4"/>
  <c r="O634" i="4"/>
  <c r="Q634" i="4" s="1"/>
  <c r="F635" i="4"/>
  <c r="O635" i="4"/>
  <c r="Q635" i="4" s="1"/>
  <c r="F636" i="4"/>
  <c r="O636" i="4"/>
  <c r="F637" i="4"/>
  <c r="O637" i="4"/>
  <c r="F638" i="4"/>
  <c r="O638" i="4"/>
  <c r="Q638" i="4" s="1"/>
  <c r="F639" i="4"/>
  <c r="O639" i="4"/>
  <c r="F640" i="4"/>
  <c r="O640" i="4"/>
  <c r="F641" i="4"/>
  <c r="O641" i="4"/>
  <c r="F642" i="4"/>
  <c r="O642" i="4"/>
  <c r="F643" i="4"/>
  <c r="O643" i="4"/>
  <c r="Q643" i="4" s="1"/>
  <c r="F644" i="4"/>
  <c r="O644" i="4"/>
  <c r="F645" i="4"/>
  <c r="O645" i="4"/>
  <c r="F646" i="4"/>
  <c r="O646" i="4"/>
  <c r="F647" i="4"/>
  <c r="O647" i="4"/>
  <c r="F648" i="4"/>
  <c r="O648" i="4"/>
  <c r="F649" i="4"/>
  <c r="O649" i="4"/>
  <c r="F650" i="4"/>
  <c r="O650" i="4"/>
  <c r="F651" i="4"/>
  <c r="O651" i="4"/>
  <c r="Q651" i="4" s="1"/>
  <c r="F652" i="4"/>
  <c r="O652" i="4"/>
  <c r="F653" i="4"/>
  <c r="O653" i="4"/>
  <c r="F654" i="4"/>
  <c r="O654" i="4"/>
  <c r="Q654" i="4" s="1"/>
  <c r="R654" i="4" s="1"/>
  <c r="F655" i="4"/>
  <c r="O655" i="4"/>
  <c r="Q655" i="4" s="1"/>
  <c r="F656" i="4"/>
  <c r="O656" i="4"/>
  <c r="Q656" i="4" s="1"/>
  <c r="R656" i="4" s="1"/>
  <c r="F657" i="4"/>
  <c r="O657" i="4"/>
  <c r="Q657" i="4" s="1"/>
  <c r="R657" i="4" s="1"/>
  <c r="F658" i="4"/>
  <c r="O658" i="4"/>
  <c r="Q658" i="4" s="1"/>
  <c r="F659" i="4"/>
  <c r="O659" i="4"/>
  <c r="F660" i="4"/>
  <c r="O660" i="4"/>
  <c r="F661" i="4"/>
  <c r="O661" i="4"/>
  <c r="F662" i="4"/>
  <c r="O662" i="4"/>
  <c r="Q662" i="4" s="1"/>
  <c r="F663" i="4"/>
  <c r="O663" i="4"/>
  <c r="F664" i="4"/>
  <c r="O664" i="4"/>
  <c r="Q664" i="4" s="1"/>
  <c r="R664" i="4" s="1"/>
  <c r="F665" i="4"/>
  <c r="O665" i="4"/>
  <c r="F666" i="4"/>
  <c r="O666" i="4"/>
  <c r="F667" i="4"/>
  <c r="O667" i="4"/>
  <c r="Q667" i="4" s="1"/>
  <c r="F668" i="4"/>
  <c r="O668" i="4"/>
  <c r="Q668" i="4" s="1"/>
  <c r="R668" i="4" s="1"/>
  <c r="F669" i="4"/>
  <c r="O669" i="4"/>
  <c r="F670" i="4"/>
  <c r="O670" i="4"/>
  <c r="Q670" i="4" s="1"/>
  <c r="F671" i="4"/>
  <c r="O671" i="4"/>
  <c r="F672" i="4"/>
  <c r="O672" i="4"/>
  <c r="F673" i="4"/>
  <c r="O673" i="4"/>
  <c r="F674" i="4"/>
  <c r="O674" i="4"/>
  <c r="Q674" i="4" s="1"/>
  <c r="R674" i="4" s="1"/>
  <c r="F675" i="4"/>
  <c r="O675" i="4"/>
  <c r="Q675" i="4" s="1"/>
  <c r="R675" i="4" s="1"/>
  <c r="F676" i="4"/>
  <c r="O676" i="4"/>
  <c r="Q676" i="4" s="1"/>
  <c r="R676" i="4" s="1"/>
  <c r="F677" i="4"/>
  <c r="O677" i="4"/>
  <c r="F678" i="4"/>
  <c r="O678" i="4"/>
  <c r="Q678" i="4" s="1"/>
  <c r="R678" i="4" s="1"/>
  <c r="F679" i="4"/>
  <c r="O679" i="4"/>
  <c r="Q679" i="4" s="1"/>
  <c r="F680" i="4"/>
  <c r="O680" i="4"/>
  <c r="Q680" i="4" s="1"/>
  <c r="F681" i="4"/>
  <c r="O681" i="4"/>
  <c r="Q681" i="4" s="1"/>
  <c r="F682" i="4"/>
  <c r="O682" i="4"/>
  <c r="F683" i="4"/>
  <c r="O683" i="4"/>
  <c r="F684" i="4"/>
  <c r="O684" i="4"/>
  <c r="F685" i="4"/>
  <c r="O685" i="4"/>
  <c r="Q685" i="4" s="1"/>
  <c r="R685" i="4" s="1"/>
  <c r="F686" i="4"/>
  <c r="O686" i="4"/>
  <c r="Q686" i="4" s="1"/>
  <c r="R686" i="4" s="1"/>
  <c r="F687" i="4"/>
  <c r="O687" i="4"/>
  <c r="Q687" i="4" s="1"/>
  <c r="R687" i="4" s="1"/>
  <c r="F688" i="4"/>
  <c r="O688" i="4"/>
  <c r="Q688" i="4" s="1"/>
  <c r="F689" i="4"/>
  <c r="O689" i="4"/>
  <c r="F690" i="4"/>
  <c r="O690" i="4"/>
  <c r="F691" i="4"/>
  <c r="O691" i="4"/>
  <c r="F692" i="4"/>
  <c r="O692" i="4"/>
  <c r="Q692" i="4" s="1"/>
  <c r="F693" i="4"/>
  <c r="O693" i="4"/>
  <c r="F694" i="4"/>
  <c r="O694" i="4"/>
  <c r="Q694" i="4" s="1"/>
  <c r="R694" i="4" s="1"/>
  <c r="F695" i="4"/>
  <c r="O695" i="4"/>
  <c r="F696" i="4"/>
  <c r="O696" i="4"/>
  <c r="F697" i="4"/>
  <c r="O697" i="4"/>
  <c r="F698" i="4"/>
  <c r="O698" i="4"/>
  <c r="F699" i="4"/>
  <c r="O699" i="4"/>
  <c r="F700" i="4"/>
  <c r="O700" i="4"/>
  <c r="F701" i="4"/>
  <c r="O701" i="4"/>
  <c r="F702" i="4"/>
  <c r="O702" i="4"/>
  <c r="F703" i="4"/>
  <c r="O703" i="4"/>
  <c r="Q703" i="4" s="1"/>
  <c r="R703" i="4" s="1"/>
  <c r="F704" i="4"/>
  <c r="O704" i="4"/>
  <c r="Q704" i="4" s="1"/>
  <c r="F705" i="4"/>
  <c r="O705" i="4"/>
  <c r="Q705" i="4" s="1"/>
  <c r="R705" i="4" s="1"/>
  <c r="F706" i="4"/>
  <c r="O706" i="4"/>
  <c r="F707" i="4"/>
  <c r="O707" i="4"/>
  <c r="F708" i="4"/>
  <c r="O708" i="4"/>
  <c r="F709" i="4"/>
  <c r="O709" i="4"/>
  <c r="F710" i="4"/>
  <c r="O710" i="4"/>
  <c r="F711" i="4"/>
  <c r="O711" i="4"/>
  <c r="F712" i="4"/>
  <c r="O712" i="4"/>
  <c r="F713" i="4"/>
  <c r="O713" i="4"/>
  <c r="F714" i="4"/>
  <c r="O714" i="4"/>
  <c r="Q714" i="4" s="1"/>
  <c r="R714" i="4" s="1"/>
  <c r="F715" i="4"/>
  <c r="O715" i="4"/>
  <c r="Q715" i="4" s="1"/>
  <c r="R715" i="4" s="1"/>
  <c r="F716" i="4"/>
  <c r="O716" i="4"/>
  <c r="Q716" i="4" s="1"/>
  <c r="R716" i="4" s="1"/>
  <c r="F717" i="4"/>
  <c r="O717" i="4"/>
  <c r="Q717" i="4" s="1"/>
  <c r="R717" i="4" s="1"/>
  <c r="F718" i="4"/>
  <c r="O718" i="4"/>
  <c r="F719" i="4"/>
  <c r="O719" i="4"/>
  <c r="Q719" i="4" s="1"/>
  <c r="F720" i="4"/>
  <c r="O720" i="4"/>
  <c r="Q720" i="4" s="1"/>
  <c r="F721" i="4"/>
  <c r="O721" i="4"/>
  <c r="Q721" i="4" s="1"/>
  <c r="R721" i="4" s="1"/>
  <c r="F722" i="4"/>
  <c r="O722" i="4"/>
  <c r="Q722" i="4" s="1"/>
  <c r="R722" i="4" s="1"/>
  <c r="F723" i="4"/>
  <c r="O723" i="4"/>
  <c r="F724" i="4"/>
  <c r="O724" i="4"/>
  <c r="Q724" i="4" s="1"/>
  <c r="F725" i="4"/>
  <c r="O725" i="4"/>
  <c r="F726" i="4"/>
  <c r="O726" i="4"/>
  <c r="F727" i="4"/>
  <c r="O727" i="4"/>
  <c r="F728" i="4"/>
  <c r="O728" i="4"/>
  <c r="F729" i="4"/>
  <c r="O729" i="4"/>
  <c r="F730" i="4"/>
  <c r="O730" i="4"/>
  <c r="F731" i="4"/>
  <c r="O731" i="4"/>
  <c r="F732" i="4"/>
  <c r="O732" i="4"/>
  <c r="Q732" i="4" s="1"/>
  <c r="F733" i="4"/>
  <c r="O733" i="4"/>
  <c r="F734" i="4"/>
  <c r="O734" i="4"/>
  <c r="F735" i="4"/>
  <c r="O735" i="4"/>
  <c r="Q735" i="4" s="1"/>
  <c r="R735" i="4" s="1"/>
  <c r="F736" i="4"/>
  <c r="O736" i="4"/>
  <c r="F737" i="4"/>
  <c r="O737" i="4"/>
  <c r="F738" i="4"/>
  <c r="O738" i="4"/>
  <c r="F739" i="4"/>
  <c r="O739" i="4"/>
  <c r="F740" i="4"/>
  <c r="O740" i="4"/>
  <c r="Q740" i="4" s="1"/>
  <c r="O13" i="4"/>
  <c r="O15" i="4"/>
  <c r="O16" i="4"/>
  <c r="O26" i="4"/>
  <c r="O27" i="4"/>
  <c r="O28" i="4"/>
  <c r="O37" i="4"/>
  <c r="O38" i="4"/>
  <c r="O39" i="4"/>
  <c r="Q39" i="4" s="1"/>
  <c r="O40" i="4"/>
  <c r="O49" i="4"/>
  <c r="O50" i="4"/>
  <c r="O51" i="4"/>
  <c r="O52" i="4"/>
  <c r="O63" i="4"/>
  <c r="Q63" i="4" s="1"/>
  <c r="O64" i="4"/>
  <c r="O74" i="4"/>
  <c r="O75" i="4"/>
  <c r="O76" i="4"/>
  <c r="Q76" i="4" s="1"/>
  <c r="O86" i="4"/>
  <c r="O87" i="4"/>
  <c r="O88" i="4"/>
  <c r="O97" i="4"/>
  <c r="Q97" i="4" s="1"/>
  <c r="R97" i="4" s="1"/>
  <c r="O98" i="4"/>
  <c r="O99" i="4"/>
  <c r="O100" i="4"/>
  <c r="O109" i="4"/>
  <c r="Q109" i="4" s="1"/>
  <c r="O110" i="4"/>
  <c r="O111" i="4"/>
  <c r="O112" i="4"/>
  <c r="Q112" i="4" s="1"/>
  <c r="O121" i="4"/>
  <c r="Q121" i="4" s="1"/>
  <c r="O122" i="4"/>
  <c r="O123" i="4"/>
  <c r="Q123" i="4" s="1"/>
  <c r="O135" i="4"/>
  <c r="O136" i="4"/>
  <c r="Q136" i="4" s="1"/>
  <c r="O146" i="4"/>
  <c r="O147" i="4"/>
  <c r="Q147" i="4" s="1"/>
  <c r="O148" i="4"/>
  <c r="Q148" i="4" s="1"/>
  <c r="R148" i="4" s="1"/>
  <c r="O158" i="4"/>
  <c r="O159" i="4"/>
  <c r="Q159" i="4" s="1"/>
  <c r="O160" i="4"/>
  <c r="O169" i="4"/>
  <c r="O170" i="4"/>
  <c r="O171" i="4"/>
  <c r="O181" i="4"/>
  <c r="Q181" i="4" s="1"/>
  <c r="R181" i="4" s="1"/>
  <c r="O182" i="4"/>
  <c r="O184" i="4"/>
  <c r="Q184" i="4" s="1"/>
  <c r="O193" i="4"/>
  <c r="O196" i="4"/>
  <c r="Q196" i="4" s="1"/>
  <c r="O207" i="4"/>
  <c r="Q207" i="4" s="1"/>
  <c r="O208" i="4"/>
  <c r="O218" i="4"/>
  <c r="O219" i="4"/>
  <c r="O220" i="4"/>
  <c r="O229" i="4"/>
  <c r="O230" i="4"/>
  <c r="O231" i="4"/>
  <c r="Q231" i="4" s="1"/>
  <c r="O232" i="4"/>
  <c r="Q232" i="4" s="1"/>
  <c r="O241" i="4"/>
  <c r="Q241" i="4" s="1"/>
  <c r="O242" i="4"/>
  <c r="O243" i="4"/>
  <c r="O244" i="4"/>
  <c r="O253" i="4"/>
  <c r="O254" i="4"/>
  <c r="O256" i="4"/>
  <c r="Q256" i="4" s="1"/>
  <c r="O265" i="4"/>
  <c r="O268" i="4"/>
  <c r="O279" i="4"/>
  <c r="Q279" i="4" s="1"/>
  <c r="O280" i="4"/>
  <c r="O290" i="4"/>
  <c r="O291" i="4"/>
  <c r="O292" i="4"/>
  <c r="O301" i="4"/>
  <c r="Q301" i="4" s="1"/>
  <c r="R301" i="4" s="1"/>
  <c r="O302" i="4"/>
  <c r="O303" i="4"/>
  <c r="Q303" i="4" s="1"/>
  <c r="O304" i="4"/>
  <c r="Q304" i="4" s="1"/>
  <c r="R304" i="4" s="1"/>
  <c r="O313" i="4"/>
  <c r="O315" i="4"/>
  <c r="Q315" i="4" s="1"/>
  <c r="O316" i="4"/>
  <c r="Q316" i="4" s="1"/>
  <c r="R316" i="4" s="1"/>
  <c r="O325" i="4"/>
  <c r="Q325" i="4" s="1"/>
  <c r="O326" i="4"/>
  <c r="O327" i="4"/>
  <c r="Q327" i="4" s="1"/>
  <c r="O328" i="4"/>
  <c r="Q328" i="4" s="1"/>
  <c r="O337" i="4"/>
  <c r="O338" i="4"/>
  <c r="O339" i="4"/>
  <c r="Q339" i="4" s="1"/>
  <c r="O340" i="4"/>
  <c r="Q340" i="4" s="1"/>
  <c r="O349" i="4"/>
  <c r="Q349" i="4" s="1"/>
  <c r="O350" i="4"/>
  <c r="O352" i="4"/>
  <c r="O362" i="4"/>
  <c r="O363" i="4"/>
  <c r="O364" i="4"/>
  <c r="O373" i="4"/>
  <c r="Q373" i="4" s="1"/>
  <c r="O374" i="4"/>
  <c r="O375" i="4"/>
  <c r="O376" i="4"/>
  <c r="Q376" i="4" s="1"/>
  <c r="O385" i="4"/>
  <c r="O386" i="4"/>
  <c r="O387" i="4"/>
  <c r="O388" i="4"/>
  <c r="Q388" i="4" s="1"/>
  <c r="O398" i="4"/>
  <c r="Q398" i="4" s="1"/>
  <c r="O399" i="4"/>
  <c r="Q399" i="4" s="1"/>
  <c r="O400" i="4"/>
  <c r="Q400" i="4" s="1"/>
  <c r="O409" i="4"/>
  <c r="Q409" i="4" s="1"/>
  <c r="R409" i="4" s="1"/>
  <c r="O410" i="4"/>
  <c r="Q410" i="4" s="1"/>
  <c r="O411" i="4"/>
  <c r="Q411" i="4" s="1"/>
  <c r="O412" i="4"/>
  <c r="O421" i="4"/>
  <c r="Q421" i="4" s="1"/>
  <c r="R421" i="4" s="1"/>
  <c r="O422" i="4"/>
  <c r="Q422" i="4" s="1"/>
  <c r="O423" i="4"/>
  <c r="Q423" i="4" s="1"/>
  <c r="O424" i="4"/>
  <c r="Q424" i="4" s="1"/>
  <c r="O433" i="4"/>
  <c r="Q433" i="4" s="1"/>
  <c r="R433" i="4" s="1"/>
  <c r="O434" i="4"/>
  <c r="Q434" i="4" s="1"/>
  <c r="O435" i="4"/>
  <c r="Q435" i="4" s="1"/>
  <c r="O436" i="4"/>
  <c r="Q436" i="4" s="1"/>
  <c r="O445" i="4"/>
  <c r="Q445" i="4" s="1"/>
  <c r="R445" i="4" s="1"/>
  <c r="O446" i="4"/>
  <c r="Q446" i="4" s="1"/>
  <c r="O448" i="4"/>
  <c r="O459" i="4"/>
  <c r="Q459" i="4" s="1"/>
  <c r="O460" i="4"/>
  <c r="O469" i="4"/>
  <c r="O470" i="4"/>
  <c r="O471" i="4"/>
  <c r="O472" i="4"/>
  <c r="O483" i="4"/>
  <c r="Q483" i="4" s="1"/>
  <c r="O484" i="4"/>
  <c r="Q484" i="4" s="1"/>
  <c r="O495" i="4"/>
  <c r="Q495" i="4" s="1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" i="4"/>
  <c r="O5" i="4"/>
  <c r="O6" i="4"/>
  <c r="O7" i="4"/>
  <c r="O8" i="4"/>
  <c r="O9" i="4"/>
  <c r="O10" i="4"/>
  <c r="O11" i="4"/>
  <c r="O12" i="4"/>
  <c r="O14" i="4"/>
  <c r="O17" i="4"/>
  <c r="O18" i="4"/>
  <c r="O19" i="4"/>
  <c r="O20" i="4"/>
  <c r="O21" i="4"/>
  <c r="Q21" i="4" s="1"/>
  <c r="O22" i="4"/>
  <c r="O23" i="4"/>
  <c r="Q23" i="4" s="1"/>
  <c r="O24" i="4"/>
  <c r="Q24" i="4" s="1"/>
  <c r="O25" i="4"/>
  <c r="O29" i="4"/>
  <c r="O30" i="4"/>
  <c r="O31" i="4"/>
  <c r="O32" i="4"/>
  <c r="O33" i="4"/>
  <c r="O34" i="4"/>
  <c r="O35" i="4"/>
  <c r="O36" i="4"/>
  <c r="O41" i="4"/>
  <c r="O42" i="4"/>
  <c r="O43" i="4"/>
  <c r="O44" i="4"/>
  <c r="Q44" i="4" s="1"/>
  <c r="R44" i="4" s="1"/>
  <c r="O45" i="4"/>
  <c r="O46" i="4"/>
  <c r="Q46" i="4" s="1"/>
  <c r="O47" i="4"/>
  <c r="O48" i="4"/>
  <c r="O53" i="4"/>
  <c r="O54" i="4"/>
  <c r="O55" i="4"/>
  <c r="O56" i="4"/>
  <c r="Q56" i="4" s="1"/>
  <c r="R56" i="4" s="1"/>
  <c r="O57" i="4"/>
  <c r="O58" i="4"/>
  <c r="O59" i="4"/>
  <c r="O60" i="4"/>
  <c r="O61" i="4"/>
  <c r="O62" i="4"/>
  <c r="O65" i="4"/>
  <c r="O66" i="4"/>
  <c r="O67" i="4"/>
  <c r="O68" i="4"/>
  <c r="Q68" i="4" s="1"/>
  <c r="O69" i="4"/>
  <c r="O70" i="4"/>
  <c r="Q70" i="4" s="1"/>
  <c r="O71" i="4"/>
  <c r="Q71" i="4" s="1"/>
  <c r="R71" i="4" s="1"/>
  <c r="O72" i="4"/>
  <c r="Q72" i="4" s="1"/>
  <c r="O73" i="4"/>
  <c r="Q73" i="4" s="1"/>
  <c r="O77" i="4"/>
  <c r="O78" i="4"/>
  <c r="O79" i="4"/>
  <c r="O80" i="4"/>
  <c r="O81" i="4"/>
  <c r="O82" i="4"/>
  <c r="Q82" i="4" s="1"/>
  <c r="O83" i="4"/>
  <c r="O84" i="4"/>
  <c r="Q84" i="4" s="1"/>
  <c r="O85" i="4"/>
  <c r="O89" i="4"/>
  <c r="O90" i="4"/>
  <c r="O91" i="4"/>
  <c r="O92" i="4"/>
  <c r="Q92" i="4" s="1"/>
  <c r="R92" i="4" s="1"/>
  <c r="O93" i="4"/>
  <c r="O94" i="4"/>
  <c r="Q94" i="4" s="1"/>
  <c r="O95" i="4"/>
  <c r="Q95" i="4" s="1"/>
  <c r="R95" i="4" s="1"/>
  <c r="O96" i="4"/>
  <c r="O101" i="4"/>
  <c r="Q101" i="4" s="1"/>
  <c r="R101" i="4" s="1"/>
  <c r="O102" i="4"/>
  <c r="O103" i="4"/>
  <c r="O104" i="4"/>
  <c r="O105" i="4"/>
  <c r="O106" i="4"/>
  <c r="Q106" i="4" s="1"/>
  <c r="O107" i="4"/>
  <c r="O108" i="4"/>
  <c r="O113" i="4"/>
  <c r="O114" i="4"/>
  <c r="Q114" i="4" s="1"/>
  <c r="R114" i="4" s="1"/>
  <c r="O115" i="4"/>
  <c r="O116" i="4"/>
  <c r="Q116" i="4" s="1"/>
  <c r="O117" i="4"/>
  <c r="O118" i="4"/>
  <c r="O119" i="4"/>
  <c r="Q119" i="4" s="1"/>
  <c r="R119" i="4" s="1"/>
  <c r="O120" i="4"/>
  <c r="Q120" i="4" s="1"/>
  <c r="O124" i="4"/>
  <c r="O125" i="4"/>
  <c r="Q125" i="4" s="1"/>
  <c r="R125" i="4" s="1"/>
  <c r="O126" i="4"/>
  <c r="Q126" i="4" s="1"/>
  <c r="R126" i="4" s="1"/>
  <c r="O127" i="4"/>
  <c r="O128" i="4"/>
  <c r="O129" i="4"/>
  <c r="Q129" i="4" s="1"/>
  <c r="O130" i="4"/>
  <c r="Q130" i="4" s="1"/>
  <c r="O131" i="4"/>
  <c r="O132" i="4"/>
  <c r="Q132" i="4" s="1"/>
  <c r="O133" i="4"/>
  <c r="O134" i="4"/>
  <c r="O137" i="4"/>
  <c r="Q137" i="4" s="1"/>
  <c r="R137" i="4" s="1"/>
  <c r="O138" i="4"/>
  <c r="O139" i="4"/>
  <c r="O140" i="4"/>
  <c r="O141" i="4"/>
  <c r="O142" i="4"/>
  <c r="Q142" i="4" s="1"/>
  <c r="O143" i="4"/>
  <c r="O144" i="4"/>
  <c r="Q144" i="4" s="1"/>
  <c r="O145" i="4"/>
  <c r="Q145" i="4" s="1"/>
  <c r="O149" i="4"/>
  <c r="Q149" i="4" s="1"/>
  <c r="R149" i="4" s="1"/>
  <c r="O150" i="4"/>
  <c r="Q150" i="4" s="1"/>
  <c r="O151" i="4"/>
  <c r="Q151" i="4" s="1"/>
  <c r="O152" i="4"/>
  <c r="Q152" i="4" s="1"/>
  <c r="O153" i="4"/>
  <c r="Q153" i="4" s="1"/>
  <c r="O154" i="4"/>
  <c r="Q154" i="4" s="1"/>
  <c r="O155" i="4"/>
  <c r="Q155" i="4" s="1"/>
  <c r="O156" i="4"/>
  <c r="O157" i="4"/>
  <c r="Q157" i="4" s="1"/>
  <c r="O161" i="4"/>
  <c r="O162" i="4"/>
  <c r="O163" i="4"/>
  <c r="O164" i="4"/>
  <c r="Q164" i="4" s="1"/>
  <c r="O165" i="4"/>
  <c r="Q165" i="4" s="1"/>
  <c r="O166" i="4"/>
  <c r="Q166" i="4" s="1"/>
  <c r="O167" i="4"/>
  <c r="Q167" i="4" s="1"/>
  <c r="O168" i="4"/>
  <c r="Q168" i="4" s="1"/>
  <c r="O172" i="4"/>
  <c r="O173" i="4"/>
  <c r="Q173" i="4" s="1"/>
  <c r="O174" i="4"/>
  <c r="O175" i="4"/>
  <c r="Q175" i="4" s="1"/>
  <c r="O176" i="4"/>
  <c r="O177" i="4"/>
  <c r="O178" i="4"/>
  <c r="O179" i="4"/>
  <c r="O180" i="4"/>
  <c r="O183" i="4"/>
  <c r="O185" i="4"/>
  <c r="O186" i="4"/>
  <c r="O187" i="4"/>
  <c r="O188" i="4"/>
  <c r="O189" i="4"/>
  <c r="Q189" i="4" s="1"/>
  <c r="O190" i="4"/>
  <c r="Q190" i="4" s="1"/>
  <c r="O191" i="4"/>
  <c r="Q191" i="4" s="1"/>
  <c r="O192" i="4"/>
  <c r="O194" i="4"/>
  <c r="O195" i="4"/>
  <c r="O197" i="4"/>
  <c r="Q197" i="4" s="1"/>
  <c r="O198" i="4"/>
  <c r="Q198" i="4" s="1"/>
  <c r="O199" i="4"/>
  <c r="Q199" i="4" s="1"/>
  <c r="R199" i="4" s="1"/>
  <c r="O200" i="4"/>
  <c r="O201" i="4"/>
  <c r="Q201" i="4" s="1"/>
  <c r="O202" i="4"/>
  <c r="O203" i="4"/>
  <c r="O204" i="4"/>
  <c r="Q204" i="4" s="1"/>
  <c r="R204" i="4" s="1"/>
  <c r="O205" i="4"/>
  <c r="Q205" i="4" s="1"/>
  <c r="O206" i="4"/>
  <c r="O209" i="4"/>
  <c r="O210" i="4"/>
  <c r="O211" i="4"/>
  <c r="Q211" i="4" s="1"/>
  <c r="R211" i="4" s="1"/>
  <c r="O212" i="4"/>
  <c r="O213" i="4"/>
  <c r="O214" i="4"/>
  <c r="Q214" i="4" s="1"/>
  <c r="O215" i="4"/>
  <c r="Q215" i="4" s="1"/>
  <c r="O216" i="4"/>
  <c r="Q216" i="4" s="1"/>
  <c r="R216" i="4" s="1"/>
  <c r="O217" i="4"/>
  <c r="Q217" i="4" s="1"/>
  <c r="O221" i="4"/>
  <c r="Q221" i="4" s="1"/>
  <c r="O222" i="4"/>
  <c r="O223" i="4"/>
  <c r="Q223" i="4" s="1"/>
  <c r="R223" i="4" s="1"/>
  <c r="O224" i="4"/>
  <c r="Q224" i="4" s="1"/>
  <c r="R224" i="4" s="1"/>
  <c r="O225" i="4"/>
  <c r="O226" i="4"/>
  <c r="Q226" i="4" s="1"/>
  <c r="O227" i="4"/>
  <c r="Q227" i="4" s="1"/>
  <c r="R227" i="4" s="1"/>
  <c r="O228" i="4"/>
  <c r="Q228" i="4" s="1"/>
  <c r="R228" i="4" s="1"/>
  <c r="O233" i="4"/>
  <c r="Q233" i="4" s="1"/>
  <c r="R233" i="4" s="1"/>
  <c r="O234" i="4"/>
  <c r="Q234" i="4" s="1"/>
  <c r="O235" i="4"/>
  <c r="Q235" i="4" s="1"/>
  <c r="R235" i="4" s="1"/>
  <c r="O236" i="4"/>
  <c r="Q236" i="4" s="1"/>
  <c r="R236" i="4" s="1"/>
  <c r="O237" i="4"/>
  <c r="Q237" i="4" s="1"/>
  <c r="O238" i="4"/>
  <c r="O239" i="4"/>
  <c r="O240" i="4"/>
  <c r="O245" i="4"/>
  <c r="O246" i="4"/>
  <c r="Q246" i="4" s="1"/>
  <c r="R246" i="4" s="1"/>
  <c r="O247" i="4"/>
  <c r="Q247" i="4" s="1"/>
  <c r="R247" i="4" s="1"/>
  <c r="O248" i="4"/>
  <c r="Q248" i="4" s="1"/>
  <c r="R248" i="4" s="1"/>
  <c r="O249" i="4"/>
  <c r="O250" i="4"/>
  <c r="Q250" i="4" s="1"/>
  <c r="O251" i="4"/>
  <c r="O252" i="4"/>
  <c r="Q252" i="4" s="1"/>
  <c r="R252" i="4" s="1"/>
  <c r="O255" i="4"/>
  <c r="O257" i="4"/>
  <c r="Q257" i="4" s="1"/>
  <c r="R257" i="4" s="1"/>
  <c r="O258" i="4"/>
  <c r="Q258" i="4" s="1"/>
  <c r="O259" i="4"/>
  <c r="O260" i="4"/>
  <c r="Q260" i="4" s="1"/>
  <c r="R260" i="4" s="1"/>
  <c r="O261" i="4"/>
  <c r="Q261" i="4" s="1"/>
  <c r="O262" i="4"/>
  <c r="O263" i="4"/>
  <c r="O264" i="4"/>
  <c r="O266" i="4"/>
  <c r="O267" i="4"/>
  <c r="O269" i="4"/>
  <c r="Q269" i="4" s="1"/>
  <c r="O270" i="4"/>
  <c r="O271" i="4"/>
  <c r="Q271" i="4" s="1"/>
  <c r="R271" i="4" s="1"/>
  <c r="O272" i="4"/>
  <c r="O273" i="4"/>
  <c r="Q273" i="4" s="1"/>
  <c r="O274" i="4"/>
  <c r="Q274" i="4" s="1"/>
  <c r="O275" i="4"/>
  <c r="Q275" i="4" s="1"/>
  <c r="O276" i="4"/>
  <c r="Q276" i="4" s="1"/>
  <c r="R276" i="4" s="1"/>
  <c r="O277" i="4"/>
  <c r="Q277" i="4" s="1"/>
  <c r="R277" i="4" s="1"/>
  <c r="O278" i="4"/>
  <c r="O281" i="4"/>
  <c r="O282" i="4"/>
  <c r="Q282" i="4" s="1"/>
  <c r="R282" i="4" s="1"/>
  <c r="O283" i="4"/>
  <c r="Q283" i="4" s="1"/>
  <c r="O284" i="4"/>
  <c r="Q284" i="4" s="1"/>
  <c r="R284" i="4" s="1"/>
  <c r="O285" i="4"/>
  <c r="Q285" i="4" s="1"/>
  <c r="O286" i="4"/>
  <c r="Q286" i="4" s="1"/>
  <c r="O287" i="4"/>
  <c r="Q287" i="4" s="1"/>
  <c r="R287" i="4" s="1"/>
  <c r="O288" i="4"/>
  <c r="Q288" i="4" s="1"/>
  <c r="R288" i="4" s="1"/>
  <c r="O289" i="4"/>
  <c r="Q289" i="4" s="1"/>
  <c r="R289" i="4" s="1"/>
  <c r="O293" i="4"/>
  <c r="Q293" i="4" s="1"/>
  <c r="O294" i="4"/>
  <c r="Q294" i="4" s="1"/>
  <c r="R294" i="4" s="1"/>
  <c r="O295" i="4"/>
  <c r="O296" i="4"/>
  <c r="Q296" i="4" s="1"/>
  <c r="O297" i="4"/>
  <c r="Q297" i="4" s="1"/>
  <c r="O298" i="4"/>
  <c r="O299" i="4"/>
  <c r="O300" i="4"/>
  <c r="Q300" i="4" s="1"/>
  <c r="R300" i="4" s="1"/>
  <c r="O305" i="4"/>
  <c r="Q305" i="4" s="1"/>
  <c r="O306" i="4"/>
  <c r="O307" i="4"/>
  <c r="Q307" i="4" s="1"/>
  <c r="O308" i="4"/>
  <c r="Q308" i="4" s="1"/>
  <c r="O309" i="4"/>
  <c r="Q309" i="4" s="1"/>
  <c r="O310" i="4"/>
  <c r="Q310" i="4" s="1"/>
  <c r="O311" i="4"/>
  <c r="Q311" i="4" s="1"/>
  <c r="O312" i="4"/>
  <c r="Q312" i="4" s="1"/>
  <c r="R312" i="4" s="1"/>
  <c r="O314" i="4"/>
  <c r="O317" i="4"/>
  <c r="Q317" i="4" s="1"/>
  <c r="R317" i="4" s="1"/>
  <c r="O318" i="4"/>
  <c r="Q318" i="4" s="1"/>
  <c r="R318" i="4" s="1"/>
  <c r="O319" i="4"/>
  <c r="Q319" i="4" s="1"/>
  <c r="O320" i="4"/>
  <c r="O321" i="4"/>
  <c r="O322" i="4"/>
  <c r="Q322" i="4" s="1"/>
  <c r="O323" i="4"/>
  <c r="O324" i="4"/>
  <c r="Q324" i="4" s="1"/>
  <c r="R324" i="4" s="1"/>
  <c r="O329" i="4"/>
  <c r="Q329" i="4" s="1"/>
  <c r="R329" i="4" s="1"/>
  <c r="O330" i="4"/>
  <c r="Q330" i="4" s="1"/>
  <c r="O331" i="4"/>
  <c r="O332" i="4"/>
  <c r="O333" i="4"/>
  <c r="O334" i="4"/>
  <c r="O335" i="4"/>
  <c r="O336" i="4"/>
  <c r="O341" i="4"/>
  <c r="O342" i="4"/>
  <c r="Q342" i="4" s="1"/>
  <c r="O343" i="4"/>
  <c r="Q343" i="4" s="1"/>
  <c r="O344" i="4"/>
  <c r="O345" i="4"/>
  <c r="O346" i="4"/>
  <c r="Q346" i="4" s="1"/>
  <c r="O347" i="4"/>
  <c r="Q347" i="4" s="1"/>
  <c r="O348" i="4"/>
  <c r="Q348" i="4" s="1"/>
  <c r="R348" i="4" s="1"/>
  <c r="O351" i="4"/>
  <c r="O353" i="4"/>
  <c r="O354" i="4"/>
  <c r="Q354" i="4" s="1"/>
  <c r="O355" i="4"/>
  <c r="O356" i="4"/>
  <c r="O357" i="4"/>
  <c r="Q357" i="4" s="1"/>
  <c r="O358" i="4"/>
  <c r="Q358" i="4" s="1"/>
  <c r="O359" i="4"/>
  <c r="Q359" i="4" s="1"/>
  <c r="O360" i="4"/>
  <c r="Q360" i="4" s="1"/>
  <c r="R360" i="4" s="1"/>
  <c r="O361" i="4"/>
  <c r="Q361" i="4" s="1"/>
  <c r="O365" i="4"/>
  <c r="Q365" i="4" s="1"/>
  <c r="R365" i="4" s="1"/>
  <c r="O366" i="4"/>
  <c r="Q366" i="4" s="1"/>
  <c r="R366" i="4" s="1"/>
  <c r="O367" i="4"/>
  <c r="Q367" i="4" s="1"/>
  <c r="O368" i="4"/>
  <c r="O369" i="4"/>
  <c r="Q369" i="4" s="1"/>
  <c r="O370" i="4"/>
  <c r="Q370" i="4" s="1"/>
  <c r="O371" i="4"/>
  <c r="Q371" i="4" s="1"/>
  <c r="R371" i="4" s="1"/>
  <c r="O372" i="4"/>
  <c r="Q372" i="4" s="1"/>
  <c r="R372" i="4" s="1"/>
  <c r="O377" i="4"/>
  <c r="Q377" i="4" s="1"/>
  <c r="O378" i="4"/>
  <c r="Q378" i="4" s="1"/>
  <c r="O379" i="4"/>
  <c r="Q379" i="4" s="1"/>
  <c r="O380" i="4"/>
  <c r="Q380" i="4" s="1"/>
  <c r="O381" i="4"/>
  <c r="O382" i="4"/>
  <c r="Q382" i="4" s="1"/>
  <c r="R382" i="4" s="1"/>
  <c r="O383" i="4"/>
  <c r="O384" i="4"/>
  <c r="O389" i="4"/>
  <c r="O390" i="4"/>
  <c r="Q390" i="4" s="1"/>
  <c r="O391" i="4"/>
  <c r="Q391" i="4" s="1"/>
  <c r="R391" i="4" s="1"/>
  <c r="O392" i="4"/>
  <c r="Q392" i="4" s="1"/>
  <c r="O393" i="4"/>
  <c r="Q393" i="4" s="1"/>
  <c r="O394" i="4"/>
  <c r="Q394" i="4" s="1"/>
  <c r="O395" i="4"/>
  <c r="Q395" i="4" s="1"/>
  <c r="O396" i="4"/>
  <c r="Q396" i="4" s="1"/>
  <c r="R396" i="4" s="1"/>
  <c r="O397" i="4"/>
  <c r="Q397" i="4" s="1"/>
  <c r="R397" i="4" s="1"/>
  <c r="O401" i="4"/>
  <c r="Q401" i="4" s="1"/>
  <c r="R401" i="4" s="1"/>
  <c r="O402" i="4"/>
  <c r="O403" i="4"/>
  <c r="O404" i="4"/>
  <c r="Q404" i="4" s="1"/>
  <c r="R404" i="4" s="1"/>
  <c r="O405" i="4"/>
  <c r="Q405" i="4" s="1"/>
  <c r="O406" i="4"/>
  <c r="Q406" i="4" s="1"/>
  <c r="O407" i="4"/>
  <c r="O408" i="4"/>
  <c r="Q408" i="4" s="1"/>
  <c r="R408" i="4" s="1"/>
  <c r="O413" i="4"/>
  <c r="Q413" i="4" s="1"/>
  <c r="R413" i="4" s="1"/>
  <c r="O414" i="4"/>
  <c r="O415" i="4"/>
  <c r="Q415" i="4" s="1"/>
  <c r="O416" i="4"/>
  <c r="Q416" i="4" s="1"/>
  <c r="O417" i="4"/>
  <c r="Q417" i="4" s="1"/>
  <c r="O418" i="4"/>
  <c r="Q418" i="4" s="1"/>
  <c r="O419" i="4"/>
  <c r="O420" i="4"/>
  <c r="Q420" i="4" s="1"/>
  <c r="O425" i="4"/>
  <c r="Q425" i="4" s="1"/>
  <c r="O426" i="4"/>
  <c r="O427" i="4"/>
  <c r="O428" i="4"/>
  <c r="O429" i="4"/>
  <c r="O430" i="4"/>
  <c r="O431" i="4"/>
  <c r="Q431" i="4" s="1"/>
  <c r="R431" i="4" s="1"/>
  <c r="O432" i="4"/>
  <c r="Q432" i="4" s="1"/>
  <c r="R432" i="4" s="1"/>
  <c r="O437" i="4"/>
  <c r="Q437" i="4" s="1"/>
  <c r="O438" i="4"/>
  <c r="Q438" i="4" s="1"/>
  <c r="O439" i="4"/>
  <c r="Q439" i="4" s="1"/>
  <c r="O440" i="4"/>
  <c r="Q440" i="4" s="1"/>
  <c r="O441" i="4"/>
  <c r="O442" i="4"/>
  <c r="Q442" i="4" s="1"/>
  <c r="O443" i="4"/>
  <c r="Q443" i="4" s="1"/>
  <c r="R443" i="4" s="1"/>
  <c r="O444" i="4"/>
  <c r="Q444" i="4" s="1"/>
  <c r="R444" i="4" s="1"/>
  <c r="O447" i="4"/>
  <c r="O449" i="4"/>
  <c r="Q449" i="4" s="1"/>
  <c r="R449" i="4" s="1"/>
  <c r="O450" i="4"/>
  <c r="O451" i="4"/>
  <c r="O452" i="4"/>
  <c r="O453" i="4"/>
  <c r="O454" i="4"/>
  <c r="O455" i="4"/>
  <c r="O456" i="4"/>
  <c r="Q456" i="4" s="1"/>
  <c r="O457" i="4"/>
  <c r="Q457" i="4" s="1"/>
  <c r="R457" i="4" s="1"/>
  <c r="O458" i="4"/>
  <c r="Q458" i="4" s="1"/>
  <c r="R458" i="4" s="1"/>
  <c r="O461" i="4"/>
  <c r="Q461" i="4" s="1"/>
  <c r="O462" i="4"/>
  <c r="Q462" i="4" s="1"/>
  <c r="O463" i="4"/>
  <c r="O464" i="4"/>
  <c r="Q464" i="4" s="1"/>
  <c r="O465" i="4"/>
  <c r="Q465" i="4" s="1"/>
  <c r="O466" i="4"/>
  <c r="O467" i="4"/>
  <c r="Q467" i="4" s="1"/>
  <c r="O468" i="4"/>
  <c r="Q468" i="4" s="1"/>
  <c r="O473" i="4"/>
  <c r="Q473" i="4" s="1"/>
  <c r="O474" i="4"/>
  <c r="Q474" i="4" s="1"/>
  <c r="O475" i="4"/>
  <c r="Q475" i="4" s="1"/>
  <c r="O476" i="4"/>
  <c r="Q476" i="4" s="1"/>
  <c r="O477" i="4"/>
  <c r="Q477" i="4" s="1"/>
  <c r="O478" i="4"/>
  <c r="Q478" i="4" s="1"/>
  <c r="O479" i="4"/>
  <c r="Q479" i="4" s="1"/>
  <c r="R479" i="4" s="1"/>
  <c r="O480" i="4"/>
  <c r="Q480" i="4" s="1"/>
  <c r="O481" i="4"/>
  <c r="Q481" i="4" s="1"/>
  <c r="R481" i="4" s="1"/>
  <c r="O482" i="4"/>
  <c r="Q482" i="4" s="1"/>
  <c r="O485" i="4"/>
  <c r="Q485" i="4" s="1"/>
  <c r="O486" i="4"/>
  <c r="Q486" i="4" s="1"/>
  <c r="O487" i="4"/>
  <c r="Q487" i="4" s="1"/>
  <c r="O488" i="4"/>
  <c r="Q488" i="4" s="1"/>
  <c r="O489" i="4"/>
  <c r="Q489" i="4" s="1"/>
  <c r="O490" i="4"/>
  <c r="O491" i="4"/>
  <c r="Q491" i="4" s="1"/>
  <c r="R491" i="4" s="1"/>
  <c r="O492" i="4"/>
  <c r="Q492" i="4" s="1"/>
  <c r="R492" i="4" s="1"/>
  <c r="O493" i="4"/>
  <c r="Q493" i="4" s="1"/>
  <c r="R493" i="4" s="1"/>
  <c r="O494" i="4"/>
  <c r="Q494" i="4" s="1"/>
  <c r="F2263" i="4" l="1"/>
  <c r="Q640" i="4"/>
  <c r="R640" i="4" s="1"/>
  <c r="Q693" i="4"/>
  <c r="R693" i="4" s="1"/>
  <c r="Q639" i="4"/>
  <c r="R639" i="4" s="1"/>
  <c r="Q734" i="4"/>
  <c r="R734" i="4" s="1"/>
  <c r="Q542" i="4"/>
  <c r="Q512" i="4"/>
  <c r="R512" i="4" s="1"/>
  <c r="Q733" i="4"/>
  <c r="R733" i="4" s="1"/>
  <c r="Q727" i="4"/>
  <c r="R727" i="4" s="1"/>
  <c r="Q595" i="4"/>
  <c r="Q726" i="4"/>
  <c r="R726" i="4" s="1"/>
  <c r="Q672" i="4"/>
  <c r="Q660" i="4"/>
  <c r="Q725" i="4"/>
  <c r="Q295" i="4"/>
  <c r="R295" i="4" s="1"/>
  <c r="Q104" i="4"/>
  <c r="R104" i="4" s="1"/>
  <c r="Q281" i="4"/>
  <c r="R281" i="4" s="1"/>
  <c r="Q192" i="4"/>
  <c r="R192" i="4" s="1"/>
  <c r="Q138" i="4"/>
  <c r="R138" i="4" s="1"/>
  <c r="Q179" i="4"/>
  <c r="Q96" i="4"/>
  <c r="Q450" i="4"/>
  <c r="R450" i="4" s="1"/>
  <c r="Q344" i="4"/>
  <c r="R344" i="4" s="1"/>
  <c r="Q336" i="4"/>
  <c r="R336" i="4" s="1"/>
  <c r="Q212" i="4"/>
  <c r="R212" i="4" s="1"/>
  <c r="Q186" i="4"/>
  <c r="R186" i="4" s="1"/>
  <c r="Q20" i="4"/>
  <c r="R20" i="4" s="1"/>
  <c r="Q414" i="4"/>
  <c r="R414" i="4" s="1"/>
  <c r="Q103" i="4"/>
  <c r="R103" i="4" s="1"/>
  <c r="Q61" i="4"/>
  <c r="R61" i="4" s="1"/>
  <c r="Q47" i="4"/>
  <c r="R47" i="4" s="1"/>
  <c r="Q41" i="4"/>
  <c r="R41" i="4" s="1"/>
  <c r="Q33" i="4"/>
  <c r="R33" i="4" s="1"/>
  <c r="Q292" i="4"/>
  <c r="Q193" i="4"/>
  <c r="Q737" i="4"/>
  <c r="R737" i="4" s="1"/>
  <c r="Q731" i="4"/>
  <c r="R731" i="4" s="1"/>
  <c r="Q728" i="4"/>
  <c r="Q713" i="4"/>
  <c r="R713" i="4" s="1"/>
  <c r="Q710" i="4"/>
  <c r="R710" i="4" s="1"/>
  <c r="Q707" i="4"/>
  <c r="R707" i="4" s="1"/>
  <c r="Q701" i="4"/>
  <c r="R701" i="4" s="1"/>
  <c r="Q698" i="4"/>
  <c r="R698" i="4" s="1"/>
  <c r="Q695" i="4"/>
  <c r="Q689" i="4"/>
  <c r="Q683" i="4"/>
  <c r="Q671" i="4"/>
  <c r="R671" i="4" s="1"/>
  <c r="Q659" i="4"/>
  <c r="Q650" i="4"/>
  <c r="R650" i="4" s="1"/>
  <c r="Q647" i="4"/>
  <c r="Q644" i="4"/>
  <c r="R644" i="4" s="1"/>
  <c r="Q632" i="4"/>
  <c r="R632" i="4" s="1"/>
  <c r="Q626" i="4"/>
  <c r="R626" i="4" s="1"/>
  <c r="Q620" i="4"/>
  <c r="R620" i="4" s="1"/>
  <c r="Q611" i="4"/>
  <c r="R611" i="4" s="1"/>
  <c r="Q602" i="4"/>
  <c r="Q599" i="4"/>
  <c r="Q596" i="4"/>
  <c r="R596" i="4" s="1"/>
  <c r="Q587" i="4"/>
  <c r="R587" i="4" s="1"/>
  <c r="Q584" i="4"/>
  <c r="R584" i="4" s="1"/>
  <c r="Q572" i="4"/>
  <c r="R572" i="4" s="1"/>
  <c r="Q566" i="4"/>
  <c r="Q563" i="4"/>
  <c r="R563" i="4" s="1"/>
  <c r="Q560" i="4"/>
  <c r="R560" i="4" s="1"/>
  <c r="Q548" i="4"/>
  <c r="R548" i="4" s="1"/>
  <c r="Q545" i="4"/>
  <c r="R545" i="4" s="1"/>
  <c r="Q536" i="4"/>
  <c r="R536" i="4" s="1"/>
  <c r="Q533" i="4"/>
  <c r="R533" i="4" s="1"/>
  <c r="Q530" i="4"/>
  <c r="R530" i="4" s="1"/>
  <c r="Q527" i="4"/>
  <c r="Q524" i="4"/>
  <c r="R524" i="4" s="1"/>
  <c r="Q521" i="4"/>
  <c r="R521" i="4" s="1"/>
  <c r="Q518" i="4"/>
  <c r="Q515" i="4"/>
  <c r="Q509" i="4"/>
  <c r="R509" i="4" s="1"/>
  <c r="Q506" i="4"/>
  <c r="R506" i="4" s="1"/>
  <c r="Q503" i="4"/>
  <c r="R503" i="4" s="1"/>
  <c r="Q500" i="4"/>
  <c r="R500" i="4" s="1"/>
  <c r="Q497" i="4"/>
  <c r="R497" i="4" s="1"/>
  <c r="Q7" i="4"/>
  <c r="R7" i="4" s="1"/>
  <c r="Q463" i="4"/>
  <c r="R463" i="4" s="1"/>
  <c r="Q131" i="4"/>
  <c r="R131" i="4" s="1"/>
  <c r="Q243" i="4"/>
  <c r="Q99" i="4"/>
  <c r="R99" i="4" s="1"/>
  <c r="Q51" i="4"/>
  <c r="Q428" i="4"/>
  <c r="Q267" i="4"/>
  <c r="R267" i="4" s="1"/>
  <c r="Q239" i="4"/>
  <c r="Q178" i="4"/>
  <c r="R178" i="4" s="1"/>
  <c r="Q89" i="4"/>
  <c r="R89" i="4" s="1"/>
  <c r="Q55" i="4"/>
  <c r="R55" i="4" s="1"/>
  <c r="Q12" i="4"/>
  <c r="R12" i="4" s="1"/>
  <c r="Q6" i="4"/>
  <c r="R6" i="4" s="1"/>
  <c r="Q412" i="4"/>
  <c r="Q455" i="4"/>
  <c r="R455" i="4" s="1"/>
  <c r="Q384" i="4"/>
  <c r="Q335" i="4"/>
  <c r="Q185" i="4"/>
  <c r="R185" i="4" s="1"/>
  <c r="Q143" i="4"/>
  <c r="R143" i="4" s="1"/>
  <c r="Q81" i="4"/>
  <c r="Q25" i="4"/>
  <c r="R25" i="4" s="1"/>
  <c r="Q19" i="4"/>
  <c r="R19" i="4" s="1"/>
  <c r="Q448" i="4"/>
  <c r="Q291" i="4"/>
  <c r="R291" i="4" s="1"/>
  <c r="Q49" i="4"/>
  <c r="R49" i="4" s="1"/>
  <c r="Q429" i="4"/>
  <c r="Q427" i="4"/>
  <c r="Q419" i="4"/>
  <c r="R419" i="4" s="1"/>
  <c r="Q299" i="4"/>
  <c r="R299" i="4" s="1"/>
  <c r="Q177" i="4"/>
  <c r="Q108" i="4"/>
  <c r="R108" i="4" s="1"/>
  <c r="Q54" i="4"/>
  <c r="R54" i="4" s="1"/>
  <c r="Q135" i="4"/>
  <c r="R135" i="4" s="1"/>
  <c r="Q88" i="4"/>
  <c r="R88" i="4" s="1"/>
  <c r="Q40" i="4"/>
  <c r="R40" i="4" s="1"/>
  <c r="Q240" i="4"/>
  <c r="R240" i="4" s="1"/>
  <c r="Q118" i="4"/>
  <c r="R118" i="4" s="1"/>
  <c r="Q90" i="4"/>
  <c r="R90" i="4" s="1"/>
  <c r="Q48" i="4"/>
  <c r="R48" i="4" s="1"/>
  <c r="Q238" i="4"/>
  <c r="R238" i="4" s="1"/>
  <c r="Q259" i="4"/>
  <c r="R259" i="4" s="1"/>
  <c r="Q203" i="4"/>
  <c r="Q163" i="4"/>
  <c r="R163" i="4" s="1"/>
  <c r="Q80" i="4"/>
  <c r="R80" i="4" s="1"/>
  <c r="Q18" i="4"/>
  <c r="R18" i="4" s="1"/>
  <c r="Q280" i="4"/>
  <c r="R280" i="4" s="1"/>
  <c r="Q87" i="4"/>
  <c r="R87" i="4" s="1"/>
  <c r="Q156" i="4"/>
  <c r="R156" i="4" s="1"/>
  <c r="Q102" i="4"/>
  <c r="R102" i="4" s="1"/>
  <c r="Q11" i="4"/>
  <c r="R11" i="4" s="1"/>
  <c r="Q5" i="4"/>
  <c r="Q383" i="4"/>
  <c r="Q272" i="4"/>
  <c r="R272" i="4" s="1"/>
  <c r="Q426" i="4"/>
  <c r="R426" i="4" s="1"/>
  <c r="Q115" i="4"/>
  <c r="Q93" i="4"/>
  <c r="Q31" i="4"/>
  <c r="Q363" i="4"/>
  <c r="R363" i="4" s="1"/>
  <c r="Q712" i="4"/>
  <c r="R712" i="4" s="1"/>
  <c r="Q709" i="4"/>
  <c r="R709" i="4" s="1"/>
  <c r="Q706" i="4"/>
  <c r="R706" i="4" s="1"/>
  <c r="Q700" i="4"/>
  <c r="Q697" i="4"/>
  <c r="Q691" i="4"/>
  <c r="R691" i="4" s="1"/>
  <c r="Q646" i="4"/>
  <c r="R646" i="4" s="1"/>
  <c r="Q610" i="4"/>
  <c r="Q604" i="4"/>
  <c r="R604" i="4" s="1"/>
  <c r="Q598" i="4"/>
  <c r="Q586" i="4"/>
  <c r="R586" i="4" s="1"/>
  <c r="Q580" i="4"/>
  <c r="R580" i="4" s="1"/>
  <c r="Q571" i="4"/>
  <c r="R571" i="4" s="1"/>
  <c r="Q568" i="4"/>
  <c r="R568" i="4" s="1"/>
  <c r="Q562" i="4"/>
  <c r="Q559" i="4"/>
  <c r="R559" i="4" s="1"/>
  <c r="Q544" i="4"/>
  <c r="R544" i="4" s="1"/>
  <c r="Q538" i="4"/>
  <c r="R538" i="4" s="1"/>
  <c r="Q535" i="4"/>
  <c r="Q532" i="4"/>
  <c r="R532" i="4" s="1"/>
  <c r="Q526" i="4"/>
  <c r="R526" i="4" s="1"/>
  <c r="Q523" i="4"/>
  <c r="R523" i="4" s="1"/>
  <c r="Q520" i="4"/>
  <c r="R520" i="4" s="1"/>
  <c r="Q511" i="4"/>
  <c r="R511" i="4" s="1"/>
  <c r="Q508" i="4"/>
  <c r="R508" i="4" s="1"/>
  <c r="Q502" i="4"/>
  <c r="Q499" i="4"/>
  <c r="R499" i="4" s="1"/>
  <c r="Q496" i="4"/>
  <c r="R496" i="4" s="1"/>
  <c r="Q441" i="4"/>
  <c r="Q67" i="4"/>
  <c r="Q60" i="4"/>
  <c r="Q32" i="4"/>
  <c r="R32" i="4" s="1"/>
  <c r="Q454" i="4"/>
  <c r="R454" i="4" s="1"/>
  <c r="Q320" i="4"/>
  <c r="R320" i="4" s="1"/>
  <c r="Q210" i="4"/>
  <c r="R210" i="4" s="1"/>
  <c r="Q355" i="4"/>
  <c r="R355" i="4" s="1"/>
  <c r="Q306" i="4"/>
  <c r="R306" i="4" s="1"/>
  <c r="Q298" i="4"/>
  <c r="R298" i="4" s="1"/>
  <c r="Q251" i="4"/>
  <c r="R251" i="4" s="1"/>
  <c r="Q245" i="4"/>
  <c r="R245" i="4" s="1"/>
  <c r="Q176" i="4"/>
  <c r="Q66" i="4"/>
  <c r="Q59" i="4"/>
  <c r="R59" i="4" s="1"/>
  <c r="Q53" i="4"/>
  <c r="R53" i="4" s="1"/>
  <c r="Q45" i="4"/>
  <c r="R45" i="4" s="1"/>
  <c r="Q10" i="4"/>
  <c r="R10" i="4" s="1"/>
  <c r="Q171" i="4"/>
  <c r="R171" i="4" s="1"/>
  <c r="Q736" i="4"/>
  <c r="R736" i="4" s="1"/>
  <c r="Q652" i="4"/>
  <c r="R652" i="4" s="1"/>
  <c r="Q631" i="4"/>
  <c r="Q628" i="4"/>
  <c r="R628" i="4" s="1"/>
  <c r="Q453" i="4"/>
  <c r="Q368" i="4"/>
  <c r="R368" i="4" s="1"/>
  <c r="Q341" i="4"/>
  <c r="R341" i="4" s="1"/>
  <c r="Q333" i="4"/>
  <c r="R333" i="4" s="1"/>
  <c r="Q264" i="4"/>
  <c r="R264" i="4" s="1"/>
  <c r="Q202" i="4"/>
  <c r="R202" i="4" s="1"/>
  <c r="Q162" i="4"/>
  <c r="Q128" i="4"/>
  <c r="R128" i="4" s="1"/>
  <c r="Q85" i="4"/>
  <c r="R85" i="4" s="1"/>
  <c r="Q17" i="4"/>
  <c r="R17" i="4" s="1"/>
  <c r="Q268" i="4"/>
  <c r="R268" i="4" s="1"/>
  <c r="Q229" i="4"/>
  <c r="R229" i="4" s="1"/>
  <c r="Q37" i="4"/>
  <c r="R37" i="4" s="1"/>
  <c r="Q222" i="4"/>
  <c r="R222" i="4" s="1"/>
  <c r="Q58" i="4"/>
  <c r="Q407" i="4"/>
  <c r="R407" i="4" s="1"/>
  <c r="Q69" i="4"/>
  <c r="R69" i="4" s="1"/>
  <c r="Q34" i="4"/>
  <c r="R34" i="4" s="1"/>
  <c r="Q65" i="4"/>
  <c r="R65" i="4" s="1"/>
  <c r="Q9" i="4"/>
  <c r="R9" i="4" s="1"/>
  <c r="Q389" i="4"/>
  <c r="R389" i="4" s="1"/>
  <c r="Q270" i="4"/>
  <c r="R270" i="4" s="1"/>
  <c r="Q140" i="4"/>
  <c r="R140" i="4" s="1"/>
  <c r="Q133" i="4"/>
  <c r="R133" i="4" s="1"/>
  <c r="Q127" i="4"/>
  <c r="R127" i="4" s="1"/>
  <c r="Q22" i="4"/>
  <c r="Q220" i="4"/>
  <c r="R220" i="4" s="1"/>
  <c r="Q75" i="4"/>
  <c r="R75" i="4" s="1"/>
  <c r="Q28" i="4"/>
  <c r="R28" i="4" s="1"/>
  <c r="Q332" i="4"/>
  <c r="R332" i="4" s="1"/>
  <c r="Q263" i="4"/>
  <c r="R263" i="4" s="1"/>
  <c r="Q188" i="4"/>
  <c r="R188" i="4" s="1"/>
  <c r="Q161" i="4"/>
  <c r="R161" i="4" s="1"/>
  <c r="Q78" i="4"/>
  <c r="R78" i="4" s="1"/>
  <c r="Q27" i="4"/>
  <c r="R27" i="4" s="1"/>
  <c r="Q402" i="4"/>
  <c r="R402" i="4" s="1"/>
  <c r="Q180" i="4"/>
  <c r="R180" i="4" s="1"/>
  <c r="Q174" i="4"/>
  <c r="R174" i="4" s="1"/>
  <c r="Q105" i="4"/>
  <c r="R105" i="4" s="1"/>
  <c r="Q57" i="4"/>
  <c r="R57" i="4" s="1"/>
  <c r="Q43" i="4"/>
  <c r="R43" i="4" s="1"/>
  <c r="Q35" i="4"/>
  <c r="R35" i="4" s="1"/>
  <c r="Q8" i="4"/>
  <c r="R8" i="4" s="1"/>
  <c r="Q471" i="4"/>
  <c r="R471" i="4" s="1"/>
  <c r="Q387" i="4"/>
  <c r="R387" i="4" s="1"/>
  <c r="Q708" i="4"/>
  <c r="R708" i="4" s="1"/>
  <c r="Q702" i="4"/>
  <c r="R702" i="4" s="1"/>
  <c r="Q699" i="4"/>
  <c r="R699" i="4" s="1"/>
  <c r="Q696" i="4"/>
  <c r="R696" i="4" s="1"/>
  <c r="Q690" i="4"/>
  <c r="R690" i="4" s="1"/>
  <c r="Q684" i="4"/>
  <c r="R684" i="4" s="1"/>
  <c r="Q669" i="4"/>
  <c r="R669" i="4" s="1"/>
  <c r="Q666" i="4"/>
  <c r="R666" i="4" s="1"/>
  <c r="Q663" i="4"/>
  <c r="R663" i="4" s="1"/>
  <c r="Q648" i="4"/>
  <c r="R648" i="4" s="1"/>
  <c r="Q645" i="4"/>
  <c r="R645" i="4" s="1"/>
  <c r="Q642" i="4"/>
  <c r="R642" i="4" s="1"/>
  <c r="Q636" i="4"/>
  <c r="R636" i="4" s="1"/>
  <c r="Q624" i="4"/>
  <c r="R624" i="4" s="1"/>
  <c r="Q618" i="4"/>
  <c r="R618" i="4" s="1"/>
  <c r="Q615" i="4"/>
  <c r="R615" i="4" s="1"/>
  <c r="Q609" i="4"/>
  <c r="R609" i="4" s="1"/>
  <c r="Q606" i="4"/>
  <c r="R606" i="4" s="1"/>
  <c r="Q600" i="4"/>
  <c r="R600" i="4" s="1"/>
  <c r="Q597" i="4"/>
  <c r="R597" i="4" s="1"/>
  <c r="Q594" i="4"/>
  <c r="R594" i="4" s="1"/>
  <c r="Q591" i="4"/>
  <c r="R591" i="4" s="1"/>
  <c r="Q588" i="4"/>
  <c r="R588" i="4" s="1"/>
  <c r="Q582" i="4"/>
  <c r="R582" i="4" s="1"/>
  <c r="Q579" i="4"/>
  <c r="R579" i="4" s="1"/>
  <c r="Q573" i="4"/>
  <c r="R573" i="4" s="1"/>
  <c r="Q570" i="4"/>
  <c r="R570" i="4" s="1"/>
  <c r="Q567" i="4"/>
  <c r="R567" i="4" s="1"/>
  <c r="Q564" i="4"/>
  <c r="R564" i="4" s="1"/>
  <c r="Q561" i="4"/>
  <c r="R561" i="4" s="1"/>
  <c r="Q552" i="4"/>
  <c r="R552" i="4" s="1"/>
  <c r="Q549" i="4"/>
  <c r="R549" i="4" s="1"/>
  <c r="Q546" i="4"/>
  <c r="R546" i="4" s="1"/>
  <c r="Q543" i="4"/>
  <c r="R543" i="4" s="1"/>
  <c r="Q537" i="4"/>
  <c r="R537" i="4" s="1"/>
  <c r="Q534" i="4"/>
  <c r="R534" i="4" s="1"/>
  <c r="Q531" i="4"/>
  <c r="R531" i="4" s="1"/>
  <c r="Q528" i="4"/>
  <c r="R528" i="4" s="1"/>
  <c r="Q525" i="4"/>
  <c r="R525" i="4" s="1"/>
  <c r="Q522" i="4"/>
  <c r="R522" i="4" s="1"/>
  <c r="Q519" i="4"/>
  <c r="R519" i="4" s="1"/>
  <c r="Q516" i="4"/>
  <c r="R516" i="4" s="1"/>
  <c r="Q513" i="4"/>
  <c r="R513" i="4" s="1"/>
  <c r="Q510" i="4"/>
  <c r="R510" i="4" s="1"/>
  <c r="Q507" i="4"/>
  <c r="R507" i="4" s="1"/>
  <c r="Q504" i="4"/>
  <c r="R504" i="4" s="1"/>
  <c r="Q501" i="4"/>
  <c r="R501" i="4" s="1"/>
  <c r="Q498" i="4"/>
  <c r="R498" i="4" s="1"/>
  <c r="Q42" i="4"/>
  <c r="R42" i="4" s="1"/>
  <c r="Q469" i="4"/>
  <c r="R469" i="4" s="1"/>
  <c r="Q385" i="4"/>
  <c r="R385" i="4" s="1"/>
  <c r="Q244" i="4"/>
  <c r="R244" i="4" s="1"/>
  <c r="Q52" i="4"/>
  <c r="R52" i="4" s="1"/>
  <c r="Q15" i="4"/>
  <c r="R15" i="4" s="1"/>
  <c r="Q403" i="4"/>
  <c r="R403" i="4" s="1"/>
  <c r="Q36" i="4"/>
  <c r="R36" i="4" s="1"/>
  <c r="Q30" i="4"/>
  <c r="R30" i="4" s="1"/>
  <c r="Q452" i="4"/>
  <c r="R452" i="4" s="1"/>
  <c r="Q219" i="4"/>
  <c r="R219" i="4" s="1"/>
  <c r="Q160" i="4"/>
  <c r="R160" i="4" s="1"/>
  <c r="Q111" i="4"/>
  <c r="R111" i="4" s="1"/>
  <c r="Q353" i="4"/>
  <c r="R353" i="4" s="1"/>
  <c r="Q113" i="4"/>
  <c r="R113" i="4" s="1"/>
  <c r="Q29" i="4"/>
  <c r="R29" i="4" s="1"/>
  <c r="Q64" i="4"/>
  <c r="R64" i="4" s="1"/>
  <c r="Q738" i="4"/>
  <c r="R738" i="4" s="1"/>
  <c r="Q729" i="4"/>
  <c r="R729" i="4" s="1"/>
  <c r="Q451" i="4"/>
  <c r="R451" i="4" s="1"/>
  <c r="Q345" i="4"/>
  <c r="R345" i="4" s="1"/>
  <c r="Q331" i="4"/>
  <c r="R331" i="4" s="1"/>
  <c r="Q323" i="4"/>
  <c r="R323" i="4" s="1"/>
  <c r="Q262" i="4"/>
  <c r="R262" i="4" s="1"/>
  <c r="Q213" i="4"/>
  <c r="R213" i="4" s="1"/>
  <c r="Q200" i="4"/>
  <c r="R200" i="4" s="1"/>
  <c r="Q187" i="4"/>
  <c r="R187" i="4" s="1"/>
  <c r="Q139" i="4"/>
  <c r="R139" i="4" s="1"/>
  <c r="Q83" i="4"/>
  <c r="R83" i="4" s="1"/>
  <c r="Q77" i="4"/>
  <c r="R77" i="4" s="1"/>
  <c r="Q470" i="4"/>
  <c r="R470" i="4" s="1"/>
  <c r="Q253" i="4"/>
  <c r="R253" i="4" s="1"/>
  <c r="Q208" i="4"/>
  <c r="R208" i="4" s="1"/>
  <c r="Q16" i="4"/>
  <c r="R16" i="4" s="1"/>
  <c r="R595" i="4"/>
  <c r="R679" i="4"/>
  <c r="R633" i="4"/>
  <c r="R643" i="4"/>
  <c r="R623" i="4"/>
  <c r="Q739" i="4"/>
  <c r="R739" i="4" s="1"/>
  <c r="R651" i="4"/>
  <c r="R631" i="4"/>
  <c r="R555" i="4"/>
  <c r="R547" i="4"/>
  <c r="R692" i="4"/>
  <c r="Q578" i="4"/>
  <c r="R578" i="4" s="1"/>
  <c r="R719" i="4"/>
  <c r="R655" i="4"/>
  <c r="R638" i="4"/>
  <c r="R635" i="4"/>
  <c r="R518" i="4"/>
  <c r="R515" i="4"/>
  <c r="R683" i="4"/>
  <c r="R610" i="4"/>
  <c r="R590" i="4"/>
  <c r="R502" i="4"/>
  <c r="R647" i="4"/>
  <c r="R554" i="4"/>
  <c r="R535" i="4"/>
  <c r="R732" i="4"/>
  <c r="R667" i="4"/>
  <c r="R627" i="4"/>
  <c r="R574" i="4"/>
  <c r="R700" i="4"/>
  <c r="R622" i="4"/>
  <c r="R619" i="4"/>
  <c r="R602" i="4"/>
  <c r="R599" i="4"/>
  <c r="R662" i="4"/>
  <c r="R527" i="4"/>
  <c r="Q682" i="4"/>
  <c r="R682" i="4" s="1"/>
  <c r="R634" i="4"/>
  <c r="Q614" i="4"/>
  <c r="R614" i="4" s="1"/>
  <c r="R566" i="4"/>
  <c r="Q550" i="4"/>
  <c r="R550" i="4" s="1"/>
  <c r="R514" i="4"/>
  <c r="Q730" i="4"/>
  <c r="R730" i="4" s="1"/>
  <c r="Q711" i="4"/>
  <c r="R711" i="4" s="1"/>
  <c r="Q718" i="4"/>
  <c r="R718" i="4" s="1"/>
  <c r="R728" i="4"/>
  <c r="Q723" i="4"/>
  <c r="R723" i="4" s="1"/>
  <c r="Q617" i="4"/>
  <c r="R617" i="4" s="1"/>
  <c r="Q541" i="4"/>
  <c r="R541" i="4" s="1"/>
  <c r="Q673" i="4"/>
  <c r="R673" i="4" s="1"/>
  <c r="R659" i="4"/>
  <c r="Q641" i="4"/>
  <c r="R641" i="4" s="1"/>
  <c r="Q629" i="4"/>
  <c r="R629" i="4" s="1"/>
  <c r="R725" i="4"/>
  <c r="Q505" i="4"/>
  <c r="R505" i="4" s="1"/>
  <c r="Q553" i="4"/>
  <c r="R553" i="4" s="1"/>
  <c r="Q677" i="4"/>
  <c r="R677" i="4" s="1"/>
  <c r="R670" i="4"/>
  <c r="Q661" i="4"/>
  <c r="R661" i="4" s="1"/>
  <c r="Q565" i="4"/>
  <c r="R565" i="4" s="1"/>
  <c r="R689" i="4"/>
  <c r="R681" i="4"/>
  <c r="Q577" i="4"/>
  <c r="R577" i="4" s="1"/>
  <c r="Q589" i="4"/>
  <c r="R589" i="4" s="1"/>
  <c r="Q517" i="4"/>
  <c r="R517" i="4" s="1"/>
  <c r="R740" i="4"/>
  <c r="R724" i="4"/>
  <c r="Q665" i="4"/>
  <c r="R665" i="4" s="1"/>
  <c r="R658" i="4"/>
  <c r="Q649" i="4"/>
  <c r="R649" i="4" s="1"/>
  <c r="Q601" i="4"/>
  <c r="R601" i="4" s="1"/>
  <c r="R562" i="4"/>
  <c r="Q557" i="4"/>
  <c r="R557" i="4" s="1"/>
  <c r="Q613" i="4"/>
  <c r="R613" i="4" s="1"/>
  <c r="Q569" i="4"/>
  <c r="R569" i="4" s="1"/>
  <c r="R697" i="4"/>
  <c r="Q637" i="4"/>
  <c r="R637" i="4" s="1"/>
  <c r="Q625" i="4"/>
  <c r="R625" i="4" s="1"/>
  <c r="Q581" i="4"/>
  <c r="R581" i="4" s="1"/>
  <c r="R720" i="4"/>
  <c r="R704" i="4"/>
  <c r="R695" i="4"/>
  <c r="R688" i="4"/>
  <c r="R680" i="4"/>
  <c r="Q653" i="4"/>
  <c r="R653" i="4" s="1"/>
  <c r="R598" i="4"/>
  <c r="Q593" i="4"/>
  <c r="R593" i="4" s="1"/>
  <c r="Q529" i="4"/>
  <c r="R529" i="4" s="1"/>
  <c r="Q605" i="4"/>
  <c r="R605" i="4" s="1"/>
  <c r="R542" i="4"/>
  <c r="R672" i="4"/>
  <c r="R660" i="4"/>
  <c r="R612" i="4"/>
  <c r="R576" i="4"/>
  <c r="R540" i="4"/>
  <c r="R162" i="4"/>
  <c r="Q172" i="4"/>
  <c r="R172" i="4" s="1"/>
  <c r="Q447" i="4"/>
  <c r="R447" i="4" s="1"/>
  <c r="R465" i="4"/>
  <c r="R157" i="4"/>
  <c r="Q183" i="4"/>
  <c r="R183" i="4" s="1"/>
  <c r="R477" i="4"/>
  <c r="Q195" i="4"/>
  <c r="R195" i="4" s="1"/>
  <c r="Q351" i="4"/>
  <c r="R351" i="4" s="1"/>
  <c r="Q124" i="4"/>
  <c r="R124" i="4" s="1"/>
  <c r="Q255" i="4"/>
  <c r="R255" i="4" s="1"/>
  <c r="R167" i="4"/>
  <c r="Q460" i="4"/>
  <c r="R460" i="4" s="1"/>
  <c r="Q352" i="4"/>
  <c r="R352" i="4" s="1"/>
  <c r="Q337" i="4"/>
  <c r="R337" i="4" s="1"/>
  <c r="Q313" i="4"/>
  <c r="R313" i="4" s="1"/>
  <c r="Q169" i="4"/>
  <c r="R169" i="4" s="1"/>
  <c r="Q13" i="4"/>
  <c r="R13" i="4" s="1"/>
  <c r="Q472" i="4"/>
  <c r="R472" i="4" s="1"/>
  <c r="Q364" i="4"/>
  <c r="R364" i="4" s="1"/>
  <c r="R392" i="4"/>
  <c r="R203" i="4"/>
  <c r="R437" i="4"/>
  <c r="R494" i="4"/>
  <c r="R468" i="4"/>
  <c r="R383" i="4"/>
  <c r="R489" i="4"/>
  <c r="R484" i="4"/>
  <c r="R476" i="4"/>
  <c r="R422" i="4"/>
  <c r="R367" i="4"/>
  <c r="R258" i="4"/>
  <c r="R217" i="4"/>
  <c r="R440" i="4"/>
  <c r="R66" i="4"/>
  <c r="R373" i="4"/>
  <c r="R354" i="4"/>
  <c r="R335" i="4"/>
  <c r="R467" i="4"/>
  <c r="R412" i="4"/>
  <c r="R330" i="4"/>
  <c r="R325" i="4"/>
  <c r="R241" i="4"/>
  <c r="R184" i="4"/>
  <c r="R145" i="4"/>
  <c r="R361" i="4"/>
  <c r="R150" i="4"/>
  <c r="R482" i="4"/>
  <c r="R448" i="4"/>
  <c r="R429" i="4"/>
  <c r="R424" i="4"/>
  <c r="R415" i="4"/>
  <c r="R384" i="4"/>
  <c r="R379" i="4"/>
  <c r="R292" i="4"/>
  <c r="Q356" i="4"/>
  <c r="R356" i="4" s="1"/>
  <c r="Q265" i="4"/>
  <c r="R265" i="4" s="1"/>
  <c r="R109" i="4"/>
  <c r="Q100" i="4"/>
  <c r="R100" i="4" s="1"/>
  <c r="R310" i="4"/>
  <c r="R221" i="4"/>
  <c r="R196" i="4"/>
  <c r="R175" i="4"/>
  <c r="R168" i="4"/>
  <c r="R164" i="4"/>
  <c r="R115" i="4"/>
  <c r="R82" i="4"/>
  <c r="R151" i="4"/>
  <c r="R130" i="4"/>
  <c r="R106" i="4"/>
  <c r="R67" i="4"/>
  <c r="R322" i="4"/>
  <c r="R94" i="4"/>
  <c r="R394" i="4"/>
  <c r="R269" i="4"/>
  <c r="R485" i="4"/>
  <c r="R475" i="4"/>
  <c r="R461" i="4"/>
  <c r="R436" i="4"/>
  <c r="R425" i="4"/>
  <c r="R418" i="4"/>
  <c r="R400" i="4"/>
  <c r="R393" i="4"/>
  <c r="R347" i="4"/>
  <c r="R340" i="4"/>
  <c r="R256" i="4"/>
  <c r="R232" i="4"/>
  <c r="R154" i="4"/>
  <c r="R70" i="4"/>
  <c r="R488" i="4"/>
  <c r="R478" i="4"/>
  <c r="R464" i="4"/>
  <c r="R453" i="4"/>
  <c r="R446" i="4"/>
  <c r="R439" i="4"/>
  <c r="R428" i="4"/>
  <c r="R417" i="4"/>
  <c r="R410" i="4"/>
  <c r="R378" i="4"/>
  <c r="R358" i="4"/>
  <c r="R343" i="4"/>
  <c r="R308" i="4"/>
  <c r="R305" i="4"/>
  <c r="R296" i="4"/>
  <c r="R198" i="4"/>
  <c r="R121" i="4"/>
  <c r="R73" i="4"/>
  <c r="R31" i="4"/>
  <c r="R370" i="4"/>
  <c r="R293" i="4"/>
  <c r="R142" i="4"/>
  <c r="R58" i="4"/>
  <c r="R22" i="4"/>
  <c r="R166" i="4"/>
  <c r="R46" i="4"/>
  <c r="R480" i="4"/>
  <c r="R456" i="4"/>
  <c r="R420" i="4"/>
  <c r="R395" i="4"/>
  <c r="R349" i="4"/>
  <c r="R346" i="4"/>
  <c r="R234" i="4"/>
  <c r="R193" i="4"/>
  <c r="R176" i="4"/>
  <c r="R116" i="4"/>
  <c r="R442" i="4"/>
  <c r="R406" i="4"/>
  <c r="R328" i="4"/>
  <c r="R487" i="4"/>
  <c r="R473" i="4"/>
  <c r="R441" i="4"/>
  <c r="R434" i="4"/>
  <c r="R427" i="4"/>
  <c r="R416" i="4"/>
  <c r="R405" i="4"/>
  <c r="R398" i="4"/>
  <c r="R388" i="4"/>
  <c r="R377" i="4"/>
  <c r="R342" i="4"/>
  <c r="R319" i="4"/>
  <c r="R311" i="4"/>
  <c r="R307" i="4"/>
  <c r="R283" i="4"/>
  <c r="R205" i="4"/>
  <c r="R173" i="4"/>
  <c r="R152" i="4"/>
  <c r="R76" i="4"/>
  <c r="R68" i="4"/>
  <c r="Q490" i="4"/>
  <c r="R490" i="4" s="1"/>
  <c r="Q466" i="4"/>
  <c r="R466" i="4" s="1"/>
  <c r="Q430" i="4"/>
  <c r="R430" i="4" s="1"/>
  <c r="R380" i="4"/>
  <c r="Q334" i="4"/>
  <c r="R334" i="4" s="1"/>
  <c r="Q209" i="4"/>
  <c r="R209" i="4" s="1"/>
  <c r="R197" i="4"/>
  <c r="Q107" i="4"/>
  <c r="R107" i="4" s="1"/>
  <c r="Q91" i="4"/>
  <c r="R91" i="4" s="1"/>
  <c r="Q79" i="4"/>
  <c r="R79" i="4" s="1"/>
  <c r="R165" i="4"/>
  <c r="Q374" i="4"/>
  <c r="R374" i="4" s="1"/>
  <c r="Q14" i="4"/>
  <c r="R14" i="4" s="1"/>
  <c r="Q290" i="4"/>
  <c r="R290" i="4" s="1"/>
  <c r="Q206" i="4"/>
  <c r="R206" i="4" s="1"/>
  <c r="Q62" i="4"/>
  <c r="R62" i="4" s="1"/>
  <c r="Q38" i="4"/>
  <c r="R38" i="4" s="1"/>
  <c r="R237" i="4"/>
  <c r="R177" i="4"/>
  <c r="Q375" i="4"/>
  <c r="R375" i="4" s="1"/>
  <c r="Q326" i="4"/>
  <c r="R326" i="4" s="1"/>
  <c r="Q254" i="4"/>
  <c r="R254" i="4" s="1"/>
  <c r="Q230" i="4"/>
  <c r="R230" i="4" s="1"/>
  <c r="R191" i="4"/>
  <c r="R153" i="4"/>
  <c r="R136" i="4"/>
  <c r="R129" i="4"/>
  <c r="R23" i="4"/>
  <c r="Q182" i="4"/>
  <c r="R182" i="4" s="1"/>
  <c r="Q110" i="4"/>
  <c r="R110" i="4" s="1"/>
  <c r="R486" i="4"/>
  <c r="R474" i="4"/>
  <c r="R462" i="4"/>
  <c r="R438" i="4"/>
  <c r="R390" i="4"/>
  <c r="R376" i="4"/>
  <c r="R359" i="4"/>
  <c r="R309" i="4"/>
  <c r="R275" i="4"/>
  <c r="R261" i="4"/>
  <c r="Q170" i="4"/>
  <c r="R170" i="4" s="1"/>
  <c r="Q146" i="4"/>
  <c r="R146" i="4" s="1"/>
  <c r="Q122" i="4"/>
  <c r="R122" i="4" s="1"/>
  <c r="R112" i="4"/>
  <c r="R81" i="4"/>
  <c r="Q314" i="4"/>
  <c r="R314" i="4" s="1"/>
  <c r="Q266" i="4"/>
  <c r="R266" i="4" s="1"/>
  <c r="R297" i="4"/>
  <c r="Q86" i="4"/>
  <c r="R86" i="4" s="1"/>
  <c r="R369" i="4"/>
  <c r="Q194" i="4"/>
  <c r="R194" i="4" s="1"/>
  <c r="R189" i="4"/>
  <c r="Q158" i="4"/>
  <c r="R158" i="4" s="1"/>
  <c r="R21" i="4"/>
  <c r="R357" i="4"/>
  <c r="Q362" i="4"/>
  <c r="R362" i="4" s="1"/>
  <c r="Q302" i="4"/>
  <c r="R302" i="4" s="1"/>
  <c r="R285" i="4"/>
  <c r="Q278" i="4"/>
  <c r="R278" i="4" s="1"/>
  <c r="R201" i="4"/>
  <c r="Q98" i="4"/>
  <c r="R98" i="4" s="1"/>
  <c r="Q74" i="4"/>
  <c r="R74" i="4" s="1"/>
  <c r="Q26" i="4"/>
  <c r="R26" i="4" s="1"/>
  <c r="R273" i="4"/>
  <c r="Q350" i="4"/>
  <c r="R350" i="4" s="1"/>
  <c r="R495" i="4"/>
  <c r="R459" i="4"/>
  <c r="R435" i="4"/>
  <c r="R423" i="4"/>
  <c r="R411" i="4"/>
  <c r="R399" i="4"/>
  <c r="R239" i="4"/>
  <c r="R215" i="4"/>
  <c r="R179" i="4"/>
  <c r="R155" i="4"/>
  <c r="Q386" i="4"/>
  <c r="R386" i="4" s="1"/>
  <c r="Q134" i="4"/>
  <c r="R134" i="4" s="1"/>
  <c r="R93" i="4"/>
  <c r="R483" i="4"/>
  <c r="Q381" i="4"/>
  <c r="R381" i="4" s="1"/>
  <c r="Q338" i="4"/>
  <c r="R338" i="4" s="1"/>
  <c r="Q321" i="4"/>
  <c r="R321" i="4" s="1"/>
  <c r="Q249" i="4"/>
  <c r="R249" i="4" s="1"/>
  <c r="Q242" i="4"/>
  <c r="R242" i="4" s="1"/>
  <c r="Q225" i="4"/>
  <c r="R225" i="4" s="1"/>
  <c r="Q218" i="4"/>
  <c r="R218" i="4" s="1"/>
  <c r="Q141" i="4"/>
  <c r="R141" i="4" s="1"/>
  <c r="Q117" i="4"/>
  <c r="R117" i="4" s="1"/>
  <c r="Q50" i="4"/>
  <c r="R50" i="4" s="1"/>
  <c r="R339" i="4"/>
  <c r="R327" i="4"/>
  <c r="R315" i="4"/>
  <c r="R303" i="4"/>
  <c r="R279" i="4"/>
  <c r="R243" i="4"/>
  <c r="R231" i="4"/>
  <c r="R207" i="4"/>
  <c r="R159" i="4"/>
  <c r="R147" i="4"/>
  <c r="R123" i="4"/>
  <c r="R63" i="4"/>
  <c r="R51" i="4"/>
  <c r="R39" i="4"/>
  <c r="R286" i="4"/>
  <c r="R274" i="4"/>
  <c r="R250" i="4"/>
  <c r="R226" i="4"/>
  <c r="R214" i="4"/>
  <c r="R190" i="4"/>
  <c r="R5" i="4"/>
  <c r="R144" i="4"/>
  <c r="R132" i="4"/>
  <c r="R120" i="4"/>
  <c r="R96" i="4"/>
  <c r="R84" i="4"/>
  <c r="R72" i="4"/>
  <c r="R60" i="4"/>
  <c r="R24" i="4"/>
  <c r="F2264" i="4" l="1"/>
  <c r="G50" i="7"/>
  <c r="G54" i="7"/>
  <c r="G53" i="7"/>
  <c r="G42" i="7"/>
  <c r="G46" i="7"/>
  <c r="G43" i="7"/>
  <c r="G56" i="7"/>
  <c r="G58" i="7"/>
  <c r="G59" i="7"/>
  <c r="G62" i="7"/>
  <c r="G14" i="7"/>
  <c r="G17" i="7"/>
  <c r="G36" i="7"/>
  <c r="G30" i="7"/>
  <c r="G49" i="7"/>
  <c r="O4" i="4"/>
  <c r="E3" i="8"/>
  <c r="H10" i="8" l="1"/>
  <c r="I2623" i="4"/>
  <c r="H445" i="8"/>
  <c r="H159" i="8"/>
  <c r="I2736" i="4"/>
  <c r="I2799" i="4"/>
  <c r="I877" i="4"/>
  <c r="I1598" i="4"/>
  <c r="H311" i="8"/>
  <c r="H25" i="8"/>
  <c r="I2638" i="4"/>
  <c r="H448" i="8"/>
  <c r="H138" i="8"/>
  <c r="I2727" i="4"/>
  <c r="I1178" i="4"/>
  <c r="I2887" i="4"/>
  <c r="H180" i="8"/>
  <c r="I2793" i="4"/>
  <c r="I2847" i="4"/>
  <c r="H305" i="8"/>
  <c r="I809" i="4"/>
  <c r="I1333" i="4"/>
  <c r="H334" i="8"/>
  <c r="H48" i="8"/>
  <c r="I2661" i="4"/>
  <c r="I2969" i="4"/>
  <c r="H173" i="8"/>
  <c r="I2762" i="4"/>
  <c r="I1201" i="4"/>
  <c r="H202" i="8"/>
  <c r="I2554" i="4"/>
  <c r="I2884" i="4"/>
  <c r="H351" i="8"/>
  <c r="H41" i="8"/>
  <c r="I2630" i="4"/>
  <c r="I1069" i="4"/>
  <c r="H70" i="8"/>
  <c r="I2683" i="4"/>
  <c r="I2940" i="4"/>
  <c r="H219" i="8"/>
  <c r="I2535" i="4"/>
  <c r="I2864" i="4"/>
  <c r="I937" i="4"/>
  <c r="I1658" i="4"/>
  <c r="I2954" i="4"/>
  <c r="H229" i="8"/>
  <c r="I757" i="4"/>
  <c r="I2874" i="4"/>
  <c r="H342" i="8"/>
  <c r="H176" i="8"/>
  <c r="I1382" i="4"/>
  <c r="H239" i="8"/>
  <c r="I755" i="4"/>
  <c r="I2925" i="4"/>
  <c r="H376" i="8"/>
  <c r="H66" i="8"/>
  <c r="I2655" i="4"/>
  <c r="I1106" i="4"/>
  <c r="H107" i="8"/>
  <c r="I2720" i="4"/>
  <c r="I2997" i="4"/>
  <c r="H244" i="8"/>
  <c r="I748" i="4"/>
  <c r="I2878" i="4"/>
  <c r="I974" i="4"/>
  <c r="I789" i="4"/>
  <c r="I2588" i="4"/>
  <c r="H410" i="8"/>
  <c r="H112" i="8"/>
  <c r="I2701" i="4"/>
  <c r="I2930" i="4"/>
  <c r="I842" i="4"/>
  <c r="H418" i="8"/>
  <c r="H132" i="8"/>
  <c r="I2745" i="4"/>
  <c r="I2796" i="4"/>
  <c r="H257" i="8"/>
  <c r="I761" i="4"/>
  <c r="I1285" i="4"/>
  <c r="I2816" i="4"/>
  <c r="H288" i="8"/>
  <c r="I804" i="4"/>
  <c r="I2603" i="4"/>
  <c r="H413" i="8"/>
  <c r="H103" i="8"/>
  <c r="I1441" i="4"/>
  <c r="I1107" i="4"/>
  <c r="I869" i="4"/>
  <c r="I1590" i="4"/>
  <c r="I1292" i="4"/>
  <c r="I1006" i="4"/>
  <c r="I752" i="4"/>
  <c r="I2212" i="4"/>
  <c r="I1119" i="4"/>
  <c r="I881" i="4"/>
  <c r="I1602" i="4"/>
  <c r="I1304" i="4"/>
  <c r="I1018" i="4"/>
  <c r="I876" i="4"/>
  <c r="I2224" i="4"/>
  <c r="I1938" i="4"/>
  <c r="I2814" i="4"/>
  <c r="I1469" i="4"/>
  <c r="I1183" i="4"/>
  <c r="I885" i="4"/>
  <c r="I1606" i="4"/>
  <c r="I2115" i="4"/>
  <c r="I1805" i="4"/>
  <c r="I2893" i="4"/>
  <c r="I1481" i="4"/>
  <c r="I1195" i="4"/>
  <c r="I897" i="4"/>
  <c r="I1618" i="4"/>
  <c r="I2127" i="4"/>
  <c r="I1817" i="4"/>
  <c r="I2621" i="4"/>
  <c r="I1493" i="4"/>
  <c r="I1207" i="4"/>
  <c r="I909" i="4"/>
  <c r="I1630" i="4"/>
  <c r="I2139" i="4"/>
  <c r="I1829" i="4"/>
  <c r="I2693" i="4"/>
  <c r="I1505" i="4"/>
  <c r="I1219" i="4"/>
  <c r="I921" i="4"/>
  <c r="I1642" i="4"/>
  <c r="I2151" i="4"/>
  <c r="I1841" i="4"/>
  <c r="I1503" i="4"/>
  <c r="I1229" i="4"/>
  <c r="I943" i="4"/>
  <c r="I1652" i="4"/>
  <c r="I1366" i="4"/>
  <c r="I1875" i="4"/>
  <c r="I1104" i="4"/>
  <c r="I1515" i="4"/>
  <c r="I1241" i="4"/>
  <c r="I955" i="4"/>
  <c r="H8" i="8"/>
  <c r="I1378" i="4"/>
  <c r="I1887" i="4"/>
  <c r="I1176" i="4"/>
  <c r="I1527" i="4"/>
  <c r="I1253" i="4"/>
  <c r="I967" i="4"/>
  <c r="H80" i="8"/>
  <c r="I1390" i="4"/>
  <c r="I1899" i="4"/>
  <c r="I1248" i="4"/>
  <c r="I1539" i="4"/>
  <c r="I1265" i="4"/>
  <c r="I979" i="4"/>
  <c r="H152" i="8"/>
  <c r="I1402" i="4"/>
  <c r="I1911" i="4"/>
  <c r="I1320" i="4"/>
  <c r="I1083" i="4"/>
  <c r="I845" i="4"/>
  <c r="I1566" i="4"/>
  <c r="I1268" i="4"/>
  <c r="I982" i="4"/>
  <c r="I2741" i="4"/>
  <c r="I2188" i="4"/>
  <c r="I927" i="4"/>
  <c r="H416" i="8"/>
  <c r="I1434" i="4"/>
  <c r="I1136" i="4"/>
  <c r="H154" i="8"/>
  <c r="I2767" i="4"/>
  <c r="I2832" i="4"/>
  <c r="H303" i="8"/>
  <c r="I795" i="4"/>
  <c r="I2582" i="4"/>
  <c r="I1021" i="4"/>
  <c r="I2947" i="4"/>
  <c r="H455" i="8"/>
  <c r="H169" i="8"/>
  <c r="I2782" i="4"/>
  <c r="I2809" i="4"/>
  <c r="H282" i="8"/>
  <c r="I786" i="4"/>
  <c r="I1322" i="4"/>
  <c r="I2855" i="4"/>
  <c r="H324" i="8"/>
  <c r="H38" i="8"/>
  <c r="I2639" i="4"/>
  <c r="H449" i="8"/>
  <c r="H139" i="8"/>
  <c r="I1477" i="4"/>
  <c r="I2956" i="4"/>
  <c r="H192" i="8"/>
  <c r="I2544" i="4"/>
  <c r="I2860" i="4"/>
  <c r="H317" i="8"/>
  <c r="H7" i="8"/>
  <c r="I1345" i="4"/>
  <c r="H346" i="8"/>
  <c r="H60" i="8"/>
  <c r="I2673" i="4"/>
  <c r="I3005" i="4"/>
  <c r="H185" i="8"/>
  <c r="I2774" i="4"/>
  <c r="I1213" i="4"/>
  <c r="H214" i="8"/>
  <c r="I2566" i="4"/>
  <c r="I2897" i="4"/>
  <c r="H363" i="8"/>
  <c r="H53" i="8"/>
  <c r="I2642" i="4"/>
  <c r="I1081" i="4"/>
  <c r="I2764" i="4"/>
  <c r="I2908" i="4"/>
  <c r="H373" i="8"/>
  <c r="H87" i="8"/>
  <c r="I2664" i="4"/>
  <c r="I2980" i="4"/>
  <c r="I763" i="4"/>
  <c r="I1526" i="4"/>
  <c r="H383" i="8"/>
  <c r="H97" i="8"/>
  <c r="I2710" i="4"/>
  <c r="I2943" i="4"/>
  <c r="H210" i="8"/>
  <c r="I2538" i="4"/>
  <c r="I1250" i="4"/>
  <c r="H251" i="8"/>
  <c r="I767" i="4"/>
  <c r="I2578" i="4"/>
  <c r="H388" i="8"/>
  <c r="H78" i="8"/>
  <c r="I2667" i="4"/>
  <c r="I1118" i="4"/>
  <c r="H119" i="8"/>
  <c r="I2732" i="4"/>
  <c r="I3013" i="4"/>
  <c r="H256" i="8"/>
  <c r="I760" i="4"/>
  <c r="I2891" i="4"/>
  <c r="I986" i="4"/>
  <c r="I2803" i="4"/>
  <c r="H276" i="8"/>
  <c r="I792" i="4"/>
  <c r="I2591" i="4"/>
  <c r="H401" i="8"/>
  <c r="H91" i="8"/>
  <c r="I1429" i="4"/>
  <c r="I2610" i="4"/>
  <c r="H432" i="8"/>
  <c r="H146" i="8"/>
  <c r="I2747" i="4"/>
  <c r="I2798" i="4"/>
  <c r="H247" i="8"/>
  <c r="I1585" i="4"/>
  <c r="I1275" i="4"/>
  <c r="I1013" i="4"/>
  <c r="I2951" i="4"/>
  <c r="I1436" i="4"/>
  <c r="I1150" i="4"/>
  <c r="I1659" i="4"/>
  <c r="I2356" i="4"/>
  <c r="I1287" i="4"/>
  <c r="I1025" i="4"/>
  <c r="I2840" i="4"/>
  <c r="I1448" i="4"/>
  <c r="I1162" i="4"/>
  <c r="I1671" i="4"/>
  <c r="I2368" i="4"/>
  <c r="I2082" i="4"/>
  <c r="I892" i="4"/>
  <c r="I1613" i="4"/>
  <c r="I1327" i="4"/>
  <c r="I1029" i="4"/>
  <c r="I1163" i="4"/>
  <c r="I2259" i="4"/>
  <c r="I1949" i="4"/>
  <c r="I904" i="4"/>
  <c r="I1625" i="4"/>
  <c r="I1339" i="4"/>
  <c r="I1041" i="4"/>
  <c r="I1235" i="4"/>
  <c r="I2271" i="4"/>
  <c r="I1961" i="4"/>
  <c r="I916" i="4"/>
  <c r="I1637" i="4"/>
  <c r="I1351" i="4"/>
  <c r="I1053" i="4"/>
  <c r="I1307" i="4"/>
  <c r="I2283" i="4"/>
  <c r="I1973" i="4"/>
  <c r="I928" i="4"/>
  <c r="I1649" i="4"/>
  <c r="I1363" i="4"/>
  <c r="I1065" i="4"/>
  <c r="I1379" i="4"/>
  <c r="I2295" i="4"/>
  <c r="I1985" i="4"/>
  <c r="I1647" i="4"/>
  <c r="I1373" i="4"/>
  <c r="I1087" i="4"/>
  <c r="I2728" i="4"/>
  <c r="I1510" i="4"/>
  <c r="I2019" i="4"/>
  <c r="I1709" i="4"/>
  <c r="H45" i="8"/>
  <c r="I1385" i="4"/>
  <c r="I1099" i="4"/>
  <c r="I2540" i="4"/>
  <c r="I1522" i="4"/>
  <c r="I2031" i="4"/>
  <c r="I1721" i="4"/>
  <c r="H117" i="8"/>
  <c r="I1397" i="4"/>
  <c r="I1111" i="4"/>
  <c r="I811" i="4"/>
  <c r="I1534" i="4"/>
  <c r="I2043" i="4"/>
  <c r="I1733" i="4"/>
  <c r="H189" i="8"/>
  <c r="I1409" i="4"/>
  <c r="I1123" i="4"/>
  <c r="I825" i="4"/>
  <c r="I1546" i="4"/>
  <c r="I2055" i="4"/>
  <c r="I1745" i="4"/>
  <c r="I1251" i="4"/>
  <c r="I989" i="4"/>
  <c r="H356" i="8"/>
  <c r="I1412" i="4"/>
  <c r="I1126" i="4"/>
  <c r="I1524" i="4"/>
  <c r="I2332" i="4"/>
  <c r="I1095" i="4"/>
  <c r="I857" i="4"/>
  <c r="I1578" i="4"/>
  <c r="I1280" i="4"/>
  <c r="I994" i="4"/>
  <c r="I2552" i="4"/>
  <c r="H298" i="8"/>
  <c r="H12" i="8"/>
  <c r="I2625" i="4"/>
  <c r="H447" i="8"/>
  <c r="H137" i="8"/>
  <c r="I2726" i="4"/>
  <c r="I1165" i="4"/>
  <c r="I879" i="4"/>
  <c r="I2843" i="4"/>
  <c r="H313" i="8"/>
  <c r="H27" i="8"/>
  <c r="I2604" i="4"/>
  <c r="H426" i="8"/>
  <c r="I2879" i="4"/>
  <c r="I1466" i="4"/>
  <c r="I2646" i="4"/>
  <c r="I2911" i="4"/>
  <c r="H182" i="8"/>
  <c r="I2783" i="4"/>
  <c r="I2836" i="4"/>
  <c r="H283" i="8"/>
  <c r="I1621" i="4"/>
  <c r="I2868" i="4"/>
  <c r="H336" i="8"/>
  <c r="H50" i="8"/>
  <c r="I2651" i="4"/>
  <c r="I2827" i="4"/>
  <c r="H151" i="8"/>
  <c r="I1489" i="4"/>
  <c r="I2992" i="4"/>
  <c r="H204" i="8"/>
  <c r="I2556" i="4"/>
  <c r="I2873" i="4"/>
  <c r="H329" i="8"/>
  <c r="H19" i="8"/>
  <c r="I1357" i="4"/>
  <c r="H358" i="8"/>
  <c r="H72" i="8"/>
  <c r="I2685" i="4"/>
  <c r="I2942" i="4"/>
  <c r="H197" i="8"/>
  <c r="I2786" i="4"/>
  <c r="I1225" i="4"/>
  <c r="H82" i="8"/>
  <c r="I2695" i="4"/>
  <c r="I2960" i="4"/>
  <c r="H231" i="8"/>
  <c r="I2547" i="4"/>
  <c r="I2877" i="4"/>
  <c r="I949" i="4"/>
  <c r="H44" i="8"/>
  <c r="I2974" i="4"/>
  <c r="H241" i="8"/>
  <c r="I769" i="4"/>
  <c r="I2888" i="4"/>
  <c r="H354" i="8"/>
  <c r="H248" i="8"/>
  <c r="I1394" i="4"/>
  <c r="H395" i="8"/>
  <c r="H109" i="8"/>
  <c r="I2722" i="4"/>
  <c r="I2963" i="4"/>
  <c r="H222" i="8"/>
  <c r="I2550" i="4"/>
  <c r="I1262" i="4"/>
  <c r="H263" i="8"/>
  <c r="I779" i="4"/>
  <c r="I2590" i="4"/>
  <c r="H400" i="8"/>
  <c r="H90" i="8"/>
  <c r="I2679" i="4"/>
  <c r="I1130" i="4"/>
  <c r="I2598" i="4"/>
  <c r="H420" i="8"/>
  <c r="H134" i="8"/>
  <c r="I2735" i="4"/>
  <c r="I3000" i="4"/>
  <c r="H235" i="8"/>
  <c r="I1573" i="4"/>
  <c r="I2754" i="4"/>
  <c r="I2818" i="4"/>
  <c r="H290" i="8"/>
  <c r="I794" i="4"/>
  <c r="I2581" i="4"/>
  <c r="H391" i="8"/>
  <c r="I2946" i="4"/>
  <c r="I1431" i="4"/>
  <c r="I1157" i="4"/>
  <c r="I871" i="4"/>
  <c r="I1580" i="4"/>
  <c r="I1294" i="4"/>
  <c r="I1803" i="4"/>
  <c r="I2500" i="4"/>
  <c r="I1443" i="4"/>
  <c r="I1169" i="4"/>
  <c r="I883" i="4"/>
  <c r="I1592" i="4"/>
  <c r="I1306" i="4"/>
  <c r="I1815" i="4"/>
  <c r="H237" i="8"/>
  <c r="I2226" i="4"/>
  <c r="I1036" i="4"/>
  <c r="I2828" i="4"/>
  <c r="I1471" i="4"/>
  <c r="I1173" i="4"/>
  <c r="I1718" i="4"/>
  <c r="I2403" i="4"/>
  <c r="I2093" i="4"/>
  <c r="I1048" i="4"/>
  <c r="I2906" i="4"/>
  <c r="I1483" i="4"/>
  <c r="I1185" i="4"/>
  <c r="I1730" i="4"/>
  <c r="I2415" i="4"/>
  <c r="I2105" i="4"/>
  <c r="I1060" i="4"/>
  <c r="I2633" i="4"/>
  <c r="I1495" i="4"/>
  <c r="I1197" i="4"/>
  <c r="I1742" i="4"/>
  <c r="I2427" i="4"/>
  <c r="I2117" i="4"/>
  <c r="I1072" i="4"/>
  <c r="I2705" i="4"/>
  <c r="I1507" i="4"/>
  <c r="I1209" i="4"/>
  <c r="I1754" i="4"/>
  <c r="I2439" i="4"/>
  <c r="I2129" i="4"/>
  <c r="I2765" i="4"/>
  <c r="I1517" i="4"/>
  <c r="I1231" i="4"/>
  <c r="I933" i="4"/>
  <c r="I1654" i="4"/>
  <c r="I2163" i="4"/>
  <c r="I1853" i="4"/>
  <c r="I776" i="4"/>
  <c r="I1529" i="4"/>
  <c r="I1243" i="4"/>
  <c r="I945" i="4"/>
  <c r="H164" i="8"/>
  <c r="I2175" i="4"/>
  <c r="I1865" i="4"/>
  <c r="I820" i="4"/>
  <c r="I1541" i="4"/>
  <c r="I1255" i="4"/>
  <c r="I957" i="4"/>
  <c r="I2740" i="4"/>
  <c r="I2187" i="4"/>
  <c r="I1877" i="4"/>
  <c r="I832" i="4"/>
  <c r="I1553" i="4"/>
  <c r="I1267" i="4"/>
  <c r="I969" i="4"/>
  <c r="I751" i="4"/>
  <c r="I2199" i="4"/>
  <c r="I1889" i="4"/>
  <c r="I1407" i="4"/>
  <c r="I1133" i="4"/>
  <c r="I847" i="4"/>
  <c r="I1556" i="4"/>
  <c r="I1270" i="4"/>
  <c r="I1779" i="4"/>
  <c r="I2476" i="4"/>
  <c r="I1263" i="4"/>
  <c r="I1001" i="4"/>
  <c r="H428" i="8"/>
  <c r="I1424" i="4"/>
  <c r="H442" i="8"/>
  <c r="H156" i="8"/>
  <c r="I2769" i="4"/>
  <c r="I2821" i="4"/>
  <c r="H281" i="8"/>
  <c r="I785" i="4"/>
  <c r="I1309" i="4"/>
  <c r="H22" i="8"/>
  <c r="I2635" i="4"/>
  <c r="H457" i="8"/>
  <c r="H171" i="8"/>
  <c r="I2748" i="4"/>
  <c r="I2811" i="4"/>
  <c r="I889" i="4"/>
  <c r="I1610" i="4"/>
  <c r="I2790" i="4"/>
  <c r="I2857" i="4"/>
  <c r="H326" i="8"/>
  <c r="H28" i="8"/>
  <c r="I2617" i="4"/>
  <c r="H427" i="8"/>
  <c r="I2880" i="4"/>
  <c r="I2658" i="4"/>
  <c r="I2958" i="4"/>
  <c r="H194" i="8"/>
  <c r="I2795" i="4"/>
  <c r="I2849" i="4"/>
  <c r="H295" i="8"/>
  <c r="I1633" i="4"/>
  <c r="I2881" i="4"/>
  <c r="H348" i="8"/>
  <c r="H62" i="8"/>
  <c r="I2663" i="4"/>
  <c r="I2935" i="4"/>
  <c r="H163" i="8"/>
  <c r="I1501" i="4"/>
  <c r="I2937" i="4"/>
  <c r="H216" i="8"/>
  <c r="I2568" i="4"/>
  <c r="I2886" i="4"/>
  <c r="H341" i="8"/>
  <c r="H31" i="8"/>
  <c r="I1369" i="4"/>
  <c r="H226" i="8"/>
  <c r="I742" i="4"/>
  <c r="I2910" i="4"/>
  <c r="H375" i="8"/>
  <c r="H65" i="8"/>
  <c r="I2654" i="4"/>
  <c r="I1093" i="4"/>
  <c r="I775" i="4"/>
  <c r="I2921" i="4"/>
  <c r="H385" i="8"/>
  <c r="H99" i="8"/>
  <c r="I2676" i="4"/>
  <c r="I3016" i="4"/>
  <c r="I816" i="4"/>
  <c r="I1538" i="4"/>
  <c r="I2990" i="4"/>
  <c r="H253" i="8"/>
  <c r="I781" i="4"/>
  <c r="I2901" i="4"/>
  <c r="H366" i="8"/>
  <c r="H320" i="8"/>
  <c r="I1406" i="4"/>
  <c r="H407" i="8"/>
  <c r="H121" i="8"/>
  <c r="I2734" i="4"/>
  <c r="I2979" i="4"/>
  <c r="H234" i="8"/>
  <c r="I2562" i="4"/>
  <c r="I1274" i="4"/>
  <c r="I2742" i="4"/>
  <c r="I2805" i="4"/>
  <c r="H278" i="8"/>
  <c r="I782" i="4"/>
  <c r="I2569" i="4"/>
  <c r="H379" i="8"/>
  <c r="H393" i="8"/>
  <c r="I813" i="4"/>
  <c r="I2612" i="4"/>
  <c r="H434" i="8"/>
  <c r="H136" i="8"/>
  <c r="I2725" i="4"/>
  <c r="I2966" i="4"/>
  <c r="I866" i="4"/>
  <c r="I1575" i="4"/>
  <c r="I1301" i="4"/>
  <c r="I1015" i="4"/>
  <c r="H368" i="8"/>
  <c r="I1438" i="4"/>
  <c r="I1947" i="4"/>
  <c r="I1536" i="4"/>
  <c r="I1587" i="4"/>
  <c r="I1313" i="4"/>
  <c r="I1027" i="4"/>
  <c r="H440" i="8"/>
  <c r="I1450" i="4"/>
  <c r="I1959" i="4"/>
  <c r="I1608" i="4"/>
  <c r="I2370" i="4"/>
  <c r="I1180" i="4"/>
  <c r="I894" i="4"/>
  <c r="I1615" i="4"/>
  <c r="I1317" i="4"/>
  <c r="I1862" i="4"/>
  <c r="I814" i="4"/>
  <c r="I2237" i="4"/>
  <c r="I1192" i="4"/>
  <c r="I906" i="4"/>
  <c r="I1627" i="4"/>
  <c r="I1329" i="4"/>
  <c r="I1874" i="4"/>
  <c r="I887" i="4"/>
  <c r="I2249" i="4"/>
  <c r="I1204" i="4"/>
  <c r="I918" i="4"/>
  <c r="I1639" i="4"/>
  <c r="I1341" i="4"/>
  <c r="I1886" i="4"/>
  <c r="I959" i="4"/>
  <c r="I2261" i="4"/>
  <c r="I1216" i="4"/>
  <c r="I930" i="4"/>
  <c r="I1651" i="4"/>
  <c r="I1353" i="4"/>
  <c r="I1898" i="4"/>
  <c r="I1031" i="4"/>
  <c r="I2273" i="4"/>
  <c r="I940" i="4"/>
  <c r="H57" i="8"/>
  <c r="I1375" i="4"/>
  <c r="I1077" i="4"/>
  <c r="I1451" i="4"/>
  <c r="I2307" i="4"/>
  <c r="I1997" i="4"/>
  <c r="I952" i="4"/>
  <c r="H129" i="8"/>
  <c r="I1387" i="4"/>
  <c r="I1089" i="4"/>
  <c r="I1523" i="4"/>
  <c r="I2319" i="4"/>
  <c r="I2009" i="4"/>
  <c r="I964" i="4"/>
  <c r="H201" i="8"/>
  <c r="I1399" i="4"/>
  <c r="I1101" i="4"/>
  <c r="I1595" i="4"/>
  <c r="I2331" i="4"/>
  <c r="I2021" i="4"/>
  <c r="I976" i="4"/>
  <c r="H273" i="8"/>
  <c r="I1411" i="4"/>
  <c r="I1113" i="4"/>
  <c r="I1657" i="4"/>
  <c r="I2343" i="4"/>
  <c r="I2033" i="4"/>
  <c r="I1551" i="4"/>
  <c r="I1277" i="4"/>
  <c r="I991" i="4"/>
  <c r="H224" i="8"/>
  <c r="I1414" i="4"/>
  <c r="I1923" i="4"/>
  <c r="I1392" i="4"/>
  <c r="I1419" i="4"/>
  <c r="I1145" i="4"/>
  <c r="I859" i="4"/>
  <c r="I1568" i="4"/>
  <c r="I2829" i="4"/>
  <c r="H300" i="8"/>
  <c r="H14" i="8"/>
  <c r="I2615" i="4"/>
  <c r="H425" i="8"/>
  <c r="H115" i="8"/>
  <c r="I1453" i="4"/>
  <c r="H166" i="8"/>
  <c r="I2779" i="4"/>
  <c r="I2845" i="4"/>
  <c r="H315" i="8"/>
  <c r="I807" i="4"/>
  <c r="I2594" i="4"/>
  <c r="I1033" i="4"/>
  <c r="I2813" i="4"/>
  <c r="H35" i="8"/>
  <c r="I2648" i="4"/>
  <c r="I2932" i="4"/>
  <c r="H172" i="8"/>
  <c r="I2761" i="4"/>
  <c r="I2800" i="4"/>
  <c r="I902" i="4"/>
  <c r="I2541" i="4"/>
  <c r="I2870" i="4"/>
  <c r="H338" i="8"/>
  <c r="H40" i="8"/>
  <c r="I2629" i="4"/>
  <c r="H439" i="8"/>
  <c r="I2609" i="4"/>
  <c r="I2670" i="4"/>
  <c r="I2994" i="4"/>
  <c r="H206" i="8"/>
  <c r="I2534" i="4"/>
  <c r="I2862" i="4"/>
  <c r="H307" i="8"/>
  <c r="I1645" i="4"/>
  <c r="I2894" i="4"/>
  <c r="H360" i="8"/>
  <c r="H74" i="8"/>
  <c r="I2675" i="4"/>
  <c r="I2971" i="4"/>
  <c r="H175" i="8"/>
  <c r="I1513" i="4"/>
  <c r="H370" i="8"/>
  <c r="H84" i="8"/>
  <c r="I2697" i="4"/>
  <c r="I2962" i="4"/>
  <c r="H209" i="8"/>
  <c r="I2537" i="4"/>
  <c r="I1237" i="4"/>
  <c r="H94" i="8"/>
  <c r="I2707" i="4"/>
  <c r="I2976" i="4"/>
  <c r="H243" i="8"/>
  <c r="I2559" i="4"/>
  <c r="I2890" i="4"/>
  <c r="I961" i="4"/>
  <c r="H116" i="8"/>
  <c r="I2575" i="4"/>
  <c r="H397" i="8"/>
  <c r="H111" i="8"/>
  <c r="I2688" i="4"/>
  <c r="I2949" i="4"/>
  <c r="I829" i="4"/>
  <c r="I1550" i="4"/>
  <c r="I3010" i="4"/>
  <c r="H265" i="8"/>
  <c r="I793" i="4"/>
  <c r="I2914" i="4"/>
  <c r="H378" i="8"/>
  <c r="H392" i="8"/>
  <c r="I1418" i="4"/>
  <c r="I801" i="4"/>
  <c r="I2600" i="4"/>
  <c r="H422" i="8"/>
  <c r="H124" i="8"/>
  <c r="I2713" i="4"/>
  <c r="I2950" i="4"/>
  <c r="I854" i="4"/>
  <c r="H143" i="8"/>
  <c r="I2756" i="4"/>
  <c r="I2820" i="4"/>
  <c r="H280" i="8"/>
  <c r="I784" i="4"/>
  <c r="I2917" i="4"/>
  <c r="I1010" i="4"/>
  <c r="H405" i="8"/>
  <c r="I1445" i="4"/>
  <c r="I1159" i="4"/>
  <c r="I861" i="4"/>
  <c r="I1582" i="4"/>
  <c r="I2091" i="4"/>
  <c r="I1781" i="4"/>
  <c r="I2982" i="4"/>
  <c r="I1457" i="4"/>
  <c r="I1171" i="4"/>
  <c r="I873" i="4"/>
  <c r="I1594" i="4"/>
  <c r="I2103" i="4"/>
  <c r="I1793" i="4"/>
  <c r="I2514" i="4"/>
  <c r="I1324" i="4"/>
  <c r="I1038" i="4"/>
  <c r="I2919" i="4"/>
  <c r="I1461" i="4"/>
  <c r="I2006" i="4"/>
  <c r="I1660" i="4"/>
  <c r="I2381" i="4"/>
  <c r="I1336" i="4"/>
  <c r="I1050" i="4"/>
  <c r="I2573" i="4"/>
  <c r="I1473" i="4"/>
  <c r="I2018" i="4"/>
  <c r="I1672" i="4"/>
  <c r="I2393" i="4"/>
  <c r="I1348" i="4"/>
  <c r="I1062" i="4"/>
  <c r="I2645" i="4"/>
  <c r="I1485" i="4"/>
  <c r="I2030" i="4"/>
  <c r="I1684" i="4"/>
  <c r="I2405" i="4"/>
  <c r="I1360" i="4"/>
  <c r="I1074" i="4"/>
  <c r="I2717" i="4"/>
  <c r="I1497" i="4"/>
  <c r="I2042" i="4"/>
  <c r="I1696" i="4"/>
  <c r="I2417" i="4"/>
  <c r="I1084" i="4"/>
  <c r="I2777" i="4"/>
  <c r="I1519" i="4"/>
  <c r="I1221" i="4"/>
  <c r="I1766" i="4"/>
  <c r="I2451" i="4"/>
  <c r="I2141" i="4"/>
  <c r="I1096" i="4"/>
  <c r="I788" i="4"/>
  <c r="I1531" i="4"/>
  <c r="I1233" i="4"/>
  <c r="I1778" i="4"/>
  <c r="I2463" i="4"/>
  <c r="I2153" i="4"/>
  <c r="I1108" i="4"/>
  <c r="I822" i="4"/>
  <c r="I1543" i="4"/>
  <c r="I1245" i="4"/>
  <c r="I1790" i="4"/>
  <c r="I2475" i="4"/>
  <c r="I2165" i="4"/>
  <c r="I1120" i="4"/>
  <c r="I834" i="4"/>
  <c r="I1555" i="4"/>
  <c r="I1257" i="4"/>
  <c r="I1802" i="4"/>
  <c r="I2487" i="4"/>
  <c r="I2177" i="4"/>
  <c r="H261" i="8"/>
  <c r="I1421" i="4"/>
  <c r="I1135" i="4"/>
  <c r="I837" i="4"/>
  <c r="I1558" i="4"/>
  <c r="I2067" i="4"/>
  <c r="I1757" i="4"/>
  <c r="I1563" i="4"/>
  <c r="I1289" i="4"/>
  <c r="I1003" i="4"/>
  <c r="H296" i="8"/>
  <c r="I1426" i="4"/>
  <c r="I2622" i="4"/>
  <c r="H444" i="8"/>
  <c r="H158" i="8"/>
  <c r="I2759" i="4"/>
  <c r="I2810" i="4"/>
  <c r="H259" i="8"/>
  <c r="I1597" i="4"/>
  <c r="H310" i="8"/>
  <c r="H24" i="8"/>
  <c r="I2637" i="4"/>
  <c r="H459" i="8"/>
  <c r="H149" i="8"/>
  <c r="I2738" i="4"/>
  <c r="I1177" i="4"/>
  <c r="I891" i="4"/>
  <c r="H179" i="8"/>
  <c r="I2792" i="4"/>
  <c r="I2859" i="4"/>
  <c r="H316" i="8"/>
  <c r="H6" i="8"/>
  <c r="I2595" i="4"/>
  <c r="I1046" i="4"/>
  <c r="H47" i="8"/>
  <c r="I2660" i="4"/>
  <c r="I2968" i="4"/>
  <c r="H184" i="8"/>
  <c r="I2773" i="4"/>
  <c r="I2812" i="4"/>
  <c r="I914" i="4"/>
  <c r="I2553" i="4"/>
  <c r="I2883" i="4"/>
  <c r="H350" i="8"/>
  <c r="H52" i="8"/>
  <c r="I2641" i="4"/>
  <c r="H451" i="8"/>
  <c r="I2681" i="4"/>
  <c r="I2682" i="4"/>
  <c r="I2939" i="4"/>
  <c r="H218" i="8"/>
  <c r="I2546" i="4"/>
  <c r="I2876" i="4"/>
  <c r="H319" i="8"/>
  <c r="H33" i="8"/>
  <c r="I2953" i="4"/>
  <c r="H228" i="8"/>
  <c r="I744" i="4"/>
  <c r="I2900" i="4"/>
  <c r="H353" i="8"/>
  <c r="H43" i="8"/>
  <c r="I1381" i="4"/>
  <c r="H238" i="8"/>
  <c r="I754" i="4"/>
  <c r="I2924" i="4"/>
  <c r="H387" i="8"/>
  <c r="H77" i="8"/>
  <c r="I2666" i="4"/>
  <c r="I1105" i="4"/>
  <c r="H106" i="8"/>
  <c r="I2719" i="4"/>
  <c r="I2996" i="4"/>
  <c r="H255" i="8"/>
  <c r="I747" i="4"/>
  <c r="I2903" i="4"/>
  <c r="I973" i="4"/>
  <c r="H188" i="8"/>
  <c r="I2587" i="4"/>
  <c r="H409" i="8"/>
  <c r="H123" i="8"/>
  <c r="I2700" i="4"/>
  <c r="I2965" i="4"/>
  <c r="I841" i="4"/>
  <c r="I1562" i="4"/>
  <c r="H131" i="8"/>
  <c r="I2744" i="4"/>
  <c r="I2807" i="4"/>
  <c r="H268" i="8"/>
  <c r="I772" i="4"/>
  <c r="I2904" i="4"/>
  <c r="I998" i="4"/>
  <c r="H287" i="8"/>
  <c r="I803" i="4"/>
  <c r="I2614" i="4"/>
  <c r="H424" i="8"/>
  <c r="H114" i="8"/>
  <c r="I2703" i="4"/>
  <c r="I1154" i="4"/>
  <c r="I868" i="4"/>
  <c r="I1589" i="4"/>
  <c r="I1303" i="4"/>
  <c r="I1005" i="4"/>
  <c r="I1019" i="4"/>
  <c r="I2235" i="4"/>
  <c r="I1925" i="4"/>
  <c r="I880" i="4"/>
  <c r="I1601" i="4"/>
  <c r="I1315" i="4"/>
  <c r="I1017" i="4"/>
  <c r="I1091" i="4"/>
  <c r="I2247" i="4"/>
  <c r="I1937" i="4"/>
  <c r="I1548" i="4"/>
  <c r="I1468" i="4"/>
  <c r="I1182" i="4"/>
  <c r="I884" i="4"/>
  <c r="I1605" i="4"/>
  <c r="I2150" i="4"/>
  <c r="I1804" i="4"/>
  <c r="I827" i="4"/>
  <c r="I1480" i="4"/>
  <c r="I1194" i="4"/>
  <c r="I896" i="4"/>
  <c r="I1617" i="4"/>
  <c r="I2162" i="4"/>
  <c r="I1816" i="4"/>
  <c r="I899" i="4"/>
  <c r="I1492" i="4"/>
  <c r="I1206" i="4"/>
  <c r="I908" i="4"/>
  <c r="I1629" i="4"/>
  <c r="I2174" i="4"/>
  <c r="I1828" i="4"/>
  <c r="I971" i="4"/>
  <c r="I1504" i="4"/>
  <c r="I1218" i="4"/>
  <c r="I920" i="4"/>
  <c r="I1641" i="4"/>
  <c r="I2186" i="4"/>
  <c r="I1840" i="4"/>
  <c r="I1043" i="4"/>
  <c r="I1228" i="4"/>
  <c r="I942" i="4"/>
  <c r="H69" i="8"/>
  <c r="I1365" i="4"/>
  <c r="I1910" i="4"/>
  <c r="I1103" i="4"/>
  <c r="I2285" i="4"/>
  <c r="I1240" i="4"/>
  <c r="I954" i="4"/>
  <c r="H141" i="8"/>
  <c r="I1377" i="4"/>
  <c r="I1922" i="4"/>
  <c r="I1175" i="4"/>
  <c r="I2297" i="4"/>
  <c r="I1252" i="4"/>
  <c r="I966" i="4"/>
  <c r="H213" i="8"/>
  <c r="I1389" i="4"/>
  <c r="I1934" i="4"/>
  <c r="I1247" i="4"/>
  <c r="I2309" i="4"/>
  <c r="I1264" i="4"/>
  <c r="I978" i="4"/>
  <c r="H285" i="8"/>
  <c r="I1401" i="4"/>
  <c r="I1946" i="4"/>
  <c r="I1319" i="4"/>
  <c r="I2321" i="4"/>
  <c r="I844" i="4"/>
  <c r="I1565" i="4"/>
  <c r="I1279" i="4"/>
  <c r="I981" i="4"/>
  <c r="I875" i="4"/>
  <c r="I2211" i="4"/>
  <c r="I1901" i="4"/>
  <c r="H333" i="8"/>
  <c r="I2766" i="4"/>
  <c r="I2831" i="4"/>
  <c r="H302" i="8"/>
  <c r="I806" i="4"/>
  <c r="I2593" i="4"/>
  <c r="H403" i="8"/>
  <c r="I3008" i="4"/>
  <c r="H454" i="8"/>
  <c r="H168" i="8"/>
  <c r="I2781" i="4"/>
  <c r="I2834" i="4"/>
  <c r="H293" i="8"/>
  <c r="I797" i="4"/>
  <c r="I1321" i="4"/>
  <c r="I1035" i="4"/>
  <c r="H323" i="8"/>
  <c r="H37" i="8"/>
  <c r="I2650" i="4"/>
  <c r="H460" i="8"/>
  <c r="H150" i="8"/>
  <c r="I2739" i="4"/>
  <c r="I1190" i="4"/>
  <c r="H191" i="8"/>
  <c r="I2543" i="4"/>
  <c r="I2872" i="4"/>
  <c r="H328" i="8"/>
  <c r="H18" i="8"/>
  <c r="I2607" i="4"/>
  <c r="I1058" i="4"/>
  <c r="H59" i="8"/>
  <c r="I2672" i="4"/>
  <c r="I3004" i="4"/>
  <c r="H196" i="8"/>
  <c r="I2785" i="4"/>
  <c r="I2825" i="4"/>
  <c r="I926" i="4"/>
  <c r="I2565" i="4"/>
  <c r="I2896" i="4"/>
  <c r="H362" i="8"/>
  <c r="H64" i="8"/>
  <c r="I2653" i="4"/>
  <c r="I2851" i="4"/>
  <c r="I2753" i="4"/>
  <c r="I2907" i="4"/>
  <c r="H372" i="8"/>
  <c r="H86" i="8"/>
  <c r="I2687" i="4"/>
  <c r="I3007" i="4"/>
  <c r="H187" i="8"/>
  <c r="I1525" i="4"/>
  <c r="H382" i="8"/>
  <c r="H96" i="8"/>
  <c r="I2709" i="4"/>
  <c r="I2978" i="4"/>
  <c r="H221" i="8"/>
  <c r="I2549" i="4"/>
  <c r="I1249" i="4"/>
  <c r="H250" i="8"/>
  <c r="I766" i="4"/>
  <c r="I2577" i="4"/>
  <c r="H399" i="8"/>
  <c r="H89" i="8"/>
  <c r="I2678" i="4"/>
  <c r="I1117" i="4"/>
  <c r="H118" i="8"/>
  <c r="I2731" i="4"/>
  <c r="I3012" i="4"/>
  <c r="H267" i="8"/>
  <c r="I759" i="4"/>
  <c r="I2916" i="4"/>
  <c r="I985" i="4"/>
  <c r="H260" i="8"/>
  <c r="H275" i="8"/>
  <c r="I791" i="4"/>
  <c r="I2602" i="4"/>
  <c r="H412" i="8"/>
  <c r="H102" i="8"/>
  <c r="I2691" i="4"/>
  <c r="I1142" i="4"/>
  <c r="H431" i="8"/>
  <c r="H145" i="8"/>
  <c r="I2758" i="4"/>
  <c r="I3015" i="4"/>
  <c r="H258" i="8"/>
  <c r="I762" i="4"/>
  <c r="I1298" i="4"/>
  <c r="I1012" i="4"/>
  <c r="I3018" i="4"/>
  <c r="I1447" i="4"/>
  <c r="I1149" i="4"/>
  <c r="I1694" i="4"/>
  <c r="I2379" i="4"/>
  <c r="I2069" i="4"/>
  <c r="I1024" i="4"/>
  <c r="I2936" i="4"/>
  <c r="I1459" i="4"/>
  <c r="I1161" i="4"/>
  <c r="I1706" i="4"/>
  <c r="I2391" i="4"/>
  <c r="I2081" i="4"/>
  <c r="I2892" i="4"/>
  <c r="I1612" i="4"/>
  <c r="I1326" i="4"/>
  <c r="I1028" i="4"/>
  <c r="I2972" i="4"/>
  <c r="I2294" i="4"/>
  <c r="I1948" i="4"/>
  <c r="I2620" i="4"/>
  <c r="I1624" i="4"/>
  <c r="I1338" i="4"/>
  <c r="I1040" i="4"/>
  <c r="I2854" i="4"/>
  <c r="I2306" i="4"/>
  <c r="I1960" i="4"/>
  <c r="I2692" i="4"/>
  <c r="I1636" i="4"/>
  <c r="I1350" i="4"/>
  <c r="I1052" i="4"/>
  <c r="I2585" i="4"/>
  <c r="I2318" i="4"/>
  <c r="I1972" i="4"/>
  <c r="I819" i="4"/>
  <c r="I1648" i="4"/>
  <c r="I1362" i="4"/>
  <c r="I1064" i="4"/>
  <c r="I2657" i="4"/>
  <c r="I2330" i="4"/>
  <c r="I1984" i="4"/>
  <c r="I1698" i="4"/>
  <c r="I1372" i="4"/>
  <c r="I1086" i="4"/>
  <c r="I2789" i="4"/>
  <c r="I1509" i="4"/>
  <c r="I2054" i="4"/>
  <c r="I1708" i="4"/>
  <c r="I2429" i="4"/>
  <c r="I1384" i="4"/>
  <c r="I1098" i="4"/>
  <c r="I2539" i="4"/>
  <c r="I1521" i="4"/>
  <c r="I2066" i="4"/>
  <c r="I1720" i="4"/>
  <c r="I2441" i="4"/>
  <c r="I1396" i="4"/>
  <c r="I1110" i="4"/>
  <c r="I800" i="4"/>
  <c r="I1533" i="4"/>
  <c r="I2078" i="4"/>
  <c r="I1732" i="4"/>
  <c r="I2453" i="4"/>
  <c r="I1408" i="4"/>
  <c r="I1122" i="4"/>
  <c r="I824" i="4"/>
  <c r="I1545" i="4"/>
  <c r="I2090" i="4"/>
  <c r="I1744" i="4"/>
  <c r="I2465" i="4"/>
  <c r="I988" i="4"/>
  <c r="H345" i="8"/>
  <c r="I1423" i="4"/>
  <c r="I1125" i="4"/>
  <c r="I1670" i="4"/>
  <c r="I2355" i="4"/>
  <c r="I2045" i="4"/>
  <c r="I856" i="4"/>
  <c r="I1577" i="4"/>
  <c r="I1291" i="4"/>
  <c r="I993" i="4"/>
  <c r="H11" i="8"/>
  <c r="I2624" i="4"/>
  <c r="H446" i="8"/>
  <c r="H148" i="8"/>
  <c r="I2737" i="4"/>
  <c r="I2986" i="4"/>
  <c r="I878" i="4"/>
  <c r="I2842" i="4"/>
  <c r="H312" i="8"/>
  <c r="H26" i="8"/>
  <c r="I2627" i="4"/>
  <c r="H437" i="8"/>
  <c r="H127" i="8"/>
  <c r="I1465" i="4"/>
  <c r="I1179" i="4"/>
  <c r="I2899" i="4"/>
  <c r="H181" i="8"/>
  <c r="I2794" i="4"/>
  <c r="I2822" i="4"/>
  <c r="H294" i="8"/>
  <c r="I798" i="4"/>
  <c r="I1334" i="4"/>
  <c r="H335" i="8"/>
  <c r="H49" i="8"/>
  <c r="I2662" i="4"/>
  <c r="I2815" i="4"/>
  <c r="H162" i="8"/>
  <c r="I2751" i="4"/>
  <c r="I1202" i="4"/>
  <c r="H203" i="8"/>
  <c r="I2555" i="4"/>
  <c r="I2885" i="4"/>
  <c r="H340" i="8"/>
  <c r="H30" i="8"/>
  <c r="I2619" i="4"/>
  <c r="I1070" i="4"/>
  <c r="H71" i="8"/>
  <c r="I2684" i="4"/>
  <c r="I2941" i="4"/>
  <c r="H208" i="8"/>
  <c r="I2536" i="4"/>
  <c r="I2838" i="4"/>
  <c r="I938" i="4"/>
  <c r="I2694" i="4"/>
  <c r="I2955" i="4"/>
  <c r="H230" i="8"/>
  <c r="I2558" i="4"/>
  <c r="I2889" i="4"/>
  <c r="H331" i="8"/>
  <c r="H105" i="8"/>
  <c r="I2973" i="4"/>
  <c r="H240" i="8"/>
  <c r="I756" i="4"/>
  <c r="I2913" i="4"/>
  <c r="H365" i="8"/>
  <c r="H55" i="8"/>
  <c r="I1393" i="4"/>
  <c r="H394" i="8"/>
  <c r="H108" i="8"/>
  <c r="I2721" i="4"/>
  <c r="I2998" i="4"/>
  <c r="H233" i="8"/>
  <c r="I2561" i="4"/>
  <c r="I1261" i="4"/>
  <c r="H262" i="8"/>
  <c r="I778" i="4"/>
  <c r="I2589" i="4"/>
  <c r="H411" i="8"/>
  <c r="H101" i="8"/>
  <c r="I2690" i="4"/>
  <c r="I1129" i="4"/>
  <c r="I843" i="4"/>
  <c r="H419" i="8"/>
  <c r="H133" i="8"/>
  <c r="I2746" i="4"/>
  <c r="I2999" i="4"/>
  <c r="H246" i="8"/>
  <c r="I750" i="4"/>
  <c r="I1286" i="4"/>
  <c r="I2817" i="4"/>
  <c r="H289" i="8"/>
  <c r="I817" i="4"/>
  <c r="I2580" i="4"/>
  <c r="H402" i="8"/>
  <c r="I3003" i="4"/>
  <c r="I1442" i="4"/>
  <c r="I1156" i="4"/>
  <c r="I870" i="4"/>
  <c r="I1591" i="4"/>
  <c r="I1293" i="4"/>
  <c r="I1838" i="4"/>
  <c r="H236" i="8"/>
  <c r="I2213" i="4"/>
  <c r="I1168" i="4"/>
  <c r="I882" i="4"/>
  <c r="I1603" i="4"/>
  <c r="I1305" i="4"/>
  <c r="I1850" i="4"/>
  <c r="I2563" i="4"/>
  <c r="I2225" i="4"/>
  <c r="I963" i="4"/>
  <c r="I2826" i="4"/>
  <c r="I1470" i="4"/>
  <c r="I1172" i="4"/>
  <c r="I886" i="4"/>
  <c r="I2438" i="4"/>
  <c r="I2092" i="4"/>
  <c r="I975" i="4"/>
  <c r="I2905" i="4"/>
  <c r="I1482" i="4"/>
  <c r="I1184" i="4"/>
  <c r="I898" i="4"/>
  <c r="I2450" i="4"/>
  <c r="I2104" i="4"/>
  <c r="I999" i="4"/>
  <c r="I2632" i="4"/>
  <c r="I1494" i="4"/>
  <c r="I1196" i="4"/>
  <c r="I910" i="4"/>
  <c r="I2462" i="4"/>
  <c r="I2116" i="4"/>
  <c r="I1011" i="4"/>
  <c r="I2704" i="4"/>
  <c r="I1506" i="4"/>
  <c r="I1208" i="4"/>
  <c r="I922" i="4"/>
  <c r="I2474" i="4"/>
  <c r="I2128" i="4"/>
  <c r="I1842" i="4"/>
  <c r="I1516" i="4"/>
  <c r="I1230" i="4"/>
  <c r="I932" i="4"/>
  <c r="I1653" i="4"/>
  <c r="I2198" i="4"/>
  <c r="I1852" i="4"/>
  <c r="I1115" i="4"/>
  <c r="I1528" i="4"/>
  <c r="I1242" i="4"/>
  <c r="I944" i="4"/>
  <c r="H9" i="8"/>
  <c r="I2210" i="4"/>
  <c r="I1864" i="4"/>
  <c r="I1187" i="4"/>
  <c r="I1540" i="4"/>
  <c r="I1254" i="4"/>
  <c r="I956" i="4"/>
  <c r="H81" i="8"/>
  <c r="I2222" i="4"/>
  <c r="I1876" i="4"/>
  <c r="I1259" i="4"/>
  <c r="I1552" i="4"/>
  <c r="I1266" i="4"/>
  <c r="I968" i="4"/>
  <c r="H153" i="8"/>
  <c r="I2234" i="4"/>
  <c r="I1888" i="4"/>
  <c r="I1331" i="4"/>
  <c r="I1132" i="4"/>
  <c r="I846" i="4"/>
  <c r="I1567" i="4"/>
  <c r="I1269" i="4"/>
  <c r="I1814" i="4"/>
  <c r="I2499" i="4"/>
  <c r="I2189" i="4"/>
  <c r="I1000" i="4"/>
  <c r="H417" i="8"/>
  <c r="I1435" i="4"/>
  <c r="I1137" i="4"/>
  <c r="I1682" i="4"/>
  <c r="H155" i="8"/>
  <c r="I2768" i="4"/>
  <c r="I2833" i="4"/>
  <c r="H292" i="8"/>
  <c r="I796" i="4"/>
  <c r="I2571" i="4"/>
  <c r="I1022" i="4"/>
  <c r="I2634" i="4"/>
  <c r="H456" i="8"/>
  <c r="H170" i="8"/>
  <c r="I2771" i="4"/>
  <c r="I2823" i="4"/>
  <c r="H271" i="8"/>
  <c r="I1609" i="4"/>
  <c r="I1323" i="4"/>
  <c r="I2856" i="4"/>
  <c r="H325" i="8"/>
  <c r="H39" i="8"/>
  <c r="I2616" i="4"/>
  <c r="H438" i="8"/>
  <c r="I2608" i="4"/>
  <c r="I1478" i="4"/>
  <c r="I2957" i="4"/>
  <c r="H193" i="8"/>
  <c r="I2545" i="4"/>
  <c r="I2835" i="4"/>
  <c r="H306" i="8"/>
  <c r="I810" i="4"/>
  <c r="I1346" i="4"/>
  <c r="H347" i="8"/>
  <c r="H61" i="8"/>
  <c r="I2674" i="4"/>
  <c r="I2934" i="4"/>
  <c r="H174" i="8"/>
  <c r="I2763" i="4"/>
  <c r="I1214" i="4"/>
  <c r="H215" i="8"/>
  <c r="I2567" i="4"/>
  <c r="I2898" i="4"/>
  <c r="H352" i="8"/>
  <c r="H42" i="8"/>
  <c r="I2631" i="4"/>
  <c r="I1082" i="4"/>
  <c r="I753" i="4"/>
  <c r="I2909" i="4"/>
  <c r="H374" i="8"/>
  <c r="H76" i="8"/>
  <c r="I2665" i="4"/>
  <c r="I2945" i="4"/>
  <c r="I764" i="4"/>
  <c r="I2920" i="4"/>
  <c r="H384" i="8"/>
  <c r="H98" i="8"/>
  <c r="I2699" i="4"/>
  <c r="I2948" i="4"/>
  <c r="H199" i="8"/>
  <c r="I1537" i="4"/>
  <c r="I2989" i="4"/>
  <c r="H252" i="8"/>
  <c r="I768" i="4"/>
  <c r="I2926" i="4"/>
  <c r="H377" i="8"/>
  <c r="H67" i="8"/>
  <c r="I1405" i="4"/>
  <c r="H406" i="8"/>
  <c r="H120" i="8"/>
  <c r="I2733" i="4"/>
  <c r="I3014" i="4"/>
  <c r="H245" i="8"/>
  <c r="I749" i="4"/>
  <c r="I1273" i="4"/>
  <c r="I987" i="4"/>
  <c r="I2804" i="4"/>
  <c r="H277" i="8"/>
  <c r="I805" i="4"/>
  <c r="I2927" i="4"/>
  <c r="H390" i="8"/>
  <c r="I2875" i="4"/>
  <c r="I1430" i="4"/>
  <c r="I2611" i="4"/>
  <c r="H433" i="8"/>
  <c r="H147" i="8"/>
  <c r="I2724" i="4"/>
  <c r="I3001" i="4"/>
  <c r="I865" i="4"/>
  <c r="I1586" i="4"/>
  <c r="I1300" i="4"/>
  <c r="I1014" i="4"/>
  <c r="I2952" i="4"/>
  <c r="I1437" i="4"/>
  <c r="I1982" i="4"/>
  <c r="I1535" i="4"/>
  <c r="I2357" i="4"/>
  <c r="I1312" i="4"/>
  <c r="I1026" i="4"/>
  <c r="I2841" i="4"/>
  <c r="I1449" i="4"/>
  <c r="I1994" i="4"/>
  <c r="I1607" i="4"/>
  <c r="I2369" i="4"/>
  <c r="I1143" i="4"/>
  <c r="I893" i="4"/>
  <c r="I1614" i="4"/>
  <c r="I1316" i="4"/>
  <c r="I1030" i="4"/>
  <c r="I948" i="4"/>
  <c r="I2236" i="4"/>
  <c r="I1155" i="4"/>
  <c r="I905" i="4"/>
  <c r="I1626" i="4"/>
  <c r="I1328" i="4"/>
  <c r="I1042" i="4"/>
  <c r="I1020" i="4"/>
  <c r="I2248" i="4"/>
  <c r="I1167" i="4"/>
  <c r="I917" i="4"/>
  <c r="I1638" i="4"/>
  <c r="I1340" i="4"/>
  <c r="I1054" i="4"/>
  <c r="I1092" i="4"/>
  <c r="I2260" i="4"/>
  <c r="I1191" i="4"/>
  <c r="I929" i="4"/>
  <c r="I1650" i="4"/>
  <c r="I1352" i="4"/>
  <c r="I1066" i="4"/>
  <c r="I1164" i="4"/>
  <c r="I2272" i="4"/>
  <c r="I831" i="4"/>
  <c r="H56" i="8"/>
  <c r="I1374" i="4"/>
  <c r="I1076" i="4"/>
  <c r="I2729" i="4"/>
  <c r="I2342" i="4"/>
  <c r="I1996" i="4"/>
  <c r="I855" i="4"/>
  <c r="H128" i="8"/>
  <c r="I1386" i="4"/>
  <c r="I1088" i="4"/>
  <c r="I2551" i="4"/>
  <c r="I2354" i="4"/>
  <c r="I2008" i="4"/>
  <c r="I867" i="4"/>
  <c r="H200" i="8"/>
  <c r="I1398" i="4"/>
  <c r="I1100" i="4"/>
  <c r="I812" i="4"/>
  <c r="I2366" i="4"/>
  <c r="I2020" i="4"/>
  <c r="I903" i="4"/>
  <c r="H272" i="8"/>
  <c r="I1410" i="4"/>
  <c r="I1112" i="4"/>
  <c r="I826" i="4"/>
  <c r="I2378" i="4"/>
  <c r="I2032" i="4"/>
  <c r="I1746" i="4"/>
  <c r="I1276" i="4"/>
  <c r="I990" i="4"/>
  <c r="H357" i="8"/>
  <c r="I1413" i="4"/>
  <c r="I1958" i="4"/>
  <c r="I1391" i="4"/>
  <c r="I2333" i="4"/>
  <c r="I1144" i="4"/>
  <c r="I858" i="4"/>
  <c r="I1579" i="4"/>
  <c r="I1281" i="4"/>
  <c r="H299" i="8"/>
  <c r="H13" i="8"/>
  <c r="I2626" i="4"/>
  <c r="H436" i="8"/>
  <c r="H126" i="8"/>
  <c r="I2715" i="4"/>
  <c r="I1166" i="4"/>
  <c r="I2778" i="4"/>
  <c r="I2844" i="4"/>
  <c r="H314" i="8"/>
  <c r="H16" i="8"/>
  <c r="I2605" i="4"/>
  <c r="H415" i="8"/>
  <c r="I2802" i="4"/>
  <c r="H34" i="8"/>
  <c r="I2647" i="4"/>
  <c r="I2923" i="4"/>
  <c r="H183" i="8"/>
  <c r="I2760" i="4"/>
  <c r="I2824" i="4"/>
  <c r="I901" i="4"/>
  <c r="I1622" i="4"/>
  <c r="I2869" i="4"/>
  <c r="H337" i="8"/>
  <c r="H51" i="8"/>
  <c r="I2628" i="4"/>
  <c r="H450" i="8"/>
  <c r="I2680" i="4"/>
  <c r="I1490" i="4"/>
  <c r="I2993" i="4"/>
  <c r="H205" i="8"/>
  <c r="I2557" i="4"/>
  <c r="I2848" i="4"/>
  <c r="H318" i="8"/>
  <c r="H32" i="8"/>
  <c r="I1358" i="4"/>
  <c r="H359" i="8"/>
  <c r="H73" i="8"/>
  <c r="I2686" i="4"/>
  <c r="I2970" i="4"/>
  <c r="H186" i="8"/>
  <c r="I2775" i="4"/>
  <c r="I1226" i="4"/>
  <c r="H83" i="8"/>
  <c r="I2696" i="4"/>
  <c r="I2961" i="4"/>
  <c r="H220" i="8"/>
  <c r="I2548" i="4"/>
  <c r="I2852" i="4"/>
  <c r="I950" i="4"/>
  <c r="I2706" i="4"/>
  <c r="I2975" i="4"/>
  <c r="H242" i="8"/>
  <c r="I746" i="4"/>
  <c r="I2902" i="4"/>
  <c r="H343" i="8"/>
  <c r="H177" i="8"/>
  <c r="I2574" i="4"/>
  <c r="H396" i="8"/>
  <c r="H110" i="8"/>
  <c r="I2711" i="4"/>
  <c r="I2964" i="4"/>
  <c r="H211" i="8"/>
  <c r="I1549" i="4"/>
  <c r="I3009" i="4"/>
  <c r="H264" i="8"/>
  <c r="I780" i="4"/>
  <c r="I2579" i="4"/>
  <c r="H389" i="8"/>
  <c r="H79" i="8"/>
  <c r="I1417" i="4"/>
  <c r="I1131" i="4"/>
  <c r="I2599" i="4"/>
  <c r="H421" i="8"/>
  <c r="H135" i="8"/>
  <c r="I2712" i="4"/>
  <c r="I2985" i="4"/>
  <c r="I853" i="4"/>
  <c r="H142" i="8"/>
  <c r="I2755" i="4"/>
  <c r="I2819" i="4"/>
  <c r="H291" i="8"/>
  <c r="I783" i="4"/>
  <c r="I2570" i="4"/>
  <c r="I1009" i="4"/>
  <c r="H404" i="8"/>
  <c r="I1444" i="4"/>
  <c r="I1158" i="4"/>
  <c r="I860" i="4"/>
  <c r="I1581" i="4"/>
  <c r="I2126" i="4"/>
  <c r="I1780" i="4"/>
  <c r="I2501" i="4"/>
  <c r="I1456" i="4"/>
  <c r="I1170" i="4"/>
  <c r="I872" i="4"/>
  <c r="I1593" i="4"/>
  <c r="I2138" i="4"/>
  <c r="I1792" i="4"/>
  <c r="H308" i="8"/>
  <c r="I1299" i="4"/>
  <c r="I1037" i="4"/>
  <c r="I2918" i="4"/>
  <c r="I1460" i="4"/>
  <c r="I1174" i="4"/>
  <c r="I1683" i="4"/>
  <c r="I2380" i="4"/>
  <c r="I1311" i="4"/>
  <c r="I1049" i="4"/>
  <c r="I2572" i="4"/>
  <c r="I1472" i="4"/>
  <c r="I1186" i="4"/>
  <c r="I1695" i="4"/>
  <c r="I2392" i="4"/>
  <c r="I1335" i="4"/>
  <c r="I1061" i="4"/>
  <c r="I2644" i="4"/>
  <c r="I1484" i="4"/>
  <c r="I1198" i="4"/>
  <c r="I1707" i="4"/>
  <c r="I2404" i="4"/>
  <c r="I1347" i="4"/>
  <c r="I1073" i="4"/>
  <c r="I2716" i="4"/>
  <c r="I1496" i="4"/>
  <c r="I1210" i="4"/>
  <c r="I1719" i="4"/>
  <c r="I2416" i="4"/>
  <c r="I1023" i="4"/>
  <c r="I2776" i="4"/>
  <c r="I1518" i="4"/>
  <c r="I1220" i="4"/>
  <c r="I934" i="4"/>
  <c r="I2486" i="4"/>
  <c r="I2140" i="4"/>
  <c r="I1047" i="4"/>
  <c r="I787" i="4"/>
  <c r="I1530" i="4"/>
  <c r="I1232" i="4"/>
  <c r="I946" i="4"/>
  <c r="I2498" i="4"/>
  <c r="I2152" i="4"/>
  <c r="I1059" i="4"/>
  <c r="I821" i="4"/>
  <c r="I1542" i="4"/>
  <c r="I1244" i="4"/>
  <c r="I958" i="4"/>
  <c r="I2510" i="4"/>
  <c r="I2164" i="4"/>
  <c r="I1071" i="4"/>
  <c r="I833" i="4"/>
  <c r="I1554" i="4"/>
  <c r="I1256" i="4"/>
  <c r="I970" i="4"/>
  <c r="H165" i="8"/>
  <c r="I2176" i="4"/>
  <c r="I1890" i="4"/>
  <c r="I1420" i="4"/>
  <c r="I1134" i="4"/>
  <c r="I836" i="4"/>
  <c r="I1557" i="4"/>
  <c r="I2102" i="4"/>
  <c r="I1756" i="4"/>
  <c r="I2477" i="4"/>
  <c r="I1288" i="4"/>
  <c r="I1002" i="4"/>
  <c r="H429" i="8"/>
  <c r="I1425" i="4"/>
  <c r="I1970" i="4"/>
  <c r="I1463" i="4"/>
  <c r="H443" i="8"/>
  <c r="H157" i="8"/>
  <c r="I2770" i="4"/>
  <c r="I2797" i="4"/>
  <c r="H270" i="8"/>
  <c r="I774" i="4"/>
  <c r="I1310" i="4"/>
  <c r="H23" i="8"/>
  <c r="I2636" i="4"/>
  <c r="H458" i="8"/>
  <c r="H160" i="8"/>
  <c r="I2749" i="4"/>
  <c r="I3002" i="4"/>
  <c r="I890" i="4"/>
  <c r="H178" i="8"/>
  <c r="I2791" i="4"/>
  <c r="I2858" i="4"/>
  <c r="H327" i="8"/>
  <c r="H17" i="8"/>
  <c r="I2606" i="4"/>
  <c r="I1045" i="4"/>
  <c r="H46" i="8"/>
  <c r="I2659" i="4"/>
  <c r="I2959" i="4"/>
  <c r="H195" i="8"/>
  <c r="I2772" i="4"/>
  <c r="I2837" i="4"/>
  <c r="I913" i="4"/>
  <c r="I1634" i="4"/>
  <c r="I2882" i="4"/>
  <c r="H349" i="8"/>
  <c r="H63" i="8"/>
  <c r="I2640" i="4"/>
  <c r="I2839" i="4"/>
  <c r="I2752" i="4"/>
  <c r="I1502" i="4"/>
  <c r="I2938" i="4"/>
  <c r="H217" i="8"/>
  <c r="I745" i="4"/>
  <c r="I2861" i="4"/>
  <c r="H330" i="8"/>
  <c r="H104" i="8"/>
  <c r="I1370" i="4"/>
  <c r="H227" i="8"/>
  <c r="I743" i="4"/>
  <c r="I2912" i="4"/>
  <c r="H364" i="8"/>
  <c r="H54" i="8"/>
  <c r="I2643" i="4"/>
  <c r="I1094" i="4"/>
  <c r="I765" i="4"/>
  <c r="I2922" i="4"/>
  <c r="H386" i="8"/>
  <c r="H88" i="8"/>
  <c r="I2677" i="4"/>
  <c r="I2981" i="4"/>
  <c r="I818" i="4"/>
  <c r="I2718" i="4"/>
  <c r="I2991" i="4"/>
  <c r="H254" i="8"/>
  <c r="I758" i="4"/>
  <c r="I2915" i="4"/>
  <c r="H355" i="8"/>
  <c r="H249" i="8"/>
  <c r="I2586" i="4"/>
  <c r="H408" i="8"/>
  <c r="H122" i="8"/>
  <c r="I2723" i="4"/>
  <c r="I2984" i="4"/>
  <c r="H223" i="8"/>
  <c r="I1561" i="4"/>
  <c r="H130" i="8"/>
  <c r="I2743" i="4"/>
  <c r="I2806" i="4"/>
  <c r="H279" i="8"/>
  <c r="I771" i="4"/>
  <c r="I2929" i="4"/>
  <c r="I997" i="4"/>
  <c r="H286" i="8"/>
  <c r="I802" i="4"/>
  <c r="I2613" i="4"/>
  <c r="H435" i="8"/>
  <c r="H125" i="8"/>
  <c r="I2714" i="4"/>
  <c r="I1153" i="4"/>
  <c r="I1574" i="4"/>
  <c r="I1588" i="4"/>
  <c r="I1302" i="4"/>
  <c r="I1004" i="4"/>
  <c r="H369" i="8"/>
  <c r="I2270" i="4"/>
  <c r="I1924" i="4"/>
  <c r="H332" i="8"/>
  <c r="I1600" i="4"/>
  <c r="I1314" i="4"/>
  <c r="I1016" i="4"/>
  <c r="H441" i="8"/>
  <c r="I2282" i="4"/>
  <c r="I1936" i="4"/>
  <c r="I1619" i="4"/>
  <c r="I1455" i="4"/>
  <c r="I1181" i="4"/>
  <c r="I895" i="4"/>
  <c r="I1604" i="4"/>
  <c r="I1318" i="4"/>
  <c r="I1827" i="4"/>
  <c r="I815" i="4"/>
  <c r="I1467" i="4"/>
  <c r="I1193" i="4"/>
  <c r="I907" i="4"/>
  <c r="I1616" i="4"/>
  <c r="I1330" i="4"/>
  <c r="I1839" i="4"/>
  <c r="I888" i="4"/>
  <c r="I1479" i="4"/>
  <c r="I1205" i="4"/>
  <c r="I919" i="4"/>
  <c r="I1628" i="4"/>
  <c r="I1342" i="4"/>
  <c r="I1851" i="4"/>
  <c r="I960" i="4"/>
  <c r="I1491" i="4"/>
  <c r="I1217" i="4"/>
  <c r="I931" i="4"/>
  <c r="I1640" i="4"/>
  <c r="I1354" i="4"/>
  <c r="I1863" i="4"/>
  <c r="I1032" i="4"/>
  <c r="I1203" i="4"/>
  <c r="I941" i="4"/>
  <c r="H68" i="8"/>
  <c r="I1364" i="4"/>
  <c r="I1078" i="4"/>
  <c r="I1236" i="4"/>
  <c r="I2284" i="4"/>
  <c r="I1215" i="4"/>
  <c r="I953" i="4"/>
  <c r="H140" i="8"/>
  <c r="I1376" i="4"/>
  <c r="I1090" i="4"/>
  <c r="I1308" i="4"/>
  <c r="I2296" i="4"/>
  <c r="I1227" i="4"/>
  <c r="I965" i="4"/>
  <c r="H212" i="8"/>
  <c r="I1388" i="4"/>
  <c r="I1102" i="4"/>
  <c r="I1380" i="4"/>
  <c r="I2308" i="4"/>
  <c r="I1239" i="4"/>
  <c r="I977" i="4"/>
  <c r="H284" i="8"/>
  <c r="I1400" i="4"/>
  <c r="I1114" i="4"/>
  <c r="I1452" i="4"/>
  <c r="I2320" i="4"/>
  <c r="I2034" i="4"/>
  <c r="I1564" i="4"/>
  <c r="I1278" i="4"/>
  <c r="I980" i="4"/>
  <c r="H225" i="8"/>
  <c r="I2246" i="4"/>
  <c r="I1900" i="4"/>
  <c r="I1403" i="4"/>
  <c r="I1432" i="4"/>
  <c r="I1146" i="4"/>
  <c r="I848" i="4"/>
  <c r="I1569" i="4"/>
  <c r="I2830" i="4"/>
  <c r="H301" i="8"/>
  <c r="H15" i="8"/>
  <c r="I2592" i="4"/>
  <c r="H414" i="8"/>
  <c r="I2801" i="4"/>
  <c r="I1454" i="4"/>
  <c r="H167" i="8"/>
  <c r="I2780" i="4"/>
  <c r="I2846" i="4"/>
  <c r="H304" i="8"/>
  <c r="I808" i="4"/>
  <c r="I2583" i="4"/>
  <c r="I1034" i="4"/>
  <c r="H322" i="8"/>
  <c r="H36" i="8"/>
  <c r="I2649" i="4"/>
  <c r="I2933" i="4"/>
  <c r="H161" i="8"/>
  <c r="I2750" i="4"/>
  <c r="I1189" i="4"/>
  <c r="H190" i="8"/>
  <c r="I2542" i="4"/>
  <c r="I2871" i="4"/>
  <c r="H339" i="8"/>
  <c r="H29" i="8"/>
  <c r="I2618" i="4"/>
  <c r="I1057" i="4"/>
  <c r="H58" i="8"/>
  <c r="I2671" i="4"/>
  <c r="I2995" i="4"/>
  <c r="H207" i="8"/>
  <c r="I2784" i="4"/>
  <c r="I2850" i="4"/>
  <c r="I925" i="4"/>
  <c r="I1646" i="4"/>
  <c r="I2895" i="4"/>
  <c r="H361" i="8"/>
  <c r="H75" i="8"/>
  <c r="I2652" i="4"/>
  <c r="I2944" i="4"/>
  <c r="I2564" i="4"/>
  <c r="I1514" i="4"/>
  <c r="H371" i="8"/>
  <c r="H85" i="8"/>
  <c r="I2698" i="4"/>
  <c r="I3006" i="4"/>
  <c r="H198" i="8"/>
  <c r="I2787" i="4"/>
  <c r="I1238" i="4"/>
  <c r="H95" i="8"/>
  <c r="I2708" i="4"/>
  <c r="I2977" i="4"/>
  <c r="H232" i="8"/>
  <c r="I2560" i="4"/>
  <c r="I2865" i="4"/>
  <c r="I962" i="4"/>
  <c r="I777" i="4"/>
  <c r="I2576" i="4"/>
  <c r="H398" i="8"/>
  <c r="H100" i="8"/>
  <c r="I2689" i="4"/>
  <c r="I3017" i="4"/>
  <c r="I830" i="4"/>
  <c r="I2730" i="4"/>
  <c r="I3011" i="4"/>
  <c r="H266" i="8"/>
  <c r="I770" i="4"/>
  <c r="I2928" i="4"/>
  <c r="H367" i="8"/>
  <c r="H321" i="8"/>
  <c r="H274" i="8"/>
  <c r="I790" i="4"/>
  <c r="I2601" i="4"/>
  <c r="H423" i="8"/>
  <c r="H113" i="8"/>
  <c r="I2702" i="4"/>
  <c r="I1141" i="4"/>
  <c r="H430" i="8"/>
  <c r="H144" i="8"/>
  <c r="I2757" i="4"/>
  <c r="I2808" i="4"/>
  <c r="H269" i="8"/>
  <c r="I773" i="4"/>
  <c r="I1297" i="4"/>
  <c r="I939" i="4"/>
  <c r="I2983" i="4"/>
  <c r="I1446" i="4"/>
  <c r="I1148" i="4"/>
  <c r="I862" i="4"/>
  <c r="I2414" i="4"/>
  <c r="I2068" i="4"/>
  <c r="I951" i="4"/>
  <c r="I2931" i="4"/>
  <c r="I1458" i="4"/>
  <c r="I1160" i="4"/>
  <c r="I874" i="4"/>
  <c r="I2426" i="4"/>
  <c r="I2080" i="4"/>
  <c r="I1794" i="4"/>
  <c r="I1599" i="4"/>
  <c r="I1325" i="4"/>
  <c r="I1039" i="4"/>
  <c r="I2967" i="4"/>
  <c r="I1462" i="4"/>
  <c r="I1971" i="4"/>
  <c r="I1661" i="4"/>
  <c r="I1611" i="4"/>
  <c r="I1337" i="4"/>
  <c r="I1051" i="4"/>
  <c r="I2853" i="4"/>
  <c r="I1474" i="4"/>
  <c r="I1983" i="4"/>
  <c r="I1673" i="4"/>
  <c r="I1623" i="4"/>
  <c r="I1349" i="4"/>
  <c r="I1063" i="4"/>
  <c r="I2584" i="4"/>
  <c r="I1486" i="4"/>
  <c r="I1995" i="4"/>
  <c r="I1685" i="4"/>
  <c r="I1635" i="4"/>
  <c r="I1361" i="4"/>
  <c r="I1075" i="4"/>
  <c r="I2656" i="4"/>
  <c r="I1498" i="4"/>
  <c r="I2007" i="4"/>
  <c r="I1697" i="4"/>
  <c r="I1359" i="4"/>
  <c r="I1085" i="4"/>
  <c r="I2788" i="4"/>
  <c r="I1508" i="4"/>
  <c r="I1222" i="4"/>
  <c r="I1731" i="4"/>
  <c r="I2428" i="4"/>
  <c r="I1371" i="4"/>
  <c r="I1097" i="4"/>
  <c r="I799" i="4"/>
  <c r="I1520" i="4"/>
  <c r="I1234" i="4"/>
  <c r="I1743" i="4"/>
  <c r="I2440" i="4"/>
  <c r="I1383" i="4"/>
  <c r="I1109" i="4"/>
  <c r="I823" i="4"/>
  <c r="I1532" i="4"/>
  <c r="I1246" i="4"/>
  <c r="I1755" i="4"/>
  <c r="I2452" i="4"/>
  <c r="I1395" i="4"/>
  <c r="I1121" i="4"/>
  <c r="I835" i="4"/>
  <c r="I1544" i="4"/>
  <c r="I1258" i="4"/>
  <c r="I1767" i="4"/>
  <c r="I2464" i="4"/>
  <c r="I915" i="4"/>
  <c r="H344" i="8"/>
  <c r="I1422" i="4"/>
  <c r="I1124" i="4"/>
  <c r="I838" i="4"/>
  <c r="I2390" i="4"/>
  <c r="I2044" i="4"/>
  <c r="I1758" i="4"/>
  <c r="I1576" i="4"/>
  <c r="I1826" i="4"/>
  <c r="I1912" i="4"/>
  <c r="I1475" i="4"/>
  <c r="I2371" i="4"/>
  <c r="I2085" i="4"/>
  <c r="I1691" i="4"/>
  <c r="I1897" i="4"/>
  <c r="I2046" i="4"/>
  <c r="I1808" i="4"/>
  <c r="H452" i="8"/>
  <c r="I2135" i="4"/>
  <c r="I2053" i="4"/>
  <c r="I2214" i="4"/>
  <c r="I1964" i="4"/>
  <c r="I1499" i="4"/>
  <c r="I2291" i="4"/>
  <c r="I1776" i="4"/>
  <c r="I1831" i="4"/>
  <c r="I984" i="4"/>
  <c r="I2218" i="4"/>
  <c r="I2515" i="4"/>
  <c r="I2376" i="4"/>
  <c r="I2275" i="4"/>
  <c r="I1989" i="4"/>
  <c r="I1284" i="4"/>
  <c r="I1872" i="4"/>
  <c r="I2106" i="4"/>
  <c r="I1856" i="4"/>
  <c r="I851" i="4"/>
  <c r="I2183" i="4"/>
  <c r="I2341" i="4"/>
  <c r="I2430" i="4"/>
  <c r="I2156" i="4"/>
  <c r="I1822" i="4"/>
  <c r="I2483" i="4"/>
  <c r="I1512" i="4"/>
  <c r="I1879" i="4"/>
  <c r="I1272" i="4"/>
  <c r="I2266" i="4"/>
  <c r="I1669" i="4"/>
  <c r="I1789" i="4"/>
  <c r="I2467" i="4"/>
  <c r="I2181" i="4"/>
  <c r="I1787" i="4"/>
  <c r="I2473" i="4"/>
  <c r="I2154" i="4"/>
  <c r="I1904" i="4"/>
  <c r="I1139" i="4"/>
  <c r="I2231" i="4"/>
  <c r="I2533" i="4"/>
  <c r="I1771" i="4"/>
  <c r="I2492" i="4"/>
  <c r="I2158" i="4"/>
  <c r="I2172" i="4"/>
  <c r="I2364" i="4"/>
  <c r="I2359" i="4"/>
  <c r="I2073" i="4"/>
  <c r="I1679" i="4"/>
  <c r="I1825" i="4"/>
  <c r="I1433" i="4"/>
  <c r="I2114" i="4"/>
  <c r="I2056" i="4"/>
  <c r="I1547" i="4"/>
  <c r="H380" i="8"/>
  <c r="I2229" i="4"/>
  <c r="I1835" i="4"/>
  <c r="I2512" i="4"/>
  <c r="I2202" i="4"/>
  <c r="I1952" i="4"/>
  <c r="I1427" i="4"/>
  <c r="I2279" i="4"/>
  <c r="I1704" i="4"/>
  <c r="I2382" i="4"/>
  <c r="I2108" i="4"/>
  <c r="I1774" i="4"/>
  <c r="I2435" i="4"/>
  <c r="I741" i="4"/>
  <c r="I1975" i="4"/>
  <c r="I1689" i="4"/>
  <c r="I2362" i="4"/>
  <c r="I2245" i="4"/>
  <c r="I2365" i="4"/>
  <c r="I2419" i="4"/>
  <c r="I2133" i="4"/>
  <c r="I1739" i="4"/>
  <c r="I2185" i="4"/>
  <c r="I2262" i="4"/>
  <c r="I2000" i="4"/>
  <c r="I1666" i="4"/>
  <c r="I2327" i="4"/>
  <c r="I1992" i="4"/>
  <c r="I1116" i="4"/>
  <c r="I2300" i="4"/>
  <c r="I1966" i="4"/>
  <c r="I2161" i="4"/>
  <c r="I2497" i="4"/>
  <c r="I2023" i="4"/>
  <c r="I1737" i="4"/>
  <c r="I2410" i="4"/>
  <c r="I2516" i="4"/>
  <c r="I1782" i="4"/>
  <c r="I1343" i="4"/>
  <c r="I2325" i="4"/>
  <c r="I1931" i="4"/>
  <c r="I2052" i="4"/>
  <c r="I2310" i="4"/>
  <c r="I2048" i="4"/>
  <c r="I1714" i="4"/>
  <c r="I2375" i="4"/>
  <c r="I2280" i="4"/>
  <c r="I1915" i="4"/>
  <c r="I1488" i="4"/>
  <c r="I2302" i="4"/>
  <c r="I1885" i="4"/>
  <c r="I2005" i="4"/>
  <c r="I2503" i="4"/>
  <c r="I2217" i="4"/>
  <c r="I1823" i="4"/>
  <c r="I1655" i="4"/>
  <c r="I1290" i="4"/>
  <c r="I2258" i="4"/>
  <c r="I2200" i="4"/>
  <c r="I1854" i="4"/>
  <c r="I1631" i="4"/>
  <c r="I2373" i="4"/>
  <c r="I1979" i="4"/>
  <c r="I2340" i="4"/>
  <c r="I2358" i="4"/>
  <c r="I2096" i="4"/>
  <c r="I1762" i="4"/>
  <c r="I2423" i="4"/>
  <c r="I2522" i="4"/>
  <c r="I828" i="4"/>
  <c r="I2252" i="4"/>
  <c r="I1918" i="4"/>
  <c r="I1873" i="4"/>
  <c r="I2209" i="4"/>
  <c r="I2119" i="4"/>
  <c r="I1833" i="4"/>
  <c r="I2506" i="4"/>
  <c r="I1752" i="4"/>
  <c r="I1710" i="4"/>
  <c r="I1055" i="4"/>
  <c r="I2277" i="4"/>
  <c r="I1883" i="4"/>
  <c r="I1764" i="4"/>
  <c r="I2418" i="4"/>
  <c r="I2144" i="4"/>
  <c r="I1810" i="4"/>
  <c r="I2471" i="4"/>
  <c r="I1080" i="4"/>
  <c r="I1723" i="4"/>
  <c r="I2444" i="4"/>
  <c r="I2110" i="4"/>
  <c r="I1884" i="4"/>
  <c r="I2076" i="4"/>
  <c r="I2167" i="4"/>
  <c r="I1881" i="4"/>
  <c r="I2988" i="4"/>
  <c r="I2040" i="4"/>
  <c r="I1974" i="4"/>
  <c r="I1748" i="4"/>
  <c r="I2469" i="4"/>
  <c r="I2075" i="4"/>
  <c r="I1693" i="4"/>
  <c r="I2466" i="4"/>
  <c r="I2192" i="4"/>
  <c r="I1858" i="4"/>
  <c r="I2519" i="4"/>
  <c r="I1849" i="4"/>
  <c r="I2059" i="4"/>
  <c r="I1773" i="4"/>
  <c r="I2446" i="4"/>
  <c r="I2232" i="4"/>
  <c r="I1830" i="4"/>
  <c r="I1559" i="4"/>
  <c r="I2361" i="4"/>
  <c r="I1967" i="4"/>
  <c r="I2268" i="4"/>
  <c r="I1147" i="4"/>
  <c r="I2402" i="4"/>
  <c r="I2344" i="4"/>
  <c r="I2022" i="4"/>
  <c r="I1796" i="4"/>
  <c r="H20" i="8"/>
  <c r="I2123" i="4"/>
  <c r="I1981" i="4"/>
  <c r="H309" i="8"/>
  <c r="I2240" i="4"/>
  <c r="I1906" i="4"/>
  <c r="I1801" i="4"/>
  <c r="I2137" i="4"/>
  <c r="I1675" i="4"/>
  <c r="I2396" i="4"/>
  <c r="I2062" i="4"/>
  <c r="I1295" i="4"/>
  <c r="I1788" i="4"/>
  <c r="I2263" i="4"/>
  <c r="I1977" i="4"/>
  <c r="I1212" i="4"/>
  <c r="I2530" i="4"/>
  <c r="I1914" i="4"/>
  <c r="I1700" i="4"/>
  <c r="I2421" i="4"/>
  <c r="I2027" i="4"/>
  <c r="I2532" i="4"/>
  <c r="I1044" i="4"/>
  <c r="I2288" i="4"/>
  <c r="I1954" i="4"/>
  <c r="I2089" i="4"/>
  <c r="I2425" i="4"/>
  <c r="I1867" i="4"/>
  <c r="I1200" i="4"/>
  <c r="I2254" i="4"/>
  <c r="I1296" i="4"/>
  <c r="I1717" i="4"/>
  <c r="I2311" i="4"/>
  <c r="I2025" i="4"/>
  <c r="I1500" i="4"/>
  <c r="I936" i="4"/>
  <c r="I2142" i="4"/>
  <c r="I1892" i="4"/>
  <c r="I1067" i="4"/>
  <c r="I2219" i="4"/>
  <c r="I2521" i="4"/>
  <c r="I1332" i="4"/>
  <c r="I2336" i="4"/>
  <c r="I2002" i="4"/>
  <c r="I2377" i="4"/>
  <c r="I2526" i="4"/>
  <c r="I2203" i="4"/>
  <c r="I1917" i="4"/>
  <c r="I852" i="4"/>
  <c r="I2256" i="4"/>
  <c r="I2010" i="4"/>
  <c r="I1784" i="4"/>
  <c r="I2505" i="4"/>
  <c r="I2111" i="4"/>
  <c r="I1909" i="4"/>
  <c r="I992" i="4"/>
  <c r="I1596" i="4"/>
  <c r="I2488" i="4"/>
  <c r="I2190" i="4"/>
  <c r="I1940" i="4"/>
  <c r="I1355" i="4"/>
  <c r="I2267" i="4"/>
  <c r="I1511" i="4"/>
  <c r="I1663" i="4"/>
  <c r="I2384" i="4"/>
  <c r="I2050" i="4"/>
  <c r="I863" i="4"/>
  <c r="I1716" i="4"/>
  <c r="I1819" i="4"/>
  <c r="I912" i="4"/>
  <c r="I2206" i="4"/>
  <c r="I2460" i="4"/>
  <c r="I1944" i="4"/>
  <c r="I2407" i="4"/>
  <c r="I2121" i="4"/>
  <c r="I1727" i="4"/>
  <c r="I2113" i="4"/>
  <c r="I2094" i="4"/>
  <c r="I1844" i="4"/>
  <c r="I2596" i="4"/>
  <c r="I2171" i="4"/>
  <c r="I2269" i="4"/>
  <c r="I1711" i="4"/>
  <c r="I2432" i="4"/>
  <c r="I2098" i="4"/>
  <c r="I1812" i="4"/>
  <c r="I2004" i="4"/>
  <c r="I2011" i="4"/>
  <c r="I1725" i="4"/>
  <c r="I2398" i="4"/>
  <c r="I2461" i="4"/>
  <c r="I2525" i="4"/>
  <c r="I2455" i="4"/>
  <c r="I2169" i="4"/>
  <c r="I1775" i="4"/>
  <c r="I2401" i="4"/>
  <c r="I2298" i="4"/>
  <c r="I2036" i="4"/>
  <c r="I1702" i="4"/>
  <c r="I2363" i="4"/>
  <c r="I2208" i="4"/>
  <c r="I1759" i="4"/>
  <c r="I2480" i="4"/>
  <c r="I2146" i="4"/>
  <c r="I2100" i="4"/>
  <c r="I2292" i="4"/>
  <c r="I2347" i="4"/>
  <c r="I2061" i="4"/>
  <c r="I1667" i="4"/>
  <c r="I1753" i="4"/>
  <c r="I2178" i="4"/>
  <c r="I1928" i="4"/>
  <c r="I1283" i="4"/>
  <c r="I2255" i="4"/>
  <c r="I1079" i="4"/>
  <c r="I849" i="4"/>
  <c r="I1791" i="4"/>
  <c r="I1464" i="4"/>
  <c r="I2346" i="4"/>
  <c r="I2084" i="4"/>
  <c r="I1750" i="4"/>
  <c r="I2411" i="4"/>
  <c r="I2496" i="4"/>
  <c r="I1807" i="4"/>
  <c r="I840" i="4"/>
  <c r="I2194" i="4"/>
  <c r="I2388" i="4"/>
  <c r="I2524" i="4"/>
  <c r="I1963" i="4"/>
  <c r="I1677" i="4"/>
  <c r="I2350" i="4"/>
  <c r="I2173" i="4"/>
  <c r="I1686" i="4"/>
  <c r="I983" i="4"/>
  <c r="I2265" i="4"/>
  <c r="I1871" i="4"/>
  <c r="I1692" i="4"/>
  <c r="I2250" i="4"/>
  <c r="I1988" i="4"/>
  <c r="I1643" i="4"/>
  <c r="I2315" i="4"/>
  <c r="I1920" i="4"/>
  <c r="I1855" i="4"/>
  <c r="I1128" i="4"/>
  <c r="I2242" i="4"/>
  <c r="I864" i="4"/>
  <c r="I1584" i="4"/>
  <c r="I2155" i="4"/>
  <c r="I1869" i="4"/>
  <c r="I2863" i="4"/>
  <c r="I1968" i="4"/>
  <c r="I1770" i="4"/>
  <c r="I1271" i="4"/>
  <c r="I2313" i="4"/>
  <c r="I1919" i="4"/>
  <c r="I1980" i="4"/>
  <c r="I2454" i="4"/>
  <c r="I2180" i="4"/>
  <c r="I1846" i="4"/>
  <c r="I2507" i="4"/>
  <c r="I1777" i="4"/>
  <c r="I1903" i="4"/>
  <c r="I1416" i="4"/>
  <c r="I2290" i="4"/>
  <c r="I1813" i="4"/>
  <c r="I1933" i="4"/>
  <c r="I2491" i="4"/>
  <c r="I2205" i="4"/>
  <c r="I1811" i="4"/>
  <c r="I2531" i="4"/>
  <c r="I2334" i="4"/>
  <c r="I2072" i="4"/>
  <c r="I1738" i="4"/>
  <c r="I2399" i="4"/>
  <c r="I2424" i="4"/>
  <c r="H297" i="8"/>
  <c r="I1935" i="4"/>
  <c r="I1769" i="4"/>
  <c r="I2502" i="4"/>
  <c r="I2228" i="4"/>
  <c r="I1894" i="4"/>
  <c r="I1729" i="4"/>
  <c r="I2065" i="4"/>
  <c r="I1951" i="4"/>
  <c r="I1665" i="4"/>
  <c r="I2338" i="4"/>
  <c r="I2101" i="4"/>
  <c r="I2221" i="4"/>
  <c r="I2107" i="4"/>
  <c r="I1821" i="4"/>
  <c r="I2494" i="4"/>
  <c r="I1680" i="4"/>
  <c r="I1902" i="4"/>
  <c r="I1688" i="4"/>
  <c r="I2409" i="4"/>
  <c r="I2015" i="4"/>
  <c r="I2520" i="4"/>
  <c r="I2406" i="4"/>
  <c r="I2132" i="4"/>
  <c r="I1798" i="4"/>
  <c r="I2459" i="4"/>
  <c r="H92" i="8"/>
  <c r="I1999" i="4"/>
  <c r="I1713" i="4"/>
  <c r="I2386" i="4"/>
  <c r="I2389" i="4"/>
  <c r="I2509" i="4"/>
  <c r="I2299" i="4"/>
  <c r="I2013" i="4"/>
  <c r="I1428" i="4"/>
  <c r="I2669" i="4"/>
  <c r="I1962" i="4"/>
  <c r="I1736" i="4"/>
  <c r="I2457" i="4"/>
  <c r="I2063" i="4"/>
  <c r="I1440" i="4"/>
  <c r="I1260" i="4"/>
  <c r="I2324" i="4"/>
  <c r="I1990" i="4"/>
  <c r="I2305" i="4"/>
  <c r="I2016" i="4"/>
  <c r="I2047" i="4"/>
  <c r="I1761" i="4"/>
  <c r="I2434" i="4"/>
  <c r="I1223" i="4"/>
  <c r="I1818" i="4"/>
  <c r="I1487" i="4"/>
  <c r="I2349" i="4"/>
  <c r="I1955" i="4"/>
  <c r="I2196" i="4"/>
  <c r="I2490" i="4"/>
  <c r="I2216" i="4"/>
  <c r="I1882" i="4"/>
  <c r="I1656" i="4"/>
  <c r="I1993" i="4"/>
  <c r="I850" i="4"/>
  <c r="I2079" i="4"/>
  <c r="I1913" i="4"/>
  <c r="I1620" i="4"/>
  <c r="I2372" i="4"/>
  <c r="I2038" i="4"/>
  <c r="I2527" i="4"/>
  <c r="I1583" i="4"/>
  <c r="I2095" i="4"/>
  <c r="I1809" i="4"/>
  <c r="I2482" i="4"/>
  <c r="I1367" i="4"/>
  <c r="I2293" i="4"/>
  <c r="I2251" i="4"/>
  <c r="I1965" i="4"/>
  <c r="I1140" i="4"/>
  <c r="I2517" i="4"/>
  <c r="I2070" i="4"/>
  <c r="I1832" i="4"/>
  <c r="I2866" i="4"/>
  <c r="I2159" i="4"/>
  <c r="I2197" i="4"/>
  <c r="I972" i="4"/>
  <c r="I2276" i="4"/>
  <c r="I1942" i="4"/>
  <c r="I2017" i="4"/>
  <c r="I2353" i="4"/>
  <c r="I2143" i="4"/>
  <c r="I1857" i="4"/>
  <c r="H453" i="8"/>
  <c r="I1896" i="4"/>
  <c r="I1800" i="4"/>
  <c r="I2443" i="4"/>
  <c r="I2157" i="4"/>
  <c r="I1763" i="4"/>
  <c r="I2329" i="4"/>
  <c r="I2130" i="4"/>
  <c r="I1880" i="4"/>
  <c r="I995" i="4"/>
  <c r="I2207" i="4"/>
  <c r="I2485" i="4"/>
  <c r="I1747" i="4"/>
  <c r="I2468" i="4"/>
  <c r="I2134" i="4"/>
  <c r="I2028" i="4"/>
  <c r="I2220" i="4"/>
  <c r="I2191" i="4"/>
  <c r="I1905" i="4"/>
  <c r="I2597" i="4"/>
  <c r="I2184" i="4"/>
  <c r="I1998" i="4"/>
  <c r="I1772" i="4"/>
  <c r="I2493" i="4"/>
  <c r="I2099" i="4"/>
  <c r="I1837" i="4"/>
  <c r="I1476" i="4"/>
  <c r="I2360" i="4"/>
  <c r="I2026" i="4"/>
  <c r="I2513" i="4"/>
  <c r="I1151" i="4"/>
  <c r="I1138" i="4"/>
  <c r="I2223" i="4"/>
  <c r="I2057" i="4"/>
  <c r="I1795" i="4"/>
  <c r="H381" i="8"/>
  <c r="I2182" i="4"/>
  <c r="I2316" i="4"/>
  <c r="I2508" i="4"/>
  <c r="I2239" i="4"/>
  <c r="I1953" i="4"/>
  <c r="I1068" i="4"/>
  <c r="I2472" i="4"/>
  <c r="I2437" i="4"/>
  <c r="I2395" i="4"/>
  <c r="I2109" i="4"/>
  <c r="I1715" i="4"/>
  <c r="I2041" i="4"/>
  <c r="I2238" i="4"/>
  <c r="I1976" i="4"/>
  <c r="I1571" i="4"/>
  <c r="I2303" i="4"/>
  <c r="I1848" i="4"/>
  <c r="I1699" i="4"/>
  <c r="I2420" i="4"/>
  <c r="I2086" i="4"/>
  <c r="I1740" i="4"/>
  <c r="I1932" i="4"/>
  <c r="I2287" i="4"/>
  <c r="I2001" i="4"/>
  <c r="I1356" i="4"/>
  <c r="I2448" i="4"/>
  <c r="I1734" i="4"/>
  <c r="I1199" i="4"/>
  <c r="I2301" i="4"/>
  <c r="I1907" i="4"/>
  <c r="I1908" i="4"/>
  <c r="I2286" i="4"/>
  <c r="I2024" i="4"/>
  <c r="I1690" i="4"/>
  <c r="I2351" i="4"/>
  <c r="I2136" i="4"/>
  <c r="I1891" i="4"/>
  <c r="I1344" i="4"/>
  <c r="I2278" i="4"/>
  <c r="I1741" i="4"/>
  <c r="I1861" i="4"/>
  <c r="I2335" i="4"/>
  <c r="I2049" i="4"/>
  <c r="I1644" i="4"/>
  <c r="I1681" i="4"/>
  <c r="I2166" i="4"/>
  <c r="I1916" i="4"/>
  <c r="I1211" i="4"/>
  <c r="I2243" i="4"/>
  <c r="I2160" i="4"/>
  <c r="I1783" i="4"/>
  <c r="I2504" i="4"/>
  <c r="I2170" i="4"/>
  <c r="I2244" i="4"/>
  <c r="I2436" i="4"/>
  <c r="I1282" i="4"/>
  <c r="I2367" i="4"/>
  <c r="I2201" i="4"/>
  <c r="I1939" i="4"/>
  <c r="I1632" i="4"/>
  <c r="I2326" i="4"/>
  <c r="I2029" i="4"/>
  <c r="I2149" i="4"/>
  <c r="I2383" i="4"/>
  <c r="I2097" i="4"/>
  <c r="I1703" i="4"/>
  <c r="I1969" i="4"/>
  <c r="I1674" i="4"/>
  <c r="I911" i="4"/>
  <c r="I2253" i="4"/>
  <c r="I1859" i="4"/>
  <c r="I1439" i="4"/>
  <c r="I2394" i="4"/>
  <c r="I2120" i="4"/>
  <c r="I1786" i="4"/>
  <c r="I2447" i="4"/>
  <c r="I2088" i="4"/>
  <c r="I1843" i="4"/>
  <c r="I1056" i="4"/>
  <c r="I2230" i="4"/>
  <c r="I2528" i="4"/>
  <c r="I1152" i="4"/>
  <c r="I2431" i="4"/>
  <c r="I2145" i="4"/>
  <c r="I1751" i="4"/>
  <c r="I2257" i="4"/>
  <c r="I1950" i="4"/>
  <c r="I1724" i="4"/>
  <c r="I2445" i="4"/>
  <c r="I2051" i="4"/>
  <c r="I1008" i="4"/>
  <c r="I2442" i="4"/>
  <c r="I2168" i="4"/>
  <c r="I1834" i="4"/>
  <c r="I2495" i="4"/>
  <c r="I1705" i="4"/>
  <c r="I2035" i="4"/>
  <c r="I1749" i="4"/>
  <c r="I2422" i="4"/>
  <c r="I2529" i="4"/>
  <c r="I2304" i="4"/>
  <c r="I2479" i="4"/>
  <c r="I2193" i="4"/>
  <c r="I1799" i="4"/>
  <c r="I2518" i="4"/>
  <c r="I2322" i="4"/>
  <c r="I2060" i="4"/>
  <c r="I1726" i="4"/>
  <c r="I2387" i="4"/>
  <c r="I2352" i="4"/>
  <c r="I1927" i="4"/>
  <c r="I1560" i="4"/>
  <c r="I2314" i="4"/>
  <c r="I1957" i="4"/>
  <c r="I2077" i="4"/>
  <c r="I1570" i="4"/>
  <c r="I2511" i="4"/>
  <c r="I2345" i="4"/>
  <c r="I2083" i="4"/>
  <c r="I1797" i="4"/>
  <c r="I2470" i="4"/>
  <c r="I935" i="4"/>
  <c r="I1662" i="4"/>
  <c r="I839" i="4"/>
  <c r="I2241" i="4"/>
  <c r="I1847" i="4"/>
  <c r="I1007" i="4"/>
  <c r="I1878" i="4"/>
  <c r="I1676" i="4"/>
  <c r="I2397" i="4"/>
  <c r="I2003" i="4"/>
  <c r="I2484" i="4"/>
  <c r="I900" i="4"/>
  <c r="I2264" i="4"/>
  <c r="I1930" i="4"/>
  <c r="I1945" i="4"/>
  <c r="I2281" i="4"/>
  <c r="I1987" i="4"/>
  <c r="I1701" i="4"/>
  <c r="I2374" i="4"/>
  <c r="I2317" i="4"/>
  <c r="I1722" i="4"/>
  <c r="I1127" i="4"/>
  <c r="I2289" i="4"/>
  <c r="I1895" i="4"/>
  <c r="I1836" i="4"/>
  <c r="I2118" i="4"/>
  <c r="I1868" i="4"/>
  <c r="I923" i="4"/>
  <c r="I2195" i="4"/>
  <c r="I2413" i="4"/>
  <c r="I1188" i="4"/>
  <c r="I2312" i="4"/>
  <c r="I1978" i="4"/>
  <c r="I2233" i="4"/>
  <c r="I2523" i="4"/>
  <c r="I2179" i="4"/>
  <c r="I1893" i="4"/>
  <c r="I2867" i="4"/>
  <c r="I2112" i="4"/>
  <c r="I1806" i="4"/>
  <c r="I1415" i="4"/>
  <c r="I2337" i="4"/>
  <c r="I1943" i="4"/>
  <c r="I2124" i="4"/>
  <c r="I2478" i="4"/>
  <c r="I2204" i="4"/>
  <c r="I1870" i="4"/>
  <c r="I1224" i="4"/>
  <c r="I1921" i="4"/>
  <c r="I2071" i="4"/>
  <c r="I1785" i="4"/>
  <c r="I2458" i="4"/>
  <c r="I2668" i="4"/>
  <c r="I947" i="4"/>
  <c r="I1768" i="4"/>
  <c r="I2489" i="4"/>
  <c r="I2227" i="4"/>
  <c r="I1941" i="4"/>
  <c r="I996" i="4"/>
  <c r="I2400" i="4"/>
  <c r="I1866" i="4"/>
  <c r="I1664" i="4"/>
  <c r="I2385" i="4"/>
  <c r="I1991" i="4"/>
  <c r="I2412" i="4"/>
  <c r="I2058" i="4"/>
  <c r="I1820" i="4"/>
  <c r="I2987" i="4"/>
  <c r="I2147" i="4"/>
  <c r="I2125" i="4"/>
  <c r="I1687" i="4"/>
  <c r="I2408" i="4"/>
  <c r="I2074" i="4"/>
  <c r="I1668" i="4"/>
  <c r="I1860" i="4"/>
  <c r="I2131" i="4"/>
  <c r="I1845" i="4"/>
  <c r="H21" i="8"/>
  <c r="I1824" i="4"/>
  <c r="I1926" i="4"/>
  <c r="I1712" i="4"/>
  <c r="I2433" i="4"/>
  <c r="I2039" i="4"/>
  <c r="I1728" i="4"/>
  <c r="I2274" i="4"/>
  <c r="I2012" i="4"/>
  <c r="I1678" i="4"/>
  <c r="I2339" i="4"/>
  <c r="I2064" i="4"/>
  <c r="I1735" i="4"/>
  <c r="I2456" i="4"/>
  <c r="I2122" i="4"/>
  <c r="I1956" i="4"/>
  <c r="I2148" i="4"/>
  <c r="I2323" i="4"/>
  <c r="I2037" i="4"/>
  <c r="I1572" i="4"/>
  <c r="I1368" i="4"/>
  <c r="I1986" i="4"/>
  <c r="I1760" i="4"/>
  <c r="I2481" i="4"/>
  <c r="I2087" i="4"/>
  <c r="I1765" i="4"/>
  <c r="I1404" i="4"/>
  <c r="I2348" i="4"/>
  <c r="I2014" i="4"/>
  <c r="I2449" i="4"/>
  <c r="H93" i="8"/>
  <c r="I2215" i="4"/>
  <c r="I1929" i="4"/>
  <c r="I924" i="4"/>
  <c r="I2328" i="4"/>
  <c r="F2265" i="4"/>
  <c r="I575" i="4"/>
  <c r="I397" i="4"/>
  <c r="I219" i="4"/>
  <c r="I29" i="4"/>
  <c r="I644" i="4"/>
  <c r="I382" i="4"/>
  <c r="I204" i="4"/>
  <c r="I38" i="4"/>
  <c r="I617" i="4"/>
  <c r="I451" i="4"/>
  <c r="I285" i="4"/>
  <c r="I648" i="4"/>
  <c r="I482" i="4"/>
  <c r="I292" i="4"/>
  <c r="I114" i="4"/>
  <c r="I611" i="4"/>
  <c r="I433" i="4"/>
  <c r="I255" i="4"/>
  <c r="I65" i="4"/>
  <c r="I680" i="4"/>
  <c r="I418" i="4"/>
  <c r="I240" i="4"/>
  <c r="I74" i="4"/>
  <c r="I631" i="4"/>
  <c r="I465" i="4"/>
  <c r="I347" i="4"/>
  <c r="I169" i="4"/>
  <c r="I582" i="4"/>
  <c r="I416" i="4"/>
  <c r="I298" i="4"/>
  <c r="I120" i="4"/>
  <c r="I723" i="4"/>
  <c r="I533" i="4"/>
  <c r="I367" i="4"/>
  <c r="I201" i="4"/>
  <c r="I83" i="4"/>
  <c r="I686" i="4"/>
  <c r="I496" i="4"/>
  <c r="I318" i="4"/>
  <c r="I152" i="4"/>
  <c r="I34" i="4"/>
  <c r="I637" i="4"/>
  <c r="I459" i="4"/>
  <c r="I269" i="4"/>
  <c r="I103" i="4"/>
  <c r="I588" i="4"/>
  <c r="I422" i="4"/>
  <c r="I232" i="4"/>
  <c r="I54" i="4"/>
  <c r="I669" i="4"/>
  <c r="I551" i="4"/>
  <c r="I373" i="4"/>
  <c r="I195" i="4"/>
  <c r="I5" i="4"/>
  <c r="I620" i="4"/>
  <c r="I502" i="4"/>
  <c r="I324" i="4"/>
  <c r="I158" i="4"/>
  <c r="I737" i="4"/>
  <c r="I571" i="4"/>
  <c r="I405" i="4"/>
  <c r="I719" i="4"/>
  <c r="I541" i="4"/>
  <c r="I363" i="4"/>
  <c r="I173" i="4"/>
  <c r="I7" i="4"/>
  <c r="I526" i="4"/>
  <c r="I348" i="4"/>
  <c r="I182" i="4"/>
  <c r="I595" i="4"/>
  <c r="I429" i="4"/>
  <c r="I23" i="4"/>
  <c r="I626" i="4"/>
  <c r="I436" i="4"/>
  <c r="I258" i="4"/>
  <c r="I92" i="4"/>
  <c r="I577" i="4"/>
  <c r="I399" i="4"/>
  <c r="I209" i="4"/>
  <c r="I43" i="4"/>
  <c r="I562" i="4"/>
  <c r="I384" i="4"/>
  <c r="I218" i="4"/>
  <c r="I28" i="4"/>
  <c r="I609" i="4"/>
  <c r="I491" i="4"/>
  <c r="I313" i="4"/>
  <c r="I135" i="4"/>
  <c r="I726" i="4"/>
  <c r="I560" i="4"/>
  <c r="I442" i="4"/>
  <c r="I264" i="4"/>
  <c r="I98" i="4"/>
  <c r="I677" i="4"/>
  <c r="I511" i="4"/>
  <c r="I345" i="4"/>
  <c r="I227" i="4"/>
  <c r="I49" i="4"/>
  <c r="I640" i="4"/>
  <c r="I462" i="4"/>
  <c r="I296" i="4"/>
  <c r="I178" i="4"/>
  <c r="I603" i="4"/>
  <c r="I413" i="4"/>
  <c r="I247" i="4"/>
  <c r="I81" i="4"/>
  <c r="I732" i="4"/>
  <c r="I566" i="4"/>
  <c r="I376" i="4"/>
  <c r="I198" i="4"/>
  <c r="I32" i="4"/>
  <c r="I695" i="4"/>
  <c r="I517" i="4"/>
  <c r="I339" i="4"/>
  <c r="I149" i="4"/>
  <c r="I646" i="4"/>
  <c r="I468" i="4"/>
  <c r="I302" i="4"/>
  <c r="I112" i="4"/>
  <c r="I715" i="4"/>
  <c r="I549" i="4"/>
  <c r="I82" i="4"/>
  <c r="I685" i="4"/>
  <c r="I507" i="4"/>
  <c r="I317" i="4"/>
  <c r="I151" i="4"/>
  <c r="I670" i="4"/>
  <c r="I492" i="4"/>
  <c r="I326" i="4"/>
  <c r="I136" i="4"/>
  <c r="I739" i="4"/>
  <c r="I573" i="4"/>
  <c r="I167" i="4"/>
  <c r="I580" i="4"/>
  <c r="I402" i="4"/>
  <c r="I236" i="4"/>
  <c r="I118" i="4"/>
  <c r="I721" i="4"/>
  <c r="I543" i="4"/>
  <c r="I353" i="4"/>
  <c r="I187" i="4"/>
  <c r="I21" i="4"/>
  <c r="I706" i="4"/>
  <c r="I528" i="4"/>
  <c r="I362" i="4"/>
  <c r="I172" i="4"/>
  <c r="I138" i="4"/>
  <c r="I635" i="4"/>
  <c r="I457" i="4"/>
  <c r="I279" i="4"/>
  <c r="I89" i="4"/>
  <c r="I704" i="4"/>
  <c r="I586" i="4"/>
  <c r="I408" i="4"/>
  <c r="I242" i="4"/>
  <c r="I52" i="4"/>
  <c r="I655" i="4"/>
  <c r="I489" i="4"/>
  <c r="I371" i="4"/>
  <c r="I193" i="4"/>
  <c r="I15" i="4"/>
  <c r="I606" i="4"/>
  <c r="I440" i="4"/>
  <c r="I322" i="4"/>
  <c r="I144" i="4"/>
  <c r="I557" i="4"/>
  <c r="I391" i="4"/>
  <c r="I225" i="4"/>
  <c r="I107" i="4"/>
  <c r="I710" i="4"/>
  <c r="I520" i="4"/>
  <c r="I342" i="4"/>
  <c r="I176" i="4"/>
  <c r="I58" i="4"/>
  <c r="I661" i="4"/>
  <c r="I483" i="4"/>
  <c r="I293" i="4"/>
  <c r="I127" i="4"/>
  <c r="I612" i="4"/>
  <c r="I446" i="4"/>
  <c r="I256" i="4"/>
  <c r="I78" i="4"/>
  <c r="I693" i="4"/>
  <c r="I226" i="4"/>
  <c r="I48" i="4"/>
  <c r="I651" i="4"/>
  <c r="I461" i="4"/>
  <c r="I295" i="4"/>
  <c r="I129" i="4"/>
  <c r="I636" i="4"/>
  <c r="I470" i="4"/>
  <c r="I280" i="4"/>
  <c r="I102" i="4"/>
  <c r="I717" i="4"/>
  <c r="I311" i="4"/>
  <c r="I133" i="4"/>
  <c r="I724" i="4"/>
  <c r="I546" i="4"/>
  <c r="I380" i="4"/>
  <c r="I262" i="4"/>
  <c r="I84" i="4"/>
  <c r="I687" i="4"/>
  <c r="I497" i="4"/>
  <c r="I331" i="4"/>
  <c r="I165" i="4"/>
  <c r="I672" i="4"/>
  <c r="I506" i="4"/>
  <c r="I316" i="4"/>
  <c r="I282" i="4"/>
  <c r="I116" i="4"/>
  <c r="I601" i="4"/>
  <c r="I423" i="4"/>
  <c r="I233" i="4"/>
  <c r="I67" i="4"/>
  <c r="I730" i="4"/>
  <c r="I552" i="4"/>
  <c r="I386" i="4"/>
  <c r="I196" i="4"/>
  <c r="I18" i="4"/>
  <c r="I633" i="4"/>
  <c r="I515" i="4"/>
  <c r="I337" i="4"/>
  <c r="I159" i="4"/>
  <c r="I584" i="4"/>
  <c r="I466" i="4"/>
  <c r="I288" i="4"/>
  <c r="I122" i="4"/>
  <c r="I701" i="4"/>
  <c r="I535" i="4"/>
  <c r="I369" i="4"/>
  <c r="I251" i="4"/>
  <c r="I73" i="4"/>
  <c r="I664" i="4"/>
  <c r="I486" i="4"/>
  <c r="I320" i="4"/>
  <c r="I202" i="4"/>
  <c r="I24" i="4"/>
  <c r="I627" i="4"/>
  <c r="I437" i="4"/>
  <c r="I271" i="4"/>
  <c r="I105" i="4"/>
  <c r="I590" i="4"/>
  <c r="I400" i="4"/>
  <c r="I222" i="4"/>
  <c r="I56" i="4"/>
  <c r="I370" i="4"/>
  <c r="I192" i="4"/>
  <c r="I26" i="4"/>
  <c r="I605" i="4"/>
  <c r="I439" i="4"/>
  <c r="I273" i="4"/>
  <c r="I11" i="4"/>
  <c r="I614" i="4"/>
  <c r="I424" i="4"/>
  <c r="I246" i="4"/>
  <c r="I80" i="4"/>
  <c r="I729" i="4"/>
  <c r="I455" i="4"/>
  <c r="I277" i="4"/>
  <c r="I99" i="4"/>
  <c r="I690" i="4"/>
  <c r="I524" i="4"/>
  <c r="I406" i="4"/>
  <c r="I228" i="4"/>
  <c r="I62" i="4"/>
  <c r="I641" i="4"/>
  <c r="I475" i="4"/>
  <c r="I309" i="4"/>
  <c r="I47" i="4"/>
  <c r="I650" i="4"/>
  <c r="I460" i="4"/>
  <c r="I426" i="4"/>
  <c r="I260" i="4"/>
  <c r="I142" i="4"/>
  <c r="I567" i="4"/>
  <c r="I377" i="4"/>
  <c r="I211" i="4"/>
  <c r="I45" i="4"/>
  <c r="I696" i="4"/>
  <c r="I530" i="4"/>
  <c r="I340" i="4"/>
  <c r="I162" i="4"/>
  <c r="I659" i="4"/>
  <c r="I481" i="4"/>
  <c r="I303" i="4"/>
  <c r="I113" i="4"/>
  <c r="I728" i="4"/>
  <c r="I610" i="4"/>
  <c r="I432" i="4"/>
  <c r="I266" i="4"/>
  <c r="I76" i="4"/>
  <c r="I679" i="4"/>
  <c r="I513" i="4"/>
  <c r="I395" i="4"/>
  <c r="I217" i="4"/>
  <c r="I39" i="4"/>
  <c r="I630" i="4"/>
  <c r="I464" i="4"/>
  <c r="I346" i="4"/>
  <c r="I168" i="4"/>
  <c r="I581" i="4"/>
  <c r="I415" i="4"/>
  <c r="I249" i="4"/>
  <c r="I131" i="4"/>
  <c r="I734" i="4"/>
  <c r="I544" i="4"/>
  <c r="I366" i="4"/>
  <c r="I200" i="4"/>
  <c r="I514" i="4"/>
  <c r="I336" i="4"/>
  <c r="I170" i="4"/>
  <c r="I583" i="4"/>
  <c r="I417" i="4"/>
  <c r="I155" i="4"/>
  <c r="I568" i="4"/>
  <c r="I390" i="4"/>
  <c r="I224" i="4"/>
  <c r="I599" i="4"/>
  <c r="I421" i="4"/>
  <c r="I243" i="4"/>
  <c r="I53" i="4"/>
  <c r="I668" i="4"/>
  <c r="I550" i="4"/>
  <c r="I372" i="4"/>
  <c r="I206" i="4"/>
  <c r="I16" i="4"/>
  <c r="I619" i="4"/>
  <c r="I453" i="4"/>
  <c r="I191" i="4"/>
  <c r="I13" i="4"/>
  <c r="I604" i="4"/>
  <c r="I570" i="4"/>
  <c r="I404" i="4"/>
  <c r="I286" i="4"/>
  <c r="I108" i="4"/>
  <c r="I711" i="4"/>
  <c r="I521" i="4"/>
  <c r="I355" i="4"/>
  <c r="I189" i="4"/>
  <c r="I71" i="4"/>
  <c r="I674" i="4"/>
  <c r="I484" i="4"/>
  <c r="I306" i="4"/>
  <c r="I140" i="4"/>
  <c r="I22" i="4"/>
  <c r="I625" i="4"/>
  <c r="I447" i="4"/>
  <c r="I257" i="4"/>
  <c r="I91" i="4"/>
  <c r="I576" i="4"/>
  <c r="I410" i="4"/>
  <c r="I220" i="4"/>
  <c r="I42" i="4"/>
  <c r="I657" i="4"/>
  <c r="I539" i="4"/>
  <c r="I361" i="4"/>
  <c r="I183" i="4"/>
  <c r="I608" i="4"/>
  <c r="I490" i="4"/>
  <c r="I312" i="4"/>
  <c r="I146" i="4"/>
  <c r="I725" i="4"/>
  <c r="I559" i="4"/>
  <c r="I393" i="4"/>
  <c r="I275" i="4"/>
  <c r="I97" i="4"/>
  <c r="I688" i="4"/>
  <c r="I510" i="4"/>
  <c r="I344" i="4"/>
  <c r="I658" i="4"/>
  <c r="I480" i="4"/>
  <c r="I314" i="4"/>
  <c r="I124" i="4"/>
  <c r="I727" i="4"/>
  <c r="I561" i="4"/>
  <c r="I299" i="4"/>
  <c r="I121" i="4"/>
  <c r="I712" i="4"/>
  <c r="I534" i="4"/>
  <c r="I368" i="4"/>
  <c r="I740" i="4"/>
  <c r="I565" i="4"/>
  <c r="I387" i="4"/>
  <c r="I197" i="4"/>
  <c r="I31" i="4"/>
  <c r="I694" i="4"/>
  <c r="I516" i="4"/>
  <c r="I350" i="4"/>
  <c r="I160" i="4"/>
  <c r="I597" i="4"/>
  <c r="I335" i="4"/>
  <c r="I157" i="4"/>
  <c r="I714" i="4"/>
  <c r="I548" i="4"/>
  <c r="I430" i="4"/>
  <c r="I252" i="4"/>
  <c r="I86" i="4"/>
  <c r="I665" i="4"/>
  <c r="I499" i="4"/>
  <c r="I333" i="4"/>
  <c r="I215" i="4"/>
  <c r="I37" i="4"/>
  <c r="I628" i="4"/>
  <c r="I450" i="4"/>
  <c r="I284" i="4"/>
  <c r="I166" i="4"/>
  <c r="I591" i="4"/>
  <c r="I401" i="4"/>
  <c r="I235" i="4"/>
  <c r="I69" i="4"/>
  <c r="I720" i="4"/>
  <c r="I554" i="4"/>
  <c r="I364" i="4"/>
  <c r="I186" i="4"/>
  <c r="I20" i="4"/>
  <c r="I683" i="4"/>
  <c r="I505" i="4"/>
  <c r="I327" i="4"/>
  <c r="I137" i="4"/>
  <c r="I634" i="4"/>
  <c r="I456" i="4"/>
  <c r="I290" i="4"/>
  <c r="I100" i="4"/>
  <c r="I703" i="4"/>
  <c r="I537" i="4"/>
  <c r="I419" i="4"/>
  <c r="I241" i="4"/>
  <c r="I63" i="4"/>
  <c r="I654" i="4"/>
  <c r="I488" i="4"/>
  <c r="I624" i="4"/>
  <c r="I458" i="4"/>
  <c r="I268" i="4"/>
  <c r="I90" i="4"/>
  <c r="I705" i="4"/>
  <c r="I443" i="4"/>
  <c r="I265" i="4"/>
  <c r="I87" i="4"/>
  <c r="I678" i="4"/>
  <c r="I512" i="4"/>
  <c r="I106" i="4"/>
  <c r="I709" i="4"/>
  <c r="I531" i="4"/>
  <c r="I341" i="4"/>
  <c r="I175" i="4"/>
  <c r="I9" i="4"/>
  <c r="I660" i="4"/>
  <c r="I494" i="4"/>
  <c r="I304" i="4"/>
  <c r="I126" i="4"/>
  <c r="I4" i="4"/>
  <c r="I479" i="4"/>
  <c r="I301" i="4"/>
  <c r="I123" i="4"/>
  <c r="I77" i="4"/>
  <c r="I692" i="4"/>
  <c r="I574" i="4"/>
  <c r="I396" i="4"/>
  <c r="I230" i="4"/>
  <c r="I40" i="4"/>
  <c r="I643" i="4"/>
  <c r="I477" i="4"/>
  <c r="I359" i="4"/>
  <c r="I181" i="4"/>
  <c r="I594" i="4"/>
  <c r="I428" i="4"/>
  <c r="I310" i="4"/>
  <c r="I132" i="4"/>
  <c r="I735" i="4"/>
  <c r="I545" i="4"/>
  <c r="I379" i="4"/>
  <c r="I213" i="4"/>
  <c r="I95" i="4"/>
  <c r="I698" i="4"/>
  <c r="I508" i="4"/>
  <c r="I330" i="4"/>
  <c r="I164" i="4"/>
  <c r="I46" i="4"/>
  <c r="I649" i="4"/>
  <c r="I471" i="4"/>
  <c r="I281" i="4"/>
  <c r="I115" i="4"/>
  <c r="I600" i="4"/>
  <c r="I434" i="4"/>
  <c r="I244" i="4"/>
  <c r="I66" i="4"/>
  <c r="I681" i="4"/>
  <c r="I563" i="4"/>
  <c r="I385" i="4"/>
  <c r="I207" i="4"/>
  <c r="I17" i="4"/>
  <c r="I632" i="4"/>
  <c r="I602" i="4"/>
  <c r="I412" i="4"/>
  <c r="I234" i="4"/>
  <c r="I68" i="4"/>
  <c r="I587" i="4"/>
  <c r="I409" i="4"/>
  <c r="I231" i="4"/>
  <c r="I41" i="4"/>
  <c r="I656" i="4"/>
  <c r="I250" i="4"/>
  <c r="I72" i="4"/>
  <c r="I675" i="4"/>
  <c r="I485" i="4"/>
  <c r="I319" i="4"/>
  <c r="I153" i="4"/>
  <c r="I35" i="4"/>
  <c r="I638" i="4"/>
  <c r="I448" i="4"/>
  <c r="I270" i="4"/>
  <c r="I104" i="4"/>
  <c r="I623" i="4"/>
  <c r="I445" i="4"/>
  <c r="I267" i="4"/>
  <c r="I221" i="4"/>
  <c r="I55" i="4"/>
  <c r="I718" i="4"/>
  <c r="I540" i="4"/>
  <c r="I374" i="4"/>
  <c r="I184" i="4"/>
  <c r="I6" i="4"/>
  <c r="I621" i="4"/>
  <c r="I503" i="4"/>
  <c r="I325" i="4"/>
  <c r="I147" i="4"/>
  <c r="I738" i="4"/>
  <c r="I572" i="4"/>
  <c r="I454" i="4"/>
  <c r="I276" i="4"/>
  <c r="I110" i="4"/>
  <c r="I689" i="4"/>
  <c r="I523" i="4"/>
  <c r="I357" i="4"/>
  <c r="I239" i="4"/>
  <c r="I61" i="4"/>
  <c r="I652" i="4"/>
  <c r="I474" i="4"/>
  <c r="I308" i="4"/>
  <c r="I190" i="4"/>
  <c r="I12" i="4"/>
  <c r="I615" i="4"/>
  <c r="I425" i="4"/>
  <c r="I259" i="4"/>
  <c r="I93" i="4"/>
  <c r="I578" i="4"/>
  <c r="I388" i="4"/>
  <c r="I210" i="4"/>
  <c r="I44" i="4"/>
  <c r="I707" i="4"/>
  <c r="I529" i="4"/>
  <c r="I351" i="4"/>
  <c r="I161" i="4"/>
  <c r="I143" i="4"/>
  <c r="I556" i="4"/>
  <c r="I378" i="4"/>
  <c r="I212" i="4"/>
  <c r="I731" i="4"/>
  <c r="I553" i="4"/>
  <c r="I375" i="4"/>
  <c r="I185" i="4"/>
  <c r="I19" i="4"/>
  <c r="I394" i="4"/>
  <c r="I216" i="4"/>
  <c r="I50" i="4"/>
  <c r="I629" i="4"/>
  <c r="I463" i="4"/>
  <c r="I297" i="4"/>
  <c r="I179" i="4"/>
  <c r="I592" i="4"/>
  <c r="I414" i="4"/>
  <c r="I248" i="4"/>
  <c r="I589" i="4"/>
  <c r="I411" i="4"/>
  <c r="I365" i="4"/>
  <c r="I199" i="4"/>
  <c r="I33" i="4"/>
  <c r="I684" i="4"/>
  <c r="I518" i="4"/>
  <c r="I328" i="4"/>
  <c r="I150" i="4"/>
  <c r="I647" i="4"/>
  <c r="I469" i="4"/>
  <c r="I291" i="4"/>
  <c r="I101" i="4"/>
  <c r="I716" i="4"/>
  <c r="I598" i="4"/>
  <c r="I420" i="4"/>
  <c r="I254" i="4"/>
  <c r="I64" i="4"/>
  <c r="I667" i="4"/>
  <c r="I501" i="4"/>
  <c r="I383" i="4"/>
  <c r="I205" i="4"/>
  <c r="I27" i="4"/>
  <c r="I618" i="4"/>
  <c r="I452" i="4"/>
  <c r="I334" i="4"/>
  <c r="I156" i="4"/>
  <c r="I569" i="4"/>
  <c r="I403" i="4"/>
  <c r="I237" i="4"/>
  <c r="I119" i="4"/>
  <c r="I722" i="4"/>
  <c r="I532" i="4"/>
  <c r="I354" i="4"/>
  <c r="I188" i="4"/>
  <c r="I70" i="4"/>
  <c r="I673" i="4"/>
  <c r="I495" i="4"/>
  <c r="I305" i="4"/>
  <c r="I139" i="4"/>
  <c r="I287" i="4"/>
  <c r="I109" i="4"/>
  <c r="I700" i="4"/>
  <c r="I522" i="4"/>
  <c r="I356" i="4"/>
  <c r="I94" i="4"/>
  <c r="I697" i="4"/>
  <c r="I519" i="4"/>
  <c r="I329" i="4"/>
  <c r="I163" i="4"/>
  <c r="I538" i="4"/>
  <c r="I360" i="4"/>
  <c r="I194" i="4"/>
  <c r="H4" i="8"/>
  <c r="I607" i="4"/>
  <c r="I441" i="4"/>
  <c r="I323" i="4"/>
  <c r="I145" i="4"/>
  <c r="I736" i="4"/>
  <c r="I558" i="4"/>
  <c r="I392" i="4"/>
  <c r="I130" i="4"/>
  <c r="I733" i="4"/>
  <c r="I555" i="4"/>
  <c r="I509" i="4"/>
  <c r="I343" i="4"/>
  <c r="I177" i="4"/>
  <c r="I59" i="4"/>
  <c r="I662" i="4"/>
  <c r="I472" i="4"/>
  <c r="I294" i="4"/>
  <c r="I128" i="4"/>
  <c r="I10" i="4"/>
  <c r="I613" i="4"/>
  <c r="I435" i="4"/>
  <c r="I245" i="4"/>
  <c r="I79" i="4"/>
  <c r="I564" i="4"/>
  <c r="I398" i="4"/>
  <c r="I208" i="4"/>
  <c r="I30" i="4"/>
  <c r="I645" i="4"/>
  <c r="I527" i="4"/>
  <c r="I349" i="4"/>
  <c r="I171" i="4"/>
  <c r="I596" i="4"/>
  <c r="I478" i="4"/>
  <c r="I300" i="4"/>
  <c r="I134" i="4"/>
  <c r="I713" i="4"/>
  <c r="I547" i="4"/>
  <c r="I381" i="4"/>
  <c r="I263" i="4"/>
  <c r="I85" i="4"/>
  <c r="I676" i="4"/>
  <c r="I498" i="4"/>
  <c r="I332" i="4"/>
  <c r="I214" i="4"/>
  <c r="I36" i="4"/>
  <c r="I639" i="4"/>
  <c r="I449" i="4"/>
  <c r="I283" i="4"/>
  <c r="I117" i="4"/>
  <c r="I431" i="4"/>
  <c r="I253" i="4"/>
  <c r="I75" i="4"/>
  <c r="I666" i="4"/>
  <c r="I500" i="4"/>
  <c r="I238" i="4"/>
  <c r="I60" i="4"/>
  <c r="I663" i="4"/>
  <c r="I473" i="4"/>
  <c r="I307" i="4"/>
  <c r="I141" i="4"/>
  <c r="I682" i="4"/>
  <c r="I504" i="4"/>
  <c r="I338" i="4"/>
  <c r="I148" i="4"/>
  <c r="I585" i="4"/>
  <c r="I467" i="4"/>
  <c r="I289" i="4"/>
  <c r="I111" i="4"/>
  <c r="I702" i="4"/>
  <c r="I536" i="4"/>
  <c r="I274" i="4"/>
  <c r="I96" i="4"/>
  <c r="I699" i="4"/>
  <c r="I653" i="4"/>
  <c r="I487" i="4"/>
  <c r="I321" i="4"/>
  <c r="I203" i="4"/>
  <c r="I25" i="4"/>
  <c r="I616" i="4"/>
  <c r="I438" i="4"/>
  <c r="I272" i="4"/>
  <c r="I154" i="4"/>
  <c r="I579" i="4"/>
  <c r="I389" i="4"/>
  <c r="I223" i="4"/>
  <c r="I57" i="4"/>
  <c r="I708" i="4"/>
  <c r="I542" i="4"/>
  <c r="I352" i="4"/>
  <c r="I174" i="4"/>
  <c r="I8" i="4"/>
  <c r="I671" i="4"/>
  <c r="I493" i="4"/>
  <c r="I315" i="4"/>
  <c r="I125" i="4"/>
  <c r="H5" i="8"/>
  <c r="I622" i="4"/>
  <c r="I444" i="4"/>
  <c r="I278" i="4"/>
  <c r="I88" i="4"/>
  <c r="I691" i="4"/>
  <c r="I525" i="4"/>
  <c r="I407" i="4"/>
  <c r="I229" i="4"/>
  <c r="I51" i="4"/>
  <c r="I642" i="4"/>
  <c r="I476" i="4"/>
  <c r="I358" i="4"/>
  <c r="I180" i="4"/>
  <c r="I14" i="4"/>
  <c r="I593" i="4"/>
  <c r="I427" i="4"/>
  <c r="I261" i="4"/>
  <c r="O3" i="4"/>
  <c r="Q4" i="4"/>
  <c r="H9" i="11"/>
  <c r="F9" i="11"/>
  <c r="S9" i="11" s="1"/>
  <c r="I8" i="11"/>
  <c r="F8" i="11"/>
  <c r="H8" i="11" s="1"/>
  <c r="S7" i="11"/>
  <c r="R7" i="11"/>
  <c r="Q7" i="11"/>
  <c r="P7" i="11"/>
  <c r="O7" i="11"/>
  <c r="N7" i="11"/>
  <c r="M7" i="11"/>
  <c r="L7" i="11"/>
  <c r="K7" i="11"/>
  <c r="J7" i="11"/>
  <c r="I7" i="11"/>
  <c r="H7" i="11"/>
  <c r="F7" i="11"/>
  <c r="S6" i="11"/>
  <c r="R6" i="11"/>
  <c r="Q6" i="11"/>
  <c r="P6" i="11"/>
  <c r="O6" i="11"/>
  <c r="N6" i="11"/>
  <c r="M6" i="11"/>
  <c r="L6" i="11"/>
  <c r="F6" i="11"/>
  <c r="J6" i="11" s="1"/>
  <c r="S5" i="11"/>
  <c r="R5" i="11"/>
  <c r="Q5" i="11"/>
  <c r="O5" i="11"/>
  <c r="L5" i="11"/>
  <c r="H5" i="11"/>
  <c r="F5" i="11"/>
  <c r="M5" i="11" s="1"/>
  <c r="O4" i="11"/>
  <c r="M4" i="11"/>
  <c r="L4" i="11"/>
  <c r="K4" i="11"/>
  <c r="F4" i="11"/>
  <c r="H4" i="11" s="1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B197" i="5"/>
  <c r="B198" i="5"/>
  <c r="B199" i="5"/>
  <c r="B200" i="5"/>
  <c r="B201" i="5"/>
  <c r="B202" i="5"/>
  <c r="B203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33" i="5"/>
  <c r="B32" i="5"/>
  <c r="B31" i="5"/>
  <c r="B29" i="5"/>
  <c r="B30" i="5"/>
  <c r="Q4" i="9"/>
  <c r="Q5" i="9"/>
  <c r="R5" i="9"/>
  <c r="S5" i="9"/>
  <c r="L6" i="9"/>
  <c r="P6" i="9"/>
  <c r="R6" i="9"/>
  <c r="J7" i="9"/>
  <c r="Q7" i="9"/>
  <c r="I8" i="9"/>
  <c r="L8" i="9"/>
  <c r="S8" i="9"/>
  <c r="I9" i="9"/>
  <c r="J9" i="9"/>
  <c r="M9" i="9"/>
  <c r="H8" i="9"/>
  <c r="H9" i="9"/>
  <c r="H4" i="9"/>
  <c r="F5" i="9"/>
  <c r="J5" i="9" s="1"/>
  <c r="F6" i="9"/>
  <c r="S6" i="9" s="1"/>
  <c r="F7" i="9"/>
  <c r="S7" i="9" s="1"/>
  <c r="F8" i="9"/>
  <c r="R8" i="9" s="1"/>
  <c r="F9" i="9"/>
  <c r="S9" i="9" s="1"/>
  <c r="F4" i="9"/>
  <c r="O4" i="9" s="1"/>
  <c r="F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G6" i="2"/>
  <c r="G5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60" i="2"/>
  <c r="G2261" i="2"/>
  <c r="G2262" i="2"/>
  <c r="G2263" i="2"/>
  <c r="G2264" i="2"/>
  <c r="G2265" i="2"/>
  <c r="G2266" i="2"/>
  <c r="G2267" i="2"/>
  <c r="F2266" i="4" l="1"/>
  <c r="G3" i="2"/>
  <c r="R4" i="4"/>
  <c r="R3" i="4" s="1"/>
  <c r="Q3" i="4"/>
  <c r="N5" i="11"/>
  <c r="P5" i="11"/>
  <c r="P4" i="11"/>
  <c r="Q4" i="11"/>
  <c r="R4" i="11"/>
  <c r="K6" i="11"/>
  <c r="I5" i="11"/>
  <c r="I4" i="11"/>
  <c r="J5" i="11"/>
  <c r="J4" i="11"/>
  <c r="K5" i="11"/>
  <c r="R9" i="9"/>
  <c r="Q8" i="9"/>
  <c r="N4" i="9"/>
  <c r="Q9" i="9"/>
  <c r="P8" i="9"/>
  <c r="M4" i="9"/>
  <c r="P9" i="9"/>
  <c r="O8" i="9"/>
  <c r="I6" i="9"/>
  <c r="L4" i="9"/>
  <c r="O9" i="9"/>
  <c r="N8" i="9"/>
  <c r="K4" i="9"/>
  <c r="N9" i="9"/>
  <c r="M8" i="9"/>
  <c r="J4" i="9"/>
  <c r="I4" i="9"/>
  <c r="L9" i="9"/>
  <c r="K8" i="9"/>
  <c r="M5" i="9"/>
  <c r="K9" i="9"/>
  <c r="J8" i="9"/>
  <c r="J3" i="9" s="1"/>
  <c r="S4" i="9"/>
  <c r="R4" i="9"/>
  <c r="P4" i="9"/>
  <c r="N4" i="11"/>
  <c r="J8" i="11"/>
  <c r="I9" i="11"/>
  <c r="K8" i="11"/>
  <c r="J9" i="11"/>
  <c r="L8" i="11"/>
  <c r="K9" i="11"/>
  <c r="M8" i="11"/>
  <c r="L9" i="11"/>
  <c r="N8" i="11"/>
  <c r="M9" i="11"/>
  <c r="S4" i="11"/>
  <c r="O8" i="11"/>
  <c r="N9" i="11"/>
  <c r="P8" i="11"/>
  <c r="O9" i="11"/>
  <c r="Q8" i="11"/>
  <c r="P9" i="11"/>
  <c r="P3" i="11" s="1"/>
  <c r="H6" i="11"/>
  <c r="H3" i="11" s="1"/>
  <c r="R8" i="11"/>
  <c r="Q9" i="11"/>
  <c r="I6" i="11"/>
  <c r="I3" i="11" s="1"/>
  <c r="S8" i="11"/>
  <c r="R9" i="11"/>
  <c r="Q6" i="9"/>
  <c r="O6" i="9"/>
  <c r="N6" i="9"/>
  <c r="M6" i="9"/>
  <c r="K6" i="9"/>
  <c r="J6" i="9"/>
  <c r="H6" i="9"/>
  <c r="R7" i="9"/>
  <c r="P7" i="9"/>
  <c r="O7" i="9"/>
  <c r="N7" i="9"/>
  <c r="M7" i="9"/>
  <c r="L7" i="9"/>
  <c r="K7" i="9"/>
  <c r="I7" i="9"/>
  <c r="I3" i="9" s="1"/>
  <c r="H7" i="9"/>
  <c r="I5" i="9"/>
  <c r="H5" i="9"/>
  <c r="P5" i="9"/>
  <c r="O5" i="9"/>
  <c r="N5" i="9"/>
  <c r="L5" i="9"/>
  <c r="K5" i="9"/>
  <c r="F2267" i="4" l="1"/>
  <c r="M3" i="11"/>
  <c r="L3" i="11"/>
  <c r="K3" i="11"/>
  <c r="J3" i="11"/>
  <c r="O3" i="11"/>
  <c r="S3" i="11"/>
  <c r="N3" i="11"/>
  <c r="R3" i="11"/>
  <c r="Q3" i="11"/>
  <c r="K3" i="9"/>
  <c r="F2268" i="4" l="1"/>
  <c r="L3" i="9"/>
  <c r="F2269" i="4" l="1"/>
  <c r="M3" i="9"/>
  <c r="F2270" i="4" l="1"/>
  <c r="N3" i="9"/>
  <c r="F2271" i="4" l="1"/>
  <c r="O3" i="9"/>
  <c r="F2272" i="4" l="1"/>
  <c r="P3" i="9"/>
  <c r="F2273" i="4" l="1"/>
  <c r="Q3" i="9"/>
  <c r="F2274" i="4" l="1"/>
  <c r="R3" i="9"/>
  <c r="S3" i="9"/>
  <c r="F2275" i="4" l="1"/>
  <c r="G9" i="8"/>
  <c r="G10" i="8"/>
  <c r="G11" i="8"/>
  <c r="G12" i="8"/>
  <c r="G13" i="8"/>
  <c r="G14" i="8"/>
  <c r="C14" i="8"/>
  <c r="C13" i="8"/>
  <c r="C12" i="8"/>
  <c r="C11" i="8"/>
  <c r="C10" i="8"/>
  <c r="C9" i="8"/>
  <c r="C8" i="8"/>
  <c r="C7" i="8"/>
  <c r="C6" i="8"/>
  <c r="C5" i="8"/>
  <c r="C4" i="8"/>
  <c r="B5" i="5"/>
  <c r="B6" i="5"/>
  <c r="B7" i="5"/>
  <c r="B8" i="5"/>
  <c r="B9" i="5"/>
  <c r="B10" i="5"/>
  <c r="B11" i="5"/>
  <c r="B12" i="5"/>
  <c r="B13" i="5"/>
  <c r="B4" i="5"/>
  <c r="F2276" i="4" l="1"/>
  <c r="G5" i="8"/>
  <c r="G4" i="8"/>
  <c r="G7" i="8"/>
  <c r="I6" i="13"/>
  <c r="I4" i="13"/>
  <c r="I5" i="13"/>
  <c r="H496" i="4"/>
  <c r="H499" i="4"/>
  <c r="H502" i="4"/>
  <c r="H505" i="4"/>
  <c r="H508" i="4"/>
  <c r="H511" i="4"/>
  <c r="H514" i="4"/>
  <c r="H517" i="4"/>
  <c r="H520" i="4"/>
  <c r="H523" i="4"/>
  <c r="H526" i="4"/>
  <c r="H529" i="4"/>
  <c r="H532" i="4"/>
  <c r="H535" i="4"/>
  <c r="H538" i="4"/>
  <c r="H541" i="4"/>
  <c r="H544" i="4"/>
  <c r="H547" i="4"/>
  <c r="H550" i="4"/>
  <c r="H553" i="4"/>
  <c r="H556" i="4"/>
  <c r="H559" i="4"/>
  <c r="H562" i="4"/>
  <c r="H565" i="4"/>
  <c r="H568" i="4"/>
  <c r="H571" i="4"/>
  <c r="H574" i="4"/>
  <c r="H577" i="4"/>
  <c r="H580" i="4"/>
  <c r="H583" i="4"/>
  <c r="H586" i="4"/>
  <c r="H589" i="4"/>
  <c r="H592" i="4"/>
  <c r="H595" i="4"/>
  <c r="H598" i="4"/>
  <c r="H601" i="4"/>
  <c r="H604" i="4"/>
  <c r="H607" i="4"/>
  <c r="H610" i="4"/>
  <c r="H613" i="4"/>
  <c r="H616" i="4"/>
  <c r="H619" i="4"/>
  <c r="H622" i="4"/>
  <c r="H625" i="4"/>
  <c r="H628" i="4"/>
  <c r="E9" i="12"/>
  <c r="E8" i="12"/>
  <c r="E7" i="12"/>
  <c r="E6" i="12"/>
  <c r="H497" i="4"/>
  <c r="H500" i="4"/>
  <c r="H503" i="4"/>
  <c r="H506" i="4"/>
  <c r="H509" i="4"/>
  <c r="H512" i="4"/>
  <c r="H515" i="4"/>
  <c r="H518" i="4"/>
  <c r="H521" i="4"/>
  <c r="H524" i="4"/>
  <c r="H527" i="4"/>
  <c r="H530" i="4"/>
  <c r="H533" i="4"/>
  <c r="H536" i="4"/>
  <c r="H539" i="4"/>
  <c r="H542" i="4"/>
  <c r="H545" i="4"/>
  <c r="H548" i="4"/>
  <c r="H551" i="4"/>
  <c r="H554" i="4"/>
  <c r="H557" i="4"/>
  <c r="H560" i="4"/>
  <c r="H563" i="4"/>
  <c r="H566" i="4"/>
  <c r="H569" i="4"/>
  <c r="H572" i="4"/>
  <c r="H575" i="4"/>
  <c r="H578" i="4"/>
  <c r="H581" i="4"/>
  <c r="H584" i="4"/>
  <c r="H587" i="4"/>
  <c r="H590" i="4"/>
  <c r="H593" i="4"/>
  <c r="H596" i="4"/>
  <c r="H599" i="4"/>
  <c r="H602" i="4"/>
  <c r="H605" i="4"/>
  <c r="H608" i="4"/>
  <c r="H611" i="4"/>
  <c r="H614" i="4"/>
  <c r="H617" i="4"/>
  <c r="H620" i="4"/>
  <c r="H623" i="4"/>
  <c r="H626" i="4"/>
  <c r="H629" i="4"/>
  <c r="E5" i="12"/>
  <c r="E4" i="12"/>
  <c r="H498" i="4"/>
  <c r="H501" i="4"/>
  <c r="H504" i="4"/>
  <c r="H507" i="4"/>
  <c r="H510" i="4"/>
  <c r="H513" i="4"/>
  <c r="H516" i="4"/>
  <c r="H519" i="4"/>
  <c r="H522" i="4"/>
  <c r="H525" i="4"/>
  <c r="H528" i="4"/>
  <c r="H531" i="4"/>
  <c r="H534" i="4"/>
  <c r="H537" i="4"/>
  <c r="H540" i="4"/>
  <c r="H543" i="4"/>
  <c r="H546" i="4"/>
  <c r="H549" i="4"/>
  <c r="H552" i="4"/>
  <c r="H555" i="4"/>
  <c r="H558" i="4"/>
  <c r="H561" i="4"/>
  <c r="H564" i="4"/>
  <c r="H567" i="4"/>
  <c r="H570" i="4"/>
  <c r="H573" i="4"/>
  <c r="H576" i="4"/>
  <c r="H579" i="4"/>
  <c r="H582" i="4"/>
  <c r="H585" i="4"/>
  <c r="H588" i="4"/>
  <c r="H591" i="4"/>
  <c r="H594" i="4"/>
  <c r="H597" i="4"/>
  <c r="H600" i="4"/>
  <c r="H603" i="4"/>
  <c r="H606" i="4"/>
  <c r="H609" i="4"/>
  <c r="H612" i="4"/>
  <c r="H615" i="4"/>
  <c r="H618" i="4"/>
  <c r="H621" i="4"/>
  <c r="H624" i="4"/>
  <c r="H9" i="4"/>
  <c r="H16" i="4"/>
  <c r="H30" i="4"/>
  <c r="H36" i="4"/>
  <c r="H44" i="4"/>
  <c r="H51" i="4"/>
  <c r="H58" i="4"/>
  <c r="H65" i="4"/>
  <c r="H71" i="4"/>
  <c r="H92" i="4"/>
  <c r="H99" i="4"/>
  <c r="H106" i="4"/>
  <c r="H114" i="4"/>
  <c r="H120" i="4"/>
  <c r="H147" i="4"/>
  <c r="H154" i="4"/>
  <c r="H175" i="4"/>
  <c r="H181" i="4"/>
  <c r="H195" i="4"/>
  <c r="H208" i="4"/>
  <c r="H222" i="4"/>
  <c r="H228" i="4"/>
  <c r="H236" i="4"/>
  <c r="H243" i="4"/>
  <c r="H250" i="4"/>
  <c r="H297" i="4"/>
  <c r="H305" i="4"/>
  <c r="H311" i="4"/>
  <c r="H340" i="4"/>
  <c r="H354" i="4"/>
  <c r="H360" i="4"/>
  <c r="H374" i="4"/>
  <c r="H403" i="4"/>
  <c r="H409" i="4"/>
  <c r="H417" i="4"/>
  <c r="H425" i="4"/>
  <c r="H431" i="4"/>
  <c r="H439" i="4"/>
  <c r="H445" i="4"/>
  <c r="H630" i="4"/>
  <c r="H633" i="4"/>
  <c r="H636" i="4"/>
  <c r="H639" i="4"/>
  <c r="H642" i="4"/>
  <c r="H645" i="4"/>
  <c r="H648" i="4"/>
  <c r="H651" i="4"/>
  <c r="H654" i="4"/>
  <c r="H657" i="4"/>
  <c r="H660" i="4"/>
  <c r="H663" i="4"/>
  <c r="H666" i="4"/>
  <c r="H669" i="4"/>
  <c r="H672" i="4"/>
  <c r="H675" i="4"/>
  <c r="H678" i="4"/>
  <c r="H681" i="4"/>
  <c r="H684" i="4"/>
  <c r="H687" i="4"/>
  <c r="H690" i="4"/>
  <c r="H693" i="4"/>
  <c r="H696" i="4"/>
  <c r="H699" i="4"/>
  <c r="H702" i="4"/>
  <c r="H705" i="4"/>
  <c r="H708" i="4"/>
  <c r="H711" i="4"/>
  <c r="H714" i="4"/>
  <c r="H717" i="4"/>
  <c r="H720" i="4"/>
  <c r="H723" i="4"/>
  <c r="H726" i="4"/>
  <c r="H729" i="4"/>
  <c r="H732" i="4"/>
  <c r="H735" i="4"/>
  <c r="H738" i="4"/>
  <c r="H10" i="4"/>
  <c r="H31" i="4"/>
  <c r="H37" i="4"/>
  <c r="H45" i="4"/>
  <c r="H53" i="4"/>
  <c r="H59" i="4"/>
  <c r="H66" i="4"/>
  <c r="H72" i="4"/>
  <c r="H93" i="4"/>
  <c r="H101" i="4"/>
  <c r="H107" i="4"/>
  <c r="H115" i="4"/>
  <c r="H121" i="4"/>
  <c r="H149" i="4"/>
  <c r="H155" i="4"/>
  <c r="H176" i="4"/>
  <c r="H183" i="4"/>
  <c r="H196" i="4"/>
  <c r="H223" i="4"/>
  <c r="H229" i="4"/>
  <c r="H237" i="4"/>
  <c r="H245" i="4"/>
  <c r="H251" i="4"/>
  <c r="H291" i="4"/>
  <c r="H298" i="4"/>
  <c r="H306" i="4"/>
  <c r="H312" i="4"/>
  <c r="H326" i="4"/>
  <c r="H355" i="4"/>
  <c r="H361" i="4"/>
  <c r="H376" i="4"/>
  <c r="H404" i="4"/>
  <c r="H411" i="4"/>
  <c r="H418" i="4"/>
  <c r="H426" i="4"/>
  <c r="H432" i="4"/>
  <c r="H440" i="4"/>
  <c r="H447" i="4"/>
  <c r="H460" i="4"/>
  <c r="H627" i="4"/>
  <c r="H5" i="4"/>
  <c r="H11" i="4"/>
  <c r="H32" i="4"/>
  <c r="H39" i="4"/>
  <c r="H46" i="4"/>
  <c r="H54" i="4"/>
  <c r="H60" i="4"/>
  <c r="H67" i="4"/>
  <c r="H73" i="4"/>
  <c r="H87" i="4"/>
  <c r="H94" i="4"/>
  <c r="H102" i="4"/>
  <c r="H108" i="4"/>
  <c r="H116" i="4"/>
  <c r="H123" i="4"/>
  <c r="H136" i="4"/>
  <c r="H150" i="4"/>
  <c r="H156" i="4"/>
  <c r="H170" i="4"/>
  <c r="H177" i="4"/>
  <c r="H184" i="4"/>
  <c r="H224" i="4"/>
  <c r="H231" i="4"/>
  <c r="H238" i="4"/>
  <c r="H246" i="4"/>
  <c r="H252" i="4"/>
  <c r="H266" i="4"/>
  <c r="H293" i="4"/>
  <c r="H299" i="4"/>
  <c r="H307" i="4"/>
  <c r="H313" i="4"/>
  <c r="H328" i="4"/>
  <c r="H356" i="4"/>
  <c r="H362" i="4"/>
  <c r="H405" i="4"/>
  <c r="H413" i="4"/>
  <c r="H419" i="4"/>
  <c r="H427" i="4"/>
  <c r="H433" i="4"/>
  <c r="H441" i="4"/>
  <c r="H448" i="4"/>
  <c r="H631" i="4"/>
  <c r="H634" i="4"/>
  <c r="H637" i="4"/>
  <c r="H640" i="4"/>
  <c r="H643" i="4"/>
  <c r="H646" i="4"/>
  <c r="H649" i="4"/>
  <c r="H652" i="4"/>
  <c r="H655" i="4"/>
  <c r="H658" i="4"/>
  <c r="H661" i="4"/>
  <c r="H664" i="4"/>
  <c r="H667" i="4"/>
  <c r="H670" i="4"/>
  <c r="H673" i="4"/>
  <c r="H676" i="4"/>
  <c r="H679" i="4"/>
  <c r="H682" i="4"/>
  <c r="H685" i="4"/>
  <c r="H688" i="4"/>
  <c r="H691" i="4"/>
  <c r="H694" i="4"/>
  <c r="H697" i="4"/>
  <c r="H700" i="4"/>
  <c r="H703" i="4"/>
  <c r="H706" i="4"/>
  <c r="H709" i="4"/>
  <c r="H712" i="4"/>
  <c r="H715" i="4"/>
  <c r="H718" i="4"/>
  <c r="H721" i="4"/>
  <c r="H724" i="4"/>
  <c r="H727" i="4"/>
  <c r="H730" i="4"/>
  <c r="H733" i="4"/>
  <c r="H736" i="4"/>
  <c r="H739" i="4"/>
  <c r="H6" i="4"/>
  <c r="H12" i="4"/>
  <c r="H33" i="4"/>
  <c r="H41" i="4"/>
  <c r="H47" i="4"/>
  <c r="H55" i="4"/>
  <c r="H61" i="4"/>
  <c r="H68" i="4"/>
  <c r="H74" i="4"/>
  <c r="H89" i="4"/>
  <c r="H95" i="4"/>
  <c r="H103" i="4"/>
  <c r="H109" i="4"/>
  <c r="H117" i="4"/>
  <c r="H151" i="4"/>
  <c r="H157" i="4"/>
  <c r="H172" i="4"/>
  <c r="H178" i="4"/>
  <c r="H225" i="4"/>
  <c r="H233" i="4"/>
  <c r="H239" i="4"/>
  <c r="H247" i="4"/>
  <c r="H253" i="4"/>
  <c r="H267" i="4"/>
  <c r="H280" i="4"/>
  <c r="H294" i="4"/>
  <c r="H300" i="4"/>
  <c r="H308" i="4"/>
  <c r="H350" i="4"/>
  <c r="H357" i="4"/>
  <c r="H364" i="4"/>
  <c r="H399" i="4"/>
  <c r="H406" i="4"/>
  <c r="H414" i="4"/>
  <c r="H420" i="4"/>
  <c r="H428" i="4"/>
  <c r="H435" i="4"/>
  <c r="H442" i="4"/>
  <c r="H7" i="4"/>
  <c r="H13" i="4"/>
  <c r="H27" i="4"/>
  <c r="H34" i="4"/>
  <c r="H42" i="4"/>
  <c r="H48" i="4"/>
  <c r="H56" i="4"/>
  <c r="H62" i="4"/>
  <c r="H69" i="4"/>
  <c r="H76" i="4"/>
  <c r="H90" i="4"/>
  <c r="H96" i="4"/>
  <c r="H104" i="4"/>
  <c r="H111" i="4"/>
  <c r="H118" i="4"/>
  <c r="H152" i="4"/>
  <c r="H158" i="4"/>
  <c r="H173" i="4"/>
  <c r="H179" i="4"/>
  <c r="H219" i="4"/>
  <c r="H226" i="4"/>
  <c r="H234" i="4"/>
  <c r="H240" i="4"/>
  <c r="H248" i="4"/>
  <c r="H255" i="4"/>
  <c r="H268" i="4"/>
  <c r="H295" i="4"/>
  <c r="H301" i="4"/>
  <c r="H309" i="4"/>
  <c r="H316" i="4"/>
  <c r="H358" i="4"/>
  <c r="H386" i="4"/>
  <c r="H401" i="4"/>
  <c r="H407" i="4"/>
  <c r="H415" i="4"/>
  <c r="H421" i="4"/>
  <c r="H429" i="4"/>
  <c r="H437" i="4"/>
  <c r="H443" i="4"/>
  <c r="H470" i="4"/>
  <c r="H484" i="4"/>
  <c r="H632" i="4"/>
  <c r="H635" i="4"/>
  <c r="H638" i="4"/>
  <c r="H641" i="4"/>
  <c r="H644" i="4"/>
  <c r="H647" i="4"/>
  <c r="H650" i="4"/>
  <c r="H653" i="4"/>
  <c r="H656" i="4"/>
  <c r="H659" i="4"/>
  <c r="H662" i="4"/>
  <c r="H665" i="4"/>
  <c r="H668" i="4"/>
  <c r="H671" i="4"/>
  <c r="H674" i="4"/>
  <c r="H677" i="4"/>
  <c r="H680" i="4"/>
  <c r="H683" i="4"/>
  <c r="H686" i="4"/>
  <c r="H689" i="4"/>
  <c r="H692" i="4"/>
  <c r="H695" i="4"/>
  <c r="H698" i="4"/>
  <c r="H701" i="4"/>
  <c r="H704" i="4"/>
  <c r="H707" i="4"/>
  <c r="H710" i="4"/>
  <c r="H713" i="4"/>
  <c r="H716" i="4"/>
  <c r="H719" i="4"/>
  <c r="H722" i="4"/>
  <c r="H725" i="4"/>
  <c r="H728" i="4"/>
  <c r="H731" i="4"/>
  <c r="H734" i="4"/>
  <c r="H737" i="4"/>
  <c r="H740" i="4"/>
  <c r="H8" i="4"/>
  <c r="H29" i="4"/>
  <c r="H35" i="4"/>
  <c r="H43" i="4"/>
  <c r="H49" i="4"/>
  <c r="H57" i="4"/>
  <c r="H63" i="4"/>
  <c r="H70" i="4"/>
  <c r="H91" i="4"/>
  <c r="H97" i="4"/>
  <c r="H105" i="4"/>
  <c r="H113" i="4"/>
  <c r="H119" i="4"/>
  <c r="H153" i="4"/>
  <c r="H160" i="4"/>
  <c r="H174" i="4"/>
  <c r="H180" i="4"/>
  <c r="H194" i="4"/>
  <c r="H221" i="4"/>
  <c r="H227" i="4"/>
  <c r="H235" i="4"/>
  <c r="H241" i="4"/>
  <c r="H249" i="4"/>
  <c r="H256" i="4"/>
  <c r="H296" i="4"/>
  <c r="H303" i="4"/>
  <c r="H310" i="4"/>
  <c r="H338" i="4"/>
  <c r="H353" i="4"/>
  <c r="H359" i="4"/>
  <c r="H388" i="4"/>
  <c r="H402" i="4"/>
  <c r="H408" i="4"/>
  <c r="H416" i="4"/>
  <c r="H423" i="4"/>
  <c r="H430" i="4"/>
  <c r="H438" i="4"/>
  <c r="H444" i="4"/>
  <c r="H472" i="4"/>
  <c r="H77" i="4"/>
  <c r="H83" i="4"/>
  <c r="H122" i="4"/>
  <c r="H137" i="4"/>
  <c r="H143" i="4"/>
  <c r="H164" i="4"/>
  <c r="H200" i="4"/>
  <c r="H206" i="4"/>
  <c r="H269" i="4"/>
  <c r="H275" i="4"/>
  <c r="H322" i="4"/>
  <c r="H331" i="4"/>
  <c r="H337" i="4"/>
  <c r="H346" i="4"/>
  <c r="H367" i="4"/>
  <c r="H373" i="4"/>
  <c r="H382" i="4"/>
  <c r="H391" i="4"/>
  <c r="H397" i="4"/>
  <c r="H410" i="4"/>
  <c r="H451" i="4"/>
  <c r="H457" i="4"/>
  <c r="H487" i="4"/>
  <c r="H493" i="4"/>
  <c r="H254" i="4"/>
  <c r="H18" i="4"/>
  <c r="H24" i="4"/>
  <c r="H50" i="4"/>
  <c r="H64" i="4"/>
  <c r="H124" i="4"/>
  <c r="H130" i="4"/>
  <c r="H186" i="4"/>
  <c r="H192" i="4"/>
  <c r="H214" i="4"/>
  <c r="H261" i="4"/>
  <c r="H283" i="4"/>
  <c r="H289" i="4"/>
  <c r="H302" i="4"/>
  <c r="H315" i="4"/>
  <c r="H339" i="4"/>
  <c r="H375" i="4"/>
  <c r="H412" i="4"/>
  <c r="H465" i="4"/>
  <c r="H474" i="4"/>
  <c r="H480" i="4"/>
  <c r="H488" i="4"/>
  <c r="H19" i="4"/>
  <c r="H112" i="4"/>
  <c r="H209" i="4"/>
  <c r="H262" i="4"/>
  <c r="H400" i="4"/>
  <c r="H481" i="4"/>
  <c r="H52" i="4"/>
  <c r="H78" i="4"/>
  <c r="H84" i="4"/>
  <c r="H110" i="4"/>
  <c r="H138" i="4"/>
  <c r="H144" i="4"/>
  <c r="H165" i="4"/>
  <c r="H201" i="4"/>
  <c r="H207" i="4"/>
  <c r="H270" i="4"/>
  <c r="H276" i="4"/>
  <c r="H304" i="4"/>
  <c r="H317" i="4"/>
  <c r="H323" i="4"/>
  <c r="H332" i="4"/>
  <c r="H341" i="4"/>
  <c r="H347" i="4"/>
  <c r="H368" i="4"/>
  <c r="H377" i="4"/>
  <c r="H383" i="4"/>
  <c r="H392" i="4"/>
  <c r="H398" i="4"/>
  <c r="H452" i="4"/>
  <c r="H458" i="4"/>
  <c r="H494" i="4"/>
  <c r="H38" i="4"/>
  <c r="H125" i="4"/>
  <c r="H193" i="4"/>
  <c r="H284" i="4"/>
  <c r="H466" i="4"/>
  <c r="H25" i="4"/>
  <c r="H131" i="4"/>
  <c r="H187" i="4"/>
  <c r="H215" i="4"/>
  <c r="H290" i="4"/>
  <c r="H475" i="4"/>
  <c r="H40" i="4"/>
  <c r="H79" i="4"/>
  <c r="H85" i="4"/>
  <c r="H98" i="4"/>
  <c r="H139" i="4"/>
  <c r="H145" i="4"/>
  <c r="H166" i="4"/>
  <c r="H202" i="4"/>
  <c r="H271" i="4"/>
  <c r="H277" i="4"/>
  <c r="H292" i="4"/>
  <c r="H318" i="4"/>
  <c r="H324" i="4"/>
  <c r="H333" i="4"/>
  <c r="H342" i="4"/>
  <c r="H348" i="4"/>
  <c r="H369" i="4"/>
  <c r="H378" i="4"/>
  <c r="H384" i="4"/>
  <c r="H393" i="4"/>
  <c r="H453" i="4"/>
  <c r="H459" i="4"/>
  <c r="H489" i="4"/>
  <c r="H495" i="4"/>
  <c r="H483" i="4"/>
  <c r="H20" i="4"/>
  <c r="H26" i="4"/>
  <c r="H100" i="4"/>
  <c r="H126" i="4"/>
  <c r="H132" i="4"/>
  <c r="H159" i="4"/>
  <c r="H188" i="4"/>
  <c r="H210" i="4"/>
  <c r="H216" i="4"/>
  <c r="H242" i="4"/>
  <c r="H257" i="4"/>
  <c r="H263" i="4"/>
  <c r="H285" i="4"/>
  <c r="H461" i="4"/>
  <c r="H467" i="4"/>
  <c r="H476" i="4"/>
  <c r="H482" i="4"/>
  <c r="H454" i="4"/>
  <c r="H88" i="4"/>
  <c r="H189" i="4"/>
  <c r="H230" i="4"/>
  <c r="H286" i="4"/>
  <c r="H363" i="4"/>
  <c r="H477" i="4"/>
  <c r="H28" i="4"/>
  <c r="H80" i="4"/>
  <c r="H86" i="4"/>
  <c r="H140" i="4"/>
  <c r="H146" i="4"/>
  <c r="H161" i="4"/>
  <c r="H167" i="4"/>
  <c r="H197" i="4"/>
  <c r="H203" i="4"/>
  <c r="H244" i="4"/>
  <c r="H272" i="4"/>
  <c r="H278" i="4"/>
  <c r="H319" i="4"/>
  <c r="H325" i="4"/>
  <c r="H334" i="4"/>
  <c r="H343" i="4"/>
  <c r="H349" i="4"/>
  <c r="H370" i="4"/>
  <c r="H379" i="4"/>
  <c r="H385" i="4"/>
  <c r="H394" i="4"/>
  <c r="H446" i="4"/>
  <c r="H490" i="4"/>
  <c r="H127" i="4"/>
  <c r="H148" i="4"/>
  <c r="H217" i="4"/>
  <c r="H258" i="4"/>
  <c r="H327" i="4"/>
  <c r="H387" i="4"/>
  <c r="H462" i="4"/>
  <c r="H21" i="4"/>
  <c r="H133" i="4"/>
  <c r="H211" i="4"/>
  <c r="H264" i="4"/>
  <c r="H351" i="4"/>
  <c r="H468" i="4"/>
  <c r="H14" i="4"/>
  <c r="H81" i="4"/>
  <c r="H141" i="4"/>
  <c r="H162" i="4"/>
  <c r="H168" i="4"/>
  <c r="H198" i="4"/>
  <c r="H204" i="4"/>
  <c r="H232" i="4"/>
  <c r="H273" i="4"/>
  <c r="H279" i="4"/>
  <c r="H320" i="4"/>
  <c r="H329" i="4"/>
  <c r="H335" i="4"/>
  <c r="H344" i="4"/>
  <c r="H365" i="4"/>
  <c r="H371" i="4"/>
  <c r="H380" i="4"/>
  <c r="H389" i="4"/>
  <c r="H395" i="4"/>
  <c r="H434" i="4"/>
  <c r="H449" i="4"/>
  <c r="H455" i="4"/>
  <c r="H485" i="4"/>
  <c r="H491" i="4"/>
  <c r="H473" i="4"/>
  <c r="H22" i="4"/>
  <c r="H128" i="4"/>
  <c r="H134" i="4"/>
  <c r="H182" i="4"/>
  <c r="H190" i="4"/>
  <c r="H212" i="4"/>
  <c r="H218" i="4"/>
  <c r="H259" i="4"/>
  <c r="H265" i="4"/>
  <c r="H281" i="4"/>
  <c r="H287" i="4"/>
  <c r="H352" i="4"/>
  <c r="H436" i="4"/>
  <c r="H463" i="4"/>
  <c r="H469" i="4"/>
  <c r="H478" i="4"/>
  <c r="H456" i="4"/>
  <c r="H486" i="4"/>
  <c r="H17" i="4"/>
  <c r="H135" i="4"/>
  <c r="H191" i="4"/>
  <c r="H288" i="4"/>
  <c r="H479" i="4"/>
  <c r="H15" i="4"/>
  <c r="H82" i="4"/>
  <c r="H142" i="4"/>
  <c r="H163" i="4"/>
  <c r="H169" i="4"/>
  <c r="H199" i="4"/>
  <c r="H205" i="4"/>
  <c r="H220" i="4"/>
  <c r="H274" i="4"/>
  <c r="H321" i="4"/>
  <c r="H330" i="4"/>
  <c r="H336" i="4"/>
  <c r="H345" i="4"/>
  <c r="H366" i="4"/>
  <c r="H372" i="4"/>
  <c r="H381" i="4"/>
  <c r="H390" i="4"/>
  <c r="H396" i="4"/>
  <c r="H422" i="4"/>
  <c r="H450" i="4"/>
  <c r="H471" i="4"/>
  <c r="H492" i="4"/>
  <c r="H75" i="4"/>
  <c r="H129" i="4"/>
  <c r="H185" i="4"/>
  <c r="H282" i="4"/>
  <c r="H424" i="4"/>
  <c r="H23" i="4"/>
  <c r="H171" i="4"/>
  <c r="H213" i="4"/>
  <c r="H260" i="4"/>
  <c r="H314" i="4"/>
  <c r="H464" i="4"/>
  <c r="G8" i="8"/>
  <c r="G6" i="8"/>
  <c r="H4" i="4"/>
  <c r="H3" i="9"/>
  <c r="F2277" i="4" l="1"/>
  <c r="F2278" i="4" l="1"/>
  <c r="F2279" i="4" l="1"/>
  <c r="F2280" i="4" l="1"/>
  <c r="F2281" i="4" l="1"/>
  <c r="F2282" i="4" l="1"/>
  <c r="F2283" i="4" l="1"/>
  <c r="F2284" i="4" l="1"/>
  <c r="F2285" i="4" l="1"/>
  <c r="F2286" i="4" l="1"/>
  <c r="F2287" i="4" l="1"/>
  <c r="F2288" i="4" l="1"/>
  <c r="F2289" i="4" l="1"/>
  <c r="F2290" i="4" l="1"/>
  <c r="F2291" i="4" l="1"/>
  <c r="F2292" i="4" l="1"/>
  <c r="F2293" i="4" l="1"/>
  <c r="F2294" i="4" l="1"/>
  <c r="F2295" i="4" l="1"/>
  <c r="F2296" i="4" l="1"/>
  <c r="F2297" i="4" l="1"/>
  <c r="F2298" i="4" l="1"/>
  <c r="F2299" i="4" l="1"/>
  <c r="F2300" i="4" l="1"/>
  <c r="F2301" i="4" l="1"/>
  <c r="F2302" i="4" l="1"/>
  <c r="F2303" i="4" l="1"/>
  <c r="F2304" i="4" l="1"/>
  <c r="F2305" i="4" l="1"/>
  <c r="F2306" i="4" l="1"/>
  <c r="F2307" i="4" l="1"/>
  <c r="F2308" i="4" l="1"/>
  <c r="F2309" i="4" l="1"/>
  <c r="F2310" i="4" l="1"/>
  <c r="F2311" i="4" l="1"/>
  <c r="F2312" i="4" l="1"/>
  <c r="F2313" i="4" l="1"/>
  <c r="F2314" i="4" l="1"/>
  <c r="F2315" i="4" l="1"/>
  <c r="F2316" i="4" l="1"/>
  <c r="F2317" i="4" l="1"/>
  <c r="F2318" i="4" l="1"/>
  <c r="F2319" i="4" l="1"/>
  <c r="F2320" i="4" l="1"/>
  <c r="F2321" i="4" l="1"/>
  <c r="F2322" i="4" l="1"/>
  <c r="F2323" i="4" l="1"/>
  <c r="F2324" i="4" l="1"/>
  <c r="F2325" i="4" l="1"/>
  <c r="F2326" i="4" l="1"/>
  <c r="F2327" i="4" l="1"/>
  <c r="F2328" i="4" l="1"/>
  <c r="F2329" i="4" l="1"/>
  <c r="F2330" i="4" l="1"/>
  <c r="F2331" i="4" l="1"/>
  <c r="F2332" i="4" l="1"/>
  <c r="F2333" i="4" l="1"/>
  <c r="F2334" i="4" l="1"/>
  <c r="F2335" i="4" l="1"/>
  <c r="F2336" i="4" l="1"/>
  <c r="F2337" i="4" l="1"/>
  <c r="F2338" i="4" l="1"/>
  <c r="F2339" i="4" l="1"/>
  <c r="F2340" i="4" l="1"/>
  <c r="F2341" i="4" l="1"/>
  <c r="F2342" i="4" l="1"/>
  <c r="F2343" i="4" l="1"/>
  <c r="F2344" i="4" l="1"/>
  <c r="F2345" i="4" l="1"/>
  <c r="F2346" i="4" l="1"/>
  <c r="F2347" i="4" l="1"/>
  <c r="F2348" i="4" l="1"/>
  <c r="F2349" i="4" l="1"/>
  <c r="F2350" i="4" l="1"/>
  <c r="F2351" i="4" l="1"/>
  <c r="F2352" i="4" l="1"/>
  <c r="F2353" i="4" l="1"/>
  <c r="F2354" i="4" l="1"/>
  <c r="F2355" i="4" l="1"/>
  <c r="F2356" i="4" l="1"/>
  <c r="F2357" i="4" l="1"/>
  <c r="F2358" i="4" l="1"/>
  <c r="F2359" i="4" l="1"/>
  <c r="F2360" i="4" l="1"/>
  <c r="F2361" i="4" l="1"/>
  <c r="F2362" i="4" l="1"/>
  <c r="F2363" i="4" l="1"/>
  <c r="F2364" i="4" l="1"/>
  <c r="F2365" i="4" l="1"/>
  <c r="F2366" i="4" l="1"/>
  <c r="F2367" i="4" l="1"/>
  <c r="F2368" i="4" l="1"/>
  <c r="F2369" i="4" l="1"/>
  <c r="F2370" i="4" l="1"/>
  <c r="F2371" i="4" l="1"/>
  <c r="F2372" i="4" l="1"/>
  <c r="F2373" i="4" l="1"/>
  <c r="F2374" i="4" l="1"/>
  <c r="F2375" i="4" l="1"/>
  <c r="F2376" i="4" l="1"/>
  <c r="F2377" i="4" l="1"/>
  <c r="F2378" i="4" l="1"/>
  <c r="F2379" i="4" l="1"/>
  <c r="F2380" i="4" l="1"/>
  <c r="F2381" i="4" l="1"/>
  <c r="F2382" i="4" l="1"/>
  <c r="F2383" i="4" l="1"/>
  <c r="F2384" i="4" l="1"/>
  <c r="F2385" i="4" l="1"/>
  <c r="F2386" i="4" l="1"/>
  <c r="F2387" i="4" l="1"/>
  <c r="F2388" i="4" l="1"/>
  <c r="F2389" i="4" l="1"/>
  <c r="F2390" i="4" l="1"/>
  <c r="F2391" i="4" l="1"/>
  <c r="F2392" i="4" l="1"/>
  <c r="F2393" i="4" l="1"/>
  <c r="F2394" i="4" l="1"/>
  <c r="F2395" i="4" l="1"/>
  <c r="F2396" i="4" l="1"/>
  <c r="F2397" i="4" l="1"/>
  <c r="F2398" i="4" l="1"/>
  <c r="F2399" i="4" l="1"/>
  <c r="F2400" i="4" l="1"/>
  <c r="F2401" i="4" l="1"/>
  <c r="F2402" i="4" l="1"/>
  <c r="F2403" i="4" l="1"/>
  <c r="F2404" i="4" l="1"/>
  <c r="F2405" i="4" l="1"/>
  <c r="F2406" i="4" l="1"/>
  <c r="F2407" i="4" l="1"/>
  <c r="F2408" i="4" l="1"/>
  <c r="F2409" i="4" l="1"/>
  <c r="F2410" i="4" l="1"/>
  <c r="F2411" i="4" l="1"/>
  <c r="F2412" i="4" l="1"/>
  <c r="F2413" i="4" l="1"/>
  <c r="F2414" i="4" l="1"/>
  <c r="F2415" i="4" l="1"/>
  <c r="F2416" i="4" l="1"/>
  <c r="F2417" i="4" l="1"/>
  <c r="F2418" i="4" l="1"/>
  <c r="F2419" i="4" l="1"/>
  <c r="F2420" i="4" l="1"/>
  <c r="F2421" i="4" l="1"/>
  <c r="F2422" i="4" l="1"/>
  <c r="F2423" i="4" l="1"/>
  <c r="F2424" i="4" l="1"/>
  <c r="F2425" i="4" l="1"/>
  <c r="F2426" i="4" l="1"/>
  <c r="F2427" i="4" l="1"/>
  <c r="F2428" i="4" l="1"/>
  <c r="F2429" i="4" l="1"/>
  <c r="F2430" i="4" l="1"/>
  <c r="F2431" i="4" l="1"/>
  <c r="F2432" i="4" l="1"/>
  <c r="F2433" i="4" l="1"/>
  <c r="F2434" i="4" l="1"/>
  <c r="F2435" i="4" l="1"/>
  <c r="F2436" i="4" l="1"/>
  <c r="F2437" i="4" l="1"/>
  <c r="F2438" i="4" l="1"/>
  <c r="F2439" i="4" l="1"/>
  <c r="F2440" i="4" l="1"/>
  <c r="F2441" i="4" l="1"/>
  <c r="F2442" i="4" l="1"/>
  <c r="F2443" i="4" l="1"/>
  <c r="F2444" i="4" l="1"/>
  <c r="F2445" i="4" l="1"/>
  <c r="F2446" i="4" l="1"/>
  <c r="F2447" i="4" l="1"/>
  <c r="F2448" i="4" l="1"/>
  <c r="F2449" i="4" l="1"/>
  <c r="F2450" i="4" l="1"/>
  <c r="F2451" i="4" l="1"/>
  <c r="F2452" i="4" l="1"/>
  <c r="F2453" i="4" l="1"/>
  <c r="F2454" i="4" l="1"/>
  <c r="F2455" i="4" l="1"/>
  <c r="F2456" i="4" l="1"/>
  <c r="F2457" i="4" l="1"/>
  <c r="F2458" i="4" l="1"/>
  <c r="F2459" i="4" l="1"/>
  <c r="F2460" i="4" l="1"/>
  <c r="F2461" i="4" l="1"/>
  <c r="F2462" i="4" l="1"/>
  <c r="F2463" i="4" l="1"/>
  <c r="F2464" i="4" l="1"/>
  <c r="F2465" i="4" l="1"/>
  <c r="F2466" i="4" l="1"/>
  <c r="F2467" i="4" l="1"/>
  <c r="F2468" i="4" l="1"/>
  <c r="F2469" i="4" l="1"/>
  <c r="F2470" i="4" l="1"/>
  <c r="F2471" i="4" l="1"/>
  <c r="F2472" i="4" l="1"/>
  <c r="F2473" i="4" l="1"/>
  <c r="F2474" i="4" l="1"/>
  <c r="F2475" i="4" l="1"/>
  <c r="F2476" i="4" l="1"/>
  <c r="F2477" i="4" l="1"/>
  <c r="F2478" i="4" l="1"/>
  <c r="F2479" i="4" l="1"/>
  <c r="F2480" i="4" l="1"/>
  <c r="F2481" i="4" l="1"/>
  <c r="F2482" i="4" l="1"/>
  <c r="F2483" i="4" l="1"/>
  <c r="F2484" i="4" l="1"/>
  <c r="F2485" i="4" l="1"/>
  <c r="F2486" i="4" l="1"/>
  <c r="F2487" i="4" l="1"/>
  <c r="F2488" i="4" l="1"/>
  <c r="F2489" i="4" l="1"/>
  <c r="F2490" i="4" l="1"/>
  <c r="F2491" i="4" l="1"/>
  <c r="F2492" i="4" l="1"/>
  <c r="F2493" i="4" l="1"/>
  <c r="F2494" i="4" l="1"/>
  <c r="F2495" i="4" l="1"/>
  <c r="F2496" i="4" l="1"/>
  <c r="F2497" i="4" l="1"/>
  <c r="F2498" i="4" l="1"/>
  <c r="F2499" i="4" l="1"/>
  <c r="F2500" i="4" l="1"/>
  <c r="F2501" i="4" l="1"/>
  <c r="F2502" i="4" l="1"/>
  <c r="F2503" i="4" l="1"/>
  <c r="F2504" i="4" l="1"/>
  <c r="F2505" i="4" l="1"/>
  <c r="F2506" i="4" l="1"/>
  <c r="F2507" i="4" l="1"/>
  <c r="F2508" i="4" l="1"/>
  <c r="F2509" i="4" l="1"/>
  <c r="F2510" i="4" l="1"/>
  <c r="F2511" i="4" l="1"/>
  <c r="F2512" i="4" l="1"/>
  <c r="F2513" i="4" l="1"/>
  <c r="F2514" i="4" l="1"/>
  <c r="F2515" i="4" l="1"/>
  <c r="F2516" i="4" l="1"/>
  <c r="F2517" i="4" l="1"/>
  <c r="F2518" i="4" l="1"/>
  <c r="F2519" i="4" l="1"/>
  <c r="F2520" i="4" l="1"/>
  <c r="F2521" i="4" l="1"/>
  <c r="F2522" i="4" l="1"/>
  <c r="F2523" i="4" l="1"/>
  <c r="F2524" i="4" l="1"/>
  <c r="F2525" i="4" l="1"/>
  <c r="F2526" i="4" l="1"/>
  <c r="F2527" i="4" l="1"/>
  <c r="F2528" i="4" l="1"/>
  <c r="F2529" i="4" l="1"/>
  <c r="F2530" i="4" l="1"/>
  <c r="F2531" i="4" l="1"/>
  <c r="F2532" i="4" l="1"/>
  <c r="F2533" i="4" l="1"/>
  <c r="K1740" i="2"/>
  <c r="I932" i="2"/>
  <c r="L1538" i="2"/>
  <c r="K242" i="2"/>
  <c r="L2037" i="2"/>
  <c r="J844" i="2"/>
  <c r="I315" i="2"/>
  <c r="K1959" i="2"/>
  <c r="I2083" i="2"/>
  <c r="I1911" i="2"/>
  <c r="J217" i="2"/>
  <c r="I21" i="2"/>
  <c r="J1184" i="2"/>
  <c r="J1481" i="2"/>
  <c r="K1059" i="2"/>
  <c r="K913" i="2"/>
  <c r="J773" i="2"/>
  <c r="I118" i="2"/>
  <c r="I1849" i="2"/>
  <c r="K1093" i="2"/>
  <c r="L1991" i="2"/>
  <c r="L165" i="2"/>
  <c r="J982" i="2"/>
  <c r="L2106" i="2"/>
  <c r="J567" i="2"/>
  <c r="I1486" i="2"/>
  <c r="L2105" i="2"/>
  <c r="J1749" i="2"/>
  <c r="L1027" i="2"/>
  <c r="I691" i="2"/>
  <c r="K1295" i="2"/>
  <c r="I1916" i="2"/>
  <c r="K1467" i="2"/>
  <c r="J2264" i="2"/>
  <c r="K233" i="2"/>
  <c r="L794" i="2"/>
  <c r="K686" i="2"/>
  <c r="L1164" i="2"/>
  <c r="J1725" i="2"/>
  <c r="L26" i="2"/>
  <c r="J391" i="2"/>
  <c r="L1747" i="2"/>
  <c r="J1416" i="2"/>
  <c r="K400" i="2"/>
  <c r="K1962" i="2"/>
  <c r="J257" i="2"/>
  <c r="K2206" i="2"/>
  <c r="K949" i="2"/>
  <c r="L1423" i="2"/>
  <c r="I1823" i="2"/>
  <c r="K51" i="2"/>
  <c r="L1711" i="2"/>
  <c r="I1180" i="2"/>
  <c r="J1942" i="2"/>
  <c r="K1589" i="2"/>
  <c r="I1474" i="2"/>
  <c r="L1939" i="2"/>
  <c r="I177" i="2"/>
  <c r="K1004" i="2"/>
  <c r="K1226" i="2"/>
  <c r="I1296" i="2"/>
  <c r="L849" i="2"/>
  <c r="I2169" i="2"/>
  <c r="I1091" i="2"/>
  <c r="J2086" i="2"/>
  <c r="L1363" i="2"/>
  <c r="K1820" i="2"/>
  <c r="I1933" i="2"/>
  <c r="K152" i="2"/>
  <c r="K2169" i="2"/>
  <c r="L2097" i="2"/>
  <c r="L201" i="2"/>
  <c r="I159" i="2"/>
  <c r="K955" i="2"/>
  <c r="L2226" i="2"/>
  <c r="L810" i="2"/>
  <c r="K829" i="2"/>
  <c r="K261" i="2"/>
  <c r="L1763" i="2"/>
  <c r="J1587" i="2"/>
  <c r="I90" i="2"/>
  <c r="J1569" i="2"/>
  <c r="I2129" i="2"/>
  <c r="I125" i="2"/>
  <c r="J1980" i="2"/>
  <c r="J338" i="2"/>
  <c r="J284" i="2"/>
  <c r="J2002" i="2"/>
  <c r="J1738" i="2"/>
  <c r="J1297" i="2"/>
  <c r="L2096" i="2"/>
  <c r="K1154" i="2"/>
  <c r="J2136" i="2"/>
  <c r="L1965" i="2"/>
  <c r="L1471" i="2"/>
  <c r="I714" i="2"/>
  <c r="I1912" i="2"/>
  <c r="I1752" i="2"/>
  <c r="L1962" i="2"/>
  <c r="J2135" i="2"/>
  <c r="K2128" i="2"/>
  <c r="I254" i="2"/>
  <c r="J1645" i="2"/>
  <c r="I579" i="2"/>
  <c r="K1970" i="2"/>
  <c r="K1449" i="2"/>
  <c r="K62" i="2"/>
  <c r="I2166" i="2"/>
  <c r="I1699" i="2"/>
  <c r="J1741" i="2"/>
  <c r="K968" i="2"/>
  <c r="K649" i="2"/>
  <c r="I1027" i="2"/>
  <c r="I868" i="2"/>
  <c r="K1013" i="2"/>
  <c r="L2032" i="2"/>
  <c r="L1854" i="2"/>
  <c r="L1415" i="2"/>
  <c r="L379" i="2"/>
  <c r="I1808" i="2"/>
  <c r="L450" i="2"/>
  <c r="L1211" i="2"/>
  <c r="I1830" i="2"/>
  <c r="I915" i="2"/>
  <c r="L322" i="2"/>
  <c r="I1737" i="2"/>
  <c r="K1098" i="2"/>
  <c r="J2230" i="2"/>
  <c r="K1124" i="2"/>
  <c r="L988" i="2"/>
  <c r="J2193" i="2"/>
  <c r="I1196" i="2"/>
  <c r="K579" i="2"/>
  <c r="J2115" i="2"/>
  <c r="J879" i="2"/>
  <c r="L946" i="2"/>
  <c r="L1667" i="2"/>
  <c r="J1754" i="2"/>
  <c r="K111" i="2"/>
  <c r="L270" i="2"/>
  <c r="I556" i="2"/>
  <c r="K1523" i="2"/>
  <c r="J2206" i="2"/>
  <c r="J903" i="2"/>
  <c r="K1227" i="2"/>
  <c r="L621" i="2"/>
  <c r="I519" i="2"/>
  <c r="I1260" i="2"/>
  <c r="I1329" i="2"/>
  <c r="I1760" i="2"/>
  <c r="J174" i="2"/>
  <c r="J874" i="2"/>
  <c r="I1529" i="2"/>
  <c r="I905" i="2"/>
  <c r="J165" i="2"/>
  <c r="N165" i="2" s="1"/>
  <c r="K239" i="2"/>
  <c r="K2025" i="2"/>
  <c r="I1184" i="2"/>
  <c r="J936" i="2"/>
  <c r="K483" i="2"/>
  <c r="L1624" i="2"/>
  <c r="J2182" i="2"/>
  <c r="I1558" i="2"/>
  <c r="K2271" i="2"/>
  <c r="J1092" i="2"/>
  <c r="K762" i="2"/>
  <c r="I235" i="2"/>
  <c r="J1322" i="2"/>
  <c r="J1591" i="2"/>
  <c r="I353" i="2"/>
  <c r="J729" i="2"/>
  <c r="L2199" i="2"/>
  <c r="I910" i="2"/>
  <c r="L46" i="2"/>
  <c r="L804" i="2"/>
  <c r="K530" i="2"/>
  <c r="K350" i="2"/>
  <c r="L818" i="2"/>
  <c r="L1019" i="2"/>
  <c r="J1760" i="2"/>
  <c r="L1485" i="2"/>
  <c r="L1255" i="2"/>
  <c r="K541" i="2"/>
  <c r="K1562" i="2"/>
  <c r="L544" i="2"/>
  <c r="K1169" i="2"/>
  <c r="J171" i="2"/>
  <c r="K1099" i="2"/>
  <c r="J690" i="2"/>
  <c r="J2078" i="2"/>
  <c r="I471" i="2"/>
  <c r="K2101" i="2"/>
  <c r="J1201" i="2"/>
  <c r="K2168" i="2"/>
  <c r="K833" i="2"/>
  <c r="K948" i="2"/>
  <c r="J719" i="2"/>
  <c r="L312" i="2"/>
  <c r="J1160" i="2"/>
  <c r="L1165" i="2"/>
  <c r="I578" i="2"/>
  <c r="J2268" i="2"/>
  <c r="I1931" i="2"/>
  <c r="K985" i="2"/>
  <c r="J1303" i="2"/>
  <c r="J268" i="2"/>
  <c r="L1298" i="2"/>
  <c r="K1662" i="2"/>
  <c r="J1390" i="2"/>
  <c r="K562" i="2"/>
  <c r="I374" i="2"/>
  <c r="K1933" i="2"/>
  <c r="K1212" i="2"/>
  <c r="K1660" i="2"/>
  <c r="K434" i="2"/>
  <c r="L1083" i="2"/>
  <c r="I1605" i="2"/>
  <c r="K1992" i="2"/>
  <c r="L1497" i="2"/>
  <c r="L282" i="2"/>
  <c r="J1683" i="2"/>
  <c r="K1900" i="2"/>
  <c r="J1739" i="2"/>
  <c r="I1336" i="2"/>
  <c r="L948" i="2"/>
  <c r="J1205" i="2"/>
  <c r="J1324" i="2"/>
  <c r="J2010" i="2"/>
  <c r="J1402" i="2"/>
  <c r="L1850" i="2"/>
  <c r="J711" i="2"/>
  <c r="L1496" i="2"/>
  <c r="L912" i="2"/>
  <c r="L1086" i="2"/>
  <c r="L482" i="2"/>
  <c r="J2250" i="2"/>
  <c r="L1758" i="2"/>
  <c r="J867" i="2"/>
  <c r="L645" i="2"/>
  <c r="K238" i="2"/>
  <c r="L267" i="2"/>
  <c r="L1046" i="2"/>
  <c r="J147" i="2"/>
  <c r="I251" i="2"/>
  <c r="L449" i="2"/>
  <c r="J948" i="2"/>
  <c r="I1551" i="2"/>
  <c r="L1050" i="2"/>
  <c r="J1274" i="2"/>
  <c r="K1882" i="2"/>
  <c r="L503" i="2"/>
  <c r="J302" i="2"/>
  <c r="J254" i="2"/>
  <c r="J1000" i="2"/>
  <c r="J812" i="2"/>
  <c r="I770" i="2"/>
  <c r="L1760" i="2"/>
  <c r="J1566" i="2"/>
  <c r="L1179" i="2"/>
  <c r="L1488" i="2"/>
  <c r="K1265" i="2"/>
  <c r="I249" i="2"/>
  <c r="I1122" i="2"/>
  <c r="K1910" i="2"/>
  <c r="J1874" i="2"/>
  <c r="I366" i="2"/>
  <c r="K1530" i="2"/>
  <c r="J677" i="2"/>
  <c r="I1326" i="2"/>
  <c r="I1343" i="2"/>
  <c r="L311" i="2"/>
  <c r="I719" i="2"/>
  <c r="J768" i="2"/>
  <c r="I2268" i="2"/>
  <c r="L1548" i="2"/>
  <c r="K339" i="2"/>
  <c r="J2263" i="2"/>
  <c r="I2174" i="2"/>
  <c r="L2136" i="2"/>
  <c r="L185" i="2"/>
  <c r="L1938" i="2"/>
  <c r="L705" i="2"/>
  <c r="J1453" i="2"/>
  <c r="I1960" i="2"/>
  <c r="I356" i="2"/>
  <c r="J556" i="2"/>
  <c r="K984" i="2"/>
  <c r="J288" i="2"/>
  <c r="I176" i="2"/>
  <c r="I804" i="2"/>
  <c r="K1275" i="2"/>
  <c r="J635" i="2"/>
  <c r="L1213" i="2"/>
  <c r="I1112" i="2"/>
  <c r="L1552" i="2"/>
  <c r="J2052" i="2"/>
  <c r="I1924" i="2"/>
  <c r="J2236" i="2"/>
  <c r="L452" i="2"/>
  <c r="J1884" i="2"/>
  <c r="L1453" i="2"/>
  <c r="K122" i="2"/>
  <c r="K493" i="2"/>
  <c r="J539" i="2"/>
  <c r="I544" i="2"/>
  <c r="K1750" i="2"/>
  <c r="L354" i="2"/>
  <c r="L2233" i="2"/>
  <c r="J179" i="2"/>
  <c r="I133" i="2"/>
  <c r="L1348" i="2"/>
  <c r="K2233" i="2"/>
  <c r="I1380" i="2"/>
  <c r="I292" i="2"/>
  <c r="J127" i="2"/>
  <c r="K247" i="2"/>
  <c r="K2057" i="2"/>
  <c r="K466" i="2"/>
  <c r="J2275" i="2"/>
  <c r="L278" i="2"/>
  <c r="L1653" i="2"/>
  <c r="L1410" i="2"/>
  <c r="L607" i="2"/>
  <c r="J265" i="2"/>
  <c r="I2101" i="2"/>
  <c r="L1386" i="2"/>
  <c r="L184" i="2"/>
  <c r="I2266" i="2"/>
  <c r="I1846" i="2"/>
  <c r="I1114" i="2"/>
  <c r="K390" i="2"/>
  <c r="K1101" i="2"/>
  <c r="L1520" i="2"/>
  <c r="I640" i="2"/>
  <c r="L498" i="2"/>
  <c r="L1230" i="2"/>
  <c r="L1359" i="2"/>
  <c r="K1742" i="2"/>
  <c r="L1463" i="2"/>
  <c r="J754" i="2"/>
  <c r="K1483" i="2"/>
  <c r="L384" i="2"/>
  <c r="K2194" i="2"/>
  <c r="K1400" i="2"/>
  <c r="J1298" i="2"/>
  <c r="N1298" i="2" s="1"/>
  <c r="I873" i="2"/>
  <c r="I1035" i="2"/>
  <c r="J2045" i="2"/>
  <c r="J946" i="2"/>
  <c r="N946" i="2" s="1"/>
  <c r="I646" i="2"/>
  <c r="K838" i="2"/>
  <c r="L1618" i="2"/>
  <c r="J920" i="2"/>
  <c r="I836" i="2"/>
  <c r="K1132" i="2"/>
  <c r="K1327" i="2"/>
  <c r="J2197" i="2"/>
  <c r="K769" i="2"/>
  <c r="J1308" i="2"/>
  <c r="I963" i="2"/>
  <c r="I656" i="2"/>
  <c r="K318" i="2"/>
  <c r="K2058" i="2"/>
  <c r="I163" i="2"/>
  <c r="J1935" i="2"/>
  <c r="I1175" i="2"/>
  <c r="L1190" i="2"/>
  <c r="K263" i="2"/>
  <c r="K1348" i="2"/>
  <c r="L2208" i="2"/>
  <c r="I336" i="2"/>
  <c r="L1490" i="2"/>
  <c r="I1292" i="2"/>
  <c r="J772" i="2"/>
  <c r="J2272" i="2"/>
  <c r="I117" i="2"/>
  <c r="J144" i="2"/>
  <c r="I2160" i="2"/>
  <c r="I2130" i="2"/>
  <c r="L733" i="2"/>
  <c r="L1971" i="2"/>
  <c r="L81" i="2"/>
  <c r="L331" i="2"/>
  <c r="J816" i="2"/>
  <c r="J977" i="2"/>
  <c r="I1470" i="2"/>
  <c r="J770" i="2"/>
  <c r="J1439" i="2"/>
  <c r="J1497" i="2"/>
  <c r="N1497" i="2" s="1"/>
  <c r="I128" i="2"/>
  <c r="J303" i="2"/>
  <c r="I2272" i="2"/>
  <c r="J871" i="2"/>
  <c r="J1338" i="2"/>
  <c r="K2275" i="2"/>
  <c r="I2068" i="2"/>
  <c r="I262" i="2"/>
  <c r="J30" i="2"/>
  <c r="K369" i="2"/>
  <c r="L562" i="2"/>
  <c r="K2077" i="2"/>
  <c r="K439" i="2"/>
  <c r="J1844" i="2"/>
  <c r="I774" i="2"/>
  <c r="I2233" i="2"/>
  <c r="I2060" i="2"/>
  <c r="K1179" i="2"/>
  <c r="J957" i="2"/>
  <c r="K402" i="2"/>
  <c r="I1813" i="2"/>
  <c r="I944" i="2"/>
  <c r="I753" i="2"/>
  <c r="J286" i="2"/>
  <c r="K1391" i="2"/>
  <c r="L1459" i="2"/>
  <c r="L964" i="2"/>
  <c r="K1734" i="2"/>
  <c r="L811" i="2"/>
  <c r="J1545" i="2"/>
  <c r="J83" i="2"/>
  <c r="J829" i="2"/>
  <c r="I1865" i="2"/>
  <c r="L124" i="2"/>
  <c r="K542" i="2"/>
  <c r="L192" i="2"/>
  <c r="J1388" i="2"/>
  <c r="L977" i="2"/>
  <c r="L1568" i="2"/>
  <c r="J1379" i="2"/>
  <c r="I2139" i="2"/>
  <c r="L2016" i="2"/>
  <c r="L285" i="2"/>
  <c r="J363" i="2"/>
  <c r="J1812" i="2"/>
  <c r="I71" i="2"/>
  <c r="K1475" i="2"/>
  <c r="L1715" i="2"/>
  <c r="K931" i="2"/>
  <c r="I1898" i="2"/>
  <c r="I1480" i="2"/>
  <c r="K1816" i="2"/>
  <c r="I1341" i="2"/>
  <c r="I1433" i="2"/>
  <c r="L1142" i="2"/>
  <c r="J356" i="2"/>
  <c r="I1487" i="2"/>
  <c r="K109" i="2"/>
  <c r="L281" i="2"/>
  <c r="J1256" i="2"/>
  <c r="J1641" i="2"/>
  <c r="K663" i="2"/>
  <c r="J1693" i="2"/>
  <c r="I173" i="2"/>
  <c r="K2000" i="2"/>
  <c r="I688" i="2"/>
  <c r="L790" i="2"/>
  <c r="I411" i="2"/>
  <c r="K248" i="2"/>
  <c r="I171" i="2"/>
  <c r="J2169" i="2"/>
  <c r="K424" i="2"/>
  <c r="J1932" i="2"/>
  <c r="K2020" i="2"/>
  <c r="K1234" i="2"/>
  <c r="L248" i="2"/>
  <c r="J2067" i="2"/>
  <c r="I414" i="2"/>
  <c r="L2012" i="2"/>
  <c r="K2258" i="2"/>
  <c r="L2181" i="2"/>
  <c r="J357" i="2"/>
  <c r="J1386" i="2"/>
  <c r="N1386" i="2" s="1"/>
  <c r="L1615" i="2"/>
  <c r="K785" i="2"/>
  <c r="L465" i="2"/>
  <c r="I2199" i="2"/>
  <c r="J452" i="2"/>
  <c r="L231" i="2"/>
  <c r="J1234" i="2"/>
  <c r="K1402" i="2"/>
  <c r="I183" i="2"/>
  <c r="L2074" i="2"/>
  <c r="L1018" i="2"/>
  <c r="J1406" i="2"/>
  <c r="I1241" i="2"/>
  <c r="L1139" i="2"/>
  <c r="J842" i="2"/>
  <c r="J324" i="2"/>
  <c r="L67" i="2"/>
  <c r="I571" i="2"/>
  <c r="K1876" i="2"/>
  <c r="K1219" i="2"/>
  <c r="I1677" i="2"/>
  <c r="J1691" i="2"/>
  <c r="J255" i="2"/>
  <c r="I1471" i="2"/>
  <c r="I924" i="2"/>
  <c r="J1595" i="2"/>
  <c r="K817" i="2"/>
  <c r="J1608" i="2"/>
  <c r="J1650" i="2"/>
  <c r="I1127" i="2"/>
  <c r="K1264" i="2"/>
  <c r="J421" i="2"/>
  <c r="J919" i="2"/>
  <c r="I1810" i="2"/>
  <c r="J1821" i="2"/>
  <c r="J229" i="2"/>
  <c r="L1791" i="2"/>
  <c r="K1974" i="2"/>
  <c r="I536" i="2"/>
  <c r="I83" i="2"/>
  <c r="L566" i="2"/>
  <c r="K2074" i="2"/>
  <c r="L169" i="2"/>
  <c r="K1016" i="2"/>
  <c r="I523" i="2"/>
  <c r="L1127" i="2"/>
  <c r="K1109" i="2"/>
  <c r="J1083" i="2"/>
  <c r="K2078" i="2"/>
  <c r="J1700" i="2"/>
  <c r="K1718" i="2"/>
  <c r="K1747" i="2"/>
  <c r="K1047" i="2"/>
  <c r="J519" i="2"/>
  <c r="L533" i="2"/>
  <c r="K278" i="2"/>
  <c r="K772" i="2"/>
  <c r="J104" i="2"/>
  <c r="I1732" i="2"/>
  <c r="I657" i="2"/>
  <c r="L1040" i="2"/>
  <c r="L612" i="2"/>
  <c r="I779" i="2"/>
  <c r="I1453" i="2"/>
  <c r="J429" i="2"/>
  <c r="K1118" i="2"/>
  <c r="L1574" i="2"/>
  <c r="J1986" i="2"/>
  <c r="K1635" i="2"/>
  <c r="J1518" i="2"/>
  <c r="K639" i="2"/>
  <c r="K163" i="2"/>
  <c r="L755" i="2"/>
  <c r="K264" i="2"/>
  <c r="K883" i="2"/>
  <c r="I2066" i="2"/>
  <c r="L195" i="2"/>
  <c r="I709" i="2"/>
  <c r="J1300" i="2"/>
  <c r="L435" i="2"/>
  <c r="J2008" i="2"/>
  <c r="K2180" i="2"/>
  <c r="I492" i="2"/>
  <c r="J520" i="2"/>
  <c r="I2121" i="2"/>
  <c r="L1084" i="2"/>
  <c r="J2099" i="2"/>
  <c r="I1821" i="2"/>
  <c r="I2192" i="2"/>
  <c r="K951" i="2"/>
  <c r="K1185" i="2"/>
  <c r="K962" i="2"/>
  <c r="I38" i="2"/>
  <c r="I2082" i="2"/>
  <c r="I1146" i="2"/>
  <c r="I1963" i="2"/>
  <c r="L2101" i="2"/>
  <c r="I1370" i="2"/>
  <c r="K1883" i="2"/>
  <c r="I728" i="2"/>
  <c r="L1008" i="2"/>
  <c r="K1495" i="2"/>
  <c r="J664" i="2"/>
  <c r="K327" i="2"/>
  <c r="K999" i="2"/>
  <c r="L118" i="2"/>
  <c r="I513" i="2"/>
  <c r="J1420" i="2"/>
  <c r="J2249" i="2"/>
  <c r="J2076" i="2"/>
  <c r="L617" i="2"/>
  <c r="K937" i="2"/>
  <c r="L1099" i="2"/>
  <c r="K1856" i="2"/>
  <c r="K1866" i="2"/>
  <c r="L1936" i="2"/>
  <c r="L1450" i="2"/>
  <c r="I1852" i="2"/>
  <c r="J2110" i="2"/>
  <c r="I894" i="2"/>
  <c r="K1289" i="2"/>
  <c r="J1712" i="2"/>
  <c r="K1470" i="2"/>
  <c r="I756" i="2"/>
  <c r="J2064" i="2"/>
  <c r="L2146" i="2"/>
  <c r="J687" i="2"/>
  <c r="I1790" i="2"/>
  <c r="K1386" i="2"/>
  <c r="I681" i="2"/>
  <c r="J597" i="2"/>
  <c r="J1068" i="2"/>
  <c r="J1673" i="2"/>
  <c r="K1398" i="2"/>
  <c r="K1522" i="2"/>
  <c r="J971" i="2"/>
  <c r="I869" i="2"/>
  <c r="L892" i="2"/>
  <c r="L1734" i="2"/>
  <c r="K750" i="2"/>
  <c r="I136" i="2"/>
  <c r="L2193" i="2"/>
  <c r="K1046" i="2"/>
  <c r="I991" i="2"/>
  <c r="I801" i="2"/>
  <c r="I95" i="2"/>
  <c r="J2194" i="2"/>
  <c r="K1810" i="2"/>
  <c r="L2085" i="2"/>
  <c r="L287" i="2"/>
  <c r="L536" i="2"/>
  <c r="K374" i="2"/>
  <c r="J632" i="2"/>
  <c r="J318" i="2"/>
  <c r="I60" i="2"/>
  <c r="I255" i="2"/>
  <c r="I331" i="2"/>
  <c r="J187" i="2"/>
  <c r="J92" i="2"/>
  <c r="L1006" i="2"/>
  <c r="J682" i="2"/>
  <c r="K1954" i="2"/>
  <c r="I2151" i="2"/>
  <c r="K1565" i="2"/>
  <c r="L1593" i="2"/>
  <c r="K132" i="2"/>
  <c r="I1484" i="2"/>
  <c r="K1802" i="2"/>
  <c r="I2188" i="2"/>
  <c r="K490" i="2"/>
  <c r="L40" i="2"/>
  <c r="L1626" i="2"/>
  <c r="L483" i="2"/>
  <c r="J2138" i="2"/>
  <c r="K1091" i="2"/>
  <c r="I1387" i="2"/>
  <c r="L53" i="2"/>
  <c r="I2183" i="2"/>
  <c r="I748" i="2"/>
  <c r="K688" i="2"/>
  <c r="K2110" i="2"/>
  <c r="L159" i="2"/>
  <c r="I1064" i="2"/>
  <c r="L538" i="2"/>
  <c r="K385" i="2"/>
  <c r="I2237" i="2"/>
  <c r="K498" i="2"/>
  <c r="J1516" i="2"/>
  <c r="L1625" i="2"/>
  <c r="I352" i="2"/>
  <c r="J1522" i="2"/>
  <c r="K204" i="2"/>
  <c r="I20" i="2"/>
  <c r="L1435" i="2"/>
  <c r="J343" i="2"/>
  <c r="I1217" i="2"/>
  <c r="J21" i="2"/>
  <c r="I286" i="2"/>
  <c r="J500" i="2"/>
  <c r="L532" i="2"/>
  <c r="L707" i="2"/>
  <c r="J743" i="2"/>
  <c r="L2110" i="2"/>
  <c r="K623" i="2"/>
  <c r="I1938" i="2"/>
  <c r="J137" i="2"/>
  <c r="K1642" i="2"/>
  <c r="J451" i="2"/>
  <c r="K492" i="2"/>
  <c r="I2198" i="2"/>
  <c r="J1563" i="2"/>
  <c r="K1202" i="2"/>
  <c r="L1900" i="2"/>
  <c r="I2242" i="2"/>
  <c r="L689" i="2"/>
  <c r="J2189" i="2"/>
  <c r="L1864" i="2"/>
  <c r="L1597" i="2"/>
  <c r="L690" i="2"/>
  <c r="J1984" i="2"/>
  <c r="L1855" i="2"/>
  <c r="K717" i="2"/>
  <c r="J1102" i="2"/>
  <c r="K921" i="2"/>
  <c r="I670" i="2"/>
  <c r="I970" i="2"/>
  <c r="I213" i="2"/>
  <c r="I835" i="2"/>
  <c r="J1777" i="2"/>
  <c r="I1845" i="2"/>
  <c r="K1761" i="2"/>
  <c r="L945" i="2"/>
  <c r="J1589" i="2"/>
  <c r="J947" i="2"/>
  <c r="L207" i="2"/>
  <c r="I70" i="2"/>
  <c r="L2046" i="2"/>
  <c r="K92" i="2"/>
  <c r="K99" i="2"/>
  <c r="J337" i="2"/>
  <c r="K1310" i="2"/>
  <c r="L522" i="2"/>
  <c r="K1808" i="2"/>
  <c r="J348" i="2"/>
  <c r="I1494" i="2"/>
  <c r="L82" i="2"/>
  <c r="I1997" i="2"/>
  <c r="I2098" i="2"/>
  <c r="J1512" i="2"/>
  <c r="L594" i="2"/>
  <c r="K188" i="2"/>
  <c r="I1289" i="2"/>
  <c r="M1289" i="2" s="1"/>
  <c r="O1289" i="2" s="1"/>
  <c r="K721" i="2"/>
  <c r="J130" i="2"/>
  <c r="I720" i="2"/>
  <c r="J1902" i="2"/>
  <c r="K165" i="2"/>
  <c r="K848" i="2"/>
  <c r="I2005" i="2"/>
  <c r="J545" i="2"/>
  <c r="I1950" i="2"/>
  <c r="L1271" i="2"/>
  <c r="J81" i="2"/>
  <c r="N81" i="2" s="1"/>
  <c r="I1208" i="2"/>
  <c r="L1750" i="2"/>
  <c r="I2067" i="2"/>
  <c r="K2060" i="2"/>
  <c r="J517" i="2"/>
  <c r="J262" i="2"/>
  <c r="I647" i="2"/>
  <c r="J159" i="2"/>
  <c r="L60" i="2"/>
  <c r="I861" i="2"/>
  <c r="J838" i="2"/>
  <c r="L539" i="2"/>
  <c r="K1518" i="2"/>
  <c r="K661" i="2"/>
  <c r="J6" i="2"/>
  <c r="L1755" i="2"/>
  <c r="I2260" i="2"/>
  <c r="I527" i="2"/>
  <c r="L1327" i="2"/>
  <c r="L1873" i="2"/>
  <c r="J155" i="2"/>
  <c r="J276" i="2"/>
  <c r="L1814" i="2"/>
  <c r="K1079" i="2"/>
  <c r="K741" i="2"/>
  <c r="I545" i="2"/>
  <c r="K683" i="2"/>
  <c r="J2235" i="2"/>
  <c r="J1509" i="2"/>
  <c r="J1762" i="2"/>
  <c r="I2217" i="2"/>
  <c r="I2146" i="2"/>
  <c r="J149" i="2"/>
  <c r="L2080" i="2"/>
  <c r="J797" i="2"/>
  <c r="L24" i="2"/>
  <c r="L1010" i="2"/>
  <c r="K222" i="2"/>
  <c r="J336" i="2"/>
  <c r="J248" i="2"/>
  <c r="N248" i="2" s="1"/>
  <c r="J1197" i="2"/>
  <c r="L1806" i="2"/>
  <c r="L387" i="2"/>
  <c r="J273" i="2"/>
  <c r="K2252" i="2"/>
  <c r="J1961" i="2"/>
  <c r="J935" i="2"/>
  <c r="I1170" i="2"/>
  <c r="L417" i="2"/>
  <c r="L1792" i="2"/>
  <c r="I2208" i="2"/>
  <c r="L1976" i="2"/>
  <c r="L801" i="2"/>
  <c r="J640" i="2"/>
  <c r="I1517" i="2"/>
  <c r="J278" i="2"/>
  <c r="N278" i="2" s="1"/>
  <c r="L1546" i="2"/>
  <c r="L1043" i="2"/>
  <c r="J1971" i="2"/>
  <c r="N1971" i="2" s="1"/>
  <c r="K1848" i="2"/>
  <c r="L343" i="2"/>
  <c r="I266" i="2"/>
  <c r="L1588" i="2"/>
  <c r="J1027" i="2"/>
  <c r="N1027" i="2" s="1"/>
  <c r="L1690" i="2"/>
  <c r="L2049" i="2"/>
  <c r="J1642" i="2"/>
  <c r="I2165" i="2"/>
  <c r="K2039" i="2"/>
  <c r="K1334" i="2"/>
  <c r="K298" i="2"/>
  <c r="L381" i="2"/>
  <c r="K1205" i="2"/>
  <c r="J641" i="2"/>
  <c r="L930" i="2"/>
  <c r="L600" i="2"/>
  <c r="L1249" i="2"/>
  <c r="K1325" i="2"/>
  <c r="K229" i="2"/>
  <c r="L1620" i="2"/>
  <c r="I1744" i="2"/>
  <c r="I467" i="2"/>
  <c r="I1750" i="2"/>
  <c r="L1422" i="2"/>
  <c r="I370" i="2"/>
  <c r="I986" i="2"/>
  <c r="K126" i="2"/>
  <c r="L2006" i="2"/>
  <c r="I184" i="2"/>
  <c r="J275" i="2"/>
  <c r="I1237" i="2"/>
  <c r="J2051" i="2"/>
  <c r="K281" i="2"/>
  <c r="I1482" i="2"/>
  <c r="I957" i="2"/>
  <c r="J1765" i="2"/>
  <c r="J600" i="2"/>
  <c r="J972" i="2"/>
  <c r="I1875" i="2"/>
  <c r="K1527" i="2"/>
  <c r="J2125" i="2"/>
  <c r="K1887" i="2"/>
  <c r="K1178" i="2"/>
  <c r="I1789" i="2"/>
  <c r="K645" i="2"/>
  <c r="I1703" i="2"/>
  <c r="I2216" i="2"/>
  <c r="I1947" i="2"/>
  <c r="J1670" i="2"/>
  <c r="J1992" i="2"/>
  <c r="J497" i="2"/>
  <c r="K2027" i="2"/>
  <c r="I702" i="2"/>
  <c r="J1997" i="2"/>
  <c r="I1451" i="2"/>
  <c r="K1932" i="2"/>
  <c r="I1509" i="2"/>
  <c r="L905" i="2"/>
  <c r="I81" i="2"/>
  <c r="L423" i="2"/>
  <c r="I630" i="2"/>
  <c r="L1100" i="2"/>
  <c r="K1673" i="2"/>
  <c r="K2106" i="2"/>
  <c r="L1714" i="2"/>
  <c r="J492" i="2"/>
  <c r="J1030" i="2"/>
  <c r="J2217" i="2"/>
  <c r="J619" i="2"/>
  <c r="I415" i="2"/>
  <c r="L279" i="2"/>
  <c r="K858" i="2"/>
  <c r="I276" i="2"/>
  <c r="K484" i="2"/>
  <c r="J1044" i="2"/>
  <c r="K2230" i="2"/>
  <c r="L1522" i="2"/>
  <c r="I1161" i="2"/>
  <c r="I1804" i="2"/>
  <c r="I2009" i="2"/>
  <c r="I2025" i="2"/>
  <c r="M2025" i="2" s="1"/>
  <c r="J676" i="2"/>
  <c r="K787" i="2"/>
  <c r="J2149" i="2"/>
  <c r="I1177" i="2"/>
  <c r="L1390" i="2"/>
  <c r="L2144" i="2"/>
  <c r="L269" i="2"/>
  <c r="I2185" i="2"/>
  <c r="L2173" i="2"/>
  <c r="I1564" i="2"/>
  <c r="L265" i="2"/>
  <c r="I387" i="2"/>
  <c r="J1383" i="2"/>
  <c r="L528" i="2"/>
  <c r="K64" i="2"/>
  <c r="J1911" i="2"/>
  <c r="L1766" i="2"/>
  <c r="K1367" i="2"/>
  <c r="J199" i="2"/>
  <c r="I1284" i="2"/>
  <c r="J1958" i="2"/>
  <c r="I1520" i="2"/>
  <c r="J1872" i="2"/>
  <c r="L821" i="2"/>
  <c r="J813" i="2"/>
  <c r="L2232" i="2"/>
  <c r="I1178" i="2"/>
  <c r="L1584" i="2"/>
  <c r="I500" i="2"/>
  <c r="L2196" i="2"/>
  <c r="K1253" i="2"/>
  <c r="J1883" i="2"/>
  <c r="I2037" i="2"/>
  <c r="I1773" i="2"/>
  <c r="L987" i="2"/>
  <c r="K2001" i="2"/>
  <c r="I978" i="2"/>
  <c r="J299" i="2"/>
  <c r="J628" i="2"/>
  <c r="I1980" i="2"/>
  <c r="L896" i="2"/>
  <c r="I303" i="2"/>
  <c r="K6" i="2"/>
  <c r="I1084" i="2"/>
  <c r="I1593" i="2"/>
  <c r="L820" i="2"/>
  <c r="L1659" i="2"/>
  <c r="K1355" i="2"/>
  <c r="I221" i="2"/>
  <c r="K568" i="2"/>
  <c r="J1564" i="2"/>
  <c r="I8" i="2"/>
  <c r="L917" i="2"/>
  <c r="I1504" i="2"/>
  <c r="L318" i="2"/>
  <c r="K916" i="2"/>
  <c r="I551" i="2"/>
  <c r="L1131" i="2"/>
  <c r="L338" i="2"/>
  <c r="L1737" i="2"/>
  <c r="L886" i="2"/>
  <c r="L1273" i="2"/>
  <c r="K175" i="2"/>
  <c r="I1580" i="2"/>
  <c r="J1514" i="2"/>
  <c r="J2025" i="2"/>
  <c r="I2257" i="2"/>
  <c r="J2005" i="2"/>
  <c r="J1825" i="2"/>
  <c r="L1708" i="2"/>
  <c r="I613" i="2"/>
  <c r="L535" i="2"/>
  <c r="K895" i="2"/>
  <c r="K146" i="2"/>
  <c r="I1519" i="2"/>
  <c r="J554" i="2"/>
  <c r="I80" i="2"/>
  <c r="K2153" i="2"/>
  <c r="J902" i="2"/>
  <c r="K112" i="2"/>
  <c r="K1164" i="2"/>
  <c r="I820" i="2"/>
  <c r="L351" i="2"/>
  <c r="K552" i="2"/>
  <c r="J985" i="2"/>
  <c r="I120" i="2"/>
  <c r="K1790" i="2"/>
  <c r="K1462" i="2"/>
  <c r="I1711" i="2"/>
  <c r="I272" i="2"/>
  <c r="K655" i="2"/>
  <c r="J1716" i="2"/>
  <c r="K625" i="2"/>
  <c r="K158" i="2"/>
  <c r="L91" i="2"/>
  <c r="K947" i="2"/>
  <c r="L496" i="2"/>
  <c r="I1071" i="2"/>
  <c r="L335" i="2"/>
  <c r="J2059" i="2"/>
  <c r="I253" i="2"/>
  <c r="J1131" i="2"/>
  <c r="L708" i="2"/>
  <c r="L1672" i="2"/>
  <c r="J1728" i="2"/>
  <c r="K724" i="2"/>
  <c r="J2244" i="2"/>
  <c r="I1996" i="2"/>
  <c r="J1307" i="2"/>
  <c r="L1351" i="2"/>
  <c r="J563" i="2"/>
  <c r="J1808" i="2"/>
  <c r="J285" i="2"/>
  <c r="L592" i="2"/>
  <c r="K191" i="2"/>
  <c r="J915" i="2"/>
  <c r="J162" i="2"/>
  <c r="J1599" i="2"/>
  <c r="I395" i="2"/>
  <c r="L1504" i="2"/>
  <c r="I1781" i="2"/>
  <c r="K1062" i="2"/>
  <c r="K134" i="2"/>
  <c r="K1826" i="2"/>
  <c r="I1008" i="2"/>
  <c r="K406" i="2"/>
  <c r="L2198" i="2"/>
  <c r="I884" i="2"/>
  <c r="J1570" i="2"/>
  <c r="K2200" i="2"/>
  <c r="J535" i="2"/>
  <c r="L95" i="2"/>
  <c r="I1505" i="2"/>
  <c r="K2236" i="2"/>
  <c r="I2103" i="2"/>
  <c r="K2152" i="2"/>
  <c r="I1419" i="2"/>
  <c r="J2166" i="2"/>
  <c r="L302" i="2"/>
  <c r="K1798" i="2"/>
  <c r="I958" i="2"/>
  <c r="I1342" i="2"/>
  <c r="L1833" i="2"/>
  <c r="K1967" i="2"/>
  <c r="I1524" i="2"/>
  <c r="I1771" i="2"/>
  <c r="J589" i="2"/>
  <c r="J707" i="2"/>
  <c r="N707" i="2" s="1"/>
  <c r="I694" i="2"/>
  <c r="I574" i="2"/>
  <c r="K1085" i="2"/>
  <c r="I2211" i="2"/>
  <c r="K37" i="2"/>
  <c r="K640" i="2"/>
  <c r="I830" i="2"/>
  <c r="L526" i="2"/>
  <c r="I1165" i="2"/>
  <c r="K1161" i="2"/>
  <c r="L1970" i="2"/>
  <c r="K2097" i="2"/>
  <c r="K582" i="2"/>
  <c r="L1875" i="2"/>
  <c r="K903" i="2"/>
  <c r="I1908" i="2"/>
  <c r="K395" i="2"/>
  <c r="K1135" i="2"/>
  <c r="J657" i="2"/>
  <c r="K1341" i="2"/>
  <c r="K310" i="2"/>
  <c r="K316" i="2"/>
  <c r="I764" i="2"/>
  <c r="J495" i="2"/>
  <c r="I1761" i="2"/>
  <c r="M1761" i="2" s="1"/>
  <c r="J2024" i="2"/>
  <c r="K1053" i="2"/>
  <c r="I1934" i="2"/>
  <c r="K2023" i="2"/>
  <c r="I463" i="2"/>
  <c r="I1134" i="2"/>
  <c r="J1818" i="2"/>
  <c r="K1174" i="2"/>
  <c r="L1283" i="2"/>
  <c r="J314" i="2"/>
  <c r="L1081" i="2"/>
  <c r="K1064" i="2"/>
  <c r="I1691" i="2"/>
  <c r="K626" i="2"/>
  <c r="J2208" i="2"/>
  <c r="N2208" i="2" s="1"/>
  <c r="K849" i="2"/>
  <c r="I1618" i="2"/>
  <c r="K130" i="2"/>
  <c r="J789" i="2"/>
  <c r="I109" i="2"/>
  <c r="M109" i="2" s="1"/>
  <c r="J1806" i="2"/>
  <c r="N1806" i="2" s="1"/>
  <c r="J1004" i="2"/>
  <c r="I84" i="2"/>
  <c r="K998" i="2"/>
  <c r="I1522" i="2"/>
  <c r="M1522" i="2" s="1"/>
  <c r="O1522" i="2" s="1"/>
  <c r="I542" i="2"/>
  <c r="M542" i="2" s="1"/>
  <c r="O542" i="2" s="1"/>
  <c r="I2189" i="2"/>
  <c r="K608" i="2"/>
  <c r="I1978" i="2"/>
  <c r="K1051" i="2"/>
  <c r="K353" i="2"/>
  <c r="L1376" i="2"/>
  <c r="K1717" i="2"/>
  <c r="J126" i="2"/>
  <c r="K2243" i="2"/>
  <c r="K358" i="2"/>
  <c r="J892" i="2"/>
  <c r="N892" i="2" s="1"/>
  <c r="K2066" i="2"/>
  <c r="J794" i="2"/>
  <c r="J454" i="2"/>
  <c r="J319" i="2"/>
  <c r="K87" i="2"/>
  <c r="K1381" i="2"/>
  <c r="J316" i="2"/>
  <c r="K2049" i="2"/>
  <c r="J1515" i="2"/>
  <c r="L920" i="2"/>
  <c r="I2190" i="2"/>
  <c r="L798" i="2"/>
  <c r="K1540" i="2"/>
  <c r="K804" i="2"/>
  <c r="J2270" i="2"/>
  <c r="J465" i="2"/>
  <c r="N465" i="2" s="1"/>
  <c r="I968" i="2"/>
  <c r="M968" i="2" s="1"/>
  <c r="I1305" i="2"/>
  <c r="J1317" i="2"/>
  <c r="L487" i="2"/>
  <c r="J98" i="2"/>
  <c r="K171" i="2"/>
  <c r="L1395" i="2"/>
  <c r="L851" i="2"/>
  <c r="L1310" i="2"/>
  <c r="L1247" i="2"/>
  <c r="L882" i="2"/>
  <c r="L1474" i="2"/>
  <c r="L448" i="2"/>
  <c r="K910" i="2"/>
  <c r="I88" i="2"/>
  <c r="K1895" i="2"/>
  <c r="K456" i="2"/>
  <c r="J1210" i="2"/>
  <c r="K729" i="2"/>
  <c r="L914" i="2"/>
  <c r="L1258" i="2"/>
  <c r="I106" i="2"/>
  <c r="J29" i="2"/>
  <c r="K548" i="2"/>
  <c r="I617" i="2"/>
  <c r="L152" i="2"/>
  <c r="K2028" i="2"/>
  <c r="I140" i="2"/>
  <c r="L717" i="2"/>
  <c r="I703" i="2"/>
  <c r="J1766" i="2"/>
  <c r="N1766" i="2" s="1"/>
  <c r="I872" i="2"/>
  <c r="L567" i="2"/>
  <c r="J1354" i="2"/>
  <c r="J2098" i="2"/>
  <c r="K1773" i="2"/>
  <c r="J322" i="2"/>
  <c r="N322" i="2" s="1"/>
  <c r="J1175" i="2"/>
  <c r="I67" i="2"/>
  <c r="L979" i="2"/>
  <c r="J1598" i="2"/>
  <c r="K2172" i="2"/>
  <c r="J630" i="2"/>
  <c r="J2073" i="2"/>
  <c r="J2243" i="2"/>
  <c r="J419" i="2"/>
  <c r="I1312" i="2"/>
  <c r="L1307" i="2"/>
  <c r="J855" i="2"/>
  <c r="L1187" i="2"/>
  <c r="J1653" i="2"/>
  <c r="N1653" i="2" s="1"/>
  <c r="L1527" i="2"/>
  <c r="L593" i="2"/>
  <c r="I1400" i="2"/>
  <c r="M1400" i="2" s="1"/>
  <c r="K1938" i="2"/>
  <c r="L245" i="2"/>
  <c r="K1978" i="2"/>
  <c r="K758" i="2"/>
  <c r="J1081" i="2"/>
  <c r="K1638" i="2"/>
  <c r="K550" i="2"/>
  <c r="L2148" i="2"/>
  <c r="J1075" i="2"/>
  <c r="J1454" i="2"/>
  <c r="I1013" i="2"/>
  <c r="M1013" i="2" s="1"/>
  <c r="O1013" i="2" s="1"/>
  <c r="K651" i="2"/>
  <c r="K2240" i="2"/>
  <c r="K1853" i="2"/>
  <c r="L1740" i="2"/>
  <c r="I707" i="2"/>
  <c r="L108" i="2"/>
  <c r="J1145" i="2"/>
  <c r="J1769" i="2"/>
  <c r="J541" i="2"/>
  <c r="K1996" i="2"/>
  <c r="I1939" i="2"/>
  <c r="I499" i="2"/>
  <c r="I501" i="2"/>
  <c r="L134" i="2"/>
  <c r="K101" i="2"/>
  <c r="K617" i="2"/>
  <c r="L1738" i="2"/>
  <c r="J1332" i="2"/>
  <c r="L809" i="2"/>
  <c r="L1897" i="2"/>
  <c r="J1742" i="2"/>
  <c r="J1461" i="2"/>
  <c r="L759" i="2"/>
  <c r="J2009" i="2"/>
  <c r="L837" i="2"/>
  <c r="J1377" i="2"/>
  <c r="J2053" i="2"/>
  <c r="L1078" i="2"/>
  <c r="K1284" i="2"/>
  <c r="L1551" i="2"/>
  <c r="I715" i="2"/>
  <c r="I851" i="2"/>
  <c r="L1687" i="2"/>
  <c r="I208" i="2"/>
  <c r="L1691" i="2"/>
  <c r="I1435" i="2"/>
  <c r="I769" i="2"/>
  <c r="M769" i="2" s="1"/>
  <c r="O769" i="2" s="1"/>
  <c r="I508" i="2"/>
  <c r="I2253" i="2"/>
  <c r="I973" i="2"/>
  <c r="I1766" i="2"/>
  <c r="L2129" i="2"/>
  <c r="K773" i="2"/>
  <c r="K425" i="2"/>
  <c r="L1569" i="2"/>
  <c r="I2231" i="2"/>
  <c r="K707" i="2"/>
  <c r="I2091" i="2"/>
  <c r="L1193" i="2"/>
  <c r="K1981" i="2"/>
  <c r="J1199" i="2"/>
  <c r="J1519" i="2"/>
  <c r="K1237" i="2"/>
  <c r="I294" i="2"/>
  <c r="J1051" i="2"/>
  <c r="L219" i="2"/>
  <c r="J1035" i="2"/>
  <c r="K319" i="2"/>
  <c r="L585" i="2"/>
  <c r="J1218" i="2"/>
  <c r="J2000" i="2"/>
  <c r="K1469" i="2"/>
  <c r="K516" i="2"/>
  <c r="K5" i="2"/>
  <c r="K1088" i="2"/>
  <c r="J888" i="2"/>
  <c r="K164" i="2"/>
  <c r="I439" i="2"/>
  <c r="L1144" i="2"/>
  <c r="I1975" i="2"/>
  <c r="L1676" i="2"/>
  <c r="K1991" i="2"/>
  <c r="I1426" i="2"/>
  <c r="I1758" i="2"/>
  <c r="J1103" i="2"/>
  <c r="K275" i="2"/>
  <c r="J2174" i="2"/>
  <c r="J235" i="2"/>
  <c r="K1605" i="2"/>
  <c r="J289" i="2"/>
  <c r="I1316" i="2"/>
  <c r="L901" i="2"/>
  <c r="I359" i="2"/>
  <c r="K410" i="2"/>
  <c r="I573" i="2"/>
  <c r="L1680" i="2"/>
  <c r="I207" i="2"/>
  <c r="L1022" i="2"/>
  <c r="K1598" i="2"/>
  <c r="J1241" i="2"/>
  <c r="I983" i="2"/>
  <c r="I2039" i="2"/>
  <c r="L1103" i="2"/>
  <c r="L264" i="2"/>
  <c r="L1914" i="2"/>
  <c r="I340" i="2"/>
  <c r="K240" i="2"/>
  <c r="J327" i="2"/>
  <c r="L1861" i="2"/>
  <c r="K1006" i="2"/>
  <c r="K2115" i="2"/>
  <c r="I1869" i="2"/>
  <c r="L1782" i="2"/>
  <c r="L257" i="2"/>
  <c r="K1985" i="2"/>
  <c r="L1958" i="2"/>
  <c r="I1638" i="2"/>
  <c r="M1638" i="2" s="1"/>
  <c r="O1638" i="2" s="1"/>
  <c r="K1699" i="2"/>
  <c r="I1144" i="2"/>
  <c r="K271" i="2"/>
  <c r="K423" i="2"/>
  <c r="L2111" i="2"/>
  <c r="I1304" i="2"/>
  <c r="J1208" i="2"/>
  <c r="L1341" i="2"/>
  <c r="I695" i="2"/>
  <c r="J1229" i="2"/>
  <c r="I1556" i="2"/>
  <c r="K708" i="2"/>
  <c r="L1816" i="2"/>
  <c r="I436" i="2"/>
  <c r="I398" i="2"/>
  <c r="J2163" i="2"/>
  <c r="I1206" i="2"/>
  <c r="J817" i="2"/>
  <c r="K2225" i="2"/>
  <c r="L1031" i="2"/>
  <c r="K379" i="2"/>
  <c r="K2062" i="2"/>
  <c r="J1240" i="2"/>
  <c r="K438" i="2"/>
  <c r="K2012" i="2"/>
  <c r="J973" i="2"/>
  <c r="K694" i="2"/>
  <c r="I2034" i="2"/>
  <c r="L1369" i="2"/>
  <c r="I1024" i="2"/>
  <c r="K135" i="2"/>
  <c r="L2261" i="2"/>
  <c r="K969" i="2"/>
  <c r="I34" i="2"/>
  <c r="K1700" i="2"/>
  <c r="K501" i="2"/>
  <c r="J594" i="2"/>
  <c r="N594" i="2" s="1"/>
  <c r="K46" i="2"/>
  <c r="I1553" i="2"/>
  <c r="K1971" i="2"/>
  <c r="L760" i="2"/>
  <c r="I14" i="2"/>
  <c r="I1191" i="2"/>
  <c r="K1199" i="2"/>
  <c r="L1664" i="2"/>
  <c r="L741" i="2"/>
  <c r="K1625" i="2"/>
  <c r="J1949" i="2"/>
  <c r="L2120" i="2"/>
  <c r="I1995" i="2"/>
  <c r="L1751" i="2"/>
  <c r="K411" i="2"/>
  <c r="L1754" i="2"/>
  <c r="K1022" i="2"/>
  <c r="J1261" i="2"/>
  <c r="I1377" i="2"/>
  <c r="J764" i="2"/>
  <c r="J701" i="2"/>
  <c r="L1220" i="2"/>
  <c r="I621" i="2"/>
  <c r="K1728" i="2"/>
  <c r="I1728" i="2"/>
  <c r="L104" i="2"/>
  <c r="K177" i="2"/>
  <c r="L55" i="2"/>
  <c r="L1451" i="2"/>
  <c r="J2036" i="2"/>
  <c r="L345" i="2"/>
  <c r="J527" i="2"/>
  <c r="K2147" i="2"/>
  <c r="K2031" i="2"/>
  <c r="J214" i="2"/>
  <c r="K448" i="2"/>
  <c r="L1515" i="2"/>
  <c r="K1200" i="2"/>
  <c r="I1242" i="2"/>
  <c r="J1904" i="2"/>
  <c r="J1779" i="2"/>
  <c r="J1574" i="2"/>
  <c r="I663" i="2"/>
  <c r="M663" i="2" s="1"/>
  <c r="K1298" i="2"/>
  <c r="K168" i="2"/>
  <c r="J388" i="2"/>
  <c r="L911" i="2"/>
  <c r="J1111" i="2"/>
  <c r="L643" i="2"/>
  <c r="L1752" i="2"/>
  <c r="L1061" i="2"/>
  <c r="L2125" i="2"/>
  <c r="J272" i="2"/>
  <c r="J326" i="2"/>
  <c r="J1275" i="2"/>
  <c r="K2143" i="2"/>
  <c r="K219" i="2"/>
  <c r="K430" i="2"/>
  <c r="J757" i="2"/>
  <c r="K1637" i="2"/>
  <c r="K545" i="2"/>
  <c r="I2027" i="2"/>
  <c r="M2027" i="2" s="1"/>
  <c r="J1392" i="2"/>
  <c r="L1532" i="2"/>
  <c r="J2079" i="2"/>
  <c r="J115" i="2"/>
  <c r="K1479" i="2"/>
  <c r="J751" i="2"/>
  <c r="I2064" i="2"/>
  <c r="J2156" i="2"/>
  <c r="I68" i="2"/>
  <c r="I1998" i="2"/>
  <c r="J1703" i="2"/>
  <c r="L1803" i="2"/>
  <c r="K1423" i="2"/>
  <c r="J160" i="2"/>
  <c r="J358" i="2"/>
  <c r="I2248" i="2"/>
  <c r="I418" i="2"/>
  <c r="I135" i="2"/>
  <c r="L732" i="2"/>
  <c r="L218" i="2"/>
  <c r="J2153" i="2"/>
  <c r="K556" i="2"/>
  <c r="L1065" i="2"/>
  <c r="J1216" i="2"/>
  <c r="J2080" i="2"/>
  <c r="N2080" i="2" s="1"/>
  <c r="K10" i="2"/>
  <c r="I481" i="2"/>
  <c r="I641" i="2"/>
  <c r="L305" i="2"/>
  <c r="L989" i="2"/>
  <c r="K889" i="2"/>
  <c r="I711" i="2"/>
  <c r="I2179" i="2"/>
  <c r="K2141" i="2"/>
  <c r="K1147" i="2"/>
  <c r="K1909" i="2"/>
  <c r="I126" i="2"/>
  <c r="M126" i="2" s="1"/>
  <c r="O126" i="2" s="1"/>
  <c r="L973" i="2"/>
  <c r="J1381" i="2"/>
  <c r="K637" i="2"/>
  <c r="K2026" i="2"/>
  <c r="I175" i="2"/>
  <c r="M175" i="2" s="1"/>
  <c r="J46" i="2"/>
  <c r="J233" i="2"/>
  <c r="L1673" i="2"/>
  <c r="K2090" i="2"/>
  <c r="J2039" i="2"/>
  <c r="I354" i="2"/>
  <c r="K89" i="2"/>
  <c r="J1819" i="2"/>
  <c r="J1093" i="2"/>
  <c r="L1122" i="2"/>
  <c r="L1318" i="2"/>
  <c r="L197" i="2"/>
  <c r="I453" i="2"/>
  <c r="K1287" i="2"/>
  <c r="J467" i="2"/>
  <c r="J313" i="2"/>
  <c r="L1660" i="2"/>
  <c r="L863" i="2"/>
  <c r="K1712" i="2"/>
  <c r="K1888" i="2"/>
  <c r="J966" i="2"/>
  <c r="J42" i="2"/>
  <c r="L1205" i="2"/>
  <c r="J209" i="2"/>
  <c r="K976" i="2"/>
  <c r="K1722" i="2"/>
  <c r="J290" i="2"/>
  <c r="I1596" i="2"/>
  <c r="K1489" i="2"/>
  <c r="K1451" i="2"/>
  <c r="K202" i="2"/>
  <c r="L19" i="2"/>
  <c r="L1396" i="2"/>
  <c r="I2182" i="2"/>
  <c r="L671" i="2"/>
  <c r="L953" i="2"/>
  <c r="I1481" i="2"/>
  <c r="J1612" i="2"/>
  <c r="I1915" i="2"/>
  <c r="L1054" i="2"/>
  <c r="J1682" i="2"/>
  <c r="L6" i="2"/>
  <c r="J94" i="2"/>
  <c r="J90" i="2"/>
  <c r="I1535" i="2"/>
  <c r="J1513" i="2"/>
  <c r="L763" i="2"/>
  <c r="K991" i="2"/>
  <c r="L1745" i="2"/>
  <c r="K117" i="2"/>
  <c r="J1021" i="2"/>
  <c r="I1077" i="2"/>
  <c r="J656" i="2"/>
  <c r="K1089" i="2"/>
  <c r="J942" i="2"/>
  <c r="J1770" i="2"/>
  <c r="J1663" i="2"/>
  <c r="I507" i="2"/>
  <c r="J1709" i="2"/>
  <c r="L675" i="2"/>
  <c r="L1693" i="2"/>
  <c r="J1266" i="2"/>
  <c r="I2041" i="2"/>
  <c r="I1110" i="2"/>
  <c r="K1976" i="2"/>
  <c r="L999" i="2"/>
  <c r="K2064" i="2"/>
  <c r="J504" i="2"/>
  <c r="I1054" i="2"/>
  <c r="I771" i="2"/>
  <c r="L141" i="2"/>
  <c r="J267" i="2"/>
  <c r="N267" i="2" s="1"/>
  <c r="K1733" i="2"/>
  <c r="I360" i="2"/>
  <c r="J119" i="2"/>
  <c r="K974" i="2"/>
  <c r="K1438" i="2"/>
  <c r="J544" i="2"/>
  <c r="N544" i="2" s="1"/>
  <c r="I1539" i="2"/>
  <c r="I1818" i="2"/>
  <c r="J34" i="2"/>
  <c r="K300" i="2"/>
  <c r="I1095" i="2"/>
  <c r="L1102" i="2"/>
  <c r="I902" i="2"/>
  <c r="K1258" i="2"/>
  <c r="K909" i="2"/>
  <c r="I1663" i="2"/>
  <c r="K560" i="2"/>
  <c r="L644" i="2"/>
  <c r="I1115" i="2"/>
  <c r="J1060" i="2"/>
  <c r="J1040" i="2"/>
  <c r="N1040" i="2" s="1"/>
  <c r="J102" i="2"/>
  <c r="L1412" i="2"/>
  <c r="L1101" i="2"/>
  <c r="J1539" i="2"/>
  <c r="L1093" i="2"/>
  <c r="K591" i="2"/>
  <c r="I608" i="2"/>
  <c r="M608" i="2" s="1"/>
  <c r="O608" i="2" s="1"/>
  <c r="L1013" i="2"/>
  <c r="K1648" i="2"/>
  <c r="K128" i="2"/>
  <c r="K1011" i="2"/>
  <c r="I19" i="2"/>
  <c r="J950" i="2"/>
  <c r="J753" i="2"/>
  <c r="L1594" i="2"/>
  <c r="L83" i="2"/>
  <c r="I589" i="2"/>
  <c r="I1688" i="2"/>
  <c r="K1180" i="2"/>
  <c r="L1694" i="2"/>
  <c r="J1921" i="2"/>
  <c r="K183" i="2"/>
  <c r="L1002" i="2"/>
  <c r="L618" i="2"/>
  <c r="K740" i="2"/>
  <c r="I1094" i="2"/>
  <c r="I1566" i="2"/>
  <c r="J367" i="2"/>
  <c r="J2066" i="2"/>
  <c r="I898" i="2"/>
  <c r="J1655" i="2"/>
  <c r="L1707" i="2"/>
  <c r="L548" i="2"/>
  <c r="J339" i="2"/>
  <c r="I293" i="2"/>
  <c r="I72" i="2"/>
  <c r="I1649" i="2"/>
  <c r="L1688" i="2"/>
  <c r="J1123" i="2"/>
  <c r="K784" i="2"/>
  <c r="I964" i="2"/>
  <c r="I1785" i="2"/>
  <c r="I645" i="2"/>
  <c r="J1708" i="2"/>
  <c r="N1708" i="2" s="1"/>
  <c r="I1023" i="2"/>
  <c r="I644" i="2"/>
  <c r="L564" i="2"/>
  <c r="L2203" i="2"/>
  <c r="L2018" i="2"/>
  <c r="I104" i="2"/>
  <c r="J1122" i="2"/>
  <c r="K2267" i="2"/>
  <c r="L437" i="2"/>
  <c r="I708" i="2"/>
  <c r="M708" i="2" s="1"/>
  <c r="I2232" i="2"/>
  <c r="I560" i="2"/>
  <c r="M560" i="2" s="1"/>
  <c r="O560" i="2" s="1"/>
  <c r="K1130" i="2"/>
  <c r="L2036" i="2"/>
  <c r="K1922" i="2"/>
  <c r="I1787" i="2"/>
  <c r="K990" i="2"/>
  <c r="L162" i="2"/>
  <c r="I37" i="2"/>
  <c r="M37" i="2" s="1"/>
  <c r="O37" i="2" s="1"/>
  <c r="K2231" i="2"/>
  <c r="J1882" i="2"/>
  <c r="I371" i="2"/>
  <c r="I1034" i="2"/>
  <c r="L274" i="2"/>
  <c r="K605" i="2"/>
  <c r="I603" i="2"/>
  <c r="I2007" i="2"/>
  <c r="I808" i="2"/>
  <c r="K1657" i="2"/>
  <c r="K2133" i="2"/>
  <c r="K673" i="2"/>
  <c r="L2122" i="2"/>
  <c r="I2168" i="2"/>
  <c r="M2168" i="2" s="1"/>
  <c r="O2168" i="2" s="1"/>
  <c r="K1404" i="2"/>
  <c r="L844" i="2"/>
  <c r="I618" i="2"/>
  <c r="J998" i="2"/>
  <c r="I444" i="2"/>
  <c r="J1095" i="2"/>
  <c r="L1322" i="2"/>
  <c r="J1170" i="2"/>
  <c r="J1482" i="2"/>
  <c r="I268" i="2"/>
  <c r="J2142" i="2"/>
  <c r="I263" i="2"/>
  <c r="M263" i="2" s="1"/>
  <c r="O263" i="2" s="1"/>
  <c r="J819" i="2"/>
  <c r="K1894" i="2"/>
  <c r="K1412" i="2"/>
  <c r="K1573" i="2"/>
  <c r="L1812" i="2"/>
  <c r="I258" i="2"/>
  <c r="K70" i="2"/>
  <c r="J5" i="2"/>
  <c r="J1350" i="2"/>
  <c r="J1226" i="2"/>
  <c r="K161" i="2"/>
  <c r="I1919" i="2"/>
  <c r="J1632" i="2"/>
  <c r="K620" i="2"/>
  <c r="J469" i="2"/>
  <c r="J615" i="2"/>
  <c r="K1242" i="2"/>
  <c r="I837" i="2"/>
  <c r="K1770" i="2"/>
  <c r="L1347" i="2"/>
  <c r="K1429" i="2"/>
  <c r="L409" i="2"/>
  <c r="I1839" i="2"/>
  <c r="K1050" i="2"/>
  <c r="I679" i="2"/>
  <c r="L298" i="2"/>
  <c r="J1671" i="2"/>
  <c r="L1009" i="2"/>
  <c r="J561" i="2"/>
  <c r="I1189" i="2"/>
  <c r="K9" i="2"/>
  <c r="J1058" i="2"/>
  <c r="J2221" i="2"/>
  <c r="K1037" i="2"/>
  <c r="I188" i="2"/>
  <c r="M188" i="2" s="1"/>
  <c r="O188" i="2" s="1"/>
  <c r="J974" i="2"/>
  <c r="J93" i="2"/>
  <c r="K1928" i="2"/>
  <c r="K1076" i="2"/>
  <c r="J1471" i="2"/>
  <c r="K1757" i="2"/>
  <c r="K2103" i="2"/>
  <c r="K1439" i="2"/>
  <c r="K1610" i="2"/>
  <c r="I232" i="2"/>
  <c r="L1151" i="2"/>
  <c r="J951" i="2"/>
  <c r="J607" i="2"/>
  <c r="I1106" i="2"/>
  <c r="K718" i="2"/>
  <c r="K129" i="2"/>
  <c r="J1577" i="2"/>
  <c r="K1364" i="2"/>
  <c r="I2267" i="2"/>
  <c r="K93" i="2"/>
  <c r="K1256" i="2"/>
  <c r="K2186" i="2"/>
  <c r="K1187" i="2"/>
  <c r="L952" i="2"/>
  <c r="J212" i="2"/>
  <c r="K672" i="2"/>
  <c r="L1874" i="2"/>
  <c r="J1112" i="2"/>
  <c r="K2211" i="2"/>
  <c r="J2155" i="2"/>
  <c r="J306" i="2"/>
  <c r="L2090" i="2"/>
  <c r="I12" i="2"/>
  <c r="K1313" i="2"/>
  <c r="I946" i="2"/>
  <c r="I1049" i="2"/>
  <c r="I2223" i="2"/>
  <c r="K398" i="2"/>
  <c r="J2124" i="2"/>
  <c r="J1079" i="2"/>
  <c r="K502" i="2"/>
  <c r="L1706" i="2"/>
  <c r="I2047" i="2"/>
  <c r="K832" i="2"/>
  <c r="I1251" i="2"/>
  <c r="L2200" i="2"/>
  <c r="L239" i="2"/>
  <c r="L1824" i="2"/>
  <c r="I1840" i="2"/>
  <c r="K2018" i="2"/>
  <c r="I1298" i="2"/>
  <c r="K2104" i="2"/>
  <c r="L1811" i="2"/>
  <c r="K942" i="2"/>
  <c r="J2175" i="2"/>
  <c r="K966" i="2"/>
  <c r="L101" i="2"/>
  <c r="I879" i="2"/>
  <c r="I42" i="2"/>
  <c r="L1261" i="2"/>
  <c r="I602" i="2"/>
  <c r="I11" i="2"/>
  <c r="L936" i="2"/>
  <c r="K1188" i="2"/>
  <c r="K1196" i="2"/>
  <c r="I357" i="2"/>
  <c r="J2274" i="2"/>
  <c r="K555" i="2"/>
  <c r="J1166" i="2"/>
  <c r="K1661" i="2"/>
  <c r="J261" i="2"/>
  <c r="L468" i="2"/>
  <c r="I672" i="2"/>
  <c r="J2160" i="2"/>
  <c r="K8" i="2"/>
  <c r="L415" i="2"/>
  <c r="J1417" i="2"/>
  <c r="I285" i="2"/>
  <c r="K172" i="2"/>
  <c r="I1819" i="2"/>
  <c r="K1244" i="2"/>
  <c r="I935" i="2"/>
  <c r="I77" i="2"/>
  <c r="I1080" i="2"/>
  <c r="K189" i="2"/>
  <c r="K1872" i="2"/>
  <c r="K1576" i="2"/>
  <c r="I105" i="2"/>
  <c r="J1771" i="2"/>
  <c r="I1800" i="2"/>
  <c r="I2144" i="2"/>
  <c r="J579" i="2"/>
  <c r="K1907" i="2"/>
  <c r="J501" i="2"/>
  <c r="J266" i="2"/>
  <c r="I593" i="2"/>
  <c r="K2245" i="2"/>
  <c r="K1430" i="2"/>
  <c r="I1185" i="2"/>
  <c r="I1440" i="2"/>
  <c r="L1119" i="2"/>
  <c r="L1041" i="2"/>
  <c r="L2009" i="2"/>
  <c r="I1985" i="2"/>
  <c r="I1003" i="2"/>
  <c r="I1331" i="2"/>
  <c r="L136" i="2"/>
  <c r="L709" i="2"/>
  <c r="L1456" i="2"/>
  <c r="I1620" i="2"/>
  <c r="K1835" i="2"/>
  <c r="J1833" i="2"/>
  <c r="I1510" i="2"/>
  <c r="L2249" i="2"/>
  <c r="I1499" i="2"/>
  <c r="K227" i="2"/>
  <c r="L2170" i="2"/>
  <c r="I818" i="2"/>
  <c r="I187" i="2"/>
  <c r="I1085" i="2"/>
  <c r="M1085" i="2" s="1"/>
  <c r="O1085" i="2" s="1"/>
  <c r="I678" i="2"/>
  <c r="I146" i="2"/>
  <c r="M146" i="2" s="1"/>
  <c r="I1159" i="2"/>
  <c r="K1560" i="2"/>
  <c r="K2269" i="2"/>
  <c r="I524" i="2"/>
  <c r="J2144" i="2"/>
  <c r="J613" i="2"/>
  <c r="J1746" i="2"/>
  <c r="J1672" i="2"/>
  <c r="N1672" i="2" s="1"/>
  <c r="I130" i="2"/>
  <c r="M130" i="2" s="1"/>
  <c r="O130" i="2" s="1"/>
  <c r="I1579" i="2"/>
  <c r="K709" i="2"/>
  <c r="L1044" i="2"/>
  <c r="K994" i="2"/>
  <c r="L1849" i="2"/>
  <c r="L2156" i="2"/>
  <c r="I277" i="2"/>
  <c r="L610" i="2"/>
  <c r="K2224" i="2"/>
  <c r="I1930" i="2"/>
  <c r="L1059" i="2"/>
  <c r="K88" i="2"/>
  <c r="L1439" i="2"/>
  <c r="J1940" i="2"/>
  <c r="I329" i="2"/>
  <c r="L1419" i="2"/>
  <c r="J264" i="2"/>
  <c r="N264" i="2" s="1"/>
  <c r="I1126" i="2"/>
  <c r="J423" i="2"/>
  <c r="N423" i="2" s="1"/>
  <c r="K1783" i="2"/>
  <c r="I937" i="2"/>
  <c r="M937" i="2" s="1"/>
  <c r="O937" i="2" s="1"/>
  <c r="J1896" i="2"/>
  <c r="L1332" i="2"/>
  <c r="L2150" i="2"/>
  <c r="I1632" i="2"/>
  <c r="K2063" i="2"/>
  <c r="L5" i="2"/>
  <c r="K959" i="2"/>
  <c r="I848" i="2"/>
  <c r="M848" i="2" s="1"/>
  <c r="I381" i="2"/>
  <c r="I1983" i="2"/>
  <c r="L878" i="2"/>
  <c r="K1580" i="2"/>
  <c r="J2060" i="2"/>
  <c r="I2186" i="2"/>
  <c r="M2186" i="2" s="1"/>
  <c r="O2186" i="2" s="1"/>
  <c r="J761" i="2"/>
  <c r="I2270" i="2"/>
  <c r="J774" i="2"/>
  <c r="I1528" i="2"/>
  <c r="L283" i="2"/>
  <c r="L902" i="2"/>
  <c r="I610" i="2"/>
  <c r="K508" i="2"/>
  <c r="I2163" i="2"/>
  <c r="I1108" i="2"/>
  <c r="I1041" i="2"/>
  <c r="I1976" i="2"/>
  <c r="L224" i="2"/>
  <c r="K574" i="2"/>
  <c r="K2059" i="2"/>
  <c r="L1654" i="2"/>
  <c r="J474" i="2"/>
  <c r="I143" i="2"/>
  <c r="K1617" i="2"/>
  <c r="L295" i="2"/>
  <c r="I558" i="2"/>
  <c r="J1618" i="2"/>
  <c r="N1618" i="2" s="1"/>
  <c r="L2000" i="2"/>
  <c r="K2099" i="2"/>
  <c r="I110" i="2"/>
  <c r="K203" i="2"/>
  <c r="L508" i="2"/>
  <c r="L2163" i="2"/>
  <c r="K1614" i="2"/>
  <c r="K1937" i="2"/>
  <c r="I628" i="2"/>
  <c r="J2171" i="2"/>
  <c r="J969" i="2"/>
  <c r="K63" i="2"/>
  <c r="K866" i="2"/>
  <c r="K1020" i="2"/>
  <c r="K269" i="2"/>
  <c r="K2191" i="2"/>
  <c r="J301" i="2"/>
  <c r="K1481" i="2"/>
  <c r="L62" i="2"/>
  <c r="K1659" i="2"/>
  <c r="L2011" i="2"/>
  <c r="L941" i="2"/>
  <c r="K1555" i="2"/>
  <c r="L475" i="2"/>
  <c r="I1373" i="2"/>
  <c r="I2178" i="2"/>
  <c r="I977" i="2"/>
  <c r="K476" i="2"/>
  <c r="J1796" i="2"/>
  <c r="I1569" i="2"/>
  <c r="I441" i="2"/>
  <c r="K1788" i="2"/>
  <c r="J1558" i="2"/>
  <c r="K1860" i="2"/>
  <c r="J223" i="2"/>
  <c r="L1252" i="2"/>
  <c r="L1468" i="2"/>
  <c r="K1448" i="2"/>
  <c r="I1841" i="2"/>
  <c r="I1211" i="2"/>
  <c r="I1408" i="2"/>
  <c r="L1430" i="2"/>
  <c r="I1483" i="2"/>
  <c r="M1483" i="2" s="1"/>
  <c r="O1483" i="2" s="1"/>
  <c r="I1485" i="2"/>
  <c r="K1596" i="2"/>
  <c r="J2107" i="2"/>
  <c r="K45" i="2"/>
  <c r="L2138" i="2"/>
  <c r="K2262" i="2"/>
  <c r="J1864" i="2"/>
  <c r="N1864" i="2" s="1"/>
  <c r="J1143" i="2"/>
  <c r="I302" i="2"/>
  <c r="L772" i="2"/>
  <c r="K644" i="2"/>
  <c r="I219" i="2"/>
  <c r="J470" i="2"/>
  <c r="K1377" i="2"/>
  <c r="L1161" i="2"/>
  <c r="J2271" i="2"/>
  <c r="I580" i="2"/>
  <c r="J1433" i="2"/>
  <c r="L1478" i="2"/>
  <c r="J372" i="2"/>
  <c r="K1186" i="2"/>
  <c r="L1320" i="2"/>
  <c r="K1542" i="2"/>
  <c r="J1906" i="2"/>
  <c r="I1143" i="2"/>
  <c r="I996" i="2"/>
  <c r="I1954" i="2"/>
  <c r="M1954" i="2" s="1"/>
  <c r="O1954" i="2" s="1"/>
  <c r="L1614" i="2"/>
  <c r="K1582" i="2"/>
  <c r="K504" i="2"/>
  <c r="J1421" i="2"/>
  <c r="L1955" i="2"/>
  <c r="J1707" i="2"/>
  <c r="K330" i="2"/>
  <c r="I1454" i="2"/>
  <c r="L4" i="2"/>
  <c r="K1394" i="2"/>
  <c r="J689" i="2"/>
  <c r="N689" i="2" s="1"/>
  <c r="K1588" i="2"/>
  <c r="K1647" i="2"/>
  <c r="J897" i="2"/>
  <c r="I1279" i="2"/>
  <c r="L1558" i="2"/>
  <c r="K1689" i="2"/>
  <c r="I1414" i="2"/>
  <c r="I1700" i="2"/>
  <c r="M1700" i="2" s="1"/>
  <c r="O1700" i="2" s="1"/>
  <c r="J1296" i="2"/>
  <c r="L1206" i="2"/>
  <c r="L2192" i="2"/>
  <c r="J1244" i="2"/>
  <c r="K2256" i="2"/>
  <c r="K674" i="2"/>
  <c r="I1990" i="2"/>
  <c r="L1216" i="2"/>
  <c r="L688" i="2"/>
  <c r="J2203" i="2"/>
  <c r="N2203" i="2" s="1"/>
  <c r="J263" i="2"/>
  <c r="L1032" i="2"/>
  <c r="I912" i="2"/>
  <c r="L1276" i="2"/>
  <c r="J2095" i="2"/>
  <c r="I895" i="2"/>
  <c r="M895" i="2" s="1"/>
  <c r="L2270" i="2"/>
  <c r="I1445" i="2"/>
  <c r="J1480" i="2"/>
  <c r="L1197" i="2"/>
  <c r="I919" i="2"/>
  <c r="K704" i="2"/>
  <c r="I1726" i="2"/>
  <c r="K1841" i="2"/>
  <c r="I504" i="2"/>
  <c r="I166" i="2"/>
  <c r="K1328" i="2"/>
  <c r="I590" i="2"/>
  <c r="L1277" i="2"/>
  <c r="L324" i="2"/>
  <c r="J1918" i="2"/>
  <c r="L2177" i="2"/>
  <c r="K963" i="2"/>
  <c r="I164" i="2"/>
  <c r="M164" i="2" s="1"/>
  <c r="L1671" i="2"/>
  <c r="I259" i="2"/>
  <c r="I904" i="2"/>
  <c r="K733" i="2"/>
  <c r="K1030" i="2"/>
  <c r="K1421" i="2"/>
  <c r="L1314" i="2"/>
  <c r="L1923" i="2"/>
  <c r="J65" i="2"/>
  <c r="I1270" i="2"/>
  <c r="I1060" i="2"/>
  <c r="K1701" i="2"/>
  <c r="I1262" i="2"/>
  <c r="K1036" i="2"/>
  <c r="J827" i="2"/>
  <c r="J311" i="2"/>
  <c r="N311" i="2" s="1"/>
  <c r="L78" i="2"/>
  <c r="I119" i="2"/>
  <c r="J515" i="2"/>
  <c r="I901" i="2"/>
  <c r="K150" i="2"/>
  <c r="I1769" i="2"/>
  <c r="J1193" i="2"/>
  <c r="N1193" i="2" s="1"/>
  <c r="K863" i="2"/>
  <c r="K1697" i="2"/>
  <c r="I751" i="2"/>
  <c r="I773" i="2"/>
  <c r="M773" i="2" s="1"/>
  <c r="O773" i="2" s="1"/>
  <c r="L939" i="2"/>
  <c r="J2091" i="2"/>
  <c r="K2111" i="2"/>
  <c r="L1718" i="2"/>
  <c r="J1204" i="2"/>
  <c r="K964" i="2"/>
  <c r="K23" i="2"/>
  <c r="K597" i="2"/>
  <c r="J411" i="2"/>
  <c r="I1574" i="2"/>
  <c r="K2239" i="2"/>
  <c r="K1643" i="2"/>
  <c r="I1356" i="2"/>
  <c r="I1742" i="2"/>
  <c r="M1742" i="2" s="1"/>
  <c r="O1742" i="2" s="1"/>
  <c r="J559" i="2"/>
  <c r="K1862" i="2"/>
  <c r="I269" i="2"/>
  <c r="J1615" i="2"/>
  <c r="N1615" i="2" s="1"/>
  <c r="K2037" i="2"/>
  <c r="I1462" i="2"/>
  <c r="M1462" i="2" s="1"/>
  <c r="K886" i="2"/>
  <c r="L540" i="2"/>
  <c r="I291" i="2"/>
  <c r="K1471" i="2"/>
  <c r="I2045" i="2"/>
  <c r="L1677" i="2"/>
  <c r="J2146" i="2"/>
  <c r="N2146" i="2" s="1"/>
  <c r="I1040" i="2"/>
  <c r="K2124" i="2"/>
  <c r="K2151" i="2"/>
  <c r="K1881" i="2"/>
  <c r="K869" i="2"/>
  <c r="K779" i="2"/>
  <c r="L754" i="2"/>
  <c r="J1267" i="2"/>
  <c r="I376" i="2"/>
  <c r="L1545" i="2"/>
  <c r="J891" i="2"/>
  <c r="I2246" i="2"/>
  <c r="L1257" i="2"/>
  <c r="J2229" i="2"/>
  <c r="L187" i="2"/>
  <c r="L139" i="2"/>
  <c r="L2189" i="2"/>
  <c r="I112" i="2"/>
  <c r="M112" i="2" s="1"/>
  <c r="O112" i="2" s="1"/>
  <c r="L984" i="2"/>
  <c r="J1196" i="2"/>
  <c r="K445" i="2"/>
  <c r="I239" i="2"/>
  <c r="J1384" i="2"/>
  <c r="L427" i="2"/>
  <c r="L2253" i="2"/>
  <c r="J1055" i="2"/>
  <c r="K497" i="2"/>
  <c r="K618" i="2"/>
  <c r="I1253" i="2"/>
  <c r="M1253" i="2" s="1"/>
  <c r="O1253" i="2" s="1"/>
  <c r="I1513" i="2"/>
  <c r="J822" i="2"/>
  <c r="I1696" i="2"/>
  <c r="K1343" i="2"/>
  <c r="I840" i="2"/>
  <c r="L1297" i="2"/>
  <c r="J1255" i="2"/>
  <c r="N1255" i="2" s="1"/>
  <c r="J2231" i="2"/>
  <c r="L1635" i="2"/>
  <c r="K1519" i="2"/>
  <c r="I1197" i="2"/>
  <c r="J342" i="2"/>
  <c r="I1351" i="2"/>
  <c r="I1374" i="2"/>
  <c r="J1568" i="2"/>
  <c r="N1568" i="2" s="1"/>
  <c r="L2059" i="2"/>
  <c r="I47" i="2"/>
  <c r="J989" i="2"/>
  <c r="J215" i="2"/>
  <c r="I2001" i="2"/>
  <c r="L1721" i="2"/>
  <c r="J1877" i="2"/>
  <c r="I1545" i="2"/>
  <c r="J1054" i="2"/>
  <c r="N1054" i="2" s="1"/>
  <c r="K510" i="2"/>
  <c r="J355" i="2"/>
  <c r="J1562" i="2"/>
  <c r="J1870" i="2"/>
  <c r="K1283" i="2"/>
  <c r="L1511" i="2"/>
  <c r="J557" i="2"/>
  <c r="J1604" i="2"/>
  <c r="K2144" i="2"/>
  <c r="L2250" i="2"/>
  <c r="I940" i="2"/>
  <c r="L1374" i="2"/>
  <c r="J562" i="2"/>
  <c r="N562" i="2" s="1"/>
  <c r="J274" i="2"/>
  <c r="I250" i="2"/>
  <c r="K427" i="2"/>
  <c r="I661" i="2"/>
  <c r="M661" i="2" s="1"/>
  <c r="L1242" i="2"/>
  <c r="K2004" i="2"/>
  <c r="K373" i="2"/>
  <c r="J1022" i="2"/>
  <c r="N1022" i="2" s="1"/>
  <c r="I1358" i="2"/>
  <c r="J1355" i="2"/>
  <c r="I950" i="2"/>
  <c r="I1349" i="2"/>
  <c r="J2122" i="2"/>
  <c r="N2122" i="2" s="1"/>
  <c r="J1782" i="2"/>
  <c r="N1782" i="2" s="1"/>
  <c r="L1986" i="2"/>
  <c r="J1431" i="2"/>
  <c r="L1739" i="2"/>
  <c r="K1501" i="2"/>
  <c r="K1189" i="2"/>
  <c r="L1427" i="2"/>
  <c r="L2166" i="2"/>
  <c r="I615" i="2"/>
  <c r="K1687" i="2"/>
  <c r="I1583" i="2"/>
  <c r="L507" i="2"/>
  <c r="I1228" i="2"/>
  <c r="L1272" i="2"/>
  <c r="K193" i="2"/>
  <c r="I2112" i="2"/>
  <c r="J1785" i="2"/>
  <c r="K1621" i="2"/>
  <c r="L145" i="2"/>
  <c r="L577" i="2"/>
  <c r="K524" i="2"/>
  <c r="K337" i="2"/>
  <c r="I2273" i="2"/>
  <c r="J1329" i="2"/>
  <c r="J1827" i="2"/>
  <c r="K764" i="2"/>
  <c r="J330" i="2"/>
  <c r="K904" i="2"/>
  <c r="J727" i="2"/>
  <c r="I2076" i="2"/>
  <c r="I635" i="2"/>
  <c r="K75" i="2"/>
  <c r="I129" i="2"/>
  <c r="K2188" i="2"/>
  <c r="I1006" i="2"/>
  <c r="M1006" i="2" s="1"/>
  <c r="O1006" i="2" s="1"/>
  <c r="I2057" i="2"/>
  <c r="M2057" i="2" s="1"/>
  <c r="I1716" i="2"/>
  <c r="K1654" i="2"/>
  <c r="J692" i="2"/>
  <c r="J1669" i="2"/>
  <c r="L1668" i="2"/>
  <c r="I265" i="2"/>
  <c r="J350" i="2"/>
  <c r="K1630" i="2"/>
  <c r="J2074" i="2"/>
  <c r="N2074" i="2" s="1"/>
  <c r="I1508" i="2"/>
  <c r="L357" i="2"/>
  <c r="J1088" i="2"/>
  <c r="L2152" i="2"/>
  <c r="K1388" i="2"/>
  <c r="I300" i="2"/>
  <c r="L1856" i="2"/>
  <c r="J1183" i="2"/>
  <c r="J379" i="2"/>
  <c r="L1372" i="2"/>
  <c r="J479" i="2"/>
  <c r="L720" i="2"/>
  <c r="L1168" i="2"/>
  <c r="L1379" i="2"/>
  <c r="L1107" i="2"/>
  <c r="J551" i="2"/>
  <c r="K1419" i="2"/>
  <c r="I1881" i="2"/>
  <c r="I222" i="2"/>
  <c r="M222" i="2" s="1"/>
  <c r="O222" i="2" s="1"/>
  <c r="K1716" i="2"/>
  <c r="I298" i="2"/>
  <c r="M298" i="2" s="1"/>
  <c r="O298" i="2" s="1"/>
  <c r="K1241" i="2"/>
  <c r="L39" i="2"/>
  <c r="L2160" i="2"/>
  <c r="K1478" i="2"/>
  <c r="K2134" i="2"/>
  <c r="K2100" i="2"/>
  <c r="I1917" i="2"/>
  <c r="I1105" i="2"/>
  <c r="J1977" i="2"/>
  <c r="L519" i="2"/>
  <c r="L1657" i="2"/>
  <c r="K36" i="2"/>
  <c r="I1536" i="2"/>
  <c r="J1043" i="2"/>
  <c r="N1043" i="2" s="1"/>
  <c r="J1722" i="2"/>
  <c r="J51" i="2"/>
  <c r="K1789" i="2"/>
  <c r="J642" i="2"/>
  <c r="I1355" i="2"/>
  <c r="K2162" i="2"/>
  <c r="L474" i="2"/>
  <c r="J1732" i="2"/>
  <c r="I181" i="2"/>
  <c r="K1511" i="2"/>
  <c r="I1273" i="2"/>
  <c r="I2173" i="2"/>
  <c r="L1770" i="2"/>
  <c r="L1375" i="2"/>
  <c r="L551" i="2"/>
  <c r="K1172" i="2"/>
  <c r="L1505" i="2"/>
  <c r="I1390" i="2"/>
  <c r="I1763" i="2"/>
  <c r="K971" i="2"/>
  <c r="K929" i="2"/>
  <c r="I1662" i="2"/>
  <c r="M1662" i="2" s="1"/>
  <c r="O1662" i="2" s="1"/>
  <c r="I2072" i="2"/>
  <c r="I1671" i="2"/>
  <c r="K58" i="2"/>
  <c r="L1788" i="2"/>
  <c r="L555" i="2"/>
  <c r="K1541" i="2"/>
  <c r="L576" i="2"/>
  <c r="K1356" i="2"/>
  <c r="K1920" i="2"/>
  <c r="L1609" i="2"/>
  <c r="L1946" i="2"/>
  <c r="I1537" i="2"/>
  <c r="L1343" i="2"/>
  <c r="K1297" i="2"/>
  <c r="L1073" i="2"/>
  <c r="J800" i="2"/>
  <c r="K2130" i="2"/>
  <c r="I1411" i="2"/>
  <c r="J810" i="2"/>
  <c r="N810" i="2" s="1"/>
  <c r="K996" i="2"/>
  <c r="J808" i="2"/>
  <c r="J1506" i="2"/>
  <c r="L1015" i="2"/>
  <c r="K752" i="2"/>
  <c r="I397" i="2"/>
  <c r="K2093" i="2"/>
  <c r="I744" i="2"/>
  <c r="J1983" i="2"/>
  <c r="I1405" i="2"/>
  <c r="J1628" i="2"/>
  <c r="I1685" i="2"/>
  <c r="I1439" i="2"/>
  <c r="M1439" i="2" s="1"/>
  <c r="O1439" i="2" s="1"/>
  <c r="L1299" i="2"/>
  <c r="J2109" i="2"/>
  <c r="J1246" i="2"/>
  <c r="I314" i="2"/>
  <c r="J1129" i="2"/>
  <c r="K1859" i="2"/>
  <c r="J62" i="2"/>
  <c r="I2244" i="2"/>
  <c r="I866" i="2"/>
  <c r="I442" i="2"/>
  <c r="I121" i="2"/>
  <c r="K1812" i="2"/>
  <c r="I959" i="2"/>
  <c r="M959" i="2" s="1"/>
  <c r="J234" i="2"/>
  <c r="K266" i="2"/>
  <c r="K1749" i="2"/>
  <c r="K965" i="2"/>
  <c r="I1216" i="2"/>
  <c r="I2259" i="2"/>
  <c r="J585" i="2"/>
  <c r="N585" i="2" s="1"/>
  <c r="L66" i="2"/>
  <c r="I864" i="2"/>
  <c r="K1472" i="2"/>
  <c r="J2157" i="2"/>
  <c r="K1765" i="2"/>
  <c r="K313" i="2"/>
  <c r="I1250" i="2"/>
  <c r="J1729" i="2"/>
  <c r="I1070" i="2"/>
  <c r="K106" i="2"/>
  <c r="K2061" i="2"/>
  <c r="J1677" i="2"/>
  <c r="K1096" i="2"/>
  <c r="I1706" i="2"/>
  <c r="L2069" i="2"/>
  <c r="J2129" i="2"/>
  <c r="N2129" i="2" s="1"/>
  <c r="I1680" i="2"/>
  <c r="K1084" i="2"/>
  <c r="K1968" i="2"/>
  <c r="K463" i="2"/>
  <c r="J129" i="2"/>
  <c r="I346" i="2"/>
  <c r="K1446" i="2"/>
  <c r="K4" i="2"/>
  <c r="L1993" i="2"/>
  <c r="L1932" i="2"/>
  <c r="J765" i="2"/>
  <c r="J2232" i="2"/>
  <c r="N2232" i="2" s="1"/>
  <c r="K1182" i="2"/>
  <c r="K1166" i="2"/>
  <c r="I786" i="2"/>
  <c r="J1633" i="2"/>
  <c r="I18" i="2"/>
  <c r="J1098" i="2"/>
  <c r="I689" i="2"/>
  <c r="J41" i="2"/>
  <c r="J943" i="2"/>
  <c r="I1904" i="2"/>
  <c r="L127" i="2"/>
  <c r="J1960" i="2"/>
  <c r="K1632" i="2"/>
  <c r="I2033" i="2"/>
  <c r="J1134" i="2"/>
  <c r="L2119" i="2"/>
  <c r="I1589" i="2"/>
  <c r="M1589" i="2" s="1"/>
  <c r="O1589" i="2" s="1"/>
  <c r="I56" i="2"/>
  <c r="K308" i="2"/>
  <c r="K922" i="2"/>
  <c r="K1344" i="2"/>
  <c r="I755" i="2"/>
  <c r="J1012" i="2"/>
  <c r="I810" i="2"/>
  <c r="I1655" i="2"/>
  <c r="J1856" i="2"/>
  <c r="N1856" i="2" s="1"/>
  <c r="I1133" i="2"/>
  <c r="J384" i="2"/>
  <c r="N384" i="2" s="1"/>
  <c r="K199" i="2"/>
  <c r="K1490" i="2"/>
  <c r="J1445" i="2"/>
  <c r="I1288" i="2"/>
  <c r="K2014" i="2"/>
  <c r="I816" i="2"/>
  <c r="J1496" i="2"/>
  <c r="N1496" i="2" s="1"/>
  <c r="L316" i="2"/>
  <c r="K855" i="2"/>
  <c r="J1305" i="2"/>
  <c r="J36" i="2"/>
  <c r="K295" i="2"/>
  <c r="I1222" i="2"/>
  <c r="L1564" i="2"/>
  <c r="I634" i="2"/>
  <c r="I1016" i="2"/>
  <c r="I1009" i="2"/>
  <c r="K368" i="2"/>
  <c r="J1288" i="2"/>
  <c r="L1405" i="2"/>
  <c r="L56" i="2"/>
  <c r="L1774" i="2"/>
  <c r="L114" i="2"/>
  <c r="K1890" i="2"/>
  <c r="L309" i="2"/>
  <c r="L1313" i="2"/>
  <c r="L1556" i="2"/>
  <c r="I1693" i="2"/>
  <c r="I2175" i="2"/>
  <c r="K1336" i="2"/>
  <c r="J2031" i="2"/>
  <c r="L222" i="2"/>
  <c r="I2238" i="2"/>
  <c r="L1727" i="2"/>
  <c r="I1266" i="2"/>
  <c r="K713" i="2"/>
  <c r="L1480" i="2"/>
  <c r="K2204" i="2"/>
  <c r="J2092" i="2"/>
  <c r="J2172" i="2"/>
  <c r="I1672" i="2"/>
  <c r="L325" i="2"/>
  <c r="I942" i="2"/>
  <c r="J1982" i="2"/>
  <c r="L1566" i="2"/>
  <c r="J35" i="2"/>
  <c r="I1200" i="2"/>
  <c r="M1200" i="2" s="1"/>
  <c r="L1796" i="2"/>
  <c r="K822" i="2"/>
  <c r="I698" i="2"/>
  <c r="J1925" i="2"/>
  <c r="K1122" i="2"/>
  <c r="J249" i="2"/>
  <c r="J1223" i="2"/>
  <c r="L744" i="2"/>
  <c r="K1759" i="2"/>
  <c r="I2154" i="2"/>
  <c r="I2016" i="2"/>
  <c r="I1890" i="2"/>
  <c r="L1035" i="2"/>
  <c r="L845" i="2"/>
  <c r="L259" i="2"/>
  <c r="L253" i="2"/>
  <c r="J992" i="2"/>
  <c r="L807" i="2"/>
  <c r="K631" i="2"/>
  <c r="I1441" i="2"/>
  <c r="L1316" i="2"/>
  <c r="L156" i="2"/>
  <c r="L692" i="2"/>
  <c r="L1156" i="2"/>
  <c r="K1874" i="2"/>
  <c r="I669" i="2"/>
  <c r="J156" i="2"/>
  <c r="I1684" i="2"/>
  <c r="L1339" i="2"/>
  <c r="K940" i="2"/>
  <c r="K1769" i="2"/>
  <c r="L2128" i="2"/>
  <c r="K1811" i="2"/>
  <c r="L745" i="2"/>
  <c r="L2127" i="2"/>
  <c r="L11" i="2"/>
  <c r="I215" i="2"/>
  <c r="K451" i="2"/>
  <c r="K1735" i="2"/>
  <c r="J1967" i="2"/>
  <c r="K1393" i="2"/>
  <c r="I726" i="2"/>
  <c r="L614" i="2"/>
  <c r="L1800" i="2"/>
  <c r="I1464" i="2"/>
  <c r="J1504" i="2"/>
  <c r="I477" i="2"/>
  <c r="I127" i="2"/>
  <c r="K1644" i="2"/>
  <c r="K2142" i="2"/>
  <c r="I673" i="2"/>
  <c r="K211" i="2"/>
  <c r="L541" i="2"/>
  <c r="J572" i="2"/>
  <c r="I1497" i="2"/>
  <c r="I44" i="2"/>
  <c r="K2084" i="2"/>
  <c r="J930" i="2"/>
  <c r="J253" i="2"/>
  <c r="L247" i="2"/>
  <c r="L587" i="2"/>
  <c r="I1560" i="2"/>
  <c r="M1560" i="2" s="1"/>
  <c r="O1560" i="2" s="1"/>
  <c r="J1717" i="2"/>
  <c r="K192" i="2"/>
  <c r="L615" i="2"/>
  <c r="I338" i="2"/>
  <c r="L650" i="2"/>
  <c r="I1506" i="2"/>
  <c r="J95" i="2"/>
  <c r="K2161" i="2"/>
  <c r="L232" i="2"/>
  <c r="J1336" i="2"/>
  <c r="J854" i="2"/>
  <c r="J821" i="2"/>
  <c r="K1695" i="2"/>
  <c r="I502" i="2"/>
  <c r="M502" i="2" s="1"/>
  <c r="J1038" i="2"/>
  <c r="J1907" i="2"/>
  <c r="K529" i="2"/>
  <c r="I2180" i="2"/>
  <c r="M2180" i="2" s="1"/>
  <c r="L888" i="2"/>
  <c r="L52" i="2"/>
  <c r="L1132" i="2"/>
  <c r="J699" i="2"/>
  <c r="K1507" i="2"/>
  <c r="L638" i="2"/>
  <c r="L1893" i="2"/>
  <c r="I643" i="2"/>
  <c r="J415" i="2"/>
  <c r="L65" i="2"/>
  <c r="I1328" i="2"/>
  <c r="L2183" i="2"/>
  <c r="L2241" i="2"/>
  <c r="J1660" i="2"/>
  <c r="N1660" i="2" s="1"/>
  <c r="K1116" i="2"/>
  <c r="K1926" i="2"/>
  <c r="K876" i="2"/>
  <c r="K1323" i="2"/>
  <c r="J1772" i="2"/>
  <c r="I1153" i="2"/>
  <c r="K1950" i="2"/>
  <c r="J929" i="2"/>
  <c r="I1043" i="2"/>
  <c r="L1123" i="2"/>
  <c r="I1817" i="2"/>
  <c r="L296" i="2"/>
  <c r="K1368" i="2"/>
  <c r="J2123" i="2"/>
  <c r="K1422" i="2"/>
  <c r="L682" i="2"/>
  <c r="I2157" i="2"/>
  <c r="K970" i="2"/>
  <c r="I1991" i="2"/>
  <c r="M1991" i="2" s="1"/>
  <c r="I396" i="2"/>
  <c r="K1951" i="2"/>
  <c r="I2275" i="2"/>
  <c r="M2275" i="2" s="1"/>
  <c r="K831" i="2"/>
  <c r="I1290" i="2"/>
  <c r="K1276" i="2"/>
  <c r="J708" i="2"/>
  <c r="N708" i="2" s="1"/>
  <c r="L242" i="2"/>
  <c r="I2095" i="2"/>
  <c r="I449" i="2"/>
  <c r="J228" i="2"/>
  <c r="L545" i="2"/>
  <c r="K641" i="2"/>
  <c r="L1539" i="2"/>
  <c r="L1732" i="2"/>
  <c r="J1374" i="2"/>
  <c r="J1061" i="2"/>
  <c r="K1259" i="2"/>
  <c r="L1772" i="2"/>
  <c r="K2170" i="2"/>
  <c r="J2106" i="2"/>
  <c r="J524" i="2"/>
  <c r="J2220" i="2"/>
  <c r="L1005" i="2"/>
  <c r="K40" i="2"/>
  <c r="J565" i="2"/>
  <c r="L1661" i="2"/>
  <c r="L1998" i="2"/>
  <c r="I1068" i="2"/>
  <c r="I853" i="2"/>
  <c r="L757" i="2"/>
  <c r="K698" i="2"/>
  <c r="I369" i="2"/>
  <c r="M369" i="2" s="1"/>
  <c r="J1736" i="2"/>
  <c r="I2230" i="2"/>
  <c r="M2230" i="2" s="1"/>
  <c r="O2230" i="2" s="1"/>
  <c r="I1227" i="2"/>
  <c r="M1227" i="2" s="1"/>
  <c r="O1227" i="2" s="1"/>
  <c r="J1571" i="2"/>
  <c r="L2123" i="2"/>
  <c r="L209" i="2"/>
  <c r="L1437" i="2"/>
  <c r="K2273" i="2"/>
  <c r="K346" i="2"/>
  <c r="L1424" i="2"/>
  <c r="L2227" i="2"/>
  <c r="I393" i="2"/>
  <c r="K1693" i="2"/>
  <c r="I50" i="2"/>
  <c r="L58" i="2"/>
  <c r="J431" i="2"/>
  <c r="K1559" i="2"/>
  <c r="K819" i="2"/>
  <c r="L1011" i="2"/>
  <c r="J1451" i="2"/>
  <c r="N1451" i="2" s="1"/>
  <c r="L1639" i="2"/>
  <c r="I1658" i="2"/>
  <c r="K157" i="2"/>
  <c r="J1792" i="2"/>
  <c r="N1792" i="2" s="1"/>
  <c r="I911" i="2"/>
  <c r="I196" i="2"/>
  <c r="L1629" i="2"/>
  <c r="I422" i="2"/>
  <c r="K1233" i="2"/>
  <c r="K104" i="2"/>
  <c r="J4" i="2"/>
  <c r="I825" i="2"/>
  <c r="J1467" i="2"/>
  <c r="L1434" i="2"/>
  <c r="J1425" i="2"/>
  <c r="I954" i="2"/>
  <c r="I1567" i="2"/>
  <c r="L827" i="2"/>
  <c r="I1210" i="2"/>
  <c r="L199" i="2"/>
  <c r="L713" i="2"/>
  <c r="I2051" i="2"/>
  <c r="L2130" i="2"/>
  <c r="I1314" i="2"/>
  <c r="L340" i="2"/>
  <c r="L484" i="2"/>
  <c r="I271" i="2"/>
  <c r="M271" i="2" s="1"/>
  <c r="O271" i="2" s="1"/>
  <c r="J1434" i="2"/>
  <c r="J618" i="2"/>
  <c r="N618" i="2" s="1"/>
  <c r="L43" i="2"/>
  <c r="K1545" i="2"/>
  <c r="J568" i="2"/>
  <c r="I1659" i="2"/>
  <c r="I66" i="2"/>
  <c r="K911" i="2"/>
  <c r="I795" i="2"/>
  <c r="L31" i="2"/>
  <c r="L1787" i="2"/>
  <c r="K1772" i="2"/>
  <c r="L217" i="2"/>
  <c r="I1876" i="2"/>
  <c r="M1876" i="2" s="1"/>
  <c r="J1909" i="2"/>
  <c r="K808" i="2"/>
  <c r="I1495" i="2"/>
  <c r="M1495" i="2" s="1"/>
  <c r="O1495" i="2" s="1"/>
  <c r="K1351" i="2"/>
  <c r="L2058" i="2"/>
  <c r="L2003" i="2"/>
  <c r="L1583" i="2"/>
  <c r="I1548" i="2"/>
  <c r="L830" i="2"/>
  <c r="K765" i="2"/>
  <c r="K2007" i="2"/>
  <c r="J941" i="2"/>
  <c r="J1427" i="2"/>
  <c r="K1745" i="2"/>
  <c r="K684" i="2"/>
  <c r="I1953" i="2"/>
  <c r="I1946" i="2"/>
  <c r="K619" i="2"/>
  <c r="K2072" i="2"/>
  <c r="J184" i="2"/>
  <c r="N184" i="2" s="1"/>
  <c r="J2101" i="2"/>
  <c r="N2101" i="2" s="1"/>
  <c r="L1928" i="2"/>
  <c r="I26" i="2"/>
  <c r="I1855" i="2"/>
  <c r="K1385" i="2"/>
  <c r="J1080" i="2"/>
  <c r="K1831" i="2"/>
  <c r="K1917" i="2"/>
  <c r="I1000" i="2"/>
  <c r="J626" i="2"/>
  <c r="K1584" i="2"/>
  <c r="L768" i="2"/>
  <c r="L200" i="2"/>
  <c r="L2176" i="2"/>
  <c r="I2127" i="2"/>
  <c r="L649" i="2"/>
  <c r="L25" i="2"/>
  <c r="K2205" i="2"/>
  <c r="I2156" i="2"/>
  <c r="J1753" i="2"/>
  <c r="K1934" i="2"/>
  <c r="J1301" i="2"/>
  <c r="J455" i="2"/>
  <c r="J1069" i="2"/>
  <c r="L2053" i="2"/>
  <c r="I301" i="2"/>
  <c r="L1685" i="2"/>
  <c r="I448" i="2"/>
  <c r="M448" i="2" s="1"/>
  <c r="L2272" i="2"/>
  <c r="L598" i="2"/>
  <c r="J552" i="2"/>
  <c r="J269" i="2"/>
  <c r="N269" i="2" s="1"/>
  <c r="L196" i="2"/>
  <c r="J1510" i="2"/>
  <c r="I1446" i="2"/>
  <c r="L1176" i="2"/>
  <c r="K2238" i="2"/>
  <c r="J787" i="2"/>
  <c r="J1948" i="2"/>
  <c r="I1542" i="2"/>
  <c r="M1542" i="2" s="1"/>
  <c r="O1542" i="2" s="1"/>
  <c r="I1824" i="2"/>
  <c r="I5" i="2"/>
  <c r="M5" i="2" s="1"/>
  <c r="L313" i="2"/>
  <c r="K461" i="2"/>
  <c r="L208" i="2"/>
  <c r="K1719" i="2"/>
  <c r="L473" i="2"/>
  <c r="K340" i="2"/>
  <c r="I1169" i="2"/>
  <c r="M1169" i="2" s="1"/>
  <c r="O1169" i="2" s="1"/>
  <c r="K2218" i="2"/>
  <c r="K1823" i="2"/>
  <c r="J310" i="2"/>
  <c r="L966" i="2"/>
  <c r="I741" i="2"/>
  <c r="M741" i="2" s="1"/>
  <c r="O741" i="2" s="1"/>
  <c r="K2215" i="2"/>
  <c r="K55" i="2"/>
  <c r="J2028" i="2"/>
  <c r="I521" i="2"/>
  <c r="K1776" i="2"/>
  <c r="J1007" i="2"/>
  <c r="J218" i="2"/>
  <c r="N218" i="2" s="1"/>
  <c r="L1012" i="2"/>
  <c r="K610" i="2"/>
  <c r="L1080" i="2"/>
  <c r="J1573" i="2"/>
  <c r="L630" i="2"/>
  <c r="J1192" i="2"/>
  <c r="I1921" i="2"/>
  <c r="L619" i="2"/>
  <c r="I1888" i="2"/>
  <c r="M1888" i="2" s="1"/>
  <c r="L546" i="2"/>
  <c r="I2094" i="2"/>
  <c r="J1540" i="2"/>
  <c r="J712" i="2"/>
  <c r="J570" i="2"/>
  <c r="L304" i="2"/>
  <c r="J573" i="2"/>
  <c r="K1274" i="2"/>
  <c r="I1754" i="2"/>
  <c r="K1434" i="2"/>
  <c r="J1404" i="2"/>
  <c r="K1583" i="2"/>
  <c r="J283" i="2"/>
  <c r="N283" i="2" s="1"/>
  <c r="L1330" i="2"/>
  <c r="I465" i="2"/>
  <c r="L2188" i="2"/>
  <c r="I2065" i="2"/>
  <c r="K380" i="2"/>
  <c r="I1715" i="2"/>
  <c r="I1097" i="2"/>
  <c r="J1452" i="2"/>
  <c r="J1723" i="2"/>
  <c r="L1457" i="2"/>
  <c r="J1372" i="2"/>
  <c r="L1113" i="2"/>
  <c r="K1892" i="2"/>
  <c r="I495" i="2"/>
  <c r="K422" i="2"/>
  <c r="I965" i="2"/>
  <c r="M965" i="2" s="1"/>
  <c r="O965" i="2" s="1"/>
  <c r="I137" i="2"/>
  <c r="L1887" i="2"/>
  <c r="J108" i="2"/>
  <c r="N108" i="2" s="1"/>
  <c r="L1644" i="2"/>
  <c r="L1767" i="2"/>
  <c r="L1057" i="2"/>
  <c r="J166" i="2"/>
  <c r="J598" i="2"/>
  <c r="L29" i="2"/>
  <c r="K654" i="2"/>
  <c r="I97" i="2"/>
  <c r="L1130" i="2"/>
  <c r="K826" i="2"/>
  <c r="I931" i="2"/>
  <c r="J1072" i="2"/>
  <c r="K905" i="2"/>
  <c r="I2093" i="2"/>
  <c r="M2093" i="2" s="1"/>
  <c r="O2093" i="2" s="1"/>
  <c r="I700" i="2"/>
  <c r="L813" i="2"/>
  <c r="K2195" i="2"/>
  <c r="J1542" i="2"/>
  <c r="K1160" i="2"/>
  <c r="K660" i="2"/>
  <c r="L864" i="2"/>
  <c r="L377" i="2"/>
  <c r="L2124" i="2"/>
  <c r="L908" i="2"/>
  <c r="J2118" i="2"/>
  <c r="J85" i="2"/>
  <c r="L1650" i="2"/>
  <c r="J208" i="2"/>
  <c r="K162" i="2"/>
  <c r="L1409" i="2"/>
  <c r="L2271" i="2"/>
  <c r="L2238" i="2"/>
  <c r="I1207" i="2"/>
  <c r="K882" i="2"/>
  <c r="I1120" i="2"/>
  <c r="K1387" i="2"/>
  <c r="I2205" i="2"/>
  <c r="L1406" i="2"/>
  <c r="I61" i="2"/>
  <c r="J1251" i="2"/>
  <c r="J1415" i="2"/>
  <c r="N1415" i="2" s="1"/>
  <c r="K359" i="2"/>
  <c r="K1372" i="2"/>
  <c r="K1780" i="2"/>
  <c r="J796" i="2"/>
  <c r="L2221" i="2"/>
  <c r="I349" i="2"/>
  <c r="I2265" i="2"/>
  <c r="L779" i="2"/>
  <c r="I324" i="2"/>
  <c r="L1765" i="2"/>
  <c r="I1611" i="2"/>
  <c r="K65" i="2"/>
  <c r="K1138" i="2"/>
  <c r="J1158" i="2"/>
  <c r="I1540" i="2"/>
  <c r="M1540" i="2" s="1"/>
  <c r="O1540" i="2" s="1"/>
  <c r="L1036" i="2"/>
  <c r="L1324" i="2"/>
  <c r="L1192" i="2"/>
  <c r="J1010" i="2"/>
  <c r="N1010" i="2" s="1"/>
  <c r="K443" i="2"/>
  <c r="J1323" i="2"/>
  <c r="I831" i="2"/>
  <c r="M831" i="2" s="1"/>
  <c r="O831" i="2" s="1"/>
  <c r="L344" i="2"/>
  <c r="J804" i="2"/>
  <c r="N804" i="2" s="1"/>
  <c r="L637" i="2"/>
  <c r="K1353" i="2"/>
  <c r="K1347" i="2"/>
  <c r="I462" i="2"/>
  <c r="J1657" i="2"/>
  <c r="N1657" i="2" s="1"/>
  <c r="J990" i="2"/>
  <c r="I1459" i="2"/>
  <c r="J1299" i="2"/>
  <c r="N1299" i="2" s="1"/>
  <c r="K1345" i="2"/>
  <c r="I494" i="2"/>
  <c r="L1494" i="2"/>
  <c r="J1524" i="2"/>
  <c r="K927" i="2"/>
  <c r="J397" i="2"/>
  <c r="K1923" i="2"/>
  <c r="I1794" i="2"/>
  <c r="K2021" i="2"/>
  <c r="L271" i="2"/>
  <c r="K1571" i="2"/>
  <c r="K747" i="2"/>
  <c r="J1813" i="2"/>
  <c r="L2190" i="2"/>
  <c r="L1338" i="2"/>
  <c r="K973" i="2"/>
  <c r="J1752" i="2"/>
  <c r="N1752" i="2" s="1"/>
  <c r="K2041" i="2"/>
  <c r="I2123" i="2"/>
  <c r="J1617" i="2"/>
  <c r="K1480" i="2"/>
  <c r="K304" i="2"/>
  <c r="L965" i="2"/>
  <c r="L2228" i="2"/>
  <c r="I1360" i="2"/>
  <c r="I365" i="2"/>
  <c r="I520" i="2"/>
  <c r="K1100" i="2"/>
  <c r="L913" i="2"/>
  <c r="I731" i="2"/>
  <c r="J1008" i="2"/>
  <c r="N1008" i="2" s="1"/>
  <c r="K1464" i="2"/>
  <c r="J1990" i="2"/>
  <c r="K898" i="2"/>
  <c r="J1647" i="2"/>
  <c r="I882" i="2"/>
  <c r="J1681" i="2"/>
  <c r="I1371" i="2"/>
  <c r="K457" i="2"/>
  <c r="K1040" i="2"/>
  <c r="J1107" i="2"/>
  <c r="L1611" i="2"/>
  <c r="J1405" i="2"/>
  <c r="J1109" i="2"/>
  <c r="I179" i="2"/>
  <c r="I2097" i="2"/>
  <c r="M2097" i="2" s="1"/>
  <c r="O2097" i="2" s="1"/>
  <c r="J1264" i="2"/>
  <c r="K1855" i="2"/>
  <c r="I1174" i="2"/>
  <c r="M1174" i="2" s="1"/>
  <c r="J100" i="2"/>
  <c r="K919" i="2"/>
  <c r="J1867" i="2"/>
  <c r="I1477" i="2"/>
  <c r="L2102" i="2"/>
  <c r="K2127" i="2"/>
  <c r="K1197" i="2"/>
  <c r="K1032" i="2"/>
  <c r="J1310" i="2"/>
  <c r="N1310" i="2" s="1"/>
  <c r="I496" i="2"/>
  <c r="J2047" i="2"/>
  <c r="J1089" i="2"/>
  <c r="J755" i="2"/>
  <c r="N755" i="2" s="1"/>
  <c r="L1452" i="2"/>
  <c r="K860" i="2"/>
  <c r="I821" i="2"/>
  <c r="L1367" i="2"/>
  <c r="J1484" i="2"/>
  <c r="J1306" i="2"/>
  <c r="J1414" i="2"/>
  <c r="K1312" i="2"/>
  <c r="J1927" i="2"/>
  <c r="J242" i="2"/>
  <c r="I796" i="2"/>
  <c r="J1011" i="2"/>
  <c r="N1011" i="2" s="1"/>
  <c r="J1116" i="2"/>
  <c r="I2092" i="2"/>
  <c r="K1618" i="2"/>
  <c r="K154" i="2"/>
  <c r="L1071" i="2"/>
  <c r="I1450" i="2"/>
  <c r="K1678" i="2"/>
  <c r="I1694" i="2"/>
  <c r="K1903" i="2"/>
  <c r="K200" i="2"/>
  <c r="J674" i="2"/>
  <c r="I202" i="2"/>
  <c r="J962" i="2"/>
  <c r="L2086" i="2"/>
  <c r="L799" i="2"/>
  <c r="J1583" i="2"/>
  <c r="N1583" i="2" s="1"/>
  <c r="I1682" i="2"/>
  <c r="J1898" i="2"/>
  <c r="L1037" i="2"/>
  <c r="K1741" i="2"/>
  <c r="J1901" i="2"/>
  <c r="I1955" i="2"/>
  <c r="I2209" i="2"/>
  <c r="K151" i="2"/>
  <c r="K2160" i="2"/>
  <c r="I614" i="2"/>
  <c r="K795" i="2"/>
  <c r="I189" i="2"/>
  <c r="M189" i="2" s="1"/>
  <c r="J1025" i="2"/>
  <c r="I1032" i="2"/>
  <c r="L355" i="2"/>
  <c r="J1443" i="2"/>
  <c r="K596" i="2"/>
  <c r="J1567" i="2"/>
  <c r="J221" i="2"/>
  <c r="J882" i="2"/>
  <c r="N882" i="2" s="1"/>
  <c r="L2038" i="2"/>
  <c r="J1858" i="2"/>
  <c r="K1176" i="2"/>
  <c r="I2036" i="2"/>
  <c r="K480" i="2"/>
  <c r="L1776" i="2"/>
  <c r="J1413" i="2"/>
  <c r="J1852" i="2"/>
  <c r="L1885" i="2"/>
  <c r="K1229" i="2"/>
  <c r="L1025" i="2"/>
  <c r="L447" i="2"/>
  <c r="L1990" i="2"/>
  <c r="K2270" i="2"/>
  <c r="I102" i="2"/>
  <c r="L28" i="2"/>
  <c r="L1725" i="2"/>
  <c r="K452" i="2"/>
  <c r="L586" i="2"/>
  <c r="K140" i="2"/>
  <c r="L1449" i="2"/>
  <c r="K25" i="2"/>
  <c r="J1254" i="2"/>
  <c r="K1363" i="2"/>
  <c r="K301" i="2"/>
  <c r="K1795" i="2"/>
  <c r="I1436" i="2"/>
  <c r="J308" i="2"/>
  <c r="K220" i="2"/>
  <c r="J2058" i="2"/>
  <c r="K679" i="2"/>
  <c r="I891" i="2"/>
  <c r="J370" i="2"/>
  <c r="I1806" i="2"/>
  <c r="K1942" i="2"/>
  <c r="J665" i="2"/>
  <c r="K2096" i="2"/>
  <c r="K1969" i="2"/>
  <c r="L1572" i="2"/>
  <c r="J933" i="2"/>
  <c r="J50" i="2"/>
  <c r="K431" i="2"/>
  <c r="K887" i="2"/>
  <c r="I956" i="2"/>
  <c r="J932" i="2"/>
  <c r="K1060" i="2"/>
  <c r="K635" i="2"/>
  <c r="L1665" i="2"/>
  <c r="J839" i="2"/>
  <c r="I2269" i="2"/>
  <c r="M2269" i="2" s="1"/>
  <c r="O2269" i="2" s="1"/>
  <c r="J904" i="2"/>
  <c r="J1495" i="2"/>
  <c r="L1381" i="2"/>
  <c r="L511" i="2"/>
  <c r="K594" i="2"/>
  <c r="J1555" i="2"/>
  <c r="J683" i="2"/>
  <c r="L1968" i="2"/>
  <c r="I2141" i="2"/>
  <c r="M2141" i="2" s="1"/>
  <c r="O2141" i="2" s="1"/>
  <c r="K426" i="2"/>
  <c r="L1641" i="2"/>
  <c r="I918" i="2"/>
  <c r="J620" i="2"/>
  <c r="I1625" i="2"/>
  <c r="M1625" i="2" s="1"/>
  <c r="O1625" i="2" s="1"/>
  <c r="J1347" i="2"/>
  <c r="N1347" i="2" s="1"/>
  <c r="I890" i="2"/>
  <c r="I115" i="2"/>
  <c r="J801" i="2"/>
  <c r="N801" i="2" s="1"/>
  <c r="K918" i="2"/>
  <c r="I2026" i="2"/>
  <c r="M2026" i="2" s="1"/>
  <c r="L1380" i="2"/>
  <c r="L743" i="2"/>
  <c r="J226" i="2"/>
  <c r="L1270" i="2"/>
  <c r="I1736" i="2"/>
  <c r="K1168" i="2"/>
  <c r="L1461" i="2"/>
  <c r="L1289" i="2"/>
  <c r="L2206" i="2"/>
  <c r="K1652" i="2"/>
  <c r="L1702" i="2"/>
  <c r="J2262" i="2"/>
  <c r="I2241" i="2"/>
  <c r="J1999" i="2"/>
  <c r="K458" i="2"/>
  <c r="I1069" i="2"/>
  <c r="J543" i="2"/>
  <c r="J84" i="2"/>
  <c r="J571" i="2"/>
  <c r="K756" i="2"/>
  <c r="J19" i="2"/>
  <c r="N19" i="2" s="1"/>
  <c r="L1135" i="2"/>
  <c r="K1682" i="2"/>
  <c r="K1544" i="2"/>
  <c r="I1220" i="2"/>
  <c r="I1719" i="2"/>
  <c r="M1719" i="2" s="1"/>
  <c r="O1719" i="2" s="1"/>
  <c r="I450" i="2"/>
  <c r="J2022" i="2"/>
  <c r="K1739" i="2"/>
  <c r="L950" i="2"/>
  <c r="I563" i="2"/>
  <c r="K236" i="2"/>
  <c r="L1389" i="2"/>
  <c r="L819" i="2"/>
  <c r="K862" i="2"/>
  <c r="L792" i="2"/>
  <c r="I373" i="2"/>
  <c r="L300" i="2"/>
  <c r="L1764" i="2"/>
  <c r="L1393" i="2"/>
  <c r="I992" i="2"/>
  <c r="L1924" i="2"/>
  <c r="J651" i="2"/>
  <c r="K1090" i="2"/>
  <c r="I2061" i="2"/>
  <c r="L1169" i="2"/>
  <c r="I2000" i="2"/>
  <c r="M2000" i="2" s="1"/>
  <c r="J836" i="2"/>
  <c r="I204" i="2"/>
  <c r="M204" i="2" s="1"/>
  <c r="O204" i="2" s="1"/>
  <c r="L2216" i="2"/>
  <c r="I917" i="2"/>
  <c r="I493" i="2"/>
  <c r="M493" i="2" s="1"/>
  <c r="O493" i="2" s="1"/>
  <c r="K693" i="2"/>
  <c r="L1076" i="2"/>
  <c r="J1065" i="2"/>
  <c r="N1065" i="2" s="1"/>
  <c r="L288" i="2"/>
  <c r="L1174" i="2"/>
  <c r="L944" i="2"/>
  <c r="I948" i="2"/>
  <c r="M948" i="2" s="1"/>
  <c r="J1702" i="2"/>
  <c r="I1240" i="2"/>
  <c r="K1994" i="2"/>
  <c r="L1786" i="2"/>
  <c r="J1311" i="2"/>
  <c r="I1646" i="2"/>
  <c r="L1961" i="2"/>
  <c r="K844" i="2"/>
  <c r="K1896" i="2"/>
  <c r="I2170" i="2"/>
  <c r="K519" i="2"/>
  <c r="J1643" i="2"/>
  <c r="L1512" i="2"/>
  <c r="L1115" i="2"/>
  <c r="J347" i="2"/>
  <c r="K21" i="2"/>
  <c r="I1432" i="2"/>
  <c r="I981" i="2"/>
  <c r="K1815" i="2"/>
  <c r="K446" i="2"/>
  <c r="L869" i="2"/>
  <c r="I943" i="2"/>
  <c r="K1139" i="2"/>
  <c r="J139" i="2"/>
  <c r="N139" i="2" s="1"/>
  <c r="L1049" i="2"/>
  <c r="I1201" i="2"/>
  <c r="I1375" i="2"/>
  <c r="I1004" i="2"/>
  <c r="M1004" i="2" s="1"/>
  <c r="O1004" i="2" s="1"/>
  <c r="J2185" i="2"/>
  <c r="K1374" i="2"/>
  <c r="I1604" i="2"/>
  <c r="J1387" i="2"/>
  <c r="L1388" i="2"/>
  <c r="K727" i="2"/>
  <c r="L1157" i="2"/>
  <c r="J1320" i="2"/>
  <c r="N1320" i="2" s="1"/>
  <c r="I339" i="2"/>
  <c r="I2048" i="2"/>
  <c r="J277" i="2"/>
  <c r="I145" i="2"/>
  <c r="J2121" i="2"/>
  <c r="K1236" i="2"/>
  <c r="K1427" i="2"/>
  <c r="I969" i="2"/>
  <c r="I1956" i="2"/>
  <c r="I1315" i="2"/>
  <c r="K156" i="2"/>
  <c r="L1942" i="2"/>
  <c r="K1026" i="2"/>
  <c r="I1413" i="2"/>
  <c r="I1088" i="2"/>
  <c r="M1088" i="2" s="1"/>
  <c r="O1088" i="2" s="1"/>
  <c r="J1391" i="2"/>
  <c r="I2073" i="2"/>
  <c r="K173" i="2"/>
  <c r="L574" i="2"/>
  <c r="L1506" i="2"/>
  <c r="I658" i="2"/>
  <c r="I847" i="2"/>
  <c r="K378" i="2"/>
  <c r="L1167" i="2"/>
  <c r="K890" i="2"/>
  <c r="J1474" i="2"/>
  <c r="N1474" i="2" s="1"/>
  <c r="I592" i="2"/>
  <c r="I248" i="2"/>
  <c r="M248" i="2" s="1"/>
  <c r="O248" i="2" s="1"/>
  <c r="I541" i="2"/>
  <c r="M541" i="2" s="1"/>
  <c r="O541" i="2" s="1"/>
  <c r="L897" i="2"/>
  <c r="I1650" i="2"/>
  <c r="I606" i="2"/>
  <c r="K1488" i="2"/>
  <c r="I1590" i="2"/>
  <c r="I624" i="2"/>
  <c r="J2192" i="2"/>
  <c r="N2192" i="2" s="1"/>
  <c r="J1694" i="2"/>
  <c r="N1694" i="2" s="1"/>
  <c r="J940" i="2"/>
  <c r="K1869" i="2"/>
  <c r="K517" i="2"/>
  <c r="J1710" i="2"/>
  <c r="K2247" i="2"/>
  <c r="I798" i="2"/>
  <c r="L1160" i="2"/>
  <c r="J895" i="2"/>
  <c r="K923" i="2"/>
  <c r="L770" i="2"/>
  <c r="L1385" i="2"/>
  <c r="K665" i="2"/>
  <c r="L731" i="2"/>
  <c r="J1965" i="2"/>
  <c r="N1965" i="2" s="1"/>
  <c r="L1245" i="2"/>
  <c r="I687" i="2"/>
  <c r="J1537" i="2"/>
  <c r="I1297" i="2"/>
  <c r="M1297" i="2" s="1"/>
  <c r="O1297" i="2" s="1"/>
  <c r="J1824" i="2"/>
  <c r="K1608" i="2"/>
  <c r="L701" i="2"/>
  <c r="L51" i="2"/>
  <c r="I2206" i="2"/>
  <c r="M2206" i="2" s="1"/>
  <c r="O2206" i="2" s="1"/>
  <c r="I1259" i="2"/>
  <c r="I1075" i="2"/>
  <c r="K241" i="2"/>
  <c r="L2071" i="2"/>
  <c r="L1700" i="2"/>
  <c r="I855" i="2"/>
  <c r="M855" i="2" s="1"/>
  <c r="O855" i="2" s="1"/>
  <c r="I1796" i="2"/>
  <c r="J1091" i="2"/>
  <c r="K879" i="2"/>
  <c r="J1401" i="2"/>
  <c r="I1856" i="2"/>
  <c r="M1856" i="2" s="1"/>
  <c r="O1856" i="2" s="1"/>
  <c r="I961" i="2"/>
  <c r="K2174" i="2"/>
  <c r="K1482" i="2"/>
  <c r="L1114" i="2"/>
  <c r="I155" i="2"/>
  <c r="K276" i="2"/>
  <c r="J693" i="2"/>
  <c r="K533" i="2"/>
  <c r="L2010" i="2"/>
  <c r="K210" i="2"/>
  <c r="I2184" i="2"/>
  <c r="L2172" i="2"/>
  <c r="J577" i="2"/>
  <c r="N577" i="2" s="1"/>
  <c r="K16" i="2"/>
  <c r="L1361" i="2"/>
  <c r="I1287" i="2"/>
  <c r="M1287" i="2" s="1"/>
  <c r="O1287" i="2" s="1"/>
  <c r="K664" i="2"/>
  <c r="I1029" i="2"/>
  <c r="K926" i="2"/>
  <c r="L1000" i="2"/>
  <c r="I1473" i="2"/>
  <c r="I599" i="2"/>
  <c r="I582" i="2"/>
  <c r="M582" i="2" s="1"/>
  <c r="K1696" i="2"/>
  <c r="I1948" i="2"/>
  <c r="L1637" i="2"/>
  <c r="J877" i="2"/>
  <c r="K91" i="2"/>
  <c r="K2182" i="2"/>
  <c r="I2004" i="2"/>
  <c r="M2004" i="2" s="1"/>
  <c r="J2013" i="2"/>
  <c r="J2168" i="2"/>
  <c r="I684" i="2"/>
  <c r="J1656" i="2"/>
  <c r="J2061" i="2"/>
  <c r="K553" i="2"/>
  <c r="I1755" i="2"/>
  <c r="I892" i="2"/>
  <c r="L1118" i="2"/>
  <c r="I2124" i="2"/>
  <c r="M2124" i="2" s="1"/>
  <c r="O2124" i="2" s="1"/>
  <c r="I675" i="2"/>
  <c r="L1643" i="2"/>
  <c r="I1964" i="2"/>
  <c r="K744" i="2"/>
  <c r="K48" i="2"/>
  <c r="K1569" i="2"/>
  <c r="I1311" i="2"/>
  <c r="J680" i="2"/>
  <c r="L1587" i="2"/>
  <c r="I458" i="2"/>
  <c r="J281" i="2"/>
  <c r="N281" i="2" s="1"/>
  <c r="I323" i="2"/>
  <c r="L1521" i="2"/>
  <c r="K1624" i="2"/>
  <c r="J2050" i="2"/>
  <c r="J1972" i="2"/>
  <c r="K1601" i="2"/>
  <c r="I1310" i="2"/>
  <c r="M1310" i="2" s="1"/>
  <c r="O1310" i="2" s="1"/>
  <c r="I1268" i="2"/>
  <c r="I587" i="2"/>
  <c r="I827" i="2"/>
  <c r="L1431" i="2"/>
  <c r="L244" i="2"/>
  <c r="J1939" i="2"/>
  <c r="N1939" i="2" s="1"/>
  <c r="K1428" i="2"/>
  <c r="L1198" i="2"/>
  <c r="K1515" i="2"/>
  <c r="I976" i="2"/>
  <c r="K1763" i="2"/>
  <c r="L398" i="2"/>
  <c r="K746" i="2"/>
  <c r="K1708" i="2"/>
  <c r="L1586" i="2"/>
  <c r="L1275" i="2"/>
  <c r="K1839" i="2"/>
  <c r="J2213" i="2"/>
  <c r="L1411" i="2"/>
  <c r="K1966" i="2"/>
  <c r="J2084" i="2"/>
  <c r="L1631" i="2"/>
  <c r="I1697" i="2"/>
  <c r="J726" i="2"/>
  <c r="K205" i="2"/>
  <c r="J795" i="2"/>
  <c r="L572" i="2"/>
  <c r="L456" i="2"/>
  <c r="J540" i="2"/>
  <c r="N540" i="2" s="1"/>
  <c r="J670" i="2"/>
  <c r="L1666" i="2"/>
  <c r="I735" i="2"/>
  <c r="K1473" i="2"/>
  <c r="K444" i="2"/>
  <c r="L2131" i="2"/>
  <c r="I1130" i="2"/>
  <c r="M1130" i="2" s="1"/>
  <c r="O1130" i="2" s="1"/>
  <c r="K22" i="2"/>
  <c r="K571" i="2"/>
  <c r="I1137" i="2"/>
  <c r="J426" i="2"/>
  <c r="L299" i="2"/>
  <c r="K482" i="2"/>
  <c r="L2274" i="2"/>
  <c r="L362" i="2"/>
  <c r="K1737" i="2"/>
  <c r="J648" i="2"/>
  <c r="K912" i="2"/>
  <c r="J644" i="2"/>
  <c r="N644" i="2" s="1"/>
  <c r="K323" i="2"/>
  <c r="L749" i="2"/>
  <c r="J911" i="2"/>
  <c r="N911" i="2" s="1"/>
  <c r="L714" i="2"/>
  <c r="J824" i="2"/>
  <c r="J643" i="2"/>
  <c r="N643" i="2" s="1"/>
  <c r="L233" i="2"/>
  <c r="K1184" i="2"/>
  <c r="J473" i="2"/>
  <c r="N473" i="2" s="1"/>
  <c r="K978" i="2"/>
  <c r="J1082" i="2"/>
  <c r="L1945" i="2"/>
  <c r="L2072" i="2"/>
  <c r="L2052" i="2"/>
  <c r="K1520" i="2"/>
  <c r="J2164" i="2"/>
  <c r="J412" i="2"/>
  <c r="I1235" i="2"/>
  <c r="L1927" i="2"/>
  <c r="K401" i="2"/>
  <c r="K2268" i="2"/>
  <c r="J1269" i="2"/>
  <c r="I1977" i="2"/>
  <c r="L1460" i="2"/>
  <c r="J1610" i="2"/>
  <c r="K333" i="2"/>
  <c r="K777" i="2"/>
  <c r="J1187" i="2"/>
  <c r="L481" i="2"/>
  <c r="L1342" i="2"/>
  <c r="J698" i="2"/>
  <c r="J1039" i="2"/>
  <c r="I1897" i="2"/>
  <c r="L2001" i="2"/>
  <c r="K273" i="2"/>
  <c r="L2245" i="2"/>
  <c r="K1623" i="2"/>
  <c r="J459" i="2"/>
  <c r="L1301" i="2"/>
  <c r="L1308" i="2"/>
  <c r="J378" i="2"/>
  <c r="I1798" i="2"/>
  <c r="M1798" i="2" s="1"/>
  <c r="O1798" i="2" s="1"/>
  <c r="J2246" i="2"/>
  <c r="K812" i="2"/>
  <c r="J610" i="2"/>
  <c r="N610" i="2" s="1"/>
  <c r="J916" i="2"/>
  <c r="J307" i="2"/>
  <c r="I1828" i="2"/>
  <c r="I1820" i="2"/>
  <c r="M1820" i="2" s="1"/>
  <c r="K1602" i="2"/>
  <c r="K348" i="2"/>
  <c r="L1194" i="2"/>
  <c r="J834" i="2"/>
  <c r="J1290" i="2"/>
  <c r="L308" i="2"/>
  <c r="K365" i="2"/>
  <c r="K1357" i="2"/>
  <c r="L1560" i="2"/>
  <c r="L210" i="2"/>
  <c r="K1622" i="2"/>
  <c r="J1260" i="2"/>
  <c r="J1621" i="2"/>
  <c r="K1119" i="2"/>
  <c r="I2081" i="2"/>
  <c r="K513" i="2"/>
  <c r="K1362" i="2"/>
  <c r="I987" i="2"/>
  <c r="L135" i="2"/>
  <c r="I378" i="2"/>
  <c r="L2273" i="2"/>
  <c r="L2068" i="2"/>
  <c r="J1525" i="2"/>
  <c r="I2055" i="2"/>
  <c r="K1025" i="2"/>
  <c r="L1340" i="2"/>
  <c r="J1968" i="2"/>
  <c r="N1968" i="2" s="1"/>
  <c r="L1517" i="2"/>
  <c r="L2060" i="2"/>
  <c r="I1424" i="2"/>
  <c r="K2149" i="2"/>
  <c r="I2191" i="2"/>
  <c r="J720" i="2"/>
  <c r="N720" i="2" s="1"/>
  <c r="J954" i="2"/>
  <c r="K1193" i="2"/>
  <c r="J1285" i="2"/>
  <c r="K1247" i="2"/>
  <c r="I1767" i="2"/>
  <c r="J532" i="2"/>
  <c r="J1110" i="2"/>
  <c r="J1658" i="2"/>
  <c r="K232" i="2"/>
  <c r="K1676" i="2"/>
  <c r="J1751" i="2"/>
  <c r="N1751" i="2" s="1"/>
  <c r="J1309" i="2"/>
  <c r="J2108" i="2"/>
  <c r="J1755" i="2"/>
  <c r="N1755" i="2" s="1"/>
  <c r="J1314" i="2"/>
  <c r="I1031" i="2"/>
  <c r="L954" i="2"/>
  <c r="L1848" i="2"/>
  <c r="J1727" i="2"/>
  <c r="N1727" i="2" s="1"/>
  <c r="I1866" i="2"/>
  <c r="M1866" i="2" s="1"/>
  <c r="K1711" i="2"/>
  <c r="I653" i="2"/>
  <c r="K1072" i="2"/>
  <c r="L388" i="2"/>
  <c r="L1306" i="2"/>
  <c r="J2141" i="2"/>
  <c r="J271" i="2"/>
  <c r="J2269" i="2"/>
  <c r="J216" i="2"/>
  <c r="J390" i="2"/>
  <c r="K1774" i="2"/>
  <c r="L2005" i="2"/>
  <c r="K1408" i="2"/>
  <c r="L2114" i="2"/>
  <c r="L2008" i="2"/>
  <c r="J1161" i="2"/>
  <c r="J1985" i="2"/>
  <c r="L840" i="2"/>
  <c r="L1638" i="2"/>
  <c r="L346" i="2"/>
  <c r="I27" i="2"/>
  <c r="L2033" i="2"/>
  <c r="J1252" i="2"/>
  <c r="N1252" i="2" s="1"/>
  <c r="J1998" i="2"/>
  <c r="N1998" i="2" s="1"/>
  <c r="J2180" i="2"/>
  <c r="J1458" i="2"/>
  <c r="I1779" i="2"/>
  <c r="K670" i="2"/>
  <c r="J1634" i="2"/>
  <c r="J655" i="2"/>
  <c r="I1466" i="2"/>
  <c r="J1923" i="2"/>
  <c r="N1923" i="2" s="1"/>
  <c r="K1505" i="2"/>
  <c r="K2117" i="2"/>
  <c r="K224" i="2"/>
  <c r="I1554" i="2"/>
  <c r="J1364" i="2"/>
  <c r="L1092" i="2"/>
  <c r="J462" i="2"/>
  <c r="I1713" i="2"/>
  <c r="J1124" i="2"/>
  <c r="I2142" i="2"/>
  <c r="M2142" i="2" s="1"/>
  <c r="O2142" i="2" s="1"/>
  <c r="I2137" i="2"/>
  <c r="K1629" i="2"/>
  <c r="I1521" i="2"/>
  <c r="L789" i="2"/>
  <c r="I806" i="2"/>
  <c r="J1631" i="2"/>
  <c r="L997" i="2"/>
  <c r="K354" i="2"/>
  <c r="J1989" i="2"/>
  <c r="J976" i="2"/>
  <c r="L887" i="2"/>
  <c r="J1974" i="2"/>
  <c r="K1002" i="2"/>
  <c r="I1109" i="2"/>
  <c r="M1109" i="2" s="1"/>
  <c r="O1109" i="2" s="1"/>
  <c r="I434" i="2"/>
  <c r="M434" i="2" s="1"/>
  <c r="L1346" i="2"/>
  <c r="L1753" i="2"/>
  <c r="J1486" i="2"/>
  <c r="J2165" i="2"/>
  <c r="J333" i="2"/>
  <c r="I1972" i="2"/>
  <c r="J1351" i="2"/>
  <c r="N1351" i="2" s="1"/>
  <c r="L144" i="2"/>
  <c r="I1151" i="2"/>
  <c r="L464" i="2"/>
  <c r="K1877" i="2"/>
  <c r="K221" i="2"/>
  <c r="L634" i="2"/>
  <c r="L1662" i="2"/>
  <c r="I2089" i="2"/>
  <c r="I612" i="2"/>
  <c r="J341" i="2"/>
  <c r="J1412" i="2"/>
  <c r="I35" i="2"/>
  <c r="J1117" i="2"/>
  <c r="K376" i="2"/>
  <c r="I1163" i="2"/>
  <c r="I348" i="2"/>
  <c r="K1009" i="2"/>
  <c r="J1893" i="2"/>
  <c r="N1893" i="2" s="1"/>
  <c r="I2088" i="2"/>
  <c r="I725" i="2"/>
  <c r="I1403" i="2"/>
  <c r="K1715" i="2"/>
  <c r="K891" i="2"/>
  <c r="K827" i="2"/>
  <c r="J2273" i="2"/>
  <c r="K259" i="2"/>
  <c r="K33" i="2"/>
  <c r="L1058" i="2"/>
  <c r="J913" i="2"/>
  <c r="L1328" i="2"/>
  <c r="I1576" i="2"/>
  <c r="M1576" i="2" s="1"/>
  <c r="O1576" i="2" s="1"/>
  <c r="J1880" i="2"/>
  <c r="L1513" i="2"/>
  <c r="I2011" i="2"/>
  <c r="J193" i="2"/>
  <c r="L2021" i="2"/>
  <c r="K103" i="2"/>
  <c r="L1867" i="2"/>
  <c r="J1376" i="2"/>
  <c r="N1376" i="2" s="1"/>
  <c r="I1740" i="2"/>
  <c r="M1740" i="2" s="1"/>
  <c r="O1740" i="2" s="1"/>
  <c r="L291" i="2"/>
  <c r="J1428" i="2"/>
  <c r="K1066" i="2"/>
  <c r="J1366" i="2"/>
  <c r="I797" i="2"/>
  <c r="J1348" i="2"/>
  <c r="J213" i="2"/>
  <c r="L1267" i="2"/>
  <c r="K2154" i="2"/>
  <c r="K2087" i="2"/>
  <c r="J27" i="2"/>
  <c r="J1797" i="2"/>
  <c r="J120" i="2"/>
  <c r="I101" i="2"/>
  <c r="L518" i="2"/>
  <c r="K775" i="2"/>
  <c r="I1974" i="2"/>
  <c r="K1549" i="2"/>
  <c r="K2119" i="2"/>
  <c r="K1677" i="2"/>
  <c r="I1563" i="2"/>
  <c r="L1871" i="2"/>
  <c r="J1625" i="2"/>
  <c r="N1625" i="2" s="1"/>
  <c r="I144" i="2"/>
  <c r="K1615" i="2"/>
  <c r="J2147" i="2"/>
  <c r="I605" i="2"/>
  <c r="M605" i="2" s="1"/>
  <c r="O605" i="2" s="1"/>
  <c r="I1723" i="2"/>
  <c r="J1017" i="2"/>
  <c r="I86" i="2"/>
  <c r="I1406" i="2"/>
  <c r="I1420" i="2"/>
  <c r="I1514" i="2"/>
  <c r="I1086" i="2"/>
  <c r="L710" i="2"/>
  <c r="I275" i="2"/>
  <c r="M275" i="2" s="1"/>
  <c r="O275" i="2" s="1"/>
  <c r="J1952" i="2"/>
  <c r="L571" i="2"/>
  <c r="J1530" i="2"/>
  <c r="K479" i="2"/>
  <c r="J1959" i="2"/>
  <c r="J1363" i="2"/>
  <c r="I1575" i="2"/>
  <c r="K980" i="2"/>
  <c r="J385" i="2"/>
  <c r="J1074" i="2"/>
  <c r="L589" i="2"/>
  <c r="K662" i="2"/>
  <c r="I1348" i="2"/>
  <c r="M1348" i="2" s="1"/>
  <c r="O1348" i="2" s="1"/>
  <c r="J1424" i="2"/>
  <c r="N1424" i="2" s="1"/>
  <c r="J1148" i="2"/>
  <c r="J629" i="2"/>
  <c r="J489" i="2"/>
  <c r="I1619" i="2"/>
  <c r="L2162" i="2"/>
  <c r="L79" i="2"/>
  <c r="J97" i="2"/>
  <c r="L2219" i="2"/>
  <c r="J381" i="2"/>
  <c r="N381" i="2" s="1"/>
  <c r="I312" i="2"/>
  <c r="I1214" i="2"/>
  <c r="K680" i="2"/>
  <c r="I1880" i="2"/>
  <c r="K2073" i="2"/>
  <c r="I1543" i="2"/>
  <c r="K839" i="2"/>
  <c r="L2039" i="2"/>
  <c r="I1136" i="2"/>
  <c r="J1375" i="2"/>
  <c r="I2234" i="2"/>
  <c r="L1458" i="2"/>
  <c r="J449" i="2"/>
  <c r="N449" i="2" s="1"/>
  <c r="J373" i="2"/>
  <c r="K174" i="2"/>
  <c r="K1554" i="2"/>
  <c r="J1517" i="2"/>
  <c r="L400" i="2"/>
  <c r="K90" i="2"/>
  <c r="I1416" i="2"/>
  <c r="K1930" i="2"/>
  <c r="L1954" i="2"/>
  <c r="I787" i="2"/>
  <c r="M787" i="2" s="1"/>
  <c r="I380" i="2"/>
  <c r="M380" i="2" s="1"/>
  <c r="O380" i="2" s="1"/>
  <c r="K1378" i="2"/>
  <c r="L1784" i="2"/>
  <c r="L392" i="2"/>
  <c r="K467" i="2"/>
  <c r="J1951" i="2"/>
  <c r="K195" i="2"/>
  <c r="I1418" i="2"/>
  <c r="L1728" i="2"/>
  <c r="I1138" i="2"/>
  <c r="M1138" i="2" s="1"/>
  <c r="J1249" i="2"/>
  <c r="N1249" i="2" s="1"/>
  <c r="K722" i="2"/>
  <c r="L626" i="2"/>
  <c r="L1605" i="2"/>
  <c r="I1079" i="2"/>
  <c r="M1079" i="2" s="1"/>
  <c r="O1079" i="2" s="1"/>
  <c r="J1050" i="2"/>
  <c r="N1050" i="2" s="1"/>
  <c r="J1394" i="2"/>
  <c r="I916" i="2"/>
  <c r="M916" i="2" s="1"/>
  <c r="O916" i="2" s="1"/>
  <c r="K1911" i="2"/>
  <c r="L1529" i="2"/>
  <c r="L1183" i="2"/>
  <c r="L12" i="2"/>
  <c r="K1958" i="2"/>
  <c r="J351" i="2"/>
  <c r="L1647" i="2"/>
  <c r="I1172" i="2"/>
  <c r="K714" i="2"/>
  <c r="I2213" i="2"/>
  <c r="L1263" i="2"/>
  <c r="I2035" i="2"/>
  <c r="K284" i="2"/>
  <c r="K1628" i="2"/>
  <c r="J901" i="2"/>
  <c r="N901" i="2" s="1"/>
  <c r="J803" i="2"/>
  <c r="K565" i="2"/>
  <c r="L961" i="2"/>
  <c r="I1245" i="2"/>
  <c r="I2118" i="2"/>
  <c r="J970" i="2"/>
  <c r="K32" i="2"/>
  <c r="I1364" i="2"/>
  <c r="I443" i="2"/>
  <c r="K1128" i="2"/>
  <c r="L1807" i="2"/>
  <c r="K1230" i="2"/>
  <c r="I566" i="2"/>
  <c r="I1775" i="2"/>
  <c r="L2204" i="2"/>
  <c r="I470" i="2"/>
  <c r="I225" i="2"/>
  <c r="L367" i="2"/>
  <c r="K29" i="2"/>
  <c r="K813" i="2"/>
  <c r="L923" i="2"/>
  <c r="I474" i="2"/>
  <c r="J742" i="2"/>
  <c r="I1366" i="2"/>
  <c r="J493" i="2"/>
  <c r="J1684" i="2"/>
  <c r="K1354" i="2"/>
  <c r="L478" i="2"/>
  <c r="I1621" i="2"/>
  <c r="I1679" i="2"/>
  <c r="K1335" i="2"/>
  <c r="J2238" i="2"/>
  <c r="I1215" i="2"/>
  <c r="J1800" i="2"/>
  <c r="N1800" i="2" s="1"/>
  <c r="L466" i="2"/>
  <c r="K469" i="2"/>
  <c r="J1440" i="2"/>
  <c r="I505" i="2"/>
  <c r="I1577" i="2"/>
  <c r="K578" i="2"/>
  <c r="K1484" i="2"/>
  <c r="K2139" i="2"/>
  <c r="K633" i="2"/>
  <c r="K602" i="2"/>
  <c r="I1065" i="2"/>
  <c r="K1919" i="2"/>
  <c r="J706" i="2"/>
  <c r="J1778" i="2"/>
  <c r="I76" i="2"/>
  <c r="L1649" i="2"/>
  <c r="I1280" i="2"/>
  <c r="L1402" i="2"/>
  <c r="I511" i="2"/>
  <c r="K2137" i="2"/>
  <c r="I1669" i="2"/>
  <c r="L995" i="2"/>
  <c r="K2274" i="2"/>
  <c r="L1960" i="2"/>
  <c r="K790" i="2"/>
  <c r="L1528" i="2"/>
  <c r="I1395" i="2"/>
  <c r="K59" i="2"/>
  <c r="L1212" i="2"/>
  <c r="I2010" i="2"/>
  <c r="K789" i="2"/>
  <c r="L2094" i="2"/>
  <c r="L469" i="2"/>
  <c r="K1594" i="2"/>
  <c r="I1570" i="2"/>
  <c r="L54" i="2"/>
  <c r="J53" i="2"/>
  <c r="N53" i="2" s="1"/>
  <c r="I475" i="2"/>
  <c r="I1465" i="2"/>
  <c r="J560" i="2"/>
  <c r="L1014" i="2"/>
  <c r="I625" i="2"/>
  <c r="M625" i="2" s="1"/>
  <c r="O625" i="2" s="1"/>
  <c r="K1195" i="2"/>
  <c r="L1004" i="2"/>
  <c r="J1553" i="2"/>
  <c r="L1280" i="2"/>
  <c r="L1663" i="2"/>
  <c r="K1414" i="2"/>
  <c r="L1231" i="2"/>
  <c r="J1026" i="2"/>
  <c r="I951" i="2"/>
  <c r="M951" i="2" s="1"/>
  <c r="L1996" i="2"/>
  <c r="J91" i="2"/>
  <c r="J1047" i="2"/>
  <c r="J1756" i="2"/>
  <c r="L2078" i="2"/>
  <c r="L36" i="2"/>
  <c r="J1675" i="2"/>
  <c r="K41" i="2"/>
  <c r="I1300" i="2"/>
  <c r="L751" i="2"/>
  <c r="L1550" i="2"/>
  <c r="I1885" i="2"/>
  <c r="I1795" i="2"/>
  <c r="M1795" i="2" s="1"/>
  <c r="O1795" i="2" s="1"/>
  <c r="J1212" i="2"/>
  <c r="N1212" i="2" s="1"/>
  <c r="K2222" i="2"/>
  <c r="K2033" i="2"/>
  <c r="L254" i="2"/>
  <c r="K854" i="2"/>
  <c r="K1591" i="2"/>
  <c r="K506" i="2"/>
  <c r="K1165" i="2"/>
  <c r="I327" i="2"/>
  <c r="I1028" i="2"/>
  <c r="K1634" i="2"/>
  <c r="I2109" i="2"/>
  <c r="I2274" i="2"/>
  <c r="J1937" i="2"/>
  <c r="J853" i="2"/>
  <c r="I335" i="2"/>
  <c r="J1726" i="2"/>
  <c r="I1622" i="2"/>
  <c r="K465" i="2"/>
  <c r="I1277" i="2"/>
  <c r="K736" i="2"/>
  <c r="K730" i="2"/>
  <c r="J422" i="2"/>
  <c r="I565" i="2"/>
  <c r="M565" i="2" s="1"/>
  <c r="O565" i="2" s="1"/>
  <c r="K2108" i="2"/>
  <c r="K113" i="2"/>
  <c r="I1461" i="2"/>
  <c r="L2142" i="2"/>
  <c r="L2159" i="2"/>
  <c r="L211" i="2"/>
  <c r="J735" i="2"/>
  <c r="L33" i="2"/>
  <c r="J1586" i="2"/>
  <c r="I36" i="2"/>
  <c r="K388" i="2"/>
  <c r="K1288" i="2"/>
  <c r="K1865" i="2"/>
  <c r="K190" i="2"/>
  <c r="J1470" i="2"/>
  <c r="I1037" i="2"/>
  <c r="I1925" i="2"/>
  <c r="I1221" i="2"/>
  <c r="J25" i="2"/>
  <c r="N25" i="2" s="1"/>
  <c r="K1207" i="2"/>
  <c r="L286" i="2"/>
  <c r="K303" i="2"/>
  <c r="L1241" i="2"/>
  <c r="K1245" i="2"/>
  <c r="K939" i="2"/>
  <c r="L994" i="2"/>
  <c r="I1801" i="2"/>
  <c r="L1995" i="2"/>
  <c r="I1415" i="2"/>
  <c r="J1579" i="2"/>
  <c r="I1541" i="2"/>
  <c r="L237" i="2"/>
  <c r="L2118" i="2"/>
  <c r="J1590" i="2"/>
  <c r="L852" i="2"/>
  <c r="L1033" i="2"/>
  <c r="J312" i="2"/>
  <c r="J924" i="2"/>
  <c r="L1072" i="2"/>
  <c r="L30" i="2"/>
  <c r="I1026" i="2"/>
  <c r="M1026" i="2" s="1"/>
  <c r="O1026" i="2" s="1"/>
  <c r="K343" i="2"/>
  <c r="L229" i="2"/>
  <c r="K634" i="2"/>
  <c r="K1556" i="2"/>
  <c r="L1610" i="2"/>
  <c r="L191" i="2"/>
  <c r="J2082" i="2"/>
  <c r="J2049" i="2"/>
  <c r="N2049" i="2" s="1"/>
  <c r="I939" i="2"/>
  <c r="K280" i="2"/>
  <c r="J2018" i="2"/>
  <c r="N2018" i="2" s="1"/>
  <c r="J1886" i="2"/>
  <c r="K2196" i="2"/>
  <c r="K2150" i="2"/>
  <c r="J1315" i="2"/>
  <c r="J1185" i="2"/>
  <c r="K1254" i="2"/>
  <c r="I1606" i="2"/>
  <c r="I24" i="2"/>
  <c r="K138" i="2"/>
  <c r="J505" i="2"/>
  <c r="L903" i="2"/>
  <c r="K967" i="2"/>
  <c r="K1955" i="2"/>
  <c r="J206" i="2"/>
  <c r="K934" i="2"/>
  <c r="I416" i="2"/>
  <c r="L1181" i="2"/>
  <c r="I572" i="2"/>
  <c r="I1636" i="2"/>
  <c r="K1220" i="2"/>
  <c r="I384" i="2"/>
  <c r="K153" i="2"/>
  <c r="I1352" i="2"/>
  <c r="K1155" i="2"/>
  <c r="I893" i="2"/>
  <c r="J553" i="2"/>
  <c r="I922" i="2"/>
  <c r="M922" i="2" s="1"/>
  <c r="O922" i="2" s="1"/>
  <c r="I829" i="2"/>
  <c r="M829" i="2" s="1"/>
  <c r="K2253" i="2"/>
  <c r="J848" i="2"/>
  <c r="J2209" i="2"/>
  <c r="K288" i="2"/>
  <c r="I1131" i="2"/>
  <c r="L1777" i="2"/>
  <c r="J1616" i="2"/>
  <c r="I341" i="2"/>
  <c r="L658" i="2"/>
  <c r="L1619" i="2"/>
  <c r="J416" i="2"/>
  <c r="L2205" i="2"/>
  <c r="L727" i="2"/>
  <c r="J2228" i="2"/>
  <c r="K725" i="2"/>
  <c r="L2275" i="2"/>
  <c r="I158" i="2"/>
  <c r="M158" i="2" s="1"/>
  <c r="O158" i="2" s="1"/>
  <c r="L137" i="2"/>
  <c r="K383" i="2"/>
  <c r="L847" i="2"/>
  <c r="K1156" i="2"/>
  <c r="I1488" i="2"/>
  <c r="M1488" i="2" s="1"/>
  <c r="O1488" i="2" s="1"/>
  <c r="J1875" i="2"/>
  <c r="I660" i="2"/>
  <c r="K2177" i="2"/>
  <c r="L1681" i="2"/>
  <c r="K1086" i="2"/>
  <c r="J1436" i="2"/>
  <c r="I1309" i="2"/>
  <c r="J1432" i="2"/>
  <c r="L240" i="2"/>
  <c r="J191" i="2"/>
  <c r="J1280" i="2"/>
  <c r="K2022" i="2"/>
  <c r="I96" i="2"/>
  <c r="L1109" i="2"/>
  <c r="K139" i="2"/>
  <c r="J921" i="2"/>
  <c r="L1145" i="2"/>
  <c r="K1655" i="2"/>
  <c r="K1048" i="2"/>
  <c r="L261" i="2"/>
  <c r="I1673" i="2"/>
  <c r="J1689" i="2"/>
  <c r="I813" i="2"/>
  <c r="L943" i="2"/>
  <c r="L2134" i="2"/>
  <c r="J2030" i="2"/>
  <c r="K1000" i="2"/>
  <c r="K1704" i="2"/>
  <c r="J2114" i="2"/>
  <c r="N2114" i="2" s="1"/>
  <c r="I682" i="2"/>
  <c r="K2040" i="2"/>
  <c r="J220" i="2"/>
  <c r="I1811" i="2"/>
  <c r="M1811" i="2" s="1"/>
  <c r="O1811" i="2" s="1"/>
  <c r="I2245" i="2"/>
  <c r="M2245" i="2" s="1"/>
  <c r="J1174" i="2"/>
  <c r="N1174" i="2" s="1"/>
  <c r="I2059" i="2"/>
  <c r="M2059" i="2" s="1"/>
  <c r="I1204" i="2"/>
  <c r="L1321" i="2"/>
  <c r="J846" i="2"/>
  <c r="I997" i="2"/>
  <c r="K1867" i="2"/>
  <c r="J1900" i="2"/>
  <c r="N1900" i="2" s="1"/>
  <c r="L691" i="2"/>
  <c r="J981" i="2"/>
  <c r="K1514" i="2"/>
  <c r="L2268" i="2"/>
  <c r="L509" i="2"/>
  <c r="L687" i="2"/>
  <c r="J2214" i="2"/>
  <c r="J934" i="2"/>
  <c r="K592" i="2"/>
  <c r="L495" i="2"/>
  <c r="I633" i="2"/>
  <c r="I57" i="2"/>
  <c r="L1516" i="2"/>
  <c r="J323" i="2"/>
  <c r="L728" i="2"/>
  <c r="I529" i="2"/>
  <c r="K2175" i="2"/>
  <c r="K1918" i="2"/>
  <c r="K179" i="2"/>
  <c r="I1848" i="2"/>
  <c r="M1848" i="2" s="1"/>
  <c r="K897" i="2"/>
  <c r="J1501" i="2"/>
  <c r="K528" i="2"/>
  <c r="K110" i="2"/>
  <c r="K2016" i="2"/>
  <c r="K695" i="2"/>
  <c r="L168" i="2"/>
  <c r="J143" i="2"/>
  <c r="J1429" i="2"/>
  <c r="K958" i="2"/>
  <c r="I1565" i="2"/>
  <c r="L329" i="2"/>
  <c r="J991" i="2"/>
  <c r="K1524" i="2"/>
  <c r="K131" i="2"/>
  <c r="L715" i="2"/>
  <c r="I1498" i="2"/>
  <c r="I1437" i="2"/>
  <c r="J1321" i="2"/>
  <c r="L1731" i="2"/>
  <c r="L1445" i="2"/>
  <c r="L1417" i="2"/>
  <c r="K581" i="2"/>
  <c r="J45" i="2"/>
  <c r="L739" i="2"/>
  <c r="I525" i="2"/>
  <c r="K1779" i="2"/>
  <c r="J1259" i="2"/>
  <c r="L978" i="2"/>
  <c r="I2271" i="2"/>
  <c r="M2271" i="2" s="1"/>
  <c r="O2271" i="2" s="1"/>
  <c r="I1301" i="2"/>
  <c r="J141" i="2"/>
  <c r="N141" i="2" s="1"/>
  <c r="I1803" i="2"/>
  <c r="I1282" i="2"/>
  <c r="I330" i="2"/>
  <c r="M330" i="2" s="1"/>
  <c r="O330" i="2" s="1"/>
  <c r="I1966" i="2"/>
  <c r="M1966" i="2" s="1"/>
  <c r="J2012" i="2"/>
  <c r="I1345" i="2"/>
  <c r="I999" i="2"/>
  <c r="M999" i="2" s="1"/>
  <c r="O999" i="2" s="1"/>
  <c r="I1829" i="2"/>
  <c r="K1272" i="2"/>
  <c r="J694" i="2"/>
  <c r="L2056" i="2"/>
  <c r="K1753" i="2"/>
  <c r="J2190" i="2"/>
  <c r="N2190" i="2" s="1"/>
  <c r="I2247" i="2"/>
  <c r="M2247" i="2" s="1"/>
  <c r="L765" i="2"/>
  <c r="J1048" i="2"/>
  <c r="K417" i="2"/>
  <c r="J769" i="2"/>
  <c r="I781" i="2"/>
  <c r="J1270" i="2"/>
  <c r="N1270" i="2" s="1"/>
  <c r="I419" i="2"/>
  <c r="J1188" i="2"/>
  <c r="J1578" i="2"/>
  <c r="K52" i="2"/>
  <c r="L2079" i="2"/>
  <c r="L198" i="2"/>
  <c r="K1767" i="2"/>
  <c r="I491" i="2"/>
  <c r="L476" i="2"/>
  <c r="I760" i="2"/>
  <c r="I428" i="2"/>
  <c r="J1023" i="2"/>
  <c r="I1011" i="2"/>
  <c r="M1011" i="2" s="1"/>
  <c r="O1011" i="2" s="1"/>
  <c r="K2212" i="2"/>
  <c r="I1507" i="2"/>
  <c r="L2030" i="2"/>
  <c r="I1182" i="2"/>
  <c r="M1182" i="2" s="1"/>
  <c r="J1331" i="2"/>
  <c r="J863" i="2"/>
  <c r="N863" i="2" s="1"/>
  <c r="K1725" i="2"/>
  <c r="I1230" i="2"/>
  <c r="J476" i="2"/>
  <c r="L1853" i="2"/>
  <c r="K2045" i="2"/>
  <c r="J167" i="2"/>
  <c r="J1520" i="2"/>
  <c r="N1520" i="2" s="1"/>
  <c r="L359" i="2"/>
  <c r="K2251" i="2"/>
  <c r="I287" i="2"/>
  <c r="K1793" i="2"/>
  <c r="K1309" i="2"/>
  <c r="K79" i="2"/>
  <c r="J225" i="2"/>
  <c r="I1429" i="2"/>
  <c r="M1429" i="2" s="1"/>
  <c r="O1429" i="2" s="1"/>
  <c r="J1177" i="2"/>
  <c r="I1945" i="2"/>
  <c r="I383" i="2"/>
  <c r="K682" i="2"/>
  <c r="K880" i="2"/>
  <c r="J1059" i="2"/>
  <c r="N1059" i="2" s="1"/>
  <c r="K1641" i="2"/>
  <c r="L1761" i="2"/>
  <c r="L871" i="2"/>
  <c r="L1030" i="2"/>
  <c r="L1686" i="2"/>
  <c r="K1658" i="2"/>
  <c r="K1252" i="2"/>
  <c r="L624" i="2"/>
  <c r="L893" i="2"/>
  <c r="K865" i="2"/>
  <c r="I1244" i="2"/>
  <c r="M1244" i="2" s="1"/>
  <c r="L1063" i="2"/>
  <c r="I807" i="2"/>
  <c r="J1661" i="2"/>
  <c r="N1661" i="2" s="1"/>
  <c r="J960" i="2"/>
  <c r="J530" i="2"/>
  <c r="K2089" i="2"/>
  <c r="I1176" i="2"/>
  <c r="M1176" i="2" s="1"/>
  <c r="J1230" i="2"/>
  <c r="L1226" i="2"/>
  <c r="L57" i="2"/>
  <c r="L1325" i="2"/>
  <c r="I1149" i="2"/>
  <c r="I1190" i="2"/>
  <c r="K676" i="2"/>
  <c r="K196" i="2"/>
  <c r="J1084" i="2"/>
  <c r="I306" i="2"/>
  <c r="L591" i="2"/>
  <c r="I94" i="2"/>
  <c r="K107" i="2"/>
  <c r="K1232" i="2"/>
  <c r="J2069" i="2"/>
  <c r="N2069" i="2" s="1"/>
  <c r="L1579" i="2"/>
  <c r="K1279" i="2"/>
  <c r="K291" i="2"/>
  <c r="L1240" i="2"/>
  <c r="J1668" i="2"/>
  <c r="N1668" i="2" s="1"/>
  <c r="K1532" i="2"/>
  <c r="J603" i="2"/>
  <c r="I413" i="2"/>
  <c r="K685" i="2"/>
  <c r="K935" i="2"/>
  <c r="J1130" i="2"/>
  <c r="J912" i="2"/>
  <c r="N912" i="2" s="1"/>
  <c r="I388" i="2"/>
  <c r="J131" i="2"/>
  <c r="L1785" i="2"/>
  <c r="I2084" i="2"/>
  <c r="M2084" i="2" s="1"/>
  <c r="O2084" i="2" s="1"/>
  <c r="K841" i="2"/>
  <c r="J529" i="2"/>
  <c r="J360" i="2"/>
  <c r="K250" i="2"/>
  <c r="K1952" i="2"/>
  <c r="L1601" i="2"/>
  <c r="J1408" i="2"/>
  <c r="K67" i="2"/>
  <c r="I1705" i="2"/>
  <c r="K72" i="2"/>
  <c r="J591" i="2"/>
  <c r="J2072" i="2"/>
  <c r="N2072" i="2" s="1"/>
  <c r="K570" i="2"/>
  <c r="J1215" i="2"/>
  <c r="K875" i="2"/>
  <c r="J1257" i="2"/>
  <c r="L1899" i="2"/>
  <c r="I620" i="2"/>
  <c r="M620" i="2" s="1"/>
  <c r="K805" i="2"/>
  <c r="L1469" i="2"/>
  <c r="I636" i="2"/>
  <c r="K1805" i="2"/>
  <c r="I91" i="2"/>
  <c r="M91" i="2" s="1"/>
  <c r="O91" i="2" s="1"/>
  <c r="L2100" i="2"/>
  <c r="L1964" i="2"/>
  <c r="L2165" i="2"/>
  <c r="I39" i="2"/>
  <c r="I1020" i="2"/>
  <c r="L1499" i="2"/>
  <c r="L1094" i="2"/>
  <c r="L1305" i="2"/>
  <c r="J1407" i="2"/>
  <c r="L1104" i="2"/>
  <c r="K1463" i="2"/>
  <c r="J1171" i="2"/>
  <c r="I488" i="2"/>
  <c r="L2237" i="2"/>
  <c r="I333" i="2"/>
  <c r="L1184" i="2"/>
  <c r="J1885" i="2"/>
  <c r="K943" i="2"/>
  <c r="J1119" i="2"/>
  <c r="N1119" i="2" s="1"/>
  <c r="I483" i="2"/>
  <c r="M483" i="2" s="1"/>
  <c r="O483" i="2" s="1"/>
  <c r="K719" i="2"/>
  <c r="K2259" i="2"/>
  <c r="I1717" i="2"/>
  <c r="M1717" i="2" s="1"/>
  <c r="O1717" i="2" s="1"/>
  <c r="K868" i="2"/>
  <c r="I2236" i="2"/>
  <c r="M2236" i="2" s="1"/>
  <c r="O2236" i="2" s="1"/>
  <c r="J125" i="2"/>
  <c r="L1868" i="2"/>
  <c r="I1213" i="2"/>
  <c r="K100" i="2"/>
  <c r="J2177" i="2"/>
  <c r="N2177" i="2" s="1"/>
  <c r="K460" i="2"/>
  <c r="L1260" i="2"/>
  <c r="J1106" i="2"/>
  <c r="L1859" i="2"/>
  <c r="J636" i="2"/>
  <c r="L918" i="2"/>
  <c r="L121" i="2"/>
  <c r="L1317" i="2"/>
  <c r="L2017" i="2"/>
  <c r="K1416" i="2"/>
  <c r="L204" i="2"/>
  <c r="I1756" i="2"/>
  <c r="I522" i="2"/>
  <c r="J237" i="2"/>
  <c r="I1882" i="2"/>
  <c r="M1882" i="2" s="1"/>
  <c r="L1554" i="2"/>
  <c r="J1830" i="2"/>
  <c r="I1812" i="2"/>
  <c r="M1812" i="2" s="1"/>
  <c r="O1812" i="2" s="1"/>
  <c r="K30" i="2"/>
  <c r="K1664" i="2"/>
  <c r="L1068" i="2"/>
  <c r="K1743" i="2"/>
  <c r="L2135" i="2"/>
  <c r="J1798" i="2"/>
  <c r="J546" i="2"/>
  <c r="N546" i="2" s="1"/>
  <c r="K514" i="2"/>
  <c r="L877" i="2"/>
  <c r="L2133" i="2"/>
  <c r="J2113" i="2"/>
  <c r="I1665" i="2"/>
  <c r="I52" i="2"/>
  <c r="K531" i="2"/>
  <c r="L653" i="2"/>
  <c r="J1182" i="2"/>
  <c r="I557" i="2"/>
  <c r="I364" i="2"/>
  <c r="L1170" i="2"/>
  <c r="I926" i="2"/>
  <c r="M926" i="2" s="1"/>
  <c r="J2083" i="2"/>
  <c r="I852" i="2"/>
  <c r="I569" i="2"/>
  <c r="J1851" i="2"/>
  <c r="J667" i="2"/>
  <c r="I887" i="2"/>
  <c r="M887" i="2" s="1"/>
  <c r="O887" i="2" s="1"/>
  <c r="K98" i="2"/>
  <c r="J884" i="2"/>
  <c r="L899" i="2"/>
  <c r="J1651" i="2"/>
  <c r="I1098" i="2"/>
  <c r="M1098" i="2" s="1"/>
  <c r="O1098" i="2" s="1"/>
  <c r="J1787" i="2"/>
  <c r="N1787" i="2" s="1"/>
  <c r="L1429" i="2"/>
  <c r="K575" i="2"/>
  <c r="K256" i="2"/>
  <c r="I390" i="2"/>
  <c r="M390" i="2" s="1"/>
  <c r="O390" i="2" s="1"/>
  <c r="J195" i="2"/>
  <c r="N195" i="2" s="1"/>
  <c r="I283" i="2"/>
  <c r="J2234" i="2"/>
  <c r="J1793" i="2"/>
  <c r="L223" i="2"/>
  <c r="J949" i="2"/>
  <c r="L2220" i="2"/>
  <c r="L2180" i="2"/>
  <c r="J1492" i="2"/>
  <c r="I1547" i="2"/>
  <c r="J700" i="2"/>
  <c r="L1621" i="2"/>
  <c r="I1807" i="2"/>
  <c r="L492" i="2"/>
  <c r="K169" i="2"/>
  <c r="I17" i="2"/>
  <c r="K83" i="2"/>
  <c r="K1041" i="2"/>
  <c r="I1815" i="2"/>
  <c r="M1815" i="2" s="1"/>
  <c r="O1815" i="2" s="1"/>
  <c r="K2044" i="2"/>
  <c r="L2081" i="2"/>
  <c r="I1533" i="2"/>
  <c r="J647" i="2"/>
  <c r="K389" i="2"/>
  <c r="I1368" i="2"/>
  <c r="M1368" i="2" s="1"/>
  <c r="O1368" i="2" s="1"/>
  <c r="I49" i="2"/>
  <c r="L505" i="2"/>
  <c r="J507" i="2"/>
  <c r="I1101" i="2"/>
  <c r="M1101" i="2" s="1"/>
  <c r="O1101" i="2" s="1"/>
  <c r="I1585" i="2"/>
  <c r="L330" i="2"/>
  <c r="J173" i="2"/>
  <c r="I834" i="2"/>
  <c r="K972" i="2"/>
  <c r="I2053" i="2"/>
  <c r="I1321" i="2"/>
  <c r="I577" i="2"/>
  <c r="K1964" i="2"/>
  <c r="L1975" i="2"/>
  <c r="J1899" i="2"/>
  <c r="I1181" i="2"/>
  <c r="L193" i="2"/>
  <c r="K1679" i="2"/>
  <c r="I1927" i="2"/>
  <c r="K1406" i="2"/>
  <c r="I10" i="2"/>
  <c r="M10" i="2" s="1"/>
  <c r="K1380" i="2"/>
  <c r="L1534" i="2"/>
  <c r="L1799" i="2"/>
  <c r="I1338" i="2"/>
  <c r="K1572" i="2"/>
  <c r="J964" i="2"/>
  <c r="N964" i="2" s="1"/>
  <c r="L1948" i="2"/>
  <c r="L1146" i="2"/>
  <c r="J910" i="2"/>
  <c r="L1042" i="2"/>
  <c r="I1052" i="2"/>
  <c r="K1945" i="2"/>
  <c r="J749" i="2"/>
  <c r="N749" i="2" s="1"/>
  <c r="I454" i="2"/>
  <c r="K723" i="2"/>
  <c r="J744" i="2"/>
  <c r="N744" i="2" s="1"/>
  <c r="K2129" i="2"/>
  <c r="L1577" i="2"/>
  <c r="L1426" i="2"/>
  <c r="L611" i="2"/>
  <c r="J1090" i="2"/>
  <c r="K1880" i="2"/>
  <c r="J1737" i="2"/>
  <c r="K1409" i="2"/>
  <c r="I433" i="2"/>
  <c r="L796" i="2"/>
  <c r="I1657" i="2"/>
  <c r="M1657" i="2" s="1"/>
  <c r="O1657" i="2" s="1"/>
  <c r="I342" i="2"/>
  <c r="I1578" i="2"/>
  <c r="I1958" i="2"/>
  <c r="J704" i="2"/>
  <c r="L985" i="2"/>
  <c r="I1119" i="2"/>
  <c r="I2195" i="2"/>
  <c r="M2195" i="2" s="1"/>
  <c r="O2195" i="2" s="1"/>
  <c r="J1500" i="2"/>
  <c r="I1369" i="2"/>
  <c r="I1951" i="2"/>
  <c r="I975" i="2"/>
  <c r="K1553" i="2"/>
  <c r="J2011" i="2"/>
  <c r="N2011" i="2" s="1"/>
  <c r="K206" i="2"/>
  <c r="I824" i="2"/>
  <c r="J441" i="2"/>
  <c r="L932" i="2"/>
  <c r="L1895" i="2"/>
  <c r="L186" i="2"/>
  <c r="K585" i="2"/>
  <c r="J146" i="2"/>
  <c r="L76" i="2"/>
  <c r="I730" i="2"/>
  <c r="J1211" i="2"/>
  <c r="N1211" i="2" s="1"/>
  <c r="J745" i="2"/>
  <c r="N745" i="2" s="1"/>
  <c r="L1228" i="2"/>
  <c r="L558" i="2"/>
  <c r="L407" i="2"/>
  <c r="L1865" i="2"/>
  <c r="L1418" i="2"/>
  <c r="K1266" i="2"/>
  <c r="L1617" i="2"/>
  <c r="L2252" i="2"/>
  <c r="L641" i="2"/>
  <c r="L881" i="2"/>
  <c r="I2194" i="2"/>
  <c r="M2194" i="2" s="1"/>
  <c r="O2194" i="2" s="1"/>
  <c r="K2234" i="2"/>
  <c r="I1346" i="2"/>
  <c r="L1825" i="2"/>
  <c r="I1762" i="2"/>
  <c r="L746" i="2"/>
  <c r="K1619" i="2"/>
  <c r="K2249" i="2"/>
  <c r="J938" i="2"/>
  <c r="K2183" i="2"/>
  <c r="L1598" i="2"/>
  <c r="I1113" i="2"/>
  <c r="J1396" i="2"/>
  <c r="N1396" i="2" s="1"/>
  <c r="I1690" i="2"/>
  <c r="J1400" i="2"/>
  <c r="I1707" i="2"/>
  <c r="J1242" i="2"/>
  <c r="N1242" i="2" s="1"/>
  <c r="L833" i="2"/>
  <c r="L1909" i="2"/>
  <c r="L1912" i="2"/>
  <c r="I1837" i="2"/>
  <c r="I162" i="2"/>
  <c r="M162" i="2" s="1"/>
  <c r="O162" i="2" s="1"/>
  <c r="L99" i="2"/>
  <c r="J417" i="2"/>
  <c r="N417" i="2" s="1"/>
  <c r="J2081" i="2"/>
  <c r="J374" i="2"/>
  <c r="L778" i="2"/>
  <c r="K1267" i="2"/>
  <c r="L1075" i="2"/>
  <c r="L246" i="2"/>
  <c r="K1366" i="2"/>
  <c r="K1916" i="2"/>
  <c r="J2219" i="2"/>
  <c r="N2219" i="2" s="1"/>
  <c r="J2120" i="2"/>
  <c r="N2120" i="2" s="1"/>
  <c r="J22" i="2"/>
  <c r="I1276" i="2"/>
  <c r="M1276" i="2" s="1"/>
  <c r="O1276" i="2" s="1"/>
  <c r="L1029" i="2"/>
  <c r="K1339" i="2"/>
  <c r="K404" i="2"/>
  <c r="J588" i="2"/>
  <c r="I2080" i="2"/>
  <c r="J1382" i="2"/>
  <c r="L1557" i="2"/>
  <c r="K2184" i="2"/>
  <c r="I22" i="2"/>
  <c r="M22" i="2" s="1"/>
  <c r="I197" i="2"/>
  <c r="K356" i="2"/>
  <c r="J1996" i="2"/>
  <c r="K1879" i="2"/>
  <c r="J876" i="2"/>
  <c r="K2053" i="2"/>
  <c r="L1047" i="2"/>
  <c r="K613" i="2"/>
  <c r="I659" i="2"/>
  <c r="L2109" i="2"/>
  <c r="K518" i="2"/>
  <c r="I1285" i="2"/>
  <c r="K982" i="2"/>
  <c r="K2005" i="2"/>
  <c r="K468" i="2"/>
  <c r="I1666" i="2"/>
  <c r="K743" i="2"/>
  <c r="I1212" i="2"/>
  <c r="M1212" i="2" s="1"/>
  <c r="O1212" i="2" s="1"/>
  <c r="K1163" i="2"/>
  <c r="K739" i="2"/>
  <c r="J1302" i="2"/>
  <c r="K320" i="2"/>
  <c r="J164" i="2"/>
  <c r="K1975" i="2"/>
  <c r="K335" i="2"/>
  <c r="J245" i="2"/>
  <c r="I1257" i="2"/>
  <c r="J843" i="2"/>
  <c r="L375" i="2"/>
  <c r="J820" i="2"/>
  <c r="N820" i="2" s="1"/>
  <c r="I1831" i="2"/>
  <c r="J1006" i="2"/>
  <c r="N1006" i="2" s="1"/>
  <c r="L802" i="2"/>
  <c r="L2222" i="2"/>
  <c r="K1936" i="2"/>
  <c r="J2097" i="2"/>
  <c r="I1525" i="2"/>
  <c r="I1099" i="2"/>
  <c r="M1099" i="2" s="1"/>
  <c r="O1099" i="2" s="1"/>
  <c r="I767" i="2"/>
  <c r="I1745" i="2"/>
  <c r="M1745" i="2" s="1"/>
  <c r="O1745" i="2" s="1"/>
  <c r="J404" i="2"/>
  <c r="J841" i="2"/>
  <c r="L651" i="2"/>
  <c r="J2054" i="2"/>
  <c r="L249" i="2"/>
  <c r="K1972" i="2"/>
  <c r="I1645" i="2"/>
  <c r="K1536" i="2"/>
  <c r="L255" i="2"/>
  <c r="K1754" i="2"/>
  <c r="K450" i="2"/>
  <c r="J1086" i="2"/>
  <c r="I1516" i="2"/>
  <c r="L1783" i="2"/>
  <c r="K2036" i="2"/>
  <c r="J1611" i="2"/>
  <c r="N1611" i="2" s="1"/>
  <c r="I156" i="2"/>
  <c r="M156" i="2" s="1"/>
  <c r="O156" i="2" s="1"/>
  <c r="L1185" i="2"/>
  <c r="K2179" i="2"/>
  <c r="J1662" i="2"/>
  <c r="L788" i="2"/>
  <c r="I1895" i="2"/>
  <c r="M1895" i="2" s="1"/>
  <c r="L176" i="2"/>
  <c r="L1358" i="2"/>
  <c r="I584" i="2"/>
  <c r="I1631" i="2"/>
  <c r="L1904" i="2"/>
  <c r="L2031" i="2"/>
  <c r="K1738" i="2"/>
  <c r="K255" i="2"/>
  <c r="I2131" i="2"/>
  <c r="K627" i="2"/>
  <c r="L1536" i="2"/>
  <c r="L2116" i="2"/>
  <c r="J2179" i="2"/>
  <c r="J1362" i="2"/>
  <c r="K573" i="2"/>
  <c r="I1613" i="2"/>
  <c r="K361" i="2"/>
  <c r="K1105" i="2"/>
  <c r="K1324" i="2"/>
  <c r="L2246" i="2"/>
  <c r="J1328" i="2"/>
  <c r="K1828" i="2"/>
  <c r="K2091" i="2"/>
  <c r="L1736" i="2"/>
  <c r="K583" i="2"/>
  <c r="L2257" i="2"/>
  <c r="K1899" i="2"/>
  <c r="K2176" i="2"/>
  <c r="I1051" i="2"/>
  <c r="L358" i="2"/>
  <c r="I1834" i="2"/>
  <c r="K1001" i="2"/>
  <c r="J1956" i="2"/>
  <c r="J580" i="2"/>
  <c r="I1667" i="2"/>
  <c r="L365" i="2"/>
  <c r="L107" i="2"/>
  <c r="J1666" i="2"/>
  <c r="N1666" i="2" s="1"/>
  <c r="K1399" i="2"/>
  <c r="K351" i="2"/>
  <c r="L1847" i="2"/>
  <c r="J715" i="2"/>
  <c r="I1901" i="2"/>
  <c r="K2056" i="2"/>
  <c r="L133" i="2"/>
  <c r="L294" i="2"/>
  <c r="I2249" i="2"/>
  <c r="K507" i="2"/>
  <c r="I699" i="2"/>
  <c r="L90" i="2"/>
  <c r="J732" i="2"/>
  <c r="N732" i="2" s="1"/>
  <c r="J847" i="2"/>
  <c r="N847" i="2" s="1"/>
  <c r="I1238" i="2"/>
  <c r="I429" i="2"/>
  <c r="I723" i="2"/>
  <c r="L129" i="2"/>
  <c r="J2161" i="2"/>
  <c r="K814" i="2"/>
  <c r="L791" i="2"/>
  <c r="L972" i="2"/>
  <c r="J1592" i="2"/>
  <c r="I2115" i="2"/>
  <c r="M2115" i="2" s="1"/>
  <c r="O2115" i="2" s="1"/>
  <c r="J2260" i="2"/>
  <c r="K1246" i="2"/>
  <c r="J1503" i="2"/>
  <c r="I122" i="2"/>
  <c r="M122" i="2" s="1"/>
  <c r="O122" i="2" s="1"/>
  <c r="I1325" i="2"/>
  <c r="M1325" i="2" s="1"/>
  <c r="O1325" i="2" s="1"/>
  <c r="L1069" i="2"/>
  <c r="I2219" i="2"/>
  <c r="K878" i="2"/>
  <c r="J1889" i="2"/>
  <c r="J995" i="2"/>
  <c r="I1557" i="2"/>
  <c r="K176" i="2"/>
  <c r="I1777" i="2"/>
  <c r="L769" i="2"/>
  <c r="J176" i="2"/>
  <c r="K1846" i="2"/>
  <c r="I1047" i="2"/>
  <c r="M1047" i="2" s="1"/>
  <c r="O1047" i="2" s="1"/>
  <c r="J2154" i="2"/>
  <c r="K60" i="2"/>
  <c r="L1045" i="2"/>
  <c r="L2202" i="2"/>
  <c r="I468" i="2"/>
  <c r="K776" i="2"/>
  <c r="I1247" i="2"/>
  <c r="K1117" i="2"/>
  <c r="J1478" i="2"/>
  <c r="N1478" i="2" s="1"/>
  <c r="L1448" i="2"/>
  <c r="I762" i="2"/>
  <c r="M762" i="2" s="1"/>
  <c r="O762" i="2" s="1"/>
  <c r="L227" i="2"/>
  <c r="J961" i="2"/>
  <c r="N961" i="2" s="1"/>
  <c r="K1134" i="2"/>
  <c r="I87" i="2"/>
  <c r="I564" i="2"/>
  <c r="J741" i="2"/>
  <c r="I1263" i="2"/>
  <c r="I2050" i="2"/>
  <c r="J427" i="2"/>
  <c r="N427" i="2" s="1"/>
  <c r="J2117" i="2"/>
  <c r="I850" i="2"/>
  <c r="J219" i="2"/>
  <c r="K2155" i="2"/>
  <c r="L1155" i="2"/>
  <c r="I1012" i="2"/>
  <c r="J548" i="2"/>
  <c r="N548" i="2" s="1"/>
  <c r="K1008" i="2"/>
  <c r="L1722" i="2"/>
  <c r="J1153" i="2"/>
  <c r="J246" i="2"/>
  <c r="I667" i="2"/>
  <c r="I1764" i="2"/>
  <c r="L856" i="2"/>
  <c r="L955" i="2"/>
  <c r="J1664" i="2"/>
  <c r="K214" i="2"/>
  <c r="J26" i="2"/>
  <c r="N26" i="2" s="1"/>
  <c r="K2003" i="2"/>
  <c r="J1720" i="2"/>
  <c r="K315" i="2"/>
  <c r="K2207" i="2"/>
  <c r="I802" i="2"/>
  <c r="J1695" i="2"/>
  <c r="K2167" i="2"/>
  <c r="K1987" i="2"/>
  <c r="L2171" i="2"/>
  <c r="J1829" i="2"/>
  <c r="J978" i="2"/>
  <c r="N978" i="2" s="1"/>
  <c r="K326" i="2"/>
  <c r="K84" i="2"/>
  <c r="K749" i="2"/>
  <c r="L203" i="2"/>
  <c r="J1005" i="2"/>
  <c r="N1005" i="2" s="1"/>
  <c r="K1730" i="2"/>
  <c r="L161" i="2"/>
  <c r="K1075" i="2"/>
  <c r="L321" i="2"/>
  <c r="L843" i="2"/>
  <c r="K584" i="2"/>
  <c r="I780" i="2"/>
  <c r="K1948" i="2"/>
  <c r="I252" i="2"/>
  <c r="I1959" i="2"/>
  <c r="M1959" i="2" s="1"/>
  <c r="K1499" i="2"/>
  <c r="J1221" i="2"/>
  <c r="K1609" i="2"/>
  <c r="I264" i="2"/>
  <c r="I1863" i="2"/>
  <c r="J188" i="2"/>
  <c r="L1398" i="2"/>
  <c r="I651" i="2"/>
  <c r="M651" i="2" s="1"/>
  <c r="O651" i="2" s="1"/>
  <c r="K364" i="2"/>
  <c r="J1078" i="2"/>
  <c r="N1078" i="2" s="1"/>
  <c r="I1055" i="2"/>
  <c r="L234" i="2"/>
  <c r="K1065" i="2"/>
  <c r="K1943" i="2"/>
  <c r="J564" i="2"/>
  <c r="N564" i="2" s="1"/>
  <c r="K1270" i="2"/>
  <c r="L606" i="2"/>
  <c r="L1172" i="2"/>
  <c r="K828" i="2"/>
  <c r="I998" i="2"/>
  <c r="M998" i="2" s="1"/>
  <c r="O998" i="2" s="1"/>
  <c r="J1955" i="2"/>
  <c r="L1001" i="2"/>
  <c r="K2019" i="2"/>
  <c r="J1748" i="2"/>
  <c r="K1107" i="2"/>
  <c r="J389" i="2"/>
  <c r="J686" i="2"/>
  <c r="J790" i="2"/>
  <c r="N790" i="2" s="1"/>
  <c r="J1141" i="2"/>
  <c r="J923" i="2"/>
  <c r="I1868" i="2"/>
  <c r="I1463" i="2"/>
  <c r="K1115" i="2"/>
  <c r="I421" i="2"/>
  <c r="J840" i="2"/>
  <c r="N840" i="2" s="1"/>
  <c r="J1149" i="2"/>
  <c r="I817" i="2"/>
  <c r="M817" i="2" s="1"/>
  <c r="O817" i="2" s="1"/>
  <c r="L266" i="2"/>
  <c r="L738" i="2"/>
  <c r="K1010" i="2"/>
  <c r="I337" i="2"/>
  <c r="M337" i="2" s="1"/>
  <c r="O337" i="2" s="1"/>
  <c r="I451" i="2"/>
  <c r="M451" i="2" s="1"/>
  <c r="I1022" i="2"/>
  <c r="M1022" i="2" s="1"/>
  <c r="O1022" i="2" s="1"/>
  <c r="L960" i="2"/>
  <c r="J1283" i="2"/>
  <c r="N1283" i="2" s="1"/>
  <c r="J1140" i="2"/>
  <c r="K2102" i="2"/>
  <c r="K668" i="2"/>
  <c r="K1215" i="2"/>
  <c r="L1503" i="2"/>
  <c r="K1131" i="2"/>
  <c r="L510" i="2"/>
  <c r="J1805" i="2"/>
  <c r="I1674" i="2"/>
  <c r="L1925" i="2"/>
  <c r="I310" i="2"/>
  <c r="M310" i="2" s="1"/>
  <c r="O310" i="2" s="1"/>
  <c r="K920" i="2"/>
  <c r="J282" i="2"/>
  <c r="N282" i="2" s="1"/>
  <c r="I985" i="2"/>
  <c r="K1296" i="2"/>
  <c r="I1252" i="2"/>
  <c r="M1252" i="2" s="1"/>
  <c r="O1252" i="2" s="1"/>
  <c r="L853" i="2"/>
  <c r="L926" i="2"/>
  <c r="I1219" i="2"/>
  <c r="M1219" i="2" s="1"/>
  <c r="O1219" i="2" s="1"/>
  <c r="K500" i="2"/>
  <c r="J967" i="2"/>
  <c r="L2067" i="2"/>
  <c r="K1485" i="2"/>
  <c r="J502" i="2"/>
  <c r="I845" i="2"/>
  <c r="L212" i="2"/>
  <c r="K2140" i="2"/>
  <c r="I205" i="2"/>
  <c r="M205" i="2" s="1"/>
  <c r="O205" i="2" s="1"/>
  <c r="L1648" i="2"/>
  <c r="J250" i="2"/>
  <c r="K494" i="2"/>
  <c r="J762" i="2"/>
  <c r="K1510" i="2"/>
  <c r="L957" i="2"/>
  <c r="I1398" i="2"/>
  <c r="L1896" i="2"/>
  <c r="L1509" i="2"/>
  <c r="J1352" i="2"/>
  <c r="L1602" i="2"/>
  <c r="K1067" i="2"/>
  <c r="K2266" i="2"/>
  <c r="J983" i="2"/>
  <c r="I386" i="2"/>
  <c r="L1831" i="2"/>
  <c r="K234" i="2"/>
  <c r="J713" i="2"/>
  <c r="L1020" i="2"/>
  <c r="K986" i="2"/>
  <c r="J99" i="2"/>
  <c r="J1357" i="2"/>
  <c r="L376" i="2"/>
  <c r="L2087" i="2"/>
  <c r="J908" i="2"/>
  <c r="N908" i="2" s="1"/>
  <c r="L1153" i="2"/>
  <c r="L828" i="2"/>
  <c r="L2070" i="2"/>
  <c r="J724" i="2"/>
  <c r="L225" i="2"/>
  <c r="I2078" i="2"/>
  <c r="M2078" i="2" s="1"/>
  <c r="K459" i="2"/>
  <c r="J107" i="2"/>
  <c r="J2085" i="2"/>
  <c r="N2085" i="2" s="1"/>
  <c r="L1985" i="2"/>
  <c r="K1292" i="2"/>
  <c r="I1308" i="2"/>
  <c r="J1279" i="2"/>
  <c r="I280" i="2"/>
  <c r="I149" i="2"/>
  <c r="L861" i="2"/>
  <c r="L1967" i="2"/>
  <c r="K1707" i="2"/>
  <c r="J344" i="2"/>
  <c r="N344" i="2" s="1"/>
  <c r="K11" i="2"/>
  <c r="I788" i="2"/>
  <c r="L1726" i="2"/>
  <c r="I2210" i="2"/>
  <c r="I2090" i="2"/>
  <c r="M2090" i="2" s="1"/>
  <c r="O2090" i="2" s="1"/>
  <c r="L1956" i="2"/>
  <c r="I553" i="2"/>
  <c r="M553" i="2" s="1"/>
  <c r="O553" i="2" s="1"/>
  <c r="L786" i="2"/>
  <c r="J997" i="2"/>
  <c r="N997" i="2" s="1"/>
  <c r="L1136" i="2"/>
  <c r="I2111" i="2"/>
  <c r="M2111" i="2" s="1"/>
  <c r="O2111" i="2" s="1"/>
  <c r="L1623" i="2"/>
  <c r="I1239" i="2"/>
  <c r="I408" i="2"/>
  <c r="I1183" i="2"/>
  <c r="J39" i="2"/>
  <c r="N39" i="2" s="1"/>
  <c r="L382" i="2"/>
  <c r="J2062" i="2"/>
  <c r="I1961" i="2"/>
  <c r="K2272" i="2"/>
  <c r="L502" i="2"/>
  <c r="I863" i="2"/>
  <c r="K1214" i="2"/>
  <c r="K1005" i="2"/>
  <c r="K441" i="2"/>
  <c r="I1198" i="2"/>
  <c r="K1152" i="2"/>
  <c r="J1745" i="2"/>
  <c r="K2181" i="2"/>
  <c r="L1162" i="2"/>
  <c r="I1559" i="2"/>
  <c r="M1559" i="2" s="1"/>
  <c r="O1559" i="2" s="1"/>
  <c r="K1873" i="2"/>
  <c r="L1350" i="2"/>
  <c r="K572" i="2"/>
  <c r="J2137" i="2"/>
  <c r="J558" i="2"/>
  <c r="I2258" i="2"/>
  <c r="M2258" i="2" s="1"/>
  <c r="O2258" i="2" s="1"/>
  <c r="I1224" i="2"/>
  <c r="I2110" i="2"/>
  <c r="M2110" i="2" s="1"/>
  <c r="O2110" i="2" s="1"/>
  <c r="J1411" i="2"/>
  <c r="N1411" i="2" s="1"/>
  <c r="I226" i="2"/>
  <c r="J1685" i="2"/>
  <c r="N1685" i="2" s="1"/>
  <c r="I1511" i="2"/>
  <c r="I1063" i="2"/>
  <c r="I503" i="2"/>
  <c r="K997" i="2"/>
  <c r="J1168" i="2"/>
  <c r="N1168" i="2" s="1"/>
  <c r="K705" i="2"/>
  <c r="L1827" i="2"/>
  <c r="L301" i="2"/>
  <c r="L2013" i="2"/>
  <c r="L1345" i="2"/>
  <c r="J508" i="2"/>
  <c r="N508" i="2" s="1"/>
  <c r="J1976" i="2"/>
  <c r="N1976" i="2" s="1"/>
  <c r="L1717" i="2"/>
  <c r="I539" i="2"/>
  <c r="I141" i="2"/>
  <c r="J435" i="2"/>
  <c r="J2034" i="2"/>
  <c r="I862" i="2"/>
  <c r="L552" i="2"/>
  <c r="I2147" i="2"/>
  <c r="I877" i="2"/>
  <c r="K1231" i="2"/>
  <c r="J1341" i="2"/>
  <c r="N1341" i="2" s="1"/>
  <c r="L931" i="2"/>
  <c r="K1316" i="2"/>
  <c r="J1032" i="2"/>
  <c r="N1032" i="2" s="1"/>
  <c r="I1421" i="2"/>
  <c r="M1421" i="2" s="1"/>
  <c r="O1421" i="2" s="1"/>
  <c r="K1301" i="2"/>
  <c r="L2091" i="2"/>
  <c r="L1311" i="2"/>
  <c r="J828" i="2"/>
  <c r="I739" i="2"/>
  <c r="K788" i="2"/>
  <c r="J1505" i="2"/>
  <c r="N1505" i="2" s="1"/>
  <c r="I900" i="2"/>
  <c r="K1670" i="2"/>
  <c r="I257" i="2"/>
  <c r="I65" i="2"/>
  <c r="M65" i="2" s="1"/>
  <c r="O65" i="2" s="1"/>
  <c r="I1367" i="2"/>
  <c r="I706" i="2"/>
  <c r="K1758" i="2"/>
  <c r="I1269" i="2"/>
  <c r="J2042" i="2"/>
  <c r="L793" i="2"/>
  <c r="I1258" i="2"/>
  <c r="M1258" i="2" s="1"/>
  <c r="O1258" i="2" s="1"/>
  <c r="I284" i="2"/>
  <c r="M284" i="2" s="1"/>
  <c r="O284" i="2" s="1"/>
  <c r="J1272" i="2"/>
  <c r="N1272" i="2" s="1"/>
  <c r="K845" i="2"/>
  <c r="J1250" i="2"/>
  <c r="J681" i="2"/>
  <c r="K2080" i="2"/>
  <c r="L816" i="2"/>
  <c r="L220" i="2"/>
  <c r="L2178" i="2"/>
  <c r="I1532" i="2"/>
  <c r="K462" i="2"/>
  <c r="I29" i="2"/>
  <c r="J1581" i="2"/>
  <c r="K394" i="2"/>
  <c r="L1553" i="2"/>
  <c r="I718" i="2"/>
  <c r="M718" i="2" s="1"/>
  <c r="O718" i="2" s="1"/>
  <c r="L1741" i="2"/>
  <c r="I6" i="2"/>
  <c r="M6" i="2" s="1"/>
  <c r="L230" i="2"/>
  <c r="I2002" i="2"/>
  <c r="L1634" i="2"/>
  <c r="L1202" i="2"/>
  <c r="I41" i="2"/>
  <c r="J1344" i="2"/>
  <c r="L2073" i="2"/>
  <c r="J1914" i="2"/>
  <c r="N1914" i="2" s="1"/>
  <c r="K1261" i="2"/>
  <c r="J205" i="2"/>
  <c r="J1585" i="2"/>
  <c r="I334" i="2"/>
  <c r="K1027" i="2"/>
  <c r="I1523" i="2"/>
  <c r="M1523" i="2" s="1"/>
  <c r="O1523" i="2" s="1"/>
  <c r="K258" i="2"/>
  <c r="L724" i="2"/>
  <c r="J1735" i="2"/>
  <c r="K1192" i="2"/>
  <c r="K1800" i="2"/>
  <c r="J114" i="2"/>
  <c r="N114" i="2" s="1"/>
  <c r="K1094" i="2"/>
  <c r="I216" i="2"/>
  <c r="K1440" i="2"/>
  <c r="L1716" i="2"/>
  <c r="I1967" i="2"/>
  <c r="K257" i="2"/>
  <c r="L120" i="2"/>
  <c r="L1830" i="2"/>
  <c r="K1885" i="2"/>
  <c r="K215" i="2"/>
  <c r="L855" i="2"/>
  <c r="J1186" i="2"/>
  <c r="I611" i="2"/>
  <c r="J1667" i="2"/>
  <c r="N1667" i="2" s="1"/>
  <c r="K1055" i="2"/>
  <c r="I389" i="2"/>
  <c r="K1417" i="2"/>
  <c r="J1062" i="2"/>
  <c r="K636" i="2"/>
  <c r="J393" i="2"/>
  <c r="L1180" i="2"/>
  <c r="I671" i="2"/>
  <c r="I1730" i="2"/>
  <c r="L1778" i="2"/>
  <c r="I761" i="2"/>
  <c r="J1327" i="2"/>
  <c r="N1327" i="2" s="1"/>
  <c r="J1276" i="2"/>
  <c r="N1276" i="2" s="1"/>
  <c r="J49" i="2"/>
  <c r="K2232" i="2"/>
  <c r="I913" i="2"/>
  <c r="M913" i="2" s="1"/>
  <c r="O913" i="2" s="1"/>
  <c r="K1159" i="2"/>
  <c r="I385" i="2"/>
  <c r="M385" i="2" s="1"/>
  <c r="K2126" i="2"/>
  <c r="K223" i="2"/>
  <c r="K566" i="2"/>
  <c r="I616" i="2"/>
  <c r="K495" i="2"/>
  <c r="L599" i="2"/>
  <c r="J1262" i="2"/>
  <c r="I1193" i="2"/>
  <c r="M1193" i="2" s="1"/>
  <c r="O1193" i="2" s="1"/>
  <c r="I982" i="2"/>
  <c r="I938" i="2"/>
  <c r="I2148" i="2"/>
  <c r="I1362" i="2"/>
  <c r="M1362" i="2" s="1"/>
  <c r="O1362" i="2" s="1"/>
  <c r="L42" i="2"/>
  <c r="J1085" i="2"/>
  <c r="K277" i="2"/>
  <c r="K1590" i="2"/>
  <c r="J1593" i="2"/>
  <c r="N1593" i="2" s="1"/>
  <c r="K2178" i="2"/>
  <c r="L582" i="2"/>
  <c r="I2006" i="2"/>
  <c r="J1924" i="2"/>
  <c r="N1924" i="2" s="1"/>
  <c r="K1849" i="2"/>
  <c r="J1929" i="2"/>
  <c r="I1501" i="2"/>
  <c r="M1501" i="2" s="1"/>
  <c r="O1501" i="2" s="1"/>
  <c r="I1788" i="2"/>
  <c r="M1788" i="2" s="1"/>
  <c r="O1788" i="2" s="1"/>
  <c r="I1167" i="2"/>
  <c r="L1937" i="2"/>
  <c r="J697" i="2"/>
  <c r="K606" i="2"/>
  <c r="I540" i="2"/>
  <c r="J1849" i="2"/>
  <c r="N1849" i="2" s="1"/>
  <c r="J926" i="2"/>
  <c r="L2025" i="2"/>
  <c r="I1192" i="2"/>
  <c r="J1395" i="2"/>
  <c r="N1395" i="2" s="1"/>
  <c r="J1523" i="2"/>
  <c r="L2047" i="2"/>
  <c r="I1550" i="2"/>
  <c r="L425" i="2"/>
  <c r="L1284" i="2"/>
  <c r="J1190" i="2"/>
  <c r="N1190" i="2" s="1"/>
  <c r="I1278" i="2"/>
  <c r="K477" i="2"/>
  <c r="K589" i="2"/>
  <c r="K54" i="2"/>
  <c r="L647" i="2"/>
  <c r="L451" i="2"/>
  <c r="K1822" i="2"/>
  <c r="J2227" i="2"/>
  <c r="I108" i="2"/>
  <c r="L686" i="2"/>
  <c r="I1616" i="2"/>
  <c r="J1494" i="2"/>
  <c r="N1494" i="2" s="1"/>
  <c r="I2125" i="2"/>
  <c r="J984" i="2"/>
  <c r="K861" i="2"/>
  <c r="K1631" i="2"/>
  <c r="J1456" i="2"/>
  <c r="N1456" i="2" s="1"/>
  <c r="I696" i="2"/>
  <c r="J1378" i="2"/>
  <c r="J1744" i="2"/>
  <c r="K377" i="2"/>
  <c r="L872" i="2"/>
  <c r="J2075" i="2"/>
  <c r="I138" i="2"/>
  <c r="M138" i="2" s="1"/>
  <c r="O138" i="2" s="1"/>
  <c r="I1903" i="2"/>
  <c r="K1069" i="2"/>
  <c r="K1021" i="2"/>
  <c r="K1640" i="2"/>
  <c r="K2085" i="2"/>
  <c r="L1756" i="2"/>
  <c r="J1931" i="2"/>
  <c r="K2118" i="2"/>
  <c r="L824" i="2"/>
  <c r="K525" i="2"/>
  <c r="J914" i="2"/>
  <c r="I971" i="2"/>
  <c r="M971" i="2" s="1"/>
  <c r="O971" i="2" s="1"/>
  <c r="L588" i="2"/>
  <c r="K1847" i="2"/>
  <c r="L735" i="2"/>
  <c r="J1271" i="2"/>
  <c r="N1271" i="2" s="1"/>
  <c r="J1466" i="2"/>
  <c r="L1387" i="2"/>
  <c r="K1280" i="2"/>
  <c r="L1432" i="2"/>
  <c r="I749" i="2"/>
  <c r="M749" i="2" s="1"/>
  <c r="O749" i="2" s="1"/>
  <c r="J574" i="2"/>
  <c r="N574" i="2" s="1"/>
  <c r="J569" i="2"/>
  <c r="J1046" i="2"/>
  <c r="N1046" i="2" s="1"/>
  <c r="J1979" i="2"/>
  <c r="L410" i="2"/>
  <c r="K1383" i="2"/>
  <c r="L602" i="2"/>
  <c r="I693" i="2"/>
  <c r="M693" i="2" s="1"/>
  <c r="O693" i="2" s="1"/>
  <c r="K1384" i="2"/>
  <c r="J599" i="2"/>
  <c r="L1175" i="2"/>
  <c r="I282" i="2"/>
  <c r="K1982" i="2"/>
  <c r="K807" i="2"/>
  <c r="L2075" i="2"/>
  <c r="L349" i="2"/>
  <c r="K800" i="2"/>
  <c r="K809" i="2"/>
  <c r="I815" i="2"/>
  <c r="K906" i="2"/>
  <c r="K1491" i="2"/>
  <c r="K1755" i="2"/>
  <c r="L1969" i="2"/>
  <c r="L216" i="2"/>
  <c r="K1944" i="2"/>
  <c r="I435" i="2"/>
  <c r="I1778" i="2"/>
  <c r="J177" i="2"/>
  <c r="J392" i="2"/>
  <c r="J1380" i="2"/>
  <c r="K1487" i="2"/>
  <c r="K1418" i="2"/>
  <c r="K989" i="2"/>
  <c r="K143" i="2"/>
  <c r="K1329" i="2"/>
  <c r="K1575" i="2"/>
  <c r="I1643" i="2"/>
  <c r="M1643" i="2" s="1"/>
  <c r="J1136" i="2"/>
  <c r="K2223" i="2"/>
  <c r="K442" i="2"/>
  <c r="L1487" i="2"/>
  <c r="I417" i="2"/>
  <c r="M417" i="2" s="1"/>
  <c r="O417" i="2" s="1"/>
  <c r="I1598" i="2"/>
  <c r="M1598" i="2" s="1"/>
  <c r="O1598" i="2" s="1"/>
  <c r="K671" i="2"/>
  <c r="L620" i="2"/>
  <c r="K2187" i="2"/>
  <c r="K1477" i="2"/>
  <c r="J1699" i="2"/>
  <c r="K262" i="2"/>
  <c r="K771" i="2"/>
  <c r="K2046" i="2"/>
  <c r="L1972" i="2"/>
  <c r="I623" i="2"/>
  <c r="M623" i="2" s="1"/>
  <c r="O623" i="2" s="1"/>
  <c r="I722" i="2"/>
  <c r="M722" i="2" s="1"/>
  <c r="I1074" i="2"/>
  <c r="I131" i="2"/>
  <c r="M131" i="2" s="1"/>
  <c r="L393" i="2"/>
  <c r="K593" i="2"/>
  <c r="I62" i="2"/>
  <c r="M62" i="2" s="1"/>
  <c r="O62" i="2" s="1"/>
  <c r="K1208" i="2"/>
  <c r="K1550" i="2"/>
  <c r="I1923" i="2"/>
  <c r="K872" i="2"/>
  <c r="K201" i="2"/>
  <c r="J74" i="2"/>
  <c r="L149" i="2"/>
  <c r="L604" i="2"/>
  <c r="J117" i="2"/>
  <c r="J445" i="2"/>
  <c r="K712" i="2"/>
  <c r="K290" i="2"/>
  <c r="L1074" i="2"/>
  <c r="I1791" i="2"/>
  <c r="K1612" i="2"/>
  <c r="I1100" i="2"/>
  <c r="M1100" i="2" s="1"/>
  <c r="O1100" i="2" s="1"/>
  <c r="I665" i="2"/>
  <c r="L1229" i="2"/>
  <c r="J784" i="2"/>
  <c r="I1874" i="2"/>
  <c r="K437" i="2"/>
  <c r="L1903" i="2"/>
  <c r="J1028" i="2"/>
  <c r="J1217" i="2"/>
  <c r="L1420" i="2"/>
  <c r="K1102" i="2"/>
  <c r="I368" i="2"/>
  <c r="L1789" i="2"/>
  <c r="K1405" i="2"/>
  <c r="L315" i="2"/>
  <c r="K1941" i="2"/>
  <c r="L1984" i="2"/>
  <c r="L517" i="2"/>
  <c r="K2226" i="2"/>
  <c r="L1910" i="2"/>
  <c r="K1486" i="2"/>
  <c r="K794" i="2"/>
  <c r="I979" i="2"/>
  <c r="I717" i="2"/>
  <c r="M717" i="2" s="1"/>
  <c r="O717" i="2" s="1"/>
  <c r="J1838" i="2"/>
  <c r="L1366" i="2"/>
  <c r="J1623" i="2"/>
  <c r="J1928" i="2"/>
  <c r="K2217" i="2"/>
  <c r="J109" i="2"/>
  <c r="I516" i="2"/>
  <c r="L446" i="2"/>
  <c r="I856" i="2"/>
  <c r="I2113" i="2"/>
  <c r="J893" i="2"/>
  <c r="N893" i="2" s="1"/>
  <c r="K1395" i="2"/>
  <c r="L190" i="2"/>
  <c r="L975" i="2"/>
  <c r="J1367" i="2"/>
  <c r="N1367" i="2" s="1"/>
  <c r="I180" i="2"/>
  <c r="K381" i="2"/>
  <c r="I123" i="2"/>
  <c r="I738" i="2"/>
  <c r="I1932" i="2"/>
  <c r="J1903" i="2"/>
  <c r="K1764" i="2"/>
  <c r="I1457" i="2"/>
  <c r="L1337" i="2"/>
  <c r="I1555" i="2"/>
  <c r="M1555" i="2" s="1"/>
  <c r="O1555" i="2" s="1"/>
  <c r="K677" i="2"/>
  <c r="J260" i="2"/>
  <c r="L1645" i="2"/>
  <c r="K43" i="2"/>
  <c r="L2209" i="2"/>
  <c r="K76" i="2"/>
  <c r="J1356" i="2"/>
  <c r="K1441" i="2"/>
  <c r="I2167" i="2"/>
  <c r="I440" i="2"/>
  <c r="K658" i="2"/>
  <c r="L1929" i="2"/>
  <c r="I28" i="2"/>
  <c r="K1577" i="2"/>
  <c r="J850" i="2"/>
  <c r="J2021" i="2"/>
  <c r="N2021" i="2" s="1"/>
  <c r="K1723" i="2"/>
  <c r="J124" i="2"/>
  <c r="N124" i="2" s="1"/>
  <c r="K1017" i="2"/>
  <c r="J1419" i="2"/>
  <c r="N1419" i="2" s="1"/>
  <c r="K1137" i="2"/>
  <c r="L189" i="2"/>
  <c r="L990" i="2"/>
  <c r="K137" i="2"/>
  <c r="L2235" i="2"/>
  <c r="L875" i="2"/>
  <c r="K503" i="2"/>
  <c r="J710" i="2"/>
  <c r="N710" i="2" s="1"/>
  <c r="K197" i="2"/>
  <c r="L648" i="2"/>
  <c r="L962" i="2"/>
  <c r="L2076" i="2"/>
  <c r="I355" i="2"/>
  <c r="I73" i="2"/>
  <c r="I4" i="2"/>
  <c r="I752" i="2"/>
  <c r="K632" i="2"/>
  <c r="J1253" i="2"/>
  <c r="I828" i="2"/>
  <c r="M828" i="2" s="1"/>
  <c r="I31" i="2"/>
  <c r="J1485" i="2"/>
  <c r="N1485" i="2" s="1"/>
  <c r="K778" i="2"/>
  <c r="K1224" i="2"/>
  <c r="J675" i="2"/>
  <c r="I1142" i="2"/>
  <c r="K2228" i="2"/>
  <c r="J2202" i="2"/>
  <c r="L1775" i="2"/>
  <c r="K590" i="2"/>
  <c r="I2204" i="2"/>
  <c r="M2204" i="2" s="1"/>
  <c r="O2204" i="2" s="1"/>
  <c r="J387" i="2"/>
  <c r="N387" i="2" s="1"/>
  <c r="L1829" i="2"/>
  <c r="L1819" i="2"/>
  <c r="L1837" i="2"/>
  <c r="I51" i="2"/>
  <c r="M51" i="2" s="1"/>
  <c r="O51" i="2" s="1"/>
  <c r="I552" i="2"/>
  <c r="K629" i="2"/>
  <c r="K17" i="2"/>
  <c r="L2262" i="2"/>
  <c r="I437" i="2"/>
  <c r="K1346" i="2"/>
  <c r="J811" i="2"/>
  <c r="N811" i="2" s="1"/>
  <c r="J1489" i="2"/>
  <c r="I1644" i="2"/>
  <c r="J2267" i="2"/>
  <c r="L1724" i="2"/>
  <c r="J898" i="2"/>
  <c r="J766" i="2"/>
  <c r="L842" i="2"/>
  <c r="L21" i="2"/>
  <c r="J1544" i="2"/>
  <c r="J1422" i="2"/>
  <c r="N1422" i="2" s="1"/>
  <c r="J886" i="2"/>
  <c r="N886" i="2" s="1"/>
  <c r="K536" i="2"/>
  <c r="K1063" i="2"/>
  <c r="L935" i="2"/>
  <c r="I1802" i="2"/>
  <c r="M1802" i="2" s="1"/>
  <c r="O1802" i="2" s="1"/>
  <c r="I1036" i="2"/>
  <c r="M1036" i="2" s="1"/>
  <c r="O1036" i="2" s="1"/>
  <c r="K1995" i="2"/>
  <c r="J2225" i="2"/>
  <c r="L166" i="2"/>
  <c r="L1675" i="2"/>
  <c r="I1344" i="2"/>
  <c r="L2140" i="2"/>
  <c r="L1353" i="2"/>
  <c r="I326" i="2"/>
  <c r="K1651" i="2"/>
  <c r="K1455" i="2"/>
  <c r="J1774" i="2"/>
  <c r="N1774" i="2" s="1"/>
  <c r="L1302" i="2"/>
  <c r="L1533" i="2"/>
  <c r="J382" i="2"/>
  <c r="K2219" i="2"/>
  <c r="K914" i="2"/>
  <c r="K1337" i="2"/>
  <c r="K1836" i="2"/>
  <c r="L1701" i="2"/>
  <c r="J2240" i="2"/>
  <c r="K314" i="2"/>
  <c r="I464" i="2"/>
  <c r="K1320" i="2"/>
  <c r="L1749" i="2"/>
  <c r="J1127" i="2"/>
  <c r="N1127" i="2" s="1"/>
  <c r="J335" i="2"/>
  <c r="N335" i="2" s="1"/>
  <c r="J2016" i="2"/>
  <c r="K701" i="2"/>
  <c r="J1444" i="2"/>
  <c r="I1014" i="2"/>
  <c r="L673" i="2"/>
  <c r="J1853" i="2"/>
  <c r="N1853" i="2" s="1"/>
  <c r="J232" i="2"/>
  <c r="N232" i="2" s="1"/>
  <c r="K2148" i="2"/>
  <c r="J523" i="2"/>
  <c r="I535" i="2"/>
  <c r="L1105" i="2"/>
  <c r="I231" i="2"/>
  <c r="K1744" i="2"/>
  <c r="I167" i="2"/>
  <c r="L668" i="2"/>
  <c r="K1709" i="2"/>
  <c r="L182" i="2"/>
  <c r="I2106" i="2"/>
  <c r="M2106" i="2" s="1"/>
  <c r="O2106" i="2" s="1"/>
  <c r="J1114" i="2"/>
  <c r="N1114" i="2" s="1"/>
  <c r="J907" i="2"/>
  <c r="J1538" i="2"/>
  <c r="N1538" i="2" s="1"/>
  <c r="L543" i="2"/>
  <c r="J1316" i="2"/>
  <c r="N1316" i="2" s="1"/>
  <c r="J17" i="2"/>
  <c r="J2096" i="2"/>
  <c r="N2096" i="2" s="1"/>
  <c r="L1704" i="2"/>
  <c r="K748" i="2"/>
  <c r="J2226" i="2"/>
  <c r="N2226" i="2" s="1"/>
  <c r="J180" i="2"/>
  <c r="J1342" i="2"/>
  <c r="N1342" i="2" s="1"/>
  <c r="K386" i="2"/>
  <c r="L2239" i="2"/>
  <c r="K334" i="2"/>
  <c r="L2139" i="2"/>
  <c r="I736" i="2"/>
  <c r="M736" i="2" s="1"/>
  <c r="I1922" i="2"/>
  <c r="M1922" i="2" s="1"/>
  <c r="L559" i="2"/>
  <c r="J2090" i="2"/>
  <c r="N2090" i="2" s="1"/>
  <c r="L1196" i="2"/>
  <c r="I546" i="2"/>
  <c r="J894" i="2"/>
  <c r="K1468" i="2"/>
  <c r="I89" i="2"/>
  <c r="J1934" i="2"/>
  <c r="L2207" i="2"/>
  <c r="K864" i="2"/>
  <c r="I743" i="2"/>
  <c r="I1929" i="2"/>
  <c r="L1288" i="2"/>
  <c r="K509" i="2"/>
  <c r="J190" i="2"/>
  <c r="K870" i="2"/>
  <c r="J2257" i="2"/>
  <c r="K1056" i="2"/>
  <c r="J2089" i="2"/>
  <c r="K745" i="2"/>
  <c r="J1820" i="2"/>
  <c r="L1592" i="2"/>
  <c r="J2104" i="2"/>
  <c r="J1636" i="2"/>
  <c r="J110" i="2"/>
  <c r="L800" i="2"/>
  <c r="J1097" i="2"/>
  <c r="J2112" i="2"/>
  <c r="J332" i="2"/>
  <c r="K372" i="2"/>
  <c r="J963" i="2"/>
  <c r="J328" i="2"/>
  <c r="J870" i="2"/>
  <c r="K1726" i="2"/>
  <c r="J481" i="2"/>
  <c r="J151" i="2"/>
  <c r="I2252" i="2"/>
  <c r="M2252" i="2" s="1"/>
  <c r="K1071" i="2"/>
  <c r="J1070" i="2"/>
  <c r="L523" i="2"/>
  <c r="K1813" i="2"/>
  <c r="K1150" i="2"/>
  <c r="J57" i="2"/>
  <c r="N57" i="2" s="1"/>
  <c r="L2034" i="2"/>
  <c r="J483" i="2"/>
  <c r="N483" i="2" s="1"/>
  <c r="L1705" i="2"/>
  <c r="K1456" i="2"/>
  <c r="L1696" i="2"/>
  <c r="K706" i="2"/>
  <c r="L1201" i="2"/>
  <c r="I1322" i="2"/>
  <c r="K643" i="2"/>
  <c r="K345" i="2"/>
  <c r="K142" i="2"/>
  <c r="I2013" i="2"/>
  <c r="J955" i="2"/>
  <c r="N955" i="2" s="1"/>
  <c r="J1042" i="2"/>
  <c r="K1260" i="2"/>
  <c r="K690" i="2"/>
  <c r="I1721" i="2"/>
  <c r="L1425" i="2"/>
  <c r="L753" i="2"/>
  <c r="I1774" i="2"/>
  <c r="K945" i="2"/>
  <c r="L22" i="2"/>
  <c r="I1642" i="2"/>
  <c r="M1642" i="2" s="1"/>
  <c r="O1642" i="2" s="1"/>
  <c r="L1762" i="2"/>
  <c r="L289" i="2"/>
  <c r="L884" i="2"/>
  <c r="K1620" i="2"/>
  <c r="I1135" i="2"/>
  <c r="M1135" i="2" s="1"/>
  <c r="O1135" i="2" s="1"/>
  <c r="L1835" i="2"/>
  <c r="K403" i="2"/>
  <c r="J1711" i="2"/>
  <c r="N1711" i="2" s="1"/>
  <c r="L1154" i="2"/>
  <c r="J1209" i="2"/>
  <c r="K73" i="2"/>
  <c r="K2197" i="2"/>
  <c r="K2034" i="2"/>
  <c r="K956" i="2"/>
  <c r="K1431" i="2"/>
  <c r="K1003" i="2"/>
  <c r="K1167" i="2"/>
  <c r="I1660" i="2"/>
  <c r="M1660" i="2" s="1"/>
  <c r="O1660" i="2" s="1"/>
  <c r="J510" i="2"/>
  <c r="K464" i="2"/>
  <c r="L1264" i="2"/>
  <c r="L1679" i="2"/>
  <c r="I2243" i="2"/>
  <c r="M2243" i="2" s="1"/>
  <c r="J889" i="2"/>
  <c r="J1304" i="2"/>
  <c r="L1493" i="2"/>
  <c r="L470" i="2"/>
  <c r="L2112" i="2"/>
  <c r="J582" i="2"/>
  <c r="L1559" i="2"/>
  <c r="I43" i="2"/>
  <c r="M43" i="2" s="1"/>
  <c r="O43" i="2" s="1"/>
  <c r="J1191" i="2"/>
  <c r="K1803" i="2"/>
  <c r="K601" i="2"/>
  <c r="J485" i="2"/>
  <c r="K1359" i="2"/>
  <c r="I238" i="2"/>
  <c r="M238" i="2" s="1"/>
  <c r="O238" i="2" s="1"/>
  <c r="K170" i="2"/>
  <c r="J394" i="2"/>
  <c r="K166" i="2"/>
  <c r="K2008" i="2"/>
  <c r="K1057" i="2"/>
  <c r="K1834" i="2"/>
  <c r="J1528" i="2"/>
  <c r="N1528" i="2" s="1"/>
  <c r="L723" i="2"/>
  <c r="L774" i="2"/>
  <c r="L1173" i="2"/>
  <c r="K1807" i="2"/>
  <c r="I823" i="2"/>
  <c r="I2133" i="2"/>
  <c r="M2133" i="2" s="1"/>
  <c r="O2133" i="2" s="1"/>
  <c r="K1924" i="2"/>
  <c r="I2132" i="2"/>
  <c r="K1113" i="2"/>
  <c r="I2254" i="2"/>
  <c r="J1094" i="2"/>
  <c r="N1094" i="2" s="1"/>
  <c r="L1713" i="2"/>
  <c r="K1039" i="2"/>
  <c r="I1083" i="2"/>
  <c r="K742" i="2"/>
  <c r="L1858" i="2"/>
  <c r="K2024" i="2"/>
  <c r="J1459" i="2"/>
  <c r="N1459" i="2" s="1"/>
  <c r="J584" i="2"/>
  <c r="L356" i="2"/>
  <c r="L306" i="2"/>
  <c r="J1557" i="2"/>
  <c r="I1586" i="2"/>
  <c r="K1129" i="2"/>
  <c r="I1425" i="2"/>
  <c r="K1875" i="2"/>
  <c r="L681" i="2"/>
  <c r="J1761" i="2"/>
  <c r="K213" i="2"/>
  <c r="I1965" i="2"/>
  <c r="K243" i="2"/>
  <c r="L332" i="2"/>
  <c r="J1619" i="2"/>
  <c r="J993" i="2"/>
  <c r="I908" i="2"/>
  <c r="I1906" i="2"/>
  <c r="J578" i="2"/>
  <c r="L726" i="2"/>
  <c r="K1360" i="2"/>
  <c r="I1490" i="2"/>
  <c r="M1490" i="2" s="1"/>
  <c r="O1490" i="2" s="1"/>
  <c r="I200" i="2"/>
  <c r="K121" i="2"/>
  <c r="K648" i="2"/>
  <c r="J608" i="2"/>
  <c r="J2019" i="2"/>
  <c r="I391" i="2"/>
  <c r="L783" i="2"/>
  <c r="J1024" i="2"/>
  <c r="I1385" i="2"/>
  <c r="M1385" i="2" s="1"/>
  <c r="O1385" i="2" s="1"/>
  <c r="J88" i="2"/>
  <c r="J287" i="2"/>
  <c r="N287" i="2" s="1"/>
  <c r="L368" i="2"/>
  <c r="L48" i="2"/>
  <c r="K720" i="2"/>
  <c r="J24" i="2"/>
  <c r="N24" i="2" s="1"/>
  <c r="I55" i="2"/>
  <c r="L2024" i="2"/>
  <c r="I1320" i="2"/>
  <c r="I668" i="2"/>
  <c r="M668" i="2" s="1"/>
  <c r="J1869" i="2"/>
  <c r="I1156" i="2"/>
  <c r="J691" i="2"/>
  <c r="N691" i="2" s="1"/>
  <c r="K1607" i="2"/>
  <c r="K2171" i="2"/>
  <c r="J380" i="2"/>
  <c r="I1727" i="2"/>
  <c r="L780" i="2"/>
  <c r="I1623" i="2"/>
  <c r="M1623" i="2" s="1"/>
  <c r="O1623" i="2" s="1"/>
  <c r="L1382" i="2"/>
  <c r="L947" i="2"/>
  <c r="J2143" i="2"/>
  <c r="J1839" i="2"/>
  <c r="I838" i="2"/>
  <c r="M838" i="2" s="1"/>
  <c r="I1877" i="2"/>
  <c r="M1877" i="2" s="1"/>
  <c r="O1877" i="2" s="1"/>
  <c r="K1947" i="2"/>
  <c r="L1214" i="2"/>
  <c r="J491" i="2"/>
  <c r="J739" i="2"/>
  <c r="N739" i="2" s="1"/>
  <c r="K1126" i="2"/>
  <c r="I190" i="2"/>
  <c r="M190" i="2" s="1"/>
  <c r="K881" i="2"/>
  <c r="L2026" i="2"/>
  <c r="I1409" i="2"/>
  <c r="M1409" i="2" s="1"/>
  <c r="O1409" i="2" s="1"/>
  <c r="I2162" i="2"/>
  <c r="M2162" i="2" s="1"/>
  <c r="O2162" i="2" s="1"/>
  <c r="K983" i="2"/>
  <c r="I1339" i="2"/>
  <c r="K1379" i="2"/>
  <c r="I2099" i="2"/>
  <c r="M2099" i="2" s="1"/>
  <c r="O2099" i="2" s="1"/>
  <c r="K1382" i="2"/>
  <c r="I2158" i="2"/>
  <c r="L761" i="2"/>
  <c r="I1226" i="2"/>
  <c r="M1226" i="2" s="1"/>
  <c r="I2263" i="2"/>
  <c r="K2032" i="2"/>
  <c r="K80" i="2"/>
  <c r="I1116" i="2"/>
  <c r="M1116" i="2" s="1"/>
  <c r="O1116" i="2" s="1"/>
  <c r="K842" i="2"/>
  <c r="I655" i="2"/>
  <c r="M655" i="2" s="1"/>
  <c r="O655" i="2" s="1"/>
  <c r="I1384" i="2"/>
  <c r="K1034" i="2"/>
  <c r="K2138" i="2"/>
  <c r="L1498" i="2"/>
  <c r="K1492" i="2"/>
  <c r="K917" i="2"/>
  <c r="J2265" i="2"/>
  <c r="J2026" i="2"/>
  <c r="N2026" i="2" s="1"/>
  <c r="L1399" i="2"/>
  <c r="J43" i="2"/>
  <c r="N43" i="2" s="1"/>
  <c r="L2231" i="2"/>
  <c r="I1139" i="2"/>
  <c r="M1139" i="2" s="1"/>
  <c r="K1533" i="2"/>
  <c r="J1795" i="2"/>
  <c r="L919" i="2"/>
  <c r="I1720" i="2"/>
  <c r="I490" i="2"/>
  <c r="M490" i="2" s="1"/>
  <c r="L1003" i="2"/>
  <c r="I2255" i="2"/>
  <c r="L413" i="2"/>
  <c r="L963" i="2"/>
  <c r="K614" i="2"/>
  <c r="L497" i="2"/>
  <c r="J359" i="2"/>
  <c r="I399" i="2"/>
  <c r="K1389" i="2"/>
  <c r="L146" i="2"/>
  <c r="J259" i="2"/>
  <c r="N259" i="2" s="1"/>
  <c r="K821" i="2"/>
  <c r="L782" i="2"/>
  <c r="I412" i="2"/>
  <c r="K470" i="2"/>
  <c r="K1913" i="2"/>
  <c r="I2220" i="2"/>
  <c r="K1814" i="2"/>
  <c r="K1228" i="2"/>
  <c r="K1211" i="2"/>
  <c r="K1842" i="2"/>
  <c r="K371" i="2"/>
  <c r="I1826" i="2"/>
  <c r="M1826" i="2" s="1"/>
  <c r="I497" i="2"/>
  <c r="M497" i="2" s="1"/>
  <c r="O497" i="2" s="1"/>
  <c r="L1354" i="2"/>
  <c r="J204" i="2"/>
  <c r="N204" i="2" s="1"/>
  <c r="J291" i="2"/>
  <c r="I2043" i="2"/>
  <c r="L336" i="2"/>
  <c r="K14" i="2"/>
  <c r="J1469" i="2"/>
  <c r="N1469" i="2" s="1"/>
  <c r="L601" i="2"/>
  <c r="K341" i="2"/>
  <c r="L50" i="2"/>
  <c r="J377" i="2"/>
  <c r="N377" i="2" s="1"/>
  <c r="J1697" i="2"/>
  <c r="K268" i="2"/>
  <c r="I791" i="2"/>
  <c r="J54" i="2"/>
  <c r="N54" i="2" s="1"/>
  <c r="J1340" i="2"/>
  <c r="N1340" i="2" s="1"/>
  <c r="L500" i="2"/>
  <c r="J1159" i="2"/>
  <c r="J457" i="2"/>
  <c r="L173" i="2"/>
  <c r="K766" i="2"/>
  <c r="L2048" i="2"/>
  <c r="K2229" i="2"/>
  <c r="K1548" i="2"/>
  <c r="I841" i="2"/>
  <c r="L419" i="2"/>
  <c r="K1035" i="2"/>
  <c r="L968" i="2"/>
  <c r="I2240" i="2"/>
  <c r="M2240" i="2" s="1"/>
  <c r="O2240" i="2" s="1"/>
  <c r="I832" i="2"/>
  <c r="M832" i="2" s="1"/>
  <c r="O832" i="2" s="1"/>
  <c r="L1519" i="2"/>
  <c r="J2046" i="2"/>
  <c r="N2046" i="2" s="1"/>
  <c r="L1919" i="2"/>
  <c r="J2102" i="2"/>
  <c r="N2102" i="2" s="1"/>
  <c r="J738" i="2"/>
  <c r="I1363" i="2"/>
  <c r="M1363" i="2" s="1"/>
  <c r="O1363" i="2" s="1"/>
  <c r="K1702" i="2"/>
  <c r="I1188" i="2"/>
  <c r="M1188" i="2" s="1"/>
  <c r="O1188" i="2" s="1"/>
  <c r="J1584" i="2"/>
  <c r="N1584" i="2" s="1"/>
  <c r="L221" i="2"/>
  <c r="I1772" i="2"/>
  <c r="K1794" i="2"/>
  <c r="I278" i="2"/>
  <c r="M278" i="2" s="1"/>
  <c r="O278" i="2" s="1"/>
  <c r="K1606" i="2"/>
  <c r="L1110" i="2"/>
  <c r="L105" i="2"/>
  <c r="I772" i="2"/>
  <c r="M772" i="2" s="1"/>
  <c r="O772" i="2" s="1"/>
  <c r="J555" i="2"/>
  <c r="J32" i="2"/>
  <c r="K1539" i="2"/>
  <c r="L1857" i="2"/>
  <c r="K755" i="2"/>
  <c r="J1957" i="2"/>
  <c r="I1701" i="2"/>
  <c r="J1613" i="2"/>
  <c r="L1484" i="2"/>
  <c r="I322" i="2"/>
  <c r="I1171" i="2"/>
  <c r="L773" i="2"/>
  <c r="I1527" i="2"/>
  <c r="M1527" i="2" s="1"/>
  <c r="O1527" i="2" s="1"/>
  <c r="I704" i="2"/>
  <c r="L2230" i="2"/>
  <c r="L32" i="2"/>
  <c r="I307" i="2"/>
  <c r="J8" i="2"/>
  <c r="I733" i="2"/>
  <c r="M733" i="2" s="1"/>
  <c r="O733" i="2" s="1"/>
  <c r="I1918" i="2"/>
  <c r="J1064" i="2"/>
  <c r="L327" i="2"/>
  <c r="K957" i="2"/>
  <c r="I792" i="2"/>
  <c r="L795" i="2"/>
  <c r="I952" i="2"/>
  <c r="I2228" i="2"/>
  <c r="J1292" i="2"/>
  <c r="J478" i="2"/>
  <c r="N478" i="2" s="1"/>
  <c r="J1016" i="2"/>
  <c r="I151" i="2"/>
  <c r="M151" i="2" s="1"/>
  <c r="O151" i="2" s="1"/>
  <c r="K659" i="2"/>
  <c r="J2116" i="2"/>
  <c r="J944" i="2"/>
  <c r="N944" i="2" s="1"/>
  <c r="K2131" i="2"/>
  <c r="L1259" i="2"/>
  <c r="K1263" i="2"/>
  <c r="J2224" i="2"/>
  <c r="I2256" i="2"/>
  <c r="M2256" i="2" s="1"/>
  <c r="L319" i="2"/>
  <c r="I32" i="2"/>
  <c r="L2164" i="2"/>
  <c r="L631" i="2"/>
  <c r="J994" i="2"/>
  <c r="N994" i="2" s="1"/>
  <c r="I16" i="2"/>
  <c r="K857" i="2"/>
  <c r="L971" i="2"/>
  <c r="I1087" i="2"/>
  <c r="I933" i="2"/>
  <c r="I1044" i="2"/>
  <c r="K1443" i="2"/>
  <c r="K823" i="2"/>
  <c r="I139" i="2"/>
  <c r="M139" i="2" s="1"/>
  <c r="O139" i="2" s="1"/>
  <c r="J2258" i="2"/>
  <c r="J1289" i="2"/>
  <c r="N1289" i="2" s="1"/>
  <c r="L1232" i="2"/>
  <c r="J440" i="2"/>
  <c r="L1268" i="2"/>
  <c r="K780" i="2"/>
  <c r="I907" i="2"/>
  <c r="L635" i="2"/>
  <c r="J1157" i="2"/>
  <c r="N1157" i="2" s="1"/>
  <c r="J15" i="2"/>
  <c r="K1901" i="2"/>
  <c r="K950" i="2"/>
  <c r="L418" i="2"/>
  <c r="I2105" i="2"/>
  <c r="I424" i="2"/>
  <c r="M424" i="2" s="1"/>
  <c r="L1120" i="2"/>
  <c r="L429" i="2"/>
  <c r="J386" i="2"/>
  <c r="L2113" i="2"/>
  <c r="L2240" i="2"/>
  <c r="I559" i="2"/>
  <c r="K689" i="2"/>
  <c r="J833" i="2"/>
  <c r="N833" i="2" s="1"/>
  <c r="K2030" i="2"/>
  <c r="L2104" i="2"/>
  <c r="I629" i="2"/>
  <c r="K1281" i="2"/>
  <c r="I1968" i="2"/>
  <c r="M1968" i="2" s="1"/>
  <c r="L974" i="2"/>
  <c r="L1947" i="2"/>
  <c r="I192" i="2"/>
  <c r="M192" i="2" s="1"/>
  <c r="J1169" i="2"/>
  <c r="N1169" i="2" s="1"/>
  <c r="I777" i="2"/>
  <c r="M777" i="2" s="1"/>
  <c r="O777" i="2" s="1"/>
  <c r="J158" i="2"/>
  <c r="K1870" i="2"/>
  <c r="J157" i="2"/>
  <c r="L570" i="2"/>
  <c r="I1179" i="2"/>
  <c r="M1179" i="2" s="1"/>
  <c r="L1357" i="2"/>
  <c r="J526" i="2"/>
  <c r="N526" i="2" s="1"/>
  <c r="I237" i="2"/>
  <c r="L1128" i="2"/>
  <c r="I1872" i="2"/>
  <c r="M1872" i="2" s="1"/>
  <c r="I2019" i="2"/>
  <c r="M2019" i="2" s="1"/>
  <c r="I1236" i="2"/>
  <c r="M1236" i="2" s="1"/>
  <c r="J425" i="2"/>
  <c r="J624" i="2"/>
  <c r="J203" i="2"/>
  <c r="N203" i="2" s="1"/>
  <c r="I256" i="2"/>
  <c r="M256" i="2" s="1"/>
  <c r="O256" i="2" s="1"/>
  <c r="L1992" i="2"/>
  <c r="K20" i="2"/>
  <c r="I1735" i="2"/>
  <c r="M1735" i="2" s="1"/>
  <c r="O1735" i="2" s="1"/>
  <c r="I1129" i="2"/>
  <c r="J1318" i="2"/>
  <c r="N1318" i="2" s="1"/>
  <c r="I2152" i="2"/>
  <c r="M2152" i="2" s="1"/>
  <c r="O2152" i="2" s="1"/>
  <c r="I518" i="2"/>
  <c r="K357" i="2"/>
  <c r="K332" i="2"/>
  <c r="J2195" i="2"/>
  <c r="K522" i="2"/>
  <c r="L2210" i="2"/>
  <c r="J590" i="2"/>
  <c r="L268" i="2"/>
  <c r="I347" i="2"/>
  <c r="I1571" i="2"/>
  <c r="M1571" i="2" s="1"/>
  <c r="O1571" i="2" s="1"/>
  <c r="I1234" i="2"/>
  <c r="M1234" i="2" s="1"/>
  <c r="L106" i="2"/>
  <c r="I1993" i="2"/>
  <c r="J593" i="2"/>
  <c r="N593" i="2" s="1"/>
  <c r="I601" i="2"/>
  <c r="J1002" i="2"/>
  <c r="N1002" i="2" s="1"/>
  <c r="J2212" i="2"/>
  <c r="I1859" i="2"/>
  <c r="M1859" i="2" s="1"/>
  <c r="L110" i="2"/>
  <c r="I1093" i="2"/>
  <c r="M1093" i="2" s="1"/>
  <c r="O1093" i="2" s="1"/>
  <c r="I567" i="2"/>
  <c r="K71" i="2"/>
  <c r="K1201" i="2"/>
  <c r="K69" i="2"/>
  <c r="L1894" i="2"/>
  <c r="K1893" i="2"/>
  <c r="L660" i="2"/>
  <c r="J1743" i="2"/>
  <c r="I1637" i="2"/>
  <c r="M1637" i="2" s="1"/>
  <c r="O1637" i="2" s="1"/>
  <c r="L1655" i="2"/>
  <c r="L1479" i="2"/>
  <c r="I1449" i="2"/>
  <c r="M1449" i="2" s="1"/>
  <c r="O1449" i="2" s="1"/>
  <c r="J1238" i="2"/>
  <c r="L1698" i="2"/>
  <c r="I583" i="2"/>
  <c r="M583" i="2" s="1"/>
  <c r="O583" i="2" s="1"/>
  <c r="I1291" i="2"/>
  <c r="L215" i="2"/>
  <c r="L2211" i="2"/>
  <c r="L764" i="2"/>
  <c r="L1021" i="2"/>
  <c r="L363" i="2"/>
  <c r="K1561" i="2"/>
  <c r="J298" i="2"/>
  <c r="N298" i="2" s="1"/>
  <c r="J1287" i="2"/>
  <c r="L235" i="2"/>
  <c r="K1748" i="2"/>
  <c r="I854" i="2"/>
  <c r="J2103" i="2"/>
  <c r="L1683" i="2"/>
  <c r="J56" i="2"/>
  <c r="N56" i="2" s="1"/>
  <c r="J134" i="2"/>
  <c r="N134" i="2" s="1"/>
  <c r="I775" i="2"/>
  <c r="M775" i="2" s="1"/>
  <c r="O775" i="2" s="1"/>
  <c r="I193" i="2"/>
  <c r="M193" i="2" s="1"/>
  <c r="O193" i="2" s="1"/>
  <c r="I2071" i="2"/>
  <c r="L122" i="2"/>
  <c r="J1180" i="2"/>
  <c r="N1180" i="2" s="1"/>
  <c r="K1878" i="2"/>
  <c r="I2193" i="2"/>
  <c r="L998" i="2"/>
  <c r="J48" i="2"/>
  <c r="J1178" i="2"/>
  <c r="I886" i="2"/>
  <c r="J140" i="2"/>
  <c r="L1334" i="2"/>
  <c r="I2251" i="2"/>
  <c r="J300" i="2"/>
  <c r="N300" i="2" s="1"/>
  <c r="L530" i="2"/>
  <c r="L1124" i="2"/>
  <c r="L981" i="2"/>
  <c r="K710" i="2"/>
  <c r="J586" i="2"/>
  <c r="N586" i="2" s="1"/>
  <c r="K853" i="2"/>
  <c r="I509" i="2"/>
  <c r="J471" i="2"/>
  <c r="L1079" i="2"/>
  <c r="J1626" i="2"/>
  <c r="N1626" i="2" s="1"/>
  <c r="J939" i="2"/>
  <c r="N939" i="2" s="1"/>
  <c r="L10" i="2"/>
  <c r="L554" i="2"/>
  <c r="L499" i="2"/>
  <c r="J1602" i="2"/>
  <c r="N1602" i="2" s="1"/>
  <c r="L1039" i="2"/>
  <c r="K1251" i="2"/>
  <c r="L371" i="2"/>
  <c r="I2135" i="2"/>
  <c r="L2054" i="2"/>
  <c r="L1542" i="2"/>
  <c r="L1794" i="2"/>
  <c r="K1516" i="2"/>
  <c r="I1588" i="2"/>
  <c r="L959" i="2"/>
  <c r="J163" i="2"/>
  <c r="K803" i="2"/>
  <c r="J247" i="2"/>
  <c r="N247" i="2" s="1"/>
  <c r="I1187" i="2"/>
  <c r="L1152" i="2"/>
  <c r="J1868" i="2"/>
  <c r="N1868" i="2" s="1"/>
  <c r="J826" i="2"/>
  <c r="L323" i="2"/>
  <c r="J1721" i="2"/>
  <c r="N1721" i="2" s="1"/>
  <c r="I782" i="2"/>
  <c r="I1017" i="2"/>
  <c r="J956" i="2"/>
  <c r="L815" i="2"/>
  <c r="I1733" i="2"/>
  <c r="M1733" i="2" s="1"/>
  <c r="O1733" i="2" s="1"/>
  <c r="J230" i="2"/>
  <c r="N230" i="2" s="1"/>
  <c r="J1704" i="2"/>
  <c r="J606" i="2"/>
  <c r="L1944" i="2"/>
  <c r="L353" i="2"/>
  <c r="L633" i="2"/>
  <c r="L916" i="2"/>
  <c r="J112" i="2"/>
  <c r="J684" i="2"/>
  <c r="K576" i="2"/>
  <c r="J1930" i="2"/>
  <c r="L113" i="2"/>
  <c r="L697" i="2"/>
  <c r="L1720" i="2"/>
  <c r="J28" i="2"/>
  <c r="N28" i="2" s="1"/>
  <c r="I1838" i="2"/>
  <c r="K1133" i="2"/>
  <c r="K615" i="2"/>
  <c r="I871" i="2"/>
  <c r="J1527" i="2"/>
  <c r="N1527" i="2" s="1"/>
  <c r="J733" i="2"/>
  <c r="N733" i="2" s="1"/>
  <c r="L1364" i="2"/>
  <c r="K305" i="2"/>
  <c r="I305" i="2"/>
  <c r="L1699" i="2"/>
  <c r="K1904" i="2"/>
  <c r="I1218" i="2"/>
  <c r="J595" i="2"/>
  <c r="J183" i="2"/>
  <c r="J1905" i="2"/>
  <c r="J1916" i="2"/>
  <c r="J1659" i="2"/>
  <c r="J509" i="2"/>
  <c r="L153" i="2"/>
  <c r="L27" i="2"/>
  <c r="I2136" i="2"/>
  <c r="J1243" i="2"/>
  <c r="I517" i="2"/>
  <c r="M517" i="2" s="1"/>
  <c r="K2244" i="2"/>
  <c r="K515" i="2"/>
  <c r="K924" i="2"/>
  <c r="J1034" i="2"/>
  <c r="K1153" i="2"/>
  <c r="I1132" i="2"/>
  <c r="M1132" i="2" s="1"/>
  <c r="O1132" i="2" s="1"/>
  <c r="K2092" i="2"/>
  <c r="J63" i="2"/>
  <c r="I742" i="2"/>
  <c r="K344" i="2"/>
  <c r="J2032" i="2"/>
  <c r="N2032" i="2" s="1"/>
  <c r="K2011" i="2"/>
  <c r="K1792" i="2"/>
  <c r="I152" i="2"/>
  <c r="M152" i="2" s="1"/>
  <c r="O152" i="2" s="1"/>
  <c r="I2062" i="2"/>
  <c r="M2062" i="2" s="1"/>
  <c r="K245" i="2"/>
  <c r="I1072" i="2"/>
  <c r="M1072" i="2" s="1"/>
  <c r="O1072" i="2" s="1"/>
  <c r="L1394" i="2"/>
  <c r="J1629" i="2"/>
  <c r="N1629" i="2" s="1"/>
  <c r="L1580" i="2"/>
  <c r="L2229" i="2"/>
  <c r="J2133" i="2"/>
  <c r="N2133" i="2" s="1"/>
  <c r="I1372" i="2"/>
  <c r="M1372" i="2" s="1"/>
  <c r="O1372" i="2" s="1"/>
  <c r="J1113" i="2"/>
  <c r="N1113" i="2" s="1"/>
  <c r="I243" i="2"/>
  <c r="K1570" i="2"/>
  <c r="L339" i="2"/>
  <c r="I1274" i="2"/>
  <c r="M1274" i="2" s="1"/>
  <c r="O1274" i="2" s="1"/>
  <c r="L1329" i="2"/>
  <c r="L1549" i="2"/>
  <c r="K2265" i="2"/>
  <c r="J1740" i="2"/>
  <c r="N1740" i="2" s="1"/>
  <c r="K1349" i="2"/>
  <c r="K251" i="2"/>
  <c r="L740" i="2"/>
  <c r="K1277" i="2"/>
  <c r="I1001" i="2"/>
  <c r="M1001" i="2" s="1"/>
  <c r="O1001" i="2" s="1"/>
  <c r="I394" i="2"/>
  <c r="I1243" i="2"/>
  <c r="I478" i="2"/>
  <c r="L1384" i="2"/>
  <c r="I191" i="2"/>
  <c r="M191" i="2" s="1"/>
  <c r="O191" i="2" s="1"/>
  <c r="J138" i="2"/>
  <c r="K2010" i="2"/>
  <c r="I79" i="2"/>
  <c r="M79" i="2" s="1"/>
  <c r="J1139" i="2"/>
  <c r="N1139" i="2" s="1"/>
  <c r="J809" i="2"/>
  <c r="N809" i="2" s="1"/>
  <c r="L639" i="2"/>
  <c r="I724" i="2"/>
  <c r="M724" i="2" s="1"/>
  <c r="J1330" i="2"/>
  <c r="N1330" i="2" s="1"/>
  <c r="K1775" i="2"/>
  <c r="K478" i="2"/>
  <c r="K198" i="2"/>
  <c r="I1827" i="2"/>
  <c r="I909" i="2"/>
  <c r="M909" i="2" s="1"/>
  <c r="I372" i="2"/>
  <c r="M372" i="2" s="1"/>
  <c r="O372" i="2" s="1"/>
  <c r="I476" i="2"/>
  <c r="K2192" i="2"/>
  <c r="K1517" i="2"/>
  <c r="K666" i="2"/>
  <c r="J453" i="2"/>
  <c r="I1330" i="2"/>
  <c r="K2029" i="2"/>
  <c r="J1768" i="2"/>
  <c r="J1423" i="2"/>
  <c r="N1423" i="2" s="1"/>
  <c r="J602" i="2"/>
  <c r="N602" i="2" s="1"/>
  <c r="L383" i="2"/>
  <c r="K1238" i="2"/>
  <c r="J885" i="2"/>
  <c r="I1456" i="2"/>
  <c r="K1108" i="2"/>
  <c r="I607" i="2"/>
  <c r="I2122" i="2"/>
  <c r="J1163" i="2"/>
  <c r="I899" i="2"/>
  <c r="L94" i="2"/>
  <c r="I1410" i="2"/>
  <c r="I1158" i="2"/>
  <c r="J1912" i="2"/>
  <c r="J420" i="2"/>
  <c r="I459" i="2"/>
  <c r="M459" i="2" s="1"/>
  <c r="I351" i="2"/>
  <c r="K2069" i="2"/>
  <c r="K1830" i="2"/>
  <c r="J1041" i="2"/>
  <c r="K702" i="2"/>
  <c r="I1096" i="2"/>
  <c r="K539" i="2"/>
  <c r="J1603" i="2"/>
  <c r="J1648" i="2"/>
  <c r="L679" i="2"/>
  <c r="I1600" i="2"/>
  <c r="J925" i="2"/>
  <c r="L1744" i="2"/>
  <c r="L1949" i="2"/>
  <c r="J1118" i="2"/>
  <c r="L8" i="2"/>
  <c r="J443" i="2"/>
  <c r="J150" i="2"/>
  <c r="L1477" i="2"/>
  <c r="L628" i="2"/>
  <c r="L1537" i="2"/>
  <c r="L2169" i="2"/>
  <c r="L1326" i="2"/>
  <c r="K512" i="2"/>
  <c r="K1990" i="2"/>
  <c r="I457" i="2"/>
  <c r="M457" i="2" s="1"/>
  <c r="L1442" i="2"/>
  <c r="L560" i="2"/>
  <c r="I530" i="2"/>
  <c r="M530" i="2" s="1"/>
  <c r="O530" i="2" s="1"/>
  <c r="J783" i="2"/>
  <c r="N783" i="2" s="1"/>
  <c r="K851" i="2"/>
  <c r="L102" i="2"/>
  <c r="J638" i="2"/>
  <c r="N638" i="2" s="1"/>
  <c r="K1756" i="2"/>
  <c r="L1950" i="2"/>
  <c r="I980" i="2"/>
  <c r="M980" i="2" s="1"/>
  <c r="L578" i="2"/>
  <c r="K932" i="2"/>
  <c r="L41" i="2"/>
  <c r="I1256" i="2"/>
  <c r="M1256" i="2" s="1"/>
  <c r="O1256" i="2" s="1"/>
  <c r="I1626" i="2"/>
  <c r="L885" i="2"/>
  <c r="J1715" i="2"/>
  <c r="N1715" i="2" s="1"/>
  <c r="L293" i="2"/>
  <c r="L1567" i="2"/>
  <c r="L1218" i="2"/>
  <c r="K1597" i="2"/>
  <c r="J1674" i="2"/>
  <c r="L1957" i="2"/>
  <c r="K1376" i="2"/>
  <c r="I1448" i="2"/>
  <c r="M1448" i="2" s="1"/>
  <c r="O1448" i="2" s="1"/>
  <c r="L725" i="2"/>
  <c r="I363" i="2"/>
  <c r="K1979" i="2"/>
  <c r="L1125" i="2"/>
  <c r="L2055" i="2"/>
  <c r="I2104" i="2"/>
  <c r="M2104" i="2" s="1"/>
  <c r="O2104" i="2" s="1"/>
  <c r="K657" i="2"/>
  <c r="L868" i="2"/>
  <c r="K1960" i="2"/>
  <c r="J906" i="2"/>
  <c r="J1876" i="2"/>
  <c r="I311" i="2"/>
  <c r="I1223" i="2"/>
  <c r="J1319" i="2"/>
  <c r="K207" i="2"/>
  <c r="K1760" i="2"/>
  <c r="K499" i="2"/>
  <c r="J1822" i="2"/>
  <c r="L1980" i="2"/>
  <c r="L1526" i="2"/>
  <c r="J231" i="2"/>
  <c r="N231" i="2" s="1"/>
  <c r="I1639" i="2"/>
  <c r="J1764" i="2"/>
  <c r="N1764" i="2" s="1"/>
  <c r="I2138" i="2"/>
  <c r="M2138" i="2" s="1"/>
  <c r="O2138" i="2" s="1"/>
  <c r="I637" i="2"/>
  <c r="M637" i="2" s="1"/>
  <c r="K61" i="2"/>
  <c r="J999" i="2"/>
  <c r="N999" i="2" s="1"/>
  <c r="L693" i="2"/>
  <c r="I98" i="2"/>
  <c r="M98" i="2" s="1"/>
  <c r="O98" i="2" s="1"/>
  <c r="I1969" i="2"/>
  <c r="M1969" i="2" s="1"/>
  <c r="O1969" i="2" s="1"/>
  <c r="L2214" i="2"/>
  <c r="K885" i="2"/>
  <c r="K336" i="2"/>
  <c r="K630" i="2"/>
  <c r="L85" i="2"/>
  <c r="L758" i="2"/>
  <c r="L405" i="2"/>
  <c r="J669" i="2"/>
  <c r="K2054" i="2"/>
  <c r="I1722" i="2"/>
  <c r="M1722" i="2" s="1"/>
  <c r="O1722" i="2" s="1"/>
  <c r="I1150" i="2"/>
  <c r="K1218" i="2"/>
  <c r="K1871" i="2"/>
  <c r="I1267" i="2"/>
  <c r="M1267" i="2" s="1"/>
  <c r="O1267" i="2" s="1"/>
  <c r="L1977" i="2"/>
  <c r="K185" i="2"/>
  <c r="I99" i="2"/>
  <c r="M99" i="2" s="1"/>
  <c r="I400" i="2"/>
  <c r="M400" i="2" s="1"/>
  <c r="O400" i="2" s="1"/>
  <c r="K1249" i="2"/>
  <c r="I2250" i="2"/>
  <c r="J1224" i="2"/>
  <c r="J1607" i="2"/>
  <c r="K474" i="2"/>
  <c r="K486" i="2"/>
  <c r="I575" i="2"/>
  <c r="M575" i="2" s="1"/>
  <c r="O575" i="2" s="1"/>
  <c r="J1194" i="2"/>
  <c r="L1352" i="2"/>
  <c r="L766" i="2"/>
  <c r="K901" i="2"/>
  <c r="I1307" i="2"/>
  <c r="I1293" i="2"/>
  <c r="L2147" i="2"/>
  <c r="I585" i="2"/>
  <c r="M585" i="2" s="1"/>
  <c r="O585" i="2" s="1"/>
  <c r="L462" i="2"/>
  <c r="I1979" i="2"/>
  <c r="K1077" i="2"/>
  <c r="L1362" i="2"/>
  <c r="K296" i="2"/>
  <c r="L326" i="2"/>
  <c r="K68" i="2"/>
  <c r="K782" i="2"/>
  <c r="K846" i="2"/>
  <c r="J1031" i="2"/>
  <c r="N1031" i="2" s="1"/>
  <c r="J1313" i="2"/>
  <c r="N1313" i="2" s="1"/>
  <c r="L1851" i="2"/>
  <c r="K123" i="2"/>
  <c r="L531" i="2"/>
  <c r="I1920" i="2"/>
  <c r="M1920" i="2" s="1"/>
  <c r="O1920" i="2" s="1"/>
  <c r="J775" i="2"/>
  <c r="I1957" i="2"/>
  <c r="L158" i="2"/>
  <c r="K1546" i="2"/>
  <c r="J2215" i="2"/>
  <c r="K544" i="2"/>
  <c r="L1089" i="2"/>
  <c r="K1255" i="2"/>
  <c r="L1148" i="2"/>
  <c r="J1052" i="2"/>
  <c r="J405" i="2"/>
  <c r="J1609" i="2"/>
  <c r="N1609" i="2" s="1"/>
  <c r="K874" i="2"/>
  <c r="K116" i="2"/>
  <c r="L276" i="2"/>
  <c r="J604" i="2"/>
  <c r="N604" i="2" s="1"/>
  <c r="L839" i="2"/>
  <c r="I1971" i="2"/>
  <c r="M1971" i="2" s="1"/>
  <c r="L1064" i="2"/>
  <c r="J1368" i="2"/>
  <c r="J1441" i="2"/>
  <c r="K1613" i="2"/>
  <c r="J1001" i="2"/>
  <c r="J2057" i="2"/>
  <c r="K2082" i="2"/>
  <c r="K1103" i="2"/>
  <c r="L1368" i="2"/>
  <c r="I236" i="2"/>
  <c r="M236" i="2" s="1"/>
  <c r="O236" i="2" s="1"/>
  <c r="L529" i="2"/>
  <c r="K900" i="2"/>
  <c r="K1127" i="2"/>
  <c r="K1686" i="2"/>
  <c r="K856" i="2"/>
  <c r="L832" i="2"/>
  <c r="K2214" i="2"/>
  <c r="I2063" i="2"/>
  <c r="M2063" i="2" s="1"/>
  <c r="J881" i="2"/>
  <c r="I432" i="2"/>
  <c r="J709" i="2"/>
  <c r="L38" i="2"/>
  <c r="L940" i="2"/>
  <c r="K1845" i="2"/>
  <c r="L1596" i="2"/>
  <c r="K2095" i="2"/>
  <c r="J1137" i="2"/>
  <c r="J646" i="2"/>
  <c r="L513" i="2"/>
  <c r="J210" i="2"/>
  <c r="I1050" i="2"/>
  <c r="M1050" i="2" s="1"/>
  <c r="O1050" i="2" s="1"/>
  <c r="J1953" i="2"/>
  <c r="I2172" i="2"/>
  <c r="M2172" i="2" s="1"/>
  <c r="O2172" i="2" s="1"/>
  <c r="K975" i="2"/>
  <c r="I962" i="2"/>
  <c r="M962" i="2" s="1"/>
  <c r="L1524" i="2"/>
  <c r="K2263" i="2"/>
  <c r="L2115" i="2"/>
  <c r="L2153" i="2"/>
  <c r="L834" i="2"/>
  <c r="K1563" i="2"/>
  <c r="I880" i="2"/>
  <c r="M880" i="2" s="1"/>
  <c r="O880" i="2" s="1"/>
  <c r="I1624" i="2"/>
  <c r="M1624" i="2" s="1"/>
  <c r="O1624" i="2" s="1"/>
  <c r="K299" i="2"/>
  <c r="L2015" i="2"/>
  <c r="I1154" i="2"/>
  <c r="M1154" i="2" s="1"/>
  <c r="I379" i="2"/>
  <c r="M379" i="2" s="1"/>
  <c r="O379" i="2" s="1"/>
  <c r="K549" i="2"/>
  <c r="J136" i="2"/>
  <c r="J1680" i="2"/>
  <c r="N1680" i="2" s="1"/>
  <c r="I2176" i="2"/>
  <c r="M2176" i="2" s="1"/>
  <c r="O2176" i="2" s="1"/>
  <c r="K1081" i="2"/>
  <c r="L438" i="2"/>
  <c r="L986" i="2"/>
  <c r="L88" i="2"/>
  <c r="L1845" i="2"/>
  <c r="L1203" i="2"/>
  <c r="J1987" i="2"/>
  <c r="I211" i="2"/>
  <c r="M211" i="2" s="1"/>
  <c r="O211" i="2" s="1"/>
  <c r="L1646" i="2"/>
  <c r="J2088" i="2"/>
  <c r="L1882" i="2"/>
  <c r="L2027" i="2"/>
  <c r="K1543" i="2"/>
  <c r="I819" i="2"/>
  <c r="M819" i="2" s="1"/>
  <c r="O819" i="2" s="1"/>
  <c r="J2119" i="2"/>
  <c r="J614" i="2"/>
  <c r="I224" i="2"/>
  <c r="K737" i="2"/>
  <c r="K2067" i="2"/>
  <c r="J688" i="2"/>
  <c r="N688" i="2" s="1"/>
  <c r="J1784" i="2"/>
  <c r="N1784" i="2" s="1"/>
  <c r="J1816" i="2"/>
  <c r="N1816" i="2" s="1"/>
  <c r="I100" i="2"/>
  <c r="M100" i="2" s="1"/>
  <c r="O100" i="2" s="1"/>
  <c r="K86" i="2"/>
  <c r="I1987" i="2"/>
  <c r="M1987" i="2" s="1"/>
  <c r="I1572" i="2"/>
  <c r="M1572" i="2" s="1"/>
  <c r="O1572" i="2" s="1"/>
  <c r="L35" i="2"/>
  <c r="J1966" i="2"/>
  <c r="J968" i="2"/>
  <c r="J135" i="2"/>
  <c r="N135" i="2" s="1"/>
  <c r="I652" i="2"/>
  <c r="L2269" i="2"/>
  <c r="J2207" i="2"/>
  <c r="N2207" i="2" s="1"/>
  <c r="L1581" i="2"/>
  <c r="J1393" i="2"/>
  <c r="N1393" i="2" s="1"/>
  <c r="J1973" i="2"/>
  <c r="J823" i="2"/>
  <c r="I185" i="2"/>
  <c r="J1442" i="2"/>
  <c r="K588" i="2"/>
  <c r="I1988" i="2"/>
  <c r="J1435" i="2"/>
  <c r="N1435" i="2" s="1"/>
  <c r="J256" i="2"/>
  <c r="I1294" i="2"/>
  <c r="K1286" i="2"/>
  <c r="I1076" i="2"/>
  <c r="M1076" i="2" s="1"/>
  <c r="O1076" i="2" s="1"/>
  <c r="K928" i="2"/>
  <c r="K1175" i="2"/>
  <c r="I2227" i="2"/>
  <c r="K892" i="2"/>
  <c r="L874" i="2"/>
  <c r="L416" i="2"/>
  <c r="K1731" i="2"/>
  <c r="L170" i="2"/>
  <c r="K1650" i="2"/>
  <c r="J759" i="2"/>
  <c r="N759" i="2" s="1"/>
  <c r="K1112" i="2"/>
  <c r="L138" i="2"/>
  <c r="J2132" i="2"/>
  <c r="J2063" i="2"/>
  <c r="I1989" i="2"/>
  <c r="L431" i="2"/>
  <c r="J1652" i="2"/>
  <c r="J1554" i="2"/>
  <c r="N1554" i="2" s="1"/>
  <c r="I1982" i="2"/>
  <c r="J1087" i="2"/>
  <c r="I2056" i="2"/>
  <c r="M2056" i="2" s="1"/>
  <c r="K1781" i="2"/>
  <c r="I1168" i="2"/>
  <c r="M1168" i="2" s="1"/>
  <c r="O1168" i="2" s="1"/>
  <c r="J2152" i="2"/>
  <c r="N2152" i="2" s="1"/>
  <c r="J2037" i="2"/>
  <c r="N2037" i="2" s="1"/>
  <c r="L1291" i="2"/>
  <c r="J996" i="2"/>
  <c r="L706" i="2"/>
  <c r="I648" i="2"/>
  <c r="M648" i="2" s="1"/>
  <c r="O648" i="2" s="1"/>
  <c r="L812" i="2"/>
  <c r="L797" i="2"/>
  <c r="L1997" i="2"/>
  <c r="J1502" i="2"/>
  <c r="K1506" i="2"/>
  <c r="K1222" i="2"/>
  <c r="K418" i="2"/>
  <c r="K331" i="2"/>
  <c r="I1323" i="2"/>
  <c r="M1323" i="2" s="1"/>
  <c r="O1323" i="2" s="1"/>
  <c r="J1284" i="2"/>
  <c r="L890" i="2"/>
  <c r="L1222" i="2"/>
  <c r="I716" i="2"/>
  <c r="L1808" i="2"/>
  <c r="K413" i="2"/>
  <c r="J1945" i="2"/>
  <c r="N1945" i="2" s="1"/>
  <c r="K1217" i="2"/>
  <c r="I867" i="2"/>
  <c r="J1597" i="2"/>
  <c r="N1597" i="2" s="1"/>
  <c r="L1269" i="2"/>
  <c r="L334" i="2"/>
  <c r="J460" i="2"/>
  <c r="L1622" i="2"/>
  <c r="J869" i="2"/>
  <c r="N869" i="2" s="1"/>
  <c r="K1454" i="2"/>
  <c r="K1534" i="2"/>
  <c r="K1493" i="2"/>
  <c r="I2149" i="2"/>
  <c r="M2149" i="2" s="1"/>
  <c r="O2149" i="2" s="1"/>
  <c r="I7" i="2"/>
  <c r="J168" i="2"/>
  <c r="N168" i="2" s="1"/>
  <c r="K85" i="2"/>
  <c r="K825" i="2"/>
  <c r="J1791" i="2"/>
  <c r="N1791" i="2" s="1"/>
  <c r="L1600" i="2"/>
  <c r="J1464" i="2"/>
  <c r="L2186" i="2"/>
  <c r="K988" i="2"/>
  <c r="L584" i="2"/>
  <c r="I843" i="2"/>
  <c r="L1475" i="2"/>
  <c r="I598" i="2"/>
  <c r="K621" i="2"/>
  <c r="K1724" i="2"/>
  <c r="K309" i="2"/>
  <c r="K558" i="2"/>
  <c r="K1459" i="2"/>
  <c r="K408" i="2"/>
  <c r="I1350" i="2"/>
  <c r="J321" i="2"/>
  <c r="N321" i="2" s="1"/>
  <c r="J1066" i="2"/>
  <c r="K1078" i="2"/>
  <c r="L1613" i="2"/>
  <c r="I1832" i="2"/>
  <c r="L1413" i="2"/>
  <c r="K2235" i="2"/>
  <c r="K603" i="2"/>
  <c r="K622" i="2"/>
  <c r="K488" i="2"/>
  <c r="I1584" i="2"/>
  <c r="M1584" i="2" s="1"/>
  <c r="O1584" i="2" s="1"/>
  <c r="I512" i="2"/>
  <c r="J1789" i="2"/>
  <c r="L1844" i="2"/>
  <c r="K328" i="2"/>
  <c r="K767" i="2"/>
  <c r="I30" i="2"/>
  <c r="L2158" i="2"/>
  <c r="I1255" i="2"/>
  <c r="K1352" i="2"/>
  <c r="J66" i="2"/>
  <c r="L1159" i="2"/>
  <c r="L1404" i="2"/>
  <c r="I1591" i="2"/>
  <c r="I929" i="2"/>
  <c r="M929" i="2" s="1"/>
  <c r="O929" i="2" s="1"/>
  <c r="I811" i="2"/>
  <c r="I1430" i="2"/>
  <c r="M1430" i="2" s="1"/>
  <c r="O1430" i="2" s="1"/>
  <c r="K270" i="2"/>
  <c r="K979" i="2"/>
  <c r="J410" i="2"/>
  <c r="N410" i="2" s="1"/>
  <c r="K217" i="2"/>
  <c r="I2032" i="2"/>
  <c r="M2032" i="2" s="1"/>
  <c r="O2032" i="2" s="1"/>
  <c r="I404" i="2"/>
  <c r="M404" i="2" s="1"/>
  <c r="L1933" i="2"/>
  <c r="K1566" i="2"/>
  <c r="I1681" i="2"/>
  <c r="J1936" i="2"/>
  <c r="N1936" i="2" s="1"/>
  <c r="I754" i="2"/>
  <c r="I1751" i="2"/>
  <c r="K1786" i="2"/>
  <c r="J145" i="2"/>
  <c r="N145" i="2" s="1"/>
  <c r="J2211" i="2"/>
  <c r="K1125" i="2"/>
  <c r="J622" i="2"/>
  <c r="L151" i="2"/>
  <c r="L2182" i="2"/>
  <c r="I182" i="2"/>
  <c r="I1157" i="2"/>
  <c r="L310" i="2"/>
  <c r="J375" i="2"/>
  <c r="K419" i="2"/>
  <c r="J354" i="2"/>
  <c r="N354" i="2" s="1"/>
  <c r="L672" i="2"/>
  <c r="I1630" i="2"/>
  <c r="M1630" i="2" s="1"/>
  <c r="O1630" i="2" s="1"/>
  <c r="L787" i="2"/>
  <c r="K285" i="2"/>
  <c r="K454" i="2"/>
  <c r="J1189" i="2"/>
  <c r="J1265" i="2"/>
  <c r="I15" i="2"/>
  <c r="I195" i="2"/>
  <c r="M195" i="2" s="1"/>
  <c r="O195" i="2" s="1"/>
  <c r="K1307" i="2"/>
  <c r="J59" i="2"/>
  <c r="K669" i="2"/>
  <c r="K1997" i="2"/>
  <c r="J1705" i="2"/>
  <c r="L1743" i="2"/>
  <c r="L280" i="2"/>
  <c r="I705" i="2"/>
  <c r="M705" i="2" s="1"/>
  <c r="L524" i="2"/>
  <c r="K1611" i="2"/>
  <c r="K1858" i="2"/>
  <c r="J2056" i="2"/>
  <c r="N2056" i="2" s="1"/>
  <c r="L389" i="2"/>
  <c r="I382" i="2"/>
  <c r="J2261" i="2"/>
  <c r="N2261" i="2" s="1"/>
  <c r="L1633" i="2"/>
  <c r="L1846" i="2"/>
  <c r="K428" i="2"/>
  <c r="K349" i="2"/>
  <c r="I1949" i="2"/>
  <c r="K867" i="2"/>
  <c r="I784" i="2"/>
  <c r="L1227" i="2"/>
  <c r="J305" i="2"/>
  <c r="N305" i="2" s="1"/>
  <c r="K2202" i="2"/>
  <c r="I1056" i="2"/>
  <c r="M1056" i="2" s="1"/>
  <c r="O1056" i="2" s="1"/>
  <c r="L1571" i="2"/>
  <c r="J1353" i="2"/>
  <c r="I482" i="2"/>
  <c r="M482" i="2" s="1"/>
  <c r="O482" i="2" s="1"/>
  <c r="J1888" i="2"/>
  <c r="J1817" i="2"/>
  <c r="I1640" i="2"/>
  <c r="M1640" i="2" s="1"/>
  <c r="O1640" i="2" s="1"/>
  <c r="K1018" i="2"/>
  <c r="K342" i="2"/>
  <c r="I308" i="2"/>
  <c r="M308" i="2" s="1"/>
  <c r="O308" i="2" s="1"/>
  <c r="I2030" i="2"/>
  <c r="M2030" i="2" s="1"/>
  <c r="O2030" i="2" s="1"/>
  <c r="J1734" i="2"/>
  <c r="N1734" i="2" s="1"/>
  <c r="J786" i="2"/>
  <c r="N786" i="2" s="1"/>
  <c r="I1444" i="2"/>
  <c r="J1848" i="2"/>
  <c r="J2071" i="2"/>
  <c r="N2071" i="2" s="1"/>
  <c r="I13" i="2"/>
  <c r="I229" i="2"/>
  <c r="M229" i="2" s="1"/>
  <c r="O229" i="2" s="1"/>
  <c r="I1724" i="2"/>
  <c r="J352" i="2"/>
  <c r="I85" i="2"/>
  <c r="J890" i="2"/>
  <c r="K1595" i="2"/>
  <c r="I1447" i="2"/>
  <c r="L372" i="2"/>
  <c r="K124" i="2"/>
  <c r="J1105" i="2"/>
  <c r="J14" i="2"/>
  <c r="J1198" i="2"/>
  <c r="N1198" i="2" s="1"/>
  <c r="K56" i="2"/>
  <c r="K1315" i="2"/>
  <c r="K700" i="2"/>
  <c r="L1077" i="2"/>
  <c r="K317" i="2"/>
  <c r="K2050" i="2"/>
  <c r="J1526" i="2"/>
  <c r="N1526" i="2" s="1"/>
  <c r="I1899" i="2"/>
  <c r="K796" i="2"/>
  <c r="K312" i="2"/>
  <c r="J1499" i="2"/>
  <c r="N1499" i="2" s="1"/>
  <c r="I1847" i="2"/>
  <c r="J1207" i="2"/>
  <c r="J1053" i="2"/>
  <c r="J1126" i="2"/>
  <c r="J447" i="2"/>
  <c r="N447" i="2" s="1"/>
  <c r="I111" i="2"/>
  <c r="M111" i="2" s="1"/>
  <c r="K440" i="2"/>
  <c r="J1295" i="2"/>
  <c r="L1742" i="2"/>
  <c r="J806" i="2"/>
  <c r="I631" i="2"/>
  <c r="J663" i="2"/>
  <c r="J185" i="2"/>
  <c r="N185" i="2" s="1"/>
  <c r="K1706" i="2"/>
  <c r="K2116" i="2"/>
  <c r="K538" i="2"/>
  <c r="J1096" i="2"/>
  <c r="J118" i="2"/>
  <c r="N118" i="2" s="1"/>
  <c r="K81" i="2"/>
  <c r="K1282" i="2"/>
  <c r="K1956" i="2"/>
  <c r="I1793" i="2"/>
  <c r="M1793" i="2" s="1"/>
  <c r="O1793" i="2" s="1"/>
  <c r="K50" i="2"/>
  <c r="K1592" i="2"/>
  <c r="K496" i="2"/>
  <c r="J1245" i="2"/>
  <c r="N1245" i="2" s="1"/>
  <c r="I514" i="2"/>
  <c r="J2222" i="2"/>
  <c r="N2222" i="2" s="1"/>
  <c r="J831" i="2"/>
  <c r="K307" i="2"/>
  <c r="J988" i="2"/>
  <c r="N988" i="2" s="1"/>
  <c r="I1233" i="2"/>
  <c r="I1992" i="2"/>
  <c r="M1992" i="2" s="1"/>
  <c r="L730" i="2"/>
  <c r="L1606" i="2"/>
  <c r="J1203" i="2"/>
  <c r="I1388" i="2"/>
  <c r="M1388" i="2" s="1"/>
  <c r="O1388" i="2" s="1"/>
  <c r="K1521" i="2"/>
  <c r="J383" i="2"/>
  <c r="K1698" i="2"/>
  <c r="L1319" i="2"/>
  <c r="I1864" i="2"/>
  <c r="I1792" i="2"/>
  <c r="M1792" i="2" s="1"/>
  <c r="O1792" i="2" s="1"/>
  <c r="I858" i="2"/>
  <c r="M858" i="2" s="1"/>
  <c r="L569" i="2"/>
  <c r="I1283" i="2"/>
  <c r="M1283" i="2" s="1"/>
  <c r="O1283" i="2" s="1"/>
  <c r="L1408" i="2"/>
  <c r="J2216" i="2"/>
  <c r="N2216" i="2" s="1"/>
  <c r="J2253" i="2"/>
  <c r="I1914" i="2"/>
  <c r="J880" i="2"/>
  <c r="K1204" i="2"/>
  <c r="K908" i="2"/>
  <c r="I233" i="2"/>
  <c r="M233" i="2" s="1"/>
  <c r="O233" i="2" s="1"/>
  <c r="K1299" i="2"/>
  <c r="K1681" i="2"/>
  <c r="I768" i="2"/>
  <c r="I2015" i="2"/>
  <c r="J463" i="2"/>
  <c r="J714" i="2"/>
  <c r="K1691" i="2"/>
  <c r="I1272" i="2"/>
  <c r="M1272" i="2" s="1"/>
  <c r="O1272" i="2" s="1"/>
  <c r="J776" i="2"/>
  <c r="J1807" i="2"/>
  <c r="N1807" i="2" s="1"/>
  <c r="J1969" i="2"/>
  <c r="N1969" i="2" s="1"/>
  <c r="J1622" i="2"/>
  <c r="L275" i="2"/>
  <c r="L1400" i="2"/>
  <c r="I46" i="2"/>
  <c r="M46" i="2" s="1"/>
  <c r="O46" i="2" s="1"/>
  <c r="L900" i="2"/>
  <c r="I1347" i="2"/>
  <c r="I994" i="2"/>
  <c r="M994" i="2" s="1"/>
  <c r="I1981" i="2"/>
  <c r="M1981" i="2" s="1"/>
  <c r="K475" i="2"/>
  <c r="J1073" i="2"/>
  <c r="N1073" i="2" s="1"/>
  <c r="L906" i="2"/>
  <c r="L1309" i="2"/>
  <c r="K687" i="2"/>
  <c r="J1449" i="2"/>
  <c r="N1449" i="2" s="1"/>
  <c r="J868" i="2"/>
  <c r="N868" i="2" s="1"/>
  <c r="I1302" i="2"/>
  <c r="J633" i="2"/>
  <c r="L967" i="2"/>
  <c r="L109" i="2"/>
  <c r="L1565" i="2"/>
  <c r="I1592" i="2"/>
  <c r="J297" i="2"/>
  <c r="J566" i="2"/>
  <c r="N566" i="2" s="1"/>
  <c r="L2254" i="2"/>
  <c r="I547" i="2"/>
  <c r="J444" i="2"/>
  <c r="K1369" i="2"/>
  <c r="L115" i="2"/>
  <c r="K19" i="2"/>
  <c r="K1949" i="2"/>
  <c r="I701" i="2"/>
  <c r="K837" i="2"/>
  <c r="I595" i="2"/>
  <c r="K652" i="2"/>
  <c r="K2123" i="2"/>
  <c r="L910" i="2"/>
  <c r="L401" i="2"/>
  <c r="J1941" i="2"/>
  <c r="I1582" i="2"/>
  <c r="M1582" i="2" s="1"/>
  <c r="K1585" i="2"/>
  <c r="L1979" i="2"/>
  <c r="L2099" i="2"/>
  <c r="K1579" i="2"/>
  <c r="I456" i="2"/>
  <c r="M456" i="2" s="1"/>
  <c r="K1097" i="2"/>
  <c r="I245" i="2"/>
  <c r="L2103" i="2"/>
  <c r="L167" i="2"/>
  <c r="J791" i="2"/>
  <c r="N791" i="2" s="1"/>
  <c r="K1714" i="2"/>
  <c r="J1214" i="2"/>
  <c r="N1214" i="2" s="1"/>
  <c r="K1173" i="2"/>
  <c r="K607" i="2"/>
  <c r="J1810" i="2"/>
  <c r="K1977" i="2"/>
  <c r="J1167" i="2"/>
  <c r="I1123" i="2"/>
  <c r="L2194" i="2"/>
  <c r="L1544" i="2"/>
  <c r="J547" i="2"/>
  <c r="J2188" i="2"/>
  <c r="J722" i="2"/>
  <c r="J116" i="2"/>
  <c r="I1867" i="2"/>
  <c r="M1867" i="2" s="1"/>
  <c r="K226" i="2"/>
  <c r="J1534" i="2"/>
  <c r="N1534" i="2" s="1"/>
  <c r="L155" i="2"/>
  <c r="K1350" i="2"/>
  <c r="L711" i="2"/>
  <c r="J2017" i="2"/>
  <c r="N2017" i="2" s="1"/>
  <c r="K1494" i="2"/>
  <c r="L123" i="2"/>
  <c r="K1033" i="2"/>
  <c r="J428" i="2"/>
  <c r="I1232" i="2"/>
  <c r="J1063" i="2"/>
  <c r="N1063" i="2" s="1"/>
  <c r="J1954" i="2"/>
  <c r="L1922" i="2"/>
  <c r="J2044" i="2"/>
  <c r="J1654" i="2"/>
  <c r="N1654" i="2" s="1"/>
  <c r="I2214" i="2"/>
  <c r="M2214" i="2" s="1"/>
  <c r="O2214" i="2" s="1"/>
  <c r="J1278" i="2"/>
  <c r="L640" i="2"/>
  <c r="K802" i="2"/>
  <c r="I69" i="2"/>
  <c r="M69" i="2" s="1"/>
  <c r="I881" i="2"/>
  <c r="L547" i="2"/>
  <c r="K2136" i="2"/>
  <c r="K757" i="2"/>
  <c r="K246" i="2"/>
  <c r="I809" i="2"/>
  <c r="M809" i="2" s="1"/>
  <c r="O809" i="2" s="1"/>
  <c r="J703" i="2"/>
  <c r="K1818" i="2"/>
  <c r="K1474" i="2"/>
  <c r="J685" i="2"/>
  <c r="I2229" i="2"/>
  <c r="M2229" i="2" s="1"/>
  <c r="O2229" i="2" s="1"/>
  <c r="L579" i="2"/>
  <c r="J1236" i="2"/>
  <c r="I1928" i="2"/>
  <c r="M1928" i="2" s="1"/>
  <c r="J2191" i="2"/>
  <c r="I1018" i="2"/>
  <c r="I2114" i="2"/>
  <c r="K732" i="2"/>
  <c r="J133" i="2"/>
  <c r="K1854" i="2"/>
  <c r="K1988" i="2"/>
  <c r="L1217" i="2"/>
  <c r="L891" i="2"/>
  <c r="J293" i="2"/>
  <c r="L1630" i="2"/>
  <c r="I555" i="2"/>
  <c r="M555" i="2" s="1"/>
  <c r="J1337" i="2"/>
  <c r="N1337" i="2" s="1"/>
  <c r="J142" i="2"/>
  <c r="K2156" i="2"/>
  <c r="I1275" i="2"/>
  <c r="M1275" i="2" s="1"/>
  <c r="O1275" i="2" s="1"/>
  <c r="J1100" i="2"/>
  <c r="N1100" i="2" s="1"/>
  <c r="J1897" i="2"/>
  <c r="J1277" i="2"/>
  <c r="I515" i="2"/>
  <c r="J596" i="2"/>
  <c r="L491" i="2"/>
  <c r="L2089" i="2"/>
  <c r="L534" i="2"/>
  <c r="L1978" i="2"/>
  <c r="K228" i="2"/>
  <c r="L2022" i="2"/>
  <c r="K1905" i="2"/>
  <c r="L396" i="2"/>
  <c r="I1678" i="2"/>
  <c r="M1678" i="2" s="1"/>
  <c r="O1678" i="2" s="1"/>
  <c r="J270" i="2"/>
  <c r="N270" i="2" s="1"/>
  <c r="K1092" i="2"/>
  <c r="J1630" i="2"/>
  <c r="J1403" i="2"/>
  <c r="J1487" i="2"/>
  <c r="N1487" i="2" s="1"/>
  <c r="L490" i="2"/>
  <c r="I1822" i="2"/>
  <c r="K289" i="2"/>
  <c r="I1468" i="2"/>
  <c r="M1468" i="2" s="1"/>
  <c r="J531" i="2"/>
  <c r="I1664" i="2"/>
  <c r="K78" i="2"/>
  <c r="I2085" i="2"/>
  <c r="M2085" i="2" s="1"/>
  <c r="O2085" i="2" s="1"/>
  <c r="K774" i="2"/>
  <c r="L1589" i="2"/>
  <c r="K523" i="2"/>
  <c r="J2251" i="2"/>
  <c r="K711" i="2"/>
  <c r="K609" i="2"/>
  <c r="L366" i="2"/>
  <c r="J128" i="2"/>
  <c r="L928" i="2"/>
  <c r="I1186" i="2"/>
  <c r="M1186" i="2" s="1"/>
  <c r="L14" i="2"/>
  <c r="L1869" i="2"/>
  <c r="L1888" i="2"/>
  <c r="L1056" i="2"/>
  <c r="L702" i="2"/>
  <c r="I622" i="2"/>
  <c r="L2149" i="2"/>
  <c r="I1261" i="2"/>
  <c r="M1261" i="2" s="1"/>
  <c r="O1261" i="2" s="1"/>
  <c r="I1313" i="2"/>
  <c r="M1313" i="2" s="1"/>
  <c r="O1313" i="2" s="1"/>
  <c r="J1385" i="2"/>
  <c r="N1385" i="2" s="1"/>
  <c r="K24" i="2"/>
  <c r="L148" i="2"/>
  <c r="I1634" i="2"/>
  <c r="M1634" i="2" s="1"/>
  <c r="O1634" i="2" s="1"/>
  <c r="K2209" i="2"/>
  <c r="I883" i="2"/>
  <c r="M883" i="2" s="1"/>
  <c r="J1325" i="2"/>
  <c r="N1325" i="2" s="1"/>
  <c r="K1425" i="2"/>
  <c r="J2100" i="2"/>
  <c r="I1937" i="2"/>
  <c r="M1937" i="2" s="1"/>
  <c r="J1536" i="2"/>
  <c r="N1536" i="2" s="1"/>
  <c r="K557" i="2"/>
  <c r="I533" i="2"/>
  <c r="M533" i="2" s="1"/>
  <c r="O533" i="2" s="1"/>
  <c r="K208" i="2"/>
  <c r="K995" i="2"/>
  <c r="J1231" i="2"/>
  <c r="N1231" i="2" s="1"/>
  <c r="K1703" i="2"/>
  <c r="K902" i="2"/>
  <c r="I1015" i="2"/>
  <c r="K1525" i="2"/>
  <c r="J1701" i="2"/>
  <c r="K1028" i="2"/>
  <c r="K1141" i="2"/>
  <c r="J1446" i="2"/>
  <c r="K580" i="2"/>
  <c r="L1482" i="2"/>
  <c r="I1061" i="2"/>
  <c r="K1931" i="2"/>
  <c r="K925" i="2"/>
  <c r="K125" i="2"/>
  <c r="J621" i="2"/>
  <c r="N621" i="2" s="1"/>
  <c r="I1160" i="2"/>
  <c r="M1160" i="2" s="1"/>
  <c r="O1160" i="2" s="1"/>
  <c r="I1007" i="2"/>
  <c r="K1843" i="2"/>
  <c r="K338" i="2"/>
  <c r="K420" i="2"/>
  <c r="I1030" i="2"/>
  <c r="M1030" i="2" s="1"/>
  <c r="O1030" i="2" s="1"/>
  <c r="L1254" i="2"/>
  <c r="K2201" i="2"/>
  <c r="K2086" i="2"/>
  <c r="K254" i="2"/>
  <c r="L762" i="2"/>
  <c r="I966" i="2"/>
  <c r="M966" i="2" s="1"/>
  <c r="O966" i="2" s="1"/>
  <c r="I2161" i="2"/>
  <c r="M2161" i="2" s="1"/>
  <c r="O2161" i="2" s="1"/>
  <c r="I1021" i="2"/>
  <c r="M1021" i="2" s="1"/>
  <c r="O1021" i="2" s="1"/>
  <c r="K1223" i="2"/>
  <c r="L1582" i="2"/>
  <c r="K2114" i="2"/>
  <c r="J1688" i="2"/>
  <c r="N1688" i="2" s="1"/>
  <c r="J721" i="2"/>
  <c r="J2048" i="2"/>
  <c r="L1561" i="2"/>
  <c r="I1853" i="2"/>
  <c r="M1853" i="2" s="1"/>
  <c r="O1853" i="2" s="1"/>
  <c r="J1802" i="2"/>
  <c r="J111" i="2"/>
  <c r="L2267" i="2"/>
  <c r="I1389" i="2"/>
  <c r="L922" i="2"/>
  <c r="I402" i="2"/>
  <c r="M402" i="2" s="1"/>
  <c r="K2052" i="2"/>
  <c r="K899" i="2"/>
  <c r="I1675" i="2"/>
  <c r="L2225" i="2"/>
  <c r="L2141" i="2"/>
  <c r="K1183" i="2"/>
  <c r="I1568" i="2"/>
  <c r="K2076" i="2"/>
  <c r="K186" i="2"/>
  <c r="J64" i="2"/>
  <c r="J1409" i="2"/>
  <c r="N1409" i="2" s="1"/>
  <c r="K1262" i="2"/>
  <c r="J818" i="2"/>
  <c r="N818" i="2" s="1"/>
  <c r="J771" i="2"/>
  <c r="J1133" i="2"/>
  <c r="I1692" i="2"/>
  <c r="J1733" i="2"/>
  <c r="J2148" i="2"/>
  <c r="N2148" i="2" s="1"/>
  <c r="L642" i="2"/>
  <c r="L625" i="2"/>
  <c r="K751" i="2"/>
  <c r="J1165" i="2"/>
  <c r="N1165" i="2" s="1"/>
  <c r="J76" i="2"/>
  <c r="N76" i="2" s="1"/>
  <c r="K1537" i="2"/>
  <c r="J802" i="2"/>
  <c r="N802" i="2" s="1"/>
  <c r="K728" i="2"/>
  <c r="J238" i="2"/>
  <c r="J1447" i="2"/>
  <c r="L341" i="2"/>
  <c r="L459" i="2"/>
  <c r="J1498" i="2"/>
  <c r="N1498" i="2" s="1"/>
  <c r="J2218" i="2"/>
  <c r="J2004" i="2"/>
  <c r="I1324" i="2"/>
  <c r="M1324" i="2" s="1"/>
  <c r="O1324" i="2" s="1"/>
  <c r="J123" i="2"/>
  <c r="K1751" i="2"/>
  <c r="J1686" i="2"/>
  <c r="N1686" i="2" s="1"/>
  <c r="L694" i="2"/>
  <c r="K1502" i="2"/>
  <c r="J1644" i="2"/>
  <c r="I2017" i="2"/>
  <c r="K2166" i="2"/>
  <c r="K325" i="2"/>
  <c r="I241" i="2"/>
  <c r="M241" i="2" s="1"/>
  <c r="O241" i="2" s="1"/>
  <c r="L1436" i="2"/>
  <c r="K108" i="2"/>
  <c r="J1783" i="2"/>
  <c r="N1783" i="2" s="1"/>
  <c r="J1865" i="2"/>
  <c r="N1865" i="2" s="1"/>
  <c r="K286" i="2"/>
  <c r="I261" i="2"/>
  <c r="M261" i="2" s="1"/>
  <c r="O261" i="2" s="1"/>
  <c r="J2127" i="2"/>
  <c r="N2127" i="2" s="1"/>
  <c r="I2031" i="2"/>
  <c r="M2031" i="2" s="1"/>
  <c r="O2031" i="2" s="1"/>
  <c r="K1850" i="2"/>
  <c r="L390" i="2"/>
  <c r="J746" i="2"/>
  <c r="N746" i="2" s="1"/>
  <c r="K1538" i="2"/>
  <c r="L1121" i="2"/>
  <c r="K1460" i="2"/>
  <c r="J1349" i="2"/>
  <c r="L1916" i="2"/>
  <c r="K1210" i="2"/>
  <c r="J86" i="2"/>
  <c r="K696" i="2"/>
  <c r="I309" i="2"/>
  <c r="J1938" i="2"/>
  <c r="N1938" i="2" s="1"/>
  <c r="K2079" i="2"/>
  <c r="J1219" i="2"/>
  <c r="I1025" i="2"/>
  <c r="M1025" i="2" s="1"/>
  <c r="O1025" i="2" s="1"/>
  <c r="J2248" i="2"/>
  <c r="K225" i="2"/>
  <c r="K1604" i="2"/>
  <c r="K791" i="2"/>
  <c r="K292" i="2"/>
  <c r="I147" i="2"/>
  <c r="L2191" i="2"/>
  <c r="J2131" i="2"/>
  <c r="I290" i="2"/>
  <c r="M290" i="2" s="1"/>
  <c r="O290" i="2" s="1"/>
  <c r="K352" i="2"/>
  <c r="L1383" i="2"/>
  <c r="L929" i="2"/>
  <c r="L1224" i="2"/>
  <c r="K39" i="2"/>
  <c r="L850" i="2"/>
  <c r="I790" i="2"/>
  <c r="M790" i="2" s="1"/>
  <c r="O790" i="2" s="1"/>
  <c r="J1718" i="2"/>
  <c r="J896" i="2"/>
  <c r="N896" i="2" s="1"/>
  <c r="K433" i="2"/>
  <c r="L613" i="2"/>
  <c r="K1452" i="2"/>
  <c r="I438" i="2"/>
  <c r="M438" i="2" s="1"/>
  <c r="O438" i="2" s="1"/>
  <c r="I1057" i="2"/>
  <c r="M1057" i="2" s="1"/>
  <c r="O1057" i="2" s="1"/>
  <c r="I480" i="2"/>
  <c r="L454" i="2"/>
  <c r="I178" i="2"/>
  <c r="J82" i="2"/>
  <c r="N82" i="2" s="1"/>
  <c r="I1870" i="2"/>
  <c r="M1870" i="2" s="1"/>
  <c r="I949" i="2"/>
  <c r="M949" i="2" s="1"/>
  <c r="K487" i="2"/>
  <c r="L2040" i="2"/>
  <c r="J2139" i="2"/>
  <c r="I2143" i="2"/>
  <c r="M2143" i="2" s="1"/>
  <c r="I2044" i="2"/>
  <c r="K1342" i="2"/>
  <c r="L771" i="2"/>
  <c r="L1028" i="2"/>
  <c r="I1417" i="2"/>
  <c r="M1417" i="2" s="1"/>
  <c r="O1417" i="2" s="1"/>
  <c r="J1646" i="2"/>
  <c r="L1689" i="2"/>
  <c r="K489" i="2"/>
  <c r="K691" i="2"/>
  <c r="I1062" i="2"/>
  <c r="M1062" i="2" s="1"/>
  <c r="O1062" i="2" s="1"/>
  <c r="J2245" i="2"/>
  <c r="N2245" i="2" s="1"/>
  <c r="K1999" i="2"/>
  <c r="L444" i="2"/>
  <c r="K1007" i="2"/>
  <c r="J11" i="2"/>
  <c r="N11" i="2" s="1"/>
  <c r="J169" i="2"/>
  <c r="N169" i="2" s="1"/>
  <c r="K953" i="2"/>
  <c r="I498" i="2"/>
  <c r="M498" i="2" s="1"/>
  <c r="K1574" i="2"/>
  <c r="I1092" i="2"/>
  <c r="J1920" i="2"/>
  <c r="L1935" i="2"/>
  <c r="J1460" i="2"/>
  <c r="N1460" i="2" s="1"/>
  <c r="K678" i="2"/>
  <c r="J79" i="2"/>
  <c r="N79" i="2" s="1"/>
  <c r="I2040" i="2"/>
  <c r="M2040" i="2" s="1"/>
  <c r="J837" i="2"/>
  <c r="N837" i="2" s="1"/>
  <c r="J461" i="2"/>
  <c r="I528" i="2"/>
  <c r="M528" i="2" s="1"/>
  <c r="O528" i="2" s="1"/>
  <c r="L402" i="2"/>
  <c r="K1935" i="2"/>
  <c r="L1999" i="2"/>
  <c r="J671" i="2"/>
  <c r="N671" i="2" s="1"/>
  <c r="L1355" i="2"/>
  <c r="K1453" i="2"/>
  <c r="J2140" i="2"/>
  <c r="L1886" i="2"/>
  <c r="I1651" i="2"/>
  <c r="M1651" i="2" s="1"/>
  <c r="O1651" i="2" s="1"/>
  <c r="J658" i="2"/>
  <c r="K564" i="2"/>
  <c r="I576" i="2"/>
  <c r="J2003" i="2"/>
  <c r="N2003" i="2" s="1"/>
  <c r="L1428" i="2"/>
  <c r="K407" i="2"/>
  <c r="L1371" i="2"/>
  <c r="J1995" i="2"/>
  <c r="N1995" i="2" s="1"/>
  <c r="L92" i="2"/>
  <c r="I304" i="2"/>
  <c r="M304" i="2" s="1"/>
  <c r="O304" i="2" s="1"/>
  <c r="L835" i="2"/>
  <c r="L1462" i="2"/>
  <c r="L2234" i="2"/>
  <c r="K981" i="2"/>
  <c r="L408" i="2"/>
  <c r="J71" i="2"/>
  <c r="K1407" i="2"/>
  <c r="L806" i="2"/>
  <c r="I1862" i="2"/>
  <c r="M1862" i="2" s="1"/>
  <c r="L1514" i="2"/>
  <c r="I1702" i="2"/>
  <c r="J601" i="2"/>
  <c r="I727" i="2"/>
  <c r="M727" i="2" s="1"/>
  <c r="O727" i="2" s="1"/>
  <c r="J653" i="2"/>
  <c r="N653" i="2" s="1"/>
  <c r="J696" i="2"/>
  <c r="K1413" i="2"/>
  <c r="J2167" i="2"/>
  <c r="I1010" i="2"/>
  <c r="J634" i="2"/>
  <c r="N634" i="2" s="1"/>
  <c r="I367" i="2"/>
  <c r="I1984" i="2"/>
  <c r="K252" i="2"/>
  <c r="J192" i="2"/>
  <c r="N192" i="2" s="1"/>
  <c r="L2045" i="2"/>
  <c r="L1674" i="2"/>
  <c r="L1370" i="2"/>
  <c r="I1404" i="2"/>
  <c r="M1404" i="2" s="1"/>
  <c r="O1404" i="2" s="1"/>
  <c r="L1658" i="2"/>
  <c r="K1437" i="2"/>
  <c r="I1162" i="2"/>
  <c r="J717" i="2"/>
  <c r="N717" i="2" s="1"/>
  <c r="J1767" i="2"/>
  <c r="N1767" i="2" s="1"/>
  <c r="L394" i="2"/>
  <c r="L685" i="2"/>
  <c r="J334" i="2"/>
  <c r="I45" i="2"/>
  <c r="M45" i="2" s="1"/>
  <c r="O45" i="2" s="1"/>
  <c r="J872" i="2"/>
  <c r="N872" i="2" s="1"/>
  <c r="I1549" i="2"/>
  <c r="M1549" i="2" s="1"/>
  <c r="O1549" i="2" s="1"/>
  <c r="K1121" i="2"/>
  <c r="I168" i="2"/>
  <c r="M168" i="2" s="1"/>
  <c r="K1762" i="2"/>
  <c r="J1551" i="2"/>
  <c r="N1551" i="2" s="1"/>
  <c r="L1798" i="2"/>
  <c r="K1528" i="2"/>
  <c r="K397" i="2"/>
  <c r="J1071" i="2"/>
  <c r="J1811" i="2"/>
  <c r="N1811" i="2" s="1"/>
  <c r="I1635" i="2"/>
  <c r="M1635" i="2" s="1"/>
  <c r="O1635" i="2" s="1"/>
  <c r="K322" i="2"/>
  <c r="I713" i="2"/>
  <c r="M713" i="2" s="1"/>
  <c r="J329" i="2"/>
  <c r="N329" i="2" s="1"/>
  <c r="J2247" i="2"/>
  <c r="L1200" i="2"/>
  <c r="J396" i="2"/>
  <c r="L181" i="2"/>
  <c r="J1690" i="2"/>
  <c r="N1690" i="2" s="1"/>
  <c r="I988" i="2"/>
  <c r="I750" i="2"/>
  <c r="M750" i="2" s="1"/>
  <c r="J1773" i="2"/>
  <c r="I2116" i="2"/>
  <c r="K1305" i="2"/>
  <c r="J1476" i="2"/>
  <c r="J878" i="2"/>
  <c r="N878" i="2" s="1"/>
  <c r="K1921" i="2"/>
  <c r="K1567" i="2"/>
  <c r="J852" i="2"/>
  <c r="N852" i="2" s="1"/>
  <c r="L258" i="2"/>
  <c r="J1922" i="2"/>
  <c r="I1469" i="2"/>
  <c r="M1469" i="2" s="1"/>
  <c r="O1469" i="2" s="1"/>
  <c r="K272" i="2"/>
  <c r="K347" i="2"/>
  <c r="L934" i="2"/>
  <c r="I2207" i="2"/>
  <c r="M2207" i="2" s="1"/>
  <c r="O2207" i="2" s="1"/>
  <c r="I401" i="2"/>
  <c r="M401" i="2" s="1"/>
  <c r="L1911" i="2"/>
  <c r="L704" i="2"/>
  <c r="I1603" i="2"/>
  <c r="J1635" i="2"/>
  <c r="N1635" i="2" s="1"/>
  <c r="J528" i="2"/>
  <c r="N528" i="2" s="1"/>
  <c r="J154" i="2"/>
  <c r="I1082" i="2"/>
  <c r="L2117" i="2"/>
  <c r="I2202" i="2"/>
  <c r="L938" i="2"/>
  <c r="J2038" i="2"/>
  <c r="N2038" i="2" s="1"/>
  <c r="L1290" i="2"/>
  <c r="L9" i="2"/>
  <c r="I345" i="2"/>
  <c r="K1142" i="2"/>
  <c r="K1435" i="2"/>
  <c r="I1166" i="2"/>
  <c r="M1166" i="2" s="1"/>
  <c r="O1166" i="2" s="1"/>
  <c r="L1578" i="2"/>
  <c r="I674" i="2"/>
  <c r="M674" i="2" s="1"/>
  <c r="O674" i="2" s="1"/>
  <c r="L712" i="2"/>
  <c r="J856" i="2"/>
  <c r="N856" i="2" s="1"/>
  <c r="L1266" i="2"/>
  <c r="J1814" i="2"/>
  <c r="N1814" i="2" s="1"/>
  <c r="J2254" i="2"/>
  <c r="L160" i="2"/>
  <c r="J1281" i="2"/>
  <c r="I1392" i="2"/>
  <c r="L857" i="2"/>
  <c r="J33" i="2"/>
  <c r="N33" i="2" s="1"/>
  <c r="I1073" i="2"/>
  <c r="J979" i="2"/>
  <c r="N979" i="2" s="1"/>
  <c r="L2035" i="2"/>
  <c r="K2107" i="2"/>
  <c r="J1135" i="2"/>
  <c r="N1135" i="2" s="1"/>
  <c r="J61" i="2"/>
  <c r="J1962" i="2"/>
  <c r="N1962" i="2" s="1"/>
  <c r="J402" i="2"/>
  <c r="K1674" i="2"/>
  <c r="K960" i="2"/>
  <c r="I2215" i="2"/>
  <c r="M2215" i="2" s="1"/>
  <c r="O2215" i="2" s="1"/>
  <c r="K1120" i="2"/>
  <c r="I928" i="2"/>
  <c r="I1337" i="2"/>
  <c r="M1337" i="2" s="1"/>
  <c r="O1337" i="2" s="1"/>
  <c r="K1403" i="2"/>
  <c r="I452" i="2"/>
  <c r="M452" i="2" s="1"/>
  <c r="O452" i="2" s="1"/>
  <c r="K1461" i="2"/>
  <c r="K2203" i="2"/>
  <c r="J498" i="2"/>
  <c r="N498" i="2" s="1"/>
  <c r="I1423" i="2"/>
  <c r="M1423" i="2" s="1"/>
  <c r="O1423" i="2" s="1"/>
  <c r="K1458" i="2"/>
  <c r="K105" i="2"/>
  <c r="J2162" i="2"/>
  <c r="N2162" i="2" s="1"/>
  <c r="I2197" i="2"/>
  <c r="M2197" i="2" s="1"/>
  <c r="O2197" i="2" s="1"/>
  <c r="J296" i="2"/>
  <c r="N296" i="2" s="1"/>
  <c r="J1576" i="2"/>
  <c r="J1696" i="2"/>
  <c r="N1696" i="2" s="1"/>
  <c r="K1290" i="2"/>
  <c r="I1526" i="2"/>
  <c r="K2112" i="2"/>
  <c r="J1371" i="2"/>
  <c r="I923" i="2"/>
  <c r="M923" i="2" s="1"/>
  <c r="O923" i="2" s="1"/>
  <c r="L838" i="2"/>
  <c r="K1799" i="2"/>
  <c r="J464" i="2"/>
  <c r="N464" i="2" s="1"/>
  <c r="I174" i="2"/>
  <c r="M174" i="2" s="1"/>
  <c r="O174" i="2" s="1"/>
  <c r="I206" i="2"/>
  <c r="M206" i="2" s="1"/>
  <c r="O206" i="2" s="1"/>
  <c r="K561" i="2"/>
  <c r="L2215" i="2"/>
  <c r="K12" i="2"/>
  <c r="K1587" i="2"/>
  <c r="I1335" i="2"/>
  <c r="K2220" i="2"/>
  <c r="I486" i="2"/>
  <c r="M486" i="2" s="1"/>
  <c r="J106" i="2"/>
  <c r="N106" i="2" s="1"/>
  <c r="K992" i="2"/>
  <c r="K148" i="2"/>
  <c r="K1319" i="2"/>
  <c r="J1115" i="2"/>
  <c r="N1115" i="2" s="1"/>
  <c r="L557" i="2"/>
  <c r="J627" i="2"/>
  <c r="J1020" i="2"/>
  <c r="N1020" i="2" s="1"/>
  <c r="K941" i="2"/>
  <c r="L563" i="2"/>
  <c r="I778" i="2"/>
  <c r="J2184" i="2"/>
  <c r="L537" i="2"/>
  <c r="K399" i="2"/>
  <c r="J44" i="2"/>
  <c r="I876" i="2"/>
  <c r="L937" i="2"/>
  <c r="L993" i="2"/>
  <c r="I1601" i="2"/>
  <c r="K1014" i="2"/>
  <c r="J583" i="2"/>
  <c r="J1479" i="2"/>
  <c r="L262" i="2"/>
  <c r="J1132" i="2"/>
  <c r="N1132" i="2" s="1"/>
  <c r="K835" i="2"/>
  <c r="I1089" i="2"/>
  <c r="M1089" i="2" s="1"/>
  <c r="O1089" i="2" s="1"/>
  <c r="J980" i="2"/>
  <c r="I1402" i="2"/>
  <c r="M1402" i="2" s="1"/>
  <c r="O1402" i="2" s="1"/>
  <c r="J945" i="2"/>
  <c r="N945" i="2" s="1"/>
  <c r="I318" i="2"/>
  <c r="M318" i="2" s="1"/>
  <c r="O318" i="2" s="1"/>
  <c r="L177" i="2"/>
  <c r="J702" i="2"/>
  <c r="K1177" i="2"/>
  <c r="I134" i="2"/>
  <c r="M134" i="2" s="1"/>
  <c r="O134" i="2" s="1"/>
  <c r="K2122" i="2"/>
  <c r="K1303" i="2"/>
  <c r="K1868" i="2"/>
  <c r="I1152" i="2"/>
  <c r="M1152" i="2" s="1"/>
  <c r="J403" i="2"/>
  <c r="J1873" i="2"/>
  <c r="N1873" i="2" s="1"/>
  <c r="L996" i="2"/>
  <c r="J1345" i="2"/>
  <c r="N1345" i="2" s="1"/>
  <c r="I2069" i="2"/>
  <c r="M2069" i="2" s="1"/>
  <c r="O2069" i="2" s="1"/>
  <c r="I406" i="2"/>
  <c r="M406" i="2" s="1"/>
  <c r="L1215" i="2"/>
  <c r="J1747" i="2"/>
  <c r="N1747" i="2" s="1"/>
  <c r="J533" i="2"/>
  <c r="N533" i="2" s="1"/>
  <c r="K2163" i="2"/>
  <c r="L1335" i="2"/>
  <c r="I826" i="2"/>
  <c r="M826" i="2" s="1"/>
  <c r="I74" i="2"/>
  <c r="L84" i="2"/>
  <c r="L1781" i="2"/>
  <c r="K2094" i="2"/>
  <c r="L721" i="2"/>
  <c r="I1141" i="2"/>
  <c r="I1627" i="2"/>
  <c r="K1294" i="2"/>
  <c r="K993" i="2"/>
  <c r="J1013" i="2"/>
  <c r="N1013" i="2" s="1"/>
  <c r="L2050" i="2"/>
  <c r="K1415" i="2"/>
  <c r="K1797" i="2"/>
  <c r="J522" i="2"/>
  <c r="N522" i="2" s="1"/>
  <c r="K2065" i="2"/>
  <c r="K933" i="2"/>
  <c r="J1640" i="2"/>
  <c r="L171" i="2"/>
  <c r="K2088" i="2"/>
  <c r="I737" i="2"/>
  <c r="J1448" i="2"/>
  <c r="N1448" i="2" s="1"/>
  <c r="J779" i="2"/>
  <c r="K2109" i="2"/>
  <c r="L1250" i="2"/>
  <c r="K697" i="2"/>
  <c r="I1641" i="2"/>
  <c r="M1641" i="2" s="1"/>
  <c r="O1641" i="2" s="1"/>
  <c r="L608" i="2"/>
  <c r="K1840" i="2"/>
  <c r="J654" i="2"/>
  <c r="J793" i="2"/>
  <c r="N793" i="2" s="1"/>
  <c r="J2130" i="2"/>
  <c r="N2130" i="2" s="1"/>
  <c r="J1430" i="2"/>
  <c r="N1430" i="2" s="1"/>
  <c r="I1412" i="2"/>
  <c r="M1412" i="2" s="1"/>
  <c r="O1412" i="2" s="1"/>
  <c r="I2100" i="2"/>
  <c r="M2100" i="2" s="1"/>
  <c r="O2100" i="2" s="1"/>
  <c r="K675" i="2"/>
  <c r="K834" i="2"/>
  <c r="J161" i="2"/>
  <c r="I466" i="2"/>
  <c r="M466" i="2" s="1"/>
  <c r="O466" i="2" s="1"/>
  <c r="J2023" i="2"/>
  <c r="J777" i="2"/>
  <c r="L337" i="2"/>
  <c r="I1107" i="2"/>
  <c r="M1107" i="2" s="1"/>
  <c r="K244" i="2"/>
  <c r="I1595" i="2"/>
  <c r="L440" i="2"/>
  <c r="I1422" i="2"/>
  <c r="K2083" i="2"/>
  <c r="K647" i="2"/>
  <c r="K1663" i="2"/>
  <c r="I445" i="2"/>
  <c r="M445" i="2" s="1"/>
  <c r="K95" i="2"/>
  <c r="J456" i="2"/>
  <c r="L597" i="2"/>
  <c r="L1416" i="2"/>
  <c r="K604" i="2"/>
  <c r="K1633" i="2"/>
  <c r="J2087" i="2"/>
  <c r="N2087" i="2" s="1"/>
  <c r="I1973" i="2"/>
  <c r="I685" i="2"/>
  <c r="M685" i="2" s="1"/>
  <c r="J1750" i="2"/>
  <c r="N1750" i="2" s="1"/>
  <c r="K1024" i="2"/>
  <c r="I1749" i="2"/>
  <c r="M1749" i="2" s="1"/>
  <c r="O1749" i="2" s="1"/>
  <c r="I1472" i="2"/>
  <c r="M1472" i="2" s="1"/>
  <c r="O1472" i="2" s="1"/>
  <c r="K180" i="2"/>
  <c r="K1844" i="2"/>
  <c r="J70" i="2"/>
  <c r="K1710" i="2"/>
  <c r="I2028" i="2"/>
  <c r="M2028" i="2" s="1"/>
  <c r="I361" i="2"/>
  <c r="M361" i="2" s="1"/>
  <c r="K540" i="2"/>
  <c r="I320" i="2"/>
  <c r="M320" i="2" s="1"/>
  <c r="O320" i="2" s="1"/>
  <c r="L1793" i="2"/>
  <c r="I1647" i="2"/>
  <c r="M1647" i="2" s="1"/>
  <c r="O1647" i="2" s="1"/>
  <c r="I1857" i="2"/>
  <c r="I1148" i="2"/>
  <c r="L1695" i="2"/>
  <c r="K840" i="2"/>
  <c r="J77" i="2"/>
  <c r="L307" i="2"/>
  <c r="L1199" i="2"/>
  <c r="K818" i="2"/>
  <c r="J1730" i="2"/>
  <c r="J2183" i="2"/>
  <c r="N2183" i="2" s="1"/>
  <c r="L1221" i="2"/>
  <c r="J1268" i="2"/>
  <c r="N1268" i="2" s="1"/>
  <c r="J1687" i="2"/>
  <c r="N1687" i="2" s="1"/>
  <c r="K798" i="2"/>
  <c r="K754" i="2"/>
  <c r="I805" i="2"/>
  <c r="L942" i="2"/>
  <c r="J345" i="2"/>
  <c r="N345" i="2" s="1"/>
  <c r="J182" i="2"/>
  <c r="J9" i="2"/>
  <c r="I1102" i="2"/>
  <c r="M1102" i="2" s="1"/>
  <c r="O1102" i="2" s="1"/>
  <c r="J494" i="2"/>
  <c r="I1782" i="2"/>
  <c r="J825" i="2"/>
  <c r="L103" i="2"/>
  <c r="K1513" i="2"/>
  <c r="I930" i="2"/>
  <c r="K731" i="2"/>
  <c r="I686" i="2"/>
  <c r="M686" i="2" s="1"/>
  <c r="O686" i="2" s="1"/>
  <c r="L2057" i="2"/>
  <c r="J760" i="2"/>
  <c r="N760" i="2" s="1"/>
  <c r="L1246" i="2"/>
  <c r="L549" i="2"/>
  <c r="L1952" i="2"/>
  <c r="J244" i="2"/>
  <c r="L404" i="2"/>
  <c r="L2108" i="2"/>
  <c r="I1361" i="2"/>
  <c r="L1244" i="2"/>
  <c r="L1535" i="2"/>
  <c r="I362" i="2"/>
  <c r="K1898" i="2"/>
  <c r="L2263" i="2"/>
  <c r="L1590" i="2"/>
  <c r="K1392" i="2"/>
  <c r="L1872" i="2"/>
  <c r="L684" i="2"/>
  <c r="K1857" i="2"/>
  <c r="K1278" i="2"/>
  <c r="I54" i="2"/>
  <c r="M54" i="2" s="1"/>
  <c r="O54" i="2" s="1"/>
  <c r="L1908" i="2"/>
  <c r="L991" i="2"/>
  <c r="I316" i="2"/>
  <c r="M316" i="2" s="1"/>
  <c r="O316" i="2" s="1"/>
  <c r="K218" i="2"/>
  <c r="I1797" i="2"/>
  <c r="K355" i="2"/>
  <c r="J1019" i="2"/>
  <c r="N1019" i="2" s="1"/>
  <c r="L2248" i="2"/>
  <c r="I1248" i="2"/>
  <c r="J1790" i="2"/>
  <c r="K2068" i="2"/>
  <c r="L873" i="2"/>
  <c r="L1926" i="2"/>
  <c r="J80" i="2"/>
  <c r="I1836" i="2"/>
  <c r="J371" i="2"/>
  <c r="N371" i="2" s="1"/>
  <c r="J883" i="2"/>
  <c r="K1340" i="2"/>
  <c r="J434" i="2"/>
  <c r="L205" i="2"/>
  <c r="J2055" i="2"/>
  <c r="N2055" i="2" s="1"/>
  <c r="K1721" i="2"/>
  <c r="L504" i="2"/>
  <c r="L1060" i="2"/>
  <c r="K1052" i="2"/>
  <c r="L1392" i="2"/>
  <c r="L652" i="2"/>
  <c r="L1233" i="2"/>
  <c r="I377" i="2"/>
  <c r="M377" i="2" s="1"/>
  <c r="O377" i="2" s="1"/>
  <c r="J1550" i="2"/>
  <c r="N1550" i="2" s="1"/>
  <c r="L63" i="2"/>
  <c r="J1627" i="2"/>
  <c r="J1206" i="2"/>
  <c r="N1206" i="2" s="1"/>
  <c r="J807" i="2"/>
  <c r="J2151" i="2"/>
  <c r="L1692" i="2"/>
  <c r="J1854" i="2"/>
  <c r="N1854" i="2" s="1"/>
  <c r="L236" i="2"/>
  <c r="K2009" i="2"/>
  <c r="I1765" i="2"/>
  <c r="M1765" i="2" s="1"/>
  <c r="O1765" i="2" s="1"/>
  <c r="I626" i="2"/>
  <c r="M626" i="2" s="1"/>
  <c r="O626" i="2" s="1"/>
  <c r="L1678" i="2"/>
  <c r="L1729" i="2"/>
  <c r="K646" i="2"/>
  <c r="J1763" i="2"/>
  <c r="N1763" i="2" s="1"/>
  <c r="K2006" i="2"/>
  <c r="K1300" i="2"/>
  <c r="I2119" i="2"/>
  <c r="M2119" i="2" s="1"/>
  <c r="O2119" i="2" s="1"/>
  <c r="L1502" i="2"/>
  <c r="K1683" i="2"/>
  <c r="L836" i="2"/>
  <c r="J2105" i="2"/>
  <c r="N2105" i="2" s="1"/>
  <c r="J514" i="2"/>
  <c r="J1151" i="2"/>
  <c r="N1151" i="2" s="1"/>
  <c r="I2020" i="2"/>
  <c r="M2020" i="2" s="1"/>
  <c r="L2187" i="2"/>
  <c r="K836" i="2"/>
  <c r="I534" i="2"/>
  <c r="J788" i="2"/>
  <c r="N788" i="2" s="1"/>
  <c r="K1861" i="2"/>
  <c r="I1896" i="2"/>
  <c r="M1896" i="2" s="1"/>
  <c r="O1896" i="2" s="1"/>
  <c r="I789" i="2"/>
  <c r="M789" i="2" s="1"/>
  <c r="O789" i="2" s="1"/>
  <c r="K1551" i="2"/>
  <c r="L2042" i="2"/>
  <c r="J537" i="2"/>
  <c r="L1951" i="2"/>
  <c r="K1015" i="2"/>
  <c r="L1126" i="2"/>
  <c r="J1993" i="2"/>
  <c r="J1312" i="2"/>
  <c r="I1633" i="2"/>
  <c r="I1741" i="2"/>
  <c r="M1741" i="2" s="1"/>
  <c r="O1741" i="2" s="1"/>
  <c r="L86" i="2"/>
  <c r="K1688" i="2"/>
  <c r="J1511" i="2"/>
  <c r="N1511" i="2" s="1"/>
  <c r="J482" i="2"/>
  <c r="N482" i="2" s="1"/>
  <c r="I1814" i="2"/>
  <c r="I1687" i="2"/>
  <c r="M1687" i="2" s="1"/>
  <c r="O1687" i="2" s="1"/>
  <c r="J1601" i="2"/>
  <c r="N1601" i="2" s="1"/>
  <c r="K1665" i="2"/>
  <c r="L1733" i="2"/>
  <c r="K212" i="2"/>
  <c r="I683" i="2"/>
  <c r="M683" i="2" s="1"/>
  <c r="L2157" i="2"/>
  <c r="L414" i="2"/>
  <c r="I1942" i="2"/>
  <c r="K265" i="2"/>
  <c r="L521" i="2"/>
  <c r="K759" i="2"/>
  <c r="L2065" i="2"/>
  <c r="L1378" i="2"/>
  <c r="L397" i="2"/>
  <c r="L575" i="2"/>
  <c r="J1173" i="2"/>
  <c r="I936" i="2"/>
  <c r="L1016" i="2"/>
  <c r="L1797" i="2"/>
  <c r="K491" i="2"/>
  <c r="I1743" i="2"/>
  <c r="M1743" i="2" s="1"/>
  <c r="O1743" i="2" s="1"/>
  <c r="L1158" i="2"/>
  <c r="J639" i="2"/>
  <c r="N639" i="2" s="1"/>
  <c r="L556" i="2"/>
  <c r="J2158" i="2"/>
  <c r="K127" i="2"/>
  <c r="L98" i="2"/>
  <c r="K31" i="2"/>
  <c r="K1732" i="2"/>
  <c r="J672" i="2"/>
  <c r="I1019" i="2"/>
  <c r="J1057" i="2"/>
  <c r="N1057" i="2" s="1"/>
  <c r="J1890" i="2"/>
  <c r="L273" i="2"/>
  <c r="L2061" i="2"/>
  <c r="L174" i="2"/>
  <c r="L1652" i="2"/>
  <c r="I2024" i="2"/>
  <c r="M2024" i="2" s="1"/>
  <c r="J1398" i="2"/>
  <c r="N1398" i="2" s="1"/>
  <c r="I2096" i="2"/>
  <c r="M2096" i="2" s="1"/>
  <c r="O2096" i="2" s="1"/>
  <c r="J830" i="2"/>
  <c r="N830" i="2" s="1"/>
  <c r="L1143" i="2"/>
  <c r="J309" i="2"/>
  <c r="N309" i="2" s="1"/>
  <c r="J1399" i="2"/>
  <c r="N1399" i="2" s="1"/>
  <c r="K1636" i="2"/>
  <c r="L2265" i="2"/>
  <c r="I1202" i="2"/>
  <c r="M1202" i="2" s="1"/>
  <c r="J1614" i="2"/>
  <c r="N1614" i="2" s="1"/>
  <c r="I993" i="2"/>
  <c r="J660" i="2"/>
  <c r="J737" i="2"/>
  <c r="I925" i="2"/>
  <c r="I680" i="2"/>
  <c r="M680" i="2" s="1"/>
  <c r="I114" i="2"/>
  <c r="K559" i="2"/>
  <c r="I53" i="2"/>
  <c r="I846" i="2"/>
  <c r="J1975" i="2"/>
  <c r="N1975" i="2" s="1"/>
  <c r="J1596" i="2"/>
  <c r="N1596" i="2" s="1"/>
  <c r="J252" i="2"/>
  <c r="K1526" i="2"/>
  <c r="I165" i="2"/>
  <c r="M165" i="2" s="1"/>
  <c r="O165" i="2" s="1"/>
  <c r="J201" i="2"/>
  <c r="N201" i="2" s="1"/>
  <c r="K2208" i="2"/>
  <c r="K1031" i="2"/>
  <c r="J1863" i="2"/>
  <c r="I1195" i="2"/>
  <c r="M1195" i="2" s="1"/>
  <c r="L1034" i="2"/>
  <c r="L2212" i="2"/>
  <c r="J1832" i="2"/>
  <c r="J1389" i="2"/>
  <c r="N1389" i="2" s="1"/>
  <c r="I332" i="2"/>
  <c r="M332" i="2" s="1"/>
  <c r="O332" i="2" s="1"/>
  <c r="L1466" i="2"/>
  <c r="I40" i="2"/>
  <c r="M40" i="2" s="1"/>
  <c r="O40" i="2" s="1"/>
  <c r="L1818" i="2"/>
  <c r="K1311" i="2"/>
  <c r="K1257" i="2"/>
  <c r="J731" i="2"/>
  <c r="N731" i="2" s="1"/>
  <c r="K231" i="2"/>
  <c r="I1199" i="2"/>
  <c r="M1199" i="2" s="1"/>
  <c r="K977" i="2"/>
  <c r="K1668" i="2"/>
  <c r="J1128" i="2"/>
  <c r="N1128" i="2" s="1"/>
  <c r="I1125" i="2"/>
  <c r="K1420" i="2"/>
  <c r="J487" i="2"/>
  <c r="N487" i="2" s="1"/>
  <c r="I420" i="2"/>
  <c r="L433" i="2"/>
  <c r="L112" i="2"/>
  <c r="K1240" i="2"/>
  <c r="K1203" i="2"/>
  <c r="L297" i="2"/>
  <c r="I1844" i="2"/>
  <c r="K877" i="2"/>
  <c r="I1999" i="2"/>
  <c r="K793" i="2"/>
  <c r="I967" i="2"/>
  <c r="M967" i="2" s="1"/>
  <c r="O967" i="2" s="1"/>
  <c r="L2168" i="2"/>
  <c r="J2210" i="2"/>
  <c r="N2210" i="2" s="1"/>
  <c r="I897" i="2"/>
  <c r="M897" i="2" s="1"/>
  <c r="O897" i="2" s="1"/>
  <c r="J1121" i="2"/>
  <c r="N1121" i="2" s="1"/>
  <c r="L460" i="2"/>
  <c r="J186" i="2"/>
  <c r="L951" i="2"/>
  <c r="I531" i="2"/>
  <c r="I1599" i="2"/>
  <c r="I1851" i="2"/>
  <c r="I375" i="2"/>
  <c r="K473" i="2"/>
  <c r="I1573" i="2"/>
  <c r="M1573" i="2" s="1"/>
  <c r="O1573" i="2" s="1"/>
  <c r="K1375" i="2"/>
  <c r="I1393" i="2"/>
  <c r="M1393" i="2" s="1"/>
  <c r="O1393" i="2" s="1"/>
  <c r="I1249" i="2"/>
  <c r="M1249" i="2" s="1"/>
  <c r="O1249" i="2" s="1"/>
  <c r="I1428" i="2"/>
  <c r="M1428" i="2" s="1"/>
  <c r="J207" i="2"/>
  <c r="N207" i="2" s="1"/>
  <c r="I1379" i="2"/>
  <c r="L1768" i="2"/>
  <c r="I296" i="2"/>
  <c r="K1074" i="2"/>
  <c r="L1467" i="2"/>
  <c r="L1771" i="2"/>
  <c r="J1840" i="2"/>
  <c r="I2159" i="2"/>
  <c r="L1510" i="2"/>
  <c r="J1333" i="2"/>
  <c r="L703" i="2"/>
  <c r="K1332" i="2"/>
  <c r="K1110" i="2"/>
  <c r="J2173" i="2"/>
  <c r="N2173" i="2" s="1"/>
  <c r="J1964" i="2"/>
  <c r="I328" i="2"/>
  <c r="K1832" i="2"/>
  <c r="I2075" i="2"/>
  <c r="K1146" i="2"/>
  <c r="I1731" i="2"/>
  <c r="L1248" i="2"/>
  <c r="I288" i="2"/>
  <c r="K1787" i="2"/>
  <c r="I2077" i="2"/>
  <c r="M2077" i="2" s="1"/>
  <c r="I984" i="2"/>
  <c r="M984" i="2" s="1"/>
  <c r="J1575" i="2"/>
  <c r="I150" i="2"/>
  <c r="M150" i="2" s="1"/>
  <c r="O150" i="2" s="1"/>
  <c r="I325" i="2"/>
  <c r="K77" i="2"/>
  <c r="L568" i="2"/>
  <c r="L214" i="2"/>
  <c r="I1614" i="2"/>
  <c r="M1614" i="2" s="1"/>
  <c r="O1614" i="2" s="1"/>
  <c r="L969" i="2"/>
  <c r="L2029" i="2"/>
  <c r="J1120" i="2"/>
  <c r="N1120" i="2" s="1"/>
  <c r="J1346" i="2"/>
  <c r="J1649" i="2"/>
  <c r="L1397" i="2"/>
  <c r="L1616" i="2"/>
  <c r="L1563" i="2"/>
  <c r="K1684" i="2"/>
  <c r="K801" i="2"/>
  <c r="K1692" i="2"/>
  <c r="I223" i="2"/>
  <c r="M223" i="2" s="1"/>
  <c r="O223" i="2" s="1"/>
  <c r="J2014" i="2"/>
  <c r="J576" i="2"/>
  <c r="N576" i="2" s="1"/>
  <c r="J1572" i="2"/>
  <c r="N1572" i="2" s="1"/>
  <c r="I1805" i="2"/>
  <c r="M1805" i="2" s="1"/>
  <c r="O1805" i="2" s="1"/>
  <c r="J1552" i="2"/>
  <c r="N1552" i="2" s="1"/>
  <c r="K612" i="2"/>
  <c r="J1077" i="2"/>
  <c r="J1138" i="2"/>
  <c r="K1766" i="2"/>
  <c r="L128" i="2"/>
  <c r="I274" i="2"/>
  <c r="K279" i="2"/>
  <c r="K2173" i="2"/>
  <c r="I64" i="2"/>
  <c r="M64" i="2" s="1"/>
  <c r="I461" i="2"/>
  <c r="M461" i="2" s="1"/>
  <c r="I860" i="2"/>
  <c r="M860" i="2" s="1"/>
  <c r="K235" i="2"/>
  <c r="L1795" i="2"/>
  <c r="L116" i="2"/>
  <c r="K1082" i="2"/>
  <c r="J2223" i="2"/>
  <c r="L915" i="2"/>
  <c r="I431" i="2"/>
  <c r="M431" i="2" s="1"/>
  <c r="J1676" i="2"/>
  <c r="N1676" i="2" s="1"/>
  <c r="L2258" i="2"/>
  <c r="I2022" i="2"/>
  <c r="J198" i="2"/>
  <c r="N198" i="2" s="1"/>
  <c r="I1799" i="2"/>
  <c r="I460" i="2"/>
  <c r="M460" i="2" s="1"/>
  <c r="I1111" i="2"/>
  <c r="L680" i="2"/>
  <c r="L370" i="2"/>
  <c r="J748" i="2"/>
  <c r="I1612" i="2"/>
  <c r="M1612" i="2" s="1"/>
  <c r="O1612" i="2" s="1"/>
  <c r="K283" i="2"/>
  <c r="I710" i="2"/>
  <c r="M710" i="2" s="1"/>
  <c r="O710" i="2" s="1"/>
  <c r="L1891" i="2"/>
  <c r="L1265" i="2"/>
  <c r="K653" i="2"/>
  <c r="I550" i="2"/>
  <c r="M550" i="2" s="1"/>
  <c r="O550" i="2" s="1"/>
  <c r="I1118" i="2"/>
  <c r="M1118" i="2" s="1"/>
  <c r="O1118" i="2" s="1"/>
  <c r="J2126" i="2"/>
  <c r="J1543" i="2"/>
  <c r="L1253" i="2"/>
  <c r="I947" i="2"/>
  <c r="M947" i="2" s="1"/>
  <c r="K447" i="2"/>
  <c r="J2006" i="2"/>
  <c r="N2006" i="2" s="1"/>
  <c r="L683" i="2"/>
  <c r="I1879" i="2"/>
  <c r="K375" i="2"/>
  <c r="J251" i="2"/>
  <c r="J2128" i="2"/>
  <c r="N2128" i="2" s="1"/>
  <c r="I1476" i="2"/>
  <c r="I561" i="2"/>
  <c r="J1164" i="2"/>
  <c r="N1164" i="2" s="1"/>
  <c r="K1390" i="2"/>
  <c r="L2264" i="2"/>
  <c r="I1081" i="2"/>
  <c r="K810" i="2"/>
  <c r="K302" i="2"/>
  <c r="L213" i="2"/>
  <c r="L1177" i="2"/>
  <c r="L933" i="2"/>
  <c r="L667" i="2"/>
  <c r="K638" i="2"/>
  <c r="I972" i="2"/>
  <c r="M972" i="2" s="1"/>
  <c r="J2094" i="2"/>
  <c r="N2094" i="2" s="1"/>
  <c r="K2159" i="2"/>
  <c r="L1166" i="2"/>
  <c r="L1292" i="2"/>
  <c r="K367" i="2"/>
  <c r="J196" i="2"/>
  <c r="N196" i="2" s="1"/>
  <c r="J1101" i="2"/>
  <c r="N1101" i="2" s="1"/>
  <c r="L1024" i="2"/>
  <c r="L424" i="2"/>
  <c r="K1829" i="2"/>
  <c r="J922" i="2"/>
  <c r="I2070" i="2"/>
  <c r="L1208" i="2"/>
  <c r="L1500" i="2"/>
  <c r="K44" i="2"/>
  <c r="K1023" i="2"/>
  <c r="J609" i="2"/>
  <c r="I2224" i="2"/>
  <c r="M2224" i="2" s="1"/>
  <c r="J728" i="2"/>
  <c r="N728" i="2" s="1"/>
  <c r="L2213" i="2"/>
  <c r="L1843" i="2"/>
  <c r="K1273" i="2"/>
  <c r="I270" i="2"/>
  <c r="K871" i="2"/>
  <c r="I1383" i="2"/>
  <c r="M1383" i="2" s="1"/>
  <c r="O1383" i="2" s="1"/>
  <c r="I1503" i="2"/>
  <c r="L1134" i="2"/>
  <c r="J1247" i="2"/>
  <c r="N1247" i="2" s="1"/>
  <c r="L756" i="2"/>
  <c r="I1231" i="2"/>
  <c r="M1231" i="2" s="1"/>
  <c r="O1231" i="2" s="1"/>
  <c r="L206" i="2"/>
  <c r="L627" i="2"/>
  <c r="K141" i="2"/>
  <c r="I392" i="2"/>
  <c r="K435" i="2"/>
  <c r="K1791" i="2"/>
  <c r="J1360" i="2"/>
  <c r="L1140" i="2"/>
  <c r="K1058" i="2"/>
  <c r="L461" i="2"/>
  <c r="J1045" i="2"/>
  <c r="N1045" i="2" s="1"/>
  <c r="I649" i="2"/>
  <c r="M649" i="2" s="1"/>
  <c r="O649" i="2" s="1"/>
  <c r="K734" i="2"/>
  <c r="L623" i="2"/>
  <c r="K384" i="2"/>
  <c r="L1483" i="2"/>
  <c r="J340" i="2"/>
  <c r="N340" i="2" s="1"/>
  <c r="L737" i="2"/>
  <c r="I1357" i="2"/>
  <c r="M1357" i="2" s="1"/>
  <c r="O1357" i="2" s="1"/>
  <c r="L2260" i="2"/>
  <c r="L1236" i="2"/>
  <c r="I763" i="2"/>
  <c r="I1254" i="2"/>
  <c r="M1254" i="2" s="1"/>
  <c r="O1254" i="2" s="1"/>
  <c r="L256" i="2"/>
  <c r="J52" i="2"/>
  <c r="N52" i="2" s="1"/>
  <c r="J409" i="2"/>
  <c r="N409" i="2" s="1"/>
  <c r="K1191" i="2"/>
  <c r="L719" i="2"/>
  <c r="J1076" i="2"/>
  <c r="N1076" i="2" s="1"/>
  <c r="I896" i="2"/>
  <c r="L1595" i="2"/>
  <c r="I1500" i="2"/>
  <c r="L194" i="2"/>
  <c r="L516" i="2"/>
  <c r="K1269" i="2"/>
  <c r="J1714" i="2"/>
  <c r="N1714" i="2" s="1"/>
  <c r="I2054" i="2"/>
  <c r="I1676" i="2"/>
  <c r="M1676" i="2" s="1"/>
  <c r="O1676" i="2" s="1"/>
  <c r="J1850" i="2"/>
  <c r="N1850" i="2" s="1"/>
  <c r="L391" i="2"/>
  <c r="L1599" i="2"/>
  <c r="J486" i="2"/>
  <c r="I2261" i="2"/>
  <c r="L1336" i="2"/>
  <c r="L1365" i="2"/>
  <c r="I2046" i="2"/>
  <c r="K954" i="2"/>
  <c r="K167" i="2"/>
  <c r="J2033" i="2"/>
  <c r="K735" i="2"/>
  <c r="J1541" i="2"/>
  <c r="K1500" i="2"/>
  <c r="I945" i="2"/>
  <c r="J2134" i="2"/>
  <c r="N2134" i="2" s="1"/>
  <c r="L226" i="2"/>
  <c r="J496" i="2"/>
  <c r="N496" i="2" s="1"/>
  <c r="J320" i="2"/>
  <c r="I1458" i="2"/>
  <c r="M1458" i="2" s="1"/>
  <c r="O1458" i="2" s="1"/>
  <c r="K1915" i="2"/>
  <c r="K915" i="2"/>
  <c r="I941" i="2"/>
  <c r="J1200" i="2"/>
  <c r="L666" i="2"/>
  <c r="K1239" i="2"/>
  <c r="L785" i="2"/>
  <c r="J1719" i="2"/>
  <c r="J1947" i="2"/>
  <c r="N1947" i="2" s="1"/>
  <c r="J295" i="2"/>
  <c r="N295" i="2" s="1"/>
  <c r="K1411" i="2"/>
  <c r="I2107" i="2"/>
  <c r="M2107" i="2" s="1"/>
  <c r="O2107" i="2" s="1"/>
  <c r="I740" i="2"/>
  <c r="M740" i="2" s="1"/>
  <c r="O740" i="2" s="1"/>
  <c r="I78" i="2"/>
  <c r="M78" i="2" s="1"/>
  <c r="I212" i="2"/>
  <c r="M212" i="2" s="1"/>
  <c r="O212" i="2" s="1"/>
  <c r="L1095" i="2"/>
  <c r="L2095" i="2"/>
  <c r="L143" i="2"/>
  <c r="L1603" i="2"/>
  <c r="L493" i="2"/>
  <c r="J1202" i="2"/>
  <c r="L2175" i="2"/>
  <c r="L1828" i="2"/>
  <c r="I1608" i="2"/>
  <c r="M1608" i="2" s="1"/>
  <c r="L514" i="2"/>
  <c r="L1048" i="2"/>
  <c r="I75" i="2"/>
  <c r="M75" i="2" s="1"/>
  <c r="K115" i="2"/>
  <c r="L130" i="2"/>
  <c r="L1112" i="2"/>
  <c r="L1085" i="2"/>
  <c r="K82" i="2"/>
  <c r="K1784" i="2"/>
  <c r="K1908" i="2"/>
  <c r="J521" i="2"/>
  <c r="L361" i="2"/>
  <c r="L1207" i="2"/>
  <c r="J75" i="2"/>
  <c r="K311" i="2"/>
  <c r="K1720" i="2"/>
  <c r="K1206" i="2"/>
  <c r="I425" i="2"/>
  <c r="M425" i="2" s="1"/>
  <c r="J1507" i="2"/>
  <c r="K2198" i="2"/>
  <c r="L277" i="2"/>
  <c r="L921" i="2"/>
  <c r="L347" i="2"/>
  <c r="L380" i="2"/>
  <c r="K1547" i="2"/>
  <c r="I2145" i="2"/>
  <c r="L443" i="2"/>
  <c r="I132" i="2"/>
  <c r="M132" i="2" s="1"/>
  <c r="I1164" i="2"/>
  <c r="M1164" i="2" s="1"/>
  <c r="O1164" i="2" s="1"/>
  <c r="I1661" i="2"/>
  <c r="M1661" i="2" s="1"/>
  <c r="O1661" i="2" s="1"/>
  <c r="I1884" i="2"/>
  <c r="L501" i="2"/>
  <c r="J1155" i="2"/>
  <c r="N1155" i="2" s="1"/>
  <c r="L1296" i="2"/>
  <c r="I247" i="2"/>
  <c r="M247" i="2" s="1"/>
  <c r="O247" i="2" s="1"/>
  <c r="K1333" i="2"/>
  <c r="K2255" i="2"/>
  <c r="K760" i="2"/>
  <c r="I1609" i="2"/>
  <c r="L2028" i="2"/>
  <c r="L119" i="2"/>
  <c r="L590" i="2"/>
  <c r="K1508" i="2"/>
  <c r="I485" i="2"/>
  <c r="L1710" i="2"/>
  <c r="I321" i="2"/>
  <c r="I1318" i="2"/>
  <c r="J917" i="2"/>
  <c r="N917" i="2" s="1"/>
  <c r="J1600" i="2"/>
  <c r="I124" i="2"/>
  <c r="L1987" i="2"/>
  <c r="I267" i="2"/>
  <c r="I2029" i="2"/>
  <c r="L458" i="2"/>
  <c r="I548" i="2"/>
  <c r="M548" i="2" s="1"/>
  <c r="O548" i="2" s="1"/>
  <c r="L37" i="2"/>
  <c r="K1361" i="2"/>
  <c r="K2199" i="2"/>
  <c r="I2181" i="2"/>
  <c r="M2181" i="2" s="1"/>
  <c r="K2132" i="2"/>
  <c r="K543" i="2"/>
  <c r="L1391" i="2"/>
  <c r="K1308" i="2"/>
  <c r="I1602" i="2"/>
  <c r="M1602" i="2" s="1"/>
  <c r="K2121" i="2"/>
  <c r="K1965" i="2"/>
  <c r="I800" i="2"/>
  <c r="M800" i="2" s="1"/>
  <c r="O800" i="2" s="1"/>
  <c r="I712" i="2"/>
  <c r="L479" i="2"/>
  <c r="J353" i="2"/>
  <c r="N353" i="2" s="1"/>
  <c r="K253" i="2"/>
  <c r="L1138" i="2"/>
  <c r="L2195" i="2"/>
  <c r="J1692" i="2"/>
  <c r="K294" i="2"/>
  <c r="I1396" i="2"/>
  <c r="J1370" i="2"/>
  <c r="K1498" i="2"/>
  <c r="J1835" i="2"/>
  <c r="N1835" i="2" s="1"/>
  <c r="K1666" i="2"/>
  <c r="I1365" i="2"/>
  <c r="I157" i="2"/>
  <c r="M157" i="2" s="1"/>
  <c r="O157" i="2" s="1"/>
  <c r="L252" i="2"/>
  <c r="L876" i="2"/>
  <c r="K2105" i="2"/>
  <c r="I889" i="2"/>
  <c r="M889" i="2" s="1"/>
  <c r="J2170" i="2"/>
  <c r="N2170" i="2" s="1"/>
  <c r="K586" i="2"/>
  <c r="I1936" i="2"/>
  <c r="L1282" i="2"/>
  <c r="L1476" i="2"/>
  <c r="J1919" i="2"/>
  <c r="L1440" i="2"/>
  <c r="I859" i="2"/>
  <c r="K1181" i="2"/>
  <c r="I1479" i="2"/>
  <c r="M1479" i="2" s="1"/>
  <c r="O1479" i="2" s="1"/>
  <c r="J862" i="2"/>
  <c r="K1785" i="2"/>
  <c r="L895" i="2"/>
  <c r="L150" i="2"/>
  <c r="L1780" i="2"/>
  <c r="L1719" i="2"/>
  <c r="K7" i="2"/>
  <c r="J58" i="2"/>
  <c r="N58" i="2" s="1"/>
  <c r="J1582" i="2"/>
  <c r="L2023" i="2"/>
  <c r="K535" i="2"/>
  <c r="J450" i="2"/>
  <c r="N450" i="2" s="1"/>
  <c r="K1331" i="2"/>
  <c r="J575" i="2"/>
  <c r="N575" i="2" s="1"/>
  <c r="L1881" i="2"/>
  <c r="K1317" i="2"/>
  <c r="I1891" i="2"/>
  <c r="J1293" i="2"/>
  <c r="L1285" i="2"/>
  <c r="K57" i="2"/>
  <c r="L1470" i="2"/>
  <c r="L314" i="2"/>
  <c r="I783" i="2"/>
  <c r="J645" i="2"/>
  <c r="N645" i="2" s="1"/>
  <c r="I244" i="2"/>
  <c r="M244" i="2" s="1"/>
  <c r="O244" i="2" s="1"/>
  <c r="L428" i="2"/>
  <c r="J1803" i="2"/>
  <c r="N1803" i="2" s="1"/>
  <c r="K74" i="2"/>
  <c r="K2038" i="2"/>
  <c r="L2007" i="2"/>
  <c r="K1190" i="2"/>
  <c r="K249" i="2"/>
  <c r="K1198" i="2"/>
  <c r="K18" i="2"/>
  <c r="I58" i="2"/>
  <c r="M58" i="2" s="1"/>
  <c r="O58" i="2" s="1"/>
  <c r="L1360" i="2"/>
  <c r="I1654" i="2"/>
  <c r="M1654" i="2" s="1"/>
  <c r="O1654" i="2" s="1"/>
  <c r="J887" i="2"/>
  <c r="J673" i="2"/>
  <c r="K786" i="2"/>
  <c r="J611" i="2"/>
  <c r="N611" i="2" s="1"/>
  <c r="J716" i="2"/>
  <c r="J2015" i="2"/>
  <c r="I313" i="2"/>
  <c r="M313" i="2" s="1"/>
  <c r="O313" i="2" s="1"/>
  <c r="K526" i="2"/>
  <c r="J170" i="2"/>
  <c r="L1813" i="2"/>
  <c r="I297" i="2"/>
  <c r="I1941" i="2"/>
  <c r="M1941" i="2" s="1"/>
  <c r="O1941" i="2" s="1"/>
  <c r="J418" i="2"/>
  <c r="N418" i="2" s="1"/>
  <c r="I532" i="2"/>
  <c r="K1891" i="2"/>
  <c r="L949" i="2"/>
  <c r="L44" i="2"/>
  <c r="K1235" i="2"/>
  <c r="J1036" i="2"/>
  <c r="N1036" i="2" s="1"/>
  <c r="K1442" i="2"/>
  <c r="L1779" i="2"/>
  <c r="I358" i="2"/>
  <c r="M358" i="2" s="1"/>
  <c r="O358" i="2" s="1"/>
  <c r="L1441" i="2"/>
  <c r="K2193" i="2"/>
  <c r="I1833" i="2"/>
  <c r="I2128" i="2"/>
  <c r="M2128" i="2" s="1"/>
  <c r="O2128" i="2" s="1"/>
  <c r="I1128" i="2"/>
  <c r="M1128" i="2" s="1"/>
  <c r="O1128" i="2" s="1"/>
  <c r="J2199" i="2"/>
  <c r="N2199" i="2" s="1"/>
  <c r="I677" i="2"/>
  <c r="K1330" i="2"/>
  <c r="L1182" i="2"/>
  <c r="K850" i="2"/>
  <c r="I172" i="2"/>
  <c r="M172" i="2" s="1"/>
  <c r="J227" i="2"/>
  <c r="N227" i="2" s="1"/>
  <c r="K1504" i="2"/>
  <c r="I489" i="2"/>
  <c r="K149" i="2"/>
  <c r="L1994" i="2"/>
  <c r="K2135" i="2"/>
  <c r="I1397" i="2"/>
  <c r="J1908" i="2"/>
  <c r="N1908" i="2" s="1"/>
  <c r="L695" i="2"/>
  <c r="I1887" i="2"/>
  <c r="M1887" i="2" s="1"/>
  <c r="J767" i="2"/>
  <c r="L1239" i="2"/>
  <c r="L1251" i="2"/>
  <c r="K847" i="2"/>
  <c r="I747" i="2"/>
  <c r="M747" i="2" s="1"/>
  <c r="O747" i="2" s="1"/>
  <c r="L894" i="2"/>
  <c r="K1817" i="2"/>
  <c r="K820" i="2"/>
  <c r="J858" i="2"/>
  <c r="I554" i="2"/>
  <c r="L1186" i="2"/>
  <c r="L202" i="2"/>
  <c r="K1626" i="2"/>
  <c r="I1709" i="2"/>
  <c r="J1418" i="2"/>
  <c r="N1418" i="2" s="1"/>
  <c r="I953" i="2"/>
  <c r="M953" i="2" s="1"/>
  <c r="K534" i="2"/>
  <c r="L1495" i="2"/>
  <c r="I1759" i="2"/>
  <c r="M1759" i="2" s="1"/>
  <c r="O1759" i="2" s="1"/>
  <c r="L1723" i="2"/>
  <c r="I299" i="2"/>
  <c r="K1825" i="2"/>
  <c r="L595" i="2"/>
  <c r="K1114" i="2"/>
  <c r="K1568" i="2"/>
  <c r="I2225" i="2"/>
  <c r="M2225" i="2" s="1"/>
  <c r="O2225" i="2" s="1"/>
  <c r="J1706" i="2"/>
  <c r="N1706" i="2" s="1"/>
  <c r="J55" i="2"/>
  <c r="N55" i="2" s="1"/>
  <c r="K907" i="2"/>
  <c r="L1262" i="2"/>
  <c r="L1656" i="2"/>
  <c r="I842" i="2"/>
  <c r="M842" i="2" s="1"/>
  <c r="L676" i="2"/>
  <c r="L2092" i="2"/>
  <c r="I906" i="2"/>
  <c r="M906" i="2" s="1"/>
  <c r="O906" i="2" s="1"/>
  <c r="L982" i="2"/>
  <c r="I1850" i="2"/>
  <c r="M1850" i="2" s="1"/>
  <c r="O1850" i="2" s="1"/>
  <c r="L2004" i="2"/>
  <c r="J280" i="2"/>
  <c r="N280" i="2" s="1"/>
  <c r="K770" i="2"/>
  <c r="I1319" i="2"/>
  <c r="I594" i="2"/>
  <c r="M594" i="2" s="1"/>
  <c r="O594" i="2" s="1"/>
  <c r="I1943" i="2"/>
  <c r="M1943" i="2" s="1"/>
  <c r="L1809" i="2"/>
  <c r="I1770" i="2"/>
  <c r="M1770" i="2" s="1"/>
  <c r="O1770" i="2" s="1"/>
  <c r="K1070" i="2"/>
  <c r="K1782" i="2"/>
  <c r="I1407" i="2"/>
  <c r="L1915" i="2"/>
  <c r="I1046" i="2"/>
  <c r="M1046" i="2" s="1"/>
  <c r="O1046" i="2" s="1"/>
  <c r="L1730" i="2"/>
  <c r="K472" i="2"/>
  <c r="K133" i="2"/>
  <c r="I1058" i="2"/>
  <c r="I2177" i="2"/>
  <c r="M2177" i="2" s="1"/>
  <c r="I1518" i="2"/>
  <c r="M1518" i="2" s="1"/>
  <c r="O1518" i="2" s="1"/>
  <c r="K2055" i="2"/>
  <c r="K1162" i="2"/>
  <c r="L303" i="2"/>
  <c r="L2236" i="2"/>
  <c r="K436" i="2"/>
  <c r="J1841" i="2"/>
  <c r="J875" i="2"/>
  <c r="N875" i="2" s="1"/>
  <c r="K1424" i="2"/>
  <c r="J1605" i="2"/>
  <c r="N1605" i="2" s="1"/>
  <c r="L183" i="2"/>
  <c r="L542" i="2"/>
  <c r="K2051" i="2"/>
  <c r="K1248" i="2"/>
  <c r="L1670" i="2"/>
  <c r="I214" i="2"/>
  <c r="M214" i="2" s="1"/>
  <c r="O214" i="2" s="1"/>
  <c r="L970" i="2"/>
  <c r="J37" i="2"/>
  <c r="K1314" i="2"/>
  <c r="K1557" i="2"/>
  <c r="J2077" i="2"/>
  <c r="K1884" i="2"/>
  <c r="L1464" i="2"/>
  <c r="L2066" i="2"/>
  <c r="K66" i="2"/>
  <c r="K485" i="2"/>
  <c r="I1281" i="2"/>
  <c r="L781" i="2"/>
  <c r="J918" i="2"/>
  <c r="N918" i="2" s="1"/>
  <c r="L1007" i="2"/>
  <c r="L859" i="2"/>
  <c r="J512" i="2"/>
  <c r="J12" i="2"/>
  <c r="N12" i="2" s="1"/>
  <c r="I1334" i="2"/>
  <c r="M1334" i="2" s="1"/>
  <c r="O1334" i="2" s="1"/>
  <c r="J866" i="2"/>
  <c r="K47" i="2"/>
  <c r="L1489" i="2"/>
  <c r="I1512" i="2"/>
  <c r="J2187" i="2"/>
  <c r="N2187" i="2" s="1"/>
  <c r="K1401" i="2"/>
  <c r="J1213" i="2"/>
  <c r="N1213" i="2" s="1"/>
  <c r="L1712" i="2"/>
  <c r="K1809" i="2"/>
  <c r="K321" i="2"/>
  <c r="L488" i="2"/>
  <c r="J1227" i="2"/>
  <c r="N1227" i="2" s="1"/>
  <c r="I874" i="2"/>
  <c r="M874" i="2" s="1"/>
  <c r="O874" i="2" s="1"/>
  <c r="J987" i="2"/>
  <c r="N987" i="2" s="1"/>
  <c r="K1243" i="2"/>
  <c r="K987" i="2"/>
  <c r="I1587" i="2"/>
  <c r="M1587" i="2" s="1"/>
  <c r="O1587" i="2" s="1"/>
  <c r="J1273" i="2"/>
  <c r="N1273" i="2" s="1"/>
  <c r="J181" i="2"/>
  <c r="J506" i="2"/>
  <c r="I721" i="2"/>
  <c r="M721" i="2" s="1"/>
  <c r="O721" i="2" s="1"/>
  <c r="L1918" i="2"/>
  <c r="K1973" i="2"/>
  <c r="I1648" i="2"/>
  <c r="M1648" i="2" s="1"/>
  <c r="O1648" i="2" s="1"/>
  <c r="L1902" i="2"/>
  <c r="I161" i="2"/>
  <c r="M161" i="2" s="1"/>
  <c r="O161" i="2" s="1"/>
  <c r="K2257" i="2"/>
  <c r="I765" i="2"/>
  <c r="L1349" i="2"/>
  <c r="L776" i="2"/>
  <c r="K792" i="2"/>
  <c r="L1098" i="2"/>
  <c r="L1274" i="2"/>
  <c r="I604" i="2"/>
  <c r="K532" i="2"/>
  <c r="L742" i="2"/>
  <c r="K537" i="2"/>
  <c r="K1599" i="2"/>
  <c r="I650" i="2"/>
  <c r="J1294" i="2"/>
  <c r="K1213" i="2"/>
  <c r="K412" i="2"/>
  <c r="K1837" i="2"/>
  <c r="I281" i="2"/>
  <c r="M281" i="2" s="1"/>
  <c r="O281" i="2" s="1"/>
  <c r="L352" i="2"/>
  <c r="K1087" i="2"/>
  <c r="K26" i="2"/>
  <c r="L111" i="2"/>
  <c r="J725" i="2"/>
  <c r="N725" i="2" s="1"/>
  <c r="K650" i="2"/>
  <c r="L698" i="2"/>
  <c r="I676" i="2"/>
  <c r="I1710" i="2"/>
  <c r="M1710" i="2" s="1"/>
  <c r="O1710" i="2" s="1"/>
  <c r="I1140" i="2"/>
  <c r="L1243" i="2"/>
  <c r="K1564" i="2"/>
  <c r="K1322" i="2"/>
  <c r="K1221" i="2"/>
  <c r="L659" i="2"/>
  <c r="J1970" i="2"/>
  <c r="N1970" i="2" s="1"/>
  <c r="I1653" i="2"/>
  <c r="L1444" i="2"/>
  <c r="I2221" i="2"/>
  <c r="I1952" i="2"/>
  <c r="M1952" i="2" s="1"/>
  <c r="O1952" i="2" s="1"/>
  <c r="J1559" i="2"/>
  <c r="N1559" i="2" s="1"/>
  <c r="L125" i="2"/>
  <c r="L2154" i="2"/>
  <c r="K806" i="2"/>
  <c r="K1083" i="2"/>
  <c r="J1624" i="2"/>
  <c r="N1624" i="2" s="1"/>
  <c r="K505" i="2"/>
  <c r="K1171" i="2"/>
  <c r="J304" i="2"/>
  <c r="N304" i="2" s="1"/>
  <c r="I194" i="2"/>
  <c r="J1594" i="2"/>
  <c r="N1594" i="2" s="1"/>
  <c r="I1670" i="2"/>
  <c r="J649" i="2"/>
  <c r="N649" i="2" s="1"/>
  <c r="J542" i="2"/>
  <c r="K1042" i="2"/>
  <c r="K1410" i="2"/>
  <c r="K716" i="2"/>
  <c r="K1291" i="2"/>
  <c r="J1463" i="2"/>
  <c r="N1463" i="2" s="1"/>
  <c r="I1905" i="2"/>
  <c r="M1905" i="2" s="1"/>
  <c r="L272" i="2"/>
  <c r="J2255" i="2"/>
  <c r="L2014" i="2"/>
  <c r="I822" i="2"/>
  <c r="M822" i="2" s="1"/>
  <c r="O822" i="2" s="1"/>
  <c r="I745" i="2"/>
  <c r="M745" i="2" s="1"/>
  <c r="O745" i="2" s="1"/>
  <c r="L1840" i="2"/>
  <c r="I1438" i="2"/>
  <c r="M1438" i="2" s="1"/>
  <c r="L2179" i="2"/>
  <c r="K577" i="2"/>
  <c r="I1738" i="2"/>
  <c r="M1738" i="2" s="1"/>
  <c r="O1738" i="2" s="1"/>
  <c r="J2040" i="2"/>
  <c r="L1790" i="2"/>
  <c r="J2043" i="2"/>
  <c r="J1508" i="2"/>
  <c r="K405" i="2"/>
  <c r="K1558" i="2"/>
  <c r="K421" i="2"/>
  <c r="J1263" i="2"/>
  <c r="N1263" i="2" s="1"/>
  <c r="L445" i="2"/>
  <c r="K1466" i="2"/>
  <c r="K147" i="2"/>
  <c r="L1455" i="2"/>
  <c r="K2250" i="2"/>
  <c r="I407" i="2"/>
  <c r="L164" i="2"/>
  <c r="J965" i="2"/>
  <c r="N965" i="2" s="1"/>
  <c r="J2205" i="2"/>
  <c r="N2205" i="2" s="1"/>
  <c r="L1238" i="2"/>
  <c r="I543" i="2"/>
  <c r="K2146" i="2"/>
  <c r="K1645" i="2"/>
  <c r="L463" i="2"/>
  <c r="I1452" i="2"/>
  <c r="M1452" i="2" s="1"/>
  <c r="O1452" i="2" s="1"/>
  <c r="I227" i="2"/>
  <c r="M227" i="2" s="1"/>
  <c r="O227" i="2" s="1"/>
  <c r="K1603" i="2"/>
  <c r="L1082" i="2"/>
  <c r="K1777" i="2"/>
  <c r="J799" i="2"/>
  <c r="N799" i="2" s="1"/>
  <c r="J369" i="2"/>
  <c r="L817" i="2"/>
  <c r="I2212" i="2"/>
  <c r="M2212" i="2" s="1"/>
  <c r="O2212" i="2" s="1"/>
  <c r="K1080" i="2"/>
  <c r="I2008" i="2"/>
  <c r="K118" i="2"/>
  <c r="J1801" i="2"/>
  <c r="L1088" i="2"/>
  <c r="L1097" i="2"/>
  <c r="I814" i="2"/>
  <c r="M814" i="2" s="1"/>
  <c r="K391" i="2"/>
  <c r="J1239" i="2"/>
  <c r="J2198" i="2"/>
  <c r="N2198" i="2" s="1"/>
  <c r="L1235" i="2"/>
  <c r="I1145" i="2"/>
  <c r="L1053" i="2"/>
  <c r="K946" i="2"/>
  <c r="I785" i="2"/>
  <c r="M785" i="2" s="1"/>
  <c r="L1628" i="2"/>
  <c r="L1023" i="2"/>
  <c r="L2062" i="2"/>
  <c r="I2052" i="2"/>
  <c r="J1638" i="2"/>
  <c r="N1638" i="2" s="1"/>
  <c r="K2013" i="2"/>
  <c r="L1651" i="2"/>
  <c r="I2108" i="2"/>
  <c r="M2108" i="2" s="1"/>
  <c r="O2108" i="2" s="1"/>
  <c r="L520" i="2"/>
  <c r="J18" i="2"/>
  <c r="L1295" i="2"/>
  <c r="K1318" i="2"/>
  <c r="K362" i="2"/>
  <c r="I793" i="2"/>
  <c r="M793" i="2" s="1"/>
  <c r="O793" i="2" s="1"/>
  <c r="J1836" i="2"/>
  <c r="J1531" i="2"/>
  <c r="I1753" i="2"/>
  <c r="M1753" i="2" s="1"/>
  <c r="O1753" i="2" s="1"/>
  <c r="L1356" i="2"/>
  <c r="L1279" i="2"/>
  <c r="I228" i="2"/>
  <c r="M228" i="2" s="1"/>
  <c r="O228" i="2" s="1"/>
  <c r="L1017" i="2"/>
  <c r="J1944" i="2"/>
  <c r="N1944" i="2" s="1"/>
  <c r="L1627" i="2"/>
  <c r="J851" i="2"/>
  <c r="N851" i="2" s="1"/>
  <c r="K287" i="2"/>
  <c r="L1943" i="2"/>
  <c r="K563" i="2"/>
  <c r="K1600" i="2"/>
  <c r="L1433" i="2"/>
  <c r="I1776" i="2"/>
  <c r="M1776" i="2" s="1"/>
  <c r="O1776" i="2" s="1"/>
  <c r="I1757" i="2"/>
  <c r="M1757" i="2" s="1"/>
  <c r="O1757" i="2" s="1"/>
  <c r="I1104" i="2"/>
  <c r="I2134" i="2"/>
  <c r="M2134" i="2" s="1"/>
  <c r="O2134" i="2" s="1"/>
  <c r="K1371" i="2"/>
  <c r="L867" i="2"/>
  <c r="I1090" i="2"/>
  <c r="M1090" i="2" s="1"/>
  <c r="O1090" i="2" s="1"/>
  <c r="J805" i="2"/>
  <c r="I1546" i="2"/>
  <c r="I1816" i="2"/>
  <c r="M1816" i="2" s="1"/>
  <c r="O1816" i="2" s="1"/>
  <c r="I1907" i="2"/>
  <c r="M1907" i="2" s="1"/>
  <c r="J1029" i="2"/>
  <c r="J1933" i="2"/>
  <c r="L674" i="2"/>
  <c r="J1258" i="2"/>
  <c r="N1258" i="2" s="1"/>
  <c r="L378" i="2"/>
  <c r="K2165" i="2"/>
  <c r="I1033" i="2"/>
  <c r="M1033" i="2" s="1"/>
  <c r="O1033" i="2" s="1"/>
  <c r="L385" i="2"/>
  <c r="L411" i="2"/>
  <c r="L2174" i="2"/>
  <c r="K1512" i="2"/>
  <c r="J436" i="2"/>
  <c r="L74" i="2"/>
  <c r="K120" i="2"/>
  <c r="L471" i="2"/>
  <c r="I1493" i="2"/>
  <c r="K2164" i="2"/>
  <c r="I538" i="2"/>
  <c r="I914" i="2"/>
  <c r="M914" i="2" s="1"/>
  <c r="O914" i="2" s="1"/>
  <c r="L75" i="2"/>
  <c r="J1713" i="2"/>
  <c r="N1713" i="2" s="1"/>
  <c r="L1508" i="2"/>
  <c r="L243" i="2"/>
  <c r="K1801" i="2"/>
  <c r="J122" i="2"/>
  <c r="N122" i="2" s="1"/>
  <c r="I279" i="2"/>
  <c r="L290" i="2"/>
  <c r="I1117" i="2"/>
  <c r="M1117" i="2" s="1"/>
  <c r="O1117" i="2" s="1"/>
  <c r="J401" i="2"/>
  <c r="N401" i="2" s="1"/>
  <c r="L284" i="2"/>
  <c r="L333" i="2"/>
  <c r="K1157" i="2"/>
  <c r="L1913" i="2"/>
  <c r="L1940" i="2"/>
  <c r="I1045" i="2"/>
  <c r="K681" i="2"/>
  <c r="J148" i="2"/>
  <c r="N148" i="2" s="1"/>
  <c r="K1984" i="2"/>
  <c r="K873" i="2"/>
  <c r="L1473" i="2"/>
  <c r="K96" i="2"/>
  <c r="K554" i="2"/>
  <c r="K1980" i="2"/>
  <c r="L657" i="2"/>
  <c r="L1905" i="2"/>
  <c r="I662" i="2"/>
  <c r="M662" i="2" s="1"/>
  <c r="J2252" i="2"/>
  <c r="N2252" i="2" s="1"/>
  <c r="O2252" i="2" s="1"/>
  <c r="K1151" i="2"/>
  <c r="K453" i="2"/>
  <c r="L2132" i="2"/>
  <c r="K1293" i="2"/>
  <c r="J1978" i="2"/>
  <c r="I113" i="2"/>
  <c r="M113" i="2" s="1"/>
  <c r="O113" i="2" s="1"/>
  <c r="I638" i="2"/>
  <c r="M638" i="2" s="1"/>
  <c r="O638" i="2" s="1"/>
  <c r="I1496" i="2"/>
  <c r="K370" i="2"/>
  <c r="J1731" i="2"/>
  <c r="N1731" i="2" s="1"/>
  <c r="I2235" i="2"/>
  <c r="M2235" i="2" s="1"/>
  <c r="L1703" i="2"/>
  <c r="K1445" i="2"/>
  <c r="J222" i="2"/>
  <c r="N222" i="2" s="1"/>
  <c r="L1070" i="2"/>
  <c r="L147" i="2"/>
  <c r="K366" i="2"/>
  <c r="L1906" i="2"/>
  <c r="L1323" i="2"/>
  <c r="J438" i="2"/>
  <c r="N438" i="2" s="1"/>
  <c r="I2003" i="2"/>
  <c r="M2003" i="2" s="1"/>
  <c r="I2155" i="2"/>
  <c r="M2155" i="2" s="1"/>
  <c r="O2155" i="2" s="1"/>
  <c r="I1203" i="2"/>
  <c r="L1189" i="2"/>
  <c r="K1552" i="2"/>
  <c r="K481" i="2"/>
  <c r="J1335" i="2"/>
  <c r="N1335" i="2" s="1"/>
  <c r="I526" i="2"/>
  <c r="K187" i="2"/>
  <c r="K2260" i="2"/>
  <c r="K1111" i="2"/>
  <c r="J400" i="2"/>
  <c r="N400" i="2" s="1"/>
  <c r="L386" i="2"/>
  <c r="I1656" i="2"/>
  <c r="J1549" i="2"/>
  <c r="N1549" i="2" s="1"/>
  <c r="K382" i="2"/>
  <c r="K2070" i="2"/>
  <c r="K1819" i="2"/>
  <c r="K1158" i="2"/>
  <c r="L1555" i="2"/>
  <c r="K1054" i="2"/>
  <c r="I1597" i="2"/>
  <c r="M1597" i="2" s="1"/>
  <c r="O1597" i="2" s="1"/>
  <c r="J1665" i="2"/>
  <c r="N1665" i="2" s="1"/>
  <c r="J224" i="2"/>
  <c r="N224" i="2" s="1"/>
  <c r="K1531" i="2"/>
  <c r="K2210" i="2"/>
  <c r="I1354" i="2"/>
  <c r="M1354" i="2" s="1"/>
  <c r="O1354" i="2" s="1"/>
  <c r="I469" i="2"/>
  <c r="M469" i="2" s="1"/>
  <c r="O469" i="2" s="1"/>
  <c r="J2176" i="2"/>
  <c r="N2176" i="2" s="1"/>
  <c r="L70" i="2"/>
  <c r="I63" i="2"/>
  <c r="M63" i="2" s="1"/>
  <c r="I2196" i="2"/>
  <c r="K414" i="2"/>
  <c r="I2042" i="2"/>
  <c r="I1686" i="2"/>
  <c r="M1686" i="2" s="1"/>
  <c r="O1686" i="2" s="1"/>
  <c r="I1048" i="2"/>
  <c r="M1048" i="2" s="1"/>
  <c r="O1048" i="2" s="1"/>
  <c r="I1059" i="2"/>
  <c r="M1059" i="2" s="1"/>
  <c r="O1059" i="2" s="1"/>
  <c r="J315" i="2"/>
  <c r="N315" i="2" s="1"/>
  <c r="J815" i="2"/>
  <c r="J172" i="2"/>
  <c r="J623" i="2"/>
  <c r="L1067" i="2"/>
  <c r="L1052" i="2"/>
  <c r="I446" i="2"/>
  <c r="M446" i="2" s="1"/>
  <c r="J549" i="2"/>
  <c r="N549" i="2" s="1"/>
  <c r="J1009" i="2"/>
  <c r="N1009" i="2" s="1"/>
  <c r="K1912" i="2"/>
  <c r="I734" i="2"/>
  <c r="K1045" i="2"/>
  <c r="J239" i="2"/>
  <c r="N239" i="2" s="1"/>
  <c r="K1656" i="2"/>
  <c r="K471" i="2"/>
  <c r="J398" i="2"/>
  <c r="N398" i="2" s="1"/>
  <c r="K551" i="2"/>
  <c r="K160" i="2"/>
  <c r="I209" i="2"/>
  <c r="K1864" i="2"/>
  <c r="I1725" i="2"/>
  <c r="M1725" i="2" s="1"/>
  <c r="O1725" i="2" s="1"/>
  <c r="L241" i="2"/>
  <c r="J1343" i="2"/>
  <c r="N1343" i="2" s="1"/>
  <c r="J437" i="2"/>
  <c r="N437" i="2" s="1"/>
  <c r="I210" i="2"/>
  <c r="M210" i="2" s="1"/>
  <c r="O210" i="2" s="1"/>
  <c r="L2224" i="2"/>
  <c r="I23" i="2"/>
  <c r="M23" i="2" s="1"/>
  <c r="L179" i="2"/>
  <c r="I1809" i="2"/>
  <c r="L580" i="2"/>
  <c r="L2223" i="2"/>
  <c r="J361" i="2"/>
  <c r="J1759" i="2"/>
  <c r="L1129" i="2"/>
  <c r="J1156" i="2"/>
  <c r="N1156" i="2" s="1"/>
  <c r="L1141" i="2"/>
  <c r="J1150" i="2"/>
  <c r="K763" i="2"/>
  <c r="L1636" i="2"/>
  <c r="L2126" i="2"/>
  <c r="L1982" i="2"/>
  <c r="L1852" i="2"/>
  <c r="L1234" i="2"/>
  <c r="K628" i="2"/>
  <c r="J16" i="2"/>
  <c r="J1172" i="2"/>
  <c r="N1172" i="2" s="1"/>
  <c r="J2041" i="2"/>
  <c r="K2241" i="2"/>
  <c r="L1096" i="2"/>
  <c r="L718" i="2"/>
  <c r="L883" i="2"/>
  <c r="K1646" i="2"/>
  <c r="I2140" i="2"/>
  <c r="M2140" i="2" s="1"/>
  <c r="O2140" i="2" s="1"/>
  <c r="L927" i="2"/>
  <c r="J499" i="2"/>
  <c r="N499" i="2" s="1"/>
  <c r="L1547" i="2"/>
  <c r="L2041" i="2"/>
  <c r="J637" i="2"/>
  <c r="N637" i="2" s="1"/>
  <c r="O637" i="2" s="1"/>
  <c r="L525" i="2"/>
  <c r="L441" i="2"/>
  <c r="J1879" i="2"/>
  <c r="J1326" i="2"/>
  <c r="N1326" i="2" s="1"/>
  <c r="J1758" i="2"/>
  <c r="N1758" i="2" s="1"/>
  <c r="L553" i="2"/>
  <c r="K1433" i="2"/>
  <c r="K1136" i="2"/>
  <c r="L898" i="2"/>
  <c r="J1862" i="2"/>
  <c r="J750" i="2"/>
  <c r="K546" i="2"/>
  <c r="J1334" i="2"/>
  <c r="N1334" i="2" s="1"/>
  <c r="K1144" i="2"/>
  <c r="L663" i="2"/>
  <c r="K2125" i="2"/>
  <c r="L422" i="2"/>
  <c r="L609" i="2"/>
  <c r="J1146" i="2"/>
  <c r="N1146" i="2" s="1"/>
  <c r="I2164" i="2"/>
  <c r="L1640" i="2"/>
  <c r="J364" i="2"/>
  <c r="L870" i="2"/>
  <c r="I1878" i="2"/>
  <c r="I888" i="2"/>
  <c r="L180" i="2"/>
  <c r="I1962" i="2"/>
  <c r="M1962" i="2" s="1"/>
  <c r="J798" i="2"/>
  <c r="N798" i="2" s="1"/>
  <c r="L2266" i="2"/>
  <c r="J1917" i="2"/>
  <c r="K1939" i="2"/>
  <c r="K1370" i="2"/>
  <c r="L2020" i="2"/>
  <c r="J865" i="2"/>
  <c r="K1833" i="2"/>
  <c r="L15" i="2"/>
  <c r="I1443" i="2"/>
  <c r="J780" i="2"/>
  <c r="N780" i="2" s="1"/>
  <c r="I405" i="2"/>
  <c r="K1321" i="2"/>
  <c r="L775" i="2"/>
  <c r="I570" i="2"/>
  <c r="L80" i="2"/>
  <c r="K1338" i="2"/>
  <c r="K1953" i="2"/>
  <c r="L1087" i="2"/>
  <c r="I1455" i="2"/>
  <c r="M1455" i="2" s="1"/>
  <c r="O1455" i="2" s="1"/>
  <c r="I2264" i="2"/>
  <c r="L1983" i="2"/>
  <c r="L1106" i="2"/>
  <c r="J152" i="2"/>
  <c r="N152" i="2" s="1"/>
  <c r="J952" i="2"/>
  <c r="N952" i="2" s="1"/>
  <c r="I927" i="2"/>
  <c r="M927" i="2" s="1"/>
  <c r="L1834" i="2"/>
  <c r="K181" i="2"/>
  <c r="I1909" i="2"/>
  <c r="M1909" i="2" s="1"/>
  <c r="J1831" i="2"/>
  <c r="N1831" i="2" s="1"/>
  <c r="I990" i="2"/>
  <c r="M990" i="2" s="1"/>
  <c r="I1391" i="2"/>
  <c r="M1391" i="2" s="1"/>
  <c r="O1391" i="2" s="1"/>
  <c r="K703" i="2"/>
  <c r="L97" i="2"/>
  <c r="L73" i="2"/>
  <c r="J430" i="2"/>
  <c r="L117" i="2"/>
  <c r="L583" i="2"/>
  <c r="L489" i="2"/>
  <c r="J1950" i="2"/>
  <c r="N1950" i="2" s="1"/>
  <c r="I1039" i="2"/>
  <c r="M1039" i="2" s="1"/>
  <c r="O1039" i="2" s="1"/>
  <c r="J845" i="2"/>
  <c r="N845" i="2" s="1"/>
  <c r="J1994" i="2"/>
  <c r="L1209" i="2"/>
  <c r="J1176" i="2"/>
  <c r="N1176" i="2" s="1"/>
  <c r="O1176" i="2" s="1"/>
  <c r="J472" i="2"/>
  <c r="I1889" i="2"/>
  <c r="L364" i="2"/>
  <c r="J96" i="2"/>
  <c r="L848" i="2"/>
  <c r="K1194" i="2"/>
  <c r="J705" i="2"/>
  <c r="N705" i="2" s="1"/>
  <c r="J331" i="2"/>
  <c r="N331" i="2" s="1"/>
  <c r="J2020" i="2"/>
  <c r="N2020" i="2" s="1"/>
  <c r="O2020" i="2" s="1"/>
  <c r="J1794" i="2"/>
  <c r="N1794" i="2" s="1"/>
  <c r="K1250" i="2"/>
  <c r="I25" i="2"/>
  <c r="M25" i="2" s="1"/>
  <c r="O25" i="2" s="1"/>
  <c r="L1163" i="2"/>
  <c r="L699" i="2"/>
  <c r="J617" i="2"/>
  <c r="N617" i="2" s="1"/>
  <c r="I295" i="2"/>
  <c r="M295" i="2" s="1"/>
  <c r="O295" i="2" s="1"/>
  <c r="L1562" i="2"/>
  <c r="I1538" i="2"/>
  <c r="M1538" i="2" s="1"/>
  <c r="O1538" i="2" s="1"/>
  <c r="K1012" i="2"/>
  <c r="L1973" i="2"/>
  <c r="L1820" i="2"/>
  <c r="K2035" i="2"/>
  <c r="L342" i="2"/>
  <c r="K797" i="2"/>
  <c r="L1518" i="2"/>
  <c r="L1331" i="2"/>
  <c r="K1851" i="2"/>
  <c r="I1668" i="2"/>
  <c r="L1066" i="2"/>
  <c r="J68" i="2"/>
  <c r="L750" i="2"/>
  <c r="K230" i="2"/>
  <c r="L59" i="2"/>
  <c r="J2001" i="2"/>
  <c r="N2001" i="2" s="1"/>
  <c r="J484" i="2"/>
  <c r="N484" i="2" s="1"/>
  <c r="J1369" i="2"/>
  <c r="N1369" i="2" s="1"/>
  <c r="J1788" i="2"/>
  <c r="N1788" i="2" s="1"/>
  <c r="L506" i="2"/>
  <c r="J1339" i="2"/>
  <c r="N1339" i="2" s="1"/>
  <c r="I934" i="2"/>
  <c r="M934" i="2" s="1"/>
  <c r="O934" i="2" s="1"/>
  <c r="J1866" i="2"/>
  <c r="K1529" i="2"/>
  <c r="J612" i="2"/>
  <c r="N612" i="2" s="1"/>
  <c r="K282" i="2"/>
  <c r="K415" i="2"/>
  <c r="K102" i="2"/>
  <c r="L7" i="2"/>
  <c r="L823" i="2"/>
  <c r="J959" i="2"/>
  <c r="L1773" i="2"/>
  <c r="J1891" i="2"/>
  <c r="K1396" i="2"/>
  <c r="I203" i="2"/>
  <c r="M203" i="2" s="1"/>
  <c r="O203" i="2" s="1"/>
  <c r="J1179" i="2"/>
  <c r="N1179" i="2" s="1"/>
  <c r="O1179" i="2" s="1"/>
  <c r="I1886" i="2"/>
  <c r="J1235" i="2"/>
  <c r="L412" i="2"/>
  <c r="L1312" i="2"/>
  <c r="I2079" i="2"/>
  <c r="J1639" i="2"/>
  <c r="N1639" i="2" s="1"/>
  <c r="K1043" i="2"/>
  <c r="K2157" i="2"/>
  <c r="I1502" i="2"/>
  <c r="M1502" i="2" s="1"/>
  <c r="O1502" i="2" s="1"/>
  <c r="J1823" i="2"/>
  <c r="J60" i="2"/>
  <c r="N60" i="2" s="1"/>
  <c r="I218" i="2"/>
  <c r="M218" i="2" s="1"/>
  <c r="O218" i="2" s="1"/>
  <c r="I1718" i="2"/>
  <c r="M1718" i="2" s="1"/>
  <c r="O1718" i="2" s="1"/>
  <c r="L93" i="2"/>
  <c r="L87" i="2"/>
  <c r="I870" i="2"/>
  <c r="J480" i="2"/>
  <c r="K547" i="2"/>
  <c r="L1709" i="2"/>
  <c r="J1490" i="2"/>
  <c r="N1490" i="2" s="1"/>
  <c r="I960" i="2"/>
  <c r="M960" i="2" s="1"/>
  <c r="O960" i="2" s="1"/>
  <c r="L442" i="2"/>
  <c r="L1735" i="2"/>
  <c r="L1530" i="2"/>
  <c r="J2145" i="2"/>
  <c r="L1974" i="2"/>
  <c r="J1776" i="2"/>
  <c r="N1776" i="2" s="1"/>
  <c r="L1880" i="2"/>
  <c r="K94" i="2"/>
  <c r="J581" i="2"/>
  <c r="K2042" i="2"/>
  <c r="K184" i="2"/>
  <c r="K237" i="2"/>
  <c r="I639" i="2"/>
  <c r="M639" i="2" s="1"/>
  <c r="I1784" i="2"/>
  <c r="M1784" i="2" s="1"/>
  <c r="O1784" i="2" s="1"/>
  <c r="I1712" i="2"/>
  <c r="M1712" i="2" s="1"/>
  <c r="O1712" i="2" s="1"/>
  <c r="L814" i="2"/>
  <c r="K1886" i="2"/>
  <c r="J406" i="2"/>
  <c r="J1991" i="2"/>
  <c r="N1991" i="2" s="1"/>
  <c r="O1991" i="2" s="1"/>
  <c r="J1815" i="2"/>
  <c r="L1842" i="2"/>
  <c r="K159" i="2"/>
  <c r="K1685" i="2"/>
  <c r="I1265" i="2"/>
  <c r="M1265" i="2" s="1"/>
  <c r="O1265" i="2" s="1"/>
  <c r="L1746" i="2"/>
  <c r="K363" i="2"/>
  <c r="K952" i="2"/>
  <c r="J2027" i="2"/>
  <c r="N2027" i="2" s="1"/>
  <c r="L983" i="2"/>
  <c r="I317" i="2"/>
  <c r="M317" i="2" s="1"/>
  <c r="O317" i="2" s="1"/>
  <c r="J1887" i="2"/>
  <c r="N1887" i="2" s="1"/>
  <c r="K1821" i="2"/>
  <c r="L61" i="2"/>
  <c r="L1934" i="2"/>
  <c r="L320" i="2"/>
  <c r="J1248" i="2"/>
  <c r="I609" i="2"/>
  <c r="J1181" i="2"/>
  <c r="N1181" i="2" s="1"/>
  <c r="K1268" i="2"/>
  <c r="K1432" i="2"/>
  <c r="L49" i="2"/>
  <c r="L47" i="2"/>
  <c r="K2237" i="2"/>
  <c r="J678" i="2"/>
  <c r="L2185" i="2"/>
  <c r="L1907" i="2"/>
  <c r="I246" i="2"/>
  <c r="M246" i="2" s="1"/>
  <c r="O246" i="2" s="1"/>
  <c r="K2120" i="2"/>
  <c r="I2218" i="2"/>
  <c r="M2218" i="2" s="1"/>
  <c r="O2218" i="2" s="1"/>
  <c r="K1450" i="2"/>
  <c r="I568" i="2"/>
  <c r="M568" i="2" s="1"/>
  <c r="O568" i="2" s="1"/>
  <c r="J458" i="2"/>
  <c r="L1137" i="2"/>
  <c r="I2200" i="2"/>
  <c r="M2200" i="2" s="1"/>
  <c r="O2200" i="2" s="1"/>
  <c r="L1026" i="2"/>
  <c r="J1548" i="2"/>
  <c r="N1548" i="2" s="1"/>
  <c r="K15" i="2"/>
  <c r="J1561" i="2"/>
  <c r="N1561" i="2" s="1"/>
  <c r="K1068" i="2"/>
  <c r="J1620" i="2"/>
  <c r="N1620" i="2" s="1"/>
  <c r="I1783" i="2"/>
  <c r="M1783" i="2" s="1"/>
  <c r="O1783" i="2" s="1"/>
  <c r="I1124" i="2"/>
  <c r="M1124" i="2" s="1"/>
  <c r="J723" i="2"/>
  <c r="N723" i="2" s="1"/>
  <c r="J101" i="2"/>
  <c r="N101" i="2" s="1"/>
  <c r="I1873" i="2"/>
  <c r="M1873" i="2" s="1"/>
  <c r="O1873" i="2" s="1"/>
  <c r="J1282" i="2"/>
  <c r="N1282" i="2" s="1"/>
  <c r="J1894" i="2"/>
  <c r="N1894" i="2" s="1"/>
  <c r="L2002" i="2"/>
  <c r="I1340" i="2"/>
  <c r="J362" i="2"/>
  <c r="N362" i="2" s="1"/>
  <c r="K2264" i="2"/>
  <c r="K1963" i="2"/>
  <c r="L2255" i="2"/>
  <c r="L453" i="2"/>
  <c r="I116" i="2"/>
  <c r="M116" i="2" s="1"/>
  <c r="O116" i="2" s="1"/>
  <c r="I350" i="2"/>
  <c r="M350" i="2" s="1"/>
  <c r="O350" i="2" s="1"/>
  <c r="K2190" i="2"/>
  <c r="I273" i="2"/>
  <c r="M273" i="2" s="1"/>
  <c r="O273" i="2" s="1"/>
  <c r="K896" i="2"/>
  <c r="I1431" i="2"/>
  <c r="M1431" i="2" s="1"/>
  <c r="O1431" i="2" s="1"/>
  <c r="J1946" i="2"/>
  <c r="N1946" i="2" s="1"/>
  <c r="L1111" i="2"/>
  <c r="K1170" i="2"/>
  <c r="J1426" i="2"/>
  <c r="N1426" i="2" s="1"/>
  <c r="L734" i="2"/>
  <c r="J859" i="2"/>
  <c r="K567" i="2"/>
  <c r="L260" i="2"/>
  <c r="K815" i="2"/>
  <c r="I588" i="2"/>
  <c r="M588" i="2" s="1"/>
  <c r="O588" i="2" s="1"/>
  <c r="J835" i="2"/>
  <c r="L1133" i="2"/>
  <c r="J1842" i="2"/>
  <c r="N1842" i="2" s="1"/>
  <c r="I426" i="2"/>
  <c r="M426" i="2" s="1"/>
  <c r="J695" i="2"/>
  <c r="L1815" i="2"/>
  <c r="J2237" i="2"/>
  <c r="I1552" i="2"/>
  <c r="I1121" i="2"/>
  <c r="M1121" i="2" s="1"/>
  <c r="K1061" i="2"/>
  <c r="L777" i="2"/>
  <c r="I260" i="2"/>
  <c r="J718" i="2"/>
  <c r="J873" i="2"/>
  <c r="L2077" i="2"/>
  <c r="L2201" i="2"/>
  <c r="J38" i="2"/>
  <c r="I1871" i="2"/>
  <c r="M1871" i="2" s="1"/>
  <c r="O1871" i="2" s="1"/>
  <c r="J1845" i="2"/>
  <c r="N1845" i="2" s="1"/>
  <c r="I1935" i="2"/>
  <c r="J2233" i="2"/>
  <c r="N2233" i="2" s="1"/>
  <c r="I1883" i="2"/>
  <c r="M1883" i="2" s="1"/>
  <c r="I1478" i="2"/>
  <c r="M1478" i="2" s="1"/>
  <c r="O1478" i="2" s="1"/>
  <c r="I1491" i="2"/>
  <c r="M1491" i="2" s="1"/>
  <c r="O1491" i="2" s="1"/>
  <c r="K449" i="2"/>
  <c r="L420" i="2"/>
  <c r="K888" i="2"/>
  <c r="J325" i="2"/>
  <c r="N325" i="2" s="1"/>
  <c r="L1966" i="2"/>
  <c r="I344" i="2"/>
  <c r="L2098" i="2"/>
  <c r="L1769" i="2"/>
  <c r="K1457" i="2"/>
  <c r="L2088" i="2"/>
  <c r="L1281" i="2"/>
  <c r="K432" i="2"/>
  <c r="J2196" i="2"/>
  <c r="N2196" i="2" s="1"/>
  <c r="K260" i="2"/>
  <c r="I697" i="2"/>
  <c r="M697" i="2" s="1"/>
  <c r="O697" i="2" s="1"/>
  <c r="I1825" i="2"/>
  <c r="J241" i="2"/>
  <c r="L2137" i="2"/>
  <c r="I1002" i="2"/>
  <c r="M1002" i="2" s="1"/>
  <c r="O1002" i="2" s="1"/>
  <c r="K599" i="2"/>
  <c r="K178" i="2"/>
  <c r="K97" i="2"/>
  <c r="L1278" i="2"/>
  <c r="L1759" i="2"/>
  <c r="J1125" i="2"/>
  <c r="I1442" i="2"/>
  <c r="M1442" i="2" s="1"/>
  <c r="O1442" i="2" s="1"/>
  <c r="I455" i="2"/>
  <c r="K1476" i="2"/>
  <c r="I885" i="2"/>
  <c r="M885" i="2" s="1"/>
  <c r="J1162" i="2"/>
  <c r="I1892" i="2"/>
  <c r="M1892" i="2" s="1"/>
  <c r="K624" i="2"/>
  <c r="I591" i="2"/>
  <c r="M591" i="2" s="1"/>
  <c r="O591" i="2" s="1"/>
  <c r="L1801" i="2"/>
  <c r="K393" i="2"/>
  <c r="L1963" i="2"/>
  <c r="J652" i="2"/>
  <c r="N652" i="2" s="1"/>
  <c r="L596" i="2"/>
  <c r="K1778" i="2"/>
  <c r="J47" i="2"/>
  <c r="L188" i="2"/>
  <c r="I627" i="2"/>
  <c r="M627" i="2" s="1"/>
  <c r="J1491" i="2"/>
  <c r="J2201" i="2"/>
  <c r="K1465" i="2"/>
  <c r="J446" i="2"/>
  <c r="I1353" i="2"/>
  <c r="M1353" i="2" s="1"/>
  <c r="J376" i="2"/>
  <c r="N376" i="2" s="1"/>
  <c r="L2064" i="2"/>
  <c r="I1902" i="2"/>
  <c r="I1205" i="2"/>
  <c r="M1205" i="2" s="1"/>
  <c r="J1195" i="2"/>
  <c r="J1678" i="2"/>
  <c r="K2254" i="2"/>
  <c r="K35" i="2"/>
  <c r="K1993" i="2"/>
  <c r="J909" i="2"/>
  <c r="I1386" i="2"/>
  <c r="M1386" i="2" s="1"/>
  <c r="O1386" i="2" s="1"/>
  <c r="J1529" i="2"/>
  <c r="N1529" i="2" s="1"/>
  <c r="I921" i="2"/>
  <c r="M921" i="2" s="1"/>
  <c r="O921" i="2" s="1"/>
  <c r="L1225" i="2"/>
  <c r="L616" i="2"/>
  <c r="J927" i="2"/>
  <c r="J113" i="2"/>
  <c r="J243" i="2"/>
  <c r="I506" i="2"/>
  <c r="M506" i="2" s="1"/>
  <c r="I1147" i="2"/>
  <c r="M1147" i="2" s="1"/>
  <c r="L1988" i="2"/>
  <c r="L2217" i="2"/>
  <c r="I2226" i="2"/>
  <c r="M2226" i="2" s="1"/>
  <c r="O2226" i="2" s="1"/>
  <c r="J1147" i="2"/>
  <c r="I1399" i="2"/>
  <c r="I447" i="2"/>
  <c r="M447" i="2" s="1"/>
  <c r="O447" i="2" s="1"/>
  <c r="K930" i="2"/>
  <c r="K49" i="2"/>
  <c r="J2242" i="2"/>
  <c r="J1826" i="2"/>
  <c r="I2262" i="2"/>
  <c r="M2262" i="2" s="1"/>
  <c r="O2262" i="2" s="1"/>
  <c r="L1117" i="2"/>
  <c r="L69" i="2"/>
  <c r="J439" i="2"/>
  <c r="I776" i="2"/>
  <c r="M776" i="2" s="1"/>
  <c r="O776" i="2" s="1"/>
  <c r="L1543" i="2"/>
  <c r="J442" i="2"/>
  <c r="L1591" i="2"/>
  <c r="K1306" i="2"/>
  <c r="I153" i="2"/>
  <c r="M153" i="2" s="1"/>
  <c r="J1014" i="2"/>
  <c r="N1014" i="2" s="1"/>
  <c r="I664" i="2"/>
  <c r="M664" i="2" s="1"/>
  <c r="J631" i="2"/>
  <c r="N631" i="2" s="1"/>
  <c r="J1855" i="2"/>
  <c r="N1855" i="2" s="1"/>
  <c r="K1649" i="2"/>
  <c r="K598" i="2"/>
  <c r="L434" i="2"/>
  <c r="J736" i="2"/>
  <c r="J650" i="2"/>
  <c r="N650" i="2" s="1"/>
  <c r="K1106" i="2"/>
  <c r="L1204" i="2"/>
  <c r="J1286" i="2"/>
  <c r="J550" i="2"/>
  <c r="I865" i="2"/>
  <c r="M865" i="2" s="1"/>
  <c r="O865" i="2" s="1"/>
  <c r="J1846" i="2"/>
  <c r="N1846" i="2" s="1"/>
  <c r="J468" i="2"/>
  <c r="N468" i="2" s="1"/>
  <c r="L678" i="2"/>
  <c r="L292" i="2"/>
  <c r="L1465" i="2"/>
  <c r="L1570" i="2"/>
  <c r="I1610" i="2"/>
  <c r="M1610" i="2" s="1"/>
  <c r="O1610" i="2" s="1"/>
  <c r="K2158" i="2"/>
  <c r="K1986" i="2"/>
  <c r="L2107" i="2"/>
  <c r="L2243" i="2"/>
  <c r="L1492" i="2"/>
  <c r="K145" i="2"/>
  <c r="K1929" i="2"/>
  <c r="I2014" i="2"/>
  <c r="M2014" i="2" s="1"/>
  <c r="I812" i="2"/>
  <c r="M812" i="2" s="1"/>
  <c r="O812" i="2" s="1"/>
  <c r="L826" i="2"/>
  <c r="J785" i="2"/>
  <c r="L1802" i="2"/>
  <c r="I746" i="2"/>
  <c r="M746" i="2" s="1"/>
  <c r="I1209" i="2"/>
  <c r="K1271" i="2"/>
  <c r="J408" i="2"/>
  <c r="N408" i="2" s="1"/>
  <c r="K595" i="2"/>
  <c r="L784" i="2"/>
  <c r="K1019" i="2"/>
  <c r="J1580" i="2"/>
  <c r="N1580" i="2" s="1"/>
  <c r="I1562" i="2"/>
  <c r="M1562" i="2" s="1"/>
  <c r="O1562" i="2" s="1"/>
  <c r="K859" i="2"/>
  <c r="L132" i="2"/>
  <c r="L1604" i="2"/>
  <c r="J279" i="2"/>
  <c r="N279" i="2" s="1"/>
  <c r="J1359" i="2"/>
  <c r="N1359" i="2" s="1"/>
  <c r="L1576" i="2"/>
  <c r="L1981" i="2"/>
  <c r="J2266" i="2"/>
  <c r="K1149" i="2"/>
  <c r="K1209" i="2"/>
  <c r="L831" i="2"/>
  <c r="K781" i="2"/>
  <c r="I319" i="2"/>
  <c r="M319" i="2" s="1"/>
  <c r="O319" i="2" s="1"/>
  <c r="I1005" i="2"/>
  <c r="M1005" i="2" s="1"/>
  <c r="O1005" i="2" s="1"/>
  <c r="L669" i="2"/>
  <c r="I427" i="2"/>
  <c r="M427" i="2" s="1"/>
  <c r="O427" i="2" s="1"/>
  <c r="L403" i="2"/>
  <c r="L1191" i="2"/>
  <c r="J661" i="2"/>
  <c r="I654" i="2"/>
  <c r="M654" i="2" s="1"/>
  <c r="O654" i="2" s="1"/>
  <c r="I33" i="2"/>
  <c r="M33" i="2" s="1"/>
  <c r="O33" i="2" s="1"/>
  <c r="K1143" i="2"/>
  <c r="K1104" i="2"/>
  <c r="I1729" i="2"/>
  <c r="I596" i="2"/>
  <c r="M596" i="2" s="1"/>
  <c r="O596" i="2" s="1"/>
  <c r="L1293" i="2"/>
  <c r="I1359" i="2"/>
  <c r="M1359" i="2" s="1"/>
  <c r="L677" i="2"/>
  <c r="L432" i="2"/>
  <c r="K938" i="2"/>
  <c r="K656" i="2"/>
  <c r="L622" i="2"/>
  <c r="J2181" i="2"/>
  <c r="N2181" i="2" s="1"/>
  <c r="J69" i="2"/>
  <c r="K27" i="2"/>
  <c r="J1015" i="2"/>
  <c r="N1015" i="2" s="1"/>
  <c r="J1532" i="2"/>
  <c r="N1532" i="2" s="1"/>
  <c r="L2155" i="2"/>
  <c r="K1326" i="2"/>
  <c r="J346" i="2"/>
  <c r="N346" i="2" s="1"/>
  <c r="J67" i="2"/>
  <c r="N67" i="2" s="1"/>
  <c r="K843" i="2"/>
  <c r="J778" i="2"/>
  <c r="N778" i="2" s="1"/>
  <c r="I2049" i="2"/>
  <c r="M2049" i="2" s="1"/>
  <c r="K1729" i="2"/>
  <c r="L1373" i="2"/>
  <c r="L1541" i="2"/>
  <c r="K944" i="2"/>
  <c r="L2082" i="2"/>
  <c r="I1581" i="2"/>
  <c r="J488" i="2"/>
  <c r="K2145" i="2"/>
  <c r="K1509" i="2"/>
  <c r="L1989" i="2"/>
  <c r="K1940" i="2"/>
  <c r="L34" i="2"/>
  <c r="I666" i="2"/>
  <c r="M666" i="2" s="1"/>
  <c r="L2242" i="2"/>
  <c r="L1303" i="2"/>
  <c r="K216" i="2"/>
  <c r="J105" i="2"/>
  <c r="N105" i="2" s="1"/>
  <c r="L1531" i="2"/>
  <c r="L23" i="2"/>
  <c r="I1893" i="2"/>
  <c r="M1893" i="2" s="1"/>
  <c r="I1835" i="2"/>
  <c r="M1835" i="2" s="1"/>
  <c r="L457" i="2"/>
  <c r="J466" i="2"/>
  <c r="N466" i="2" s="1"/>
  <c r="L406" i="2"/>
  <c r="K194" i="2"/>
  <c r="L1256" i="2"/>
  <c r="K396" i="2"/>
  <c r="K416" i="2"/>
  <c r="J538" i="2"/>
  <c r="N538" i="2" s="1"/>
  <c r="K2047" i="2"/>
  <c r="L439" i="2"/>
  <c r="J740" i="2"/>
  <c r="N740" i="2" s="1"/>
  <c r="J23" i="2"/>
  <c r="I1842" i="2"/>
  <c r="M1842" i="2" s="1"/>
  <c r="L515" i="2"/>
  <c r="J1438" i="2"/>
  <c r="L1525" i="2"/>
  <c r="L2044" i="2"/>
  <c r="I9" i="2"/>
  <c r="M9" i="2" s="1"/>
  <c r="K53" i="2"/>
  <c r="K1373" i="2"/>
  <c r="I1926" i="2"/>
  <c r="M1926" i="2" s="1"/>
  <c r="I2058" i="2"/>
  <c r="M2058" i="2" s="1"/>
  <c r="I142" i="2"/>
  <c r="M142" i="2" s="1"/>
  <c r="I2086" i="2"/>
  <c r="M2086" i="2" s="1"/>
  <c r="O2086" i="2" s="1"/>
  <c r="L512" i="2"/>
  <c r="I857" i="2"/>
  <c r="M857" i="2" s="1"/>
  <c r="O857" i="2" s="1"/>
  <c r="J20" i="2"/>
  <c r="K2248" i="2"/>
  <c r="J1981" i="2"/>
  <c r="J448" i="2"/>
  <c r="N448" i="2" s="1"/>
  <c r="J2035" i="2"/>
  <c r="L1632" i="2"/>
  <c r="L1447" i="2"/>
  <c r="L1607" i="2"/>
  <c r="J1847" i="2"/>
  <c r="N1847" i="2" s="1"/>
  <c r="I1768" i="2"/>
  <c r="I423" i="2"/>
  <c r="M423" i="2" s="1"/>
  <c r="L96" i="2"/>
  <c r="I1286" i="2"/>
  <c r="M1286" i="2" s="1"/>
  <c r="O1286" i="2" s="1"/>
  <c r="J1878" i="2"/>
  <c r="L1315" i="2"/>
  <c r="L1822" i="2"/>
  <c r="J490" i="2"/>
  <c r="N490" i="2" s="1"/>
  <c r="O490" i="2" s="1"/>
  <c r="L700" i="2"/>
  <c r="K1216" i="2"/>
  <c r="I92" i="2"/>
  <c r="M92" i="2" s="1"/>
  <c r="O92" i="2" s="1"/>
  <c r="I878" i="2"/>
  <c r="M878" i="2" s="1"/>
  <c r="O878" i="2" s="1"/>
  <c r="J1018" i="2"/>
  <c r="N1018" i="2" s="1"/>
  <c r="I2018" i="2"/>
  <c r="M2018" i="2" s="1"/>
  <c r="O2018" i="2" s="1"/>
  <c r="J860" i="2"/>
  <c r="K521" i="2"/>
  <c r="L1832" i="2"/>
  <c r="I955" i="2"/>
  <c r="M955" i="2" s="1"/>
  <c r="O955" i="2" s="1"/>
  <c r="I1748" i="2"/>
  <c r="M1748" i="2" s="1"/>
  <c r="O1748" i="2" s="1"/>
  <c r="L980" i="2"/>
  <c r="J668" i="2"/>
  <c r="N668" i="2" s="1"/>
  <c r="O668" i="2" s="1"/>
  <c r="K1285" i="2"/>
  <c r="L1377" i="2"/>
  <c r="L747" i="2"/>
  <c r="L1879" i="2"/>
  <c r="K387" i="2"/>
  <c r="L581" i="2"/>
  <c r="J1457" i="2"/>
  <c r="N1457" i="2" s="1"/>
  <c r="J864" i="2"/>
  <c r="N864" i="2" s="1"/>
  <c r="I1042" i="2"/>
  <c r="K119" i="2"/>
  <c r="J516" i="2"/>
  <c r="K1503" i="2"/>
  <c r="L455" i="2"/>
  <c r="L100" i="2"/>
  <c r="I1378" i="2"/>
  <c r="M1378" i="2" s="1"/>
  <c r="O1378" i="2" s="1"/>
  <c r="L1817" i="2"/>
  <c r="L2259" i="2"/>
  <c r="K611" i="2"/>
  <c r="I1489" i="2"/>
  <c r="M1489" i="2" s="1"/>
  <c r="O1489" i="2" s="1"/>
  <c r="J349" i="2"/>
  <c r="I1861" i="2"/>
  <c r="K1436" i="2"/>
  <c r="J103" i="2"/>
  <c r="K1961" i="2"/>
  <c r="K893" i="2"/>
  <c r="K527" i="2"/>
  <c r="I160" i="2"/>
  <c r="J317" i="2"/>
  <c r="J292" i="2"/>
  <c r="N292" i="2" s="1"/>
  <c r="L1876" i="2"/>
  <c r="L1866" i="2"/>
  <c r="L1883" i="2"/>
  <c r="J1067" i="2"/>
  <c r="L1051" i="2"/>
  <c r="L722" i="2"/>
  <c r="K1902" i="2"/>
  <c r="I1376" i="2"/>
  <c r="M1376" i="2" s="1"/>
  <c r="O1376" i="2" s="1"/>
  <c r="J475" i="2"/>
  <c r="N475" i="2" s="1"/>
  <c r="I562" i="2"/>
  <c r="M562" i="2" s="1"/>
  <c r="O562" i="2" s="1"/>
  <c r="K182" i="2"/>
  <c r="K2043" i="2"/>
  <c r="I1053" i="2"/>
  <c r="M1053" i="2" s="1"/>
  <c r="O1053" i="2" s="1"/>
  <c r="J189" i="2"/>
  <c r="N189" i="2" s="1"/>
  <c r="O189" i="2" s="1"/>
  <c r="J2200" i="2"/>
  <c r="N2200" i="2" s="1"/>
  <c r="L2084" i="2"/>
  <c r="L629" i="2"/>
  <c r="J368" i="2"/>
  <c r="N368" i="2" s="1"/>
  <c r="I1994" i="2"/>
  <c r="M1994" i="2" s="1"/>
  <c r="I1628" i="2"/>
  <c r="M1628" i="2" s="1"/>
  <c r="O1628" i="2" s="1"/>
  <c r="J477" i="2"/>
  <c r="J1565" i="2"/>
  <c r="N1565" i="2" s="1"/>
  <c r="K783" i="2"/>
  <c r="L573" i="2"/>
  <c r="L1889" i="2"/>
  <c r="I1394" i="2"/>
  <c r="M1394" i="2" s="1"/>
  <c r="O1394" i="2" s="1"/>
  <c r="L317" i="2"/>
  <c r="L2121" i="2"/>
  <c r="L736" i="2"/>
  <c r="K1690" i="2"/>
  <c r="K1304" i="2"/>
  <c r="L1921" i="2"/>
  <c r="K114" i="2"/>
  <c r="I1695" i="2"/>
  <c r="M1695" i="2" s="1"/>
  <c r="O1695" i="2" s="1"/>
  <c r="K306" i="2"/>
  <c r="L2197" i="2"/>
  <c r="J832" i="2"/>
  <c r="L64" i="2"/>
  <c r="J194" i="2"/>
  <c r="K2098" i="2"/>
  <c r="I1492" i="2"/>
  <c r="M1492" i="2" s="1"/>
  <c r="O1492" i="2" s="1"/>
  <c r="L661" i="2"/>
  <c r="I1714" i="2"/>
  <c r="M1714" i="2" s="1"/>
  <c r="O1714" i="2" s="1"/>
  <c r="K936" i="2"/>
  <c r="J975" i="2"/>
  <c r="K1713" i="2"/>
  <c r="J1488" i="2"/>
  <c r="N1488" i="2" s="1"/>
  <c r="J2150" i="2"/>
  <c r="N2150" i="2" s="1"/>
  <c r="L2093" i="2"/>
  <c r="L1684" i="2"/>
  <c r="J1843" i="2"/>
  <c r="L399" i="2"/>
  <c r="J1462" i="2"/>
  <c r="I169" i="2"/>
  <c r="M169" i="2" s="1"/>
  <c r="O169" i="2" s="1"/>
  <c r="J366" i="2"/>
  <c r="J605" i="2"/>
  <c r="L157" i="2"/>
  <c r="L860" i="2"/>
  <c r="I1317" i="2"/>
  <c r="I1475" i="2"/>
  <c r="M1475" i="2" s="1"/>
  <c r="O1475" i="2" s="1"/>
  <c r="L1210" i="2"/>
  <c r="K28" i="2"/>
  <c r="L1304" i="2"/>
  <c r="L976" i="2"/>
  <c r="I1531" i="2"/>
  <c r="M1531" i="2" s="1"/>
  <c r="O1531" i="2" s="1"/>
  <c r="I2038" i="2"/>
  <c r="L1860" i="2"/>
  <c r="J2065" i="2"/>
  <c r="I2201" i="2"/>
  <c r="M2201" i="2" s="1"/>
  <c r="O2201" i="2" s="1"/>
  <c r="L904" i="2"/>
  <c r="J1679" i="2"/>
  <c r="L477" i="2"/>
  <c r="I473" i="2"/>
  <c r="M473" i="2" s="1"/>
  <c r="O473" i="2" s="1"/>
  <c r="L1920" i="2"/>
  <c r="J1775" i="2"/>
  <c r="L1585" i="2"/>
  <c r="J1606" i="2"/>
  <c r="N1606" i="2" s="1"/>
  <c r="L858" i="2"/>
  <c r="K2242" i="2"/>
  <c r="I758" i="2"/>
  <c r="M758" i="2" s="1"/>
  <c r="I1271" i="2"/>
  <c r="I343" i="2"/>
  <c r="M343" i="2" s="1"/>
  <c r="O343" i="2" s="1"/>
  <c r="L1223" i="2"/>
  <c r="K1669" i="2"/>
  <c r="I1401" i="2"/>
  <c r="J1358" i="2"/>
  <c r="L77" i="2"/>
  <c r="J1910" i="2"/>
  <c r="N1910" i="2" s="1"/>
  <c r="I289" i="2"/>
  <c r="J240" i="2"/>
  <c r="N240" i="2" s="1"/>
  <c r="L1407" i="2"/>
  <c r="I217" i="2"/>
  <c r="M217" i="2" s="1"/>
  <c r="O217" i="2" s="1"/>
  <c r="J1056" i="2"/>
  <c r="N1056" i="2" s="1"/>
  <c r="L1841" i="2"/>
  <c r="J1943" i="2"/>
  <c r="I799" i="2"/>
  <c r="L1507" i="2"/>
  <c r="L716" i="2"/>
  <c r="J747" i="2"/>
  <c r="L1884" i="2"/>
  <c r="J1861" i="2"/>
  <c r="N1861" i="2" s="1"/>
  <c r="K1639" i="2"/>
  <c r="J424" i="2"/>
  <c r="K1806" i="2"/>
  <c r="I839" i="2"/>
  <c r="M839" i="2" s="1"/>
  <c r="J511" i="2"/>
  <c r="N511" i="2" s="1"/>
  <c r="K894" i="2"/>
  <c r="K824" i="2"/>
  <c r="I1970" i="2"/>
  <c r="M1970" i="2" s="1"/>
  <c r="L829" i="2"/>
  <c r="K42" i="2"/>
  <c r="J518" i="2"/>
  <c r="N518" i="2" s="1"/>
  <c r="K1073" i="2"/>
  <c r="L494" i="2"/>
  <c r="I1306" i="2"/>
  <c r="I1078" i="2"/>
  <c r="I1734" i="2"/>
  <c r="M1734" i="2" s="1"/>
  <c r="O1734" i="2" s="1"/>
  <c r="J1237" i="2"/>
  <c r="I766" i="2"/>
  <c r="M766" i="2" s="1"/>
  <c r="O766" i="2" s="1"/>
  <c r="K961" i="2"/>
  <c r="J1373" i="2"/>
  <c r="J1799" i="2"/>
  <c r="K1095" i="2"/>
  <c r="L1446" i="2"/>
  <c r="I1173" i="2"/>
  <c r="J781" i="2"/>
  <c r="K1426" i="2"/>
  <c r="J1465" i="2"/>
  <c r="I1940" i="2"/>
  <c r="L1195" i="2"/>
  <c r="J432" i="2"/>
  <c r="N432" i="2" s="1"/>
  <c r="L373" i="2"/>
  <c r="I484" i="2"/>
  <c r="M484" i="2" s="1"/>
  <c r="O484" i="2" s="1"/>
  <c r="J121" i="2"/>
  <c r="L2244" i="2"/>
  <c r="L1682" i="2"/>
  <c r="J236" i="2"/>
  <c r="N236" i="2" s="1"/>
  <c r="L1901" i="2"/>
  <c r="I1295" i="2"/>
  <c r="M1295" i="2" s="1"/>
  <c r="O1295" i="2" s="1"/>
  <c r="I581" i="2"/>
  <c r="M581" i="2" s="1"/>
  <c r="K2075" i="2"/>
  <c r="J1228" i="2"/>
  <c r="N1228" i="2" s="1"/>
  <c r="J625" i="2"/>
  <c r="N625" i="2" s="1"/>
  <c r="L1481" i="2"/>
  <c r="L142" i="2"/>
  <c r="J1108" i="2"/>
  <c r="I1786" i="2"/>
  <c r="J2204" i="2"/>
  <c r="N2204" i="2" s="1"/>
  <c r="K2113" i="2"/>
  <c r="J2029" i="2"/>
  <c r="J1926" i="2"/>
  <c r="N1926" i="2" s="1"/>
  <c r="L1823" i="2"/>
  <c r="L486" i="2"/>
  <c r="I1333" i="2"/>
  <c r="M1333" i="2" s="1"/>
  <c r="O1333" i="2" s="1"/>
  <c r="J928" i="2"/>
  <c r="N928" i="2" s="1"/>
  <c r="L1443" i="2"/>
  <c r="L605" i="2"/>
  <c r="J814" i="2"/>
  <c r="L178" i="2"/>
  <c r="L68" i="2"/>
  <c r="K2081" i="2"/>
  <c r="K1497" i="2"/>
  <c r="K409" i="2"/>
  <c r="K2227" i="2"/>
  <c r="K1447" i="2"/>
  <c r="K429" i="2"/>
  <c r="I794" i="2"/>
  <c r="M794" i="2" s="1"/>
  <c r="O794" i="2" s="1"/>
  <c r="I2021" i="2"/>
  <c r="M2021" i="2" s="1"/>
  <c r="O2021" i="2" s="1"/>
  <c r="J132" i="2"/>
  <c r="K1863" i="2"/>
  <c r="L1219" i="2"/>
  <c r="I1860" i="2"/>
  <c r="M1860" i="2" s="1"/>
  <c r="J587" i="2"/>
  <c r="N587" i="2" s="1"/>
  <c r="I2150" i="2"/>
  <c r="M2150" i="2" s="1"/>
  <c r="O2150" i="2" s="1"/>
  <c r="K1578" i="2"/>
  <c r="L865" i="2"/>
  <c r="K852" i="2"/>
  <c r="I2117" i="2"/>
  <c r="M2117" i="2" s="1"/>
  <c r="O2117" i="2" s="1"/>
  <c r="I600" i="2"/>
  <c r="K155" i="2"/>
  <c r="K1983" i="2"/>
  <c r="K600" i="2"/>
  <c r="K726" i="2"/>
  <c r="J931" i="2"/>
  <c r="J1152" i="2"/>
  <c r="N1152" i="2" s="1"/>
  <c r="O1152" i="2" s="1"/>
  <c r="J1521" i="2"/>
  <c r="N1521" i="2" s="1"/>
  <c r="K1736" i="2"/>
  <c r="I2074" i="2"/>
  <c r="M2074" i="2" s="1"/>
  <c r="O2074" i="2" s="1"/>
  <c r="J407" i="2"/>
  <c r="N407" i="2" s="1"/>
  <c r="J953" i="2"/>
  <c r="N953" i="2" s="1"/>
  <c r="J414" i="2"/>
  <c r="N414" i="2" s="1"/>
  <c r="J662" i="2"/>
  <c r="K1946" i="2"/>
  <c r="K1680" i="2"/>
  <c r="L154" i="2"/>
  <c r="J2068" i="2"/>
  <c r="N2068" i="2" s="1"/>
  <c r="L748" i="2"/>
  <c r="I1515" i="2"/>
  <c r="M1515" i="2" s="1"/>
  <c r="O1515" i="2" s="1"/>
  <c r="I409" i="2"/>
  <c r="M409" i="2" s="1"/>
  <c r="K1049" i="2"/>
  <c r="J2241" i="2"/>
  <c r="N2241" i="2" s="1"/>
  <c r="L1108" i="2"/>
  <c r="K1225" i="2"/>
  <c r="I107" i="2"/>
  <c r="M107" i="2" s="1"/>
  <c r="K1694" i="2"/>
  <c r="I1460" i="2"/>
  <c r="M1460" i="2" s="1"/>
  <c r="O1460" i="2" s="1"/>
  <c r="I240" i="2"/>
  <c r="M240" i="2" s="1"/>
  <c r="O240" i="2" s="1"/>
  <c r="L426" i="2"/>
  <c r="L1540" i="2"/>
  <c r="L126" i="2"/>
  <c r="L603" i="2"/>
  <c r="I2203" i="2"/>
  <c r="M2203" i="2" s="1"/>
  <c r="O2203" i="2" s="1"/>
  <c r="I995" i="2"/>
  <c r="M995" i="2" s="1"/>
  <c r="L1294" i="2"/>
  <c r="L2043" i="2"/>
  <c r="I2087" i="2"/>
  <c r="M2087" i="2" s="1"/>
  <c r="O2087" i="2" s="1"/>
  <c r="I1299" i="2"/>
  <c r="M1299" i="2" s="1"/>
  <c r="O1299" i="2" s="1"/>
  <c r="I2120" i="2"/>
  <c r="I1382" i="2"/>
  <c r="M1382" i="2" s="1"/>
  <c r="O1382" i="2" s="1"/>
  <c r="L1953" i="2"/>
  <c r="L1930" i="2"/>
  <c r="J1533" i="2"/>
  <c r="L1491" i="2"/>
  <c r="I1594" i="2"/>
  <c r="M1594" i="2" s="1"/>
  <c r="O1594" i="2" s="1"/>
  <c r="J433" i="2"/>
  <c r="N433" i="2" s="1"/>
  <c r="I597" i="2"/>
  <c r="M597" i="2" s="1"/>
  <c r="O597" i="2" s="1"/>
  <c r="L1421" i="2"/>
  <c r="J399" i="2"/>
  <c r="J2159" i="2"/>
  <c r="N2159" i="2" s="1"/>
  <c r="L2167" i="2"/>
  <c r="J534" i="2"/>
  <c r="N534" i="2" s="1"/>
  <c r="I849" i="2"/>
  <c r="M849" i="2" s="1"/>
  <c r="O849" i="2" s="1"/>
  <c r="L665" i="2"/>
  <c r="I2153" i="2"/>
  <c r="M2153" i="2" s="1"/>
  <c r="O2153" i="2" s="1"/>
  <c r="K1897" i="2"/>
  <c r="L654" i="2"/>
  <c r="L1116" i="2"/>
  <c r="J849" i="2"/>
  <c r="N849" i="2" s="1"/>
  <c r="J2239" i="2"/>
  <c r="N2239" i="2" s="1"/>
  <c r="K2213" i="2"/>
  <c r="L1863" i="2"/>
  <c r="I1944" i="2"/>
  <c r="M1944" i="2" s="1"/>
  <c r="L1959" i="2"/>
  <c r="L1403" i="2"/>
  <c r="J905" i="2"/>
  <c r="N905" i="2" s="1"/>
  <c r="I1858" i="2"/>
  <c r="M1858" i="2" s="1"/>
  <c r="I2012" i="2"/>
  <c r="M2012" i="2" s="1"/>
  <c r="L2145" i="2"/>
  <c r="I103" i="2"/>
  <c r="M103" i="2" s="1"/>
  <c r="L1287" i="2"/>
  <c r="J592" i="2"/>
  <c r="N592" i="2" s="1"/>
  <c r="K1914" i="2"/>
  <c r="K2261" i="2"/>
  <c r="J1837" i="2"/>
  <c r="N1837" i="2" s="1"/>
  <c r="L1090" i="2"/>
  <c r="I833" i="2"/>
  <c r="M833" i="2" s="1"/>
  <c r="I1739" i="2"/>
  <c r="M1739" i="2" s="1"/>
  <c r="O1739" i="2" s="1"/>
  <c r="J1757" i="2"/>
  <c r="K1365" i="2"/>
  <c r="I537" i="2"/>
  <c r="L767" i="2"/>
  <c r="L879" i="2"/>
  <c r="L1454" i="2"/>
  <c r="K1535" i="2"/>
  <c r="K2246" i="2"/>
  <c r="I1629" i="2"/>
  <c r="M1629" i="2" s="1"/>
  <c r="O1629" i="2" s="1"/>
  <c r="I759" i="2"/>
  <c r="M759" i="2" s="1"/>
  <c r="O759" i="2" s="1"/>
  <c r="J1809" i="2"/>
  <c r="J861" i="2"/>
  <c r="N861" i="2" s="1"/>
  <c r="L228" i="2"/>
  <c r="L1748" i="2"/>
  <c r="J679" i="2"/>
  <c r="N679" i="2" s="1"/>
  <c r="L1091" i="2"/>
  <c r="L646" i="2"/>
  <c r="L238" i="2"/>
  <c r="L45" i="2"/>
  <c r="K1906" i="2"/>
  <c r="J1834" i="2"/>
  <c r="I154" i="2"/>
  <c r="M154" i="2" s="1"/>
  <c r="O154" i="2" s="1"/>
  <c r="K2189" i="2"/>
  <c r="I1986" i="2"/>
  <c r="J525" i="2"/>
  <c r="N525" i="2" s="1"/>
  <c r="J1547" i="2"/>
  <c r="I2023" i="2"/>
  <c r="M2023" i="2" s="1"/>
  <c r="I1303" i="2"/>
  <c r="M1303" i="2" s="1"/>
  <c r="O1303" i="2" s="1"/>
  <c r="J1222" i="2"/>
  <c r="N1222" i="2" s="1"/>
  <c r="J782" i="2"/>
  <c r="N782" i="2" s="1"/>
  <c r="L369" i="2"/>
  <c r="I757" i="2"/>
  <c r="I1780" i="2"/>
  <c r="M1780" i="2" s="1"/>
  <c r="O1780" i="2" s="1"/>
  <c r="K293" i="2"/>
  <c r="L907" i="2"/>
  <c r="J1468" i="2"/>
  <c r="N1468" i="2" s="1"/>
  <c r="J1450" i="2"/>
  <c r="N1450" i="2" s="1"/>
  <c r="J1913" i="2"/>
  <c r="K2002" i="2"/>
  <c r="J1475" i="2"/>
  <c r="I1229" i="2"/>
  <c r="M1229" i="2" s="1"/>
  <c r="J1365" i="2"/>
  <c r="I1264" i="2"/>
  <c r="M1264" i="2" s="1"/>
  <c r="O1264" i="2" s="1"/>
  <c r="J752" i="2"/>
  <c r="J1361" i="2"/>
  <c r="N1361" i="2" s="1"/>
  <c r="J513" i="2"/>
  <c r="N513" i="2" s="1"/>
  <c r="J31" i="2"/>
  <c r="N31" i="2" s="1"/>
  <c r="L2161" i="2"/>
  <c r="L348" i="2"/>
  <c r="L140" i="2"/>
  <c r="L561" i="2"/>
  <c r="J1220" i="2"/>
  <c r="N1220" i="2" s="1"/>
  <c r="I510" i="2"/>
  <c r="M510" i="2" s="1"/>
  <c r="O510" i="2" s="1"/>
  <c r="I632" i="2"/>
  <c r="M632" i="2" s="1"/>
  <c r="O632" i="2" s="1"/>
  <c r="I479" i="2"/>
  <c r="M479" i="2" s="1"/>
  <c r="O479" i="2" s="1"/>
  <c r="L1642" i="2"/>
  <c r="K1727" i="2"/>
  <c r="I148" i="2"/>
  <c r="M148" i="2" s="1"/>
  <c r="K2071" i="2"/>
  <c r="K360" i="2"/>
  <c r="J1049" i="2"/>
  <c r="N1049" i="2" s="1"/>
  <c r="K569" i="2"/>
  <c r="K1653" i="2"/>
  <c r="L1573" i="2"/>
  <c r="K1044" i="2"/>
  <c r="L72" i="2"/>
  <c r="L862" i="2"/>
  <c r="J1410" i="2"/>
  <c r="N1410" i="2" s="1"/>
  <c r="J1225" i="2"/>
  <c r="L854" i="2"/>
  <c r="L2063" i="2"/>
  <c r="J294" i="2"/>
  <c r="N294" i="2" s="1"/>
  <c r="K1667" i="2"/>
  <c r="L131" i="2"/>
  <c r="I2222" i="2"/>
  <c r="M2222" i="2" s="1"/>
  <c r="O2222" i="2" s="1"/>
  <c r="J763" i="2"/>
  <c r="N763" i="2" s="1"/>
  <c r="L924" i="2"/>
  <c r="J1154" i="2"/>
  <c r="N1154" i="2" s="1"/>
  <c r="K324" i="2"/>
  <c r="K1123" i="2"/>
  <c r="I1854" i="2"/>
  <c r="M1854" i="2" s="1"/>
  <c r="O1854" i="2" s="1"/>
  <c r="J10" i="2"/>
  <c r="N10" i="2" s="1"/>
  <c r="O10" i="2" s="1"/>
  <c r="L175" i="2"/>
  <c r="L1575" i="2"/>
  <c r="L374" i="2"/>
  <c r="L360" i="2"/>
  <c r="K1397" i="2"/>
  <c r="L696" i="2"/>
  <c r="K136" i="2"/>
  <c r="I1332" i="2"/>
  <c r="M1332" i="2" s="1"/>
  <c r="O1332" i="2" s="1"/>
  <c r="I201" i="2"/>
  <c r="L1055" i="2"/>
  <c r="K1140" i="2"/>
  <c r="K699" i="2"/>
  <c r="I403" i="2"/>
  <c r="M403" i="2" s="1"/>
  <c r="L172" i="2"/>
  <c r="J1915" i="2"/>
  <c r="N1915" i="2" s="1"/>
  <c r="L880" i="2"/>
  <c r="I1434" i="2"/>
  <c r="M1434" i="2" s="1"/>
  <c r="O1434" i="2" s="1"/>
  <c r="I1747" i="2"/>
  <c r="M1747" i="2" s="1"/>
  <c r="O1747" i="2" s="1"/>
  <c r="K1768" i="2"/>
  <c r="L2247" i="2"/>
  <c r="I1467" i="2"/>
  <c r="M1467" i="2" s="1"/>
  <c r="J792" i="2"/>
  <c r="N792" i="2" s="1"/>
  <c r="L656" i="2"/>
  <c r="L1333" i="2"/>
  <c r="J1857" i="2"/>
  <c r="N1857" i="2" s="1"/>
  <c r="K1824" i="2"/>
  <c r="K1593" i="2"/>
  <c r="L89" i="2"/>
  <c r="L527" i="2"/>
  <c r="L866" i="2"/>
  <c r="J1232" i="2"/>
  <c r="I1652" i="2"/>
  <c r="M1652" i="2" s="1"/>
  <c r="O1652" i="2" s="1"/>
  <c r="J1437" i="2"/>
  <c r="N1437" i="2" s="1"/>
  <c r="K1746" i="2"/>
  <c r="J1003" i="2"/>
  <c r="N1003" i="2" s="1"/>
  <c r="J1142" i="2"/>
  <c r="N1142" i="2" s="1"/>
  <c r="J211" i="2"/>
  <c r="N211" i="2" s="1"/>
  <c r="I1617" i="2"/>
  <c r="M1617" i="2" s="1"/>
  <c r="O1617" i="2" s="1"/>
  <c r="L1286" i="2"/>
  <c r="J756" i="2"/>
  <c r="N756" i="2" s="1"/>
  <c r="L825" i="2"/>
  <c r="I875" i="2"/>
  <c r="M875" i="2" s="1"/>
  <c r="J958" i="2"/>
  <c r="K511" i="2"/>
  <c r="J900" i="2"/>
  <c r="I690" i="2"/>
  <c r="I1910" i="2"/>
  <c r="M1910" i="2" s="1"/>
  <c r="J616" i="2"/>
  <c r="K1029" i="2"/>
  <c r="K692" i="2"/>
  <c r="L1669" i="2"/>
  <c r="J536" i="2"/>
  <c r="N536" i="2" s="1"/>
  <c r="J1033" i="2"/>
  <c r="N1033" i="2" s="1"/>
  <c r="J1637" i="2"/>
  <c r="N1637" i="2" s="1"/>
  <c r="J659" i="2"/>
  <c r="N659" i="2" s="1"/>
  <c r="L163" i="2"/>
  <c r="I1530" i="2"/>
  <c r="M1530" i="2" s="1"/>
  <c r="O1530" i="2" s="1"/>
  <c r="K587" i="2"/>
  <c r="J1804" i="2"/>
  <c r="K1616" i="2"/>
  <c r="J2007" i="2"/>
  <c r="N2007" i="2" s="1"/>
  <c r="J1099" i="2"/>
  <c r="N1099" i="2" s="1"/>
  <c r="L1147" i="2"/>
  <c r="K1675" i="2"/>
  <c r="L2143" i="2"/>
  <c r="J1144" i="2"/>
  <c r="N1144" i="2" s="1"/>
  <c r="K209" i="2"/>
  <c r="I586" i="2"/>
  <c r="I2102" i="2"/>
  <c r="M2102" i="2" s="1"/>
  <c r="O2102" i="2" s="1"/>
  <c r="K1838" i="2"/>
  <c r="L1344" i="2"/>
  <c r="I186" i="2"/>
  <c r="M186" i="2" s="1"/>
  <c r="O186" i="2" s="1"/>
  <c r="K1671" i="2"/>
  <c r="K455" i="2"/>
  <c r="K1496" i="2"/>
  <c r="J2070" i="2"/>
  <c r="N2070" i="2" s="1"/>
  <c r="J1477" i="2"/>
  <c r="L1757" i="2"/>
  <c r="J13" i="2"/>
  <c r="L2051" i="2"/>
  <c r="K1148" i="2"/>
  <c r="I1683" i="2"/>
  <c r="M1683" i="2" s="1"/>
  <c r="O1683" i="2" s="1"/>
  <c r="L1805" i="2"/>
  <c r="L925" i="2"/>
  <c r="I48" i="2"/>
  <c r="M48" i="2" s="1"/>
  <c r="O48" i="2" s="1"/>
  <c r="L752" i="2"/>
  <c r="L958" i="2"/>
  <c r="I220" i="2"/>
  <c r="M220" i="2" s="1"/>
  <c r="O220" i="2" s="1"/>
  <c r="L1878" i="2"/>
  <c r="K753" i="2"/>
  <c r="J1786" i="2"/>
  <c r="N1786" i="2" s="1"/>
  <c r="J1588" i="2"/>
  <c r="N1588" i="2" s="1"/>
  <c r="J734" i="2"/>
  <c r="L1401" i="2"/>
  <c r="L1523" i="2"/>
  <c r="J1037" i="2"/>
  <c r="N1037" i="2" s="1"/>
  <c r="I1561" i="2"/>
  <c r="M1561" i="2" s="1"/>
  <c r="O1561" i="2" s="1"/>
  <c r="L350" i="2"/>
  <c r="I1900" i="2"/>
  <c r="M1900" i="2" s="1"/>
  <c r="L1300" i="2"/>
  <c r="J73" i="2"/>
  <c r="L2019" i="2"/>
  <c r="I549" i="2"/>
  <c r="M549" i="2" s="1"/>
  <c r="O549" i="2" s="1"/>
  <c r="J1233" i="2"/>
  <c r="N1233" i="2" s="1"/>
  <c r="J1556" i="2"/>
  <c r="N1556" i="2" s="1"/>
  <c r="J1963" i="2"/>
  <c r="J1493" i="2"/>
  <c r="N1493" i="2" s="1"/>
  <c r="L636" i="2"/>
  <c r="J2178" i="2"/>
  <c r="N2178" i="2" s="1"/>
  <c r="I619" i="2"/>
  <c r="M619" i="2" s="1"/>
  <c r="O619" i="2" s="1"/>
  <c r="J1781" i="2"/>
  <c r="I1038" i="2"/>
  <c r="J758" i="2"/>
  <c r="N758" i="2" s="1"/>
  <c r="O758" i="2" s="1"/>
  <c r="J197" i="2"/>
  <c r="N197" i="2" s="1"/>
  <c r="L889" i="2"/>
  <c r="J2111" i="2"/>
  <c r="N2111" i="2" s="1"/>
  <c r="L1898" i="2"/>
  <c r="I59" i="2"/>
  <c r="M59" i="2" s="1"/>
  <c r="O59" i="2" s="1"/>
  <c r="I2126" i="2"/>
  <c r="M2126" i="2" s="1"/>
  <c r="O2126" i="2" s="1"/>
  <c r="L1862" i="2"/>
  <c r="L1178" i="2"/>
  <c r="L263" i="2"/>
  <c r="K830" i="2"/>
  <c r="L1038" i="2"/>
  <c r="J1546" i="2"/>
  <c r="N1546" i="2" s="1"/>
  <c r="I2239" i="2"/>
  <c r="M2239" i="2" s="1"/>
  <c r="O2239" i="2" s="1"/>
  <c r="K616" i="2"/>
  <c r="J413" i="2"/>
  <c r="N413" i="2" s="1"/>
  <c r="J89" i="2"/>
  <c r="I1746" i="2"/>
  <c r="M1746" i="2" s="1"/>
  <c r="O1746" i="2" s="1"/>
  <c r="L808" i="2"/>
  <c r="I920" i="2"/>
  <c r="M920" i="2" s="1"/>
  <c r="O920" i="2" s="1"/>
  <c r="J153" i="2"/>
  <c r="N153" i="2" s="1"/>
  <c r="I1913" i="2"/>
  <c r="M1913" i="2" s="1"/>
  <c r="O1913" i="2" s="1"/>
  <c r="I1534" i="2"/>
  <c r="M1534" i="2" s="1"/>
  <c r="O1534" i="2" s="1"/>
  <c r="I1194" i="2"/>
  <c r="M1194" i="2" s="1"/>
  <c r="O1194" i="2" s="1"/>
  <c r="I242" i="2"/>
  <c r="M242" i="2" s="1"/>
  <c r="O242" i="2" s="1"/>
  <c r="L2184" i="2"/>
  <c r="I1067" i="2"/>
  <c r="M1067" i="2" s="1"/>
  <c r="O1067" i="2" s="1"/>
  <c r="L1821" i="2"/>
  <c r="I989" i="2"/>
  <c r="M989" i="2" s="1"/>
  <c r="O989" i="2" s="1"/>
  <c r="K13" i="2"/>
  <c r="L1836" i="2"/>
  <c r="I487" i="2"/>
  <c r="M487" i="2" s="1"/>
  <c r="O487" i="2" s="1"/>
  <c r="J1780" i="2"/>
  <c r="L1171" i="2"/>
  <c r="K667" i="2"/>
  <c r="I1894" i="2"/>
  <c r="M1894" i="2" s="1"/>
  <c r="O1894" i="2" s="1"/>
  <c r="J937" i="2"/>
  <c r="J78" i="2"/>
  <c r="N78" i="2" s="1"/>
  <c r="K715" i="2"/>
  <c r="K642" i="2"/>
  <c r="K1627" i="2"/>
  <c r="K1852" i="2"/>
  <c r="K884" i="2"/>
  <c r="K1358" i="2"/>
  <c r="L655" i="2"/>
  <c r="J200" i="2"/>
  <c r="N200" i="2" s="1"/>
  <c r="K38" i="2"/>
  <c r="J1881" i="2"/>
  <c r="L472" i="2"/>
  <c r="L909" i="2"/>
  <c r="L1237" i="2"/>
  <c r="I1381" i="2"/>
  <c r="M1381" i="2" s="1"/>
  <c r="O1381" i="2" s="1"/>
  <c r="J986" i="2"/>
  <c r="N986" i="2" s="1"/>
  <c r="L395" i="2"/>
  <c r="L16" i="2"/>
  <c r="K1145" i="2"/>
  <c r="L421" i="2"/>
  <c r="K1827" i="2"/>
  <c r="I1615" i="2"/>
  <c r="M1615" i="2" s="1"/>
  <c r="O1615" i="2" s="1"/>
  <c r="K1705" i="2"/>
  <c r="L1838" i="2"/>
  <c r="L1486" i="2"/>
  <c r="K738" i="2"/>
  <c r="L1612" i="2"/>
  <c r="I1843" i="2"/>
  <c r="M1843" i="2" s="1"/>
  <c r="L1890" i="2"/>
  <c r="L17" i="2"/>
  <c r="J2093" i="2"/>
  <c r="N2093" i="2" s="1"/>
  <c r="J1892" i="2"/>
  <c r="L1414" i="2"/>
  <c r="L1697" i="2"/>
  <c r="I1708" i="2"/>
  <c r="M1708" i="2" s="1"/>
  <c r="O1708" i="2" s="1"/>
  <c r="L1149" i="2"/>
  <c r="L1062" i="2"/>
  <c r="K34" i="2"/>
  <c r="J40" i="2"/>
  <c r="N40" i="2" s="1"/>
  <c r="K274" i="2"/>
  <c r="K1925" i="2"/>
  <c r="I2171" i="2"/>
  <c r="M2171" i="2" s="1"/>
  <c r="O2171" i="2" s="1"/>
  <c r="L2256" i="2"/>
  <c r="K1796" i="2"/>
  <c r="K1998" i="2"/>
  <c r="K761" i="2"/>
  <c r="J1698" i="2"/>
  <c r="N1698" i="2" s="1"/>
  <c r="K1302" i="2"/>
  <c r="I230" i="2"/>
  <c r="M230" i="2" s="1"/>
  <c r="O230" i="2" s="1"/>
  <c r="I903" i="2"/>
  <c r="M903" i="2" s="1"/>
  <c r="O903" i="2" s="1"/>
  <c r="L1877" i="2"/>
  <c r="L1870" i="2"/>
  <c r="I1544" i="2"/>
  <c r="M1544" i="2" s="1"/>
  <c r="O1544" i="2" s="1"/>
  <c r="K1672" i="2"/>
  <c r="K144" i="2"/>
  <c r="L1150" i="2"/>
  <c r="L805" i="2"/>
  <c r="K799" i="2"/>
  <c r="L992" i="2"/>
  <c r="K297" i="2"/>
  <c r="K2216" i="2"/>
  <c r="J857" i="2"/>
  <c r="N857" i="2" s="1"/>
  <c r="J1895" i="2"/>
  <c r="N1895" i="2" s="1"/>
  <c r="O1895" i="2" s="1"/>
  <c r="L846" i="2"/>
  <c r="K520" i="2"/>
  <c r="J666" i="2"/>
  <c r="L250" i="2"/>
  <c r="J258" i="2"/>
  <c r="K1581" i="2"/>
  <c r="L822" i="2"/>
  <c r="L1438" i="2"/>
  <c r="K1889" i="2"/>
  <c r="I198" i="2"/>
  <c r="M198" i="2" s="1"/>
  <c r="O198" i="2" s="1"/>
  <c r="K1038" i="2"/>
  <c r="K1989" i="2"/>
  <c r="L1931" i="2"/>
  <c r="J7" i="2"/>
  <c r="N7" i="2" s="1"/>
  <c r="L2151" i="2"/>
  <c r="L565" i="2"/>
  <c r="L550" i="2"/>
  <c r="K2048" i="2"/>
  <c r="I93" i="2"/>
  <c r="M93" i="2" s="1"/>
  <c r="O93" i="2" s="1"/>
  <c r="K1752" i="2"/>
  <c r="I472" i="2"/>
  <c r="M472" i="2" s="1"/>
  <c r="L1608" i="2"/>
  <c r="J178" i="2"/>
  <c r="I1698" i="2"/>
  <c r="L1917" i="2"/>
  <c r="L436" i="2"/>
  <c r="L1188" i="2"/>
  <c r="J2256" i="2"/>
  <c r="N2256" i="2" s="1"/>
  <c r="I1103" i="2"/>
  <c r="M1103" i="2" s="1"/>
  <c r="O1103" i="2" s="1"/>
  <c r="I1225" i="2"/>
  <c r="L1804" i="2"/>
  <c r="J1291" i="2"/>
  <c r="N1291" i="2" s="1"/>
  <c r="J1535" i="2"/>
  <c r="N1535" i="2" s="1"/>
  <c r="I1607" i="2"/>
  <c r="K1804" i="2"/>
  <c r="L729" i="2"/>
  <c r="L430" i="2"/>
  <c r="L2083" i="2"/>
  <c r="L956" i="2"/>
  <c r="L251" i="2"/>
  <c r="J1988" i="2"/>
  <c r="J899" i="2"/>
  <c r="N899" i="2" s="1"/>
  <c r="I732" i="2"/>
  <c r="M732" i="2" s="1"/>
  <c r="O732" i="2" s="1"/>
  <c r="I1155" i="2"/>
  <c r="M1155" i="2" s="1"/>
  <c r="K1444" i="2"/>
  <c r="I82" i="2"/>
  <c r="M82" i="2" s="1"/>
  <c r="O82" i="2" s="1"/>
  <c r="I974" i="2"/>
  <c r="M974" i="2" s="1"/>
  <c r="I642" i="2"/>
  <c r="M642" i="2" s="1"/>
  <c r="O642" i="2" s="1"/>
  <c r="L20" i="2"/>
  <c r="I1066" i="2"/>
  <c r="M1066" i="2" s="1"/>
  <c r="O1066" i="2" s="1"/>
  <c r="K1957" i="2"/>
  <c r="L13" i="2"/>
  <c r="J503" i="2"/>
  <c r="N503" i="2" s="1"/>
  <c r="L18" i="2"/>
  <c r="K1771" i="2"/>
  <c r="L1941" i="2"/>
  <c r="K2015" i="2"/>
  <c r="I410" i="2"/>
  <c r="M410" i="2" s="1"/>
  <c r="J1560" i="2"/>
  <c r="N1560" i="2" s="1"/>
  <c r="I844" i="2"/>
  <c r="M844" i="2" s="1"/>
  <c r="O844" i="2" s="1"/>
  <c r="J1859" i="2"/>
  <c r="N1859" i="2" s="1"/>
  <c r="O1859" i="2" s="1"/>
  <c r="J1724" i="2"/>
  <c r="N1724" i="2" s="1"/>
  <c r="L1501" i="2"/>
  <c r="L485" i="2"/>
  <c r="L1810" i="2"/>
  <c r="K2017" i="2"/>
  <c r="L803" i="2"/>
  <c r="L670" i="2"/>
  <c r="J1473" i="2"/>
  <c r="K2221" i="2"/>
  <c r="I692" i="2"/>
  <c r="K768" i="2"/>
  <c r="L2218" i="2"/>
  <c r="L467" i="2"/>
  <c r="J1455" i="2"/>
  <c r="L664" i="2"/>
  <c r="I234" i="2"/>
  <c r="M234" i="2" s="1"/>
  <c r="O234" i="2" s="1"/>
  <c r="K816" i="2"/>
  <c r="L841" i="2"/>
  <c r="J1871" i="2"/>
  <c r="N1871" i="2" s="1"/>
  <c r="J1860" i="2"/>
  <c r="K1586" i="2"/>
  <c r="K329" i="2"/>
  <c r="L328" i="2"/>
  <c r="I729" i="2"/>
  <c r="M729" i="2" s="1"/>
  <c r="O729" i="2" s="1"/>
  <c r="K2185" i="2"/>
  <c r="J730" i="2"/>
  <c r="J72" i="2"/>
  <c r="J2186" i="2"/>
  <c r="N2186" i="2" s="1"/>
  <c r="K392" i="2"/>
  <c r="I199" i="2"/>
  <c r="M199" i="2" s="1"/>
  <c r="O199" i="2" s="1"/>
  <c r="J175" i="2"/>
  <c r="J365" i="2"/>
  <c r="N365" i="2" s="1"/>
  <c r="L632" i="2"/>
  <c r="I1704" i="2"/>
  <c r="M1704" i="2" s="1"/>
  <c r="O1704" i="2" s="1"/>
  <c r="L1472" i="2"/>
  <c r="J1483" i="2"/>
  <c r="N1483" i="2" s="1"/>
  <c r="J1104" i="2"/>
  <c r="N1104" i="2" s="1"/>
  <c r="I1327" i="2"/>
  <c r="M1327" i="2" s="1"/>
  <c r="O1327" i="2" s="1"/>
  <c r="J395" i="2"/>
  <c r="I1689" i="2"/>
  <c r="M1689" i="2" s="1"/>
  <c r="O1689" i="2" s="1"/>
  <c r="J1472" i="2"/>
  <c r="L2251" i="2"/>
  <c r="I803" i="2"/>
  <c r="J1397" i="2"/>
  <c r="N1397" i="2" s="1"/>
  <c r="K1927" i="2"/>
  <c r="I1246" i="2"/>
  <c r="M1246" i="2" s="1"/>
  <c r="O1246" i="2" s="1"/>
  <c r="L1892" i="2"/>
  <c r="I2187" i="2"/>
  <c r="I170" i="2"/>
  <c r="M170" i="2" s="1"/>
  <c r="L662" i="2"/>
  <c r="J202" i="2"/>
  <c r="N202" i="2" s="1"/>
  <c r="I1427" i="2"/>
  <c r="M1427" i="2" s="1"/>
  <c r="O1427" i="2" s="1"/>
  <c r="J1828" i="2"/>
  <c r="L1826" i="2"/>
  <c r="J2259" i="2"/>
  <c r="J87" i="2"/>
  <c r="L480" i="2"/>
  <c r="I430" i="2"/>
  <c r="M430" i="2" s="1"/>
  <c r="L1839" i="2"/>
  <c r="K811" i="2"/>
  <c r="L71" i="2"/>
  <c r="K267" i="2"/>
  <c r="N1200" i="2" l="1"/>
  <c r="O1200" i="2" s="1"/>
  <c r="N359" i="2"/>
  <c r="M1247" i="2"/>
  <c r="M1259" i="2"/>
  <c r="O1259" i="2" s="1"/>
  <c r="N73" i="2"/>
  <c r="M537" i="2"/>
  <c r="O537" i="2" s="1"/>
  <c r="M941" i="2"/>
  <c r="N396" i="2"/>
  <c r="M1982" i="2"/>
  <c r="N968" i="2"/>
  <c r="O968" i="2" s="1"/>
  <c r="M629" i="2"/>
  <c r="O629" i="2" s="1"/>
  <c r="N2202" i="2"/>
  <c r="M730" i="2"/>
  <c r="N415" i="2"/>
  <c r="M1976" i="2"/>
  <c r="M129" i="2"/>
  <c r="O129" i="2" s="1"/>
  <c r="M1999" i="2"/>
  <c r="M701" i="2"/>
  <c r="N1899" i="2"/>
  <c r="M543" i="2"/>
  <c r="O543" i="2" s="1"/>
  <c r="N2116" i="2"/>
  <c r="M1659" i="2"/>
  <c r="O1659" i="2" s="1"/>
  <c r="M1328" i="2"/>
  <c r="O1328" i="2" s="1"/>
  <c r="N274" i="2"/>
  <c r="N1707" i="2"/>
  <c r="M1668" i="2"/>
  <c r="O1668" i="2" s="1"/>
  <c r="M1125" i="2"/>
  <c r="M939" i="2"/>
  <c r="O939" i="2" s="1"/>
  <c r="N807" i="2"/>
  <c r="N1993" i="2"/>
  <c r="N1659" i="2"/>
  <c r="N2016" i="2"/>
  <c r="N1557" i="2"/>
  <c r="N2097" i="2"/>
  <c r="N379" i="2"/>
  <c r="N1471" i="2"/>
  <c r="N121" i="2"/>
  <c r="N1799" i="2"/>
  <c r="N1358" i="2"/>
  <c r="N37" i="2"/>
  <c r="N1897" i="2"/>
  <c r="N136" i="2"/>
  <c r="N1348" i="2"/>
  <c r="O1893" i="2"/>
  <c r="N2033" i="2"/>
  <c r="N1029" i="2"/>
  <c r="N779" i="2"/>
  <c r="N675" i="2"/>
  <c r="M87" i="2"/>
  <c r="N91" i="2"/>
  <c r="N351" i="2"/>
  <c r="M1932" i="2"/>
  <c r="O1932" i="2" s="1"/>
  <c r="N1775" i="2"/>
  <c r="N1162" i="2"/>
  <c r="N66" i="2"/>
  <c r="M1096" i="2"/>
  <c r="O1096" i="2" s="1"/>
  <c r="M886" i="2"/>
  <c r="O886" i="2" s="1"/>
  <c r="M704" i="2"/>
  <c r="N1664" i="2"/>
  <c r="N1644" i="2"/>
  <c r="N219" i="2"/>
  <c r="M1187" i="2"/>
  <c r="M1051" i="2"/>
  <c r="O1051" i="2" s="1"/>
  <c r="N1679" i="2"/>
  <c r="N1346" i="2"/>
  <c r="N456" i="2"/>
  <c r="N62" i="2"/>
  <c r="N1081" i="2"/>
  <c r="M1192" i="2"/>
  <c r="M388" i="2"/>
  <c r="O388" i="2" s="1"/>
  <c r="M1042" i="2"/>
  <c r="O1042" i="2" s="1"/>
  <c r="M604" i="2"/>
  <c r="O604" i="2" s="1"/>
  <c r="M515" i="2"/>
  <c r="N1405" i="2"/>
  <c r="N312" i="2"/>
  <c r="N1363" i="2"/>
  <c r="N1623" i="2"/>
  <c r="N46" i="2"/>
  <c r="M1709" i="2"/>
  <c r="O1709" i="2" s="1"/>
  <c r="M1335" i="2"/>
  <c r="O1335" i="2" s="1"/>
  <c r="M672" i="2"/>
  <c r="O672" i="2" s="1"/>
  <c r="N537" i="2"/>
  <c r="M1724" i="2"/>
  <c r="O1724" i="2" s="1"/>
  <c r="M928" i="2"/>
  <c r="O928" i="2" s="1"/>
  <c r="M1622" i="2"/>
  <c r="O1622" i="2" s="1"/>
  <c r="M969" i="2"/>
  <c r="N2058" i="2"/>
  <c r="O2058" i="2" s="1"/>
  <c r="M866" i="2"/>
  <c r="N1122" i="2"/>
  <c r="M135" i="2"/>
  <c r="O135" i="2" s="1"/>
  <c r="M279" i="2"/>
  <c r="O279" i="2" s="1"/>
  <c r="N271" i="2"/>
  <c r="M2061" i="2"/>
  <c r="N425" i="2"/>
  <c r="M1595" i="2"/>
  <c r="O1595" i="2" s="1"/>
  <c r="N383" i="2"/>
  <c r="M509" i="2"/>
  <c r="M1463" i="2"/>
  <c r="O1463" i="2" s="1"/>
  <c r="M378" i="2"/>
  <c r="O378" i="2" s="1"/>
  <c r="M300" i="2"/>
  <c r="O300" i="2" s="1"/>
  <c r="N1704" i="2"/>
  <c r="M504" i="2"/>
  <c r="O504" i="2" s="1"/>
  <c r="M1799" i="2"/>
  <c r="O1799" i="2" s="1"/>
  <c r="M988" i="2"/>
  <c r="O988" i="2" s="1"/>
  <c r="M1129" i="2"/>
  <c r="O1129" i="2" s="1"/>
  <c r="M333" i="2"/>
  <c r="O333" i="2" s="1"/>
  <c r="M280" i="2"/>
  <c r="O280" i="2" s="1"/>
  <c r="M1940" i="2"/>
  <c r="O1940" i="2" s="1"/>
  <c r="M1271" i="2"/>
  <c r="O1271" i="2" s="1"/>
  <c r="M2196" i="2"/>
  <c r="O2196" i="2" s="1"/>
  <c r="M526" i="2"/>
  <c r="O526" i="2" s="1"/>
  <c r="M1633" i="2"/>
  <c r="O1633" i="2" s="1"/>
  <c r="N709" i="2"/>
  <c r="M458" i="2"/>
  <c r="M882" i="2"/>
  <c r="O882" i="2" s="1"/>
  <c r="N488" i="2"/>
  <c r="N2081" i="2"/>
  <c r="N1427" i="2"/>
  <c r="N516" i="2"/>
  <c r="N1988" i="2"/>
  <c r="N1130" i="2"/>
  <c r="N1077" i="2"/>
  <c r="N531" i="2"/>
  <c r="N1372" i="2"/>
  <c r="N1631" i="2"/>
  <c r="N785" i="2"/>
  <c r="O785" i="2" s="1"/>
  <c r="N1646" i="2"/>
  <c r="N1136" i="2"/>
  <c r="N913" i="2"/>
  <c r="N1677" i="2"/>
  <c r="N2259" i="2"/>
  <c r="N1321" i="2"/>
  <c r="N781" i="2"/>
  <c r="N2035" i="2"/>
  <c r="N2040" i="2"/>
  <c r="O2040" i="2" s="1"/>
  <c r="N2158" i="2"/>
  <c r="N558" i="2"/>
  <c r="N2266" i="2"/>
  <c r="N243" i="2"/>
  <c r="N123" i="2"/>
  <c r="N293" i="2"/>
  <c r="N1622" i="2"/>
  <c r="N890" i="2"/>
  <c r="N253" i="2"/>
  <c r="N600" i="2"/>
  <c r="N208" i="2"/>
  <c r="N361" i="2"/>
  <c r="O361" i="2" s="1"/>
  <c r="M650" i="2"/>
  <c r="O650" i="2" s="1"/>
  <c r="M52" i="2"/>
  <c r="O52" i="2" s="1"/>
  <c r="N1702" i="2"/>
  <c r="M2205" i="2"/>
  <c r="O2205" i="2" s="1"/>
  <c r="N1881" i="2"/>
  <c r="O1926" i="2"/>
  <c r="M1306" i="2"/>
  <c r="O1306" i="2" s="1"/>
  <c r="N458" i="2"/>
  <c r="M1731" i="2"/>
  <c r="O1731" i="2" s="1"/>
  <c r="M576" i="2"/>
  <c r="O576" i="2" s="1"/>
  <c r="M1389" i="2"/>
  <c r="O1389" i="2" s="1"/>
  <c r="N881" i="2"/>
  <c r="M468" i="2"/>
  <c r="O468" i="2" s="1"/>
  <c r="M348" i="2"/>
  <c r="O348" i="2" s="1"/>
  <c r="N1574" i="2"/>
  <c r="N452" i="2"/>
  <c r="O168" i="2"/>
  <c r="N1442" i="2"/>
  <c r="N1648" i="2"/>
  <c r="M2251" i="2"/>
  <c r="M2167" i="2"/>
  <c r="N291" i="2"/>
  <c r="N382" i="2"/>
  <c r="M41" i="2"/>
  <c r="O41" i="2" s="1"/>
  <c r="M1203" i="2"/>
  <c r="N1284" i="2"/>
  <c r="M1532" i="2"/>
  <c r="O1532" i="2" s="1"/>
  <c r="N1375" i="2"/>
  <c r="N72" i="2"/>
  <c r="N616" i="2"/>
  <c r="N1248" i="2"/>
  <c r="N1891" i="2"/>
  <c r="M1814" i="2"/>
  <c r="O1814" i="2" s="1"/>
  <c r="M1797" i="2"/>
  <c r="O1797" i="2" s="1"/>
  <c r="N1479" i="2"/>
  <c r="N32" i="2"/>
  <c r="M862" i="2"/>
  <c r="M1119" i="2"/>
  <c r="O1119" i="2" s="1"/>
  <c r="N395" i="2"/>
  <c r="N1834" i="2"/>
  <c r="O1944" i="2"/>
  <c r="N241" i="2"/>
  <c r="N695" i="2"/>
  <c r="O2003" i="2"/>
  <c r="M296" i="2"/>
  <c r="O296" i="2" s="1"/>
  <c r="M1592" i="2"/>
  <c r="O1592" i="2" s="1"/>
  <c r="M394" i="2"/>
  <c r="O394" i="2" s="1"/>
  <c r="N1412" i="2"/>
  <c r="N989" i="2"/>
  <c r="N1833" i="2"/>
  <c r="N132" i="2"/>
  <c r="O132" i="2" s="1"/>
  <c r="M1401" i="2"/>
  <c r="O1401" i="2" s="1"/>
  <c r="M1825" i="2"/>
  <c r="N959" i="2"/>
  <c r="O959" i="2" s="1"/>
  <c r="M734" i="2"/>
  <c r="N1919" i="2"/>
  <c r="M561" i="2"/>
  <c r="O561" i="2" s="1"/>
  <c r="M1844" i="2"/>
  <c r="M846" i="2"/>
  <c r="N702" i="2"/>
  <c r="M2202" i="2"/>
  <c r="O2202" i="2" s="1"/>
  <c r="O2245" i="2"/>
  <c r="M309" i="2"/>
  <c r="O309" i="2" s="1"/>
  <c r="N2048" i="2"/>
  <c r="N1167" i="2"/>
  <c r="M1847" i="2"/>
  <c r="M243" i="2"/>
  <c r="O243" i="2" s="1"/>
  <c r="N606" i="2"/>
  <c r="N48" i="2"/>
  <c r="M982" i="2"/>
  <c r="N1885" i="2"/>
  <c r="M1020" i="2"/>
  <c r="O1020" i="2" s="1"/>
  <c r="M1230" i="2"/>
  <c r="N1586" i="2"/>
  <c r="M918" i="2"/>
  <c r="O918" i="2" s="1"/>
  <c r="N598" i="2"/>
  <c r="M1446" i="2"/>
  <c r="O1446" i="2" s="1"/>
  <c r="M1881" i="2"/>
  <c r="M1185" i="2"/>
  <c r="M1298" i="2"/>
  <c r="O1298" i="2" s="1"/>
  <c r="M1178" i="2"/>
  <c r="N927" i="2"/>
  <c r="O927" i="2" s="1"/>
  <c r="N922" i="2"/>
  <c r="M389" i="2"/>
  <c r="N923" i="2"/>
  <c r="N176" i="2"/>
  <c r="N1374" i="2"/>
  <c r="N607" i="2"/>
  <c r="M160" i="2"/>
  <c r="O160" i="2" s="1"/>
  <c r="O1847" i="2"/>
  <c r="M299" i="2"/>
  <c r="O299" i="2" s="1"/>
  <c r="N672" i="2"/>
  <c r="M351" i="2"/>
  <c r="O351" i="2" s="1"/>
  <c r="M1903" i="2"/>
  <c r="N1475" i="2"/>
  <c r="N975" i="2"/>
  <c r="M1399" i="2"/>
  <c r="O1399" i="2" s="1"/>
  <c r="M2022" i="2"/>
  <c r="M1899" i="2"/>
  <c r="O1899" i="2" s="1"/>
  <c r="M476" i="2"/>
  <c r="M1918" i="2"/>
  <c r="M1339" i="2"/>
  <c r="O1339" i="2" s="1"/>
  <c r="M813" i="2"/>
  <c r="O813" i="2" s="1"/>
  <c r="N1280" i="2"/>
  <c r="N532" i="2"/>
  <c r="N1187" i="2"/>
  <c r="M339" i="2"/>
  <c r="O339" i="2" s="1"/>
  <c r="M2039" i="2"/>
  <c r="N535" i="2"/>
  <c r="M1607" i="2"/>
  <c r="O1607" i="2" s="1"/>
  <c r="N937" i="2"/>
  <c r="M2164" i="2"/>
  <c r="O2164" i="2" s="1"/>
  <c r="N673" i="2"/>
  <c r="N1173" i="2"/>
  <c r="N161" i="2"/>
  <c r="M1010" i="2"/>
  <c r="O1010" i="2" s="1"/>
  <c r="M1233" i="2"/>
  <c r="O1233" i="2" s="1"/>
  <c r="N375" i="2"/>
  <c r="M224" i="2"/>
  <c r="O224" i="2" s="1"/>
  <c r="M1774" i="2"/>
  <c r="O1774" i="2" s="1"/>
  <c r="M368" i="2"/>
  <c r="O368" i="2" s="1"/>
  <c r="M529" i="2"/>
  <c r="O529" i="2" s="1"/>
  <c r="M1016" i="2"/>
  <c r="O1016" i="2" s="1"/>
  <c r="N1547" i="2"/>
  <c r="N424" i="2"/>
  <c r="O424" i="2" s="1"/>
  <c r="N366" i="2"/>
  <c r="N244" i="2"/>
  <c r="N614" i="2"/>
  <c r="N1745" i="2"/>
  <c r="N741" i="2"/>
  <c r="N995" i="2"/>
  <c r="O995" i="2" s="1"/>
  <c r="M1951" i="2"/>
  <c r="M1172" i="2"/>
  <c r="O1172" i="2" s="1"/>
  <c r="M2233" i="2"/>
  <c r="O2233" i="2" s="1"/>
  <c r="N1473" i="2"/>
  <c r="M570" i="2"/>
  <c r="O570" i="2" s="1"/>
  <c r="M2052" i="2"/>
  <c r="M345" i="2"/>
  <c r="O345" i="2" s="1"/>
  <c r="M1591" i="2"/>
  <c r="O1591" i="2" s="1"/>
  <c r="N510" i="2"/>
  <c r="M1985" i="2"/>
  <c r="O1985" i="2" s="1"/>
  <c r="N794" i="2"/>
  <c r="N1781" i="2"/>
  <c r="M1225" i="2"/>
  <c r="O1225" i="2" s="1"/>
  <c r="M1986" i="2"/>
  <c r="M289" i="2"/>
  <c r="O289" i="2" s="1"/>
  <c r="M1552" i="2"/>
  <c r="O1552" i="2" s="1"/>
  <c r="M784" i="2"/>
  <c r="M1150" i="2"/>
  <c r="M552" i="2"/>
  <c r="O552" i="2" s="1"/>
  <c r="M2147" i="2"/>
  <c r="O2147" i="2" s="1"/>
  <c r="M985" i="2"/>
  <c r="N1662" i="2"/>
  <c r="N1737" i="2"/>
  <c r="N2106" i="2"/>
  <c r="N821" i="2"/>
  <c r="M2267" i="2"/>
  <c r="O2267" i="2" s="1"/>
  <c r="M803" i="2"/>
  <c r="N2237" i="2"/>
  <c r="M1546" i="2"/>
  <c r="O1546" i="2" s="1"/>
  <c r="N1619" i="2"/>
  <c r="N481" i="2"/>
  <c r="M743" i="2"/>
  <c r="O743" i="2" s="1"/>
  <c r="M1697" i="2"/>
  <c r="O1697" i="2" s="1"/>
  <c r="N1824" i="2"/>
  <c r="M2001" i="2"/>
  <c r="O2001" i="2" s="1"/>
  <c r="N1131" i="2"/>
  <c r="N948" i="2"/>
  <c r="O948" i="2" s="1"/>
  <c r="M1786" i="2"/>
  <c r="O1786" i="2" s="1"/>
  <c r="N1843" i="2"/>
  <c r="O1843" i="2" s="1"/>
  <c r="N349" i="2"/>
  <c r="M344" i="2"/>
  <c r="O344" i="2" s="1"/>
  <c r="N182" i="2"/>
  <c r="M841" i="2"/>
  <c r="M55" i="2"/>
  <c r="O55" i="2" s="1"/>
  <c r="N1230" i="2"/>
  <c r="M976" i="2"/>
  <c r="O976" i="2" s="1"/>
  <c r="N285" i="2"/>
  <c r="N730" i="2"/>
  <c r="O730" i="2" s="1"/>
  <c r="N666" i="2"/>
  <c r="O666" i="2" s="1"/>
  <c r="N38" i="2"/>
  <c r="N1964" i="2"/>
  <c r="M1345" i="2"/>
  <c r="O1345" i="2" s="1"/>
  <c r="M2191" i="2"/>
  <c r="N1107" i="2"/>
  <c r="O1107" i="2" s="1"/>
  <c r="N1083" i="2"/>
  <c r="M757" i="2"/>
  <c r="O757" i="2" s="1"/>
  <c r="N113" i="2"/>
  <c r="N2041" i="2"/>
  <c r="M531" i="2"/>
  <c r="O531" i="2" s="1"/>
  <c r="M1664" i="2"/>
  <c r="O1664" i="2" s="1"/>
  <c r="M1967" i="2"/>
  <c r="N435" i="2"/>
  <c r="N713" i="2"/>
  <c r="O713" i="2" s="1"/>
  <c r="N2012" i="2"/>
  <c r="O2012" i="2" s="1"/>
  <c r="M327" i="2"/>
  <c r="O327" i="2" s="1"/>
  <c r="N1504" i="2"/>
  <c r="M239" i="2"/>
  <c r="O239" i="2" s="1"/>
  <c r="M219" i="2"/>
  <c r="O219" i="2" s="1"/>
  <c r="M645" i="2"/>
  <c r="O645" i="2" s="1"/>
  <c r="N900" i="2"/>
  <c r="M201" i="2"/>
  <c r="O201" i="2" s="1"/>
  <c r="M1878" i="2"/>
  <c r="M1379" i="2"/>
  <c r="O1379" i="2" s="1"/>
  <c r="M1942" i="2"/>
  <c r="O1942" i="2" s="1"/>
  <c r="N1118" i="2"/>
  <c r="N1380" i="2"/>
  <c r="N507" i="2"/>
  <c r="N95" i="2"/>
  <c r="M677" i="2"/>
  <c r="M631" i="2"/>
  <c r="O631" i="2" s="1"/>
  <c r="N1761" i="2"/>
  <c r="N984" i="2"/>
  <c r="O984" i="2" s="1"/>
  <c r="M1565" i="2"/>
  <c r="O1565" i="2" s="1"/>
  <c r="M1541" i="2"/>
  <c r="O1541" i="2" s="1"/>
  <c r="N1517" i="2"/>
  <c r="M1355" i="2"/>
  <c r="O1355" i="2" s="1"/>
  <c r="M2101" i="2"/>
  <c r="O2101" i="2" s="1"/>
  <c r="M1078" i="2"/>
  <c r="O1078" i="2" s="1"/>
  <c r="N1239" i="2"/>
  <c r="M1609" i="2"/>
  <c r="O1609" i="2" s="1"/>
  <c r="M2054" i="2"/>
  <c r="M1879" i="2"/>
  <c r="M925" i="2"/>
  <c r="N1194" i="2"/>
  <c r="M1701" i="2"/>
  <c r="O1701" i="2" s="1"/>
  <c r="M1156" i="2"/>
  <c r="O1156" i="2" s="1"/>
  <c r="N190" i="2"/>
  <c r="O190" i="2" s="1"/>
  <c r="M1344" i="2"/>
  <c r="O1344" i="2" s="1"/>
  <c r="M1037" i="2"/>
  <c r="O1037" i="2" s="1"/>
  <c r="N87" i="2"/>
  <c r="N1913" i="2"/>
  <c r="O409" i="2"/>
  <c r="M1809" i="2"/>
  <c r="O1809" i="2" s="1"/>
  <c r="N2100" i="2"/>
  <c r="M622" i="2"/>
  <c r="N1789" i="2"/>
  <c r="N509" i="2"/>
  <c r="M1730" i="2"/>
  <c r="O1730" i="2" s="1"/>
  <c r="N2029" i="2"/>
  <c r="N103" i="2"/>
  <c r="O103" i="2" s="1"/>
  <c r="M1319" i="2"/>
  <c r="O1319" i="2" s="1"/>
  <c r="M512" i="2"/>
  <c r="M32" i="2"/>
  <c r="O32" i="2" s="1"/>
  <c r="M29" i="2"/>
  <c r="O29" i="2" s="1"/>
  <c r="M673" i="2"/>
  <c r="O673" i="2" s="1"/>
  <c r="M1173" i="2"/>
  <c r="M1935" i="2"/>
  <c r="O1935" i="2" s="1"/>
  <c r="N859" i="2"/>
  <c r="M2046" i="2"/>
  <c r="O2046" i="2" s="1"/>
  <c r="N658" i="2"/>
  <c r="M269" i="2"/>
  <c r="O269" i="2" s="1"/>
  <c r="N258" i="2"/>
  <c r="O153" i="2"/>
  <c r="N931" i="2"/>
  <c r="M609" i="2"/>
  <c r="N815" i="2"/>
  <c r="N521" i="2"/>
  <c r="N9" i="2"/>
  <c r="M778" i="2"/>
  <c r="O778" i="2" s="1"/>
  <c r="N1371" i="2"/>
  <c r="O498" i="2"/>
  <c r="N2254" i="2"/>
  <c r="M601" i="2"/>
  <c r="O601" i="2" s="1"/>
  <c r="M2228" i="2"/>
  <c r="N582" i="2"/>
  <c r="O582" i="2" s="1"/>
  <c r="N107" i="2"/>
  <c r="N99" i="2"/>
  <c r="O99" i="2" s="1"/>
  <c r="N1328" i="2"/>
  <c r="N237" i="2"/>
  <c r="N2273" i="2"/>
  <c r="M684" i="2"/>
  <c r="M328" i="2"/>
  <c r="M737" i="2"/>
  <c r="O737" i="2" s="1"/>
  <c r="N1955" i="2"/>
  <c r="M633" i="2"/>
  <c r="M2120" i="2"/>
  <c r="O2120" i="2" s="1"/>
  <c r="N1582" i="2"/>
  <c r="O1582" i="2" s="1"/>
  <c r="M2116" i="2"/>
  <c r="O2116" i="2" s="1"/>
  <c r="N2140" i="2"/>
  <c r="N555" i="2"/>
  <c r="O555" i="2" s="1"/>
  <c r="M723" i="2"/>
  <c r="O723" i="2" s="1"/>
  <c r="N2228" i="2"/>
  <c r="N181" i="2"/>
  <c r="M1407" i="2"/>
  <c r="O1407" i="2" s="1"/>
  <c r="M1836" i="2"/>
  <c r="M1141" i="2"/>
  <c r="N334" i="2"/>
  <c r="M1702" i="2"/>
  <c r="O1702" i="2" s="1"/>
  <c r="N2139" i="2"/>
  <c r="N738" i="2"/>
  <c r="M863" i="2"/>
  <c r="O863" i="2" s="1"/>
  <c r="N170" i="2"/>
  <c r="N542" i="2"/>
  <c r="N2015" i="2"/>
  <c r="M945" i="2"/>
  <c r="O945" i="2" s="1"/>
  <c r="O994" i="2"/>
  <c r="N714" i="2"/>
  <c r="N1203" i="2"/>
  <c r="N1705" i="2"/>
  <c r="N2211" i="2"/>
  <c r="M854" i="2"/>
  <c r="M200" i="2"/>
  <c r="O200" i="2" s="1"/>
  <c r="N926" i="2"/>
  <c r="O926" i="2" s="1"/>
  <c r="M1831" i="2"/>
  <c r="O1831" i="2" s="1"/>
  <c r="M586" i="2"/>
  <c r="O586" i="2" s="1"/>
  <c r="M1317" i="2"/>
  <c r="O1317" i="2" s="1"/>
  <c r="M2079" i="2"/>
  <c r="O2079" i="2" s="1"/>
  <c r="M1281" i="2"/>
  <c r="O1281" i="2" s="1"/>
  <c r="N1848" i="2"/>
  <c r="M30" i="2"/>
  <c r="O30" i="2" s="1"/>
  <c r="N392" i="2"/>
  <c r="M443" i="2"/>
  <c r="N1232" i="2"/>
  <c r="N835" i="2"/>
  <c r="M870" i="2"/>
  <c r="N1978" i="2"/>
  <c r="M1493" i="2"/>
  <c r="O1493" i="2" s="1"/>
  <c r="M1670" i="2"/>
  <c r="O1670" i="2" s="1"/>
  <c r="M676" i="2"/>
  <c r="O676" i="2" s="1"/>
  <c r="M2029" i="2"/>
  <c r="O1968" i="2"/>
  <c r="M16" i="2"/>
  <c r="N2257" i="2"/>
  <c r="M665" i="2"/>
  <c r="N442" i="2"/>
  <c r="M288" i="2"/>
  <c r="O288" i="2" s="1"/>
  <c r="M876" i="2"/>
  <c r="O876" i="2" s="1"/>
  <c r="M1822" i="2"/>
  <c r="M752" i="2"/>
  <c r="N1086" i="2"/>
  <c r="M101" i="2"/>
  <c r="O101" i="2" s="1"/>
  <c r="N242" i="2"/>
  <c r="M439" i="2"/>
  <c r="N159" i="2"/>
  <c r="N1477" i="2"/>
  <c r="N2065" i="2"/>
  <c r="N1933" i="2"/>
  <c r="M1232" i="2"/>
  <c r="M1923" i="2"/>
  <c r="O1923" i="2" s="1"/>
  <c r="N914" i="2"/>
  <c r="N1996" i="2"/>
  <c r="N446" i="2"/>
  <c r="O446" i="2" s="1"/>
  <c r="M1058" i="2"/>
  <c r="O1058" i="2" s="1"/>
  <c r="N887" i="2"/>
  <c r="M881" i="2"/>
  <c r="O881" i="2" s="1"/>
  <c r="N1912" i="2"/>
  <c r="M1017" i="2"/>
  <c r="O1017" i="2" s="1"/>
  <c r="M1588" i="2"/>
  <c r="O1588" i="2" s="1"/>
  <c r="M1772" i="2"/>
  <c r="O1772" i="2" s="1"/>
  <c r="N245" i="2"/>
  <c r="M1507" i="2"/>
  <c r="O1507" i="2" s="1"/>
  <c r="M1673" i="2"/>
  <c r="O1673" i="2" s="1"/>
  <c r="M1621" i="2"/>
  <c r="O1621" i="2" s="1"/>
  <c r="M931" i="2"/>
  <c r="O931" i="2" s="1"/>
  <c r="N1533" i="2"/>
  <c r="N1600" i="2"/>
  <c r="N660" i="2"/>
  <c r="N2188" i="2"/>
  <c r="N2119" i="2"/>
  <c r="N210" i="2"/>
  <c r="M2249" i="2"/>
  <c r="N1314" i="2"/>
  <c r="M2170" i="2"/>
  <c r="O2170" i="2" s="1"/>
  <c r="N941" i="2"/>
  <c r="O941" i="2" s="1"/>
  <c r="N175" i="2"/>
  <c r="O175" i="2" s="1"/>
  <c r="N1828" i="2"/>
  <c r="N1462" i="2"/>
  <c r="O1462" i="2" s="1"/>
  <c r="M1081" i="2"/>
  <c r="O1081" i="2" s="1"/>
  <c r="M993" i="2"/>
  <c r="M1422" i="2"/>
  <c r="O1422" i="2" s="1"/>
  <c r="N402" i="2"/>
  <c r="O402" i="2" s="1"/>
  <c r="M480" i="2"/>
  <c r="N1001" i="2"/>
  <c r="N624" i="2"/>
  <c r="N2227" i="2"/>
  <c r="M739" i="2"/>
  <c r="O739" i="2" s="1"/>
  <c r="M383" i="2"/>
  <c r="O383" i="2" s="1"/>
  <c r="M2274" i="2"/>
  <c r="O2274" i="2" s="1"/>
  <c r="M1032" i="2"/>
  <c r="O1032" i="2" s="1"/>
  <c r="N2144" i="2"/>
  <c r="O2256" i="2"/>
  <c r="N194" i="2"/>
  <c r="O2181" i="2"/>
  <c r="O1962" i="2"/>
  <c r="M325" i="2"/>
  <c r="O325" i="2" s="1"/>
  <c r="M2044" i="2"/>
  <c r="N1277" i="2"/>
  <c r="M245" i="2"/>
  <c r="O245" i="2" s="1"/>
  <c r="M514" i="2"/>
  <c r="M516" i="2"/>
  <c r="N1161" i="2"/>
  <c r="N1678" i="2"/>
  <c r="N1202" i="2"/>
  <c r="O1202" i="2" s="1"/>
  <c r="M518" i="2"/>
  <c r="O518" i="2" s="1"/>
  <c r="N1042" i="2"/>
  <c r="M1398" i="2"/>
  <c r="O1398" i="2" s="1"/>
  <c r="M36" i="2"/>
  <c r="O36" i="2" s="1"/>
  <c r="M690" i="2"/>
  <c r="O690" i="2" s="1"/>
  <c r="N1373" i="2"/>
  <c r="N832" i="2"/>
  <c r="M1443" i="2"/>
  <c r="O1443" i="2" s="1"/>
  <c r="M2008" i="2"/>
  <c r="M712" i="2"/>
  <c r="N2131" i="2"/>
  <c r="N133" i="2"/>
  <c r="N2253" i="2"/>
  <c r="N1041" i="2"/>
  <c r="M1644" i="2"/>
  <c r="O1644" i="2" s="1"/>
  <c r="M1874" i="2"/>
  <c r="N715" i="2"/>
  <c r="N1257" i="2"/>
  <c r="N1061" i="2"/>
  <c r="N930" i="2"/>
  <c r="M2187" i="2"/>
  <c r="O2187" i="2" s="1"/>
  <c r="N734" i="2"/>
  <c r="O734" i="2" s="1"/>
  <c r="N399" i="2"/>
  <c r="M1340" i="2"/>
  <c r="O1340" i="2" s="1"/>
  <c r="M538" i="2"/>
  <c r="O538" i="2" s="1"/>
  <c r="N1649" i="2"/>
  <c r="M805" i="2"/>
  <c r="M1601" i="2"/>
  <c r="O1601" i="2" s="1"/>
  <c r="N1071" i="2"/>
  <c r="M89" i="2"/>
  <c r="N1928" i="2"/>
  <c r="O1928" i="2" s="1"/>
  <c r="M1367" i="2"/>
  <c r="O1367" i="2" s="1"/>
  <c r="M1958" i="2"/>
  <c r="O1958" i="2" s="1"/>
  <c r="M660" i="2"/>
  <c r="M1974" i="2"/>
  <c r="M1750" i="2"/>
  <c r="O1750" i="2" s="1"/>
  <c r="N1455" i="2"/>
  <c r="N1365" i="2"/>
  <c r="N186" i="2"/>
  <c r="M1347" i="2"/>
  <c r="O1347" i="2" s="1"/>
  <c r="N1105" i="2"/>
  <c r="M326" i="2"/>
  <c r="O326" i="2" s="1"/>
  <c r="N1084" i="2"/>
  <c r="N1875" i="2"/>
  <c r="M202" i="2"/>
  <c r="O202" i="2" s="1"/>
  <c r="M942" i="2"/>
  <c r="O942" i="2" s="1"/>
  <c r="M1698" i="2"/>
  <c r="O1698" i="2" s="1"/>
  <c r="N1943" i="2"/>
  <c r="O1943" i="2" s="1"/>
  <c r="M692" i="2"/>
  <c r="O692" i="2" s="1"/>
  <c r="N178" i="2"/>
  <c r="N1125" i="2"/>
  <c r="O1125" i="2" s="1"/>
  <c r="N718" i="2"/>
  <c r="O1887" i="2"/>
  <c r="N1994" i="2"/>
  <c r="O1994" i="2" s="1"/>
  <c r="M765" i="2"/>
  <c r="O765" i="2" s="1"/>
  <c r="M1936" i="2"/>
  <c r="O1936" i="2" s="1"/>
  <c r="N1370" i="2"/>
  <c r="N1922" i="2"/>
  <c r="O1922" i="2" s="1"/>
  <c r="M1092" i="2"/>
  <c r="O1092" i="2" s="1"/>
  <c r="N1718" i="2"/>
  <c r="M1018" i="2"/>
  <c r="O1018" i="2" s="1"/>
  <c r="N1954" i="2"/>
  <c r="N633" i="2"/>
  <c r="M1456" i="2"/>
  <c r="O1456" i="2" s="1"/>
  <c r="O1139" i="2"/>
  <c r="M305" i="2"/>
  <c r="O305" i="2" s="1"/>
  <c r="M1384" i="2"/>
  <c r="O1384" i="2" s="1"/>
  <c r="M1511" i="2"/>
  <c r="O1511" i="2" s="1"/>
  <c r="M264" i="2"/>
  <c r="O264" i="2" s="1"/>
  <c r="N2238" i="2"/>
  <c r="M1364" i="2"/>
  <c r="O1364" i="2" s="1"/>
  <c r="M373" i="2"/>
  <c r="M260" i="2"/>
  <c r="O260" i="2" s="1"/>
  <c r="N191" i="2"/>
  <c r="M1890" i="2"/>
  <c r="O1890" i="2" s="1"/>
  <c r="N958" i="2"/>
  <c r="N477" i="2"/>
  <c r="M1857" i="2"/>
  <c r="O1857" i="2" s="1"/>
  <c r="M437" i="2"/>
  <c r="O437" i="2" s="1"/>
  <c r="N246" i="2"/>
  <c r="M1886" i="2"/>
  <c r="M1320" i="2"/>
  <c r="O1320" i="2" s="1"/>
  <c r="N2242" i="2"/>
  <c r="M1255" i="2"/>
  <c r="O1255" i="2" s="1"/>
  <c r="M600" i="2"/>
  <c r="M1209" i="2"/>
  <c r="O1209" i="2" s="1"/>
  <c r="N364" i="2"/>
  <c r="M1512" i="2"/>
  <c r="O1512" i="2" s="1"/>
  <c r="N332" i="2"/>
  <c r="M257" i="2"/>
  <c r="O257" i="2" s="1"/>
  <c r="N885" i="2"/>
  <c r="O885" i="2" s="1"/>
  <c r="M742" i="2"/>
  <c r="O742" i="2" s="1"/>
  <c r="N1860" i="2"/>
  <c r="O1860" i="2" s="1"/>
  <c r="N1465" i="2"/>
  <c r="N1235" i="2"/>
  <c r="N1692" i="2"/>
  <c r="M124" i="2"/>
  <c r="O124" i="2" s="1"/>
  <c r="M420" i="2"/>
  <c r="N1701" i="2"/>
  <c r="O2056" i="2"/>
  <c r="M2038" i="2"/>
  <c r="O2038" i="2" s="1"/>
  <c r="N623" i="2"/>
  <c r="M407" i="2"/>
  <c r="O407" i="2" s="1"/>
  <c r="M489" i="2"/>
  <c r="N1780" i="2"/>
  <c r="N1809" i="2"/>
  <c r="N1067" i="2"/>
  <c r="M1861" i="2"/>
  <c r="O1861" i="2" s="1"/>
  <c r="N69" i="2"/>
  <c r="O69" i="2" s="1"/>
  <c r="O148" i="2"/>
  <c r="M405" i="2"/>
  <c r="N1225" i="2"/>
  <c r="N814" i="2"/>
  <c r="N601" i="2"/>
  <c r="N476" i="2"/>
  <c r="N1963" i="2"/>
  <c r="N752" i="2"/>
  <c r="N47" i="2"/>
  <c r="N89" i="2"/>
  <c r="M270" i="2"/>
  <c r="O270" i="2" s="1"/>
  <c r="N873" i="2"/>
  <c r="N1353" i="2"/>
  <c r="N406" i="2"/>
  <c r="O406" i="2" s="1"/>
  <c r="M209" i="2"/>
  <c r="O209" i="2" s="1"/>
  <c r="N369" i="2"/>
  <c r="O369" i="2" s="1"/>
  <c r="M2221" i="2"/>
  <c r="O2221" i="2" s="1"/>
  <c r="M1396" i="2"/>
  <c r="O1396" i="2" s="1"/>
  <c r="M267" i="2"/>
  <c r="O267" i="2" s="1"/>
  <c r="N1333" i="2"/>
  <c r="O1121" i="2"/>
  <c r="M936" i="2"/>
  <c r="O936" i="2" s="1"/>
  <c r="N2151" i="2"/>
  <c r="N2191" i="2"/>
  <c r="M1302" i="2"/>
  <c r="O1302" i="2" s="1"/>
  <c r="M768" i="2"/>
  <c r="O768" i="2" s="1"/>
  <c r="M382" i="2"/>
  <c r="N59" i="2"/>
  <c r="M1751" i="2"/>
  <c r="O1751" i="2" s="1"/>
  <c r="M843" i="2"/>
  <c r="N1087" i="2"/>
  <c r="N1674" i="2"/>
  <c r="N925" i="2"/>
  <c r="O79" i="2"/>
  <c r="N1930" i="2"/>
  <c r="N163" i="2"/>
  <c r="N1287" i="2"/>
  <c r="N1613" i="2"/>
  <c r="N457" i="2"/>
  <c r="O457" i="2" s="1"/>
  <c r="N88" i="2"/>
  <c r="M1083" i="2"/>
  <c r="O1083" i="2" s="1"/>
  <c r="N1209" i="2"/>
  <c r="N2112" i="2"/>
  <c r="M546" i="2"/>
  <c r="O546" i="2" s="1"/>
  <c r="M1014" i="2"/>
  <c r="O1014" i="2" s="1"/>
  <c r="N1838" i="2"/>
  <c r="M1778" i="2"/>
  <c r="O1778" i="2" s="1"/>
  <c r="M761" i="2"/>
  <c r="O761" i="2" s="1"/>
  <c r="M611" i="2"/>
  <c r="O611" i="2" s="1"/>
  <c r="N2062" i="2"/>
  <c r="O2062" i="2" s="1"/>
  <c r="N1279" i="2"/>
  <c r="N983" i="2"/>
  <c r="N250" i="2"/>
  <c r="N686" i="2"/>
  <c r="M802" i="2"/>
  <c r="O802" i="2" s="1"/>
  <c r="M2050" i="2"/>
  <c r="O1247" i="2"/>
  <c r="N1362" i="2"/>
  <c r="N843" i="2"/>
  <c r="M1666" i="2"/>
  <c r="O1666" i="2" s="1"/>
  <c r="M577" i="2"/>
  <c r="O577" i="2" s="1"/>
  <c r="M1807" i="2"/>
  <c r="O1807" i="2" s="1"/>
  <c r="N667" i="2"/>
  <c r="M488" i="2"/>
  <c r="O488" i="2" s="1"/>
  <c r="M807" i="2"/>
  <c r="O807" i="2" s="1"/>
  <c r="M287" i="2"/>
  <c r="O287" i="2" s="1"/>
  <c r="M1803" i="2"/>
  <c r="O1803" i="2" s="1"/>
  <c r="N1429" i="2"/>
  <c r="M893" i="2"/>
  <c r="O893" i="2" s="1"/>
  <c r="N1886" i="2"/>
  <c r="M1415" i="2"/>
  <c r="O1415" i="2" s="1"/>
  <c r="M1925" i="2"/>
  <c r="N1726" i="2"/>
  <c r="N1553" i="2"/>
  <c r="M1669" i="2"/>
  <c r="O1669" i="2" s="1"/>
  <c r="M2213" i="2"/>
  <c r="O2213" i="2" s="1"/>
  <c r="N2147" i="2"/>
  <c r="N1428" i="2"/>
  <c r="O1428" i="2" s="1"/>
  <c r="N390" i="2"/>
  <c r="M2081" i="2"/>
  <c r="O2081" i="2" s="1"/>
  <c r="N2164" i="2"/>
  <c r="N426" i="2"/>
  <c r="O426" i="2" s="1"/>
  <c r="M892" i="2"/>
  <c r="O892" i="2" s="1"/>
  <c r="N836" i="2"/>
  <c r="N2262" i="2"/>
  <c r="O2026" i="2"/>
  <c r="M1806" i="2"/>
  <c r="O1806" i="2" s="1"/>
  <c r="N1567" i="2"/>
  <c r="M1955" i="2"/>
  <c r="O1955" i="2" s="1"/>
  <c r="N2047" i="2"/>
  <c r="N2118" i="2"/>
  <c r="N1452" i="2"/>
  <c r="M1754" i="2"/>
  <c r="O1754" i="2" s="1"/>
  <c r="N1192" i="2"/>
  <c r="N552" i="2"/>
  <c r="M2156" i="2"/>
  <c r="O2156" i="2" s="1"/>
  <c r="N568" i="2"/>
  <c r="M422" i="2"/>
  <c r="N431" i="2"/>
  <c r="O431" i="2" s="1"/>
  <c r="N1571" i="2"/>
  <c r="M396" i="2"/>
  <c r="O396" i="2" s="1"/>
  <c r="N929" i="2"/>
  <c r="N1907" i="2"/>
  <c r="O1907" i="2" s="1"/>
  <c r="M338" i="2"/>
  <c r="O338" i="2" s="1"/>
  <c r="N572" i="2"/>
  <c r="M726" i="2"/>
  <c r="N249" i="2"/>
  <c r="M1672" i="2"/>
  <c r="O1672" i="2" s="1"/>
  <c r="M2175" i="2"/>
  <c r="O2175" i="2" s="1"/>
  <c r="M1009" i="2"/>
  <c r="O1009" i="2" s="1"/>
  <c r="N943" i="2"/>
  <c r="M1405" i="2"/>
  <c r="O1405" i="2" s="1"/>
  <c r="M2273" i="2"/>
  <c r="O2273" i="2" s="1"/>
  <c r="M1583" i="2"/>
  <c r="O1583" i="2" s="1"/>
  <c r="M1349" i="2"/>
  <c r="O1349" i="2" s="1"/>
  <c r="M1351" i="2"/>
  <c r="O1351" i="2" s="1"/>
  <c r="M1513" i="2"/>
  <c r="O1513" i="2" s="1"/>
  <c r="N411" i="2"/>
  <c r="N372" i="2"/>
  <c r="N1143" i="2"/>
  <c r="M1841" i="2"/>
  <c r="M977" i="2"/>
  <c r="O977" i="2" s="1"/>
  <c r="M110" i="2"/>
  <c r="O110" i="2" s="1"/>
  <c r="N761" i="2"/>
  <c r="M187" i="2"/>
  <c r="O187" i="2" s="1"/>
  <c r="N266" i="2"/>
  <c r="M77" i="2"/>
  <c r="N261" i="2"/>
  <c r="M42" i="2"/>
  <c r="O42" i="2" s="1"/>
  <c r="M946" i="2"/>
  <c r="O946" i="2" s="1"/>
  <c r="N1226" i="2"/>
  <c r="O1226" i="2" s="1"/>
  <c r="M268" i="2"/>
  <c r="O268" i="2" s="1"/>
  <c r="N1123" i="2"/>
  <c r="M1566" i="2"/>
  <c r="O1566" i="2" s="1"/>
  <c r="N209" i="2"/>
  <c r="N751" i="2"/>
  <c r="N527" i="2"/>
  <c r="N764" i="2"/>
  <c r="M695" i="2"/>
  <c r="O695" i="2" s="1"/>
  <c r="N289" i="2"/>
  <c r="M851" i="2"/>
  <c r="O851" i="2" s="1"/>
  <c r="N1769" i="2"/>
  <c r="N855" i="2"/>
  <c r="M617" i="2"/>
  <c r="O617" i="2" s="1"/>
  <c r="M1134" i="2"/>
  <c r="N657" i="2"/>
  <c r="M830" i="2"/>
  <c r="O830" i="2" s="1"/>
  <c r="M395" i="2"/>
  <c r="N2244" i="2"/>
  <c r="M613" i="2"/>
  <c r="N1872" i="2"/>
  <c r="O1872" i="2" s="1"/>
  <c r="M2009" i="2"/>
  <c r="N2217" i="2"/>
  <c r="M1789" i="2"/>
  <c r="O1789" i="2" s="1"/>
  <c r="N2051" i="2"/>
  <c r="M2165" i="2"/>
  <c r="O2165" i="2" s="1"/>
  <c r="N273" i="2"/>
  <c r="M2146" i="2"/>
  <c r="O2146" i="2" s="1"/>
  <c r="M2005" i="2"/>
  <c r="M1997" i="2"/>
  <c r="N1102" i="2"/>
  <c r="N1563" i="2"/>
  <c r="N500" i="2"/>
  <c r="M2151" i="2"/>
  <c r="N687" i="2"/>
  <c r="N664" i="2"/>
  <c r="O664" i="2" s="1"/>
  <c r="N1300" i="2"/>
  <c r="N1234" i="2"/>
  <c r="O1234" i="2" s="1"/>
  <c r="M414" i="2"/>
  <c r="O414" i="2" s="1"/>
  <c r="M688" i="2"/>
  <c r="O688" i="2" s="1"/>
  <c r="M1433" i="2"/>
  <c r="O1433" i="2" s="1"/>
  <c r="N1545" i="2"/>
  <c r="M336" i="2"/>
  <c r="O336" i="2" s="1"/>
  <c r="N1308" i="2"/>
  <c r="M1035" i="2"/>
  <c r="O1035" i="2" s="1"/>
  <c r="M1122" i="2"/>
  <c r="O1122" i="2" s="1"/>
  <c r="N1324" i="2"/>
  <c r="M1931" i="2"/>
  <c r="O1931" i="2" s="1"/>
  <c r="M471" i="2"/>
  <c r="O471" i="2" s="1"/>
  <c r="M235" i="2"/>
  <c r="O235" i="2" s="1"/>
  <c r="N2206" i="2"/>
  <c r="N2193" i="2"/>
  <c r="M2129" i="2"/>
  <c r="O2129" i="2" s="1"/>
  <c r="N982" i="2"/>
  <c r="N217" i="2"/>
  <c r="N605" i="2"/>
  <c r="M1581" i="2"/>
  <c r="O1581" i="2" s="1"/>
  <c r="N736" i="2"/>
  <c r="O736" i="2" s="1"/>
  <c r="N1147" i="2"/>
  <c r="O1147" i="2" s="1"/>
  <c r="N1508" i="2"/>
  <c r="N2255" i="2"/>
  <c r="M194" i="2"/>
  <c r="O194" i="2" s="1"/>
  <c r="M532" i="2"/>
  <c r="O532" i="2" s="1"/>
  <c r="N2014" i="2"/>
  <c r="O2014" i="2" s="1"/>
  <c r="N1312" i="2"/>
  <c r="M534" i="2"/>
  <c r="O534" i="2" s="1"/>
  <c r="N1790" i="2"/>
  <c r="N825" i="2"/>
  <c r="M74" i="2"/>
  <c r="N403" i="2"/>
  <c r="O403" i="2" s="1"/>
  <c r="N980" i="2"/>
  <c r="O980" i="2" s="1"/>
  <c r="N44" i="2"/>
  <c r="M1162" i="2"/>
  <c r="N71" i="2"/>
  <c r="N1349" i="2"/>
  <c r="N116" i="2"/>
  <c r="N1295" i="2"/>
  <c r="M1447" i="2"/>
  <c r="O1447" i="2" s="1"/>
  <c r="M754" i="2"/>
  <c r="M811" i="2"/>
  <c r="O811" i="2" s="1"/>
  <c r="N1066" i="2"/>
  <c r="M1988" i="2"/>
  <c r="N1953" i="2"/>
  <c r="M432" i="2"/>
  <c r="O432" i="2" s="1"/>
  <c r="M1957" i="2"/>
  <c r="M1600" i="2"/>
  <c r="O1600" i="2" s="1"/>
  <c r="N420" i="2"/>
  <c r="O420" i="2" s="1"/>
  <c r="N63" i="2"/>
  <c r="O63" i="2" s="1"/>
  <c r="N956" i="2"/>
  <c r="N590" i="2"/>
  <c r="M2105" i="2"/>
  <c r="O2105" i="2" s="1"/>
  <c r="N1159" i="2"/>
  <c r="N578" i="2"/>
  <c r="M1425" i="2"/>
  <c r="O1425" i="2" s="1"/>
  <c r="M1322" i="2"/>
  <c r="O1322" i="2" s="1"/>
  <c r="N1070" i="2"/>
  <c r="N1097" i="2"/>
  <c r="N1444" i="2"/>
  <c r="N1544" i="2"/>
  <c r="M4" i="2"/>
  <c r="I3" i="2"/>
  <c r="M435" i="2"/>
  <c r="N569" i="2"/>
  <c r="N2075" i="2"/>
  <c r="M1616" i="2"/>
  <c r="O1616" i="2" s="1"/>
  <c r="N697" i="2"/>
  <c r="M616" i="2"/>
  <c r="O616" i="2" s="1"/>
  <c r="N1186" i="2"/>
  <c r="O1186" i="2" s="1"/>
  <c r="M900" i="2"/>
  <c r="M226" i="2"/>
  <c r="O226" i="2" s="1"/>
  <c r="M1308" i="2"/>
  <c r="O1308" i="2" s="1"/>
  <c r="N389" i="2"/>
  <c r="N1221" i="2"/>
  <c r="N1153" i="2"/>
  <c r="M1263" i="2"/>
  <c r="O1263" i="2" s="1"/>
  <c r="M1557" i="2"/>
  <c r="O1557" i="2" s="1"/>
  <c r="N1592" i="2"/>
  <c r="M699" i="2"/>
  <c r="N2179" i="2"/>
  <c r="M767" i="2"/>
  <c r="O767" i="2" s="1"/>
  <c r="M1257" i="2"/>
  <c r="O1257" i="2" s="1"/>
  <c r="M1113" i="2"/>
  <c r="O1113" i="2" s="1"/>
  <c r="M975" i="2"/>
  <c r="M454" i="2"/>
  <c r="O454" i="2" s="1"/>
  <c r="M1321" i="2"/>
  <c r="O1321" i="2" s="1"/>
  <c r="N1851" i="2"/>
  <c r="M1665" i="2"/>
  <c r="O1665" i="2" s="1"/>
  <c r="N1171" i="2"/>
  <c r="N591" i="2"/>
  <c r="M1190" i="2"/>
  <c r="O1190" i="2" s="1"/>
  <c r="N143" i="2"/>
  <c r="N1689" i="2"/>
  <c r="M341" i="2"/>
  <c r="O341" i="2" s="1"/>
  <c r="M335" i="2"/>
  <c r="O335" i="2" s="1"/>
  <c r="M1679" i="2"/>
  <c r="O1679" i="2" s="1"/>
  <c r="N970" i="2"/>
  <c r="N373" i="2"/>
  <c r="M1214" i="2"/>
  <c r="O1214" i="2" s="1"/>
  <c r="N1952" i="2"/>
  <c r="N120" i="2"/>
  <c r="M1521" i="2"/>
  <c r="O1521" i="2" s="1"/>
  <c r="M27" i="2"/>
  <c r="O27" i="2" s="1"/>
  <c r="N216" i="2"/>
  <c r="M1767" i="2"/>
  <c r="O1767" i="2" s="1"/>
  <c r="M1137" i="2"/>
  <c r="M827" i="2"/>
  <c r="M1755" i="2"/>
  <c r="O1755" i="2" s="1"/>
  <c r="M1948" i="2"/>
  <c r="M961" i="2"/>
  <c r="O961" i="2" s="1"/>
  <c r="N1643" i="2"/>
  <c r="O1643" i="2" s="1"/>
  <c r="N683" i="2"/>
  <c r="O683" i="2" s="1"/>
  <c r="N932" i="2"/>
  <c r="N370" i="2"/>
  <c r="N1901" i="2"/>
  <c r="N1927" i="2"/>
  <c r="M496" i="2"/>
  <c r="O496" i="2" s="1"/>
  <c r="N1264" i="2"/>
  <c r="N1647" i="2"/>
  <c r="M1459" i="2"/>
  <c r="O1459" i="2" s="1"/>
  <c r="M2265" i="2"/>
  <c r="O2265" i="2" s="1"/>
  <c r="N1072" i="2"/>
  <c r="M1097" i="2"/>
  <c r="O1097" i="2" s="1"/>
  <c r="N1080" i="2"/>
  <c r="M1210" i="2"/>
  <c r="O1210" i="2" s="1"/>
  <c r="N1038" i="2"/>
  <c r="N992" i="2"/>
  <c r="N2172" i="2"/>
  <c r="M1693" i="2"/>
  <c r="O1693" i="2" s="1"/>
  <c r="M1288" i="2"/>
  <c r="O1288" i="2" s="1"/>
  <c r="N41" i="2"/>
  <c r="K3" i="2"/>
  <c r="M2244" i="2"/>
  <c r="N1983" i="2"/>
  <c r="N800" i="2"/>
  <c r="N51" i="2"/>
  <c r="M1508" i="2"/>
  <c r="O1508" i="2" s="1"/>
  <c r="M950" i="2"/>
  <c r="N342" i="2"/>
  <c r="M1060" i="2"/>
  <c r="O1060" i="2" s="1"/>
  <c r="M919" i="2"/>
  <c r="O919" i="2" s="1"/>
  <c r="N1421" i="2"/>
  <c r="M2178" i="2"/>
  <c r="O2178" i="2" s="1"/>
  <c r="O1976" i="2"/>
  <c r="M818" i="2"/>
  <c r="O818" i="2" s="1"/>
  <c r="M1331" i="2"/>
  <c r="O1331" i="2" s="1"/>
  <c r="N501" i="2"/>
  <c r="M935" i="2"/>
  <c r="O935" i="2" s="1"/>
  <c r="M879" i="2"/>
  <c r="O879" i="2" s="1"/>
  <c r="M232" i="2"/>
  <c r="O232" i="2" s="1"/>
  <c r="N2221" i="2"/>
  <c r="N1350" i="2"/>
  <c r="N1482" i="2"/>
  <c r="M104" i="2"/>
  <c r="O104" i="2" s="1"/>
  <c r="M1094" i="2"/>
  <c r="O1094" i="2" s="1"/>
  <c r="N753" i="2"/>
  <c r="M1095" i="2"/>
  <c r="O1095" i="2" s="1"/>
  <c r="N1709" i="2"/>
  <c r="M418" i="2"/>
  <c r="O418" i="2" s="1"/>
  <c r="N1275" i="2"/>
  <c r="M1377" i="2"/>
  <c r="O1377" i="2" s="1"/>
  <c r="M983" i="2"/>
  <c r="N1051" i="2"/>
  <c r="M715" i="2"/>
  <c r="O715" i="2" s="1"/>
  <c r="N1145" i="2"/>
  <c r="N319" i="2"/>
  <c r="M1978" i="2"/>
  <c r="M1618" i="2"/>
  <c r="O1618" i="2" s="1"/>
  <c r="M463" i="2"/>
  <c r="O463" i="2" s="1"/>
  <c r="M1342" i="2"/>
  <c r="O1342" i="2" s="1"/>
  <c r="N1599" i="2"/>
  <c r="M820" i="2"/>
  <c r="O820" i="2" s="1"/>
  <c r="M1773" i="2"/>
  <c r="O1773" i="2" s="1"/>
  <c r="M1520" i="2"/>
  <c r="O1520" i="2" s="1"/>
  <c r="M1564" i="2"/>
  <c r="O1564" i="2" s="1"/>
  <c r="M1804" i="2"/>
  <c r="O1804" i="2" s="1"/>
  <c r="N1030" i="2"/>
  <c r="M1451" i="2"/>
  <c r="O1451" i="2" s="1"/>
  <c r="M1237" i="2"/>
  <c r="N1642" i="2"/>
  <c r="M1517" i="2"/>
  <c r="O1517" i="2" s="1"/>
  <c r="M2217" i="2"/>
  <c r="O2217" i="2" s="1"/>
  <c r="M647" i="2"/>
  <c r="O647" i="2" s="1"/>
  <c r="N947" i="2"/>
  <c r="O947" i="2" s="1"/>
  <c r="M2198" i="2"/>
  <c r="O2198" i="2" s="1"/>
  <c r="M286" i="2"/>
  <c r="O286" i="2" s="1"/>
  <c r="M2237" i="2"/>
  <c r="O2237" i="2" s="1"/>
  <c r="N2138" i="2"/>
  <c r="M709" i="2"/>
  <c r="O709" i="2" s="1"/>
  <c r="N519" i="2"/>
  <c r="M1127" i="2"/>
  <c r="O1127" i="2" s="1"/>
  <c r="M571" i="2"/>
  <c r="O571" i="2" s="1"/>
  <c r="N2067" i="2"/>
  <c r="M1341" i="2"/>
  <c r="O1341" i="2" s="1"/>
  <c r="M2139" i="2"/>
  <c r="O2139" i="2" s="1"/>
  <c r="M2060" i="2"/>
  <c r="N1338" i="2"/>
  <c r="M873" i="2"/>
  <c r="M640" i="2"/>
  <c r="M133" i="2"/>
  <c r="O133" i="2" s="1"/>
  <c r="N2236" i="2"/>
  <c r="N556" i="2"/>
  <c r="M2268" i="2"/>
  <c r="O2268" i="2" s="1"/>
  <c r="M249" i="2"/>
  <c r="O249" i="2" s="1"/>
  <c r="N867" i="2"/>
  <c r="N1205" i="2"/>
  <c r="O1205" i="2" s="1"/>
  <c r="N2268" i="2"/>
  <c r="N2078" i="2"/>
  <c r="O2078" i="2" s="1"/>
  <c r="M905" i="2"/>
  <c r="O905" i="2" s="1"/>
  <c r="N1569" i="2"/>
  <c r="M177" i="2"/>
  <c r="N257" i="2"/>
  <c r="N2264" i="2"/>
  <c r="M1911" i="2"/>
  <c r="M1038" i="2"/>
  <c r="O1038" i="2" s="1"/>
  <c r="N2145" i="2"/>
  <c r="N2043" i="2"/>
  <c r="M1653" i="2"/>
  <c r="O1653" i="2" s="1"/>
  <c r="N866" i="2"/>
  <c r="M1833" i="2"/>
  <c r="O1833" i="2" s="1"/>
  <c r="M2145" i="2"/>
  <c r="O2145" i="2" s="1"/>
  <c r="N75" i="2"/>
  <c r="O75" i="2" s="1"/>
  <c r="O78" i="2"/>
  <c r="M2159" i="2"/>
  <c r="O2159" i="2" s="1"/>
  <c r="N737" i="2"/>
  <c r="M1248" i="2"/>
  <c r="M1782" i="2"/>
  <c r="O1782" i="2" s="1"/>
  <c r="M1392" i="2"/>
  <c r="O1392" i="2" s="1"/>
  <c r="M1603" i="2"/>
  <c r="O1603" i="2" s="1"/>
  <c r="N2167" i="2"/>
  <c r="O2167" i="2" s="1"/>
  <c r="M178" i="2"/>
  <c r="N64" i="2"/>
  <c r="O64" i="2" s="1"/>
  <c r="M1007" i="2"/>
  <c r="O1007" i="2" s="1"/>
  <c r="N2251" i="2"/>
  <c r="N1236" i="2"/>
  <c r="O1236" i="2" s="1"/>
  <c r="N428" i="2"/>
  <c r="N722" i="2"/>
  <c r="O722" i="2" s="1"/>
  <c r="N1941" i="2"/>
  <c r="N444" i="2"/>
  <c r="M716" i="2"/>
  <c r="N1966" i="2"/>
  <c r="O1966" i="2" s="1"/>
  <c r="N775" i="2"/>
  <c r="N138" i="2"/>
  <c r="N684" i="2"/>
  <c r="M2071" i="2"/>
  <c r="O2071" i="2" s="1"/>
  <c r="N2258" i="2"/>
  <c r="N1016" i="2"/>
  <c r="N8" i="2"/>
  <c r="N1957" i="2"/>
  <c r="M2220" i="2"/>
  <c r="O2220" i="2" s="1"/>
  <c r="N1839" i="2"/>
  <c r="N1869" i="2"/>
  <c r="N1024" i="2"/>
  <c r="M1906" i="2"/>
  <c r="N1191" i="2"/>
  <c r="M167" i="2"/>
  <c r="M73" i="2"/>
  <c r="O73" i="2" s="1"/>
  <c r="M440" i="2"/>
  <c r="M1457" i="2"/>
  <c r="O1457" i="2" s="1"/>
  <c r="M979" i="2"/>
  <c r="O979" i="2" s="1"/>
  <c r="M1791" i="2"/>
  <c r="O1791" i="2" s="1"/>
  <c r="N1581" i="2"/>
  <c r="M2210" i="2"/>
  <c r="O2210" i="2" s="1"/>
  <c r="N22" i="2"/>
  <c r="O22" i="2" s="1"/>
  <c r="M433" i="2"/>
  <c r="O433" i="2" s="1"/>
  <c r="M2053" i="2"/>
  <c r="N647" i="2"/>
  <c r="N700" i="2"/>
  <c r="M569" i="2"/>
  <c r="N2113" i="2"/>
  <c r="N1830" i="2"/>
  <c r="N636" i="2"/>
  <c r="N131" i="2"/>
  <c r="O131" i="2" s="1"/>
  <c r="M1149" i="2"/>
  <c r="N1578" i="2"/>
  <c r="M1301" i="2"/>
  <c r="O1301" i="2" s="1"/>
  <c r="N1616" i="2"/>
  <c r="M1352" i="2"/>
  <c r="O1352" i="2" s="1"/>
  <c r="M1801" i="2"/>
  <c r="O1801" i="2" s="1"/>
  <c r="N1470" i="2"/>
  <c r="M1461" i="2"/>
  <c r="O1461" i="2" s="1"/>
  <c r="N853" i="2"/>
  <c r="N1756" i="2"/>
  <c r="M511" i="2"/>
  <c r="O511" i="2" s="1"/>
  <c r="M225" i="2"/>
  <c r="O225" i="2" s="1"/>
  <c r="M2118" i="2"/>
  <c r="O2118" i="2" s="1"/>
  <c r="M312" i="2"/>
  <c r="O312" i="2" s="1"/>
  <c r="M144" i="2"/>
  <c r="N1797" i="2"/>
  <c r="N2269" i="2"/>
  <c r="M1031" i="2"/>
  <c r="O1031" i="2" s="1"/>
  <c r="N1621" i="2"/>
  <c r="N459" i="2"/>
  <c r="O459" i="2" s="1"/>
  <c r="N795" i="2"/>
  <c r="M587" i="2"/>
  <c r="O587" i="2" s="1"/>
  <c r="N680" i="2"/>
  <c r="O680" i="2" s="1"/>
  <c r="M624" i="2"/>
  <c r="N1555" i="2"/>
  <c r="M956" i="2"/>
  <c r="O956" i="2" s="1"/>
  <c r="M891" i="2"/>
  <c r="N1852" i="2"/>
  <c r="N1443" i="2"/>
  <c r="M1694" i="2"/>
  <c r="O1694" i="2" s="1"/>
  <c r="N990" i="2"/>
  <c r="O990" i="2" s="1"/>
  <c r="M349" i="2"/>
  <c r="O349" i="2" s="1"/>
  <c r="M1120" i="2"/>
  <c r="M1715" i="2"/>
  <c r="O1715" i="2" s="1"/>
  <c r="N573" i="2"/>
  <c r="N1573" i="2"/>
  <c r="M1824" i="2"/>
  <c r="O1824" i="2" s="1"/>
  <c r="N1909" i="2"/>
  <c r="O1909" i="2" s="1"/>
  <c r="M196" i="2"/>
  <c r="O196" i="2" s="1"/>
  <c r="M50" i="2"/>
  <c r="O50" i="2" s="1"/>
  <c r="N2220" i="2"/>
  <c r="N228" i="2"/>
  <c r="M1153" i="2"/>
  <c r="M643" i="2"/>
  <c r="O643" i="2" s="1"/>
  <c r="N1967" i="2"/>
  <c r="M1684" i="2"/>
  <c r="O1684" i="2" s="1"/>
  <c r="N1925" i="2"/>
  <c r="N2092" i="2"/>
  <c r="M634" i="2"/>
  <c r="O634" i="2" s="1"/>
  <c r="N1445" i="2"/>
  <c r="M689" i="2"/>
  <c r="O689" i="2" s="1"/>
  <c r="M2259" i="2"/>
  <c r="O2259" i="2" s="1"/>
  <c r="M744" i="2"/>
  <c r="O744" i="2" s="1"/>
  <c r="N1722" i="2"/>
  <c r="M615" i="2"/>
  <c r="O615" i="2" s="1"/>
  <c r="N1355" i="2"/>
  <c r="M940" i="2"/>
  <c r="O940" i="2" s="1"/>
  <c r="M1545" i="2"/>
  <c r="O1545" i="2" s="1"/>
  <c r="M1197" i="2"/>
  <c r="M1769" i="2"/>
  <c r="O1769" i="2" s="1"/>
  <c r="M1270" i="2"/>
  <c r="O1270" i="2" s="1"/>
  <c r="M1279" i="2"/>
  <c r="O1279" i="2" s="1"/>
  <c r="N1433" i="2"/>
  <c r="M1373" i="2"/>
  <c r="O1373" i="2" s="1"/>
  <c r="M1041" i="2"/>
  <c r="O1041" i="2" s="1"/>
  <c r="N2060" i="2"/>
  <c r="N1896" i="2"/>
  <c r="M1930" i="2"/>
  <c r="O1930" i="2" s="1"/>
  <c r="N1746" i="2"/>
  <c r="M1003" i="2"/>
  <c r="O1003" i="2" s="1"/>
  <c r="N1166" i="2"/>
  <c r="M1251" i="2"/>
  <c r="O1251" i="2" s="1"/>
  <c r="M12" i="2"/>
  <c r="O12" i="2" s="1"/>
  <c r="N1058" i="2"/>
  <c r="N5" i="2"/>
  <c r="O5" i="2" s="1"/>
  <c r="N1170" i="2"/>
  <c r="M1649" i="2"/>
  <c r="N950" i="2"/>
  <c r="N102" i="2"/>
  <c r="M771" i="2"/>
  <c r="O771" i="2" s="1"/>
  <c r="M507" i="2"/>
  <c r="O507" i="2" s="1"/>
  <c r="N1513" i="2"/>
  <c r="M2182" i="2"/>
  <c r="O2182" i="2" s="1"/>
  <c r="N42" i="2"/>
  <c r="M641" i="2"/>
  <c r="O641" i="2" s="1"/>
  <c r="M2248" i="2"/>
  <c r="O2248" i="2" s="1"/>
  <c r="N115" i="2"/>
  <c r="N326" i="2"/>
  <c r="N2036" i="2"/>
  <c r="N1261" i="2"/>
  <c r="M1191" i="2"/>
  <c r="N1208" i="2"/>
  <c r="M1869" i="2"/>
  <c r="N1241" i="2"/>
  <c r="N235" i="2"/>
  <c r="N888" i="2"/>
  <c r="M294" i="2"/>
  <c r="O294" i="2" s="1"/>
  <c r="N1332" i="2"/>
  <c r="M1312" i="2"/>
  <c r="O1312" i="2" s="1"/>
  <c r="N2098" i="2"/>
  <c r="N29" i="2"/>
  <c r="N2270" i="2"/>
  <c r="N454" i="2"/>
  <c r="M958" i="2"/>
  <c r="N1570" i="2"/>
  <c r="N162" i="2"/>
  <c r="N1728" i="2"/>
  <c r="N1825" i="2"/>
  <c r="M551" i="2"/>
  <c r="O551" i="2" s="1"/>
  <c r="M1593" i="2"/>
  <c r="O1593" i="2" s="1"/>
  <c r="M2037" i="2"/>
  <c r="O2037" i="2" s="1"/>
  <c r="N1958" i="2"/>
  <c r="M1161" i="2"/>
  <c r="O1161" i="2" s="1"/>
  <c r="N492" i="2"/>
  <c r="N1997" i="2"/>
  <c r="N275" i="2"/>
  <c r="N640" i="2"/>
  <c r="N1762" i="2"/>
  <c r="M527" i="2"/>
  <c r="O527" i="2" s="1"/>
  <c r="N262" i="2"/>
  <c r="M1494" i="2"/>
  <c r="O1494" i="2" s="1"/>
  <c r="N1589" i="2"/>
  <c r="N21" i="2"/>
  <c r="N682" i="2"/>
  <c r="M869" i="2"/>
  <c r="O869" i="2" s="1"/>
  <c r="N2064" i="2"/>
  <c r="M2192" i="2"/>
  <c r="O2192" i="2" s="1"/>
  <c r="N429" i="2"/>
  <c r="N1650" i="2"/>
  <c r="M173" i="2"/>
  <c r="N1379" i="2"/>
  <c r="N871" i="2"/>
  <c r="N2197" i="2"/>
  <c r="N179" i="2"/>
  <c r="M1924" i="2"/>
  <c r="O1924" i="2" s="1"/>
  <c r="M356" i="2"/>
  <c r="O356" i="2" s="1"/>
  <c r="N768" i="2"/>
  <c r="N1274" i="2"/>
  <c r="M578" i="2"/>
  <c r="O578" i="2" s="1"/>
  <c r="N690" i="2"/>
  <c r="N1092" i="2"/>
  <c r="M1529" i="2"/>
  <c r="O1529" i="2" s="1"/>
  <c r="M556" i="2"/>
  <c r="N2136" i="2"/>
  <c r="M90" i="2"/>
  <c r="M2083" i="2"/>
  <c r="O2083" i="2" s="1"/>
  <c r="N1757" i="2"/>
  <c r="M1729" i="2"/>
  <c r="O1729" i="2" s="1"/>
  <c r="N439" i="2"/>
  <c r="N909" i="2"/>
  <c r="O909" i="2" s="1"/>
  <c r="N68" i="2"/>
  <c r="N1917" i="2"/>
  <c r="N436" i="2"/>
  <c r="N1531" i="2"/>
  <c r="O814" i="2"/>
  <c r="O1970" i="2"/>
  <c r="N862" i="2"/>
  <c r="N609" i="2"/>
  <c r="M274" i="2"/>
  <c r="O274" i="2" s="1"/>
  <c r="N1840" i="2"/>
  <c r="N1627" i="2"/>
  <c r="N494" i="2"/>
  <c r="N1281" i="2"/>
  <c r="N2247" i="2"/>
  <c r="O2247" i="2" s="1"/>
  <c r="N461" i="2"/>
  <c r="O461" i="2" s="1"/>
  <c r="N2248" i="2"/>
  <c r="N2004" i="2"/>
  <c r="O2004" i="2" s="1"/>
  <c r="N1403" i="2"/>
  <c r="M547" i="2"/>
  <c r="O547" i="2" s="1"/>
  <c r="M1864" i="2"/>
  <c r="O1864" i="2" s="1"/>
  <c r="M15" i="2"/>
  <c r="M1157" i="2"/>
  <c r="O1157" i="2" s="1"/>
  <c r="M1681" i="2"/>
  <c r="O1681" i="2" s="1"/>
  <c r="M1350" i="2"/>
  <c r="O1350" i="2" s="1"/>
  <c r="N1652" i="2"/>
  <c r="N2057" i="2"/>
  <c r="O2057" i="2" s="1"/>
  <c r="N1822" i="2"/>
  <c r="M1158" i="2"/>
  <c r="M1827" i="2"/>
  <c r="N112" i="2"/>
  <c r="M782" i="2"/>
  <c r="O782" i="2" s="1"/>
  <c r="N2212" i="2"/>
  <c r="N157" i="2"/>
  <c r="M307" i="2"/>
  <c r="O307" i="2" s="1"/>
  <c r="M2043" i="2"/>
  <c r="N2143" i="2"/>
  <c r="O2143" i="2" s="1"/>
  <c r="M908" i="2"/>
  <c r="O908" i="2" s="1"/>
  <c r="M1586" i="2"/>
  <c r="O1586" i="2" s="1"/>
  <c r="N110" i="2"/>
  <c r="M1142" i="2"/>
  <c r="O1142" i="2" s="1"/>
  <c r="M355" i="2"/>
  <c r="O355" i="2" s="1"/>
  <c r="M2113" i="2"/>
  <c r="O2113" i="2" s="1"/>
  <c r="N1699" i="2"/>
  <c r="M282" i="2"/>
  <c r="O282" i="2" s="1"/>
  <c r="M108" i="2"/>
  <c r="O108" i="2" s="1"/>
  <c r="M1550" i="2"/>
  <c r="O1550" i="2" s="1"/>
  <c r="M1167" i="2"/>
  <c r="O1167" i="2" s="1"/>
  <c r="N1085" i="2"/>
  <c r="M671" i="2"/>
  <c r="O671" i="2" s="1"/>
  <c r="N1344" i="2"/>
  <c r="M877" i="2"/>
  <c r="O877" i="2" s="1"/>
  <c r="M1183" i="2"/>
  <c r="N1149" i="2"/>
  <c r="N1748" i="2"/>
  <c r="N1720" i="2"/>
  <c r="M564" i="2"/>
  <c r="O564" i="2" s="1"/>
  <c r="N1889" i="2"/>
  <c r="M1667" i="2"/>
  <c r="O1667" i="2" s="1"/>
  <c r="M1525" i="2"/>
  <c r="O1525" i="2" s="1"/>
  <c r="M197" i="2"/>
  <c r="O197" i="2" s="1"/>
  <c r="N146" i="2"/>
  <c r="O146" i="2" s="1"/>
  <c r="M1369" i="2"/>
  <c r="O1369" i="2" s="1"/>
  <c r="M1533" i="2"/>
  <c r="O1533" i="2" s="1"/>
  <c r="M1547" i="2"/>
  <c r="O1547" i="2" s="1"/>
  <c r="M852" i="2"/>
  <c r="O852" i="2" s="1"/>
  <c r="M636" i="2"/>
  <c r="O636" i="2" s="1"/>
  <c r="M1705" i="2"/>
  <c r="O1705" i="2" s="1"/>
  <c r="N1188" i="2"/>
  <c r="N694" i="2"/>
  <c r="M1437" i="2"/>
  <c r="O1437" i="2" s="1"/>
  <c r="N323" i="2"/>
  <c r="N981" i="2"/>
  <c r="N220" i="2"/>
  <c r="N1432" i="2"/>
  <c r="N505" i="2"/>
  <c r="N924" i="2"/>
  <c r="N1937" i="2"/>
  <c r="O1937" i="2" s="1"/>
  <c r="N1047" i="2"/>
  <c r="M2010" i="2"/>
  <c r="M470" i="2"/>
  <c r="O470" i="2" s="1"/>
  <c r="M1245" i="2"/>
  <c r="O1245" i="2" s="1"/>
  <c r="N27" i="2"/>
  <c r="M1163" i="2"/>
  <c r="O1163" i="2" s="1"/>
  <c r="M2137" i="2"/>
  <c r="O2137" i="2" s="1"/>
  <c r="M1466" i="2"/>
  <c r="O1466" i="2" s="1"/>
  <c r="N1285" i="2"/>
  <c r="M2055" i="2"/>
  <c r="O2055" i="2" s="1"/>
  <c r="N1260" i="2"/>
  <c r="N1610" i="2"/>
  <c r="M1268" i="2"/>
  <c r="O1268" i="2" s="1"/>
  <c r="M1311" i="2"/>
  <c r="O1311" i="2" s="1"/>
  <c r="N2061" i="2"/>
  <c r="O2061" i="2" s="1"/>
  <c r="M2184" i="2"/>
  <c r="O2184" i="2" s="1"/>
  <c r="N1401" i="2"/>
  <c r="M1590" i="2"/>
  <c r="O1590" i="2" s="1"/>
  <c r="M847" i="2"/>
  <c r="M1315" i="2"/>
  <c r="O1315" i="2" s="1"/>
  <c r="M943" i="2"/>
  <c r="M115" i="2"/>
  <c r="O115" i="2" s="1"/>
  <c r="N1413" i="2"/>
  <c r="N1414" i="2"/>
  <c r="M179" i="2"/>
  <c r="N1990" i="2"/>
  <c r="M137" i="2"/>
  <c r="O137" i="2" s="1"/>
  <c r="N310" i="2"/>
  <c r="O448" i="2"/>
  <c r="M1855" i="2"/>
  <c r="O1855" i="2" s="1"/>
  <c r="M1567" i="2"/>
  <c r="O1567" i="2" s="1"/>
  <c r="M911" i="2"/>
  <c r="O911" i="2" s="1"/>
  <c r="N1736" i="2"/>
  <c r="N524" i="2"/>
  <c r="M449" i="2"/>
  <c r="O449" i="2" s="1"/>
  <c r="M2157" i="2"/>
  <c r="O2157" i="2" s="1"/>
  <c r="N1772" i="2"/>
  <c r="N1717" i="2"/>
  <c r="N156" i="2"/>
  <c r="M698" i="2"/>
  <c r="M56" i="2"/>
  <c r="O56" i="2" s="1"/>
  <c r="N1098" i="2"/>
  <c r="M346" i="2"/>
  <c r="O346" i="2" s="1"/>
  <c r="M1216" i="2"/>
  <c r="O1216" i="2" s="1"/>
  <c r="M1671" i="2"/>
  <c r="O1671" i="2" s="1"/>
  <c r="M2173" i="2"/>
  <c r="O2173" i="2" s="1"/>
  <c r="N479" i="2"/>
  <c r="M1358" i="2"/>
  <c r="O1358" i="2" s="1"/>
  <c r="N1877" i="2"/>
  <c r="N65" i="2"/>
  <c r="N1918" i="2"/>
  <c r="O1918" i="2" s="1"/>
  <c r="N1480" i="2"/>
  <c r="M1990" i="2"/>
  <c r="N897" i="2"/>
  <c r="M580" i="2"/>
  <c r="M1108" i="2"/>
  <c r="N613" i="2"/>
  <c r="N579" i="2"/>
  <c r="M1819" i="2"/>
  <c r="O1819" i="2" s="1"/>
  <c r="M808" i="2"/>
  <c r="M1787" i="2"/>
  <c r="O1787" i="2" s="1"/>
  <c r="M72" i="2"/>
  <c r="O72" i="2" s="1"/>
  <c r="M19" i="2"/>
  <c r="O19" i="2" s="1"/>
  <c r="N34" i="2"/>
  <c r="M1054" i="2"/>
  <c r="O1054" i="2" s="1"/>
  <c r="N1663" i="2"/>
  <c r="M1535" i="2"/>
  <c r="O1535" i="2" s="1"/>
  <c r="N966" i="2"/>
  <c r="N1093" i="2"/>
  <c r="N1381" i="2"/>
  <c r="M481" i="2"/>
  <c r="O481" i="2" s="1"/>
  <c r="N358" i="2"/>
  <c r="N2079" i="2"/>
  <c r="N272" i="2"/>
  <c r="N1779" i="2"/>
  <c r="M14" i="2"/>
  <c r="M1024" i="2"/>
  <c r="O1024" i="2" s="1"/>
  <c r="N817" i="2"/>
  <c r="M1304" i="2"/>
  <c r="O1304" i="2" s="1"/>
  <c r="N2174" i="2"/>
  <c r="M1766" i="2"/>
  <c r="O1766" i="2" s="1"/>
  <c r="M707" i="2"/>
  <c r="O707" i="2" s="1"/>
  <c r="N419" i="2"/>
  <c r="N1354" i="2"/>
  <c r="M106" i="2"/>
  <c r="O106" i="2" s="1"/>
  <c r="M2189" i="2"/>
  <c r="O2189" i="2" s="1"/>
  <c r="M1934" i="2"/>
  <c r="O1934" i="2" s="1"/>
  <c r="M1908" i="2"/>
  <c r="O1908" i="2" s="1"/>
  <c r="M2211" i="2"/>
  <c r="O2211" i="2" s="1"/>
  <c r="M884" i="2"/>
  <c r="O884" i="2" s="1"/>
  <c r="N915" i="2"/>
  <c r="N1716" i="2"/>
  <c r="N2005" i="2"/>
  <c r="M1084" i="2"/>
  <c r="O1084" i="2" s="1"/>
  <c r="N1883" i="2"/>
  <c r="O1883" i="2" s="1"/>
  <c r="M1284" i="2"/>
  <c r="O1284" i="2" s="1"/>
  <c r="M2185" i="2"/>
  <c r="M702" i="2"/>
  <c r="N2125" i="2"/>
  <c r="M184" i="2"/>
  <c r="O184" i="2" s="1"/>
  <c r="N1197" i="2"/>
  <c r="N1509" i="2"/>
  <c r="M2260" i="2"/>
  <c r="N517" i="2"/>
  <c r="O517" i="2" s="1"/>
  <c r="N1902" i="2"/>
  <c r="N348" i="2"/>
  <c r="N1984" i="2"/>
  <c r="N451" i="2"/>
  <c r="O451" i="2" s="1"/>
  <c r="M1217" i="2"/>
  <c r="O1217" i="2" s="1"/>
  <c r="N971" i="2"/>
  <c r="M756" i="2"/>
  <c r="O756" i="2" s="1"/>
  <c r="M728" i="2"/>
  <c r="O728" i="2" s="1"/>
  <c r="M1821" i="2"/>
  <c r="O1821" i="2" s="1"/>
  <c r="M2066" i="2"/>
  <c r="M1453" i="2"/>
  <c r="O1453" i="2" s="1"/>
  <c r="M83" i="2"/>
  <c r="N1608" i="2"/>
  <c r="O1608" i="2" s="1"/>
  <c r="N324" i="2"/>
  <c r="M2199" i="2"/>
  <c r="O2199" i="2" s="1"/>
  <c r="N1693" i="2"/>
  <c r="M1480" i="2"/>
  <c r="O1480" i="2" s="1"/>
  <c r="M774" i="2"/>
  <c r="O774" i="2" s="1"/>
  <c r="M2272" i="2"/>
  <c r="O2272" i="2" s="1"/>
  <c r="N2052" i="2"/>
  <c r="O2052" i="2" s="1"/>
  <c r="M1960" i="2"/>
  <c r="O1960" i="2" s="1"/>
  <c r="M719" i="2"/>
  <c r="O719" i="2" s="1"/>
  <c r="N2250" i="2"/>
  <c r="M1336" i="2"/>
  <c r="O1336" i="2" s="1"/>
  <c r="N874" i="2"/>
  <c r="N2230" i="2"/>
  <c r="M579" i="2"/>
  <c r="O579" i="2" s="1"/>
  <c r="N1587" i="2"/>
  <c r="M1933" i="2"/>
  <c r="O1933" i="2" s="1"/>
  <c r="M1474" i="2"/>
  <c r="O1474" i="2" s="1"/>
  <c r="M1916" i="2"/>
  <c r="N1472" i="2"/>
  <c r="N2201" i="2"/>
  <c r="N1866" i="2"/>
  <c r="O1866" i="2" s="1"/>
  <c r="N172" i="2"/>
  <c r="O172" i="2" s="1"/>
  <c r="M1045" i="2"/>
  <c r="O1045" i="2" s="1"/>
  <c r="N1836" i="2"/>
  <c r="O1836" i="2" s="1"/>
  <c r="N2077" i="2"/>
  <c r="O2077" i="2" s="1"/>
  <c r="O953" i="2"/>
  <c r="M297" i="2"/>
  <c r="O297" i="2" s="1"/>
  <c r="M763" i="2"/>
  <c r="O763" i="2" s="1"/>
  <c r="M2075" i="2"/>
  <c r="N434" i="2"/>
  <c r="O434" i="2" s="1"/>
  <c r="N1730" i="2"/>
  <c r="M1973" i="2"/>
  <c r="N2184" i="2"/>
  <c r="N696" i="2"/>
  <c r="N2218" i="2"/>
  <c r="N111" i="2"/>
  <c r="O111" i="2" s="1"/>
  <c r="M1015" i="2"/>
  <c r="O1015" i="2" s="1"/>
  <c r="N1630" i="2"/>
  <c r="N596" i="2"/>
  <c r="N547" i="2"/>
  <c r="N831" i="2"/>
  <c r="N1096" i="2"/>
  <c r="M85" i="2"/>
  <c r="O85" i="2" s="1"/>
  <c r="N1265" i="2"/>
  <c r="M182" i="2"/>
  <c r="N1464" i="2"/>
  <c r="M185" i="2"/>
  <c r="O185" i="2" s="1"/>
  <c r="N405" i="2"/>
  <c r="M1979" i="2"/>
  <c r="N1603" i="2"/>
  <c r="M1410" i="2"/>
  <c r="O1410" i="2" s="1"/>
  <c r="N1916" i="2"/>
  <c r="M871" i="2"/>
  <c r="N1743" i="2"/>
  <c r="N2195" i="2"/>
  <c r="O833" i="2"/>
  <c r="N1292" i="2"/>
  <c r="M391" i="2"/>
  <c r="O391" i="2" s="1"/>
  <c r="N993" i="2"/>
  <c r="O993" i="2" s="1"/>
  <c r="M2254" i="2"/>
  <c r="O2254" i="2" s="1"/>
  <c r="M1721" i="2"/>
  <c r="O1721" i="2" s="1"/>
  <c r="N151" i="2"/>
  <c r="N1636" i="2"/>
  <c r="M1929" i="2"/>
  <c r="O1929" i="2" s="1"/>
  <c r="N17" i="2"/>
  <c r="M231" i="2"/>
  <c r="O231" i="2" s="1"/>
  <c r="N2225" i="2"/>
  <c r="N766" i="2"/>
  <c r="N1903" i="2"/>
  <c r="M856" i="2"/>
  <c r="O856" i="2" s="1"/>
  <c r="N1217" i="2"/>
  <c r="N1744" i="2"/>
  <c r="N1735" i="2"/>
  <c r="M1224" i="2"/>
  <c r="M1198" i="2"/>
  <c r="O1198" i="2" s="1"/>
  <c r="M408" i="2"/>
  <c r="O408" i="2" s="1"/>
  <c r="M788" i="2"/>
  <c r="O788" i="2" s="1"/>
  <c r="N1357" i="2"/>
  <c r="N1352" i="2"/>
  <c r="M1055" i="2"/>
  <c r="O1055" i="2" s="1"/>
  <c r="M252" i="2"/>
  <c r="O252" i="2" s="1"/>
  <c r="N580" i="2"/>
  <c r="M1285" i="2"/>
  <c r="O1285" i="2" s="1"/>
  <c r="M1837" i="2"/>
  <c r="O1837" i="2" s="1"/>
  <c r="N938" i="2"/>
  <c r="N1500" i="2"/>
  <c r="M1052" i="2"/>
  <c r="O1052" i="2" s="1"/>
  <c r="M834" i="2"/>
  <c r="N1492" i="2"/>
  <c r="N2083" i="2"/>
  <c r="N1106" i="2"/>
  <c r="N1407" i="2"/>
  <c r="N167" i="2"/>
  <c r="M419" i="2"/>
  <c r="O419" i="2" s="1"/>
  <c r="M1498" i="2"/>
  <c r="O1498" i="2" s="1"/>
  <c r="M1309" i="2"/>
  <c r="O1309" i="2" s="1"/>
  <c r="M1131" i="2"/>
  <c r="O1131" i="2" s="1"/>
  <c r="M384" i="2"/>
  <c r="O384" i="2" s="1"/>
  <c r="O2049" i="2"/>
  <c r="M1280" i="2"/>
  <c r="O1280" i="2" s="1"/>
  <c r="M1577" i="2"/>
  <c r="O1577" i="2" s="1"/>
  <c r="M2234" i="2"/>
  <c r="N1074" i="2"/>
  <c r="M1086" i="2"/>
  <c r="O1086" i="2" s="1"/>
  <c r="M1151" i="2"/>
  <c r="O1151" i="2" s="1"/>
  <c r="N1974" i="2"/>
  <c r="N655" i="2"/>
  <c r="N2141" i="2"/>
  <c r="N1525" i="2"/>
  <c r="M1828" i="2"/>
  <c r="N726" i="2"/>
  <c r="N1656" i="2"/>
  <c r="M599" i="2"/>
  <c r="O599" i="2" s="1"/>
  <c r="N895" i="2"/>
  <c r="O895" i="2" s="1"/>
  <c r="M658" i="2"/>
  <c r="O658" i="2" s="1"/>
  <c r="M1956" i="2"/>
  <c r="M890" i="2"/>
  <c r="O890" i="2" s="1"/>
  <c r="N1898" i="2"/>
  <c r="M1450" i="2"/>
  <c r="O1450" i="2" s="1"/>
  <c r="N1306" i="2"/>
  <c r="N1109" i="2"/>
  <c r="N1617" i="2"/>
  <c r="M1794" i="2"/>
  <c r="O1794" i="2" s="1"/>
  <c r="M462" i="2"/>
  <c r="N796" i="2"/>
  <c r="M1207" i="2"/>
  <c r="M2065" i="2"/>
  <c r="N570" i="2"/>
  <c r="N1948" i="2"/>
  <c r="M2127" i="2"/>
  <c r="O2127" i="2" s="1"/>
  <c r="M26" i="2"/>
  <c r="O26" i="2" s="1"/>
  <c r="N1434" i="2"/>
  <c r="M954" i="2"/>
  <c r="M393" i="2"/>
  <c r="O393" i="2" s="1"/>
  <c r="M2095" i="2"/>
  <c r="O2095" i="2" s="1"/>
  <c r="M669" i="2"/>
  <c r="M1222" i="2"/>
  <c r="O1222" i="2" s="1"/>
  <c r="M18" i="2"/>
  <c r="N129" i="2"/>
  <c r="M1070" i="2"/>
  <c r="O1070" i="2" s="1"/>
  <c r="N1129" i="2"/>
  <c r="M397" i="2"/>
  <c r="O397" i="2" s="1"/>
  <c r="M2072" i="2"/>
  <c r="O2072" i="2" s="1"/>
  <c r="M1273" i="2"/>
  <c r="O1273" i="2" s="1"/>
  <c r="M1536" i="2"/>
  <c r="O1536" i="2" s="1"/>
  <c r="N350" i="2"/>
  <c r="M635" i="2"/>
  <c r="O635" i="2" s="1"/>
  <c r="N1055" i="2"/>
  <c r="N2229" i="2"/>
  <c r="N1204" i="2"/>
  <c r="M901" i="2"/>
  <c r="O901" i="2" s="1"/>
  <c r="M1445" i="2"/>
  <c r="O1445" i="2" s="1"/>
  <c r="N2271" i="2"/>
  <c r="N223" i="2"/>
  <c r="N969" i="2"/>
  <c r="M558" i="2"/>
  <c r="O558" i="2" s="1"/>
  <c r="M2163" i="2"/>
  <c r="O2163" i="2" s="1"/>
  <c r="M1499" i="2"/>
  <c r="O1499" i="2" s="1"/>
  <c r="M2144" i="2"/>
  <c r="O2144" i="2" s="1"/>
  <c r="N2274" i="2"/>
  <c r="N2175" i="2"/>
  <c r="M2047" i="2"/>
  <c r="N306" i="2"/>
  <c r="M1189" i="2"/>
  <c r="M837" i="2"/>
  <c r="O837" i="2" s="1"/>
  <c r="M258" i="2"/>
  <c r="O258" i="2" s="1"/>
  <c r="N1095" i="2"/>
  <c r="M2007" i="2"/>
  <c r="O2007" i="2" s="1"/>
  <c r="M293" i="2"/>
  <c r="O293" i="2" s="1"/>
  <c r="N1060" i="2"/>
  <c r="M1818" i="2"/>
  <c r="O1818" i="2" s="1"/>
  <c r="N504" i="2"/>
  <c r="N1770" i="2"/>
  <c r="N90" i="2"/>
  <c r="N1819" i="2"/>
  <c r="N160" i="2"/>
  <c r="N1904" i="2"/>
  <c r="M1206" i="2"/>
  <c r="O1206" i="2" s="1"/>
  <c r="N1519" i="2"/>
  <c r="M973" i="2"/>
  <c r="N2243" i="2"/>
  <c r="O2243" i="2" s="1"/>
  <c r="N902" i="2"/>
  <c r="M2257" i="2"/>
  <c r="O2257" i="2" s="1"/>
  <c r="N199" i="2"/>
  <c r="N2235" i="2"/>
  <c r="O2235" i="2" s="1"/>
  <c r="M720" i="2"/>
  <c r="O720" i="2" s="1"/>
  <c r="N343" i="2"/>
  <c r="M1064" i="2"/>
  <c r="O1064" i="2" s="1"/>
  <c r="N92" i="2"/>
  <c r="N2194" i="2"/>
  <c r="N2099" i="2"/>
  <c r="M779" i="2"/>
  <c r="O779" i="2" s="1"/>
  <c r="M536" i="2"/>
  <c r="O536" i="2" s="1"/>
  <c r="N842" i="2"/>
  <c r="O842" i="2" s="1"/>
  <c r="M1898" i="2"/>
  <c r="O1898" i="2" s="1"/>
  <c r="N1844" i="2"/>
  <c r="N303" i="2"/>
  <c r="M2130" i="2"/>
  <c r="O2130" i="2" s="1"/>
  <c r="N2275" i="2"/>
  <c r="O2275" i="2" s="1"/>
  <c r="N1453" i="2"/>
  <c r="M1551" i="2"/>
  <c r="O1551" i="2" s="1"/>
  <c r="N1739" i="2"/>
  <c r="M374" i="2"/>
  <c r="N1160" i="2"/>
  <c r="N171" i="2"/>
  <c r="M1558" i="2"/>
  <c r="O1558" i="2" s="1"/>
  <c r="N174" i="2"/>
  <c r="N1645" i="2"/>
  <c r="N1416" i="2"/>
  <c r="M1849" i="2"/>
  <c r="O1849" i="2" s="1"/>
  <c r="M315" i="2"/>
  <c r="O315" i="2" s="1"/>
  <c r="N1892" i="2"/>
  <c r="O1892" i="2" s="1"/>
  <c r="O1910" i="2"/>
  <c r="N1981" i="2"/>
  <c r="O1981" i="2" s="1"/>
  <c r="N1491" i="2"/>
  <c r="N1823" i="2"/>
  <c r="N96" i="2"/>
  <c r="N512" i="2"/>
  <c r="O875" i="2"/>
  <c r="M783" i="2"/>
  <c r="O783" i="2" s="1"/>
  <c r="M1318" i="2"/>
  <c r="O1318" i="2" s="1"/>
  <c r="N320" i="2"/>
  <c r="N748" i="2"/>
  <c r="N2223" i="2"/>
  <c r="M375" i="2"/>
  <c r="N252" i="2"/>
  <c r="O9" i="2"/>
  <c r="O401" i="2"/>
  <c r="N1476" i="2"/>
  <c r="N1219" i="2"/>
  <c r="O746" i="2"/>
  <c r="M1568" i="2"/>
  <c r="O1568" i="2" s="1"/>
  <c r="N1802" i="2"/>
  <c r="N685" i="2"/>
  <c r="O685" i="2" s="1"/>
  <c r="N1126" i="2"/>
  <c r="N352" i="2"/>
  <c r="N1189" i="2"/>
  <c r="N460" i="2"/>
  <c r="O460" i="2" s="1"/>
  <c r="N996" i="2"/>
  <c r="M1989" i="2"/>
  <c r="M2227" i="2"/>
  <c r="O2227" i="2" s="1"/>
  <c r="N823" i="2"/>
  <c r="N646" i="2"/>
  <c r="N1052" i="2"/>
  <c r="N1607" i="2"/>
  <c r="N1768" i="2"/>
  <c r="M478" i="2"/>
  <c r="O478" i="2" s="1"/>
  <c r="N1034" i="2"/>
  <c r="N1905" i="2"/>
  <c r="O1905" i="2" s="1"/>
  <c r="N140" i="2"/>
  <c r="O425" i="2"/>
  <c r="N158" i="2"/>
  <c r="N15" i="2"/>
  <c r="M791" i="2"/>
  <c r="O791" i="2" s="1"/>
  <c r="M412" i="2"/>
  <c r="O412" i="2" s="1"/>
  <c r="M2255" i="2"/>
  <c r="N2265" i="2"/>
  <c r="M2263" i="2"/>
  <c r="N2019" i="2"/>
  <c r="O2019" i="2" s="1"/>
  <c r="N2104" i="2"/>
  <c r="N898" i="2"/>
  <c r="N1356" i="2"/>
  <c r="N1028" i="2"/>
  <c r="N599" i="2"/>
  <c r="N1931" i="2"/>
  <c r="N1378" i="2"/>
  <c r="N1523" i="2"/>
  <c r="N393" i="2"/>
  <c r="N2042" i="2"/>
  <c r="N828" i="2"/>
  <c r="O828" i="2" s="1"/>
  <c r="M1239" i="2"/>
  <c r="O107" i="2"/>
  <c r="M845" i="2"/>
  <c r="O845" i="2" s="1"/>
  <c r="N1140" i="2"/>
  <c r="M421" i="2"/>
  <c r="O421" i="2" s="1"/>
  <c r="M1012" i="2"/>
  <c r="O1012" i="2" s="1"/>
  <c r="M2219" i="2"/>
  <c r="O2219" i="2" s="1"/>
  <c r="N2161" i="2"/>
  <c r="N1956" i="2"/>
  <c r="M2131" i="2"/>
  <c r="O2131" i="2" s="1"/>
  <c r="M1645" i="2"/>
  <c r="O1645" i="2" s="1"/>
  <c r="N164" i="2"/>
  <c r="O164" i="2" s="1"/>
  <c r="M1927" i="2"/>
  <c r="N173" i="2"/>
  <c r="N1408" i="2"/>
  <c r="M1945" i="2"/>
  <c r="O1945" i="2" s="1"/>
  <c r="N1023" i="2"/>
  <c r="M1829" i="2"/>
  <c r="N1259" i="2"/>
  <c r="M57" i="2"/>
  <c r="O57" i="2" s="1"/>
  <c r="O1900" i="2"/>
  <c r="M682" i="2"/>
  <c r="N1436" i="2"/>
  <c r="M24" i="2"/>
  <c r="O24" i="2" s="1"/>
  <c r="N2082" i="2"/>
  <c r="M2109" i="2"/>
  <c r="O2109" i="2" s="1"/>
  <c r="N560" i="2"/>
  <c r="M505" i="2"/>
  <c r="O505" i="2" s="1"/>
  <c r="N1684" i="2"/>
  <c r="M1775" i="2"/>
  <c r="O1775" i="2" s="1"/>
  <c r="N97" i="2"/>
  <c r="N385" i="2"/>
  <c r="O385" i="2" s="1"/>
  <c r="M1514" i="2"/>
  <c r="O1514" i="2" s="1"/>
  <c r="M1563" i="2"/>
  <c r="O1563" i="2" s="1"/>
  <c r="N1117" i="2"/>
  <c r="N1124" i="2"/>
  <c r="O1124" i="2" s="1"/>
  <c r="N1634" i="2"/>
  <c r="N1985" i="2"/>
  <c r="N2108" i="2"/>
  <c r="N954" i="2"/>
  <c r="N307" i="2"/>
  <c r="M1977" i="2"/>
  <c r="N1082" i="2"/>
  <c r="M1473" i="2"/>
  <c r="O1473" i="2" s="1"/>
  <c r="N1091" i="2"/>
  <c r="M606" i="2"/>
  <c r="O606" i="2" s="1"/>
  <c r="N1387" i="2"/>
  <c r="N651" i="2"/>
  <c r="M563" i="2"/>
  <c r="O563" i="2" s="1"/>
  <c r="N571" i="2"/>
  <c r="N50" i="2"/>
  <c r="N1025" i="2"/>
  <c r="M1682" i="2"/>
  <c r="O1682" i="2" s="1"/>
  <c r="N1484" i="2"/>
  <c r="M2123" i="2"/>
  <c r="O2123" i="2" s="1"/>
  <c r="M97" i="2"/>
  <c r="O97" i="2" s="1"/>
  <c r="N712" i="2"/>
  <c r="O712" i="2" s="1"/>
  <c r="N787" i="2"/>
  <c r="O787" i="2" s="1"/>
  <c r="M301" i="2"/>
  <c r="O301" i="2" s="1"/>
  <c r="N1425" i="2"/>
  <c r="N854" i="2"/>
  <c r="M215" i="2"/>
  <c r="O215" i="2" s="1"/>
  <c r="N1633" i="2"/>
  <c r="N1729" i="2"/>
  <c r="M314" i="2"/>
  <c r="O314" i="2" s="1"/>
  <c r="M1537" i="2"/>
  <c r="O1537" i="2" s="1"/>
  <c r="M265" i="2"/>
  <c r="O265" i="2" s="1"/>
  <c r="M2076" i="2"/>
  <c r="N1604" i="2"/>
  <c r="N2231" i="2"/>
  <c r="M1040" i="2"/>
  <c r="O1040" i="2" s="1"/>
  <c r="N515" i="2"/>
  <c r="O515" i="2" s="1"/>
  <c r="N2107" i="2"/>
  <c r="N2171" i="2"/>
  <c r="M1983" i="2"/>
  <c r="O423" i="2"/>
  <c r="M277" i="2"/>
  <c r="O277" i="2" s="1"/>
  <c r="M524" i="2"/>
  <c r="O524" i="2" s="1"/>
  <c r="M1800" i="2"/>
  <c r="O1800" i="2" s="1"/>
  <c r="M285" i="2"/>
  <c r="O285" i="2" s="1"/>
  <c r="M357" i="2"/>
  <c r="O357" i="2" s="1"/>
  <c r="N2155" i="2"/>
  <c r="N561" i="2"/>
  <c r="M444" i="2"/>
  <c r="M603" i="2"/>
  <c r="O603" i="2" s="1"/>
  <c r="M644" i="2"/>
  <c r="O644" i="2" s="1"/>
  <c r="N339" i="2"/>
  <c r="M1115" i="2"/>
  <c r="O1115" i="2" s="1"/>
  <c r="M1539" i="2"/>
  <c r="O1539" i="2" s="1"/>
  <c r="N942" i="2"/>
  <c r="N94" i="2"/>
  <c r="N1392" i="2"/>
  <c r="M1242" i="2"/>
  <c r="O1242" i="2" s="1"/>
  <c r="M2034" i="2"/>
  <c r="N2163" i="2"/>
  <c r="M207" i="2"/>
  <c r="O207" i="2" s="1"/>
  <c r="N1103" i="2"/>
  <c r="N1199" i="2"/>
  <c r="O1199" i="2" s="1"/>
  <c r="M2253" i="2"/>
  <c r="O2253" i="2" s="1"/>
  <c r="N2053" i="2"/>
  <c r="N2073" i="2"/>
  <c r="M872" i="2"/>
  <c r="O872" i="2" s="1"/>
  <c r="M1691" i="2"/>
  <c r="O1691" i="2" s="1"/>
  <c r="N2024" i="2"/>
  <c r="O2024" i="2" s="1"/>
  <c r="M574" i="2"/>
  <c r="O574" i="2" s="1"/>
  <c r="N2166" i="2"/>
  <c r="M272" i="2"/>
  <c r="O272" i="2" s="1"/>
  <c r="N2025" i="2"/>
  <c r="O2025" i="2" s="1"/>
  <c r="M1504" i="2"/>
  <c r="O1504" i="2" s="1"/>
  <c r="M303" i="2"/>
  <c r="O303" i="2" s="1"/>
  <c r="N1044" i="2"/>
  <c r="N497" i="2"/>
  <c r="M1875" i="2"/>
  <c r="M2208" i="2"/>
  <c r="O2208" i="2" s="1"/>
  <c r="N336" i="2"/>
  <c r="N6" i="2"/>
  <c r="O6" i="2" s="1"/>
  <c r="M2067" i="2"/>
  <c r="N130" i="2"/>
  <c r="M1845" i="2"/>
  <c r="O1845" i="2" s="1"/>
  <c r="N137" i="2"/>
  <c r="N187" i="2"/>
  <c r="M95" i="2"/>
  <c r="N1712" i="2"/>
  <c r="N2076" i="2"/>
  <c r="M1370" i="2"/>
  <c r="O1370" i="2" s="1"/>
  <c r="N1700" i="2"/>
  <c r="N1595" i="2"/>
  <c r="N1932" i="2"/>
  <c r="N1641" i="2"/>
  <c r="N1388" i="2"/>
  <c r="M128" i="2"/>
  <c r="O128" i="2" s="1"/>
  <c r="M2160" i="2"/>
  <c r="O2160" i="2" s="1"/>
  <c r="M1175" i="2"/>
  <c r="M836" i="2"/>
  <c r="O836" i="2" s="1"/>
  <c r="M1114" i="2"/>
  <c r="O1114" i="2" s="1"/>
  <c r="M1112" i="2"/>
  <c r="O1112" i="2" s="1"/>
  <c r="M1343" i="2"/>
  <c r="O1343" i="2" s="1"/>
  <c r="N1566" i="2"/>
  <c r="N2182" i="2"/>
  <c r="M1760" i="2"/>
  <c r="O1760" i="2" s="1"/>
  <c r="N1754" i="2"/>
  <c r="M1737" i="2"/>
  <c r="O1737" i="2" s="1"/>
  <c r="M868" i="2"/>
  <c r="O868" i="2" s="1"/>
  <c r="M254" i="2"/>
  <c r="O254" i="2" s="1"/>
  <c r="N1297" i="2"/>
  <c r="N1942" i="2"/>
  <c r="M691" i="2"/>
  <c r="O691" i="2" s="1"/>
  <c r="M118" i="2"/>
  <c r="O118" i="2" s="1"/>
  <c r="N844" i="2"/>
  <c r="N747" i="2"/>
  <c r="N1878" i="2"/>
  <c r="O1878" i="2" s="1"/>
  <c r="N430" i="2"/>
  <c r="O430" i="2" s="1"/>
  <c r="N1879" i="2"/>
  <c r="N1150" i="2"/>
  <c r="O1150" i="2" s="1"/>
  <c r="M1656" i="2"/>
  <c r="O1656" i="2" s="1"/>
  <c r="N805" i="2"/>
  <c r="N1801" i="2"/>
  <c r="N1841" i="2"/>
  <c r="O170" i="2"/>
  <c r="M859" i="2"/>
  <c r="O859" i="2" s="1"/>
  <c r="M321" i="2"/>
  <c r="O321" i="2" s="1"/>
  <c r="M1500" i="2"/>
  <c r="O1500" i="2" s="1"/>
  <c r="M1503" i="2"/>
  <c r="O1503" i="2" s="1"/>
  <c r="N1138" i="2"/>
  <c r="O1138" i="2" s="1"/>
  <c r="M1851" i="2"/>
  <c r="O639" i="2"/>
  <c r="N514" i="2"/>
  <c r="N883" i="2"/>
  <c r="O883" i="2" s="1"/>
  <c r="N61" i="2"/>
  <c r="N1278" i="2"/>
  <c r="N297" i="2"/>
  <c r="N776" i="2"/>
  <c r="N880" i="2"/>
  <c r="N1053" i="2"/>
  <c r="M1949" i="2"/>
  <c r="O705" i="2"/>
  <c r="N2063" i="2"/>
  <c r="O2063" i="2" s="1"/>
  <c r="N1973" i="2"/>
  <c r="N1137" i="2"/>
  <c r="N1441" i="2"/>
  <c r="N1224" i="2"/>
  <c r="N150" i="2"/>
  <c r="M899" i="2"/>
  <c r="O899" i="2" s="1"/>
  <c r="M1243" i="2"/>
  <c r="O1243" i="2" s="1"/>
  <c r="N183" i="2"/>
  <c r="N826" i="2"/>
  <c r="O826" i="2" s="1"/>
  <c r="N471" i="2"/>
  <c r="M559" i="2"/>
  <c r="M1044" i="2"/>
  <c r="O1044" i="2" s="1"/>
  <c r="N2224" i="2"/>
  <c r="O2224" i="2" s="1"/>
  <c r="M952" i="2"/>
  <c r="O952" i="2" s="1"/>
  <c r="N608" i="2"/>
  <c r="M2132" i="2"/>
  <c r="O2132" i="2" s="1"/>
  <c r="M535" i="2"/>
  <c r="O535" i="2" s="1"/>
  <c r="M738" i="2"/>
  <c r="O738" i="2" s="1"/>
  <c r="N445" i="2"/>
  <c r="O445" i="2" s="1"/>
  <c r="M696" i="2"/>
  <c r="O696" i="2" s="1"/>
  <c r="N1929" i="2"/>
  <c r="M2148" i="2"/>
  <c r="O2148" i="2" s="1"/>
  <c r="M1269" i="2"/>
  <c r="O1269" i="2" s="1"/>
  <c r="N502" i="2"/>
  <c r="O502" i="2" s="1"/>
  <c r="M780" i="2"/>
  <c r="O780" i="2" s="1"/>
  <c r="N2154" i="2"/>
  <c r="N1090" i="2"/>
  <c r="N910" i="2"/>
  <c r="M522" i="2"/>
  <c r="O522" i="2" s="1"/>
  <c r="N1177" i="2"/>
  <c r="M428" i="2"/>
  <c r="M781" i="2"/>
  <c r="N2209" i="2"/>
  <c r="M1636" i="2"/>
  <c r="O1636" i="2" s="1"/>
  <c r="M1606" i="2"/>
  <c r="O1606" i="2" s="1"/>
  <c r="N422" i="2"/>
  <c r="M1885" i="2"/>
  <c r="M1465" i="2"/>
  <c r="O1465" i="2" s="1"/>
  <c r="M1395" i="2"/>
  <c r="O1395" i="2" s="1"/>
  <c r="M76" i="2"/>
  <c r="O76" i="2" s="1"/>
  <c r="N1440" i="2"/>
  <c r="N493" i="2"/>
  <c r="M566" i="2"/>
  <c r="O566" i="2" s="1"/>
  <c r="N803" i="2"/>
  <c r="O803" i="2" s="1"/>
  <c r="M1136" i="2"/>
  <c r="O1136" i="2" s="1"/>
  <c r="M1420" i="2"/>
  <c r="O1420" i="2" s="1"/>
  <c r="M35" i="2"/>
  <c r="O35" i="2" s="1"/>
  <c r="N976" i="2"/>
  <c r="M1713" i="2"/>
  <c r="O1713" i="2" s="1"/>
  <c r="N1309" i="2"/>
  <c r="N916" i="2"/>
  <c r="N1269" i="2"/>
  <c r="N648" i="2"/>
  <c r="N1972" i="2"/>
  <c r="N2168" i="2"/>
  <c r="M1796" i="2"/>
  <c r="O1796" i="2" s="1"/>
  <c r="M798" i="2"/>
  <c r="O798" i="2" s="1"/>
  <c r="M1650" i="2"/>
  <c r="O1650" i="2" s="1"/>
  <c r="M1604" i="2"/>
  <c r="N84" i="2"/>
  <c r="N1495" i="2"/>
  <c r="N933" i="2"/>
  <c r="N308" i="2"/>
  <c r="M2036" i="2"/>
  <c r="M731" i="2"/>
  <c r="O731" i="2" s="1"/>
  <c r="N397" i="2"/>
  <c r="N1158" i="2"/>
  <c r="O1158" i="2" s="1"/>
  <c r="M495" i="2"/>
  <c r="O495" i="2" s="1"/>
  <c r="M465" i="2"/>
  <c r="O465" i="2" s="1"/>
  <c r="N1540" i="2"/>
  <c r="M1658" i="2"/>
  <c r="O1658" i="2" s="1"/>
  <c r="N2123" i="2"/>
  <c r="N699" i="2"/>
  <c r="O699" i="2" s="1"/>
  <c r="N1336" i="2"/>
  <c r="M127" i="2"/>
  <c r="O127" i="2" s="1"/>
  <c r="M1266" i="2"/>
  <c r="N36" i="2"/>
  <c r="M1133" i="2"/>
  <c r="O1133" i="2" s="1"/>
  <c r="N1134" i="2"/>
  <c r="M786" i="2"/>
  <c r="O786" i="2" s="1"/>
  <c r="M1250" i="2"/>
  <c r="O1250" i="2" s="1"/>
  <c r="N1246" i="2"/>
  <c r="M181" i="2"/>
  <c r="O181" i="2" s="1"/>
  <c r="N1183" i="2"/>
  <c r="N727" i="2"/>
  <c r="N1785" i="2"/>
  <c r="N557" i="2"/>
  <c r="N215" i="2"/>
  <c r="M2246" i="2"/>
  <c r="O2246" i="2" s="1"/>
  <c r="N559" i="2"/>
  <c r="M119" i="2"/>
  <c r="O119" i="2" s="1"/>
  <c r="M590" i="2"/>
  <c r="O590" i="2" s="1"/>
  <c r="N1244" i="2"/>
  <c r="O1244" i="2" s="1"/>
  <c r="M996" i="2"/>
  <c r="N1558" i="2"/>
  <c r="M628" i="2"/>
  <c r="O628" i="2" s="1"/>
  <c r="M610" i="2"/>
  <c r="O610" i="2" s="1"/>
  <c r="M381" i="2"/>
  <c r="O381" i="2" s="1"/>
  <c r="M1126" i="2"/>
  <c r="O1126" i="2" s="1"/>
  <c r="M1510" i="2"/>
  <c r="O1510" i="2" s="1"/>
  <c r="N1771" i="2"/>
  <c r="N1417" i="2"/>
  <c r="N1577" i="2"/>
  <c r="N615" i="2"/>
  <c r="N998" i="2"/>
  <c r="M1023" i="2"/>
  <c r="O1023" i="2" s="1"/>
  <c r="N1921" i="2"/>
  <c r="M354" i="2"/>
  <c r="O354" i="2" s="1"/>
  <c r="N1216" i="2"/>
  <c r="O2027" i="2"/>
  <c r="M1553" i="2"/>
  <c r="O1553" i="2" s="1"/>
  <c r="M398" i="2"/>
  <c r="O398" i="2" s="1"/>
  <c r="N327" i="2"/>
  <c r="M1758" i="2"/>
  <c r="O1758" i="2" s="1"/>
  <c r="M508" i="2"/>
  <c r="O508" i="2" s="1"/>
  <c r="N1377" i="2"/>
  <c r="N630" i="2"/>
  <c r="M2190" i="2"/>
  <c r="O2190" i="2" s="1"/>
  <c r="O1761" i="2"/>
  <c r="M694" i="2"/>
  <c r="O694" i="2" s="1"/>
  <c r="M1419" i="2"/>
  <c r="O1419" i="2" s="1"/>
  <c r="M1008" i="2"/>
  <c r="O1008" i="2" s="1"/>
  <c r="M253" i="2"/>
  <c r="O253" i="2" s="1"/>
  <c r="M1711" i="2"/>
  <c r="O1711" i="2" s="1"/>
  <c r="M80" i="2"/>
  <c r="N1514" i="2"/>
  <c r="M500" i="2"/>
  <c r="O500" i="2" s="1"/>
  <c r="N1992" i="2"/>
  <c r="O1992" i="2" s="1"/>
  <c r="N972" i="2"/>
  <c r="O972" i="2" s="1"/>
  <c r="M986" i="2"/>
  <c r="O986" i="2" s="1"/>
  <c r="N641" i="2"/>
  <c r="M266" i="2"/>
  <c r="O266" i="2" s="1"/>
  <c r="M545" i="2"/>
  <c r="O545" i="2" s="1"/>
  <c r="N1777" i="2"/>
  <c r="M1938" i="2"/>
  <c r="O1938" i="2" s="1"/>
  <c r="M20" i="2"/>
  <c r="M2188" i="2"/>
  <c r="M331" i="2"/>
  <c r="O331" i="2" s="1"/>
  <c r="M801" i="2"/>
  <c r="O801" i="2" s="1"/>
  <c r="N1673" i="2"/>
  <c r="N2249" i="2"/>
  <c r="M2121" i="2"/>
  <c r="O2121" i="2" s="1"/>
  <c r="M924" i="2"/>
  <c r="O924" i="2" s="1"/>
  <c r="M1241" i="2"/>
  <c r="O1241" i="2" s="1"/>
  <c r="N1256" i="2"/>
  <c r="N286" i="2"/>
  <c r="N144" i="2"/>
  <c r="N1935" i="2"/>
  <c r="N920" i="2"/>
  <c r="M1846" i="2"/>
  <c r="O1846" i="2" s="1"/>
  <c r="M544" i="2"/>
  <c r="O544" i="2" s="1"/>
  <c r="M1326" i="2"/>
  <c r="O1326" i="2" s="1"/>
  <c r="N1683" i="2"/>
  <c r="N1390" i="2"/>
  <c r="N719" i="2"/>
  <c r="M910" i="2"/>
  <c r="O910" i="2" s="1"/>
  <c r="M1329" i="2"/>
  <c r="O1329" i="2" s="1"/>
  <c r="M1027" i="2"/>
  <c r="O1027" i="2" s="1"/>
  <c r="N1738" i="2"/>
  <c r="N2086" i="2"/>
  <c r="M1180" i="2"/>
  <c r="O1180" i="2" s="1"/>
  <c r="N391" i="2"/>
  <c r="N773" i="2"/>
  <c r="N1804" i="2"/>
  <c r="N1108" i="2"/>
  <c r="N20" i="2"/>
  <c r="N1438" i="2"/>
  <c r="O1438" i="2" s="1"/>
  <c r="N1826" i="2"/>
  <c r="O1826" i="2" s="1"/>
  <c r="M1889" i="2"/>
  <c r="N506" i="2"/>
  <c r="O506" i="2" s="1"/>
  <c r="N767" i="2"/>
  <c r="M1365" i="2"/>
  <c r="O1365" i="2" s="1"/>
  <c r="O1155" i="2"/>
  <c r="M2261" i="2"/>
  <c r="O2261" i="2" s="1"/>
  <c r="N1360" i="2"/>
  <c r="N1543" i="2"/>
  <c r="M1599" i="2"/>
  <c r="O1599" i="2" s="1"/>
  <c r="N1832" i="2"/>
  <c r="M1627" i="2"/>
  <c r="O1627" i="2" s="1"/>
  <c r="N583" i="2"/>
  <c r="M1526" i="2"/>
  <c r="O1526" i="2" s="1"/>
  <c r="M2017" i="2"/>
  <c r="O2017" i="2" s="1"/>
  <c r="N1733" i="2"/>
  <c r="M1123" i="2"/>
  <c r="O1123" i="2" s="1"/>
  <c r="M595" i="2"/>
  <c r="O595" i="2" s="1"/>
  <c r="M1914" i="2"/>
  <c r="O1914" i="2" s="1"/>
  <c r="N1207" i="2"/>
  <c r="N1817" i="2"/>
  <c r="N622" i="2"/>
  <c r="N2132" i="2"/>
  <c r="N1368" i="2"/>
  <c r="M2250" i="2"/>
  <c r="O2250" i="2" s="1"/>
  <c r="N669" i="2"/>
  <c r="N1319" i="2"/>
  <c r="M363" i="2"/>
  <c r="O363" i="2" s="1"/>
  <c r="M1626" i="2"/>
  <c r="O1626" i="2" s="1"/>
  <c r="N443" i="2"/>
  <c r="N1163" i="2"/>
  <c r="M1330" i="2"/>
  <c r="O1330" i="2" s="1"/>
  <c r="N595" i="2"/>
  <c r="M1838" i="2"/>
  <c r="M2135" i="2"/>
  <c r="O2135" i="2" s="1"/>
  <c r="N1178" i="2"/>
  <c r="O1178" i="2" s="1"/>
  <c r="M1993" i="2"/>
  <c r="O1993" i="2" s="1"/>
  <c r="M933" i="2"/>
  <c r="O933" i="2" s="1"/>
  <c r="N1697" i="2"/>
  <c r="N584" i="2"/>
  <c r="N394" i="2"/>
  <c r="N870" i="2"/>
  <c r="N1820" i="2"/>
  <c r="O1820" i="2" s="1"/>
  <c r="N523" i="2"/>
  <c r="N2267" i="2"/>
  <c r="M123" i="2"/>
  <c r="O123" i="2" s="1"/>
  <c r="N109" i="2"/>
  <c r="O109" i="2" s="1"/>
  <c r="N117" i="2"/>
  <c r="N1466" i="2"/>
  <c r="M938" i="2"/>
  <c r="N1062" i="2"/>
  <c r="M2002" i="2"/>
  <c r="N2034" i="2"/>
  <c r="N2137" i="2"/>
  <c r="N1829" i="2"/>
  <c r="M1901" i="2"/>
  <c r="M1834" i="2"/>
  <c r="N1302" i="2"/>
  <c r="M659" i="2"/>
  <c r="O659" i="2" s="1"/>
  <c r="N1382" i="2"/>
  <c r="M1585" i="2"/>
  <c r="O1585" i="2" s="1"/>
  <c r="N949" i="2"/>
  <c r="O949" i="2" s="1"/>
  <c r="N1651" i="2"/>
  <c r="M364" i="2"/>
  <c r="N1798" i="2"/>
  <c r="M1756" i="2"/>
  <c r="O1756" i="2" s="1"/>
  <c r="O2177" i="2"/>
  <c r="M94" i="2"/>
  <c r="O94" i="2" s="1"/>
  <c r="M760" i="2"/>
  <c r="O760" i="2" s="1"/>
  <c r="N769" i="2"/>
  <c r="M525" i="2"/>
  <c r="O525" i="2" s="1"/>
  <c r="N1501" i="2"/>
  <c r="M997" i="2"/>
  <c r="O997" i="2" s="1"/>
  <c r="N921" i="2"/>
  <c r="N848" i="2"/>
  <c r="O848" i="2" s="1"/>
  <c r="M572" i="2"/>
  <c r="O572" i="2" s="1"/>
  <c r="N1590" i="2"/>
  <c r="M1028" i="2"/>
  <c r="O1028" i="2" s="1"/>
  <c r="N1026" i="2"/>
  <c r="M475" i="2"/>
  <c r="O475" i="2" s="1"/>
  <c r="N1778" i="2"/>
  <c r="M1366" i="2"/>
  <c r="O1366" i="2" s="1"/>
  <c r="M1416" i="2"/>
  <c r="O1416" i="2" s="1"/>
  <c r="M1575" i="2"/>
  <c r="O1575" i="2" s="1"/>
  <c r="M1406" i="2"/>
  <c r="N213" i="2"/>
  <c r="N193" i="2"/>
  <c r="M1972" i="2"/>
  <c r="N1989" i="2"/>
  <c r="N462" i="2"/>
  <c r="M1779" i="2"/>
  <c r="O1779" i="2" s="1"/>
  <c r="O2191" i="2"/>
  <c r="M1897" i="2"/>
  <c r="O1897" i="2" s="1"/>
  <c r="N2084" i="2"/>
  <c r="N2050" i="2"/>
  <c r="M1964" i="2"/>
  <c r="N2013" i="2"/>
  <c r="N693" i="2"/>
  <c r="N1537" i="2"/>
  <c r="M981" i="2"/>
  <c r="M1646" i="2"/>
  <c r="O1646" i="2" s="1"/>
  <c r="M992" i="2"/>
  <c r="N543" i="2"/>
  <c r="M1736" i="2"/>
  <c r="O1736" i="2" s="1"/>
  <c r="N620" i="2"/>
  <c r="O620" i="2" s="1"/>
  <c r="N904" i="2"/>
  <c r="M1436" i="2"/>
  <c r="O1436" i="2" s="1"/>
  <c r="M102" i="2"/>
  <c r="O102" i="2" s="1"/>
  <c r="M821" i="2"/>
  <c r="O821" i="2" s="1"/>
  <c r="M1477" i="2"/>
  <c r="O1477" i="2" s="1"/>
  <c r="N1542" i="2"/>
  <c r="M2094" i="2"/>
  <c r="O2094" i="2" s="1"/>
  <c r="N1007" i="2"/>
  <c r="N1069" i="2"/>
  <c r="M1548" i="2"/>
  <c r="O1548" i="2" s="1"/>
  <c r="N1467" i="2"/>
  <c r="O1467" i="2" s="1"/>
  <c r="M853" i="2"/>
  <c r="O853" i="2" s="1"/>
  <c r="M477" i="2"/>
  <c r="O477" i="2" s="1"/>
  <c r="M2016" i="2"/>
  <c r="O2016" i="2" s="1"/>
  <c r="N35" i="2"/>
  <c r="N1305" i="2"/>
  <c r="M2033" i="2"/>
  <c r="O2033" i="2" s="1"/>
  <c r="N234" i="2"/>
  <c r="N2109" i="2"/>
  <c r="N1506" i="2"/>
  <c r="N1732" i="2"/>
  <c r="N1669" i="2"/>
  <c r="M2112" i="2"/>
  <c r="O2112" i="2" s="1"/>
  <c r="N1384" i="2"/>
  <c r="N891" i="2"/>
  <c r="N2091" i="2"/>
  <c r="N2095" i="2"/>
  <c r="M1143" i="2"/>
  <c r="N470" i="2"/>
  <c r="M1485" i="2"/>
  <c r="O1485" i="2" s="1"/>
  <c r="M143" i="2"/>
  <c r="M1440" i="2"/>
  <c r="O1440" i="2" s="1"/>
  <c r="M105" i="2"/>
  <c r="O105" i="2" s="1"/>
  <c r="N1079" i="2"/>
  <c r="N1112" i="2"/>
  <c r="N1671" i="2"/>
  <c r="N469" i="2"/>
  <c r="M618" i="2"/>
  <c r="O618" i="2" s="1"/>
  <c r="N656" i="2"/>
  <c r="N1682" i="2"/>
  <c r="N2039" i="2"/>
  <c r="N1703" i="2"/>
  <c r="M1728" i="2"/>
  <c r="O1728" i="2" s="1"/>
  <c r="M1995" i="2"/>
  <c r="O1995" i="2" s="1"/>
  <c r="N973" i="2"/>
  <c r="M436" i="2"/>
  <c r="M1144" i="2"/>
  <c r="O1144" i="2" s="1"/>
  <c r="M573" i="2"/>
  <c r="M1426" i="2"/>
  <c r="O1426" i="2" s="1"/>
  <c r="N2000" i="2"/>
  <c r="O2000" i="2" s="1"/>
  <c r="M501" i="2"/>
  <c r="O501" i="2" s="1"/>
  <c r="M703" i="2"/>
  <c r="N1210" i="2"/>
  <c r="M84" i="2"/>
  <c r="N495" i="2"/>
  <c r="N1808" i="2"/>
  <c r="N2059" i="2"/>
  <c r="O2059" i="2" s="1"/>
  <c r="N554" i="2"/>
  <c r="M1580" i="2"/>
  <c r="O1580" i="2" s="1"/>
  <c r="M8" i="2"/>
  <c r="O8" i="2" s="1"/>
  <c r="M1980" i="2"/>
  <c r="N1911" i="2"/>
  <c r="M1177" i="2"/>
  <c r="M276" i="2"/>
  <c r="O276" i="2" s="1"/>
  <c r="M630" i="2"/>
  <c r="O630" i="2" s="1"/>
  <c r="N1670" i="2"/>
  <c r="M370" i="2"/>
  <c r="M1208" i="2"/>
  <c r="N337" i="2"/>
  <c r="M835" i="2"/>
  <c r="O835" i="2" s="1"/>
  <c r="N2189" i="2"/>
  <c r="M255" i="2"/>
  <c r="O255" i="2" s="1"/>
  <c r="M991" i="2"/>
  <c r="N1068" i="2"/>
  <c r="M894" i="2"/>
  <c r="O894" i="2" s="1"/>
  <c r="N1420" i="2"/>
  <c r="M1963" i="2"/>
  <c r="N520" i="2"/>
  <c r="M657" i="2"/>
  <c r="O657" i="2" s="1"/>
  <c r="N229" i="2"/>
  <c r="M1471" i="2"/>
  <c r="O1471" i="2" s="1"/>
  <c r="N1406" i="2"/>
  <c r="N2169" i="2"/>
  <c r="M753" i="2"/>
  <c r="O753" i="2" s="1"/>
  <c r="N1439" i="2"/>
  <c r="M117" i="2"/>
  <c r="M163" i="2"/>
  <c r="O163" i="2" s="1"/>
  <c r="N754" i="2"/>
  <c r="M2266" i="2"/>
  <c r="O2266" i="2" s="1"/>
  <c r="N539" i="2"/>
  <c r="N635" i="2"/>
  <c r="N677" i="2"/>
  <c r="M770" i="2"/>
  <c r="O770" i="2" s="1"/>
  <c r="M251" i="2"/>
  <c r="O251" i="2" s="1"/>
  <c r="M1260" i="2"/>
  <c r="O1260" i="2" s="1"/>
  <c r="M915" i="2"/>
  <c r="O915" i="2" s="1"/>
  <c r="N2135" i="2"/>
  <c r="N2002" i="2"/>
  <c r="M1091" i="2"/>
  <c r="O1091" i="2" s="1"/>
  <c r="N1749" i="2"/>
  <c r="N860" i="2"/>
  <c r="O860" i="2" s="1"/>
  <c r="N661" i="2"/>
  <c r="O661" i="2" s="1"/>
  <c r="N550" i="2"/>
  <c r="N1195" i="2"/>
  <c r="O1195" i="2" s="1"/>
  <c r="N472" i="2"/>
  <c r="O472" i="2" s="1"/>
  <c r="M888" i="2"/>
  <c r="O888" i="2" s="1"/>
  <c r="M1496" i="2"/>
  <c r="O1496" i="2" s="1"/>
  <c r="M485" i="2"/>
  <c r="O485" i="2" s="1"/>
  <c r="N1719" i="2"/>
  <c r="N486" i="2"/>
  <c r="O486" i="2" s="1"/>
  <c r="M896" i="2"/>
  <c r="O896" i="2" s="1"/>
  <c r="M2070" i="2"/>
  <c r="O2070" i="2" s="1"/>
  <c r="N2126" i="2"/>
  <c r="M1111" i="2"/>
  <c r="O1111" i="2" s="1"/>
  <c r="N1575" i="2"/>
  <c r="N1890" i="2"/>
  <c r="M362" i="2"/>
  <c r="O362" i="2" s="1"/>
  <c r="N77" i="2"/>
  <c r="N70" i="2"/>
  <c r="N1773" i="2"/>
  <c r="N1447" i="2"/>
  <c r="M1692" i="2"/>
  <c r="M1061" i="2"/>
  <c r="O1061" i="2" s="1"/>
  <c r="N703" i="2"/>
  <c r="O456" i="2"/>
  <c r="M13" i="2"/>
  <c r="N1888" i="2"/>
  <c r="O1888" i="2" s="1"/>
  <c r="N2088" i="2"/>
  <c r="M1293" i="2"/>
  <c r="O1293" i="2" s="1"/>
  <c r="M1223" i="2"/>
  <c r="M2122" i="2"/>
  <c r="O2122" i="2" s="1"/>
  <c r="N453" i="2"/>
  <c r="M1218" i="2"/>
  <c r="O1218" i="2" s="1"/>
  <c r="N2103" i="2"/>
  <c r="M1291" i="2"/>
  <c r="O1291" i="2" s="1"/>
  <c r="O192" i="2"/>
  <c r="M907" i="2"/>
  <c r="M1087" i="2"/>
  <c r="O1087" i="2" s="1"/>
  <c r="M792" i="2"/>
  <c r="O792" i="2" s="1"/>
  <c r="M1720" i="2"/>
  <c r="O1720" i="2" s="1"/>
  <c r="M2158" i="2"/>
  <c r="O2158" i="2" s="1"/>
  <c r="M1727" i="2"/>
  <c r="O1727" i="2" s="1"/>
  <c r="M1965" i="2"/>
  <c r="O1965" i="2" s="1"/>
  <c r="N328" i="2"/>
  <c r="O328" i="2" s="1"/>
  <c r="N1934" i="2"/>
  <c r="N907" i="2"/>
  <c r="M464" i="2"/>
  <c r="O464" i="2" s="1"/>
  <c r="M31" i="2"/>
  <c r="O31" i="2" s="1"/>
  <c r="M1074" i="2"/>
  <c r="O1074" i="2" s="1"/>
  <c r="M815" i="2"/>
  <c r="O815" i="2" s="1"/>
  <c r="M706" i="2"/>
  <c r="M1868" i="2"/>
  <c r="O1868" i="2" s="1"/>
  <c r="M429" i="2"/>
  <c r="N2054" i="2"/>
  <c r="O2054" i="2" s="1"/>
  <c r="M2080" i="2"/>
  <c r="O2080" i="2" s="1"/>
  <c r="M1762" i="2"/>
  <c r="O1762" i="2" s="1"/>
  <c r="N441" i="2"/>
  <c r="N704" i="2"/>
  <c r="O704" i="2" s="1"/>
  <c r="M1181" i="2"/>
  <c r="O1181" i="2" s="1"/>
  <c r="M557" i="2"/>
  <c r="M413" i="2"/>
  <c r="O413" i="2" s="1"/>
  <c r="N225" i="2"/>
  <c r="N991" i="2"/>
  <c r="N846" i="2"/>
  <c r="N1185" i="2"/>
  <c r="O1185" i="2" s="1"/>
  <c r="N706" i="2"/>
  <c r="N742" i="2"/>
  <c r="M1418" i="2"/>
  <c r="O1418" i="2" s="1"/>
  <c r="M1619" i="2"/>
  <c r="O1619" i="2" s="1"/>
  <c r="M86" i="2"/>
  <c r="M2011" i="2"/>
  <c r="O2011" i="2" s="1"/>
  <c r="N341" i="2"/>
  <c r="N333" i="2"/>
  <c r="N1458" i="2"/>
  <c r="M653" i="2"/>
  <c r="O653" i="2" s="1"/>
  <c r="N1039" i="2"/>
  <c r="M735" i="2"/>
  <c r="O735" i="2" s="1"/>
  <c r="M1029" i="2"/>
  <c r="O1029" i="2" s="1"/>
  <c r="M687" i="2"/>
  <c r="O687" i="2" s="1"/>
  <c r="N1710" i="2"/>
  <c r="M2073" i="2"/>
  <c r="N2121" i="2"/>
  <c r="N2185" i="2"/>
  <c r="M1432" i="2"/>
  <c r="O1432" i="2" s="1"/>
  <c r="N1311" i="2"/>
  <c r="N2022" i="2"/>
  <c r="O2022" i="2" s="1"/>
  <c r="M1069" i="2"/>
  <c r="O1069" i="2" s="1"/>
  <c r="N1858" i="2"/>
  <c r="O1858" i="2" s="1"/>
  <c r="M614" i="2"/>
  <c r="M2092" i="2"/>
  <c r="O2092" i="2" s="1"/>
  <c r="N1867" i="2"/>
  <c r="O1867" i="2" s="1"/>
  <c r="N1524" i="2"/>
  <c r="N455" i="2"/>
  <c r="M795" i="2"/>
  <c r="O795" i="2" s="1"/>
  <c r="M1314" i="2"/>
  <c r="O1314" i="2" s="1"/>
  <c r="M825" i="2"/>
  <c r="M1068" i="2"/>
  <c r="O1068" i="2" s="1"/>
  <c r="M1290" i="2"/>
  <c r="O1290" i="2" s="1"/>
  <c r="M2154" i="2"/>
  <c r="O2154" i="2" s="1"/>
  <c r="M2238" i="2"/>
  <c r="O2238" i="2" s="1"/>
  <c r="M1655" i="2"/>
  <c r="O1655" i="2" s="1"/>
  <c r="M1680" i="2"/>
  <c r="O1680" i="2" s="1"/>
  <c r="N808" i="2"/>
  <c r="M1763" i="2"/>
  <c r="O1763" i="2" s="1"/>
  <c r="N1977" i="2"/>
  <c r="O1881" i="2"/>
  <c r="N692" i="2"/>
  <c r="N330" i="2"/>
  <c r="N1431" i="2"/>
  <c r="M47" i="2"/>
  <c r="O47" i="2" s="1"/>
  <c r="M840" i="2"/>
  <c r="O840" i="2" s="1"/>
  <c r="M2045" i="2"/>
  <c r="M1356" i="2"/>
  <c r="O1356" i="2" s="1"/>
  <c r="M166" i="2"/>
  <c r="O166" i="2" s="1"/>
  <c r="L3" i="2"/>
  <c r="N1906" i="2"/>
  <c r="M441" i="2"/>
  <c r="O441" i="2" s="1"/>
  <c r="N474" i="2"/>
  <c r="M1159" i="2"/>
  <c r="N2124" i="2"/>
  <c r="M1034" i="2"/>
  <c r="O1034" i="2" s="1"/>
  <c r="M2232" i="2"/>
  <c r="O2232" i="2" s="1"/>
  <c r="N1655" i="2"/>
  <c r="M1663" i="2"/>
  <c r="O1663" i="2" s="1"/>
  <c r="M1110" i="2"/>
  <c r="O1110" i="2" s="1"/>
  <c r="M1077" i="2"/>
  <c r="O1077" i="2" s="1"/>
  <c r="M1596" i="2"/>
  <c r="O1596" i="2" s="1"/>
  <c r="N313" i="2"/>
  <c r="M1998" i="2"/>
  <c r="O1998" i="2" s="1"/>
  <c r="N1111" i="2"/>
  <c r="M340" i="2"/>
  <c r="O340" i="2" s="1"/>
  <c r="N1218" i="2"/>
  <c r="M2091" i="2"/>
  <c r="O2091" i="2" s="1"/>
  <c r="M1435" i="2"/>
  <c r="O1435" i="2" s="1"/>
  <c r="N2009" i="2"/>
  <c r="M499" i="2"/>
  <c r="O499" i="2" s="1"/>
  <c r="N1598" i="2"/>
  <c r="N98" i="2"/>
  <c r="N1515" i="2"/>
  <c r="N126" i="2"/>
  <c r="N1004" i="2"/>
  <c r="N314" i="2"/>
  <c r="M764" i="2"/>
  <c r="O764" i="2" s="1"/>
  <c r="N589" i="2"/>
  <c r="M2103" i="2"/>
  <c r="O2103" i="2" s="1"/>
  <c r="N563" i="2"/>
  <c r="M1519" i="2"/>
  <c r="O1519" i="2" s="1"/>
  <c r="N1564" i="2"/>
  <c r="N628" i="2"/>
  <c r="N2149" i="2"/>
  <c r="M1947" i="2"/>
  <c r="O1947" i="2" s="1"/>
  <c r="N1765" i="2"/>
  <c r="M1170" i="2"/>
  <c r="O1170" i="2" s="1"/>
  <c r="M213" i="2"/>
  <c r="O213" i="2" s="1"/>
  <c r="N1522" i="2"/>
  <c r="M748" i="2"/>
  <c r="O748" i="2" s="1"/>
  <c r="M1484" i="2"/>
  <c r="O1484" i="2" s="1"/>
  <c r="M60" i="2"/>
  <c r="O60" i="2" s="1"/>
  <c r="N597" i="2"/>
  <c r="N2110" i="2"/>
  <c r="M513" i="2"/>
  <c r="O513" i="2" s="1"/>
  <c r="M1146" i="2"/>
  <c r="O1146" i="2" s="1"/>
  <c r="M492" i="2"/>
  <c r="M1732" i="2"/>
  <c r="O1732" i="2" s="1"/>
  <c r="N1821" i="2"/>
  <c r="N255" i="2"/>
  <c r="N357" i="2"/>
  <c r="M171" i="2"/>
  <c r="M71" i="2"/>
  <c r="M944" i="2"/>
  <c r="O944" i="2" s="1"/>
  <c r="N770" i="2"/>
  <c r="N2272" i="2"/>
  <c r="N127" i="2"/>
  <c r="N812" i="2"/>
  <c r="N147" i="2"/>
  <c r="N711" i="2"/>
  <c r="N729" i="2"/>
  <c r="N936" i="2"/>
  <c r="M519" i="2"/>
  <c r="O519" i="2" s="1"/>
  <c r="N879" i="2"/>
  <c r="M1830" i="2"/>
  <c r="N284" i="2"/>
  <c r="M2169" i="2"/>
  <c r="O2169" i="2" s="1"/>
  <c r="N1725" i="2"/>
  <c r="N662" i="2"/>
  <c r="O662" i="2" s="1"/>
  <c r="M799" i="2"/>
  <c r="O799" i="2" s="1"/>
  <c r="N1286" i="2"/>
  <c r="M455" i="2"/>
  <c r="O1842" i="2"/>
  <c r="N581" i="2"/>
  <c r="O581" i="2" s="1"/>
  <c r="M2264" i="2"/>
  <c r="O2264" i="2" s="1"/>
  <c r="N18" i="2"/>
  <c r="M1140" i="2"/>
  <c r="O1835" i="2"/>
  <c r="M1884" i="2"/>
  <c r="N1507" i="2"/>
  <c r="M1476" i="2"/>
  <c r="O1476" i="2" s="1"/>
  <c r="M53" i="2"/>
  <c r="O53" i="2" s="1"/>
  <c r="N80" i="2"/>
  <c r="N654" i="2"/>
  <c r="N1640" i="2"/>
  <c r="N627" i="2"/>
  <c r="O627" i="2" s="1"/>
  <c r="N238" i="2"/>
  <c r="N1133" i="2"/>
  <c r="M1675" i="2"/>
  <c r="O1675" i="2" s="1"/>
  <c r="N721" i="2"/>
  <c r="N2044" i="2"/>
  <c r="O2044" i="2" s="1"/>
  <c r="N663" i="2"/>
  <c r="O663" i="2" s="1"/>
  <c r="N14" i="2"/>
  <c r="O410" i="2"/>
  <c r="M867" i="2"/>
  <c r="O867" i="2" s="1"/>
  <c r="M1307" i="2"/>
  <c r="O1307" i="2" s="1"/>
  <c r="M311" i="2"/>
  <c r="O311" i="2" s="1"/>
  <c r="M607" i="2"/>
  <c r="O607" i="2" s="1"/>
  <c r="N386" i="2"/>
  <c r="M1171" i="2"/>
  <c r="N491" i="2"/>
  <c r="N380" i="2"/>
  <c r="M823" i="2"/>
  <c r="N1304" i="2"/>
  <c r="M2013" i="2"/>
  <c r="N963" i="2"/>
  <c r="N2089" i="2"/>
  <c r="N1489" i="2"/>
  <c r="N850" i="2"/>
  <c r="M180" i="2"/>
  <c r="N784" i="2"/>
  <c r="M2006" i="2"/>
  <c r="O2006" i="2" s="1"/>
  <c r="N49" i="2"/>
  <c r="M334" i="2"/>
  <c r="O334" i="2" s="1"/>
  <c r="M141" i="2"/>
  <c r="O141" i="2" s="1"/>
  <c r="M503" i="2"/>
  <c r="O503" i="2" s="1"/>
  <c r="N724" i="2"/>
  <c r="O724" i="2" s="1"/>
  <c r="N967" i="2"/>
  <c r="M1674" i="2"/>
  <c r="O1674" i="2" s="1"/>
  <c r="N188" i="2"/>
  <c r="M850" i="2"/>
  <c r="O850" i="2" s="1"/>
  <c r="N1503" i="2"/>
  <c r="M1238" i="2"/>
  <c r="N588" i="2"/>
  <c r="M1707" i="2"/>
  <c r="O1707" i="2" s="1"/>
  <c r="M824" i="2"/>
  <c r="M17" i="2"/>
  <c r="N1793" i="2"/>
  <c r="N884" i="2"/>
  <c r="N1182" i="2"/>
  <c r="O1182" i="2" s="1"/>
  <c r="M1213" i="2"/>
  <c r="O1213" i="2" s="1"/>
  <c r="M39" i="2"/>
  <c r="O39" i="2" s="1"/>
  <c r="N360" i="2"/>
  <c r="N603" i="2"/>
  <c r="M306" i="2"/>
  <c r="O306" i="2" s="1"/>
  <c r="N530" i="2"/>
  <c r="M491" i="2"/>
  <c r="N1048" i="2"/>
  <c r="N45" i="2"/>
  <c r="O1848" i="2"/>
  <c r="N934" i="2"/>
  <c r="N2030" i="2"/>
  <c r="O660" i="2"/>
  <c r="M416" i="2"/>
  <c r="O416" i="2" s="1"/>
  <c r="N1315" i="2"/>
  <c r="M1277" i="2"/>
  <c r="O1277" i="2" s="1"/>
  <c r="M1300" i="2"/>
  <c r="O1300" i="2" s="1"/>
  <c r="M474" i="2"/>
  <c r="O474" i="2" s="1"/>
  <c r="M1543" i="2"/>
  <c r="O1543" i="2" s="1"/>
  <c r="N489" i="2"/>
  <c r="N1959" i="2"/>
  <c r="O1959" i="2" s="1"/>
  <c r="N1017" i="2"/>
  <c r="M797" i="2"/>
  <c r="O797" i="2" s="1"/>
  <c r="M1403" i="2"/>
  <c r="O1403" i="2" s="1"/>
  <c r="M612" i="2"/>
  <c r="O612" i="2" s="1"/>
  <c r="N2165" i="2"/>
  <c r="N1364" i="2"/>
  <c r="N2180" i="2"/>
  <c r="O2180" i="2" s="1"/>
  <c r="M1424" i="2"/>
  <c r="O1424" i="2" s="1"/>
  <c r="M987" i="2"/>
  <c r="O987" i="2" s="1"/>
  <c r="N2246" i="2"/>
  <c r="N698" i="2"/>
  <c r="M675" i="2"/>
  <c r="O675" i="2" s="1"/>
  <c r="M155" i="2"/>
  <c r="O155" i="2" s="1"/>
  <c r="N1391" i="2"/>
  <c r="M145" i="2"/>
  <c r="O145" i="2" s="1"/>
  <c r="M917" i="2"/>
  <c r="O917" i="2" s="1"/>
  <c r="M450" i="2"/>
  <c r="O450" i="2" s="1"/>
  <c r="N226" i="2"/>
  <c r="N839" i="2"/>
  <c r="O839" i="2" s="1"/>
  <c r="N962" i="2"/>
  <c r="O962" i="2" s="1"/>
  <c r="N1116" i="2"/>
  <c r="M520" i="2"/>
  <c r="O520" i="2" s="1"/>
  <c r="M1611" i="2"/>
  <c r="O1611" i="2" s="1"/>
  <c r="N1251" i="2"/>
  <c r="N166" i="2"/>
  <c r="M521" i="2"/>
  <c r="N1510" i="2"/>
  <c r="N1301" i="2"/>
  <c r="N626" i="2"/>
  <c r="N4" i="2"/>
  <c r="J3" i="2"/>
  <c r="M1817" i="2"/>
  <c r="O1817" i="2" s="1"/>
  <c r="M1464" i="2"/>
  <c r="O1464" i="2" s="1"/>
  <c r="N1982" i="2"/>
  <c r="O1982" i="2" s="1"/>
  <c r="M810" i="2"/>
  <c r="O810" i="2" s="1"/>
  <c r="N1960" i="2"/>
  <c r="N2157" i="2"/>
  <c r="M1390" i="2"/>
  <c r="O1390" i="2" s="1"/>
  <c r="M1105" i="2"/>
  <c r="O1105" i="2" s="1"/>
  <c r="N1870" i="2"/>
  <c r="O1870" i="2" s="1"/>
  <c r="M376" i="2"/>
  <c r="O376" i="2" s="1"/>
  <c r="N827" i="2"/>
  <c r="O827" i="2" s="1"/>
  <c r="M904" i="2"/>
  <c r="O904" i="2" s="1"/>
  <c r="M912" i="2"/>
  <c r="O912" i="2" s="1"/>
  <c r="N1296" i="2"/>
  <c r="M1454" i="2"/>
  <c r="O1454" i="2" s="1"/>
  <c r="M1569" i="2"/>
  <c r="O1569" i="2" s="1"/>
  <c r="M1528" i="2"/>
  <c r="O1528" i="2" s="1"/>
  <c r="M329" i="2"/>
  <c r="O329" i="2" s="1"/>
  <c r="M1620" i="2"/>
  <c r="O1620" i="2" s="1"/>
  <c r="N2160" i="2"/>
  <c r="M11" i="2"/>
  <c r="O11" i="2" s="1"/>
  <c r="M1106" i="2"/>
  <c r="O1106" i="2" s="1"/>
  <c r="N93" i="2"/>
  <c r="M679" i="2"/>
  <c r="O679" i="2" s="1"/>
  <c r="N1632" i="2"/>
  <c r="N819" i="2"/>
  <c r="M371" i="2"/>
  <c r="O371" i="2" s="1"/>
  <c r="O708" i="2"/>
  <c r="M1785" i="2"/>
  <c r="O1785" i="2" s="1"/>
  <c r="M898" i="2"/>
  <c r="M1688" i="2"/>
  <c r="O1688" i="2" s="1"/>
  <c r="N119" i="2"/>
  <c r="M2041" i="2"/>
  <c r="N1021" i="2"/>
  <c r="M1915" i="2"/>
  <c r="O1915" i="2" s="1"/>
  <c r="N290" i="2"/>
  <c r="N467" i="2"/>
  <c r="M2179" i="2"/>
  <c r="O2179" i="2" s="1"/>
  <c r="N2153" i="2"/>
  <c r="M68" i="2"/>
  <c r="N757" i="2"/>
  <c r="N214" i="2"/>
  <c r="M621" i="2"/>
  <c r="O621" i="2" s="1"/>
  <c r="N1949" i="2"/>
  <c r="M359" i="2"/>
  <c r="O359" i="2" s="1"/>
  <c r="M1939" i="2"/>
  <c r="O1939" i="2" s="1"/>
  <c r="N1454" i="2"/>
  <c r="M140" i="2"/>
  <c r="O140" i="2" s="1"/>
  <c r="M1771" i="2"/>
  <c r="O1771" i="2" s="1"/>
  <c r="M1071" i="2"/>
  <c r="O1071" i="2" s="1"/>
  <c r="M120" i="2"/>
  <c r="O120" i="2" s="1"/>
  <c r="N299" i="2"/>
  <c r="M81" i="2"/>
  <c r="O81" i="2" s="1"/>
  <c r="M2216" i="2"/>
  <c r="O2216" i="2" s="1"/>
  <c r="M957" i="2"/>
  <c r="O1971" i="2"/>
  <c r="N935" i="2"/>
  <c r="N797" i="2"/>
  <c r="N838" i="2"/>
  <c r="O838" i="2" s="1"/>
  <c r="M970" i="2"/>
  <c r="O970" i="2" s="1"/>
  <c r="M2242" i="2"/>
  <c r="N743" i="2"/>
  <c r="M352" i="2"/>
  <c r="O352" i="2" s="1"/>
  <c r="M2183" i="2"/>
  <c r="O2183" i="2" s="1"/>
  <c r="N318" i="2"/>
  <c r="M681" i="2"/>
  <c r="M1852" i="2"/>
  <c r="M2082" i="2"/>
  <c r="O2082" i="2" s="1"/>
  <c r="N1518" i="2"/>
  <c r="N104" i="2"/>
  <c r="M1810" i="2"/>
  <c r="N1691" i="2"/>
  <c r="M1487" i="2"/>
  <c r="O1487" i="2" s="1"/>
  <c r="N1812" i="2"/>
  <c r="M1865" i="2"/>
  <c r="O1865" i="2" s="1"/>
  <c r="M1813" i="2"/>
  <c r="O1813" i="2" s="1"/>
  <c r="N30" i="2"/>
  <c r="M1470" i="2"/>
  <c r="N772" i="2"/>
  <c r="M646" i="2"/>
  <c r="O646" i="2" s="1"/>
  <c r="M292" i="2"/>
  <c r="O292" i="2" s="1"/>
  <c r="M804" i="2"/>
  <c r="O804" i="2" s="1"/>
  <c r="M2174" i="2"/>
  <c r="O2174" i="2" s="1"/>
  <c r="M366" i="2"/>
  <c r="O366" i="2" s="1"/>
  <c r="N1000" i="2"/>
  <c r="N268" i="2"/>
  <c r="M353" i="2"/>
  <c r="O353" i="2" s="1"/>
  <c r="M1184" i="2"/>
  <c r="N2115" i="2"/>
  <c r="N1741" i="2"/>
  <c r="M1752" i="2"/>
  <c r="O1752" i="2" s="1"/>
  <c r="N338" i="2"/>
  <c r="M1823" i="2"/>
  <c r="M1486" i="2"/>
  <c r="O1486" i="2" s="1"/>
  <c r="N1481" i="2"/>
  <c r="M932" i="2"/>
  <c r="O932" i="2" s="1"/>
  <c r="N317" i="2"/>
  <c r="M1768" i="2"/>
  <c r="O1768" i="2" s="1"/>
  <c r="N23" i="2"/>
  <c r="O23" i="2" s="1"/>
  <c r="O1359" i="2"/>
  <c r="M1902" i="2"/>
  <c r="N678" i="2"/>
  <c r="N1815" i="2"/>
  <c r="N480" i="2"/>
  <c r="N750" i="2"/>
  <c r="O750" i="2" s="1"/>
  <c r="N16" i="2"/>
  <c r="O16" i="2" s="1"/>
  <c r="N1759" i="2"/>
  <c r="M2042" i="2"/>
  <c r="M1145" i="2"/>
  <c r="O1145" i="2" s="1"/>
  <c r="M554" i="2"/>
  <c r="O554" i="2" s="1"/>
  <c r="N716" i="2"/>
  <c r="N1293" i="2"/>
  <c r="M392" i="2"/>
  <c r="O392" i="2" s="1"/>
  <c r="M1019" i="2"/>
  <c r="O1019" i="2" s="1"/>
  <c r="M930" i="2"/>
  <c r="O930" i="2" s="1"/>
  <c r="N777" i="2"/>
  <c r="N1576" i="2"/>
  <c r="M1082" i="2"/>
  <c r="O1082" i="2" s="1"/>
  <c r="M1984" i="2"/>
  <c r="O1984" i="2" s="1"/>
  <c r="N1920" i="2"/>
  <c r="M147" i="2"/>
  <c r="N86" i="2"/>
  <c r="N771" i="2"/>
  <c r="N128" i="2"/>
  <c r="O1468" i="2"/>
  <c r="M2114" i="2"/>
  <c r="O2114" i="2" s="1"/>
  <c r="N1810" i="2"/>
  <c r="N463" i="2"/>
  <c r="O1353" i="2"/>
  <c r="M1832" i="2"/>
  <c r="M598" i="2"/>
  <c r="O598" i="2" s="1"/>
  <c r="M7" i="2"/>
  <c r="O7" i="2" s="1"/>
  <c r="M1294" i="2"/>
  <c r="O1294" i="2" s="1"/>
  <c r="N2215" i="2"/>
  <c r="N1876" i="2"/>
  <c r="O1876" i="2" s="1"/>
  <c r="N1243" i="2"/>
  <c r="M2193" i="2"/>
  <c r="M237" i="2"/>
  <c r="O237" i="2" s="1"/>
  <c r="M322" i="2"/>
  <c r="O322" i="2" s="1"/>
  <c r="N1795" i="2"/>
  <c r="N889" i="2"/>
  <c r="O889" i="2" s="1"/>
  <c r="N2240" i="2"/>
  <c r="N1253" i="2"/>
  <c r="N260" i="2"/>
  <c r="N74" i="2"/>
  <c r="N1262" i="2"/>
  <c r="N1585" i="2"/>
  <c r="N681" i="2"/>
  <c r="M539" i="2"/>
  <c r="O539" i="2" s="1"/>
  <c r="M1063" i="2"/>
  <c r="O1063" i="2" s="1"/>
  <c r="M149" i="2"/>
  <c r="O149" i="2" s="1"/>
  <c r="N762" i="2"/>
  <c r="N1805" i="2"/>
  <c r="N1141" i="2"/>
  <c r="O1141" i="2" s="1"/>
  <c r="M1863" i="2"/>
  <c r="M1764" i="2"/>
  <c r="O1764" i="2" s="1"/>
  <c r="N2117" i="2"/>
  <c r="O847" i="2"/>
  <c r="M1613" i="2"/>
  <c r="O1613" i="2" s="1"/>
  <c r="M1631" i="2"/>
  <c r="O1631" i="2" s="1"/>
  <c r="N841" i="2"/>
  <c r="O841" i="2" s="1"/>
  <c r="N1400" i="2"/>
  <c r="O1400" i="2" s="1"/>
  <c r="M1346" i="2"/>
  <c r="O1346" i="2" s="1"/>
  <c r="M1578" i="2"/>
  <c r="O1578" i="2" s="1"/>
  <c r="N2234" i="2"/>
  <c r="N1215" i="2"/>
  <c r="N529" i="2"/>
  <c r="N960" i="2"/>
  <c r="N2214" i="2"/>
  <c r="M1204" i="2"/>
  <c r="M96" i="2"/>
  <c r="N416" i="2"/>
  <c r="N735" i="2"/>
  <c r="M1570" i="2"/>
  <c r="O1570" i="2" s="1"/>
  <c r="M1065" i="2"/>
  <c r="O1065" i="2" s="1"/>
  <c r="M1215" i="2"/>
  <c r="M2035" i="2"/>
  <c r="N1951" i="2"/>
  <c r="N629" i="2"/>
  <c r="M1723" i="2"/>
  <c r="O1723" i="2" s="1"/>
  <c r="N1366" i="2"/>
  <c r="N1880" i="2"/>
  <c r="M725" i="2"/>
  <c r="O725" i="2" s="1"/>
  <c r="M2089" i="2"/>
  <c r="O2089" i="2" s="1"/>
  <c r="N1486" i="2"/>
  <c r="M1554" i="2"/>
  <c r="O1554" i="2" s="1"/>
  <c r="N1658" i="2"/>
  <c r="N1290" i="2"/>
  <c r="M1235" i="2"/>
  <c r="O1235" i="2" s="1"/>
  <c r="N670" i="2"/>
  <c r="N2213" i="2"/>
  <c r="M323" i="2"/>
  <c r="O323" i="2" s="1"/>
  <c r="M592" i="2"/>
  <c r="O592" i="2" s="1"/>
  <c r="N277" i="2"/>
  <c r="M1375" i="2"/>
  <c r="O1375" i="2" s="1"/>
  <c r="N347" i="2"/>
  <c r="N1999" i="2"/>
  <c r="O1999" i="2" s="1"/>
  <c r="N665" i="2"/>
  <c r="N100" i="2"/>
  <c r="M1371" i="2"/>
  <c r="O1371" i="2" s="1"/>
  <c r="M365" i="2"/>
  <c r="O365" i="2" s="1"/>
  <c r="M494" i="2"/>
  <c r="M61" i="2"/>
  <c r="M700" i="2"/>
  <c r="N1404" i="2"/>
  <c r="N2028" i="2"/>
  <c r="O2028" i="2" s="1"/>
  <c r="M1000" i="2"/>
  <c r="O1000" i="2" s="1"/>
  <c r="M1946" i="2"/>
  <c r="O1946" i="2" s="1"/>
  <c r="M66" i="2"/>
  <c r="O66" i="2" s="1"/>
  <c r="M2051" i="2"/>
  <c r="O2051" i="2" s="1"/>
  <c r="M1506" i="2"/>
  <c r="O1506" i="2" s="1"/>
  <c r="M44" i="2"/>
  <c r="O44" i="2" s="1"/>
  <c r="M1441" i="2"/>
  <c r="O1441" i="2" s="1"/>
  <c r="N2031" i="2"/>
  <c r="N1288" i="2"/>
  <c r="N1012" i="2"/>
  <c r="N765" i="2"/>
  <c r="M121" i="2"/>
  <c r="O121" i="2" s="1"/>
  <c r="M1685" i="2"/>
  <c r="O1685" i="2" s="1"/>
  <c r="M1917" i="2"/>
  <c r="N551" i="2"/>
  <c r="M1716" i="2"/>
  <c r="O1716" i="2" s="1"/>
  <c r="N1827" i="2"/>
  <c r="M1228" i="2"/>
  <c r="O1228" i="2" s="1"/>
  <c r="M250" i="2"/>
  <c r="O250" i="2" s="1"/>
  <c r="N1562" i="2"/>
  <c r="M1696" i="2"/>
  <c r="O1696" i="2" s="1"/>
  <c r="N1196" i="2"/>
  <c r="N1267" i="2"/>
  <c r="M291" i="2"/>
  <c r="O291" i="2" s="1"/>
  <c r="M751" i="2"/>
  <c r="O751" i="2" s="1"/>
  <c r="M259" i="2"/>
  <c r="O259" i="2" s="1"/>
  <c r="M1408" i="2"/>
  <c r="O1408" i="2" s="1"/>
  <c r="N1796" i="2"/>
  <c r="N301" i="2"/>
  <c r="N774" i="2"/>
  <c r="N1940" i="2"/>
  <c r="M678" i="2"/>
  <c r="M602" i="2"/>
  <c r="O602" i="2" s="1"/>
  <c r="M1840" i="2"/>
  <c r="M2223" i="2"/>
  <c r="O2223" i="2" s="1"/>
  <c r="N212" i="2"/>
  <c r="N974" i="2"/>
  <c r="O974" i="2" s="1"/>
  <c r="M1919" i="2"/>
  <c r="O1919" i="2" s="1"/>
  <c r="N1882" i="2"/>
  <c r="O1882" i="2" s="1"/>
  <c r="M964" i="2"/>
  <c r="O964" i="2" s="1"/>
  <c r="N2066" i="2"/>
  <c r="M589" i="2"/>
  <c r="O589" i="2" s="1"/>
  <c r="M360" i="2"/>
  <c r="O360" i="2" s="1"/>
  <c r="N1266" i="2"/>
  <c r="N1612" i="2"/>
  <c r="N233" i="2"/>
  <c r="M711" i="2"/>
  <c r="N2156" i="2"/>
  <c r="N388" i="2"/>
  <c r="N1240" i="2"/>
  <c r="M1556" i="2"/>
  <c r="O1556" i="2" s="1"/>
  <c r="M1975" i="2"/>
  <c r="O1975" i="2" s="1"/>
  <c r="M2231" i="2"/>
  <c r="O2231" i="2" s="1"/>
  <c r="M208" i="2"/>
  <c r="O208" i="2" s="1"/>
  <c r="N1461" i="2"/>
  <c r="N1075" i="2"/>
  <c r="M67" i="2"/>
  <c r="O67" i="2" s="1"/>
  <c r="M88" i="2"/>
  <c r="N1317" i="2"/>
  <c r="N316" i="2"/>
  <c r="M1165" i="2"/>
  <c r="O1165" i="2" s="1"/>
  <c r="M1524" i="2"/>
  <c r="O1524" i="2" s="1"/>
  <c r="M1505" i="2"/>
  <c r="O1505" i="2" s="1"/>
  <c r="M1781" i="2"/>
  <c r="O1781" i="2" s="1"/>
  <c r="N1307" i="2"/>
  <c r="N985" i="2"/>
  <c r="M221" i="2"/>
  <c r="O221" i="2" s="1"/>
  <c r="M978" i="2"/>
  <c r="O978" i="2" s="1"/>
  <c r="N813" i="2"/>
  <c r="N1383" i="2"/>
  <c r="N676" i="2"/>
  <c r="M415" i="2"/>
  <c r="O415" i="2" s="1"/>
  <c r="M1703" i="2"/>
  <c r="O1703" i="2" s="1"/>
  <c r="M1482" i="2"/>
  <c r="O1482" i="2" s="1"/>
  <c r="M467" i="2"/>
  <c r="O467" i="2" s="1"/>
  <c r="N1961" i="2"/>
  <c r="N276" i="2"/>
  <c r="M861" i="2"/>
  <c r="O861" i="2" s="1"/>
  <c r="M1950" i="2"/>
  <c r="O1950" i="2" s="1"/>
  <c r="N1512" i="2"/>
  <c r="M670" i="2"/>
  <c r="N632" i="2"/>
  <c r="M136" i="2"/>
  <c r="O136" i="2" s="1"/>
  <c r="M38" i="2"/>
  <c r="O38" i="2" s="1"/>
  <c r="N2008" i="2"/>
  <c r="O2008" i="2" s="1"/>
  <c r="M523" i="2"/>
  <c r="O523" i="2" s="1"/>
  <c r="N919" i="2"/>
  <c r="M1677" i="2"/>
  <c r="O1677" i="2" s="1"/>
  <c r="M183" i="2"/>
  <c r="O183" i="2" s="1"/>
  <c r="M411" i="2"/>
  <c r="O411" i="2" s="1"/>
  <c r="N356" i="2"/>
  <c r="N363" i="2"/>
  <c r="N829" i="2"/>
  <c r="O829" i="2" s="1"/>
  <c r="M262" i="2"/>
  <c r="O262" i="2" s="1"/>
  <c r="N977" i="2"/>
  <c r="M1292" i="2"/>
  <c r="O1292" i="2" s="1"/>
  <c r="M656" i="2"/>
  <c r="O656" i="2" s="1"/>
  <c r="M1380" i="2"/>
  <c r="O1380" i="2" s="1"/>
  <c r="M176" i="2"/>
  <c r="O176" i="2" s="1"/>
  <c r="N2263" i="2"/>
  <c r="N1874" i="2"/>
  <c r="N254" i="2"/>
  <c r="N1402" i="2"/>
  <c r="M1605" i="2"/>
  <c r="O1605" i="2" s="1"/>
  <c r="N1303" i="2"/>
  <c r="N1201" i="2"/>
  <c r="N1591" i="2"/>
  <c r="M1699" i="2"/>
  <c r="O1699" i="2" s="1"/>
  <c r="M1912" i="2"/>
  <c r="N1980" i="2"/>
  <c r="M159" i="2"/>
  <c r="O159" i="2" s="1"/>
  <c r="M1296" i="2"/>
  <c r="O1296" i="2" s="1"/>
  <c r="N567" i="2"/>
  <c r="N1184" i="2"/>
  <c r="N13" i="2"/>
  <c r="N1237" i="2"/>
  <c r="N865" i="2"/>
  <c r="N1862" i="2"/>
  <c r="O1862" i="2" s="1"/>
  <c r="O1978" i="2"/>
  <c r="M1104" i="2"/>
  <c r="O1104" i="2" s="1"/>
  <c r="N1294" i="2"/>
  <c r="N858" i="2"/>
  <c r="O858" i="2" s="1"/>
  <c r="M1397" i="2"/>
  <c r="O1397" i="2" s="1"/>
  <c r="M1891" i="2"/>
  <c r="O1891" i="2" s="1"/>
  <c r="N1541" i="2"/>
  <c r="N251" i="2"/>
  <c r="O1120" i="2"/>
  <c r="N1863" i="2"/>
  <c r="M114" i="2"/>
  <c r="O114" i="2" s="1"/>
  <c r="M1361" i="2"/>
  <c r="O1361" i="2" s="1"/>
  <c r="M1148" i="2"/>
  <c r="N2023" i="2"/>
  <c r="O2023" i="2" s="1"/>
  <c r="M1073" i="2"/>
  <c r="O1073" i="2" s="1"/>
  <c r="N154" i="2"/>
  <c r="M367" i="2"/>
  <c r="N1446" i="2"/>
  <c r="N142" i="2"/>
  <c r="O142" i="2" s="1"/>
  <c r="M2015" i="2"/>
  <c r="N806" i="2"/>
  <c r="M1444" i="2"/>
  <c r="N1502" i="2"/>
  <c r="N256" i="2"/>
  <c r="M652" i="2"/>
  <c r="O652" i="2" s="1"/>
  <c r="N1987" i="2"/>
  <c r="O1987" i="2" s="1"/>
  <c r="O1154" i="2"/>
  <c r="M1639" i="2"/>
  <c r="O1639" i="2" s="1"/>
  <c r="N906" i="2"/>
  <c r="M2136" i="2"/>
  <c r="O2136" i="2" s="1"/>
  <c r="O1602" i="2"/>
  <c r="N1238" i="2"/>
  <c r="M567" i="2"/>
  <c r="M347" i="2"/>
  <c r="O347" i="2" s="1"/>
  <c r="N440" i="2"/>
  <c r="N1064" i="2"/>
  <c r="M399" i="2"/>
  <c r="N485" i="2"/>
  <c r="N894" i="2"/>
  <c r="N180" i="2"/>
  <c r="M28" i="2"/>
  <c r="O28" i="2" s="1"/>
  <c r="N177" i="2"/>
  <c r="N1979" i="2"/>
  <c r="O1979" i="2" s="1"/>
  <c r="M2125" i="2"/>
  <c r="O2125" i="2" s="1"/>
  <c r="M1278" i="2"/>
  <c r="O1278" i="2" s="1"/>
  <c r="M540" i="2"/>
  <c r="O540" i="2" s="1"/>
  <c r="M216" i="2"/>
  <c r="O216" i="2" s="1"/>
  <c r="N205" i="2"/>
  <c r="N1250" i="2"/>
  <c r="M1961" i="2"/>
  <c r="O1961" i="2" s="1"/>
  <c r="M386" i="2"/>
  <c r="O386" i="2" s="1"/>
  <c r="N1695" i="2"/>
  <c r="M667" i="2"/>
  <c r="M1777" i="2"/>
  <c r="O1777" i="2" s="1"/>
  <c r="N2260" i="2"/>
  <c r="M584" i="2"/>
  <c r="M1516" i="2"/>
  <c r="O1516" i="2" s="1"/>
  <c r="N404" i="2"/>
  <c r="O404" i="2" s="1"/>
  <c r="N876" i="2"/>
  <c r="N374" i="2"/>
  <c r="M1690" i="2"/>
  <c r="O1690" i="2" s="1"/>
  <c r="M342" i="2"/>
  <c r="O342" i="2" s="1"/>
  <c r="M1338" i="2"/>
  <c r="O1338" i="2" s="1"/>
  <c r="M49" i="2"/>
  <c r="O49" i="2" s="1"/>
  <c r="M283" i="2"/>
  <c r="O283" i="2" s="1"/>
  <c r="N125" i="2"/>
  <c r="N1331" i="2"/>
  <c r="M1282" i="2"/>
  <c r="O1282" i="2" s="1"/>
  <c r="N553" i="2"/>
  <c r="N206" i="2"/>
  <c r="N1579" i="2"/>
  <c r="M1221" i="2"/>
  <c r="O1221" i="2" s="1"/>
  <c r="N1675" i="2"/>
  <c r="N1394" i="2"/>
  <c r="M1880" i="2"/>
  <c r="N1148" i="2"/>
  <c r="N1530" i="2"/>
  <c r="M2088" i="2"/>
  <c r="O2088" i="2" s="1"/>
  <c r="M806" i="2"/>
  <c r="N1110" i="2"/>
  <c r="N834" i="2"/>
  <c r="N378" i="2"/>
  <c r="N412" i="2"/>
  <c r="N824" i="2"/>
  <c r="N877" i="2"/>
  <c r="M1075" i="2"/>
  <c r="O1075" i="2" s="1"/>
  <c r="N940" i="2"/>
  <c r="M1413" i="2"/>
  <c r="O1413" i="2" s="1"/>
  <c r="M2048" i="2"/>
  <c r="M1201" i="2"/>
  <c r="M1240" i="2"/>
  <c r="M1220" i="2"/>
  <c r="O1220" i="2" s="1"/>
  <c r="M2241" i="2"/>
  <c r="O2241" i="2" s="1"/>
  <c r="N1254" i="2"/>
  <c r="N221" i="2"/>
  <c r="M2209" i="2"/>
  <c r="O2209" i="2" s="1"/>
  <c r="N674" i="2"/>
  <c r="M796" i="2"/>
  <c r="O796" i="2" s="1"/>
  <c r="N1089" i="2"/>
  <c r="O1174" i="2"/>
  <c r="N1681" i="2"/>
  <c r="M1360" i="2"/>
  <c r="O1360" i="2" s="1"/>
  <c r="N1813" i="2"/>
  <c r="N1323" i="2"/>
  <c r="M324" i="2"/>
  <c r="O324" i="2" s="1"/>
  <c r="N85" i="2"/>
  <c r="N1723" i="2"/>
  <c r="M1921" i="2"/>
  <c r="N1753" i="2"/>
  <c r="M1953" i="2"/>
  <c r="N565" i="2"/>
  <c r="M1043" i="2"/>
  <c r="O1043" i="2" s="1"/>
  <c r="M1497" i="2"/>
  <c r="O1497" i="2" s="1"/>
  <c r="N1223" i="2"/>
  <c r="M816" i="2"/>
  <c r="O816" i="2" s="1"/>
  <c r="M755" i="2"/>
  <c r="O755" i="2" s="1"/>
  <c r="M1904" i="2"/>
  <c r="M1706" i="2"/>
  <c r="O1706" i="2" s="1"/>
  <c r="M864" i="2"/>
  <c r="O864" i="2" s="1"/>
  <c r="M442" i="2"/>
  <c r="N1628" i="2"/>
  <c r="M1411" i="2"/>
  <c r="O1411" i="2" s="1"/>
  <c r="N642" i="2"/>
  <c r="N1088" i="2"/>
  <c r="N1329" i="2"/>
  <c r="N355" i="2"/>
  <c r="M1374" i="2"/>
  <c r="O1374" i="2" s="1"/>
  <c r="N822" i="2"/>
  <c r="M1574" i="2"/>
  <c r="O1574" i="2" s="1"/>
  <c r="M1262" i="2"/>
  <c r="O1262" i="2" s="1"/>
  <c r="M1726" i="2"/>
  <c r="O1726" i="2" s="1"/>
  <c r="N263" i="2"/>
  <c r="M1414" i="2"/>
  <c r="O1414" i="2" s="1"/>
  <c r="M302" i="2"/>
  <c r="O302" i="2" s="1"/>
  <c r="M1211" i="2"/>
  <c r="O1211" i="2" s="1"/>
  <c r="M2270" i="2"/>
  <c r="O2270" i="2" s="1"/>
  <c r="M1632" i="2"/>
  <c r="O1632" i="2" s="1"/>
  <c r="M1579" i="2"/>
  <c r="O1579" i="2" s="1"/>
  <c r="M593" i="2"/>
  <c r="O593" i="2" s="1"/>
  <c r="M1080" i="2"/>
  <c r="O1080" i="2" s="1"/>
  <c r="M1049" i="2"/>
  <c r="O1049" i="2" s="1"/>
  <c r="N951" i="2"/>
  <c r="O951" i="2" s="1"/>
  <c r="M1839" i="2"/>
  <c r="N2142" i="2"/>
  <c r="N367" i="2"/>
  <c r="N1539" i="2"/>
  <c r="M902" i="2"/>
  <c r="O902" i="2" s="1"/>
  <c r="M1481" i="2"/>
  <c r="M453" i="2"/>
  <c r="O453" i="2" s="1"/>
  <c r="M2064" i="2"/>
  <c r="N701" i="2"/>
  <c r="O701" i="2" s="1"/>
  <c r="M34" i="2"/>
  <c r="O34" i="2" s="1"/>
  <c r="N1229" i="2"/>
  <c r="O1229" i="2" s="1"/>
  <c r="M1316" i="2"/>
  <c r="O1316" i="2" s="1"/>
  <c r="N1035" i="2"/>
  <c r="N1742" i="2"/>
  <c r="N541" i="2"/>
  <c r="N1175" i="2"/>
  <c r="M1305" i="2"/>
  <c r="O1305" i="2" s="1"/>
  <c r="N789" i="2"/>
  <c r="N1818" i="2"/>
  <c r="M1996" i="2"/>
  <c r="M387" i="2"/>
  <c r="O387" i="2" s="1"/>
  <c r="N619" i="2"/>
  <c r="M1509" i="2"/>
  <c r="O1509" i="2" s="1"/>
  <c r="M1744" i="2"/>
  <c r="O1744" i="2" s="1"/>
  <c r="N149" i="2"/>
  <c r="N155" i="2"/>
  <c r="N545" i="2"/>
  <c r="M2098" i="2"/>
  <c r="O2098" i="2" s="1"/>
  <c r="M70" i="2"/>
  <c r="N1516" i="2"/>
  <c r="M1387" i="2"/>
  <c r="O1387" i="2" s="1"/>
  <c r="M1790" i="2"/>
  <c r="O1790" i="2" s="1"/>
  <c r="N1986" i="2"/>
  <c r="N421" i="2"/>
  <c r="N83" i="2"/>
  <c r="N957" i="2"/>
  <c r="M2068" i="2"/>
  <c r="O2068" i="2" s="1"/>
  <c r="N816" i="2"/>
  <c r="M963" i="2"/>
  <c r="N2045" i="2"/>
  <c r="N265" i="2"/>
  <c r="N1884" i="2"/>
  <c r="N288" i="2"/>
  <c r="N302" i="2"/>
  <c r="N2010" i="2"/>
  <c r="N1760" i="2"/>
  <c r="N1322" i="2"/>
  <c r="N903" i="2"/>
  <c r="M1196" i="2"/>
  <c r="M1808" i="2"/>
  <c r="O1808" i="2" s="1"/>
  <c r="M2166" i="2"/>
  <c r="O2166" i="2" s="1"/>
  <c r="M714" i="2"/>
  <c r="O714" i="2" s="1"/>
  <c r="M125" i="2"/>
  <c r="O125" i="2" s="1"/>
  <c r="M21" i="2"/>
  <c r="O18" i="2" l="1"/>
  <c r="O2234" i="2"/>
  <c r="O1875" i="2"/>
  <c r="O805" i="2"/>
  <c r="O1986" i="2"/>
  <c r="O480" i="2"/>
  <c r="O1203" i="2"/>
  <c r="O862" i="2"/>
  <c r="O1162" i="2"/>
  <c r="O866" i="2"/>
  <c r="O395" i="2"/>
  <c r="O1192" i="2"/>
  <c r="O1187" i="2"/>
  <c r="O1911" i="2"/>
  <c r="O609" i="2"/>
  <c r="O87" i="2"/>
  <c r="O476" i="2"/>
  <c r="O698" i="2"/>
  <c r="O1649" i="2"/>
  <c r="O891" i="2"/>
  <c r="O1967" i="2"/>
  <c r="O1874" i="2"/>
  <c r="O1983" i="2"/>
  <c r="O854" i="2"/>
  <c r="O784" i="2"/>
  <c r="O442" i="2"/>
  <c r="O2029" i="2"/>
  <c r="O2249" i="2"/>
  <c r="O512" i="2"/>
  <c r="O2005" i="2"/>
  <c r="O1827" i="2"/>
  <c r="O846" i="2"/>
  <c r="O969" i="2"/>
  <c r="O1974" i="2"/>
  <c r="O399" i="2"/>
  <c r="O1921" i="2"/>
  <c r="O2035" i="2"/>
  <c r="O1953" i="2"/>
  <c r="O2242" i="2"/>
  <c r="O1885" i="2"/>
  <c r="O2015" i="2"/>
  <c r="O2228" i="2"/>
  <c r="O1173" i="2"/>
  <c r="O2260" i="2"/>
  <c r="O898" i="2"/>
  <c r="O509" i="2"/>
  <c r="O1963" i="2"/>
  <c r="O982" i="2"/>
  <c r="O375" i="2"/>
  <c r="O514" i="2"/>
  <c r="O2047" i="2"/>
  <c r="O600" i="2"/>
  <c r="O1980" i="2"/>
  <c r="O1844" i="2"/>
  <c r="O622" i="2"/>
  <c r="O489" i="2"/>
  <c r="O781" i="2"/>
  <c r="O1996" i="2"/>
  <c r="O180" i="2"/>
  <c r="O614" i="2"/>
  <c r="O1973" i="2"/>
  <c r="O1879" i="2"/>
  <c r="O88" i="2"/>
  <c r="O870" i="2"/>
  <c r="O985" i="2"/>
  <c r="O2066" i="2"/>
  <c r="O458" i="2"/>
  <c r="O633" i="2"/>
  <c r="O1822" i="2"/>
  <c r="O1988" i="2"/>
  <c r="O89" i="2"/>
  <c r="O613" i="2"/>
  <c r="O1949" i="2"/>
  <c r="O2251" i="2"/>
  <c r="O752" i="2"/>
  <c r="O516" i="2"/>
  <c r="O171" i="2"/>
  <c r="O1207" i="2"/>
  <c r="O1828" i="2"/>
  <c r="O900" i="2"/>
  <c r="O1912" i="2"/>
  <c r="O1834" i="2"/>
  <c r="O61" i="2"/>
  <c r="O2048" i="2"/>
  <c r="O1964" i="2"/>
  <c r="O2188" i="2"/>
  <c r="O95" i="2"/>
  <c r="O182" i="2"/>
  <c r="O521" i="2"/>
  <c r="O943" i="2"/>
  <c r="O435" i="2"/>
  <c r="O711" i="2"/>
  <c r="O957" i="2"/>
  <c r="O1230" i="2"/>
  <c r="O1208" i="2"/>
  <c r="O1825" i="2"/>
  <c r="O624" i="2"/>
  <c r="O1248" i="2"/>
  <c r="O1232" i="2"/>
  <c r="O389" i="2"/>
  <c r="O1884" i="2"/>
  <c r="O1239" i="2"/>
  <c r="O1903" i="2"/>
  <c r="O439" i="2"/>
  <c r="O950" i="2"/>
  <c r="O684" i="2"/>
  <c r="O1840" i="2"/>
  <c r="O382" i="2"/>
  <c r="O991" i="2"/>
  <c r="O77" i="2"/>
  <c r="O702" i="2"/>
  <c r="O1951" i="2"/>
  <c r="O373" i="2"/>
  <c r="O677" i="2"/>
  <c r="O975" i="2"/>
  <c r="O665" i="2"/>
  <c r="O2041" i="2"/>
  <c r="O1692" i="2"/>
  <c r="O2039" i="2"/>
  <c r="O167" i="2"/>
  <c r="O443" i="2"/>
  <c r="O117" i="2"/>
  <c r="O2065" i="2"/>
  <c r="O86" i="2"/>
  <c r="O178" i="2"/>
  <c r="O925" i="2"/>
  <c r="O1972" i="2"/>
  <c r="O444" i="2"/>
  <c r="O1240" i="2"/>
  <c r="O1196" i="2"/>
  <c r="O80" i="2"/>
  <c r="O1956" i="2"/>
  <c r="O13" i="2"/>
  <c r="O1906" i="2"/>
  <c r="O1108" i="2"/>
  <c r="O1851" i="2"/>
  <c r="O364" i="2"/>
  <c r="O2050" i="2"/>
  <c r="O428" i="2"/>
  <c r="O640" i="2"/>
  <c r="O958" i="2"/>
  <c r="O573" i="2"/>
  <c r="O1197" i="2"/>
  <c r="O1153" i="2"/>
  <c r="O71" i="2"/>
  <c r="O1841" i="2"/>
  <c r="O1886" i="2"/>
  <c r="O1829" i="2"/>
  <c r="O422" i="2"/>
  <c r="O954" i="2"/>
  <c r="O2009" i="2"/>
  <c r="O559" i="2"/>
  <c r="O1869" i="2"/>
  <c r="O96" i="2"/>
  <c r="O2036" i="2"/>
  <c r="O1224" i="2"/>
  <c r="O2076" i="2"/>
  <c r="O754" i="2"/>
  <c r="O1604" i="2"/>
  <c r="O1191" i="2"/>
  <c r="O1175" i="2"/>
  <c r="O2060" i="2"/>
  <c r="O436" i="2"/>
  <c r="O1184" i="2"/>
  <c r="O17" i="2"/>
  <c r="O2073" i="2"/>
  <c r="O682" i="2"/>
  <c r="O405" i="2"/>
  <c r="O808" i="2"/>
  <c r="O90" i="2"/>
  <c r="O1148" i="2"/>
  <c r="O703" i="2"/>
  <c r="O2053" i="2"/>
  <c r="O556" i="2"/>
  <c r="O1137" i="2"/>
  <c r="O2043" i="2"/>
  <c r="O584" i="2"/>
  <c r="O1880" i="2"/>
  <c r="O678" i="2"/>
  <c r="O173" i="2"/>
  <c r="O873" i="2"/>
  <c r="O1223" i="2"/>
  <c r="O1201" i="2"/>
  <c r="O557" i="2"/>
  <c r="O1189" i="2"/>
  <c r="N3" i="2"/>
  <c r="O1238" i="2"/>
  <c r="O2263" i="2"/>
  <c r="O973" i="2"/>
  <c r="O14" i="2"/>
  <c r="O2075" i="2"/>
  <c r="O1159" i="2"/>
  <c r="O2255" i="2"/>
  <c r="O1997" i="2"/>
  <c r="O1810" i="2"/>
  <c r="O2042" i="2"/>
  <c r="O374" i="2"/>
  <c r="O1916" i="2"/>
  <c r="O21" i="2"/>
  <c r="O1852" i="2"/>
  <c r="O1237" i="2"/>
  <c r="O569" i="2"/>
  <c r="O806" i="2"/>
  <c r="O1948" i="2"/>
  <c r="O2193" i="2"/>
  <c r="O1904" i="2"/>
  <c r="O2185" i="2"/>
  <c r="O1889" i="2"/>
  <c r="O494" i="2"/>
  <c r="O144" i="2"/>
  <c r="O74" i="2"/>
  <c r="O1134" i="2"/>
  <c r="O681" i="2"/>
  <c r="O2045" i="2"/>
  <c r="O1977" i="2"/>
  <c r="O823" i="2"/>
  <c r="O179" i="2"/>
  <c r="O2010" i="2"/>
  <c r="O15" i="2"/>
  <c r="O871" i="2"/>
  <c r="O1839" i="2"/>
  <c r="M3" i="2"/>
  <c r="O4" i="2"/>
  <c r="O825" i="2"/>
  <c r="O983" i="2"/>
  <c r="O1481" i="2"/>
  <c r="O706" i="2"/>
  <c r="O70" i="2"/>
  <c r="O1917" i="2"/>
  <c r="O1149" i="2"/>
  <c r="O716" i="2"/>
  <c r="O177" i="2"/>
  <c r="O667" i="2"/>
  <c r="O367" i="2"/>
  <c r="O20" i="2"/>
  <c r="O1989" i="2"/>
  <c r="O1204" i="2"/>
  <c r="O68" i="2"/>
  <c r="O1927" i="2"/>
  <c r="O1444" i="2"/>
  <c r="O1143" i="2"/>
  <c r="O567" i="2"/>
  <c r="O670" i="2"/>
  <c r="O147" i="2"/>
  <c r="O907" i="2"/>
  <c r="O1266" i="2"/>
  <c r="O1140" i="2"/>
  <c r="O996" i="2"/>
  <c r="O1902" i="2"/>
  <c r="O992" i="2"/>
  <c r="O1901" i="2"/>
  <c r="O1957" i="2"/>
  <c r="O1925" i="2"/>
  <c r="O843" i="2"/>
  <c r="O2151" i="2"/>
  <c r="O1215" i="2"/>
  <c r="O1863" i="2"/>
  <c r="O963" i="2"/>
  <c r="O2002" i="2"/>
  <c r="O2013" i="2"/>
  <c r="O1406" i="2"/>
  <c r="O1177" i="2"/>
  <c r="O669" i="2"/>
  <c r="O462" i="2"/>
  <c r="O834" i="2"/>
  <c r="O83" i="2"/>
  <c r="O1183" i="2"/>
  <c r="O429" i="2"/>
  <c r="O1830" i="2"/>
  <c r="O370" i="2"/>
  <c r="O143" i="2"/>
  <c r="O726" i="2"/>
  <c r="O491" i="2"/>
  <c r="O824" i="2"/>
  <c r="O1832" i="2"/>
  <c r="O1823" i="2"/>
  <c r="O580" i="2"/>
  <c r="O440" i="2"/>
  <c r="O2034" i="2"/>
  <c r="O2064" i="2"/>
  <c r="O492" i="2"/>
  <c r="O455" i="2"/>
  <c r="O84" i="2"/>
  <c r="O938" i="2"/>
  <c r="O1990" i="2"/>
  <c r="O981" i="2"/>
  <c r="O1470" i="2"/>
  <c r="O700" i="2"/>
  <c r="O2067" i="2"/>
  <c r="O1171" i="2"/>
  <c r="O2244" i="2"/>
  <c r="O1838" i="2"/>
  <c r="O3" i="2" l="1"/>
</calcChain>
</file>

<file path=xl/sharedStrings.xml><?xml version="1.0" encoding="utf-8"?>
<sst xmlns="http://schemas.openxmlformats.org/spreadsheetml/2006/main" count="36214" uniqueCount="6242">
  <si>
    <t>HH-01A-001</t>
  </si>
  <si>
    <t>Sợi</t>
  </si>
  <si>
    <t>HH-01A-002</t>
  </si>
  <si>
    <t>HH-01A-003</t>
  </si>
  <si>
    <t>HH-01A-004</t>
  </si>
  <si>
    <t>HH-01A-005</t>
  </si>
  <si>
    <t>HH-01A-006</t>
  </si>
  <si>
    <t>HH-01A-007</t>
  </si>
  <si>
    <t>HH-01A-008</t>
  </si>
  <si>
    <t>HH-01A-009</t>
  </si>
  <si>
    <t>HH-01A-010</t>
  </si>
  <si>
    <t>HH-01A-011</t>
  </si>
  <si>
    <t>HH-01A-012</t>
  </si>
  <si>
    <t>HH-01A-013</t>
  </si>
  <si>
    <t>HH-01A-014</t>
  </si>
  <si>
    <t>HH-01A-015</t>
  </si>
  <si>
    <t>HH-01A-016</t>
  </si>
  <si>
    <t>HH-01A-017</t>
  </si>
  <si>
    <t>HH-01A-018</t>
  </si>
  <si>
    <t>HH-01A-019</t>
  </si>
  <si>
    <t>HH-01A-020</t>
  </si>
  <si>
    <t>HH-01A-021</t>
  </si>
  <si>
    <t>HH-01A-022</t>
  </si>
  <si>
    <t>HH-01A-023</t>
  </si>
  <si>
    <t>HH-01A-024</t>
  </si>
  <si>
    <t>HH-01A-025</t>
  </si>
  <si>
    <t>HH-01A-026</t>
  </si>
  <si>
    <t>HH-01A-027</t>
  </si>
  <si>
    <t>HH-01A-028</t>
  </si>
  <si>
    <t>HH-01A-029</t>
  </si>
  <si>
    <t>HH-01A-030</t>
  </si>
  <si>
    <t>HH-01A-031</t>
  </si>
  <si>
    <t>HH-01A-032</t>
  </si>
  <si>
    <t>HH-01A-033</t>
  </si>
  <si>
    <t>HH-01A-034</t>
  </si>
  <si>
    <t>HH-01A-035</t>
  </si>
  <si>
    <t>HH-01A-036</t>
  </si>
  <si>
    <t>HH-01A-037</t>
  </si>
  <si>
    <t>HH-01A-038</t>
  </si>
  <si>
    <t>HH-01A-039</t>
  </si>
  <si>
    <t>HH-01A-040</t>
  </si>
  <si>
    <t>HH-01A-041</t>
  </si>
  <si>
    <t>HH-01A-042</t>
  </si>
  <si>
    <t>HH-01A-043</t>
  </si>
  <si>
    <t>HH-01A-044</t>
  </si>
  <si>
    <t>HH-01B-002</t>
  </si>
  <si>
    <t>HH-02A</t>
  </si>
  <si>
    <t>DAO CÁCH LY 3 PHA ĐIỀU KHIỂN TỪ XA</t>
  </si>
  <si>
    <t>HH-02A-001</t>
  </si>
  <si>
    <t>Cái</t>
  </si>
  <si>
    <t>HH-02A-002</t>
  </si>
  <si>
    <t>HH-02A-003</t>
  </si>
  <si>
    <t>Bộ</t>
  </si>
  <si>
    <t>HH-02A-004</t>
  </si>
  <si>
    <t>HH-02A-005</t>
  </si>
  <si>
    <t>HH-02A-006</t>
  </si>
  <si>
    <t>HH-02A-007</t>
  </si>
  <si>
    <t>HH-02A-008</t>
  </si>
  <si>
    <t>HH-02A-009</t>
  </si>
  <si>
    <t>HH-02A-010</t>
  </si>
  <si>
    <t>HH-02A-011</t>
  </si>
  <si>
    <t>HH-03A</t>
  </si>
  <si>
    <t>CẦU CHÌ TỰ RƠI TRUNG THẾ</t>
  </si>
  <si>
    <t>HH-03A-001</t>
  </si>
  <si>
    <t>HH-03A-002</t>
  </si>
  <si>
    <t>HH-03A-003</t>
  </si>
  <si>
    <t>HH-03A-004</t>
  </si>
  <si>
    <t>HH-03A-005</t>
  </si>
  <si>
    <t>HH-03A-006</t>
  </si>
  <si>
    <t>HH-03A-007</t>
  </si>
  <si>
    <t>HH-03A-008</t>
  </si>
  <si>
    <t>HH-03A-009</t>
  </si>
  <si>
    <t>HH-03A-010</t>
  </si>
  <si>
    <t xml:space="preserve"> Cái </t>
  </si>
  <si>
    <t>HH-03A-011</t>
  </si>
  <si>
    <t>HH-03A-012</t>
  </si>
  <si>
    <t>HH-03A-013</t>
  </si>
  <si>
    <t>HH-03A-014</t>
  </si>
  <si>
    <t>HH-03A-015</t>
  </si>
  <si>
    <t>Bass FCO</t>
  </si>
  <si>
    <t>HH-03A-016</t>
  </si>
  <si>
    <t>HH-03A-017</t>
  </si>
  <si>
    <t>HH-03A-018</t>
  </si>
  <si>
    <t>HH-03A-019</t>
  </si>
  <si>
    <t>HH-03A-020</t>
  </si>
  <si>
    <t>HH-03A-021</t>
  </si>
  <si>
    <t>HH-03A-022</t>
  </si>
  <si>
    <t>HH-03A-023</t>
  </si>
  <si>
    <t>HH-03A-024</t>
  </si>
  <si>
    <t>HH-03B-001</t>
  </si>
  <si>
    <t>HH-03B-002</t>
  </si>
  <si>
    <t>HH-03B-003</t>
  </si>
  <si>
    <t>HH-03B-007</t>
  </si>
  <si>
    <t>HH-04A</t>
  </si>
  <si>
    <t>CHỐNG SÉT</t>
  </si>
  <si>
    <t>HH-04A-001</t>
  </si>
  <si>
    <t>HH-04A-002</t>
  </si>
  <si>
    <t>HH-04A-003</t>
  </si>
  <si>
    <t>HH-04A-004</t>
  </si>
  <si>
    <t>HH-04A-005</t>
  </si>
  <si>
    <t>HH-04A-006</t>
  </si>
  <si>
    <t>HH-04A-007</t>
  </si>
  <si>
    <t xml:space="preserve">Bass LA </t>
  </si>
  <si>
    <t>HH-04B-003</t>
  </si>
  <si>
    <t>2 londel kẹp dây dùng cho LA</t>
  </si>
  <si>
    <t>HH-05A-001</t>
  </si>
  <si>
    <t>HH-05A-002</t>
  </si>
  <si>
    <t>HH-05A-003</t>
  </si>
  <si>
    <t>HH-05A-004</t>
  </si>
  <si>
    <t>HH-05A-005</t>
  </si>
  <si>
    <t>HH-05A-006</t>
  </si>
  <si>
    <t>HH-05A-007</t>
  </si>
  <si>
    <t>HH-05A-008</t>
  </si>
  <si>
    <t>HH-05A-009</t>
  </si>
  <si>
    <t>HH-05A-010</t>
  </si>
  <si>
    <t xml:space="preserve">Cosse nhôm LTD </t>
  </si>
  <si>
    <t>HH-05A-011</t>
  </si>
  <si>
    <t>HH-05A-012</t>
  </si>
  <si>
    <t>HH-05A-013</t>
  </si>
  <si>
    <t>HH-05A-014</t>
  </si>
  <si>
    <t>Khánh gia cố LTD</t>
  </si>
  <si>
    <t>HH-06A</t>
  </si>
  <si>
    <t>DAO CÁCH LY 3 PHA OUTDOOR</t>
  </si>
  <si>
    <t>HH-06A-001</t>
  </si>
  <si>
    <t>HH-06A-002</t>
  </si>
  <si>
    <t>HH-06A-003</t>
  </si>
  <si>
    <t>HH-06A-004</t>
  </si>
  <si>
    <t>HH-06A-005</t>
  </si>
  <si>
    <t>HH-06A-006</t>
  </si>
  <si>
    <t>HH-06A-007</t>
  </si>
  <si>
    <t>HH-06A-008</t>
  </si>
  <si>
    <t>HH-06A-009</t>
  </si>
  <si>
    <t>HH-06A-010</t>
  </si>
  <si>
    <t>HH-06A-011</t>
  </si>
  <si>
    <t>HH-06A-012</t>
  </si>
  <si>
    <t>HH-06A-013</t>
  </si>
  <si>
    <t>HH-06A-014</t>
  </si>
  <si>
    <t>HH-06A-015</t>
  </si>
  <si>
    <t>HH-06A-016</t>
  </si>
  <si>
    <t>HH-06A-017</t>
  </si>
  <si>
    <t>HH-06A-018</t>
  </si>
  <si>
    <t>HH-06A-019</t>
  </si>
  <si>
    <t>HH-06A-020</t>
  </si>
  <si>
    <t>HH-06A-021</t>
  </si>
  <si>
    <t>HH-06A-022</t>
  </si>
  <si>
    <t>HH-06A-023</t>
  </si>
  <si>
    <t>HH-06A-024</t>
  </si>
  <si>
    <t>HH-06A-025</t>
  </si>
  <si>
    <t>HH-06A-026</t>
  </si>
  <si>
    <t>HH-06A-027</t>
  </si>
  <si>
    <t>HH-06A-028</t>
  </si>
  <si>
    <t>HH-06A-029</t>
  </si>
  <si>
    <t>HH-06A-030</t>
  </si>
  <si>
    <t>HH-06A-031</t>
  </si>
  <si>
    <t>HH-06A-032</t>
  </si>
  <si>
    <t>HH-06B-005</t>
  </si>
  <si>
    <t>HH-07A</t>
  </si>
  <si>
    <t>DAO CÁCH LY 3 PHA INDOOR</t>
  </si>
  <si>
    <t>HH-07A-001</t>
  </si>
  <si>
    <t>HH-07A-002</t>
  </si>
  <si>
    <t>HH-07A-003</t>
  </si>
  <si>
    <t>HH-07A-004</t>
  </si>
  <si>
    <t>HH-07A-005</t>
  </si>
  <si>
    <t>HH-07A-006</t>
  </si>
  <si>
    <t>HH-07A-007</t>
  </si>
  <si>
    <t>HH-07A-008</t>
  </si>
  <si>
    <t>HH-07A-009</t>
  </si>
  <si>
    <t>HH-08A</t>
  </si>
  <si>
    <t>LBS DẦU</t>
  </si>
  <si>
    <t>HH-08A-001</t>
  </si>
  <si>
    <t>HH-08A-002</t>
  </si>
  <si>
    <t>HH-08A-003</t>
  </si>
  <si>
    <t>HH-08A-004</t>
  </si>
  <si>
    <t>HH-08A-005</t>
  </si>
  <si>
    <t>HH-08A-006</t>
  </si>
  <si>
    <t>HH-08A-007</t>
  </si>
  <si>
    <t>HH-08A-008</t>
  </si>
  <si>
    <t>HH-08A-009</t>
  </si>
  <si>
    <t>HH-08A-010</t>
  </si>
  <si>
    <t>HH-08A-011</t>
  </si>
  <si>
    <t>HH-08A-012</t>
  </si>
  <si>
    <t>Bộ sào thao tác dao cắt có tải trong dầu 24 kV - 35 kV, dài 8 m</t>
  </si>
  <si>
    <t>HH-08A-013</t>
  </si>
  <si>
    <t>HH-08A-014</t>
  </si>
  <si>
    <t>HH-09A</t>
  </si>
  <si>
    <t xml:space="preserve">CÁCH ĐIỆN ĐỨNG </t>
  </si>
  <si>
    <t>HH-09A-001</t>
  </si>
  <si>
    <t>Kẹp sứ thanh cái</t>
  </si>
  <si>
    <t>HH-09A-002</t>
  </si>
  <si>
    <t>HH-09A-003</t>
  </si>
  <si>
    <t>HH-09A-004</t>
  </si>
  <si>
    <t>HH-09A-005</t>
  </si>
  <si>
    <t>HH-09A-006</t>
  </si>
  <si>
    <t>HH-09A-007</t>
  </si>
  <si>
    <t>HH-09A-008</t>
  </si>
  <si>
    <t>HH-09A-009</t>
  </si>
  <si>
    <t>Cách điện đứng 24 kV - 780, polymer (không ty)</t>
  </si>
  <si>
    <t>HH-09A-010</t>
  </si>
  <si>
    <t>HH-09A-011</t>
  </si>
  <si>
    <t>HH-09A-012</t>
  </si>
  <si>
    <t>HH-09A-013</t>
  </si>
  <si>
    <t>HH-09A-014</t>
  </si>
  <si>
    <t>HH-09A-015</t>
  </si>
  <si>
    <t>HH-09A-016</t>
  </si>
  <si>
    <t>HH-09A-017</t>
  </si>
  <si>
    <t>HH-09A-018</t>
  </si>
  <si>
    <t>HH-09A-019</t>
  </si>
  <si>
    <t>HH-09A-020</t>
  </si>
  <si>
    <t>HH-09A-021</t>
  </si>
  <si>
    <t>HH-09A-022</t>
  </si>
  <si>
    <t>HH-09A-023</t>
  </si>
  <si>
    <t>Sứ tăng cường FCO, LBFCO, polymer</t>
  </si>
  <si>
    <t>HH-09A-024</t>
  </si>
  <si>
    <t>HH-09A-025</t>
  </si>
  <si>
    <t>HH-09A-026</t>
  </si>
  <si>
    <t>HH-09A-027</t>
  </si>
  <si>
    <t>Sứ ống chỉ</t>
  </si>
  <si>
    <t>HH-09B-003</t>
  </si>
  <si>
    <t>Pin post/Line post 35Kv- 900, Polymer (không ty)</t>
  </si>
  <si>
    <t>HH-09B-011</t>
  </si>
  <si>
    <t>HH-10A</t>
  </si>
  <si>
    <t>MÁY BIẾN DÒNG TRUNG THẾ</t>
  </si>
  <si>
    <t>HH-10A-001</t>
  </si>
  <si>
    <t>HH-10A-002</t>
  </si>
  <si>
    <t>HH-10A-003</t>
  </si>
  <si>
    <t>HH-10A-004</t>
  </si>
  <si>
    <t>HH-10A-005</t>
  </si>
  <si>
    <t>HH-10A-006</t>
  </si>
  <si>
    <t>HH-10A-007</t>
  </si>
  <si>
    <t>HH-10A-008</t>
  </si>
  <si>
    <t>HH-10A-009</t>
  </si>
  <si>
    <t>HH-10A-010</t>
  </si>
  <si>
    <t>HH-10A-011</t>
  </si>
  <si>
    <t>HH-10A-012</t>
  </si>
  <si>
    <t>HH-10A-013</t>
  </si>
  <si>
    <t>HH-10A-014</t>
  </si>
  <si>
    <t>HH-10A-015</t>
  </si>
  <si>
    <t>HH-10A-016</t>
  </si>
  <si>
    <t>HH-10A-017</t>
  </si>
  <si>
    <t>HH-10A-018</t>
  </si>
  <si>
    <t>HH-10A-019</t>
  </si>
  <si>
    <t>HH-10A-020</t>
  </si>
  <si>
    <t>HH-10A-021</t>
  </si>
  <si>
    <t>HH-10A-022</t>
  </si>
  <si>
    <t>HH-10A-023</t>
  </si>
  <si>
    <t>HH-10A-024</t>
  </si>
  <si>
    <t>HH-10A-025</t>
  </si>
  <si>
    <t>HH-10A-026</t>
  </si>
  <si>
    <t>HH-11A</t>
  </si>
  <si>
    <t>MÁY BIẾN THẾ TRUNG THẾ</t>
  </si>
  <si>
    <t>HH-11A-001</t>
  </si>
  <si>
    <t>PT 8400/100V - CCX 0.5 - 50VA - Loại khô</t>
  </si>
  <si>
    <t>cái</t>
  </si>
  <si>
    <t>HH-11A-002</t>
  </si>
  <si>
    <t>PT 8400/100V - CCX 0.5 - 100VA - Loại khô</t>
  </si>
  <si>
    <t>HH-11A-003</t>
  </si>
  <si>
    <t>PT 8400/120V - CCX 0.5 - 50VA - Loại khô</t>
  </si>
  <si>
    <t>HH-11A-004</t>
  </si>
  <si>
    <t>PT 8400/120V - CCX 0.5 - 100VA - Loại khô</t>
  </si>
  <si>
    <t>HH-11A-005</t>
  </si>
  <si>
    <t>PT 8660/100V - CCX 0.5 - 50VA - Loại khô</t>
  </si>
  <si>
    <t>HH-11A-006</t>
  </si>
  <si>
    <t>PT 8660/100V - CCX 0.5 - 100VA - Loại khô</t>
  </si>
  <si>
    <t>HH-11A-007</t>
  </si>
  <si>
    <t>PT 8660/120V - CCX 0.5 - 50VA - Loại khô</t>
  </si>
  <si>
    <t>HH-11A-008</t>
  </si>
  <si>
    <t>PT 8660/120V - CCX 0.5 - 100VA - Loại khô</t>
  </si>
  <si>
    <t>HH-11A-009</t>
  </si>
  <si>
    <t>PT 12000/100V - CCX 0.5 - 50VA - Loại khô</t>
  </si>
  <si>
    <t>HH-11A-010</t>
  </si>
  <si>
    <t>PT 12000/100V - CCX 0.5 - 100VA - Loại khô</t>
  </si>
  <si>
    <t>HH-11A-011</t>
  </si>
  <si>
    <t>PT 12000/120V - CCX 0.5 - 50VA - Loại khô</t>
  </si>
  <si>
    <t>HH-11A-012</t>
  </si>
  <si>
    <t>PT 12000/120V - CCX 0.5 - 100VA - Loại khô</t>
  </si>
  <si>
    <t>HH-11A-013</t>
  </si>
  <si>
    <t>PT 12700/100V - CCX 0.5 - 50VA - Loại khô</t>
  </si>
  <si>
    <t>HH-11A-014</t>
  </si>
  <si>
    <t>PT 12700/100V - CCX 0.5 - 100VA - Loại khô</t>
  </si>
  <si>
    <t>HH-11A-015</t>
  </si>
  <si>
    <t>PT 12700/120V - CCX 0.5 - 50VA - Loại khô</t>
  </si>
  <si>
    <t>HH-11A-016</t>
  </si>
  <si>
    <t>PT 12700/120V - CCX 0.5 - 100VA - Loại khô</t>
  </si>
  <si>
    <t>HH-11A-017</t>
  </si>
  <si>
    <t>PT 22000:√3/100:√3V - 50VA - CCX 0.5 - Loại khô</t>
  </si>
  <si>
    <t>HH-11A-018</t>
  </si>
  <si>
    <t>PT 22000:√3/100:√3V - 100VA - CCX 0.5 - Loại khô</t>
  </si>
  <si>
    <t>HH-12A</t>
  </si>
  <si>
    <t>MÁY ÁP CẤP NGUỒN</t>
  </si>
  <si>
    <t>HH-12A-001</t>
  </si>
  <si>
    <t>HH-12A-002</t>
  </si>
  <si>
    <t>HH-12A-003</t>
  </si>
  <si>
    <t>HH-12A-004</t>
  </si>
  <si>
    <t>HH-13A</t>
  </si>
  <si>
    <t>MÁY BIẾN DÒNG HẠ THẾ</t>
  </si>
  <si>
    <t>HH-13A-001</t>
  </si>
  <si>
    <t>HH-13A-002</t>
  </si>
  <si>
    <t>HH-13A-003</t>
  </si>
  <si>
    <t>HH-13A-004</t>
  </si>
  <si>
    <t>HH-13A-005</t>
  </si>
  <si>
    <t>HH-13A-006</t>
  </si>
  <si>
    <t>HH-13A-007</t>
  </si>
  <si>
    <t>HH-13A-008</t>
  </si>
  <si>
    <t>HH-13A-009</t>
  </si>
  <si>
    <t>HH-13A-010</t>
  </si>
  <si>
    <t>HH-13A-011</t>
  </si>
  <si>
    <t>HH-13A-012</t>
  </si>
  <si>
    <t>HH-13A-013</t>
  </si>
  <si>
    <t>HH-13A-014</t>
  </si>
  <si>
    <t>HH-13A-015</t>
  </si>
  <si>
    <t>HH-13A-016</t>
  </si>
  <si>
    <t>HH-13A-017</t>
  </si>
  <si>
    <t>HH-13A-018</t>
  </si>
  <si>
    <t>HH-13A-019</t>
  </si>
  <si>
    <t>HH-13A-020</t>
  </si>
  <si>
    <t>HH-13A-021</t>
  </si>
  <si>
    <t>HH-13A-022</t>
  </si>
  <si>
    <t>HH-13A-023</t>
  </si>
  <si>
    <t>HH-13A-024</t>
  </si>
  <si>
    <t>HH-13A-025</t>
  </si>
  <si>
    <t>HH-13A-026</t>
  </si>
  <si>
    <t>HH-13A-027</t>
  </si>
  <si>
    <t>HH-13A-028</t>
  </si>
  <si>
    <t>HH-13A-029</t>
  </si>
  <si>
    <t>HH-13A-030</t>
  </si>
  <si>
    <t>HH-13A-031</t>
  </si>
  <si>
    <t>HH-13A-032</t>
  </si>
  <si>
    <t>HH-13A-033</t>
  </si>
  <si>
    <t>HH-13A-034</t>
  </si>
  <si>
    <t>HH-13A-035</t>
  </si>
  <si>
    <t>HH-13A-036</t>
  </si>
  <si>
    <t>HH-13A-037</t>
  </si>
  <si>
    <t>HH-13A-038</t>
  </si>
  <si>
    <t>HH-13A-039</t>
  </si>
  <si>
    <t>HH-13A-040</t>
  </si>
  <si>
    <t>HH-13A-041</t>
  </si>
  <si>
    <t>HH-13A-042</t>
  </si>
  <si>
    <t>HH-13A-043</t>
  </si>
  <si>
    <t>HH-13A-044</t>
  </si>
  <si>
    <t>HH-13A-045</t>
  </si>
  <si>
    <t>HH-13A-046</t>
  </si>
  <si>
    <t>HH-13A-047</t>
  </si>
  <si>
    <t>HH-13A-048</t>
  </si>
  <si>
    <t>HH-13A-049</t>
  </si>
  <si>
    <t>HH-13A-050</t>
  </si>
  <si>
    <t>HH-13A-051</t>
  </si>
  <si>
    <t>HH-13A-052</t>
  </si>
  <si>
    <t>HH-13A-053</t>
  </si>
  <si>
    <t>HH-13A-054</t>
  </si>
  <si>
    <t>HH-13A-055</t>
  </si>
  <si>
    <t>HH-13A-056</t>
  </si>
  <si>
    <t>HH-13A-057</t>
  </si>
  <si>
    <t>HH-13A-058</t>
  </si>
  <si>
    <t>HH-13A-059</t>
  </si>
  <si>
    <t>HH-13A-060</t>
  </si>
  <si>
    <t>HH-13A-061</t>
  </si>
  <si>
    <t>HH-13A-062</t>
  </si>
  <si>
    <t>HH-13A-063</t>
  </si>
  <si>
    <t>HH-13A-064</t>
  </si>
  <si>
    <t>HH-13A-065</t>
  </si>
  <si>
    <t>HH-13A-066</t>
  </si>
  <si>
    <t>HH-13A-067</t>
  </si>
  <si>
    <t>HH-13A-068</t>
  </si>
  <si>
    <t>HH-14A</t>
  </si>
  <si>
    <t>GIÁ ĐỠ LBS, RECLOSER</t>
  </si>
  <si>
    <t>HH-14A-001</t>
  </si>
  <si>
    <t>Cosse đồng LBS,  hình L</t>
  </si>
  <si>
    <t>HH-14A-002</t>
  </si>
  <si>
    <t>Cosse đồng Recloser 24</t>
  </si>
  <si>
    <t>HH-14A-003</t>
  </si>
  <si>
    <t>LBS 630A - 24KV - SF6 thao tác bằng sào</t>
  </si>
  <si>
    <t>HH-14A-004</t>
  </si>
  <si>
    <t>LBS 630A - 24KV - SF6 thao tác từ xa, bao gồm giá lắp</t>
  </si>
  <si>
    <t>HH-14A-005</t>
  </si>
  <si>
    <t>HH-14A-006</t>
  </si>
  <si>
    <t>HH-14A-007</t>
  </si>
  <si>
    <t>HH-14A-008</t>
  </si>
  <si>
    <t>Recloser 630A - 24KV, bao gồm giá lắp</t>
  </si>
  <si>
    <t>HH-14A-009</t>
  </si>
  <si>
    <t>Recloser 630A - 24KV, có dao cách ly, bao gồm giá lắp</t>
  </si>
  <si>
    <t>HH-14A-010</t>
  </si>
  <si>
    <t>Recloser 630A - 35KV, bao gồm giá lắp</t>
  </si>
  <si>
    <t>HH-14A-011</t>
  </si>
  <si>
    <t>Recloser 630A - 35KV, có dao cách ly, bao gồm giá lắp</t>
  </si>
  <si>
    <t>HH-14A-012</t>
  </si>
  <si>
    <t>Giá lắp PT 24 Kv</t>
  </si>
  <si>
    <t>HH-14A-013</t>
  </si>
  <si>
    <t>Giá lắp PT 35 Kv</t>
  </si>
  <si>
    <t>HH-14A-014</t>
  </si>
  <si>
    <t>Mỡ Compound đồng nhôm, 50g</t>
  </si>
  <si>
    <t>Tuýp</t>
  </si>
  <si>
    <t>HH-14A-015</t>
  </si>
  <si>
    <t>Mỡ Compound đồng nhôm, 1kg</t>
  </si>
  <si>
    <t>Kg</t>
  </si>
  <si>
    <t>HH-15A</t>
  </si>
  <si>
    <t>CHÌ LÁ VÀ CẦU DAO HẠ THẾ</t>
  </si>
  <si>
    <t>HH-15A-001</t>
  </si>
  <si>
    <t>Chì lá 100A</t>
  </si>
  <si>
    <t>HH-15A-002</t>
  </si>
  <si>
    <t>Chì lá 125A</t>
  </si>
  <si>
    <t>HH-15A-003</t>
  </si>
  <si>
    <t>Chì lá 150A</t>
  </si>
  <si>
    <t>HH-15A-004</t>
  </si>
  <si>
    <t>Chì lá 200A</t>
  </si>
  <si>
    <t>HH-15A-005</t>
  </si>
  <si>
    <t>Chì lá 250A</t>
  </si>
  <si>
    <t>HH-15A-006</t>
  </si>
  <si>
    <t>Chì lá 300A</t>
  </si>
  <si>
    <t>HH-15A-007</t>
  </si>
  <si>
    <t>Chì lá 350A</t>
  </si>
  <si>
    <t>HH-15A-008</t>
  </si>
  <si>
    <t>Chì lá 400A</t>
  </si>
  <si>
    <t>HH-15A-009</t>
  </si>
  <si>
    <t>Chì lá 450A</t>
  </si>
  <si>
    <t>HH-15A-010</t>
  </si>
  <si>
    <t>Chì lá 500A</t>
  </si>
  <si>
    <t>HH-15A-011</t>
  </si>
  <si>
    <t>Chì lá 550A</t>
  </si>
  <si>
    <t>HH-15A-012</t>
  </si>
  <si>
    <t>Chì lá 600A</t>
  </si>
  <si>
    <t>HH-15A-013</t>
  </si>
  <si>
    <t>Chì lá 650A</t>
  </si>
  <si>
    <t>HH-15A-014</t>
  </si>
  <si>
    <t>Chì lá 700A</t>
  </si>
  <si>
    <t>HH-15A-015</t>
  </si>
  <si>
    <t>Chì lá 800A</t>
  </si>
  <si>
    <t>HH-15A-016</t>
  </si>
  <si>
    <t>Cosse Cu 70 - 120 mm2 - cầu dao</t>
  </si>
  <si>
    <t>HH-15A-017</t>
  </si>
  <si>
    <t xml:space="preserve">Cosse Cu  120 - 320 mm2 - cầu dao </t>
  </si>
  <si>
    <t>HH-15A-018</t>
  </si>
  <si>
    <t>Cầu dao trần 250A - 600V   trong nhà</t>
  </si>
  <si>
    <t>HH-15A-019</t>
  </si>
  <si>
    <t>Cầu dao trần 400A - 600V   trong nhà</t>
  </si>
  <si>
    <t>HH-15A-020</t>
  </si>
  <si>
    <t>Cầu dao trần 600A - 600V   trong nhà</t>
  </si>
  <si>
    <t>HH-15A-021</t>
  </si>
  <si>
    <t>Cầu dao trần 800A - 600V   trong nhà</t>
  </si>
  <si>
    <t>HH-15A-022</t>
  </si>
  <si>
    <t>Cầu dao trần 1200A - 600V trong nhà</t>
  </si>
  <si>
    <t>HH-15A-023</t>
  </si>
  <si>
    <t>Cầu dao đảo 250A - 600V   trong nhà</t>
  </si>
  <si>
    <t>HH-15A-024</t>
  </si>
  <si>
    <t>Cầu dao đảo 400A - 600V   trong nhà</t>
  </si>
  <si>
    <t>HH-15A-025</t>
  </si>
  <si>
    <t>Cầu dao đảo 600A - 600V   trong nhà</t>
  </si>
  <si>
    <t>HH-15A-026</t>
  </si>
  <si>
    <t>Cầu dao đảo 800A - 600V   trong nhà</t>
  </si>
  <si>
    <t>HH-16A</t>
  </si>
  <si>
    <t>MCB TUẤN ÂN</t>
  </si>
  <si>
    <t>HH-16A-001</t>
  </si>
  <si>
    <t>HH-16A-002</t>
  </si>
  <si>
    <t>HH-16A-003</t>
  </si>
  <si>
    <t>HH-16A-004</t>
  </si>
  <si>
    <t>HH-16A-005</t>
  </si>
  <si>
    <t>HH-16A-006</t>
  </si>
  <si>
    <t>HH-16A-007</t>
  </si>
  <si>
    <t>HH-16A-008</t>
  </si>
  <si>
    <t>HH-16A-009</t>
  </si>
  <si>
    <t>HH-16A-010</t>
  </si>
  <si>
    <t>HH-16A-011</t>
  </si>
  <si>
    <t>HH-16A-012</t>
  </si>
  <si>
    <t>HH-16A-013</t>
  </si>
  <si>
    <t>HH-16A-014</t>
  </si>
  <si>
    <t>HH-16A-015</t>
  </si>
  <si>
    <t>HH-16A-016</t>
  </si>
  <si>
    <t>HH-16A-017</t>
  </si>
  <si>
    <t>HH-16A-018</t>
  </si>
  <si>
    <t>HH-16A-019</t>
  </si>
  <si>
    <t>HH-16A-020</t>
  </si>
  <si>
    <t>HH-16A-021</t>
  </si>
  <si>
    <t>HH-16A-022</t>
  </si>
  <si>
    <t>HH-16A-023</t>
  </si>
  <si>
    <t>HH-16A-024</t>
  </si>
  <si>
    <t>HH-16A-025</t>
  </si>
  <si>
    <t>HH-16A-026</t>
  </si>
  <si>
    <t>HH-16A-027</t>
  </si>
  <si>
    <t>HH-16A-028</t>
  </si>
  <si>
    <t>HH-16A-029</t>
  </si>
  <si>
    <t>HH-16A-030</t>
  </si>
  <si>
    <t>HH-16A-031</t>
  </si>
  <si>
    <t>HH-16A-032</t>
  </si>
  <si>
    <t>HH-16A-033</t>
  </si>
  <si>
    <t>HH-16A-034</t>
  </si>
  <si>
    <t>HH-16A-035</t>
  </si>
  <si>
    <t>HH-16A-036</t>
  </si>
  <si>
    <t>HH-17A</t>
  </si>
  <si>
    <t>MCCB VÀ PHỤ KIỆN</t>
  </si>
  <si>
    <t>HH-17A-001</t>
  </si>
  <si>
    <t>Busbar dùng cho MCCB 80A - 250A</t>
  </si>
  <si>
    <t xml:space="preserve"> Bộ </t>
  </si>
  <si>
    <t>HH-17A-002</t>
  </si>
  <si>
    <t>Busbar dùng cho MCCB 400A - 630A</t>
  </si>
  <si>
    <t>HH-17A-003</t>
  </si>
  <si>
    <t>Busbar dùng cho MCCB 2 cực 75A-125A</t>
  </si>
  <si>
    <t>HH-17A-004</t>
  </si>
  <si>
    <t>Busbar dùng cho MCCB 2 cực 80A - 250A</t>
  </si>
  <si>
    <t>HH-17A-005</t>
  </si>
  <si>
    <t>Chắn pha dùng cho MCCB 100A - 630A</t>
  </si>
  <si>
    <t>HH-17A-006</t>
  </si>
  <si>
    <t>Thiết bị cảnh báo sự cố trạm biến áp 22/0.4 - DTMS</t>
  </si>
  <si>
    <t>HH-17A-007</t>
  </si>
  <si>
    <t>HH-17A-008</t>
  </si>
  <si>
    <t>HH-17A-009</t>
  </si>
  <si>
    <t>HH-17A-010</t>
  </si>
  <si>
    <t>HH-17A-011</t>
  </si>
  <si>
    <t>HH-17A-012</t>
  </si>
  <si>
    <t>HH-17A-013</t>
  </si>
  <si>
    <t>HH-17A-014</t>
  </si>
  <si>
    <t>HH-17A-015</t>
  </si>
  <si>
    <t>HH-17A-016</t>
  </si>
  <si>
    <t>HH-17B-005</t>
  </si>
  <si>
    <t>HH-17B-006</t>
  </si>
  <si>
    <t>Boulon 10 X 40 + tán + londel nhúng kẽm</t>
  </si>
  <si>
    <t>HH-17B-009</t>
  </si>
  <si>
    <t>HH-17B-014</t>
  </si>
  <si>
    <t>HH-17B-024</t>
  </si>
  <si>
    <t>Boulon 8 x 30 + tán + londel (nhúng kẽm)</t>
  </si>
  <si>
    <t>HH-18A</t>
  </si>
  <si>
    <t>PHỤ KIỆN TREO CÁP ABC</t>
  </si>
  <si>
    <t>HH-18A-001</t>
  </si>
  <si>
    <t>HH-18A-002</t>
  </si>
  <si>
    <t>HH-18A-003</t>
  </si>
  <si>
    <t>HH-18A-004</t>
  </si>
  <si>
    <t>HH-18A-005</t>
  </si>
  <si>
    <t>HH-18A-006</t>
  </si>
  <si>
    <t>HH-18A-007</t>
  </si>
  <si>
    <t>HH-18A-008</t>
  </si>
  <si>
    <t>HH-18A-009</t>
  </si>
  <si>
    <t>HH-18A-010</t>
  </si>
  <si>
    <t>Kẹp ngừng cáp ABC 2 x 90mm2</t>
  </si>
  <si>
    <t>HH-18A-011</t>
  </si>
  <si>
    <t>Kẹp ngừng  ABC 2 x (6 - 35)mm2</t>
  </si>
  <si>
    <t>HH-18A-012</t>
  </si>
  <si>
    <t>Kẹp ngừng ABC 4 x (11-50)mm2</t>
  </si>
  <si>
    <t>HH-18A-013</t>
  </si>
  <si>
    <t>Kẹp ngừng ABC 4 x (50-95)mm2</t>
  </si>
  <si>
    <t>HH-18A-014</t>
  </si>
  <si>
    <t>Kẹp ngừng ABC 4 x (50-120)mm2</t>
  </si>
  <si>
    <t>HH-18A-015</t>
  </si>
  <si>
    <t>Kẹp ngừng ABC 4 x (50-150)mm2</t>
  </si>
  <si>
    <t>HH-18A-016</t>
  </si>
  <si>
    <t>Kẹp ngừng ABC 4 x (50 - 95)mm2,( thanh thép dầy 4mm)</t>
  </si>
  <si>
    <t>HH-18A-017</t>
  </si>
  <si>
    <t>Kẹp ngừng cáp ABC 4 x (11-50)mm2 (thanh thép dầy 4mm, không khoan lỗ ovan)</t>
  </si>
  <si>
    <t>HH-18A-018</t>
  </si>
  <si>
    <t>Kẹp ngừng cáp ABC 4 x (50-95)mm2 (thanh thép dày 4mm, không khoan lỗ ovan)</t>
  </si>
  <si>
    <t>HH-18B-001</t>
  </si>
  <si>
    <t>HH-18B-004</t>
  </si>
  <si>
    <t>HH-19A</t>
  </si>
  <si>
    <t xml:space="preserve">NỐI BỌC CÁCH ĐIỆN </t>
  </si>
  <si>
    <t>HH-19A-001</t>
  </si>
  <si>
    <t>HH-19A-002</t>
  </si>
  <si>
    <t>HH-19A-003</t>
  </si>
  <si>
    <t>HH-19A-004</t>
  </si>
  <si>
    <t>HH-19A-005</t>
  </si>
  <si>
    <t>HH-19A-006</t>
  </si>
  <si>
    <t>HH-19A-007</t>
  </si>
  <si>
    <t>HH-19A-008</t>
  </si>
  <si>
    <t>HH-19A-009</t>
  </si>
  <si>
    <t>HH-19A-010</t>
  </si>
  <si>
    <t>HH-19A-011</t>
  </si>
  <si>
    <t>HH-19A-012</t>
  </si>
  <si>
    <t>HH-19A-013</t>
  </si>
  <si>
    <t>HH-19A-014</t>
  </si>
  <si>
    <t>HH-19A-015</t>
  </si>
  <si>
    <t>HH-19A-016</t>
  </si>
  <si>
    <t>HH-19A-017</t>
  </si>
  <si>
    <t>HH-19A-018</t>
  </si>
  <si>
    <t>HH-19A-019</t>
  </si>
  <si>
    <t>HH-19A-020</t>
  </si>
  <si>
    <t>HH-19A-021</t>
  </si>
  <si>
    <t>HH-19A-022</t>
  </si>
  <si>
    <t>HH-19A-023</t>
  </si>
  <si>
    <t>HH-19A-024</t>
  </si>
  <si>
    <t>HH-19A-025</t>
  </si>
  <si>
    <t>HH-19A-026</t>
  </si>
  <si>
    <t>HH-19A-027</t>
  </si>
  <si>
    <t>HH-19A-028</t>
  </si>
  <si>
    <t>HH-19A-029</t>
  </si>
  <si>
    <t>HH-19A-030</t>
  </si>
  <si>
    <t xml:space="preserve">Cái </t>
  </si>
  <si>
    <t>HH-19A-031</t>
  </si>
  <si>
    <t>HH-19A-032</t>
  </si>
  <si>
    <t>HH-19A-033</t>
  </si>
  <si>
    <t>HH-19A-034</t>
  </si>
  <si>
    <t>HH-19A-035</t>
  </si>
  <si>
    <t>HH-19A-036</t>
  </si>
  <si>
    <t>HH-19A-037</t>
  </si>
  <si>
    <t>HH-19A-038</t>
  </si>
  <si>
    <t>HH-19A-039</t>
  </si>
  <si>
    <t>HH-19A-040</t>
  </si>
  <si>
    <t>HH-19A-041</t>
  </si>
  <si>
    <t>HH-19A-042</t>
  </si>
  <si>
    <t>HH-19A-043</t>
  </si>
  <si>
    <t>HH-19A-044</t>
  </si>
  <si>
    <t>HH-19A-045</t>
  </si>
  <si>
    <t>HH-19B-005</t>
  </si>
  <si>
    <t>HH-19B-006</t>
  </si>
  <si>
    <t>HH-19B-007</t>
  </si>
  <si>
    <t>HH-20A</t>
  </si>
  <si>
    <t>PHỤ KIỆN TRUNG THẾ CHO CÁP BỌC</t>
  </si>
  <si>
    <t>HH-20A-001</t>
  </si>
  <si>
    <t>Mỏ phóng sắt</t>
  </si>
  <si>
    <t>HH-20A-002</t>
  </si>
  <si>
    <t>Bar tiếp địa nhôm</t>
  </si>
  <si>
    <t>HH-20A-003</t>
  </si>
  <si>
    <t>Kẹp đấu rẽ TA-CDB 86 34G28 - 35mm2</t>
  </si>
  <si>
    <t>HH-20A-004</t>
  </si>
  <si>
    <t>Kẹp đấu rẽ TA-CDB 86 54G28 - 50mm2</t>
  </si>
  <si>
    <t>HH-20A-005</t>
  </si>
  <si>
    <t>Kẹp đấu rẽ TA-CDB 86 75G28 - 70mm2</t>
  </si>
  <si>
    <t>HH-20A-006</t>
  </si>
  <si>
    <t>Kẹp đấu rẽ TA-CDB 86 93G28 - 95mm2</t>
  </si>
  <si>
    <t>HH-20A-007</t>
  </si>
  <si>
    <t>Kẹp đấu rẽ TA-CDB 86 117G28 - 120mm2</t>
  </si>
  <si>
    <t>HH-20A-008</t>
  </si>
  <si>
    <t>Kẹp đấu rẽ TA-CDB 86 148G28 - 150mm2</t>
  </si>
  <si>
    <t>HH-20A-009</t>
  </si>
  <si>
    <t>Kẹp đấu rẽ TA-CDB 86 182G28 - 185mm2</t>
  </si>
  <si>
    <t>HH-20A-010</t>
  </si>
  <si>
    <t>Kẹp đấu rẽ TA-CDB 86 228G28 - 240mm2</t>
  </si>
  <si>
    <t>HH-20A-011</t>
  </si>
  <si>
    <t>Kẹp đấu rẽ TA-CDB 86 288G28  - 300mm2</t>
  </si>
  <si>
    <t>HH-20A-012</t>
  </si>
  <si>
    <t>Khóa néo TA-AB 34G28 - 35mm2</t>
  </si>
  <si>
    <t>HH-20A-013</t>
  </si>
  <si>
    <t>Khóa néo TA-AB 54G28 - 50mm2</t>
  </si>
  <si>
    <t>HH-20A-014</t>
  </si>
  <si>
    <t>Khóa néo TA-AB 75G28 - 70mm2</t>
  </si>
  <si>
    <t>HH-20A-015</t>
  </si>
  <si>
    <t>Khóa néo TA-AB 93G28 - 95mm2</t>
  </si>
  <si>
    <t>HH-20A-016</t>
  </si>
  <si>
    <t xml:space="preserve">Khóa néo TA-AB 117G28 - 120mm2 </t>
  </si>
  <si>
    <t>HH-20A-017</t>
  </si>
  <si>
    <t>Khóa néo TA-AB 148G28 - 150mm2</t>
  </si>
  <si>
    <t>HH-20A-018</t>
  </si>
  <si>
    <t>Khóa néo TA-AB 182G28 - 185mm2</t>
  </si>
  <si>
    <t>HH-20A-019</t>
  </si>
  <si>
    <t>Khóa néo TA-AB 228G28 - 240mm2</t>
  </si>
  <si>
    <t>HH-20A-020</t>
  </si>
  <si>
    <t>Khóa néo TA-AB 288G28  - 300mm2</t>
  </si>
  <si>
    <t>HH-20B-002</t>
  </si>
  <si>
    <t>HH-20B-003</t>
  </si>
  <si>
    <t>Bar tiếp địa nhôm 16 - 25 loại dài</t>
  </si>
  <si>
    <t>HH-20B-004</t>
  </si>
  <si>
    <t>HH-20B-006</t>
  </si>
  <si>
    <t>HH-20B-010</t>
  </si>
  <si>
    <t>Khóa néo ép dây AC/XLPE- 120mm2</t>
  </si>
  <si>
    <t>HH-20B-013</t>
  </si>
  <si>
    <t>HH-21A</t>
  </si>
  <si>
    <t>ỐNG NỐI CÁCH ĐIỆN</t>
  </si>
  <si>
    <t>HH-21A-001</t>
  </si>
  <si>
    <t>Ống nối MJPT 10 - 10</t>
  </si>
  <si>
    <t>HH-21A-002</t>
  </si>
  <si>
    <t>Ống nối MJPT 10 - 16</t>
  </si>
  <si>
    <t>HH-21A-003</t>
  </si>
  <si>
    <t>Ống nối MJPT 16 - 16</t>
  </si>
  <si>
    <t>HH-21A-004</t>
  </si>
  <si>
    <t>Ống nối MJPT 25 - 25</t>
  </si>
  <si>
    <t>HH-21A-005</t>
  </si>
  <si>
    <t>Ống nối MJPT 25 - 35</t>
  </si>
  <si>
    <t>HH-21A-006</t>
  </si>
  <si>
    <t>Ống nối MJPT 35 - 35</t>
  </si>
  <si>
    <t>HH-21A-007</t>
  </si>
  <si>
    <t>Ống nối MJPT 50 -50</t>
  </si>
  <si>
    <t>HH-21A-008</t>
  </si>
  <si>
    <t>Ống nối MJPT 70 - 70</t>
  </si>
  <si>
    <t>HH-21A-009</t>
  </si>
  <si>
    <t>Ống nối MJPT 95 - 95</t>
  </si>
  <si>
    <t>HH-21A-010</t>
  </si>
  <si>
    <t>Ống nối MJPT 120 - 120</t>
  </si>
  <si>
    <t>HH-21A-011</t>
  </si>
  <si>
    <t>Ống nối MJPT 150 - 150</t>
  </si>
  <si>
    <t>HH-21A-012</t>
  </si>
  <si>
    <t>Ống nối MJPT 185 - 185</t>
  </si>
  <si>
    <t>HH-22A</t>
  </si>
  <si>
    <t>HH-23A</t>
  </si>
  <si>
    <t>HỘP PHÂN PHỐI, HỘP CHIA DÂY</t>
  </si>
  <si>
    <t>HH-23A-001</t>
  </si>
  <si>
    <t>Hộp phân phối nhỏ không  phụ kiện</t>
  </si>
  <si>
    <t>HH-23A-002</t>
  </si>
  <si>
    <t>Hộp phân phối nhỏ 6 MCB (boulon vis xi niken)</t>
  </si>
  <si>
    <t>HH-23A-003</t>
  </si>
  <si>
    <t>Hộp phân phối nhỏ 9 MCB (boulon vis xi niken)</t>
  </si>
  <si>
    <t>HH-23A-004</t>
  </si>
  <si>
    <t>Hộp phân phối nhỏ 6 MCB (boulon vis inox)</t>
  </si>
  <si>
    <t>HH-23A-005</t>
  </si>
  <si>
    <t>Hộp phân phối nhỏ 9 MCB (boulon vis inox)</t>
  </si>
  <si>
    <t>HH-23A-006</t>
  </si>
  <si>
    <t>Hộp chia dây 6 cực (boulon vis xi niken)</t>
  </si>
  <si>
    <t>HH-23A-007</t>
  </si>
  <si>
    <t>Hộp chia dây 9 cực (boulon vis xi niken)</t>
  </si>
  <si>
    <t>HH-23A-008</t>
  </si>
  <si>
    <t>Hộp chia dây 12 cực (boulon vis xi niken, thau 4 x 20)</t>
  </si>
  <si>
    <t>HH-23A-009</t>
  </si>
  <si>
    <t>Hộp phân phối 12 cực loại lớn (bass 2 đai)</t>
  </si>
  <si>
    <t>HH-23A-010</t>
  </si>
  <si>
    <t>Hộp chia dây 6 cực (boulon vis inox)</t>
  </si>
  <si>
    <t>HH-23A-011</t>
  </si>
  <si>
    <t>Hộp chia dây 9 cực (boulon vis inox)</t>
  </si>
  <si>
    <t>HH-23A-012</t>
  </si>
  <si>
    <t>Hộp chia dây 12 cực (boulon vis inox, thau 4 x 20)</t>
  </si>
  <si>
    <t>HH-23A-013</t>
  </si>
  <si>
    <t>Hộp chia dây 12 cực (boulon vis inox, thau 11 x 14)</t>
  </si>
  <si>
    <t>HH-23A-014</t>
  </si>
  <si>
    <t xml:space="preserve">Tấm mica che thanh pha </t>
  </si>
  <si>
    <t>HH-23B-008</t>
  </si>
  <si>
    <t>Hộp chia dây 9 cực loại nhỏ, boulon vit inox, có tấm mica che thanh pha, lỗ thẳng hàng</t>
  </si>
  <si>
    <t>HH-23B-013</t>
  </si>
  <si>
    <t xml:space="preserve">Hộp phân phối nhỏ 9 cực, thanh pha bằng đồng lá lắp 3 cosse ép Cu 50, 1 thanh trung tính lắp 1 cosse ép Cu 50 ở giữa, 9 cosse ép Cu 25,   in chữ </t>
  </si>
  <si>
    <t>HH-23B-023</t>
  </si>
  <si>
    <t>HH-23B-024</t>
  </si>
  <si>
    <t>HH-24A</t>
  </si>
  <si>
    <t>PHỤ KIỆN CÁP NGẦM TRUNG THẾ ( Polymer Alpha )</t>
  </si>
  <si>
    <t>HH-24A-001</t>
  </si>
  <si>
    <t xml:space="preserve">Băng keo cách điện 9 mét </t>
  </si>
  <si>
    <t>Cuộn</t>
  </si>
  <si>
    <t>HH-24A-002</t>
  </si>
  <si>
    <t xml:space="preserve">Băng keo cách điện 11 mét </t>
  </si>
  <si>
    <t>HH-24A-003</t>
  </si>
  <si>
    <t>Đầu ra cáp ngầm 3P, 24Kv, 35 - 50mm2, indoor</t>
  </si>
  <si>
    <t>HH-24A-004</t>
  </si>
  <si>
    <t>Đầu ra cáp ngầm 3P, 24Kv, 70 - 120mm2, indoor</t>
  </si>
  <si>
    <t>HH-24A-005</t>
  </si>
  <si>
    <t>Đầu ra cáp ngầm 3P, 24Kv, 150 - 240mm2, indoor</t>
  </si>
  <si>
    <t>HH-24A-006</t>
  </si>
  <si>
    <t>Đầu ra cáp ngầm 3P, 24Kv, 300 - 400mm2, indoor</t>
  </si>
  <si>
    <t>HH-24A-007</t>
  </si>
  <si>
    <t>Đầu ra cáp ngầm 3P, 24Kv, 35 - 50mm2, outdoor</t>
  </si>
  <si>
    <t>HH-24A-008</t>
  </si>
  <si>
    <t>Đầu ra cáp ngầm 3P, 24Kv, 70 - 120mm2, outdoor</t>
  </si>
  <si>
    <t>HH-24A-009</t>
  </si>
  <si>
    <t>Đầu ra cáp ngầm 3P, 24Kv, 150 - 240mm2, outdoor</t>
  </si>
  <si>
    <t>HH-24A-010</t>
  </si>
  <si>
    <t>Đầu ra cáp ngầm 3P, 24Kv, 300 - 400mm2, outdoor</t>
  </si>
  <si>
    <t>HH-24A-011</t>
  </si>
  <si>
    <t>Hộp nối cáp ngầm 3P, 24Kv, 35 - 50mm2</t>
  </si>
  <si>
    <t>HH-24A-012</t>
  </si>
  <si>
    <t>Hộp nối cáp ngầm 3P, 24Kv, 70 - 120mm2</t>
  </si>
  <si>
    <t>HH-24A-013</t>
  </si>
  <si>
    <t>Hộp nối cáp ngầm 3P, 24Kv, 150 - 240mm2</t>
  </si>
  <si>
    <t>HH-24A-014</t>
  </si>
  <si>
    <t>Hộp nối cáp ngầm 3P, 24Kv, 300 - 400mm2</t>
  </si>
  <si>
    <t>HH-25A</t>
  </si>
  <si>
    <t>HỘP ĐIỆN KẾ NHỰA PVC</t>
  </si>
  <si>
    <t>HH-25A-001</t>
  </si>
  <si>
    <t>Nắp đậy điện kế 2 dây</t>
  </si>
  <si>
    <t>HH-25A-002</t>
  </si>
  <si>
    <t>Bảng đơn gắn điện kế 2 dây</t>
  </si>
  <si>
    <t>HH-25A-003</t>
  </si>
  <si>
    <t>Bảng đôi gắn điện kế 2 dây - ngắn</t>
  </si>
  <si>
    <t>HH-25A-004</t>
  </si>
  <si>
    <t>Bảng đôi gắn điện kế 2 dây - dài.</t>
  </si>
  <si>
    <t>HH-25A-005</t>
  </si>
  <si>
    <t>Đế sau bảng đôi gắn điện kế 2 dây - ngắn</t>
  </si>
  <si>
    <t>HH-25A-006</t>
  </si>
  <si>
    <t>Đế sau bảng đôi gắn điện kế 2 dây - dài</t>
  </si>
  <si>
    <t>HH-25A-007</t>
  </si>
  <si>
    <t xml:space="preserve">Bảng gắn MCB 2 dây </t>
  </si>
  <si>
    <t>HH-25A-008</t>
  </si>
  <si>
    <t>Nắp đậy điện kế 3 dây - kính thủy</t>
  </si>
  <si>
    <t>HH-25A-009</t>
  </si>
  <si>
    <t xml:space="preserve">Bảng đơn gắn điện kế 3 dây </t>
  </si>
  <si>
    <t>HH-25A-010</t>
  </si>
  <si>
    <t xml:space="preserve">Bảng gắn MCB 3 dây </t>
  </si>
  <si>
    <t>HH-26A</t>
  </si>
  <si>
    <t>HỘP ĐIỆN KẾ NHỰA UPVC - KHÔNG PHỤ KIỆN</t>
  </si>
  <si>
    <t>HH-26A-001</t>
  </si>
  <si>
    <t>Hộp 1 điện kế 1P- UPVC, điện kế điện tử (boulon vis xi niken)</t>
  </si>
  <si>
    <t>HH-26A-002</t>
  </si>
  <si>
    <t>Hộp 2 điện kế 1P- UPVC, điện kế điện tử (boulon vis xi niken)</t>
  </si>
  <si>
    <t>HH-26A-003</t>
  </si>
  <si>
    <t>Hộp 4 điện kế 1P- UPVC, điện kế điện tử (boulon vis xi niken)</t>
  </si>
  <si>
    <t>HH-26A-004</t>
  </si>
  <si>
    <t>Hộp 1 điện kế 1P- UPVC, điện kế điện tử (boulon vis inox)</t>
  </si>
  <si>
    <t>HH-26A-005</t>
  </si>
  <si>
    <t>Hộp 2 điện kế 1P- UPVC, điện kế điện tử (boulon vis inox)</t>
  </si>
  <si>
    <t>HH-26A-006</t>
  </si>
  <si>
    <t>Hộp 4 điện kế 1P- UPVC, điện kế điện tử (boulon vis inox)</t>
  </si>
  <si>
    <t>HH-26A-007</t>
  </si>
  <si>
    <t>Hộp 1 điện kế 1P- UPVC, điện kế cơ (boulon vis xi niken)</t>
  </si>
  <si>
    <t>HH-26A-008</t>
  </si>
  <si>
    <t>Hộp 2 điện kế 1P- UPVC, điện kế cơ (boulon vis xi niken)</t>
  </si>
  <si>
    <t>HH-26A-009</t>
  </si>
  <si>
    <t>Hộp 4 điện kế 1P- UPVC, điện kế cơ (boulon vis xi niken)</t>
  </si>
  <si>
    <t>HH-26A-010</t>
  </si>
  <si>
    <t>Hộp 1 điện kế 1P- UPVC, điện kế cơ (boulon vis inox)</t>
  </si>
  <si>
    <t>HH-26A-011</t>
  </si>
  <si>
    <t>Hộp 2 điện kế 1P- UPVC, điện kế cơ (boulon vis inox)</t>
  </si>
  <si>
    <t>HH-26A-012</t>
  </si>
  <si>
    <t>Hộp 4 điện kế 1P- UPVC, điện kế cơ (boulon vis inox)</t>
  </si>
  <si>
    <t>HH-26A-013</t>
  </si>
  <si>
    <t>Hộp 1 điện kế 3P- trực tiếp, UPVC (boulon vis xi niken)</t>
  </si>
  <si>
    <t>HH-26A-014</t>
  </si>
  <si>
    <t>Hộp 1 điện kế 3P- gián tiếp, UPVC (boulon vis xi niken)</t>
  </si>
  <si>
    <t>HH-26A-015</t>
  </si>
  <si>
    <t>Hộp 1 điện kế 3P- trực tiếp, UPVC (boulon vis inox)</t>
  </si>
  <si>
    <t>HH-26A-016</t>
  </si>
  <si>
    <t>Hộp 1 điện kế 3P- gián tiếp, UPVC (boulon vis inox)</t>
  </si>
  <si>
    <t>HH-26A-017</t>
  </si>
  <si>
    <t>Bộ gối đỡ công tơ điện tử 1 pha, hộp điện kế cơ UPVC</t>
  </si>
  <si>
    <t>HH-26A-018</t>
  </si>
  <si>
    <t>Bộ gối đỡ công tơ điện tử 1 pha - 3 pha, hộp điện kế điện tử uPVC</t>
  </si>
  <si>
    <t>HH-27A</t>
  </si>
  <si>
    <t>HỘP ĐIỆN KẾ COMPOSITER - KHÔNG PHỤ KIỆN</t>
  </si>
  <si>
    <t>HH-27A-001</t>
  </si>
  <si>
    <t>Hộp 1 điện kế cơ, 1 pha - Compositer (boulon vis xi niken)</t>
  </si>
  <si>
    <t>HH-27A-002</t>
  </si>
  <si>
    <t>Hộp 2 điện kế cơ, 1 pha - Compositer (loại nhỏ,boulon vis xi niken)</t>
  </si>
  <si>
    <t>HH-27A-003</t>
  </si>
  <si>
    <t>Hộp 4 điện kế cơ, 1 pha - Compositer (loại nhỏ, boulon vis xi niken)</t>
  </si>
  <si>
    <t>HH-27A-004</t>
  </si>
  <si>
    <t>Hộp 6 điện kế cơ, 1 pha - Compositer (boulon vis xi niken)</t>
  </si>
  <si>
    <t>HH-27A-005</t>
  </si>
  <si>
    <t>Hộp 1 điện kế cơ, 3 pha - Compositer (boulon vis xi niken)</t>
  </si>
  <si>
    <t>HH-27A-006</t>
  </si>
  <si>
    <t>Hộp 1 điện kế cơ, 1 pha - Compositer (boulon vis inox)</t>
  </si>
  <si>
    <t>HH-27A-007</t>
  </si>
  <si>
    <t>Hộp 2 điện kế cơ, 1 pha - Compositer (loại nhỏ, boulon vis inox)</t>
  </si>
  <si>
    <t>HH-27A-008</t>
  </si>
  <si>
    <t>Hộp 4 điện kế cơ, 1 pha - Compositer (loại nhỏ, boulon vis inox)</t>
  </si>
  <si>
    <t>HH-27A-009</t>
  </si>
  <si>
    <t>Hộp 6 điện kế cơ, 1 pha - Compositer (boulon vis inox)</t>
  </si>
  <si>
    <t>HH-27A-010</t>
  </si>
  <si>
    <t>Hộp 1 điện kế cơ, 3 pha - Compositer (boulon vis inox)</t>
  </si>
  <si>
    <t>HH-27A-011</t>
  </si>
  <si>
    <t>Hộp 1 điện kế điện tử, 1 pha - Compositer (boulon vis xi niken)</t>
  </si>
  <si>
    <t>HH-27A-012</t>
  </si>
  <si>
    <t>Hộp 2 điện kế điện tử, 1 pha - Compositer (loại nhỏ, boulon vis xi niken)</t>
  </si>
  <si>
    <t>HH-27A-013</t>
  </si>
  <si>
    <t>Hộp 4 điện kế điện tử, 1 pha - Compositer (boulon vis xi niken)</t>
  </si>
  <si>
    <t>HH-27A-014</t>
  </si>
  <si>
    <t>Hộp 6 điện kế điện tử, 1 pha - Compositer (boulon vis xi niken)</t>
  </si>
  <si>
    <t>HH-27A-015</t>
  </si>
  <si>
    <t>Hộp 1 điện kế điện tử, 3 pha - Compositer (boulon vis xi niken)</t>
  </si>
  <si>
    <t>HH-27A-016</t>
  </si>
  <si>
    <t>Hộp 1 điện kế điện tử, 1 pha - Compositer (boulon vis inox)</t>
  </si>
  <si>
    <t>HH-27A-017</t>
  </si>
  <si>
    <t>Hộp 2 điện kế điện tử, 1 pha - Compositer (boulon vis inox)</t>
  </si>
  <si>
    <t>HH-27A-018</t>
  </si>
  <si>
    <t>Hộp 4 điện kế điện tử, 1 pha - Compositer (boulon vis inox)</t>
  </si>
  <si>
    <t>HH-27A-019</t>
  </si>
  <si>
    <t>Hộp 6 điện kế điện tử, 1 pha - Compositer (boulon vis inox)</t>
  </si>
  <si>
    <t>HH-27A-020</t>
  </si>
  <si>
    <t>Hộp 1 điện kế điện tử, 3 pha - Compositer (boulon vis inox)</t>
  </si>
  <si>
    <t>HH-27A-021</t>
  </si>
  <si>
    <t>Hộp 1 điện kế 3 pha - Compositer (không thau phíp)</t>
  </si>
  <si>
    <t>HH-27A-022</t>
  </si>
  <si>
    <t>Hộp bảo vệ MCCB 3 pha - 250A - Compositer</t>
  </si>
  <si>
    <t>HH-27A-023</t>
  </si>
  <si>
    <t>Hộp bảo vệ MCB 2 cực nắp mica, có niêm chì</t>
  </si>
  <si>
    <t>HH-27A-024</t>
  </si>
  <si>
    <t>Hộp bảo vệ MCB 3 cực nắp mica, có niêm chì</t>
  </si>
  <si>
    <t>HH-27A-025</t>
  </si>
  <si>
    <t>Bộ gối đỡ công tơ điện tử 1 pha, điện kế cơ composite</t>
  </si>
  <si>
    <t>HH-27A-026</t>
  </si>
  <si>
    <t>Bộ gối đỡ công tơ điện tử 1 pha, hộp điện kế điện tử composite</t>
  </si>
  <si>
    <t>HH-27A-027</t>
  </si>
  <si>
    <t>Bộ gối đỡ công tơ điện tử 3 pha, hộp điện kế cơ composite</t>
  </si>
  <si>
    <t>HH-27B-014</t>
  </si>
  <si>
    <t>Bộ cáp đấu nối 6mm2 CV - Hộp 4 Composite loại nhỏ</t>
  </si>
  <si>
    <t>HH-27B-036</t>
  </si>
  <si>
    <t>HH-27B-037</t>
  </si>
  <si>
    <t>HH-28A</t>
  </si>
  <si>
    <t xml:space="preserve">PHỤ KIỆN TREO HỘP ĐIỆN KẾ </t>
  </si>
  <si>
    <t>HH-28A-001</t>
  </si>
  <si>
    <t>Phụ kiện treo hộp 1 công tơ điện tử 1 pha lên xà</t>
  </si>
  <si>
    <t>HH-28A-002</t>
  </si>
  <si>
    <t>Phụ kiện treo hộp 1 công tơ điện tử 1 pha lên trụ</t>
  </si>
  <si>
    <t>HH-28A-003</t>
  </si>
  <si>
    <t>Phụ kiện treo hộp 1 công tơ 1 pha lên xà</t>
  </si>
  <si>
    <t>HH-28A-004</t>
  </si>
  <si>
    <t>Phụ kiện treo hộp 1 công tơ 1 pha lên trụ</t>
  </si>
  <si>
    <t>HH-28A-005</t>
  </si>
  <si>
    <t>Phụ kiện treo hộp 1 công tơ 1 pha lên tường</t>
  </si>
  <si>
    <t>HH-28A-006</t>
  </si>
  <si>
    <t>Phụ kiện treo hộp 2-4-6 công tơ 1 pha, 1 công tơ 3 pha lên xà</t>
  </si>
  <si>
    <t>HH-28A-007</t>
  </si>
  <si>
    <t>Phụ kiện treo hộp 2-4 công tơ 1 pha, 1 công tơ 3 pha lên trụ</t>
  </si>
  <si>
    <t>HH-28A-008</t>
  </si>
  <si>
    <t>Phụ kiện treo hộp 2-4 công tơ 1 pha, 1 công tơ 3 pha lên tường</t>
  </si>
  <si>
    <t>HH-28A-009</t>
  </si>
  <si>
    <t>Phụ kiện treo hộp 6 công tơ 1 pha lên trụ</t>
  </si>
  <si>
    <t>HH-28A-010</t>
  </si>
  <si>
    <t>Phụ kiện treo hộp 6 công tơ 1 pha lên tường</t>
  </si>
  <si>
    <t>HH-28A-011</t>
  </si>
  <si>
    <t>Bass M treo hộp 1 công tơ 1 pha điện tử</t>
  </si>
  <si>
    <t>HH-28A-012</t>
  </si>
  <si>
    <t>Bass M treo hộp 1 công tơ 1 pha</t>
  </si>
  <si>
    <t>HH-28A-013</t>
  </si>
  <si>
    <t>Bass M treo hộp 2-4 công tơ 1 pha - 1 công tơ 3 pha.</t>
  </si>
  <si>
    <t>HH-28A-014</t>
  </si>
  <si>
    <t>Bass M treo hộp 6 công tơ 1 pha</t>
  </si>
  <si>
    <t>HH-28A-015</t>
  </si>
  <si>
    <t>Khóa đai A200</t>
  </si>
  <si>
    <t>HH-28A-016</t>
  </si>
  <si>
    <t>Dây đai inox 20 x 0.4mm, 1 mét</t>
  </si>
  <si>
    <t>HH-28A-017</t>
  </si>
  <si>
    <t>Dây đai inox 20 x 0.4mm, 1.2 mét</t>
  </si>
  <si>
    <t>HH-28A-018</t>
  </si>
  <si>
    <t>Dây đai inox 20 x 0.4mm, 1.5 mét</t>
  </si>
  <si>
    <t>HH-28A-019</t>
  </si>
  <si>
    <t>Dây đai inox 20 x 0.4mm, 25 mét</t>
  </si>
  <si>
    <t>HH-28A-020</t>
  </si>
  <si>
    <t>Dây đai inox 20 x 0.4mm, 50 mét</t>
  </si>
  <si>
    <t>HH-28A-021</t>
  </si>
  <si>
    <t>Dây đai inox 20 x 0.5mm, 1.2 mét</t>
  </si>
  <si>
    <t>HH-28A-022</t>
  </si>
  <si>
    <t>Dây đai inox 20 x 0.5mm, 25 mét</t>
  </si>
  <si>
    <t>HH-28A-023</t>
  </si>
  <si>
    <t>Dây đai inox 20 x 0.7mm, 1 mét</t>
  </si>
  <si>
    <t>HH-28A-024</t>
  </si>
  <si>
    <t>Dây đai inox 20 x 0.7mm, 1.2 mét</t>
  </si>
  <si>
    <t>HH-28A-025</t>
  </si>
  <si>
    <t>Dây đai inox 20 x 1.0mm, 1.2 mét</t>
  </si>
  <si>
    <t>HH-28A-026</t>
  </si>
  <si>
    <t>Dây đai inox 20 x 0.7mm, 25 mét</t>
  </si>
  <si>
    <t>HH-28B-007</t>
  </si>
  <si>
    <t>Khóa đai A100</t>
  </si>
  <si>
    <t>HH-28B-012</t>
  </si>
  <si>
    <t>HH-29A</t>
  </si>
  <si>
    <t>VẬT TƯ LẮP ĐIỆN KẾ</t>
  </si>
  <si>
    <t>HH-29A-001</t>
  </si>
  <si>
    <t>Vỏ nhựa MCB 2 pha</t>
  </si>
  <si>
    <t>HH-29A-002</t>
  </si>
  <si>
    <t>Vỏ nhựa MCB 3 pha</t>
  </si>
  <si>
    <t>HH-29A-003</t>
  </si>
  <si>
    <t xml:space="preserve">Chì lá 60A cầu chì cá </t>
  </si>
  <si>
    <t>HH-29A-004</t>
  </si>
  <si>
    <t xml:space="preserve">Chì lá 100 A cầu chì cá </t>
  </si>
  <si>
    <t>HH-29A-005</t>
  </si>
  <si>
    <t>Cầu chì cá 60A</t>
  </si>
  <si>
    <t>HH-29A-006</t>
  </si>
  <si>
    <t>Cầu chì cá 100A</t>
  </si>
  <si>
    <t>HH-29A-007</t>
  </si>
  <si>
    <t xml:space="preserve">Kẹp nhựa mắc điện </t>
  </si>
  <si>
    <t>HH-30A</t>
  </si>
  <si>
    <t>CHỤP CÁCH ĐIỆN</t>
  </si>
  <si>
    <t>HH-30A-001</t>
  </si>
  <si>
    <t>Nắp chụp LA màu xám</t>
  </si>
  <si>
    <t>HH-30A-002</t>
  </si>
  <si>
    <t>Nắp chụp đầu trên FCO màu  xám</t>
  </si>
  <si>
    <t>HH-30A-003</t>
  </si>
  <si>
    <t>Nắp chụp đầu trên LBFCO màu xám</t>
  </si>
  <si>
    <t>HH-30A-004</t>
  </si>
  <si>
    <t>Nắp chụp đầu dưới FCO, LBFCO màu xám</t>
  </si>
  <si>
    <t>HH-30A-005</t>
  </si>
  <si>
    <t>Nắp chụp TU màu xám</t>
  </si>
  <si>
    <t>HH-30A-006</t>
  </si>
  <si>
    <t>Nắp chụp TI màu xám</t>
  </si>
  <si>
    <t>HH-30A-007</t>
  </si>
  <si>
    <t>Nắp chụp sứ cách điện đứng đơn thẳng màu xám (dài 1,3 mét)</t>
  </si>
  <si>
    <t>HH-30A-008</t>
  </si>
  <si>
    <t>Nắp chụp sứ cách điện đứng đơn góc màu xám (dài 1,3 mét)</t>
  </si>
  <si>
    <t>HH-30A-009</t>
  </si>
  <si>
    <t>Nắp chụp sứ cách điện đứng đôi thẳng màu xám (dài 1,588 mét, tim sứ 288mm)</t>
  </si>
  <si>
    <t>HH-30A-010</t>
  </si>
  <si>
    <t>Nắp chụp sứ cách điện đứng đôi góc màu xám (dài 1,588 mét, tim sứ 288mm)</t>
  </si>
  <si>
    <t>HH-30A-011</t>
  </si>
  <si>
    <t>Nắp chụp sứ cách điện đứng màu xám (dài 390mm)</t>
  </si>
  <si>
    <t>HH-30A-012</t>
  </si>
  <si>
    <t>Nắp chụp cách điện kẹp quai màu xám</t>
  </si>
  <si>
    <t>HH-30A-013</t>
  </si>
  <si>
    <t xml:space="preserve">Nắp chụp MBA F90 màu xám </t>
  </si>
  <si>
    <t>HH-30A-014</t>
  </si>
  <si>
    <t>Nắp chụp MBA F120 màu xám</t>
  </si>
  <si>
    <t>HH-30A-015</t>
  </si>
  <si>
    <t>Nắp chụp MBA F145 màu xám</t>
  </si>
  <si>
    <t>HH-30A-016</t>
  </si>
  <si>
    <t>Nắp chụp MBA F170 màu xám</t>
  </si>
  <si>
    <t>HH-30A-017</t>
  </si>
  <si>
    <t>Nắp chụp LA màu xanh</t>
  </si>
  <si>
    <t>HH-30A-018</t>
  </si>
  <si>
    <t xml:space="preserve">Nắp chụp LA màu đỏ </t>
  </si>
  <si>
    <t>HH-30A-019</t>
  </si>
  <si>
    <t xml:space="preserve">Nắp chụp LA màu vàng </t>
  </si>
  <si>
    <t>HH-30A-020</t>
  </si>
  <si>
    <t>Nắp chụp trên FCO màu đỏ</t>
  </si>
  <si>
    <t>HH-30A-021</t>
  </si>
  <si>
    <t>Nắp chụp trên FCO màu vàng</t>
  </si>
  <si>
    <t>HH-30A-022</t>
  </si>
  <si>
    <t>Nắp chụp trên FCO màu xanh</t>
  </si>
  <si>
    <t>HH-30A-023</t>
  </si>
  <si>
    <t>Nắp chụp trên LBFCO màu đỏ</t>
  </si>
  <si>
    <t>HH-30A-024</t>
  </si>
  <si>
    <t>Nắp chụp trên LBFCO màu vàng</t>
  </si>
  <si>
    <t>HH-30A-025</t>
  </si>
  <si>
    <t>Nắp chụp trên LBFCO màu xanh</t>
  </si>
  <si>
    <t>HH-30A-026</t>
  </si>
  <si>
    <t>Nắp chụp dưới FCO, LBFCO màu đỏ</t>
  </si>
  <si>
    <t>HH-30A-027</t>
  </si>
  <si>
    <t>Nắp chụp dưới FCO, LBFCO màu vàng</t>
  </si>
  <si>
    <t>HH-30A-028</t>
  </si>
  <si>
    <t>Nắp chụp dưới FCO, LBFCO màu xanh</t>
  </si>
  <si>
    <t>HH-30A-029</t>
  </si>
  <si>
    <t>Nắp chụp MBT F90 màu xanh</t>
  </si>
  <si>
    <t>HH-30A-030</t>
  </si>
  <si>
    <t>Nắp chụp MBT F90 màu đỏ</t>
  </si>
  <si>
    <t>HH-30A-031</t>
  </si>
  <si>
    <t xml:space="preserve">Nắp chụp MBT F90 màu vàng </t>
  </si>
  <si>
    <t>HH-30A-032</t>
  </si>
  <si>
    <t xml:space="preserve">Nắp chụp MBT F120 màu xanh </t>
  </si>
  <si>
    <t>HH-30A-033</t>
  </si>
  <si>
    <t>Nắp chụp MBT F120 màu đỏ</t>
  </si>
  <si>
    <t>HH-30A-034</t>
  </si>
  <si>
    <t xml:space="preserve">Nắp chụp MBT F120 màu vàng </t>
  </si>
  <si>
    <t>HH-30A-035</t>
  </si>
  <si>
    <t>Nắp chụp MBT F145 màu xanh</t>
  </si>
  <si>
    <t>HH-30A-036</t>
  </si>
  <si>
    <t xml:space="preserve">Nắp chụp MBT F145 màu đỏ </t>
  </si>
  <si>
    <t>HH-30A-037</t>
  </si>
  <si>
    <t>Nắp chụp MBT F145 màu vàng</t>
  </si>
  <si>
    <t>HH-30A-038</t>
  </si>
  <si>
    <t>Nắp chụp MBT F170 màu xanh</t>
  </si>
  <si>
    <t>HH-30A-039</t>
  </si>
  <si>
    <t xml:space="preserve">Nắp chụp MBT F170 màu đỏ </t>
  </si>
  <si>
    <t>HH-30A-040</t>
  </si>
  <si>
    <t>Nắp chụp MBT F170 màu vàng</t>
  </si>
  <si>
    <t>HH-30A-041</t>
  </si>
  <si>
    <t>Nắp chụp sứ cách điện đứng đơn thẳng màu xanh (dài 1,3 mét)</t>
  </si>
  <si>
    <t>HH-30A-042</t>
  </si>
  <si>
    <t>Nắp chụp sứ cách điện đứng đơn thẳng màu đỏ (dài 1,3 mét)</t>
  </si>
  <si>
    <t>HH-30A-043</t>
  </si>
  <si>
    <t>Nắp chụp sứ cách điện đứng đơn thẳng màu vàng (dài 1,3 mét)</t>
  </si>
  <si>
    <t>HH-30A-044</t>
  </si>
  <si>
    <t>Nắp chụp sứ cách điện đứng đơn góc màu xanh (dài 1,3 mét)</t>
  </si>
  <si>
    <t>HH-30A-045</t>
  </si>
  <si>
    <t>Nắp chụp sứ cách điện đứng đơn góc màu đỏ (dài 1,3 mét)</t>
  </si>
  <si>
    <t>HH-30A-046</t>
  </si>
  <si>
    <t>Nắp chụp sứ cách điện đứng đơn góc màu vàng (dài 1,3 mét)</t>
  </si>
  <si>
    <t>HH-30A-047</t>
  </si>
  <si>
    <t>Nắp chụp sứ cách điện đứng đôi thẳng màu xanh (dài 1,588 mét, tim sứ 288mm)</t>
  </si>
  <si>
    <t>HH-30A-048</t>
  </si>
  <si>
    <t>Nắp chụp sứ cách điện đứng đôi thẳng màu đỏ (dài 1,588 mét, tim sứ 288mm)</t>
  </si>
  <si>
    <t>HH-30A-049</t>
  </si>
  <si>
    <t>Nắp chụp sứ cách điện đứng đôi thẳng màu vàng (dài 1,588 mét, tim sứ 288mm)</t>
  </si>
  <si>
    <t>HH-30A-050</t>
  </si>
  <si>
    <t>Nắp chụp sứ cách điện đứng đôi góc màu xanh (dài 1,588 mét, tim sứ 288mm)</t>
  </si>
  <si>
    <t>HH-30A-051</t>
  </si>
  <si>
    <t>Nắp chụp sứ cách điện đứng đôi góc màu đỏ (dài 1,588 mét, tim sứ 288mm)</t>
  </si>
  <si>
    <t>HH-30A-052</t>
  </si>
  <si>
    <t>Nắp chụp sứ cách điện đứng đôi góc màu vàng (dài 1,588 mét, tim sứ 288mm)</t>
  </si>
  <si>
    <t>HH-30A-053</t>
  </si>
  <si>
    <t>Nắp chụp sứ cách điện đứng màu xanh (dài 390mm)</t>
  </si>
  <si>
    <t>HH-30A-054</t>
  </si>
  <si>
    <t>Nắp chụp sứ cách điện đứng màu đỏ (dài 390mm)</t>
  </si>
  <si>
    <t>HH-30A-055</t>
  </si>
  <si>
    <t>Nắp chụp sứ cách điện đứng màu vàng (dài 390mm)</t>
  </si>
  <si>
    <t>HH-30A-056</t>
  </si>
  <si>
    <t>Nắp chụp cách điện kẹp quai màu xanh</t>
  </si>
  <si>
    <t>HH-30A-057</t>
  </si>
  <si>
    <t>Nắp chụp cách điện kẹp quai màu đỏ</t>
  </si>
  <si>
    <t>HH-30A-058</t>
  </si>
  <si>
    <t>Nắp chụp cách điện kẹp quai màu vàng</t>
  </si>
  <si>
    <t>HH-30A-059</t>
  </si>
  <si>
    <t>Nắp chụp TU màu đỏ</t>
  </si>
  <si>
    <t>HH-30A-060</t>
  </si>
  <si>
    <t>Nắp chụp TU màu vàng</t>
  </si>
  <si>
    <t>HH-30A-061</t>
  </si>
  <si>
    <t>Nắp chụp TU màu xanh</t>
  </si>
  <si>
    <t>HH-30A-062</t>
  </si>
  <si>
    <t>Nắp chụp TI màu đỏ</t>
  </si>
  <si>
    <t>HH-30A-063</t>
  </si>
  <si>
    <t>Nắp chụp TI màu vàng</t>
  </si>
  <si>
    <t>HH-30A-064</t>
  </si>
  <si>
    <t>Nắp chụp TI màu xanh</t>
  </si>
  <si>
    <t>HH-30A-065</t>
  </si>
  <si>
    <t>Nắp chụp cực TU-TI màu đỏ</t>
  </si>
  <si>
    <t>HH-30A-066</t>
  </si>
  <si>
    <t>Nắp chụp cực TU-TI màu vàng</t>
  </si>
  <si>
    <t>HH-30A-067</t>
  </si>
  <si>
    <t>Nắp chụp cực TU-TI  màu xanh</t>
  </si>
  <si>
    <t>HH-30A-068</t>
  </si>
  <si>
    <t>Nắp chụp hạ thế máy biến thế màu đỏ</t>
  </si>
  <si>
    <t>HH-30A-069</t>
  </si>
  <si>
    <t>Nắp chụp hạ thế máy biến thế màu vàng</t>
  </si>
  <si>
    <t>HH-30A-070</t>
  </si>
  <si>
    <t>Nắp chụp hạ thế máy biến thế màu xám</t>
  </si>
  <si>
    <t>HH-30A-071</t>
  </si>
  <si>
    <t>Nắp chụp hạ thế máy biến thế màu xanh</t>
  </si>
  <si>
    <t>HH-31A</t>
  </si>
  <si>
    <t>COSSE ÉP ĐỒNG NHÔM</t>
  </si>
  <si>
    <t>HH-31A-001</t>
  </si>
  <si>
    <t>Cosse ép Cu-Al  16mm2-N-TA dài 45mm chiều dài ép dây 21mm</t>
  </si>
  <si>
    <t>HH-31A-002</t>
  </si>
  <si>
    <t>Cosse ép Cu-Al  16mm2-N-TA dài 52mm chiều dài ép dây 28mm</t>
  </si>
  <si>
    <t>HH-31A-003</t>
  </si>
  <si>
    <t>Cosse ép Cu-Al  25mm2-N-TA dài 45mm chiều dài ép dây 21mm</t>
  </si>
  <si>
    <t>HH-31A-004</t>
  </si>
  <si>
    <t>Cosse ép Cu-Al  25mm2-N-TA dài 52mm chiều dài ép dây 28mm</t>
  </si>
  <si>
    <t>HH-31A-005</t>
  </si>
  <si>
    <t>Cosse ép Cu-Al  35mm2-N-TA dài 51mm chiều dài ép dây 23mm</t>
  </si>
  <si>
    <t>HH-31A-006</t>
  </si>
  <si>
    <t>Cosse ép Cu-Al  35mm2-N-TA dài 60mm chiều dài ép dây 32mm</t>
  </si>
  <si>
    <t>HH-31A-007</t>
  </si>
  <si>
    <t>Cosse ép Cu-Al  50mm2-N-TA dài 51mm chiều dài ép dây 23mm</t>
  </si>
  <si>
    <t>HH-31A-008</t>
  </si>
  <si>
    <t>Cosse ép Cu-Al  50mm2-N-TA dài 64mm chiều dài ép dây 36mm</t>
  </si>
  <si>
    <t>HH-31A-009</t>
  </si>
  <si>
    <t>Cosse ép Cu-Al  70mm2-N-TA dài 58mm chiều dài ép dây 24mm</t>
  </si>
  <si>
    <t>HH-31A-010</t>
  </si>
  <si>
    <t>Cosse ép Cu-Al  70mm2-N-TA dài 72mm chiều dài ép dây 38mm</t>
  </si>
  <si>
    <t>HH-31A-011</t>
  </si>
  <si>
    <t>Cosse ép Cu-Al  95mm2-N-TA dài 65mm chiều dài ép dây 26mm</t>
  </si>
  <si>
    <t>HH-31A-012</t>
  </si>
  <si>
    <t>Cosse ép Cu-Al  95mm2-N-TA dài 81mm chiều dài ép dây 42mm</t>
  </si>
  <si>
    <t>HH-31A-013</t>
  </si>
  <si>
    <t>Cosse ép Cu-Al  120mm2-N-TA dài 71mm chiều dài ép dây 27mm</t>
  </si>
  <si>
    <t>HH-31A-014</t>
  </si>
  <si>
    <t>Cosse ép Cu-Al  120mm2-N-TA dài 86mm chiều dài ép dây 42mm</t>
  </si>
  <si>
    <t>HH-31A-015</t>
  </si>
  <si>
    <t>Cosse ép Cu-Al  150mm2-N-TA dài 76mm chiều dài ép dây 27mm</t>
  </si>
  <si>
    <t>HH-31A-016</t>
  </si>
  <si>
    <t>Cosse ép Cu-Al  150mm2-N-TA dài 101mm chiều dài ép dây 52mm</t>
  </si>
  <si>
    <t>HH-31A-017</t>
  </si>
  <si>
    <t>Cosse ép Cu-Al  185mm2-N-TA dài 83mm chiều dài ép dây 29mm</t>
  </si>
  <si>
    <t>HH-31A-018</t>
  </si>
  <si>
    <t>Cosse ép Cu-Al  185mm2-N-TA dài 106mm chiều dài ép dây 52mm</t>
  </si>
  <si>
    <t>HH-31A-019</t>
  </si>
  <si>
    <t>Cosse ép Cu-Al  240mm2-N-TA dài 93mm chiều dài ép dây 29mm</t>
  </si>
  <si>
    <t>HH-31A-020</t>
  </si>
  <si>
    <t>Cosse ép Cu-Al  240mm2-N-TA dài 115mm chiều dài ép dây 58mm</t>
  </si>
  <si>
    <t>HH-31A-021</t>
  </si>
  <si>
    <t>Cosse ép Cu-Al  300mm2-N-TA dài 103mm chiều dài ép dây 43mm</t>
  </si>
  <si>
    <t>HH-31A-022</t>
  </si>
  <si>
    <t>Cosse ép Cu-Al  300mm2-N-TA dài 130mm chiều dài ép dây 70mm</t>
  </si>
  <si>
    <t>HH-31A-023</t>
  </si>
  <si>
    <t>Cosse ép Cu-Al  400mm2-N-TA dài 112mm chiều dài ép dây 48mm</t>
  </si>
  <si>
    <t>HH-31A-024</t>
  </si>
  <si>
    <t>Cosse ép Cu-Al  400mm2 - N-TA dài 140mm chiều dài ép dây 76mm</t>
  </si>
  <si>
    <t>HH-31A-025</t>
  </si>
  <si>
    <t>Cosse ép Cu-Al  16mm2-2N-TA dài 90mm chiều dài ép dây 21mm</t>
  </si>
  <si>
    <t>HH-31A-026</t>
  </si>
  <si>
    <t>Cosse ép Cu-Al  16mm2-2N-TA dài 97mm chiều dài ép dây 28mm</t>
  </si>
  <si>
    <t>HH-31A-027</t>
  </si>
  <si>
    <t>Cosse ép Cu-Al  25mm2-2N-TA dài 90mm chiều dài ép dây 21mm</t>
  </si>
  <si>
    <t>HH-31A-028</t>
  </si>
  <si>
    <t>Cosse ép Cu-Al  25mm2-2N-TA dài 97mm chiều dài ép dây 28mm</t>
  </si>
  <si>
    <t>HH-31A-029</t>
  </si>
  <si>
    <t>Cosse ép Cu-Al  35mm2 - 2N- TA dài 96mm chiều dài ép dây 23mm</t>
  </si>
  <si>
    <t>HH-31A-030</t>
  </si>
  <si>
    <t>Cosse ép Cu-Al  35mm2 - 2N- TA dài 105mm chiều dài ép dây 32mm</t>
  </si>
  <si>
    <t>HH-31A-031</t>
  </si>
  <si>
    <t>Cosse ép Cu-Al  50mm2-2N-TA dài 96mm chiều dài ép dây 23mm</t>
  </si>
  <si>
    <t>HH-31A-032</t>
  </si>
  <si>
    <t>Cosse ép Cu-Al  50mm2-2N-TA dài 109mm chiều dài ép dây 36mm</t>
  </si>
  <si>
    <t>HH-31A-033</t>
  </si>
  <si>
    <t>Cosse ép Cu-Al  70mm2-2N-TA dài 103mm chiều dài ép dây 24mm</t>
  </si>
  <si>
    <t>HH-31A-034</t>
  </si>
  <si>
    <t>Cosse ép Cu-Al  70mm2-2N-TA dài 117mm chiều dài ép dây 38mm</t>
  </si>
  <si>
    <t>HH-31A-035</t>
  </si>
  <si>
    <t>Cosse ép Cu-Al  95mm2-2N-TA dài 110mm chiều dài ép dây 26mm</t>
  </si>
  <si>
    <t>HH-31A-036</t>
  </si>
  <si>
    <t>Cosse ép Cu-Al  95mm2-2N-TA dài 126mm chiều dài ép dây 42mm</t>
  </si>
  <si>
    <t>HH-31A-037</t>
  </si>
  <si>
    <t>Cosse ép Cu-Al  120mm2-2N-TA dài 116mm chiều dài ép dây 27mm</t>
  </si>
  <si>
    <t>HH-31A-038</t>
  </si>
  <si>
    <t>Cosse ép Cu-Al  120mm2-2N-TA dài 131mm chiều dài ép dây 42mm</t>
  </si>
  <si>
    <t>HH-31A-039</t>
  </si>
  <si>
    <t>Cosse ép Cu-Al  150mm2-2N-TA dài 121mm chiều dài ép dây 27mm</t>
  </si>
  <si>
    <t>HH-31A-040</t>
  </si>
  <si>
    <t>Cosse ép Cu-Al  150mm2-2N-TA dài 146mm chiều dài ép dây 52mm</t>
  </si>
  <si>
    <t>HH-31A-041</t>
  </si>
  <si>
    <t>Cosse ép Cu-Al  185mm2-2N-TA dài 128mm chiều dài ép dây 29mm</t>
  </si>
  <si>
    <t>HH-31A-042</t>
  </si>
  <si>
    <t>Cosse ép Cu-Al  185mm2-2N-TA dài 151mm chiều dài ép dây 52mm</t>
  </si>
  <si>
    <t>HH-31A-043</t>
  </si>
  <si>
    <t>Cosse ép Cu-Al  240mm2-2N-TA dài 138mm chiều dài ép dây 36mm</t>
  </si>
  <si>
    <t>HH-31A-044</t>
  </si>
  <si>
    <t>Cosse ép Cu-Al  240mm2-2N-TA dài 160mm chiều dài ép dây 58mm</t>
  </si>
  <si>
    <t>HH-31A-045</t>
  </si>
  <si>
    <t>Cosse ép Cu-Al  300mm2-2N-TA dài 148mm chiều dài ép dây 43mm</t>
  </si>
  <si>
    <t>HH-31A-046</t>
  </si>
  <si>
    <t>Cosse ép Cu-Al  300mm2-2N-TA dài 175mm chiều dài ép dây 70mm</t>
  </si>
  <si>
    <t>HH-31A-047</t>
  </si>
  <si>
    <t>Cosse ép Cu-Al  400mm2-2N-TA dài 157mm chiều dài ép dây 48mm</t>
  </si>
  <si>
    <t>HH-31A-048</t>
  </si>
  <si>
    <t>Cosse ép Cu-Al  400mm2-2N-TA dài 185mm chiều dài ép dây 76mm</t>
  </si>
  <si>
    <t>HH-32A</t>
  </si>
  <si>
    <t>TỦ ĐIỆN HẠ THẾ COMPOSITER ( Polymer Alpha )</t>
  </si>
  <si>
    <t>HH-32A-001</t>
  </si>
  <si>
    <t>Tủ điện compositer    H500*  W300 * D200</t>
  </si>
  <si>
    <t>HH-32A-002</t>
  </si>
  <si>
    <t>Tủ điện compositer    H630*  W450 * D420</t>
  </si>
  <si>
    <t>HH-32A-003</t>
  </si>
  <si>
    <t>Tủ điện compositer    H630*  W900 * D420</t>
  </si>
  <si>
    <t>HH-32A-004</t>
  </si>
  <si>
    <t>Tủ điện compositer    H760*  W500 * D340</t>
  </si>
  <si>
    <t>HH-32A-005</t>
  </si>
  <si>
    <t>Tủ điện compositer    H800*  W380 * D300</t>
  </si>
  <si>
    <t>HH-32A-006</t>
  </si>
  <si>
    <t>Tủ điện compositer    H920*  W460 * D420</t>
  </si>
  <si>
    <t>HH-32A-007</t>
  </si>
  <si>
    <t>Tủ điện compositer    H990*  W500 * D340</t>
  </si>
  <si>
    <t>HH-32A-008</t>
  </si>
  <si>
    <t>Tủ điện compositer  H1000*  W400 * D300</t>
  </si>
  <si>
    <t>HH-32A-009</t>
  </si>
  <si>
    <t>Tủ điện compositer  H1050*  W600 * D400</t>
  </si>
  <si>
    <t>HH-32A-010</t>
  </si>
  <si>
    <t>Tủ điện compositer  H1200*  W500 * D320</t>
  </si>
  <si>
    <t>HH-32A-011</t>
  </si>
  <si>
    <t>Tủ điện compositer  H1250*  W600 * D450</t>
  </si>
  <si>
    <t>HH-32A-012</t>
  </si>
  <si>
    <t>Tủ điện compositer  H1250*  W600 * D500</t>
  </si>
  <si>
    <t>HH-32A-013</t>
  </si>
  <si>
    <t>Tủ điện compositer  H1400*W1200 * D400</t>
  </si>
  <si>
    <t>HH-32A-014</t>
  </si>
  <si>
    <t>Tủ điện compositer  H1400*W600 * D400</t>
  </si>
  <si>
    <t>HH-33A</t>
  </si>
  <si>
    <t>NỐI ÉP ĐỒNG NHÔM - TUẤN ÂN</t>
  </si>
  <si>
    <t>HH-33A-001</t>
  </si>
  <si>
    <t>Nối ép đồng nhôm WR-159</t>
  </si>
  <si>
    <t>HH-33A-002</t>
  </si>
  <si>
    <t>Nối ép đồng nhôm WR-259</t>
  </si>
  <si>
    <t>HH-33A-003</t>
  </si>
  <si>
    <t>Nối ép đồng nhôm WR-279</t>
  </si>
  <si>
    <t>HH-33A-004</t>
  </si>
  <si>
    <t>Nối ép đồng nhôm WR-379</t>
  </si>
  <si>
    <t>HH-33A-005</t>
  </si>
  <si>
    <t>Nối ép đồng nhôm WR-399</t>
  </si>
  <si>
    <t>HH-33A-006</t>
  </si>
  <si>
    <t>Nối ép đồng nhôm WR-419</t>
  </si>
  <si>
    <t>HH-33A-007</t>
  </si>
  <si>
    <t>Nối ép đồng nhôm WR-815</t>
  </si>
  <si>
    <t>HH-33A-008</t>
  </si>
  <si>
    <t>Nối ép đồng nhôm WR-835</t>
  </si>
  <si>
    <t>HH-33A-009</t>
  </si>
  <si>
    <t>Nối ép đồng nhôm WR-909</t>
  </si>
  <si>
    <t>HH-33A-010</t>
  </si>
  <si>
    <t>Nối ép đồng nhôm WR-929</t>
  </si>
  <si>
    <t>HH-34A</t>
  </si>
  <si>
    <t>KHÁNH TREO CÁP &amp; ĐÀ COMPOSITER ( Polymer Alpha )</t>
  </si>
  <si>
    <t>HH-34A-001</t>
  </si>
  <si>
    <t>Dây buộc cáp</t>
  </si>
  <si>
    <t>HH-34A-002</t>
  </si>
  <si>
    <t xml:space="preserve">Ty cách điện đứng HDPE </t>
  </si>
  <si>
    <t>HH-34A-003</t>
  </si>
  <si>
    <t xml:space="preserve">Khánh định vị phân pha </t>
  </si>
  <si>
    <t>HH-34A-004</t>
  </si>
  <si>
    <t>Giá treo khánh định vị bao bồm kẹp dây trung tính và móc</t>
  </si>
  <si>
    <t>HH-34A-005</t>
  </si>
  <si>
    <t>Thanh chống lắc trọn bộ</t>
  </si>
  <si>
    <t>HH-34A-006</t>
  </si>
  <si>
    <t>Giá đỡ trụ góc</t>
  </si>
  <si>
    <t>HH-34A-007</t>
  </si>
  <si>
    <t>Giá đừng dây</t>
  </si>
  <si>
    <t>HH-34A-008</t>
  </si>
  <si>
    <t xml:space="preserve">Cách điện đứng HDPE, không ty </t>
  </si>
  <si>
    <t>HH-34A-009</t>
  </si>
  <si>
    <t>Đà chữ A, Compositer</t>
  </si>
  <si>
    <t>HH-34A-010</t>
  </si>
  <si>
    <t>Đà chữ I, Compositer</t>
  </si>
  <si>
    <t>HH-34A-011</t>
  </si>
  <si>
    <t>Thanh chống V, Compositer</t>
  </si>
  <si>
    <t>HH-35A</t>
  </si>
  <si>
    <t>KẸP AC</t>
  </si>
  <si>
    <t>HH-35A-001</t>
  </si>
  <si>
    <t>Kẹp AC 25 - 35 , 1 boulon</t>
  </si>
  <si>
    <t>HH-35A-002</t>
  </si>
  <si>
    <t xml:space="preserve">Kẹp AC 25 - 70 , 2 boulon </t>
  </si>
  <si>
    <t>HH-35A-003</t>
  </si>
  <si>
    <t xml:space="preserve">Kẹp AC 25 - 70 , 3 boulon </t>
  </si>
  <si>
    <t>HH-35A-004</t>
  </si>
  <si>
    <t>Kẹp AC 25 - 150 , 2 boulon</t>
  </si>
  <si>
    <t>HH-35A-005</t>
  </si>
  <si>
    <t>Kẹp AC 25 - 150 , 3 boulon</t>
  </si>
  <si>
    <t>HH-35A-006</t>
  </si>
  <si>
    <t xml:space="preserve">Kẹp AC 25 - 240 , 2 boulon </t>
  </si>
  <si>
    <t>HH-35A-007</t>
  </si>
  <si>
    <t>Kẹp AC 25 - 240 , 3 boulon</t>
  </si>
  <si>
    <t>HH-36A</t>
  </si>
  <si>
    <t>PHỤ KIỆN ĐƯỜNG DÂY TRUNG THẾ</t>
  </si>
  <si>
    <t>HH-36A-001</t>
  </si>
  <si>
    <t>Kẹp dừng 25 - 70mm2, loại cong 2U</t>
  </si>
  <si>
    <t>HH-36A-002</t>
  </si>
  <si>
    <t>Kẹp dừng 25 - 120mm2, loại cong 3U</t>
  </si>
  <si>
    <t>HH-36A-003</t>
  </si>
  <si>
    <t>Kẹp dừng 25 - 240mm2, loại cong 3U</t>
  </si>
  <si>
    <t>HH-36A-004</t>
  </si>
  <si>
    <t>Kẹp dừng 25 - 240mm2, loại cong 4U</t>
  </si>
  <si>
    <t>HH-36A-005</t>
  </si>
  <si>
    <t>Kẹp dừng 50-240mm2, loại cong 5U</t>
  </si>
  <si>
    <t>HH-36A-006</t>
  </si>
  <si>
    <t>Kẹp dừng 50 - 240mm2, loại cong 3U dây bọc</t>
  </si>
  <si>
    <t>HH-36A-007</t>
  </si>
  <si>
    <t xml:space="preserve">Kẹp dừng 50 - 240mm2, loại cong 4U dây bọc </t>
  </si>
  <si>
    <t>HH-36A-008</t>
  </si>
  <si>
    <t xml:space="preserve">Kẹp dừng 50 - 240mm2, loại cong 5U dây bọc </t>
  </si>
  <si>
    <t>HH-36A-009</t>
  </si>
  <si>
    <t>Kẹp dừng thẳng 25 - 70mm2 - 3U</t>
  </si>
  <si>
    <t>HH-36A-010</t>
  </si>
  <si>
    <t>Kẹp dừng thẳng 25 - 150mm2 - 4U</t>
  </si>
  <si>
    <t>HH-36A-011</t>
  </si>
  <si>
    <t>Kẹp dừng thẳng 25 - 240mm2 - 5U</t>
  </si>
  <si>
    <t>HH-37A</t>
  </si>
  <si>
    <t>ỐNG NỐI SỬ DỤNG CHO DÂY NHÔM</t>
  </si>
  <si>
    <t>HH-37A-001</t>
  </si>
  <si>
    <t>Ống nối ON-AL 35mm2 dài 130mm</t>
  </si>
  <si>
    <t>Ống</t>
  </si>
  <si>
    <t>HH-37A-002</t>
  </si>
  <si>
    <t>Ống nối ON-AL 50mm2 dài 180mm</t>
  </si>
  <si>
    <t>HH-37A-003</t>
  </si>
  <si>
    <t>Ống nối ON-AL 70mm2 dài 230mm</t>
  </si>
  <si>
    <t>HH-37A-004</t>
  </si>
  <si>
    <t>Ống nối ON-AL 95mm2 dài 230mm</t>
  </si>
  <si>
    <t>HH-37A-005</t>
  </si>
  <si>
    <t>Ống nối ON-AL 120mm2 dài 240mm</t>
  </si>
  <si>
    <t>HH-37A-006</t>
  </si>
  <si>
    <t>Ống nối ON-AL 150mm2 dài 290mm</t>
  </si>
  <si>
    <t>HH-37A-007</t>
  </si>
  <si>
    <t>Ống nối ON-AL 185mm2 dài 290mm</t>
  </si>
  <si>
    <t>HH-37A-008</t>
  </si>
  <si>
    <t>Ống nối ON-AL 240mm2 dài 340mm</t>
  </si>
  <si>
    <t>HH-37A-009</t>
  </si>
  <si>
    <t>Ống nối ON-AL 300mm2 dài 340mm</t>
  </si>
  <si>
    <t>HH-37A-010</t>
  </si>
  <si>
    <t>Ống nối ON-AL 400mm2 dài 340mm</t>
  </si>
  <si>
    <t>HH-38A</t>
  </si>
  <si>
    <t>KẸP QUAI</t>
  </si>
  <si>
    <t>HH-38A-001</t>
  </si>
  <si>
    <t>Kẹp quai 2/0 lọai ty, trung thế</t>
  </si>
  <si>
    <t>HH-38A-002</t>
  </si>
  <si>
    <t>Kẹp quai 4/0 lọai ty, trung thế</t>
  </si>
  <si>
    <t>HH-38A-003</t>
  </si>
  <si>
    <t>Kẹp quai 150-240mm2 loại ty, trung thế</t>
  </si>
  <si>
    <t>HH-38A-004</t>
  </si>
  <si>
    <t>Kẹp quai 2/0 loại thường</t>
  </si>
  <si>
    <t>HH-38A-005</t>
  </si>
  <si>
    <t>Kẹp quai 4/0 loại thường</t>
  </si>
  <si>
    <t>HH-38A-006</t>
  </si>
  <si>
    <t>Kẹp quai 2/0 boulon inox, trung thế</t>
  </si>
  <si>
    <t>HH-38A-007</t>
  </si>
  <si>
    <t>Kẹp quai 4/0 boulon inox, trung thế</t>
  </si>
  <si>
    <t>HH-38A-008</t>
  </si>
  <si>
    <t>Kẹp quai 150-240 boulon inox, trung thế</t>
  </si>
  <si>
    <t>HH-38A-009</t>
  </si>
  <si>
    <t>Kẹp quai dạng ép 50-70</t>
  </si>
  <si>
    <t>HH-38A-010</t>
  </si>
  <si>
    <t>Kẹp quai dạng ép 95-120</t>
  </si>
  <si>
    <t>HH-38A-011</t>
  </si>
  <si>
    <t>Kẹp quai dạng ép 150-240</t>
  </si>
  <si>
    <t>HH-39A</t>
  </si>
  <si>
    <t xml:space="preserve">HOTLINE </t>
  </si>
  <si>
    <t>HH-39A-001</t>
  </si>
  <si>
    <t>Hotline 2/0</t>
  </si>
  <si>
    <t>HH-39A-002</t>
  </si>
  <si>
    <t>Hotline 4/0</t>
  </si>
  <si>
    <t>HH-39A-003</t>
  </si>
  <si>
    <t>Hotline Cu 240mm2, mỏ vịt</t>
  </si>
  <si>
    <t>HH-39A-004</t>
  </si>
  <si>
    <t>Hotline Al 4/0</t>
  </si>
  <si>
    <t>HH-39A-005</t>
  </si>
  <si>
    <t>Hotline Al 240mm2, mỏ vịt</t>
  </si>
  <si>
    <t>HH-39A-006</t>
  </si>
  <si>
    <t>Hotline Al 240-300mm2, mỏ vịt</t>
  </si>
  <si>
    <t>HH-39A-007</t>
  </si>
  <si>
    <t>Hotline Cu 240mm2</t>
  </si>
  <si>
    <t>HH-40A</t>
  </si>
  <si>
    <t>COSSE ÉP SỬ DỤNG VỚI DÂY ĐỒNG ( có Compound)</t>
  </si>
  <si>
    <t>HH-40A-001</t>
  </si>
  <si>
    <t>Cosse ép Cu 16mm2-N dài 45mm chiều dài ép dây 21mm</t>
  </si>
  <si>
    <t>HH-40A-002</t>
  </si>
  <si>
    <t>Cosse ép Cu 16mm2-N dài 52mm chiều dài ép dây 28mm</t>
  </si>
  <si>
    <t>HH-40A-003</t>
  </si>
  <si>
    <t>Cosse ép Cu 25mm2-N dài 45mm chiều dài ép dây 21mm</t>
  </si>
  <si>
    <t>HH-40A-004</t>
  </si>
  <si>
    <t>Cosse ép Cu 25mm2-N dài 52mm chiều dài ép dây 28mm</t>
  </si>
  <si>
    <t>HH-40A-005</t>
  </si>
  <si>
    <t>Cosse ép Cu 35mm2-N dài 51mm chiều dài ép dây 23mm</t>
  </si>
  <si>
    <t>HH-40A-006</t>
  </si>
  <si>
    <t>Cosse ép Cu 35mm2-N dài 60mm chiều dài ép dây 32mm</t>
  </si>
  <si>
    <t>HH-40A-007</t>
  </si>
  <si>
    <t>Cosse ép Cu 50mm2-N dài 51mm chiều dài ép dây 23mm</t>
  </si>
  <si>
    <t>HH-40A-008</t>
  </si>
  <si>
    <t>Cosse ép Cu 50mm2-N dài 64mm chiều dài ép dây 36mm</t>
  </si>
  <si>
    <t>HH-40A-009</t>
  </si>
  <si>
    <t>Cosse ép Cu 70mm2-N dài 58mm chiều dài ép dây 24mm</t>
  </si>
  <si>
    <t>HH-40A-010</t>
  </si>
  <si>
    <t>Cosse ép Cu 70mm2-N dài 72mm chiều dài ép dây 38mm</t>
  </si>
  <si>
    <t>HH-40A-011</t>
  </si>
  <si>
    <t>Cosse ép Cu 95mm2-N dài 65mm chiều dài ép dây 26mm</t>
  </si>
  <si>
    <t>HH-40A-012</t>
  </si>
  <si>
    <t>Cosse ép Cu 95mm2-N dài 81mm chiều dài ép dây 42mm</t>
  </si>
  <si>
    <t>HH-40A-013</t>
  </si>
  <si>
    <t>Cosse ép Cu 120mm2-N dài 71mm chiều dài ép dây 27mm</t>
  </si>
  <si>
    <t>HH-40A-014</t>
  </si>
  <si>
    <t>Cosse ép Cu 120mm2-N dài 86mm chiều dài ép dây 42mm</t>
  </si>
  <si>
    <t>HH-40A-015</t>
  </si>
  <si>
    <t>Cosse ép Cu 150mm2-N dài 76mm chiều dài ép dây 27mm</t>
  </si>
  <si>
    <t>HH-40A-016</t>
  </si>
  <si>
    <t>Cosse ép Cu 150mm2-N dài 101mm chiều dài ép dây 52mm</t>
  </si>
  <si>
    <t>HH-40A-017</t>
  </si>
  <si>
    <t>Cosse ép Cu 185mm2-N dài 83mm chiều dài ép dây 29mm</t>
  </si>
  <si>
    <t>HH-40A-018</t>
  </si>
  <si>
    <t>Cosse ép Cu 185mm2-N dài 106mm chiều dài ép dây 52mm</t>
  </si>
  <si>
    <t>HH-40A-019</t>
  </si>
  <si>
    <t>Cosse ép Cu 200mm2-N dài 104mm chiều dài ép dây 50mm</t>
  </si>
  <si>
    <t>HH-40A-020</t>
  </si>
  <si>
    <t>Cosse ép Cu 240mm2-N dài 93mm chiều dài ép dây 36mm</t>
  </si>
  <si>
    <t>HH-40A-021</t>
  </si>
  <si>
    <t>Cosse ép Cu 240mm2-N dài 115mm chiều dài ép dây 58mm</t>
  </si>
  <si>
    <t>HH-40A-022</t>
  </si>
  <si>
    <t>Cosse ép Cu 300mm2-N dài 103mm chiều dài ép dây 43mm</t>
  </si>
  <si>
    <t>HH-40A-023</t>
  </si>
  <si>
    <t>Cosse ép Cu 300mm2-N dài 130mm chiều dài ép dây 70mm</t>
  </si>
  <si>
    <t>HH-40A-024</t>
  </si>
  <si>
    <t>Cosse ép Cu 400mm2-N dài 112mm chiều dài ép dây 48mm</t>
  </si>
  <si>
    <t>HH-40A-025</t>
  </si>
  <si>
    <t>Cosse ép Cu 400mm2-N dài 140mm chiều dài ép dây 76mm</t>
  </si>
  <si>
    <t>HH-40A-026</t>
  </si>
  <si>
    <t>Cosse ép Cu 16mm2-2N dài 90mm chiều dài ép dây 21mm</t>
  </si>
  <si>
    <t>HH-40A-027</t>
  </si>
  <si>
    <t>Cosse ép Cu 16mm2-2N dài 97mm chiều dài ép dây 28mm</t>
  </si>
  <si>
    <t>HH-40A-028</t>
  </si>
  <si>
    <t>Cosse ép Cu 25mm2-2N dài 90mm chiều dài ép dây 21mm</t>
  </si>
  <si>
    <t>HH-40A-029</t>
  </si>
  <si>
    <t>Cosse ép Cu 25mm2-2N dài 97mm chiều dài ép dây 28mm</t>
  </si>
  <si>
    <t>HH-40A-030</t>
  </si>
  <si>
    <t>Cosse ép Cu 35mm2-2N dài 96mm chiều dài ép dây 23mm</t>
  </si>
  <si>
    <t>HH-40A-031</t>
  </si>
  <si>
    <t>Cosse ép Cu 35mm2-2N dài 105mm chiều dài ép dây 32mm</t>
  </si>
  <si>
    <t>HH-40A-032</t>
  </si>
  <si>
    <t>Cosse ép Cu 50mm2-2N dài 96mm chiều dài ép dây 23mm</t>
  </si>
  <si>
    <t>HH-40A-033</t>
  </si>
  <si>
    <t>Cosse ép Cu 50mm2-2N dài 109mm chiều dài ép dây 36mm</t>
  </si>
  <si>
    <t>HH-40A-034</t>
  </si>
  <si>
    <t>Cosse ép Cu 70mm2-2N dài 103mm chiều dài ép dây 24mm</t>
  </si>
  <si>
    <t>HH-40A-035</t>
  </si>
  <si>
    <t>Cosse ép Cu 70mm2-2N dài 117mm chiều dài ép dây 38mm</t>
  </si>
  <si>
    <t>HH-40A-036</t>
  </si>
  <si>
    <t>Cosse ép Cu 95mm2-2N dài 110mm chiều dài ép dây 26mm</t>
  </si>
  <si>
    <t>HH-40A-037</t>
  </si>
  <si>
    <t>Cosse ép Cu 95mm2-2N dài 126mm chiều dài ép dây 42mm</t>
  </si>
  <si>
    <t>HH-40A-038</t>
  </si>
  <si>
    <t>Cosse ép Cu 120mm2-2N dài 116mm chiều dài ép dây 27mm</t>
  </si>
  <si>
    <t>HH-40A-039</t>
  </si>
  <si>
    <t>Cosse ép Cu 120mm2-2N dài 131mm chiều dài ép dây 42mm</t>
  </si>
  <si>
    <t>HH-40A-040</t>
  </si>
  <si>
    <t>Cosse ép Cu 150mm2-2N dài 121mm chiều dài ép dây 27mm</t>
  </si>
  <si>
    <t>HH-40A-041</t>
  </si>
  <si>
    <t>Cosse ép Cu 150mm2-2N dài 146mm chiều dài ép dây 52mm</t>
  </si>
  <si>
    <t>HH-40A-042</t>
  </si>
  <si>
    <t>Cosse ép Cu 185mm2-2N dài 128mm chiều dài ép dây 29mm</t>
  </si>
  <si>
    <t>HH-40A-043</t>
  </si>
  <si>
    <t>Cosse ép Cu 185mm2-2N dài 151mm chiều dài ép dây 52mm</t>
  </si>
  <si>
    <t>HH-40A-044</t>
  </si>
  <si>
    <t>Cosse ép Cu 200mm2-2N dài 149mm chiều dài ép dây 50mm</t>
  </si>
  <si>
    <t>HH-40A-045</t>
  </si>
  <si>
    <t>Cosse ép Cu 240mm2-2N dài 138mm chiều dài ép dây 36mm</t>
  </si>
  <si>
    <t>HH-40A-046</t>
  </si>
  <si>
    <t>Cosse ép Cu 240mm2-2N dài 160mm chiều dài ép dây 58mm</t>
  </si>
  <si>
    <t>HH-40A-047</t>
  </si>
  <si>
    <t>Cosse ép Cu 300mm2-2N dài 148mm chiều dài ép dây 43mm</t>
  </si>
  <si>
    <t>HH-40A-048</t>
  </si>
  <si>
    <t>Cosse ép Cu 300mm2-2N dài 175mm chiều dài ép dây 70mm</t>
  </si>
  <si>
    <t>HH-40A-049</t>
  </si>
  <si>
    <t>Cosse ép Cu 400mm2-2N dài 157mm chiều dài ép dây 48mm</t>
  </si>
  <si>
    <t>HH-40A-050</t>
  </si>
  <si>
    <t>Cosse ép Cu 400mm2 -2 N dài 185mm chiều dài ép dây 76mm</t>
  </si>
  <si>
    <t>HH-40B-002</t>
  </si>
  <si>
    <t>Cosse ép Cu 25mm2-N dài 49mm, lỗ phi 9, bản cực 2.5mm, chiều dài ép dây 25mm</t>
  </si>
  <si>
    <t>HH-41A</t>
  </si>
  <si>
    <t>ỐNG NỐI SỬ DỤNG CHO CÁP ĐỒNG</t>
  </si>
  <si>
    <t>HH-41A-001</t>
  </si>
  <si>
    <t>Ống nối ON - Cu 38mm2 dài 80mm</t>
  </si>
  <si>
    <t>HH-41A-002</t>
  </si>
  <si>
    <t>Ống nối ON - Cu 50mm2 dài 130mm</t>
  </si>
  <si>
    <t>HH-41A-003</t>
  </si>
  <si>
    <t>Ống nối ON - Cu 70mm2 dài 130mm</t>
  </si>
  <si>
    <t>HH-41A-004</t>
  </si>
  <si>
    <t>Ống nối ON - Cu 95mm2 dài 180mm</t>
  </si>
  <si>
    <t>HH-41A-005</t>
  </si>
  <si>
    <t>Ống nối ON - Cu 120mm2 dài 190mm</t>
  </si>
  <si>
    <t>HH-41A-006</t>
  </si>
  <si>
    <t>Ống nối ON - Cu 150mm2 dài 190mm</t>
  </si>
  <si>
    <t>HH-41A-007</t>
  </si>
  <si>
    <t>Ống nối ON - Cu 185mm2 dài 240mm</t>
  </si>
  <si>
    <t>HH-41A-008</t>
  </si>
  <si>
    <t>Ống nối ON - Cu 240mm2 dài 290mm</t>
  </si>
  <si>
    <t>HH-41A-009</t>
  </si>
  <si>
    <t>Ống nối ON - Cu 300mm2 dài 290mm</t>
  </si>
  <si>
    <t>HH-41A-010</t>
  </si>
  <si>
    <t>Ống nối ON - Cu 400mm2 dài 340mm</t>
  </si>
  <si>
    <t>HH-41A-011</t>
  </si>
  <si>
    <t>Ống nối OL-Cu 38mm2 dài 80mm</t>
  </si>
  <si>
    <t>HH-41A-012</t>
  </si>
  <si>
    <t>Ống nối OL-Cu 50mm2 dài 80mm</t>
  </si>
  <si>
    <t>HH-41A-013</t>
  </si>
  <si>
    <t>Ống nối OL-Cu 70mm2 dài 80mm</t>
  </si>
  <si>
    <t>HH-41A-014</t>
  </si>
  <si>
    <t>Ống nối OL-Cu 95mm2 dài 80mm</t>
  </si>
  <si>
    <t>HH-41A-015</t>
  </si>
  <si>
    <t>Ống nối OL-Cu 120mm2 dài 90mm</t>
  </si>
  <si>
    <t>HH-41A-016</t>
  </si>
  <si>
    <t>Ống nối OL-Cu 150mm2 dài 140mm</t>
  </si>
  <si>
    <t>HH-41A-017</t>
  </si>
  <si>
    <t>Ống nối OL-Cu 185mm2 dài 140mm</t>
  </si>
  <si>
    <t>HH-41A-018</t>
  </si>
  <si>
    <t>Ống nối OL-Cu 240mm2 dài 140mm</t>
  </si>
  <si>
    <t>HH-41A-019</t>
  </si>
  <si>
    <t>Ống nối OL-Cu 300mm2 dài 190mm</t>
  </si>
  <si>
    <t>HH-41A-020</t>
  </si>
  <si>
    <t>Ống nối OL-Cu 400mm2 dài 190mm</t>
  </si>
  <si>
    <t>HH-42A</t>
  </si>
  <si>
    <t xml:space="preserve">COSSE ÉP SỬ DỤNG VỚI DÂY NHÔM </t>
  </si>
  <si>
    <t>HH-42A-001</t>
  </si>
  <si>
    <t>Cosse ép AL 35mm2-N</t>
  </si>
  <si>
    <t>HH-42A-002</t>
  </si>
  <si>
    <t>Cosse ép AL 50mm2-N</t>
  </si>
  <si>
    <t>HH-42A-003</t>
  </si>
  <si>
    <t>Cosse ép AL 70mm2-N</t>
  </si>
  <si>
    <t>HH-42A-004</t>
  </si>
  <si>
    <t>Cosse ép AL 95mm2-N</t>
  </si>
  <si>
    <t>HH-42A-005</t>
  </si>
  <si>
    <t>Cosse ép AL 120mm2-N</t>
  </si>
  <si>
    <t>HH-42A-006</t>
  </si>
  <si>
    <t>Cosse ép AL 150mm2-N</t>
  </si>
  <si>
    <t>HH-42A-007</t>
  </si>
  <si>
    <t>Cosse ép AL 185mm2-N</t>
  </si>
  <si>
    <t>HH-42A-008</t>
  </si>
  <si>
    <t>Cosse ép AL 240mm2-N</t>
  </si>
  <si>
    <t>HH-42A-009</t>
  </si>
  <si>
    <t>Cosse ép AL 300mm2-N</t>
  </si>
  <si>
    <t>HH-42A-010</t>
  </si>
  <si>
    <t>Cosse ép AL 400mm2-N</t>
  </si>
  <si>
    <t>HH-42A-011</t>
  </si>
  <si>
    <t>Cosse ép AL 500mm2-N</t>
  </si>
  <si>
    <t>HH-42A-012</t>
  </si>
  <si>
    <t>Cosse ép AL 50mm2-2N</t>
  </si>
  <si>
    <t>HH-42A-013</t>
  </si>
  <si>
    <t>Cosse ép AL 70mm2-2N</t>
  </si>
  <si>
    <t>HH-42A-014</t>
  </si>
  <si>
    <t>Cosse ép AL 95mm2-2N</t>
  </si>
  <si>
    <t>HH-42A-015</t>
  </si>
  <si>
    <t>Cosse ép AL 120mm2-2N</t>
  </si>
  <si>
    <t>HH-42A-016</t>
  </si>
  <si>
    <t>Cosse ép AL 150mm2-2N</t>
  </si>
  <si>
    <t>HH-42A-017</t>
  </si>
  <si>
    <t>Cosse ép AL 185mm2-2N</t>
  </si>
  <si>
    <t>HH-42A-018</t>
  </si>
  <si>
    <t>Cosse ép AL 240mm2-2N</t>
  </si>
  <si>
    <t>HH-42A-019</t>
  </si>
  <si>
    <t>Cosse ép AL 300mm2-2N</t>
  </si>
  <si>
    <t>HH-42A-020</t>
  </si>
  <si>
    <t>Cosse ép AL 400mm2-2N</t>
  </si>
  <si>
    <t>HH-42A-021</t>
  </si>
  <si>
    <t>Cosse ép AL 500mm2-2N</t>
  </si>
  <si>
    <t>HH-43A</t>
  </si>
  <si>
    <t xml:space="preserve">COSSE ÉP SỬ DỤNG VỚI DÂY ACSR </t>
  </si>
  <si>
    <t>HH-43A-001</t>
  </si>
  <si>
    <t>Cosse ép ACSR 50mm2-N</t>
  </si>
  <si>
    <t>HH-43A-002</t>
  </si>
  <si>
    <t>Cosse ép ACSR 70mm2-N</t>
  </si>
  <si>
    <t>HH-43A-003</t>
  </si>
  <si>
    <t>Cosse ép ACSR 95mm2-N</t>
  </si>
  <si>
    <t>HH-43A-004</t>
  </si>
  <si>
    <t>Cosse ép ACSR 120mm2-N</t>
  </si>
  <si>
    <t>HH-43A-005</t>
  </si>
  <si>
    <t>Cosse ép ACSR 150mm2-N</t>
  </si>
  <si>
    <t>HH-43A-006</t>
  </si>
  <si>
    <t>Cosse ép ACSR 185mm2-N</t>
  </si>
  <si>
    <t>HH-43A-007</t>
  </si>
  <si>
    <t>Cosse ép ACSR 240mm2-N</t>
  </si>
  <si>
    <t>HH-43A-008</t>
  </si>
  <si>
    <t>Cosse ép ACSR 300mm2-N</t>
  </si>
  <si>
    <t>HH-43A-009</t>
  </si>
  <si>
    <t>Cosse ép ACSR 400mm2-N</t>
  </si>
  <si>
    <t>HH-43A-010</t>
  </si>
  <si>
    <t>Cosse ép ACSR 500mm2-N</t>
  </si>
  <si>
    <t>HH-43A-011</t>
  </si>
  <si>
    <t>Cosse ép ACSR 50mm2-2N</t>
  </si>
  <si>
    <t>HH-43A-012</t>
  </si>
  <si>
    <t>Cosse ép ACSR 70mm2-2N</t>
  </si>
  <si>
    <t>HH-43A-013</t>
  </si>
  <si>
    <t>Cosse ép ACSR 95mm2-2N</t>
  </si>
  <si>
    <t>HH-43A-014</t>
  </si>
  <si>
    <t>Cosse ép ACSR 120mm2-2N</t>
  </si>
  <si>
    <t>HH-43A-015</t>
  </si>
  <si>
    <t>Cosse ép ACSR 150mm2-2N</t>
  </si>
  <si>
    <t>HH-43A-016</t>
  </si>
  <si>
    <t>Cosse ép ACSR 185mm2-2N</t>
  </si>
  <si>
    <t>HH-43A-017</t>
  </si>
  <si>
    <t>Cosse ép ACSR 240mm2-2N</t>
  </si>
  <si>
    <t>HH-43A-018</t>
  </si>
  <si>
    <t>Cosse ép ACSR 300mm2-2N</t>
  </si>
  <si>
    <t>HH-43A-019</t>
  </si>
  <si>
    <t>Cosse ép ACSR 400mm2-2N</t>
  </si>
  <si>
    <t>HH-43A-020</t>
  </si>
  <si>
    <t>Cosse ép ACSR 500mm2-2N</t>
  </si>
  <si>
    <t>HH-44A</t>
  </si>
  <si>
    <t>ỐNG NỐI LÈO SỬ DUNG CHO DÂY NHÔM</t>
  </si>
  <si>
    <t>HH-44A-001</t>
  </si>
  <si>
    <t>Ống nối OL-AL 35mm2 dài 130mm</t>
  </si>
  <si>
    <t>HH-44A-002</t>
  </si>
  <si>
    <t>Ống nối OL-AL 50mm2 dài 130mm</t>
  </si>
  <si>
    <t>HH-44A-003</t>
  </si>
  <si>
    <t>Ống nối OL-AL 70mm2 dài 130mm</t>
  </si>
  <si>
    <t>HH-44A-004</t>
  </si>
  <si>
    <t>Ống nối OL-AL 95mm2 dài 180mm</t>
  </si>
  <si>
    <t>HH-44A-005</t>
  </si>
  <si>
    <t>Ống nối OL-AL 120mm2 dài 190mm</t>
  </si>
  <si>
    <t>HH-44A-006</t>
  </si>
  <si>
    <t>Ống nối OL-AL 150mm2 dài 190mm</t>
  </si>
  <si>
    <t>HH-44A-007</t>
  </si>
  <si>
    <t>Ống nối OL-AL 185mm2 dài 240mm</t>
  </si>
  <si>
    <t>HH-44A-008</t>
  </si>
  <si>
    <t>Ống nối OL-AL 240mm2 dài 240mm</t>
  </si>
  <si>
    <t>HH-44A-009</t>
  </si>
  <si>
    <t>Ống nối OL-AL 300mm2 dài 290mm</t>
  </si>
  <si>
    <t>HH-44A-010</t>
  </si>
  <si>
    <t>Ống nối OL-AL 400mm2 dài 290mm</t>
  </si>
  <si>
    <t>HH-45A</t>
  </si>
  <si>
    <t xml:space="preserve">ỐNG NỐI DÂY NHÔM LÕI THÉP </t>
  </si>
  <si>
    <t>HH-45A-001</t>
  </si>
  <si>
    <t>Ống nối ON-ACSR 35mm2 (ống nhôm dài 390mm, ống sắt dài 120mm)</t>
  </si>
  <si>
    <t>HH-45A-002</t>
  </si>
  <si>
    <t>Ống nối ON-ACSR 50mm2 (ống nhôm dài 390mm, ống sắt dài 120mm)</t>
  </si>
  <si>
    <t>HH-45A-003</t>
  </si>
  <si>
    <t>Ống nối ON-ACSR 70mm2 (ống nhôm dài 450mm, ống sắt dài 130mm)</t>
  </si>
  <si>
    <t>HH-45A-004</t>
  </si>
  <si>
    <t>Ống nối ON-ACSR 95mm2 (ống nhôm dài 460mm, ống sắt dài 140mm)</t>
  </si>
  <si>
    <t>HH-45A-005</t>
  </si>
  <si>
    <t>Ống nối ON-ACSR 120mm2 (ống nhôm dài 520mm, ống sắt dài 150mm)</t>
  </si>
  <si>
    <t>HH-45A-006</t>
  </si>
  <si>
    <t>Ống nối ON-ACSR 150mm2 (ống nhôm dài 545mm, ống sắt dài 175mm)</t>
  </si>
  <si>
    <t>HH-45A-007</t>
  </si>
  <si>
    <t>Ống nối ON-ACSR 185mm2 (ống nhôm dài 620mm, ống sắt dài 200mm)</t>
  </si>
  <si>
    <t>HH-45A-008</t>
  </si>
  <si>
    <t>Ống nối ON-ACSR 240mm2 (ống nhôm dài 680mm, ống sắt dài 210mm)</t>
  </si>
  <si>
    <t>HH-45A-009</t>
  </si>
  <si>
    <t>Ống nối ON-ACSR 300mm2 (ống nhôm dài 750mm, ống sắt dài 230mm)</t>
  </si>
  <si>
    <t>HH-45A-010</t>
  </si>
  <si>
    <t>Ống nối ON-ACSR 400mm2 (ống nhôm dài 780mm, ống sắt dài 260mm)</t>
  </si>
  <si>
    <t>HH-46A</t>
  </si>
  <si>
    <t>ỐNG NỐI LÈO DÂY NHÔM LÕI THÉP (có Compound)</t>
  </si>
  <si>
    <t>HH-46A-001</t>
  </si>
  <si>
    <t>Ống nối OL-ACSR 35mm2 dài 130mm</t>
  </si>
  <si>
    <t>HH-46A-002</t>
  </si>
  <si>
    <t>Ống nối OL-ACSR 50mm2 dài 130 mm</t>
  </si>
  <si>
    <t>HH-46A-003</t>
  </si>
  <si>
    <t>Ống nối OL-ACSR 70mm2 dài 130mm</t>
  </si>
  <si>
    <t>HH-46A-004</t>
  </si>
  <si>
    <t>Ống nối OL-ACSR 95mm2 dài 180mm</t>
  </si>
  <si>
    <t>HH-46A-005</t>
  </si>
  <si>
    <t>Ống nối OL-ACSR 120mm2 dài 190mm</t>
  </si>
  <si>
    <t>HH-46A-006</t>
  </si>
  <si>
    <t>Ống nối OL-ACSR 150mm2 dài 190mm</t>
  </si>
  <si>
    <t>HH-46A-007</t>
  </si>
  <si>
    <t>Ống nối OL-ACSR 185mm2 dài 240mm</t>
  </si>
  <si>
    <t>HH-46A-008</t>
  </si>
  <si>
    <t>Ống nối OL-ACSR 240mm2 dài 240mm</t>
  </si>
  <si>
    <t>HH-46A-009</t>
  </si>
  <si>
    <t>Ống nối OL-ACSR 300mm2 dài 290mm</t>
  </si>
  <si>
    <t>HH-46A-010</t>
  </si>
  <si>
    <t>Ống nối OL-ACSR 400mm2 dài 290mm</t>
  </si>
  <si>
    <t>HH-47A</t>
  </si>
  <si>
    <t>GIÁP BUỘC, NÍU ( Polymer Alpha )</t>
  </si>
  <si>
    <t>HH-47A-001</t>
  </si>
  <si>
    <t>Giáp níu dây trần ADG0840, dài 625mm, 8,38 ÷ 9,02mm (35mm2)</t>
  </si>
  <si>
    <t>HH-47A-002</t>
  </si>
  <si>
    <t>Giáp níu dây trần ADG0940, dài 700mm, 9,40 ÷ 9,80mm (50mm2)</t>
  </si>
  <si>
    <t>HH-47A-003</t>
  </si>
  <si>
    <t>Giáp níu dây trần ADG1135, dài 800mm, 11,35 ÷ 11,85mm (70mm2)</t>
  </si>
  <si>
    <t>HH-47A-004</t>
  </si>
  <si>
    <t>Giáp níu dây trần ADG1350, dài 905mm, 13,32 ÷ 13,73mm (95mm2)</t>
  </si>
  <si>
    <t>HH-47A-005</t>
  </si>
  <si>
    <t>Giáp níu dây trần ADG1470, dài 935mm, 14,68 ÷ 16,59mm (120mm2)</t>
  </si>
  <si>
    <t>HH-47A-006</t>
  </si>
  <si>
    <t>Giáp níu dây trần ADG1660, dài 1040mm, 16,60 ÷ 18,77mm (150mm2)</t>
  </si>
  <si>
    <t>HH-47A-007</t>
  </si>
  <si>
    <t>Giáp níu dây trần ADG1880, dài 1215mm, 18,80 ÷ 21,26mm (185mm2)</t>
  </si>
  <si>
    <t>HH-47A-008</t>
  </si>
  <si>
    <t>Giáp níu dây trần ADG2130, dài 1330mm, 21,29 ÷ 24,05mm (240mm2)</t>
  </si>
  <si>
    <t>HH-47A-009</t>
  </si>
  <si>
    <t>HH-47A-010</t>
  </si>
  <si>
    <t>HH-47A-011</t>
  </si>
  <si>
    <t>HH-47A-012</t>
  </si>
  <si>
    <t>HH-47A-013</t>
  </si>
  <si>
    <t>Giáp níu dây bọc ACD2260-TP, dài 1100mm,  20,1 ÷ 23,5mm (50mm2)</t>
  </si>
  <si>
    <t>HH-47A-014</t>
  </si>
  <si>
    <t>Giáp níu dây bọc ACD2405-TP, dài 1180mm, 22,2 ÷ 25,6mm (70mm2)</t>
  </si>
  <si>
    <t>HH-47A-015</t>
  </si>
  <si>
    <t>Giáp níu dây bọc ACD2555-TP, dài 1200mm, 24.0 ÷ 27,5mm (95mm2)</t>
  </si>
  <si>
    <t>HH-47A-016</t>
  </si>
  <si>
    <t>Giáp níu dây bọc ACD2720-TP, dài 1240mm, 26,1 ÷ 28,9mm (120mm2)</t>
  </si>
  <si>
    <t>HH-47A-017</t>
  </si>
  <si>
    <t>Giáp níu dây bọc ACD2895-TP, dài 1300mm, 27,6 ÷ 30,7mm (150mm2)</t>
  </si>
  <si>
    <t>HH-47A-018</t>
  </si>
  <si>
    <t>Giáp níu dây bọc ACD3080-TP, dài 1350mm, 30,8 ÷ 33,7mm (185mm2)</t>
  </si>
  <si>
    <t>HH-47A-019</t>
  </si>
  <si>
    <t>Giáp níu dây bọc ACD3485-TP, dài 1390mm, 33,8 ÷ 37,5mm (240mm2)</t>
  </si>
  <si>
    <t>HH-47A-020</t>
  </si>
  <si>
    <t>Giáp níu dây bọc ACD3705-TP, dài 1485mm, 36,6 ÷ 39,7mm (300mm2)</t>
  </si>
  <si>
    <t>HH-47A-021</t>
  </si>
  <si>
    <t>Giáp buộc đầu sứ đơn composite PTT1202-C, đường kính cáp 18,5 ÷ 23,4mm (35-50mm2)</t>
  </si>
  <si>
    <t>HH-47A-022</t>
  </si>
  <si>
    <t>Giáp buộc đầu sứ đơn composite PTT1203-C, đường kính cáp 23,4 ÷ 27,9mm (70-95mm2)</t>
  </si>
  <si>
    <t>HH-47A-023</t>
  </si>
  <si>
    <t>Giáp buộc đầu sứ đơn composite PTT1204-C, đường kính cáp 27,9 ÷ 30,9mm (120-150mm2)</t>
  </si>
  <si>
    <t>HH-47A-024</t>
  </si>
  <si>
    <t>Giáp buộc đầu sứ đơn composite PTT1373-C, đường kính cáp 31 ÷ 37,5mm (185-240mm2)</t>
  </si>
  <si>
    <t>HH-47A-025</t>
  </si>
  <si>
    <t>Giáp buộc đầu sứ đôi composite PDLT2175-C, đường kính cáp 18,5 ÷ 23,4mm (35-50mm2)</t>
  </si>
  <si>
    <t>HH-47A-026</t>
  </si>
  <si>
    <t>Giáp buộc đầu sứ đôi composite PDLT2460-C, đường kính cáp 23,4 ÷ 27,9mm (70-95mm2)</t>
  </si>
  <si>
    <t>HH-47A-027</t>
  </si>
  <si>
    <t>Giáp buộc đầu sứ đôi composite PDLT2785-C, đường kính cáp 27,9 ÷ 30,9mm (120-150mm2)</t>
  </si>
  <si>
    <t>HH-47A-028</t>
  </si>
  <si>
    <t>Giáp buộc đầu sứ đôi composite PDLT3140-C, đường kính cáp 31,0 ÷ 37,5mm (185-240mm2)</t>
  </si>
  <si>
    <t>HH-47A-029</t>
  </si>
  <si>
    <t>Giáp buộc cổ sứ đơn thẳng composite PST2202-C, đường kính cáp 18,5 ÷ 23,4mm (35-50mm2)</t>
  </si>
  <si>
    <t>HH-47A-030</t>
  </si>
  <si>
    <t>Giáp buộc cổ sứ đơn thẳng composite PST2203-C, đường kính cáp 23,4 ÷ 27,9mm (70-95mm2)</t>
  </si>
  <si>
    <t>HH-47A-031</t>
  </si>
  <si>
    <t>Giáp buộc cổ sứ đơn thẳng composite PST2204-C, đường kính cáp 27,9 ÷ 30,9mm (120-150mm2)</t>
  </si>
  <si>
    <t>HH-47A-032</t>
  </si>
  <si>
    <t>Giáp buộc cổ sứ đơn thẳng composite PST2206-C, đường kính cáp 31 ÷ 37,5mm (185-240mm2)</t>
  </si>
  <si>
    <t>HH-47A-033</t>
  </si>
  <si>
    <t>Giáp buộc cổ sứ đơn góc composite PSST2202-C, đường kính cáp 18,5 ÷ 23,4mm (35-50mm2)</t>
  </si>
  <si>
    <t>HH-47A-034</t>
  </si>
  <si>
    <t>Giáp buộc cổ sứ đơn góc composite PSST2203-C, đường kính cáp 23,4 ÷ 27,9mm (70-95mm2)</t>
  </si>
  <si>
    <t>HH-47A-035</t>
  </si>
  <si>
    <t>Giáp buộc cổ sứ đơn góc composite PSST2204-C, đường kính cáp 27,9 ÷ 30,9mm (120-150mm2)</t>
  </si>
  <si>
    <t>HH-47A-036</t>
  </si>
  <si>
    <t>Giáp buộc cổ sứ đơn góc composite PSST2206-C, đường kính cáp 31 ÷ 37,5mm (185-240mm2)</t>
  </si>
  <si>
    <t>HH-47A-037</t>
  </si>
  <si>
    <t>Giáp buộc cổ sứ đôi composite PDST2175-C, đường kính cáp 18,5 ÷ 23,4mm (35-50mm2)</t>
  </si>
  <si>
    <t>HH-47A-038</t>
  </si>
  <si>
    <t>Giáp buộc cổ sứ đôi composite PDST2460-C, đường kính cáp 23,4 ÷ 27,9mm (70-95mm2)</t>
  </si>
  <si>
    <t>HH-47A-039</t>
  </si>
  <si>
    <t>Giáp buộc cổ sứ đôi composite PDST2785-C, đường kính cáp 27,9 ÷ 30,9mm (120-150mm2)</t>
  </si>
  <si>
    <t>HH-47A-040</t>
  </si>
  <si>
    <t>Giáp buộc cổ sứ đôi composite PDST3150-C, đường kính cáp 31,0 ÷ 37,5mm (185-240mm2)</t>
  </si>
  <si>
    <t>HH-47A-041</t>
  </si>
  <si>
    <t>Giáp buộc đầu sứ đơn composite PTT1202-F, đường kính cáp 18,5 ÷ 23,4mm (35-50mm2)</t>
  </si>
  <si>
    <t>HH-47A-042</t>
  </si>
  <si>
    <t>Giáp buộc đầu sứ đơn composite PTT1203-F, đường kính cáp 23,4 ÷ 27,9mm (70-95mm2)</t>
  </si>
  <si>
    <t>HH-47A-043</t>
  </si>
  <si>
    <t>Giáp buộc đầu sứ đơn composite PTT1204-F, đường kính cáp 27,9 ÷ 30,9mm (120-150mm2)</t>
  </si>
  <si>
    <t>HH-47A-044</t>
  </si>
  <si>
    <t>Giáp buộc đầu sứ đơn composite PTT1373-F, đường kính cáp 31 ÷ 37,5mm (185-240mm2)</t>
  </si>
  <si>
    <t>HH-47A-045</t>
  </si>
  <si>
    <t>Giáp buộc đầu sứ đôi composite PDLT2175-F, đường kính cáp 18,5 ÷ 23,4mm (35-50mm2)</t>
  </si>
  <si>
    <t>HH-47A-046</t>
  </si>
  <si>
    <t>Giáp buộc đầu sứ đôi composite PDLT2460-F, đường kính cáp 23,4 ÷ 27,9mm (70-95mm2)</t>
  </si>
  <si>
    <t>HH-47A-047</t>
  </si>
  <si>
    <t>Giáp buộc đầu sứ đôi composite PDLT2785-F, đường kính cáp 27,9 ÷ 30,9mm (120-150mm2)</t>
  </si>
  <si>
    <t>HH-47A-048</t>
  </si>
  <si>
    <t>Giáp buộc đầu sứ đôi composite PDLT3140-F, đường kính cáp 31,0 ÷ 37,5mm (185-240mm2)</t>
  </si>
  <si>
    <t>HH-47A-049</t>
  </si>
  <si>
    <t>Giáp buộc cổ sứ đơn thẳng composite PST2202-F, đường kính cáp 18,5 ÷ 23,4mm (35-50mm2)</t>
  </si>
  <si>
    <t>HH-47A-050</t>
  </si>
  <si>
    <t>Giáp buộc cổ sứ đơn thẳng composite PST2203-F, đường kính cáp 23,4 ÷ 27,9mm (70-95mm2)</t>
  </si>
  <si>
    <t>HH-47A-051</t>
  </si>
  <si>
    <t>Giáp buộc cổ sứ đơn thẳng composite PST2204-F, đường kính cáp 27,9 ÷ 30,9mm (120-150mm2)</t>
  </si>
  <si>
    <t>HH-47A-052</t>
  </si>
  <si>
    <t>Giáp buộc cổ sứ đơn thẳng composite PST2206-F, đường kính cáp 31 ÷ 37,5mm (185-240mm2)</t>
  </si>
  <si>
    <t>HH-47A-053</t>
  </si>
  <si>
    <t>Giáp buộc cổ sứ đơn góc composite PSST2202-F, đường kính cáp 18,5 ÷ 23,4mm ( 35-50mm2)</t>
  </si>
  <si>
    <t>HH-47A-054</t>
  </si>
  <si>
    <t>Giáp buộc cổ sứ đơn góc composite PSST2203-F, đường kính cáp 23,4 ÷ 27,9mm ( 70-95mm2)</t>
  </si>
  <si>
    <t>HH-47A-055</t>
  </si>
  <si>
    <t>Giáp buộc cổ sứ đơn góc composite PSST2204-F, đường kính cáp 27,9 ÷ 30,9mm ( 120-150mm2)</t>
  </si>
  <si>
    <t>HH-47A-056</t>
  </si>
  <si>
    <t>Giáp buộc cổ sứ đơn góc composite PSST2206-F, đường kính cáp 31 ÷ 37,5mm ( 185-240mm2)</t>
  </si>
  <si>
    <t>HH-47A-057</t>
  </si>
  <si>
    <t>Giáp buộc cổ sứ đôi composite PDST2175-F, đường kính cáp 18,5 ÷ 23,4mm (35-50mm2)</t>
  </si>
  <si>
    <t>HH-47A-058</t>
  </si>
  <si>
    <t>Giáp buộc cổ sứ đôi composite PDST2460-F, đường kính cáp 23,4 ÷ 27,9mm (70-95mm2)</t>
  </si>
  <si>
    <t>HH-47A-059</t>
  </si>
  <si>
    <t>Giáp buộc cổ sứ đôi composite PDST2785-F, đường kính cáp 27,9 ÷ 30,9mm (120-150mm2)</t>
  </si>
  <si>
    <t>HH-47A-060</t>
  </si>
  <si>
    <t>Giáp buộc cổ sứ đôi composite PDST3150-F, đường kính cáp 31,0 ÷ 37,5mm (185-240mm2)</t>
  </si>
  <si>
    <t>HH-47A-061</t>
  </si>
  <si>
    <t>Giáp buộc đầu sứ đơn composite PTT 1202SC-C, đường kính cáp 18.5 - 23.4mm (35-50mm2), bán dẫn</t>
  </si>
  <si>
    <t>HH-47A-062</t>
  </si>
  <si>
    <t>Giáp buộc đầu sứ đơn composite PTT 1203SC-C, đường kính cáp  23.4 - 27.9mm (70-95mm2), bán dẫn</t>
  </si>
  <si>
    <t>HH-47A-063</t>
  </si>
  <si>
    <t>Giáp buộc đầu sứ đơn composite PTT 1204SC-C, đường kính cáp 27.9 - 30.9mm (120-150mm2) , bán dẫn</t>
  </si>
  <si>
    <t>HH-47A-064</t>
  </si>
  <si>
    <t>Giáp buộc đầu sứ đơn composite PTT 1373SC-C, đường kính cáp 31 - 37.5mm (185-240mm2), bán dẫn</t>
  </si>
  <si>
    <t>HH-47A-065</t>
  </si>
  <si>
    <t>Giáp buộc đầu sứ đôi composite PDLT 2175SC-C, đường kính cáp 18.5 - 23.4mm (35-50mm2), bán dẫn</t>
  </si>
  <si>
    <t>HH-47A-066</t>
  </si>
  <si>
    <t>Giáp buộc đầu sứ đôi composite PDLT 2460SC-C, đường kính cáp 23.4 - 27.9mm (70-95mm2), bán dẫn</t>
  </si>
  <si>
    <t>HH-47A-067</t>
  </si>
  <si>
    <t>Giáp buộc đầu sứ đôi composite PDLT 2785SC-C, đường kính cáp 27.9 - 30.9mm (120-150mm2), bán dẫn</t>
  </si>
  <si>
    <t>HH-47A-068</t>
  </si>
  <si>
    <t>Giáp buộc đầu sứ đôi composite PDLT 3140SC-C, đường kính cáp 31.0 - 37.5mm (185-240mm2), bán dẫn</t>
  </si>
  <si>
    <t>HH-47A-069</t>
  </si>
  <si>
    <t>Giáp buộc cổ sứ đơn thẳng composite PST 2202SC-C, đường kính cáp 18.5 - 23.4mm (35 -50mm2), bán dẫn</t>
  </si>
  <si>
    <t>HH-47A-070</t>
  </si>
  <si>
    <t>Giáp buộc cổ sứ đơn thẳng composite PST 2203SC-C, đường kính cáp 23.4 - 27.9mm (70 -95mm2), bán dẫn</t>
  </si>
  <si>
    <t>HH-47A-071</t>
  </si>
  <si>
    <t>Giáp buộc cổ sứ đơn thẳng composite PST 2204SC-C, đường kính cáp 27.9 - 30.9mm (120 -150mm2), bán dẫn</t>
  </si>
  <si>
    <t>HH-47A-072</t>
  </si>
  <si>
    <t>Giáp buộc cổ sứ đơn thẳng composite PST 2206SC-C, đường kính cáp 31 - 37.5mm (185 -240mm2), bán dẫn</t>
  </si>
  <si>
    <t>HH-47A-073</t>
  </si>
  <si>
    <t>Giáp buộc cổ sứ đơn góc composite PSST 2202SC-C, đường kính cáp 18.5 - 23.4mm (35 - 50mm2), bán dẫn</t>
  </si>
  <si>
    <t>HH-47A-074</t>
  </si>
  <si>
    <t>Giáp buộc cổ sứ đơn góc composite PSST 2203SC-C, đường kính cáp 23.4 - 27.9mm (70 - 95mm2), bán dẫn</t>
  </si>
  <si>
    <t>HH-47A-075</t>
  </si>
  <si>
    <t>Giáp buộc cổ sứ đơn góc composite PSST 2204SC-C, đường kính cáp 27.9 - 30.9mm (120 - 150mm2), bán dẫn</t>
  </si>
  <si>
    <t>HH-47A-076</t>
  </si>
  <si>
    <t>Giáp buộc cổ sứ đơn góc composite PSST 2206SC-C, đường kính cáp 31 - 37.5mm (185 -240mm2), bán dẫn</t>
  </si>
  <si>
    <t>HH-47A-077</t>
  </si>
  <si>
    <t>Giáp buộc cổ sứ đôi composite PDST 2175SC-C, đường kính cáp 18.5 - 23.4mm (35- 50mm2), bán dẫn</t>
  </si>
  <si>
    <t>HH-47A-078</t>
  </si>
  <si>
    <t>Giáp buộc cổ sứ đôi composite PDST 2460SC-C, đường kính cáp 23.4 - 27.9mm (70 -95mm2), bán dẫn</t>
  </si>
  <si>
    <t>HH-47A-079</t>
  </si>
  <si>
    <t>Giáp buộc cổ sứ đôi composite PDST 2785SC-C, đường kính cáp 27.9 - 30.9mm (120 -150mm2), bán dẫn</t>
  </si>
  <si>
    <t>HH-47A-080</t>
  </si>
  <si>
    <t>Giáp buộc cổ sứ đôi composite PDST 3150SC-C, đường kính cáp 31.0- 37.5mm (185 -240mm2), bán dẫn</t>
  </si>
  <si>
    <t>HH-47A-081</t>
  </si>
  <si>
    <t>Giáp buộc đầu sứ đơn composite PTT 1202SC-F, đường kính cáp 18.5 - 23.4mm (35-50mm2), bán dẫn</t>
  </si>
  <si>
    <t>HH-47A-082</t>
  </si>
  <si>
    <t>Giáp buộc đầu sứ đơn composite PTT 1203SC-F, đường kính cáp  23.4 - 27.9mm (70-95mm2), bán dẫn</t>
  </si>
  <si>
    <t>HH-47A-083</t>
  </si>
  <si>
    <t>Giáp buộc đầu sứ đơn composite PTT 1204SC-F, đường kính cáp 27.9 - 30.9mm (120-150mm2) , bán dẫn</t>
  </si>
  <si>
    <t>HH-47A-084</t>
  </si>
  <si>
    <t>Giáp buộc đầu sứ đơn composite PTT 1373SC-F, đường kính cáp 31 - 37.5mm (185-240mm2), bán dẫn</t>
  </si>
  <si>
    <t>HH-47A-085</t>
  </si>
  <si>
    <t>Giáp buộc đầu sứ đôi composite PDLT 2175SC-F, đường kính cáp 18.5 - 23.4mm (35-50mm2), bán dẫn</t>
  </si>
  <si>
    <t>HH-47A-086</t>
  </si>
  <si>
    <t>Giáp buộc đầu sứ đôi composite PDLT 2460SC-F, đường kính cáp 23.4 - 27.9mm (70-95mm2), bán dẫn</t>
  </si>
  <si>
    <t>HH-47A-087</t>
  </si>
  <si>
    <t>Giáp buộc đầu sứ đôi composite PDLT 2785SC-F, đường kính cáp 27.9 - 30.9mm (120-150mm2), bán dẫn</t>
  </si>
  <si>
    <t>HH-47A-088</t>
  </si>
  <si>
    <t>Giáp buộc đầu sứ đôi composite PDLT 3140SC-F, đường kính cáp 31.0 - 37.5mm (185-240mm2), bán dẫn</t>
  </si>
  <si>
    <t>HH-47A-089</t>
  </si>
  <si>
    <t>Giáp buộc cổ sứ đơn thẳng composite PST 2202SC-F, đường kính cáp 18.5 - 23.4 mm (35 -50mm2), bán dẫn</t>
  </si>
  <si>
    <t>HH-47A-090</t>
  </si>
  <si>
    <t>Giáp buộc cổ sứ đơn thẳng composite PST 2203SC-F, đường kính cáp 23.4 - 27.9mm (70 -95mm2), bán dẫn</t>
  </si>
  <si>
    <t>HH-47A-091</t>
  </si>
  <si>
    <t>Giáp buộc cổ sứ đơn thẳng composite PST 2204SC-F, đường kính cáp 27.9 - 30.9mm (120 -150mm2), bán dẫn</t>
  </si>
  <si>
    <t>HH-47A-092</t>
  </si>
  <si>
    <t>Giáp buộc cổ sứ đơn thẳng composite PST 2206SC-F, đường kính cáp 31 - 37.5mm (185 -240mm2), bán dẫn</t>
  </si>
  <si>
    <t>HH-47A-093</t>
  </si>
  <si>
    <t>Giáp buộc cổ sứ đơn góc composite PSST 2202SC-F, đường kính cáp 18.5 - 23.4mm (35 - 50mm2), bán dẫn</t>
  </si>
  <si>
    <t>HH-47A-094</t>
  </si>
  <si>
    <t>Giáp buộc cổ sứ đơn góc composite PSST 2203SC-F, đường kính cáp 23.4 - 27.9mm (70 - 95mm2), bán dẫn</t>
  </si>
  <si>
    <t>HH-47A-095</t>
  </si>
  <si>
    <t>Giáp buộc cổ sứ đơn góc composite PSST 2204SC-F, đường kính cáp 27.9 - 30.9mm (120 - 150mm2), bán dẫn</t>
  </si>
  <si>
    <t>HH-47A-096</t>
  </si>
  <si>
    <t>Giáp buộc cổ sứ đơn góc composite PSST 2206SC-F, đường kính cáp 31 - 37.5mm (185 -240mm2), bán dẫn</t>
  </si>
  <si>
    <t>HH-47A-097</t>
  </si>
  <si>
    <t>Giáp buộc cổ sứ đôi composite PDST 2175SC-F, đường kính cáp 18.5 - 23.4mm (35- 50mm2), bán dẫn</t>
  </si>
  <si>
    <t>HH-47A-098</t>
  </si>
  <si>
    <t>Giáp buộc cổ sứ đôi composite PDST 2460SC-F, đường kính cáp 23.4 - 27.9mm (70 -95mm2), bán dẫn</t>
  </si>
  <si>
    <t>HH-47A-099</t>
  </si>
  <si>
    <t>Giáp buộc cổ sứ đôi composite PDST 2785SC-F, đường kính cáp 27.9 - 30.9mm (120 -150mm2), bán dẫn</t>
  </si>
  <si>
    <t>HH-47A-100</t>
  </si>
  <si>
    <t>Giáp buộc cổ sứ đôi composite PDST 3150SC-F, đường kính cáp 31.0- 37.5mm (185 -240mm2), bán dẫn</t>
  </si>
  <si>
    <t>HH-47A-101</t>
  </si>
  <si>
    <t>HH-47A-102</t>
  </si>
  <si>
    <t>HH-47A-103</t>
  </si>
  <si>
    <t>HH-47A-104</t>
  </si>
  <si>
    <t>HH-48A</t>
  </si>
  <si>
    <t xml:space="preserve">TRANG CỤ AN TOÀN VÀ THI CÔNG </t>
  </si>
  <si>
    <t>HH-48A-001</t>
  </si>
  <si>
    <t>Sào tiếp địa 2.4 mét</t>
  </si>
  <si>
    <t>HH-48A-002</t>
  </si>
  <si>
    <t>Sào thao tác trung thế dài 4.8 mét</t>
  </si>
  <si>
    <t xml:space="preserve"> Cây </t>
  </si>
  <si>
    <t>HH-48A-003</t>
  </si>
  <si>
    <t>Đầu tiếp địa cố định hạ thế IPC, cách điện dày 1-3mm, 50-120mm2</t>
  </si>
  <si>
    <t>HH-48A-004</t>
  </si>
  <si>
    <t>Đầu tiếp địa cố định hạ thế IPC, cách điện dày 1-3mm, 150-300mm2</t>
  </si>
  <si>
    <t>HH-48A-005</t>
  </si>
  <si>
    <t>Đầu tiếp địa cố định hạ thế IPC, dùng chung nối bọc cách điện</t>
  </si>
  <si>
    <t>HH-48A-006</t>
  </si>
  <si>
    <t>Dây tiếp địa lưu động hạ thế cho cáp ABC dài 1m</t>
  </si>
  <si>
    <t>HH-48A-007</t>
  </si>
  <si>
    <t xml:space="preserve">Tiếp địa lưu động sử dụng cho MCCB </t>
  </si>
  <si>
    <t>HH-48A-008</t>
  </si>
  <si>
    <t xml:space="preserve">Sào tiếp địa lưu động hạ thế, 4 đầu kẹp 240mm2, dây dài 0.5m </t>
  </si>
  <si>
    <t>HH-48A-009</t>
  </si>
  <si>
    <t>Dây tiếp địa lưu động trung thế 3x2m+1x3m (25mm2)</t>
  </si>
  <si>
    <t>HH-48A-010</t>
  </si>
  <si>
    <t>Dây tiếp địa lưu động trung thế 3x2m+1x10m (25mm2)</t>
  </si>
  <si>
    <t>HH-48A-011</t>
  </si>
  <si>
    <t>Dây tiếp địa lưu động trung thế 3x2m+1x14m (25mm2)</t>
  </si>
  <si>
    <t>HH-48A-012</t>
  </si>
  <si>
    <t>Dây tiếp địa lưu động trung thế 3x2m+1x20m (25mm2)</t>
  </si>
  <si>
    <t>HH-48A-013</t>
  </si>
  <si>
    <t>Dây tiếp địa lưu động trung thế 3x2m+1x20m (50mm2)</t>
  </si>
  <si>
    <t>HH-49B-001</t>
  </si>
  <si>
    <t>HH-49B-002</t>
  </si>
  <si>
    <t>HH-49B-003</t>
  </si>
  <si>
    <t>Phí in chữ</t>
  </si>
  <si>
    <t>HH-49B-004</t>
  </si>
  <si>
    <t>HH-49B-005</t>
  </si>
  <si>
    <t>HH-49B-006</t>
  </si>
  <si>
    <t>Ốc xiết cáp Cu 350MCM - 185mm2</t>
  </si>
  <si>
    <t>HH-49B-007</t>
  </si>
  <si>
    <t>HH-49B-008</t>
  </si>
  <si>
    <t>HH-49B-009</t>
  </si>
  <si>
    <t>HH-49B-010</t>
  </si>
  <si>
    <t>HH-49B-011</t>
  </si>
  <si>
    <t>HH-49B-012</t>
  </si>
  <si>
    <t>Kẹp đỡ dây yên ngựa 38-150mm2</t>
  </si>
  <si>
    <t>HH-49B-013</t>
  </si>
  <si>
    <t>HH-49B-014</t>
  </si>
  <si>
    <t>HH-49B-015</t>
  </si>
  <si>
    <t>HH-49B-016</t>
  </si>
  <si>
    <t>HH-49B-017</t>
  </si>
  <si>
    <t>HH-49B-018</t>
  </si>
  <si>
    <t>HH-49B-019</t>
  </si>
  <si>
    <t>HH-49B-020</t>
  </si>
  <si>
    <t>Bulon xoắn 12 X 60</t>
  </si>
  <si>
    <t>HH-49B-021</t>
  </si>
  <si>
    <t>HH-49B-022</t>
  </si>
  <si>
    <t>HH-49B-023</t>
  </si>
  <si>
    <t>HH-49B-024</t>
  </si>
  <si>
    <t>HH-49B-025</t>
  </si>
  <si>
    <t>HH-49B-026</t>
  </si>
  <si>
    <t>HH-49B-027</t>
  </si>
  <si>
    <t>HH-49B-028</t>
  </si>
  <si>
    <t>HH-49B-029</t>
  </si>
  <si>
    <t>HH-49B-030</t>
  </si>
  <si>
    <t>HH-49B-031</t>
  </si>
  <si>
    <t>HH-49B-032</t>
  </si>
  <si>
    <t>HH-49B-033</t>
  </si>
  <si>
    <t>HH-49B-034</t>
  </si>
  <si>
    <t>HH-49B-035</t>
  </si>
  <si>
    <t>HH-49B-036</t>
  </si>
  <si>
    <t>HH-49B-037</t>
  </si>
  <si>
    <t>HH-49B-038</t>
  </si>
  <si>
    <t>HH-49B-039</t>
  </si>
  <si>
    <t>HH-49B-040</t>
  </si>
  <si>
    <t>HH-49B-048</t>
  </si>
  <si>
    <t>HH-18B-013</t>
  </si>
  <si>
    <t>PA-18A</t>
  </si>
  <si>
    <t>PA-18A-001</t>
  </si>
  <si>
    <t>PA-18A-002</t>
  </si>
  <si>
    <t>PA-18A-003</t>
  </si>
  <si>
    <t>PA-18A-004</t>
  </si>
  <si>
    <t>PA-18A-005</t>
  </si>
  <si>
    <t>PA-18A-006</t>
  </si>
  <si>
    <t>PA-18A-007</t>
  </si>
  <si>
    <t>PA-18A-008</t>
  </si>
  <si>
    <t>PA-18A-009</t>
  </si>
  <si>
    <t>PA-18A-010</t>
  </si>
  <si>
    <t>PA-18A-011</t>
  </si>
  <si>
    <t>PA-18A-012</t>
  </si>
  <si>
    <t>PA-18A-013</t>
  </si>
  <si>
    <t>PA-18A-014</t>
  </si>
  <si>
    <t>PA-18A-015</t>
  </si>
  <si>
    <t>PA-18A-016</t>
  </si>
  <si>
    <t>PA-18A-017</t>
  </si>
  <si>
    <t>PA-18A-018</t>
  </si>
  <si>
    <t>PA-19A</t>
  </si>
  <si>
    <t>PA-19A-001</t>
  </si>
  <si>
    <t>PA-19A-002</t>
  </si>
  <si>
    <t>PA-19A-003</t>
  </si>
  <si>
    <t>PA-19A-004</t>
  </si>
  <si>
    <t>PA-19A-005</t>
  </si>
  <si>
    <t>PA-19A-006</t>
  </si>
  <si>
    <t>PA-19A-007</t>
  </si>
  <si>
    <t>PA-19A-008</t>
  </si>
  <si>
    <t>PA-19A-009</t>
  </si>
  <si>
    <t>PA-19A-010</t>
  </si>
  <si>
    <t>PA-19A-011</t>
  </si>
  <si>
    <t>PA-19A-012</t>
  </si>
  <si>
    <t>PA-19A-013</t>
  </si>
  <si>
    <t>PA-19A-014</t>
  </si>
  <si>
    <t>PA-19A-015</t>
  </si>
  <si>
    <t>PA-19A-016</t>
  </si>
  <si>
    <t>PA-19A-017</t>
  </si>
  <si>
    <t>PA-19A-018</t>
  </si>
  <si>
    <t>PA-19A-019</t>
  </si>
  <si>
    <t>PA-19A-020</t>
  </si>
  <si>
    <t>PA-19A-021</t>
  </si>
  <si>
    <t>PA-19A-022</t>
  </si>
  <si>
    <t>PA-19A-023</t>
  </si>
  <si>
    <t>PA-19A-024</t>
  </si>
  <si>
    <t>PA-19A-025</t>
  </si>
  <si>
    <t>PA-19A-026</t>
  </si>
  <si>
    <t>PA-19A-027</t>
  </si>
  <si>
    <t>PA-19A-028</t>
  </si>
  <si>
    <t>PA-19A-029</t>
  </si>
  <si>
    <t>PA-19A-030</t>
  </si>
  <si>
    <t>PA-19A-031</t>
  </si>
  <si>
    <t>PA-19A-032</t>
  </si>
  <si>
    <t>PA-19A-033</t>
  </si>
  <si>
    <t>PA-19A-034</t>
  </si>
  <si>
    <t>PA-19A-035</t>
  </si>
  <si>
    <t>PA-19A-036</t>
  </si>
  <si>
    <t>PA-19A-037</t>
  </si>
  <si>
    <t>PA-19A-038</t>
  </si>
  <si>
    <t>PA-19A-039</t>
  </si>
  <si>
    <t>PA-19A-040</t>
  </si>
  <si>
    <t>PA-19A-041</t>
  </si>
  <si>
    <t>PA-19A-042</t>
  </si>
  <si>
    <t>PA-19A-043</t>
  </si>
  <si>
    <t>PA-19A-044</t>
  </si>
  <si>
    <t>PA-19A-045</t>
  </si>
  <si>
    <t>PA-20A</t>
  </si>
  <si>
    <t>PA-20A-001</t>
  </si>
  <si>
    <t>PA-20A-002</t>
  </si>
  <si>
    <t>PA-20A-003</t>
  </si>
  <si>
    <t>PA-20A-004</t>
  </si>
  <si>
    <t>PA-20A-005</t>
  </si>
  <si>
    <t>PA-20A-006</t>
  </si>
  <si>
    <t>PA-20A-007</t>
  </si>
  <si>
    <t>PA-20A-008</t>
  </si>
  <si>
    <t>PA-20A-009</t>
  </si>
  <si>
    <t>PA-20A-010</t>
  </si>
  <si>
    <t>PA-20A-011</t>
  </si>
  <si>
    <t>PA-20A-012</t>
  </si>
  <si>
    <t>PA-20A-013</t>
  </si>
  <si>
    <t>PA-20A-014</t>
  </si>
  <si>
    <t>PA-20A-015</t>
  </si>
  <si>
    <t>PA-20A-016</t>
  </si>
  <si>
    <t>PA-20A-017</t>
  </si>
  <si>
    <t>PA-20A-018</t>
  </si>
  <si>
    <t>PA-20A-019</t>
  </si>
  <si>
    <t>PA-20A-020</t>
  </si>
  <si>
    <t>PA-21A</t>
  </si>
  <si>
    <t>PA-21A-001</t>
  </si>
  <si>
    <t>PA-21A-002</t>
  </si>
  <si>
    <t>PA-21A-003</t>
  </si>
  <si>
    <t>PA-21A-004</t>
  </si>
  <si>
    <t>PA-21A-005</t>
  </si>
  <si>
    <t>PA-21A-006</t>
  </si>
  <si>
    <t>PA-21A-007</t>
  </si>
  <si>
    <t>PA-21A-008</t>
  </si>
  <si>
    <t>PA-21A-009</t>
  </si>
  <si>
    <t>PA-21A-010</t>
  </si>
  <si>
    <t>PA-21A-011</t>
  </si>
  <si>
    <t>PA-21A-012</t>
  </si>
  <si>
    <t>PA-22A</t>
  </si>
  <si>
    <t>PA-23A</t>
  </si>
  <si>
    <t>PA-23A-001</t>
  </si>
  <si>
    <t>PA-23A-002</t>
  </si>
  <si>
    <t>PA-23A-003</t>
  </si>
  <si>
    <t>PA-23A-004</t>
  </si>
  <si>
    <t>PA-23A-005</t>
  </si>
  <si>
    <t>PA-23A-006</t>
  </si>
  <si>
    <t>PA-23A-007</t>
  </si>
  <si>
    <t>PA-23A-008</t>
  </si>
  <si>
    <t>PA-23A-009</t>
  </si>
  <si>
    <t>PA-23A-010</t>
  </si>
  <si>
    <t>PA-23A-011</t>
  </si>
  <si>
    <t>PA-23A-012</t>
  </si>
  <si>
    <t>PA-23A-013</t>
  </si>
  <si>
    <t>PA-23A-014</t>
  </si>
  <si>
    <t>PA-24A</t>
  </si>
  <si>
    <t>PA-24A-001</t>
  </si>
  <si>
    <t>PA-24A-002</t>
  </si>
  <si>
    <t>PA-24A-003</t>
  </si>
  <si>
    <t>PA-24A-004</t>
  </si>
  <si>
    <t>PA-24A-005</t>
  </si>
  <si>
    <t>PA-24A-006</t>
  </si>
  <si>
    <t>PA-24A-007</t>
  </si>
  <si>
    <t>PA-24A-008</t>
  </si>
  <si>
    <t>PA-24A-009</t>
  </si>
  <si>
    <t>PA-24A-010</t>
  </si>
  <si>
    <t>PA-24A-011</t>
  </si>
  <si>
    <t>PA-24A-012</t>
  </si>
  <si>
    <t>PA-24A-013</t>
  </si>
  <si>
    <t>PA-24A-014</t>
  </si>
  <si>
    <t>PA-25A</t>
  </si>
  <si>
    <t>PA-25A-001</t>
  </si>
  <si>
    <t>PA-25A-002</t>
  </si>
  <si>
    <t>PA-25A-003</t>
  </si>
  <si>
    <t>PA-25A-004</t>
  </si>
  <si>
    <t>PA-25A-005</t>
  </si>
  <si>
    <t>PA-25A-006</t>
  </si>
  <si>
    <t>PA-25A-007</t>
  </si>
  <si>
    <t>PA-25A-008</t>
  </si>
  <si>
    <t>PA-25A-009</t>
  </si>
  <si>
    <t>PA-25A-010</t>
  </si>
  <si>
    <t>PA-26A</t>
  </si>
  <si>
    <t>PA-26A-001</t>
  </si>
  <si>
    <t>PA-26A-002</t>
  </si>
  <si>
    <t>PA-26A-003</t>
  </si>
  <si>
    <t>PA-26A-004</t>
  </si>
  <si>
    <t>PA-26A-005</t>
  </si>
  <si>
    <t>PA-26A-006</t>
  </si>
  <si>
    <t>PA-26A-007</t>
  </si>
  <si>
    <t>PA-26A-008</t>
  </si>
  <si>
    <t>PA-26A-009</t>
  </si>
  <si>
    <t>PA-26A-010</t>
  </si>
  <si>
    <t>PA-26A-011</t>
  </si>
  <si>
    <t>PA-26A-012</t>
  </si>
  <si>
    <t>PA-26A-013</t>
  </si>
  <si>
    <t>PA-26A-014</t>
  </si>
  <si>
    <t>PA-26A-015</t>
  </si>
  <si>
    <t>PA-26A-016</t>
  </si>
  <si>
    <t>PA-26A-017</t>
  </si>
  <si>
    <t>PA-26A-018</t>
  </si>
  <si>
    <t>PA-27A</t>
  </si>
  <si>
    <t>PA-27A-001</t>
  </si>
  <si>
    <t>PA-27A-002</t>
  </si>
  <si>
    <t>PA-27A-003</t>
  </si>
  <si>
    <t>PA-27A-004</t>
  </si>
  <si>
    <t>PA-27A-005</t>
  </si>
  <si>
    <t>PA-27A-006</t>
  </si>
  <si>
    <t>PA-27A-007</t>
  </si>
  <si>
    <t>PA-27A-008</t>
  </si>
  <si>
    <t>PA-27A-009</t>
  </si>
  <si>
    <t>PA-27A-010</t>
  </si>
  <si>
    <t>PA-27A-011</t>
  </si>
  <si>
    <t>PA-27A-012</t>
  </si>
  <si>
    <t>PA-27A-013</t>
  </si>
  <si>
    <t>PA-27A-014</t>
  </si>
  <si>
    <t>PA-27A-015</t>
  </si>
  <si>
    <t>PA-27A-016</t>
  </si>
  <si>
    <t>PA-27A-017</t>
  </si>
  <si>
    <t>PA-27A-018</t>
  </si>
  <si>
    <t>PA-27A-019</t>
  </si>
  <si>
    <t>PA-27A-020</t>
  </si>
  <si>
    <t>PA-27A-021</t>
  </si>
  <si>
    <t>PA-27A-022</t>
  </si>
  <si>
    <t>PA-27A-023</t>
  </si>
  <si>
    <t>PA-27A-024</t>
  </si>
  <si>
    <t>PA-27A-025</t>
  </si>
  <si>
    <t>PA-27A-026</t>
  </si>
  <si>
    <t>PA-27A-027</t>
  </si>
  <si>
    <t>PA-28A</t>
  </si>
  <si>
    <t>PA-28A-001</t>
  </si>
  <si>
    <t>PA-28A-002</t>
  </si>
  <si>
    <t>PA-28A-003</t>
  </si>
  <si>
    <t>PA-28A-004</t>
  </si>
  <si>
    <t>PA-28A-005</t>
  </si>
  <si>
    <t>PA-28A-006</t>
  </si>
  <si>
    <t>PA-28A-007</t>
  </si>
  <si>
    <t>PA-28A-008</t>
  </si>
  <si>
    <t>PA-28A-009</t>
  </si>
  <si>
    <t>PA-28A-010</t>
  </si>
  <si>
    <t>PA-28A-011</t>
  </si>
  <si>
    <t>PA-28A-012</t>
  </si>
  <si>
    <t>PA-28A-013</t>
  </si>
  <si>
    <t>PA-28A-014</t>
  </si>
  <si>
    <t>PA-28A-015</t>
  </si>
  <si>
    <t>PA-28A-016</t>
  </si>
  <si>
    <t>PA-28A-017</t>
  </si>
  <si>
    <t>PA-28A-018</t>
  </si>
  <si>
    <t>PA-28A-019</t>
  </si>
  <si>
    <t>PA-28A-020</t>
  </si>
  <si>
    <t>PA-28A-021</t>
  </si>
  <si>
    <t>PA-28A-022</t>
  </si>
  <si>
    <t>PA-28A-023</t>
  </si>
  <si>
    <t>PA-28A-024</t>
  </si>
  <si>
    <t>PA-28A-025</t>
  </si>
  <si>
    <t>PA-28A-026</t>
  </si>
  <si>
    <t>PA-29A</t>
  </si>
  <si>
    <t>PA-29A-001</t>
  </si>
  <si>
    <t>PA-29A-002</t>
  </si>
  <si>
    <t>PA-29A-003</t>
  </si>
  <si>
    <t>PA-29A-004</t>
  </si>
  <si>
    <t>PA-29A-005</t>
  </si>
  <si>
    <t>PA-29A-006</t>
  </si>
  <si>
    <t>PA-29A-007</t>
  </si>
  <si>
    <t>PA-30A</t>
  </si>
  <si>
    <t>PA-30A-001</t>
  </si>
  <si>
    <t>PA-30A-002</t>
  </si>
  <si>
    <t>PA-30A-003</t>
  </si>
  <si>
    <t>PA-30A-004</t>
  </si>
  <si>
    <t>PA-30A-005</t>
  </si>
  <si>
    <t>PA-30A-006</t>
  </si>
  <si>
    <t>PA-30A-007</t>
  </si>
  <si>
    <t>PA-30A-008</t>
  </si>
  <si>
    <t>PA-30A-009</t>
  </si>
  <si>
    <t>PA-30A-010</t>
  </si>
  <si>
    <t>PA-30A-011</t>
  </si>
  <si>
    <t>PA-30A-012</t>
  </si>
  <si>
    <t>PA-30A-013</t>
  </si>
  <si>
    <t>PA-30A-014</t>
  </si>
  <si>
    <t>PA-30A-015</t>
  </si>
  <si>
    <t>PA-30A-016</t>
  </si>
  <si>
    <t>PA-30A-017</t>
  </si>
  <si>
    <t>PA-30A-018</t>
  </si>
  <si>
    <t>PA-30A-019</t>
  </si>
  <si>
    <t>PA-30A-020</t>
  </si>
  <si>
    <t>PA-30A-021</t>
  </si>
  <si>
    <t>PA-30A-022</t>
  </si>
  <si>
    <t>PA-30A-023</t>
  </si>
  <si>
    <t>PA-30A-024</t>
  </si>
  <si>
    <t>PA-30A-025</t>
  </si>
  <si>
    <t>PA-30A-026</t>
  </si>
  <si>
    <t>PA-30A-027</t>
  </si>
  <si>
    <t>PA-30A-028</t>
  </si>
  <si>
    <t>PA-30A-029</t>
  </si>
  <si>
    <t>PA-30A-030</t>
  </si>
  <si>
    <t>PA-30A-031</t>
  </si>
  <si>
    <t>PA-30A-032</t>
  </si>
  <si>
    <t>PA-30A-033</t>
  </si>
  <si>
    <t>PA-30A-034</t>
  </si>
  <si>
    <t>PA-30A-035</t>
  </si>
  <si>
    <t>PA-30A-036</t>
  </si>
  <si>
    <t>PA-30A-037</t>
  </si>
  <si>
    <t>PA-30A-038</t>
  </si>
  <si>
    <t>PA-30A-039</t>
  </si>
  <si>
    <t>PA-30A-040</t>
  </si>
  <si>
    <t>PA-30A-041</t>
  </si>
  <si>
    <t>PA-30A-042</t>
  </si>
  <si>
    <t>PA-30A-043</t>
  </si>
  <si>
    <t>PA-30A-044</t>
  </si>
  <si>
    <t>PA-30A-045</t>
  </si>
  <si>
    <t>PA-30A-046</t>
  </si>
  <si>
    <t>PA-30A-047</t>
  </si>
  <si>
    <t>PA-30A-048</t>
  </si>
  <si>
    <t>PA-30A-049</t>
  </si>
  <si>
    <t>PA-30A-050</t>
  </si>
  <si>
    <t>PA-30A-051</t>
  </si>
  <si>
    <t>PA-30A-052</t>
  </si>
  <si>
    <t>PA-30A-053</t>
  </si>
  <si>
    <t>PA-30A-054</t>
  </si>
  <si>
    <t>PA-30A-055</t>
  </si>
  <si>
    <t>PA-30A-056</t>
  </si>
  <si>
    <t>PA-30A-057</t>
  </si>
  <si>
    <t>PA-30A-058</t>
  </si>
  <si>
    <t>PA-30A-059</t>
  </si>
  <si>
    <t>PA-30A-060</t>
  </si>
  <si>
    <t>PA-30A-061</t>
  </si>
  <si>
    <t>PA-30A-062</t>
  </si>
  <si>
    <t>PA-30A-063</t>
  </si>
  <si>
    <t>PA-30A-064</t>
  </si>
  <si>
    <t>PA-30A-065</t>
  </si>
  <si>
    <t>PA-30A-066</t>
  </si>
  <si>
    <t>PA-30A-067</t>
  </si>
  <si>
    <t>PA-30A-068</t>
  </si>
  <si>
    <t>PA-30A-069</t>
  </si>
  <si>
    <t>PA-30A-070</t>
  </si>
  <si>
    <t>PA-30A-071</t>
  </si>
  <si>
    <t>PA-31A</t>
  </si>
  <si>
    <t>PA-31A-001</t>
  </si>
  <si>
    <t>PA-31A-002</t>
  </si>
  <si>
    <t>PA-31A-003</t>
  </si>
  <si>
    <t>PA-31A-004</t>
  </si>
  <si>
    <t>PA-31A-005</t>
  </si>
  <si>
    <t>PA-31A-006</t>
  </si>
  <si>
    <t>PA-31A-007</t>
  </si>
  <si>
    <t>PA-31A-008</t>
  </si>
  <si>
    <t>PA-31A-009</t>
  </si>
  <si>
    <t>PA-31A-010</t>
  </si>
  <si>
    <t>PA-31A-011</t>
  </si>
  <si>
    <t>PA-31A-012</t>
  </si>
  <si>
    <t>PA-31A-013</t>
  </si>
  <si>
    <t>PA-31A-014</t>
  </si>
  <si>
    <t>PA-31A-015</t>
  </si>
  <si>
    <t>PA-31A-016</t>
  </si>
  <si>
    <t>PA-31A-017</t>
  </si>
  <si>
    <t>PA-31A-018</t>
  </si>
  <si>
    <t>PA-31A-019</t>
  </si>
  <si>
    <t>PA-31A-020</t>
  </si>
  <si>
    <t>PA-31A-021</t>
  </si>
  <si>
    <t>PA-31A-022</t>
  </si>
  <si>
    <t>PA-31A-023</t>
  </si>
  <si>
    <t>PA-31A-024</t>
  </si>
  <si>
    <t>PA-31A-025</t>
  </si>
  <si>
    <t>PA-31A-026</t>
  </si>
  <si>
    <t>PA-31A-027</t>
  </si>
  <si>
    <t>PA-31A-028</t>
  </si>
  <si>
    <t>PA-31A-029</t>
  </si>
  <si>
    <t>PA-31A-030</t>
  </si>
  <si>
    <t>PA-31A-031</t>
  </si>
  <si>
    <t>PA-31A-032</t>
  </si>
  <si>
    <t>PA-31A-033</t>
  </si>
  <si>
    <t>PA-31A-034</t>
  </si>
  <si>
    <t>PA-31A-035</t>
  </si>
  <si>
    <t>PA-31A-036</t>
  </si>
  <si>
    <t>PA-31A-037</t>
  </si>
  <si>
    <t>PA-31A-038</t>
  </si>
  <si>
    <t>PA-31A-039</t>
  </si>
  <si>
    <t>PA-31A-040</t>
  </si>
  <si>
    <t>PA-31A-041</t>
  </si>
  <si>
    <t>PA-31A-042</t>
  </si>
  <si>
    <t>PA-31A-043</t>
  </si>
  <si>
    <t>PA-31A-044</t>
  </si>
  <si>
    <t>PA-31A-045</t>
  </si>
  <si>
    <t>PA-31A-046</t>
  </si>
  <si>
    <t>PA-31A-047</t>
  </si>
  <si>
    <t>PA-31A-048</t>
  </si>
  <si>
    <t>PA-32A</t>
  </si>
  <si>
    <t>PA-32A-001</t>
  </si>
  <si>
    <t>PA-32A-002</t>
  </si>
  <si>
    <t>PA-32A-003</t>
  </si>
  <si>
    <t>PA-32A-004</t>
  </si>
  <si>
    <t>PA-32A-005</t>
  </si>
  <si>
    <t>PA-32A-006</t>
  </si>
  <si>
    <t>PA-32A-007</t>
  </si>
  <si>
    <t>PA-32A-008</t>
  </si>
  <si>
    <t>PA-32A-009</t>
  </si>
  <si>
    <t>PA-32A-010</t>
  </si>
  <si>
    <t>PA-32A-011</t>
  </si>
  <si>
    <t>PA-32A-012</t>
  </si>
  <si>
    <t>PA-32A-013</t>
  </si>
  <si>
    <t>PA-32A-014</t>
  </si>
  <si>
    <t>PA-33A</t>
  </si>
  <si>
    <t>PA-33A-001</t>
  </si>
  <si>
    <t>PA-33A-002</t>
  </si>
  <si>
    <t>PA-33A-003</t>
  </si>
  <si>
    <t>PA-33A-004</t>
  </si>
  <si>
    <t>PA-33A-005</t>
  </si>
  <si>
    <t>PA-33A-006</t>
  </si>
  <si>
    <t>PA-33A-007</t>
  </si>
  <si>
    <t>PA-33A-008</t>
  </si>
  <si>
    <t>PA-33A-009</t>
  </si>
  <si>
    <t>PA-33A-010</t>
  </si>
  <si>
    <t>PA-34A</t>
  </si>
  <si>
    <t>PA-34A-001</t>
  </si>
  <si>
    <t>PA-34A-002</t>
  </si>
  <si>
    <t>PA-34A-003</t>
  </si>
  <si>
    <t>PA-34A-004</t>
  </si>
  <si>
    <t>PA-34A-005</t>
  </si>
  <si>
    <t>PA-34A-006</t>
  </si>
  <si>
    <t>PA-34A-007</t>
  </si>
  <si>
    <t>PA-34A-008</t>
  </si>
  <si>
    <t>PA-34A-009</t>
  </si>
  <si>
    <t>PA-34A-010</t>
  </si>
  <si>
    <t>PA-34A-011</t>
  </si>
  <si>
    <t>PA-35A</t>
  </si>
  <si>
    <t>PA-35A-001</t>
  </si>
  <si>
    <t>PA-35A-002</t>
  </si>
  <si>
    <t>PA-35A-003</t>
  </si>
  <si>
    <t>PA-35A-004</t>
  </si>
  <si>
    <t>PA-35A-005</t>
  </si>
  <si>
    <t>PA-35A-006</t>
  </si>
  <si>
    <t>PA-35A-007</t>
  </si>
  <si>
    <t>PA-36A</t>
  </si>
  <si>
    <t>PA-36A-001</t>
  </si>
  <si>
    <t>PA-36A-002</t>
  </si>
  <si>
    <t>PA-36A-003</t>
  </si>
  <si>
    <t>PA-36A-004</t>
  </si>
  <si>
    <t>PA-36A-005</t>
  </si>
  <si>
    <t>PA-36A-006</t>
  </si>
  <si>
    <t>PA-36A-007</t>
  </si>
  <si>
    <t>PA-36A-008</t>
  </si>
  <si>
    <t>PA-36A-009</t>
  </si>
  <si>
    <t>PA-36A-010</t>
  </si>
  <si>
    <t>PA-36A-011</t>
  </si>
  <si>
    <t>PA-37A</t>
  </si>
  <si>
    <t>PA-37A-001</t>
  </si>
  <si>
    <t>PA-37A-002</t>
  </si>
  <si>
    <t>PA-37A-003</t>
  </si>
  <si>
    <t>PA-37A-004</t>
  </si>
  <si>
    <t>PA-37A-005</t>
  </si>
  <si>
    <t>PA-37A-006</t>
  </si>
  <si>
    <t>PA-37A-007</t>
  </si>
  <si>
    <t>PA-37A-008</t>
  </si>
  <si>
    <t>PA-37A-009</t>
  </si>
  <si>
    <t>PA-37A-010</t>
  </si>
  <si>
    <t>PA-38A</t>
  </si>
  <si>
    <t>PA-38A-001</t>
  </si>
  <si>
    <t>PA-38A-002</t>
  </si>
  <si>
    <t>PA-38A-003</t>
  </si>
  <si>
    <t>PA-38A-004</t>
  </si>
  <si>
    <t>PA-38A-005</t>
  </si>
  <si>
    <t>PA-38A-006</t>
  </si>
  <si>
    <t>PA-38A-007</t>
  </si>
  <si>
    <t>PA-38A-008</t>
  </si>
  <si>
    <t>PA-38A-009</t>
  </si>
  <si>
    <t>PA-38A-010</t>
  </si>
  <si>
    <t>PA-38A-011</t>
  </si>
  <si>
    <t>PA-39A</t>
  </si>
  <si>
    <t>PA-39A-001</t>
  </si>
  <si>
    <t>PA-39A-002</t>
  </si>
  <si>
    <t>PA-39A-003</t>
  </si>
  <si>
    <t>PA-39A-004</t>
  </si>
  <si>
    <t>PA-39A-005</t>
  </si>
  <si>
    <t>PA-39A-006</t>
  </si>
  <si>
    <t>PA-39A-007</t>
  </si>
  <si>
    <t>PA-40A</t>
  </si>
  <si>
    <t>PA-40A-001</t>
  </si>
  <si>
    <t>PA-40A-002</t>
  </si>
  <si>
    <t>PA-40A-003</t>
  </si>
  <si>
    <t>PA-40A-004</t>
  </si>
  <si>
    <t>PA-40A-005</t>
  </si>
  <si>
    <t>PA-40A-006</t>
  </si>
  <si>
    <t>PA-40A-007</t>
  </si>
  <si>
    <t>PA-40A-008</t>
  </si>
  <si>
    <t>PA-40A-009</t>
  </si>
  <si>
    <t>PA-40A-010</t>
  </si>
  <si>
    <t>PA-40A-011</t>
  </si>
  <si>
    <t>PA-40A-012</t>
  </si>
  <si>
    <t>PA-40A-013</t>
  </si>
  <si>
    <t>PA-40A-014</t>
  </si>
  <si>
    <t>PA-40A-015</t>
  </si>
  <si>
    <t>PA-40A-016</t>
  </si>
  <si>
    <t>PA-40A-017</t>
  </si>
  <si>
    <t>PA-40A-018</t>
  </si>
  <si>
    <t>PA-40A-019</t>
  </si>
  <si>
    <t>PA-40A-020</t>
  </si>
  <si>
    <t>PA-40A-021</t>
  </si>
  <si>
    <t>PA-40A-022</t>
  </si>
  <si>
    <t>PA-40A-023</t>
  </si>
  <si>
    <t>PA-40A-024</t>
  </si>
  <si>
    <t>PA-40A-025</t>
  </si>
  <si>
    <t>PA-40A-026</t>
  </si>
  <si>
    <t>PA-40A-027</t>
  </si>
  <si>
    <t>PA-40A-028</t>
  </si>
  <si>
    <t>PA-40A-029</t>
  </si>
  <si>
    <t>PA-40A-030</t>
  </si>
  <si>
    <t>PA-40A-031</t>
  </si>
  <si>
    <t>PA-40A-032</t>
  </si>
  <si>
    <t>PA-40A-033</t>
  </si>
  <si>
    <t>PA-40A-034</t>
  </si>
  <si>
    <t>PA-40A-035</t>
  </si>
  <si>
    <t>PA-40A-036</t>
  </si>
  <si>
    <t>PA-40A-037</t>
  </si>
  <si>
    <t>PA-40A-038</t>
  </si>
  <si>
    <t>PA-40A-039</t>
  </si>
  <si>
    <t>PA-40A-040</t>
  </si>
  <si>
    <t>PA-40A-041</t>
  </si>
  <si>
    <t>PA-40A-042</t>
  </si>
  <si>
    <t>PA-40A-043</t>
  </si>
  <si>
    <t>PA-40A-044</t>
  </si>
  <si>
    <t>PA-40A-045</t>
  </si>
  <si>
    <t>PA-40A-046</t>
  </si>
  <si>
    <t>PA-40A-047</t>
  </si>
  <si>
    <t>PA-40A-048</t>
  </si>
  <si>
    <t>PA-40A-049</t>
  </si>
  <si>
    <t>PA-40A-050</t>
  </si>
  <si>
    <t>PA-41A</t>
  </si>
  <si>
    <t>PA-41A-001</t>
  </si>
  <si>
    <t>PA-41A-002</t>
  </si>
  <si>
    <t>PA-41A-003</t>
  </si>
  <si>
    <t>PA-41A-004</t>
  </si>
  <si>
    <t>PA-41A-005</t>
  </si>
  <si>
    <t>PA-41A-006</t>
  </si>
  <si>
    <t>PA-41A-007</t>
  </si>
  <si>
    <t>PA-41A-008</t>
  </si>
  <si>
    <t>PA-41A-009</t>
  </si>
  <si>
    <t>PA-41A-010</t>
  </si>
  <si>
    <t>PA-41A-011</t>
  </si>
  <si>
    <t>PA-41A-012</t>
  </si>
  <si>
    <t>PA-41A-013</t>
  </si>
  <si>
    <t>PA-41A-014</t>
  </si>
  <si>
    <t>PA-41A-015</t>
  </si>
  <si>
    <t>PA-41A-016</t>
  </si>
  <si>
    <t>PA-41A-017</t>
  </si>
  <si>
    <t>PA-41A-018</t>
  </si>
  <si>
    <t>PA-41A-019</t>
  </si>
  <si>
    <t>PA-41A-020</t>
  </si>
  <si>
    <t>PA-42A</t>
  </si>
  <si>
    <t>PA-42A-001</t>
  </si>
  <si>
    <t>PA-42A-002</t>
  </si>
  <si>
    <t>PA-42A-003</t>
  </si>
  <si>
    <t>PA-42A-004</t>
  </si>
  <si>
    <t>PA-42A-005</t>
  </si>
  <si>
    <t>PA-42A-006</t>
  </si>
  <si>
    <t>PA-42A-007</t>
  </si>
  <si>
    <t>PA-42A-008</t>
  </si>
  <si>
    <t>PA-42A-009</t>
  </si>
  <si>
    <t>PA-42A-010</t>
  </si>
  <si>
    <t>PA-42A-011</t>
  </si>
  <si>
    <t>PA-42A-012</t>
  </si>
  <si>
    <t>PA-42A-013</t>
  </si>
  <si>
    <t>PA-42A-014</t>
  </si>
  <si>
    <t>PA-42A-015</t>
  </si>
  <si>
    <t>PA-42A-016</t>
  </si>
  <si>
    <t>PA-42A-017</t>
  </si>
  <si>
    <t>PA-42A-018</t>
  </si>
  <si>
    <t>PA-42A-019</t>
  </si>
  <si>
    <t>PA-42A-020</t>
  </si>
  <si>
    <t>PA-42A-021</t>
  </si>
  <si>
    <t>PA-43A</t>
  </si>
  <si>
    <t>PA-43A-001</t>
  </si>
  <si>
    <t>PA-43A-002</t>
  </si>
  <si>
    <t>PA-43A-003</t>
  </si>
  <si>
    <t>PA-43A-004</t>
  </si>
  <si>
    <t>PA-43A-005</t>
  </si>
  <si>
    <t>PA-43A-006</t>
  </si>
  <si>
    <t>PA-43A-007</t>
  </si>
  <si>
    <t>PA-43A-008</t>
  </si>
  <si>
    <t>PA-43A-009</t>
  </si>
  <si>
    <t>PA-43A-010</t>
  </si>
  <si>
    <t>PA-43A-011</t>
  </si>
  <si>
    <t>PA-43A-012</t>
  </si>
  <si>
    <t>PA-43A-013</t>
  </si>
  <si>
    <t>PA-43A-014</t>
  </si>
  <si>
    <t>PA-43A-015</t>
  </si>
  <si>
    <t>PA-43A-016</t>
  </si>
  <si>
    <t>PA-43A-017</t>
  </si>
  <si>
    <t>PA-43A-018</t>
  </si>
  <si>
    <t>PA-43A-019</t>
  </si>
  <si>
    <t>PA-43A-020</t>
  </si>
  <si>
    <t>PA-44A</t>
  </si>
  <si>
    <t>PA-44A-001</t>
  </si>
  <si>
    <t>PA-44A-002</t>
  </si>
  <si>
    <t>PA-44A-003</t>
  </si>
  <si>
    <t>PA-44A-004</t>
  </si>
  <si>
    <t>PA-44A-005</t>
  </si>
  <si>
    <t>PA-44A-006</t>
  </si>
  <si>
    <t>PA-44A-007</t>
  </si>
  <si>
    <t>PA-44A-008</t>
  </si>
  <si>
    <t>PA-44A-009</t>
  </si>
  <si>
    <t>PA-44A-010</t>
  </si>
  <si>
    <t>PA-45A</t>
  </si>
  <si>
    <t>PA-45A-001</t>
  </si>
  <si>
    <t>PA-45A-002</t>
  </si>
  <si>
    <t>PA-45A-003</t>
  </si>
  <si>
    <t>PA-45A-004</t>
  </si>
  <si>
    <t>PA-45A-005</t>
  </si>
  <si>
    <t>PA-45A-006</t>
  </si>
  <si>
    <t>PA-45A-007</t>
  </si>
  <si>
    <t>PA-45A-008</t>
  </si>
  <si>
    <t>PA-45A-009</t>
  </si>
  <si>
    <t>PA-45A-010</t>
  </si>
  <si>
    <t>PA-46A</t>
  </si>
  <si>
    <t>PA-46A-001</t>
  </si>
  <si>
    <t>PA-46A-002</t>
  </si>
  <si>
    <t>PA-46A-003</t>
  </si>
  <si>
    <t>PA-46A-004</t>
  </si>
  <si>
    <t>PA-46A-005</t>
  </si>
  <si>
    <t>PA-46A-006</t>
  </si>
  <si>
    <t>PA-46A-007</t>
  </si>
  <si>
    <t>PA-46A-008</t>
  </si>
  <si>
    <t>PA-46A-009</t>
  </si>
  <si>
    <t>PA-46A-010</t>
  </si>
  <si>
    <t>PA-47A</t>
  </si>
  <si>
    <t>PA-47A-001</t>
  </si>
  <si>
    <t>PA-47A-002</t>
  </si>
  <si>
    <t>PA-47A-003</t>
  </si>
  <si>
    <t>PA-47A-004</t>
  </si>
  <si>
    <t>PA-47A-005</t>
  </si>
  <si>
    <t>PA-47A-006</t>
  </si>
  <si>
    <t>PA-47A-007</t>
  </si>
  <si>
    <t>PA-47A-008</t>
  </si>
  <si>
    <t>PA-47A-009</t>
  </si>
  <si>
    <t>PA-47A-010</t>
  </si>
  <si>
    <t>PA-47A-011</t>
  </si>
  <si>
    <t>PA-47A-012</t>
  </si>
  <si>
    <t>PA-47A-013</t>
  </si>
  <si>
    <t>PA-47A-014</t>
  </si>
  <si>
    <t>PA-47A-015</t>
  </si>
  <si>
    <t>PA-47A-016</t>
  </si>
  <si>
    <t>PA-47A-017</t>
  </si>
  <si>
    <t>PA-47A-018</t>
  </si>
  <si>
    <t>PA-47A-019</t>
  </si>
  <si>
    <t>PA-47A-020</t>
  </si>
  <si>
    <t>PA-47A-021</t>
  </si>
  <si>
    <t>PA-47A-022</t>
  </si>
  <si>
    <t>PA-47A-023</t>
  </si>
  <si>
    <t>PA-47A-024</t>
  </si>
  <si>
    <t>PA-47A-025</t>
  </si>
  <si>
    <t>PA-47A-026</t>
  </si>
  <si>
    <t>PA-47A-027</t>
  </si>
  <si>
    <t>PA-47A-028</t>
  </si>
  <si>
    <t>PA-47A-029</t>
  </si>
  <si>
    <t>PA-47A-030</t>
  </si>
  <si>
    <t>PA-47A-031</t>
  </si>
  <si>
    <t>PA-47A-032</t>
  </si>
  <si>
    <t>PA-47A-033</t>
  </si>
  <si>
    <t>PA-47A-034</t>
  </si>
  <si>
    <t>PA-47A-035</t>
  </si>
  <si>
    <t>PA-47A-036</t>
  </si>
  <si>
    <t>PA-47A-037</t>
  </si>
  <si>
    <t>PA-47A-038</t>
  </si>
  <si>
    <t>PA-47A-039</t>
  </si>
  <si>
    <t>PA-47A-040</t>
  </si>
  <si>
    <t>PA-47A-041</t>
  </si>
  <si>
    <t>PA-47A-042</t>
  </si>
  <si>
    <t>PA-47A-043</t>
  </si>
  <si>
    <t>PA-47A-044</t>
  </si>
  <si>
    <t>PA-47A-045</t>
  </si>
  <si>
    <t>PA-47A-046</t>
  </si>
  <si>
    <t>PA-47A-047</t>
  </si>
  <si>
    <t>PA-47A-048</t>
  </si>
  <si>
    <t>PA-47A-049</t>
  </si>
  <si>
    <t>PA-47A-050</t>
  </si>
  <si>
    <t>PA-47A-051</t>
  </si>
  <si>
    <t>PA-47A-052</t>
  </si>
  <si>
    <t>PA-47A-053</t>
  </si>
  <si>
    <t>PA-47A-054</t>
  </si>
  <si>
    <t>PA-47A-055</t>
  </si>
  <si>
    <t>PA-47A-056</t>
  </si>
  <si>
    <t>PA-47A-057</t>
  </si>
  <si>
    <t>PA-47A-058</t>
  </si>
  <si>
    <t>PA-47A-059</t>
  </si>
  <si>
    <t>PA-47A-060</t>
  </si>
  <si>
    <t>PA-47A-061</t>
  </si>
  <si>
    <t>PA-47A-062</t>
  </si>
  <si>
    <t>PA-47A-063</t>
  </si>
  <si>
    <t>PA-47A-064</t>
  </si>
  <si>
    <t>PA-47A-065</t>
  </si>
  <si>
    <t>PA-47A-066</t>
  </si>
  <si>
    <t>PA-47A-067</t>
  </si>
  <si>
    <t>PA-47A-068</t>
  </si>
  <si>
    <t>PA-47A-069</t>
  </si>
  <si>
    <t>PA-47A-070</t>
  </si>
  <si>
    <t>PA-47A-071</t>
  </si>
  <si>
    <t>PA-47A-072</t>
  </si>
  <si>
    <t>PA-47A-073</t>
  </si>
  <si>
    <t>PA-47A-074</t>
  </si>
  <si>
    <t>PA-47A-075</t>
  </si>
  <si>
    <t>PA-47A-076</t>
  </si>
  <si>
    <t>PA-47A-077</t>
  </si>
  <si>
    <t>PA-47A-078</t>
  </si>
  <si>
    <t>PA-47A-079</t>
  </si>
  <si>
    <t>PA-47A-080</t>
  </si>
  <si>
    <t>PA-47A-081</t>
  </si>
  <si>
    <t>PA-47A-082</t>
  </si>
  <si>
    <t>PA-47A-083</t>
  </si>
  <si>
    <t>PA-47A-084</t>
  </si>
  <si>
    <t>PA-47A-085</t>
  </si>
  <si>
    <t>PA-47A-086</t>
  </si>
  <si>
    <t>PA-47A-087</t>
  </si>
  <si>
    <t>PA-47A-088</t>
  </si>
  <si>
    <t>PA-47A-089</t>
  </si>
  <si>
    <t>PA-47A-090</t>
  </si>
  <si>
    <t>PA-47A-091</t>
  </si>
  <si>
    <t>PA-47A-092</t>
  </si>
  <si>
    <t>PA-47A-093</t>
  </si>
  <si>
    <t>PA-47A-094</t>
  </si>
  <si>
    <t>PA-47A-095</t>
  </si>
  <si>
    <t>PA-47A-096</t>
  </si>
  <si>
    <t>PA-47A-097</t>
  </si>
  <si>
    <t>PA-47A-098</t>
  </si>
  <si>
    <t>PA-47A-099</t>
  </si>
  <si>
    <t>PA-47A-100</t>
  </si>
  <si>
    <t>PA-47A-101</t>
  </si>
  <si>
    <t>PA-47A-102</t>
  </si>
  <si>
    <t>PA-47A-103</t>
  </si>
  <si>
    <t>PA-47A-104</t>
  </si>
  <si>
    <t>PA-47B-008</t>
  </si>
  <si>
    <t>PA-47B-009</t>
  </si>
  <si>
    <t>PA-47B-010</t>
  </si>
  <si>
    <t>PA-48A</t>
  </si>
  <si>
    <t>PA-48A-001</t>
  </si>
  <si>
    <t>PA-48A-002</t>
  </si>
  <si>
    <t>PA-48A-003</t>
  </si>
  <si>
    <t>PA-48A-004</t>
  </si>
  <si>
    <t>PA-48A-005</t>
  </si>
  <si>
    <t>PA-48A-006</t>
  </si>
  <si>
    <t>PA-48A-007</t>
  </si>
  <si>
    <t>PA-48A-008</t>
  </si>
  <si>
    <t>PA-48A-009</t>
  </si>
  <si>
    <t>PA-48A-010</t>
  </si>
  <si>
    <t>PA-48A-011</t>
  </si>
  <si>
    <t>PA-48A-012</t>
  </si>
  <si>
    <t>PA-48A-013</t>
  </si>
  <si>
    <t>PA-49B-001</t>
  </si>
  <si>
    <t>PA-49B-002</t>
  </si>
  <si>
    <t>PA-49B-003</t>
  </si>
  <si>
    <t>PA-49B-004</t>
  </si>
  <si>
    <t>PA-49B-005</t>
  </si>
  <si>
    <t>PA-49B-006</t>
  </si>
  <si>
    <t>PA-49B-007</t>
  </si>
  <si>
    <t>PA-49B-008</t>
  </si>
  <si>
    <t>PA-49B-009</t>
  </si>
  <si>
    <t>Cosse ép Cu-Al  240mm2</t>
  </si>
  <si>
    <t>Cosse ép Cu-Al  95mm2</t>
  </si>
  <si>
    <t>TM-02A-002</t>
  </si>
  <si>
    <t>TM-02A-003</t>
  </si>
  <si>
    <t>TM-02A-006</t>
  </si>
  <si>
    <t>TM-02A-007</t>
  </si>
  <si>
    <t>MCCB 3P 80A (ABS103c FMU)</t>
  </si>
  <si>
    <t>TM-02A-008</t>
  </si>
  <si>
    <t>TM-02A-021</t>
  </si>
  <si>
    <t>MCB 1P D63A 10KA (NXB-63H)</t>
  </si>
  <si>
    <t>Kẹp rẻ nhánh song song Cu 6 -50 / Al 16 -70 , 3boulon</t>
  </si>
  <si>
    <t>Kẹp rẻ nhánh song song Cu 10 -95 / Al 25 -150 , 1boulon</t>
  </si>
  <si>
    <t>Ốc xiết cáp Cu 2/0, 67.5mm2.</t>
  </si>
  <si>
    <t>Mét</t>
  </si>
  <si>
    <t>Tấm lưỡng kim đồng nhôm TP-C</t>
  </si>
  <si>
    <t>Cây</t>
  </si>
  <si>
    <t>Hộp</t>
  </si>
  <si>
    <t>Móc đơn cáp ABC nhỏ</t>
  </si>
  <si>
    <t>Ốc xiết cáp Cu-Al 1/0</t>
  </si>
  <si>
    <t>LA 12KV - MCOV  10.2 - 10KA</t>
  </si>
  <si>
    <t>Giá lắp DS 3P - 24Kv - mở ngang, bên hông trụ, không lỗ</t>
  </si>
  <si>
    <t>LBS 3 pha 630A - 35Kv - OD, dầu - Polymer</t>
  </si>
  <si>
    <t>LBS 3P - 630A - 24Kv, Bil, OD, Polymer -  mở ngang</t>
  </si>
  <si>
    <t xml:space="preserve">Giá lắp LBS dầu 24KV, trên đỉnh trụ 1 trụ </t>
  </si>
  <si>
    <t>CT 24KV 100-200/5A - CCX 0.5 - 15VA - Loại khô</t>
  </si>
  <si>
    <t>Nối bọc  IPC 70-95,  Vỏ cách điện dầy 1-3mm,  16 - 70 / 35 - 95, 1 boulon M10 nhôm</t>
  </si>
  <si>
    <t>Nối bọc MV IPC 120-300,  Vỏ cách điện dầy 7-12mm, 95 - 120 / 185 - 300, 2 boulon M10 thép</t>
  </si>
  <si>
    <t>Nắp bịt đầu cáp 6 - 35,  Vỏ cách điện dầy 1-3mm, (màu đen)</t>
  </si>
  <si>
    <t>Giáp buộc cổ sứ đôi composite  PDST2785, FC ( Dây bọc 5.5mm, 120-150 )</t>
  </si>
  <si>
    <t>Giáp buộc cổ sứ đôi composite  PDST3150, FC ( Dây bọc 5.5mm, 185-240 )</t>
  </si>
  <si>
    <t>Giáp níu ADG0940, BC ( Dây trần 50 )</t>
  </si>
  <si>
    <t>Giáp níu cho dây trần 150mm2, AWDG1660</t>
  </si>
  <si>
    <t>TM-99B-009</t>
  </si>
  <si>
    <t>Giáp níu cho dây trần 185mm2, AWDG1880</t>
  </si>
  <si>
    <t>TM-99B-010</t>
  </si>
  <si>
    <t>TM-99B-013</t>
  </si>
  <si>
    <t>Giáp buộc đầu sứ đơn dây bọc 75, 95mm2. TTF1203</t>
  </si>
  <si>
    <t>TM-99B-014</t>
  </si>
  <si>
    <t>Cosse Cu-AL 150mm2, (bản cực tròn).</t>
  </si>
  <si>
    <t>Cosse Cu-AL 240mm2, (bản cực tròn).</t>
  </si>
  <si>
    <t>TM-99B-150</t>
  </si>
  <si>
    <t>DANH MỤC HÀNG HOÁ</t>
  </si>
  <si>
    <t>TÊN HÀNG</t>
  </si>
  <si>
    <t>ĐVT</t>
  </si>
  <si>
    <t>MÃ HÀNG HOÁ</t>
  </si>
  <si>
    <t>QUẢN LÝ XUẤT NHẬP</t>
  </si>
  <si>
    <t>NGÀY THÁNG</t>
  </si>
  <si>
    <t>MÃ HÀNG</t>
  </si>
  <si>
    <t>SỐ LƯỢNG</t>
  </si>
  <si>
    <t>% VAT</t>
  </si>
  <si>
    <t>GIÁ TRỊ VAT</t>
  </si>
  <si>
    <t>GIÁ TRỊ HÀNG</t>
  </si>
  <si>
    <t>TỔNG GIÁ TRỊ</t>
  </si>
  <si>
    <t>SỐ HOÁ ĐƠN</t>
  </si>
  <si>
    <t>SỐ HỢP ĐỒNG</t>
  </si>
  <si>
    <t>SỐ DUYỆT GIÁ</t>
  </si>
  <si>
    <t>MÃ ĐỐI TƯỢNG</t>
  </si>
  <si>
    <t>TÊN ĐỐI TƯỢNG</t>
  </si>
  <si>
    <t>DANH MỤC NHÀ CUNG CẤP</t>
  </si>
  <si>
    <t>MÃ SỐ THUẾ</t>
  </si>
  <si>
    <t>ĐỊA CHỈ</t>
  </si>
  <si>
    <t>NỘI DUNG DIỄN GIẢI</t>
  </si>
  <si>
    <t>SỐ CHỨNG TỪ</t>
  </si>
  <si>
    <t>PNK</t>
  </si>
  <si>
    <t>LOẠI CHỨNG TỪ</t>
  </si>
  <si>
    <t>PXK</t>
  </si>
  <si>
    <t>CÔNG NỢ ĐẦU KỲ</t>
  </si>
  <si>
    <t>PHÂN LOẠI ĐỐI TƯỢNG</t>
  </si>
  <si>
    <t>NCC</t>
  </si>
  <si>
    <t>KH</t>
  </si>
  <si>
    <t>DANH MỤC NGHIỆP VỤ</t>
  </si>
  <si>
    <t>MÃ NGHIỆP VỤ</t>
  </si>
  <si>
    <t>TÊN NGHIỆP VỤ</t>
  </si>
  <si>
    <t>MÃ CHỨNG TỪ</t>
  </si>
  <si>
    <t>Xuất kho - hàng thiếu chờ xử lý</t>
  </si>
  <si>
    <t>NỘI DUNG NGHIỆP VỤ</t>
  </si>
  <si>
    <t>QUẢN LÝ THU CHI</t>
  </si>
  <si>
    <t>PTTM</t>
  </si>
  <si>
    <t>PTNH</t>
  </si>
  <si>
    <t>PCTM</t>
  </si>
  <si>
    <t>PCNH</t>
  </si>
  <si>
    <t>SỐ TIỀN</t>
  </si>
  <si>
    <t>NCC-004</t>
  </si>
  <si>
    <t>NCC-005</t>
  </si>
  <si>
    <t>GT TỒN ĐẦU KỲ</t>
  </si>
  <si>
    <t>QUẢN LÝ TÀI SẢN CỔ ĐỊNH</t>
  </si>
  <si>
    <t>MÃ TSCD</t>
  </si>
  <si>
    <t>TÊN TSCD</t>
  </si>
  <si>
    <t>NGUYÊN GIÁ</t>
  </si>
  <si>
    <t>GIÁ TRỊ ĐÃ KHẤU HAO</t>
  </si>
  <si>
    <t>GIÁ TRỊ CÒN LẠI ĐẦU KỲ</t>
  </si>
  <si>
    <t>CPKH M01</t>
  </si>
  <si>
    <t>CPKH M02</t>
  </si>
  <si>
    <t>CPKH M03</t>
  </si>
  <si>
    <t>CPKH M04</t>
  </si>
  <si>
    <t>CPKH M05</t>
  </si>
  <si>
    <t>CPKH M06</t>
  </si>
  <si>
    <t>CPKH M07</t>
  </si>
  <si>
    <t>CPKH M08</t>
  </si>
  <si>
    <t>CPKH M09</t>
  </si>
  <si>
    <t>CPKH M10</t>
  </si>
  <si>
    <t>CPKH M11</t>
  </si>
  <si>
    <t>CPKH M12</t>
  </si>
  <si>
    <t>ĐƠN GIÁ TỒN ĐẦU KỲ</t>
  </si>
  <si>
    <t>HH-01A</t>
  </si>
  <si>
    <t xml:space="preserve">DÂY CHÌ TRUNG THẾ </t>
  </si>
  <si>
    <t>Fuselink 1K - Tuấn Ân</t>
  </si>
  <si>
    <t>Fuselink 2K - Tuấn Ân</t>
  </si>
  <si>
    <t>Fuselink 3K - Tuấn Ân</t>
  </si>
  <si>
    <t>Fuselink 4K - Tuấn Ân</t>
  </si>
  <si>
    <t>Fuselink 5K - Tuấn Ân</t>
  </si>
  <si>
    <t>Fuselink 6K - Tuấn Ân</t>
  </si>
  <si>
    <t>Fuselink 8K - Tuấn Ân</t>
  </si>
  <si>
    <t>Fuselink 10K - Tuấn Ân</t>
  </si>
  <si>
    <t>Fuselink 12K - Tuấn Ân</t>
  </si>
  <si>
    <t>Fuselink 15K - Tuấn Ân</t>
  </si>
  <si>
    <t>Fuselink 20K - Tuấn Ân</t>
  </si>
  <si>
    <t>Fuselink 25K - Tuấn Ân</t>
  </si>
  <si>
    <t>Fuselink 30K - Tuấn Ân</t>
  </si>
  <si>
    <t>Fuselink 40K - Tuấn Ân</t>
  </si>
  <si>
    <t>Fuselink 45K - Tuấn Ân</t>
  </si>
  <si>
    <t>Fuselink 50K - Tuấn Ân</t>
  </si>
  <si>
    <t>Fuselink 65K - Tuấn Ân</t>
  </si>
  <si>
    <t>Fuselink 80K - Tuấn Ân</t>
  </si>
  <si>
    <t>Fuselink 100K - Tuấn Ân</t>
  </si>
  <si>
    <t>Fuselink 120K - Tuấn Ân</t>
  </si>
  <si>
    <t>Fuselink 140K - Tuấn Ân</t>
  </si>
  <si>
    <t>Fuselink 200K - Tuấn Ân</t>
  </si>
  <si>
    <t>Dây chì 1K - Tuấn Ân (dài 810mm)</t>
  </si>
  <si>
    <t>Dây chì 2K - Tuấn Ân (dài 810mm)</t>
  </si>
  <si>
    <t>Dây chì 3K - Tuấn Ân (dài 810mm)</t>
  </si>
  <si>
    <t>Dây chì 4K - Tuấn Ân (dài 810mm)</t>
  </si>
  <si>
    <t>Dây chì 5K - Tuấn Ân (dài 810mm)</t>
  </si>
  <si>
    <t>Dây chì 6K - Tuấn Ân (dài 810mm)</t>
  </si>
  <si>
    <t>Dây chì 8K - Tuấn Ân (dài 810mm)</t>
  </si>
  <si>
    <t>Dây chì 10K - Tuấn Ân (dài 810mm)</t>
  </si>
  <si>
    <t>Dây chì 12K - Tuấn Ân (dài 810mm)</t>
  </si>
  <si>
    <t>Dây chì 15K - Tuấn Ân (dài 810mm)</t>
  </si>
  <si>
    <t>Dây chì 20K - Tuấn Ân (dài 810mm)</t>
  </si>
  <si>
    <t>Dây chì 25K - Tuấn Ân (dài 810mm)</t>
  </si>
  <si>
    <t>Dây chì 30K - Tuấn Ân (dài 810mm)</t>
  </si>
  <si>
    <t>Dây chì 40K - Tuấn Ân (dài 810mm)</t>
  </si>
  <si>
    <t>Dây chì 45K - Tuấn Ân (dài 810mm)</t>
  </si>
  <si>
    <t>Dây chì 50K - Tuấn Ân (dài 810mm)</t>
  </si>
  <si>
    <t>Dây chì 65K - Tuấn Ân (dài 810mm)</t>
  </si>
  <si>
    <t>Dây chì 80K - Tuấn Ân (dài 810mm)</t>
  </si>
  <si>
    <t>Dây chì 100K - Tuấn Ân (dài 810mm)</t>
  </si>
  <si>
    <t>Dây chì 120K - Tuấn Ân (dài 810mm)</t>
  </si>
  <si>
    <t>Dây chì 140K - Tuấn Ân (dài 810mm)</t>
  </si>
  <si>
    <t>Tủ điều khiển tại chổ DS 3 pha indoor và outdoor</t>
  </si>
  <si>
    <t>Tủ điều khiển từ xa DS 3 pha indoor và outdoor</t>
  </si>
  <si>
    <t xml:space="preserve">DS điều khiển từ xa 3P- 630A - 24Kv-150 KV BIL, OD, Polymer, 2 phương, lắp trên 1 trụ </t>
  </si>
  <si>
    <t>DS điều khiển từ xa 3P- 630A - 35Kv-170 KV BIL, OD, Polymer, 2 phương, lắp trên 1 trụ</t>
  </si>
  <si>
    <t>DS điều khiển từ xa 3P-630A - 24Kv-150 KV BIL, mở ngang, OD, Polymer, 2 phương</t>
  </si>
  <si>
    <t>DS điều khiển từ xa 3P-630A - 35Kv-170 KV BIL, mở ngang, OD, Polymer, 2 phương</t>
  </si>
  <si>
    <t xml:space="preserve">LBS điều khiển từ xa 3 pha 630A - 24Kv - OD, dầu - Polymer </t>
  </si>
  <si>
    <t>LBS điều khiển từ xa 3 pha 630A - 35Kv - OD, dầu - Polymer</t>
  </si>
  <si>
    <t xml:space="preserve">DS điều khiển từ xa 3 pha 630A - 24KV- ID, không bệ chì </t>
  </si>
  <si>
    <t xml:space="preserve">DS điều khiển từ xa 3 pha 630A - 24KV- ID, có bệ chì </t>
  </si>
  <si>
    <t xml:space="preserve">DS điều khiển từ xa 3 pha 630A - 24Kv - ID, có bệ chì - liên động chì </t>
  </si>
  <si>
    <t>FCO 100A - 27KV -125KV BIL - sứ (không bass)</t>
  </si>
  <si>
    <t>FCO 200A - 27KV-125KV BIL - sứ (không bass)</t>
  </si>
  <si>
    <t>FCO 100A - 27KV-150KV BIL - sứ (không bass)</t>
  </si>
  <si>
    <t>FCO 200A - 27KV -150KV BIL - sứ (không bass)</t>
  </si>
  <si>
    <t>FCO 100A - 35KV-170KV BIL - sứ (không bass)</t>
  </si>
  <si>
    <t>LBFCO 100A - 27KV-125KV BIL - sứ (không bass)</t>
  </si>
  <si>
    <t>LBFCO 200A -27KV-125KV BIL - sứ (không bass)</t>
  </si>
  <si>
    <t>LBFCO 100A - 27KV-150KV BIL - sứ (không bass)</t>
  </si>
  <si>
    <t>LBFCO 200A - 27KV-150KV BIL - sứ (không bass)</t>
  </si>
  <si>
    <t>FCO 100A - 27KV - 150KV BIL - Polymer (không bass)</t>
  </si>
  <si>
    <t>FCO 200A - 27KV - 150KV BIL - Polymer (không bass)</t>
  </si>
  <si>
    <t>FCO 100A - 35KV - 170KV BIL - Polymer (không bass)</t>
  </si>
  <si>
    <t>LBFCO 100A - 27KV-150KV BIL - Polymer (không bass)</t>
  </si>
  <si>
    <t>LBFCO 200A - 27KV-150KV BIL - Polymer (không bass)</t>
  </si>
  <si>
    <t>Cần   FCO   100A - 27KV</t>
  </si>
  <si>
    <t>Cần   FCO   200A - 27KV</t>
  </si>
  <si>
    <t xml:space="preserve">Cần   FCO   100A - 35KV </t>
  </si>
  <si>
    <t xml:space="preserve">Cần   LBFCO   100A - 27KV </t>
  </si>
  <si>
    <t>Cần   LBFCO   200A - 27KV</t>
  </si>
  <si>
    <t xml:space="preserve">Cần   LBFCO   100A - 35KV </t>
  </si>
  <si>
    <t xml:space="preserve">Cần   LBFCO   200A - 35KV </t>
  </si>
  <si>
    <t>LBFCO 100A - 35KV - 170KV BIL - Polymer (không bass)</t>
  </si>
  <si>
    <t>LBFCO 200A - 35KV - 170KV BIL - polymer (không bass)</t>
  </si>
  <si>
    <t>LA 18KV - MCOV  15.3 - 10KA</t>
  </si>
  <si>
    <t>LA 21KV - MCOV  17.0 - 10KA</t>
  </si>
  <si>
    <t>LA 24KV - MCOV  19.5 - 10KA</t>
  </si>
  <si>
    <t>LA 42KV - MCOV  34.0 - 10KA</t>
  </si>
  <si>
    <t>LA 48KV - MCOV  38.5 - 10KA</t>
  </si>
  <si>
    <t>HH-05A</t>
  </si>
  <si>
    <t>DAO CÁCH LY 1 PHA</t>
  </si>
  <si>
    <t>Ống chì tụ bù 100A - 24Kv</t>
  </si>
  <si>
    <t>LTD 800A - 38KV - 120KN (không cosse)</t>
  </si>
  <si>
    <t>DS 1 pha 630A - 24KV-150 KV BIL, OD, sứ</t>
  </si>
  <si>
    <t>DS 1 pha 800A - 24KV-150 KV BIL, OD, sứ</t>
  </si>
  <si>
    <t>DS 1 pha 630A - 35KV-170 KV BIL, OD, sứ</t>
  </si>
  <si>
    <t>DS 1 pha 630A - 24Kv-150 KV BIL, OD, polymer</t>
  </si>
  <si>
    <t>DS 1 pha 800A - 24Kv-150 KV BIL, OD, polymer</t>
  </si>
  <si>
    <t>DS 1 pha 630A - 35Kv-170 KV BIL, OD, polymer</t>
  </si>
  <si>
    <t>DS 1 pha 800A - 35Kv-170 KV BIL, OD, polymer</t>
  </si>
  <si>
    <t>Cosse nhôm LTD (bounlon inox)</t>
  </si>
  <si>
    <t>Phụ kiện lắp DS 1 pha 24Kv</t>
  </si>
  <si>
    <t>Phụ kiện lắp DS 1 pha 35Kv</t>
  </si>
  <si>
    <t>DS 3P- 630A - 24KV-150 KV BIL Sứ OD, lắp phương đứng trên 1 trụ</t>
  </si>
  <si>
    <t>DS 3P- 630A - 24KV-150 KV BIL Sứ OD, lắp phương đứng, lắp trên 2 trụ, (tâm 1.4m)</t>
  </si>
  <si>
    <t xml:space="preserve">DS 3P- 630A - 24KV-150 KV BIL Sứ OD, 2 phương, lắp trên 1 trụ </t>
  </si>
  <si>
    <t>DS 3P- 630A - 24KV-150 KV BIL Sứ OD, 2 phương, lắp trên 2 trụ, (tâm 1.4m)</t>
  </si>
  <si>
    <t>DS 3P- 630A - 24KV-150 KV BIL Sứ OD, 2 phương, lắp trên 2 trụ, (tâm 2.0m )</t>
  </si>
  <si>
    <t>DS 3P- 630A - 24KV-150 KV BIL Sứ OD, 2 phương, lắp trên 2 trụ, (tâm 2.2m)</t>
  </si>
  <si>
    <t>DS 3P- 630A - 24KV-150 KV BIL Sứ OD, 2 phương, lắp trên 2 trụ, (tâm 2.5m)</t>
  </si>
  <si>
    <t xml:space="preserve">DS 3P- 630A - 35KV-170 KV BIL Sứ OD, 2 phương </t>
  </si>
  <si>
    <t xml:space="preserve">DS 3P- 630A - 24Kv-150 KV BIL, OD, Polymer, 2 phương, lắp trên 1 trụ </t>
  </si>
  <si>
    <t>DS 3P- 630A - 24Kv-150 KV BIL, OD, Polymer, 2 phương, lắp trên 2 trụ (tâm 1.4m)</t>
  </si>
  <si>
    <t>DS 3P- 630A - 24Kv-150 KV BIL, OD, Polymer, 2 phương, lắp trên 2 trụ, (tâm 2.0m)</t>
  </si>
  <si>
    <t xml:space="preserve">DS 3P- 630A - 24Kv-150 KV BIL, OD, Polymer, 2 phương, lắp trên 2 trụ, (tâm 2.5m) </t>
  </si>
  <si>
    <t>DS 3P- 630A - 35Kv-170 KV BIL, OD, Polymer, 2 phương, lắp trên 1 trụ</t>
  </si>
  <si>
    <t>DS 3P- 630A - 35Kv-170 KV BIL, OD, Polymer, 2 phương, lắp trên 2 trụ, (tâm 2.0m)</t>
  </si>
  <si>
    <t>DS 3P- 630A - 35Kv-170 KV BIL, OD, Polymer, 2 phương, lắp trên 2 trụ, (tâm 2.5m)</t>
  </si>
  <si>
    <t xml:space="preserve">DS 3P- 800A - 24Kv-150 KV BIL, OD, Polymer, 2 phương, lắp trên 1 trụ </t>
  </si>
  <si>
    <t>DS 1P-630A - 24Kv-150 KV BIL, mở ngang, OD, Polymer</t>
  </si>
  <si>
    <t>DS 1P-630A - 35Kv-170 KV BIL, mở ngang, OD, Polymer</t>
  </si>
  <si>
    <t>DS 3P-630A - 24Kv-150 KV BIL, mở ngang, OD, Polymer, 2 phương</t>
  </si>
  <si>
    <t>DS 3P-630A - 35Kv-170 KV BIL, mở ngang, OD, Polymer, 2 phương</t>
  </si>
  <si>
    <t>Bộ sào thao tác  DS 24KV - 35KV mở ngang, dài 8 mét</t>
  </si>
  <si>
    <t>Bộ sào thao tác  DS 24KV - 35KV ngoài trời, dài 5 mét (boulon nhúng kẽm)</t>
  </si>
  <si>
    <t>Bộ sào thao tác  DS 24KV - 35KV ngoài trời, dài 8 mét (boulon nhúng kẽm)</t>
  </si>
  <si>
    <t>Bộ sào thao tác  DS 24KV - 35KV ngoài trời, dài 11 mét (boulon nhúng kẽm)</t>
  </si>
  <si>
    <t>Bộ sào thao tác  DS 24KV - 35KV ngoài trời, dài 5 mét (boulon inox)</t>
  </si>
  <si>
    <t>Bộ sào thao tác  DS 24KV - 35KV ngoài trời, dài 8 mét (boulon inox)</t>
  </si>
  <si>
    <t>Bộ sào thao tác  DS 24KV - 35KV ngoài trời, dài 11 mét (boulon inox)</t>
  </si>
  <si>
    <t>Giá lắp DS 3P - 24KV Polymer lên trụ không lổ</t>
  </si>
  <si>
    <t>Giá lắp DS 3P - 35Kv - Polymer lên trụ không lỗ</t>
  </si>
  <si>
    <t>Thanh chống  DS 3 pha outdoor</t>
  </si>
  <si>
    <t>Giá lắp DS 3P - 35Kv - mở ngang, bên hông trụ, không lỗ</t>
  </si>
  <si>
    <t xml:space="preserve">DS 3 pha 630A - 24KV- ID, không bệ chì </t>
  </si>
  <si>
    <t xml:space="preserve">DS 3 pha 630A - 24KV- ID, có bệ chì </t>
  </si>
  <si>
    <t xml:space="preserve">DS 3 pha 630A - 24Kv - ID, có bệ chì - liên động chì </t>
  </si>
  <si>
    <t>Bộ Truyền Động DS Indoor</t>
  </si>
  <si>
    <t>Bộ Truyền Động DS Indoor có bệ chì liên động</t>
  </si>
  <si>
    <t>Bộ khớp nối DS indoor dài 0.5 mét</t>
  </si>
  <si>
    <t>Bộ khớp nối DS indoor dài 1.0 mét</t>
  </si>
  <si>
    <t>Bộ khớp nối DS indoor dài 1.5 mét</t>
  </si>
  <si>
    <t>Bộ khớp nối DS indoor dài 2.0 mét</t>
  </si>
  <si>
    <t xml:space="preserve">LBS 3 pha 630A - 24Kv - OD, dầu - Polymer </t>
  </si>
  <si>
    <t>LBS 3P - 630A - 35Kv, Bil, OD, Polymer -  mở ngang</t>
  </si>
  <si>
    <t>Giá lắp LBS dầu 24KV , bên hông trụ 1 trụ không lổ</t>
  </si>
  <si>
    <t>Giá lắp LBS dầu 24KV, bên hông trụ 1 trụ có lổ</t>
  </si>
  <si>
    <t>Giá lắp LBS dầu 35KV, bên hông trụ 1 trụ có lổ</t>
  </si>
  <si>
    <t>Giá lắp LBS dầu 35KV, bên hông trụ 1 trụ không lổ</t>
  </si>
  <si>
    <t>Giá lắp LBS 3P - 24Kv - mở ngang, bên hông trụ, không lỗ</t>
  </si>
  <si>
    <t>Bộ sào thao tác LBS dầu 24-35KV dài 5 mét</t>
  </si>
  <si>
    <t>Bộ sào thao tác LBS dầu 24-35KV dài 11 mét</t>
  </si>
  <si>
    <t>Bộ sào thao tác LBS 24KV - 35KV mở ngang, dài 8 mét</t>
  </si>
  <si>
    <t>Cách điện đỡ 24Kv Epoxy</t>
  </si>
  <si>
    <t>Cách điện đỡ 35Kv Epoxy</t>
  </si>
  <si>
    <t>Chuỗi treo 24Kv - 70KN, Polymer</t>
  </si>
  <si>
    <t>Chuỗi treo 35Kv - 70KN, Polymer</t>
  </si>
  <si>
    <t>Chuỗi treo 24Kv - 120KN, Polymer</t>
  </si>
  <si>
    <t>Chuỗi treo 35Kv - 120KN, Polymer</t>
  </si>
  <si>
    <t xml:space="preserve">Chuỗi treo 110Kv - 120KN, Polymer </t>
  </si>
  <si>
    <t>Pin post/Line post 24Kv- 680, Polymer (không ty)</t>
  </si>
  <si>
    <t>Pin post/Line post 24Kv- 840, Polymer (không ty)</t>
  </si>
  <si>
    <t>Pin post/Line post 35Kv- 1140, Polymer (không ty)</t>
  </si>
  <si>
    <t>Pin post/Line post 24Kv- 680, Polymer có kẹp (không ty)</t>
  </si>
  <si>
    <t>Pin post/Line post 24Kv- 840, Polymer có kẹp (không ty)</t>
  </si>
  <si>
    <t>Pin post/Line post 35Kv- 1140, Polymer có kẹp (không ty)</t>
  </si>
  <si>
    <t>Pin post/Line post 24Kv- 680, Polymer (chân sứ vát 2 bên) (không ty)</t>
  </si>
  <si>
    <t>Ty Pin post/Line post 24Kv- 35Kv, M20 dài 180mm</t>
  </si>
  <si>
    <t>Ty Pin post/Line post 24Kv- 35Kv, M20 dài 200mm</t>
  </si>
  <si>
    <t>Ty Pin post/Line post 24Kv- 35Kv, M20 dài 250mm</t>
  </si>
  <si>
    <t>Ty Pin post/Line post 24Kv- 35Kv, M20 dài 285mm</t>
  </si>
  <si>
    <t>Ty Pin post/Line post 24Kv - 35Kv, M20 dài 180mm (răng suốt)</t>
  </si>
  <si>
    <t>Ty sứ thẳng 870 cho sứ đứng polymer</t>
  </si>
  <si>
    <t>Ty sứ cong 870 cho sứ đứng polymer</t>
  </si>
  <si>
    <t>Pin post/Line post 24Kv, sứ (không ty)</t>
  </si>
  <si>
    <t>Pin post/Line post 35Kv, sứ (bao gồm ty)</t>
  </si>
  <si>
    <t>Ty Pin post/Line post 24Kv sứ</t>
  </si>
  <si>
    <t>CT 24KV 5-10/5A CCX 0.5 - 15VA - Loại khô</t>
  </si>
  <si>
    <t>CT 24KV 10-20/5A CCX 0.5 - 15VA - Loại khô</t>
  </si>
  <si>
    <t>CT 24KV 15-30/5A CCX 0.5 - 15VA - Loại khô</t>
  </si>
  <si>
    <t>CT 24KV 20-40/5A CCX 0.5 - 15VA - Loại khô</t>
  </si>
  <si>
    <t>CT 24KV 25-50/5A - CCX 0.5 - 15VA Loại khô</t>
  </si>
  <si>
    <t>CT 24KV 30-60/5A - CCX 0.5 - 15VA - Loại khô</t>
  </si>
  <si>
    <t>CT 24KV 50-100/5A - CCX 0.5 - 15VA - Loại khô</t>
  </si>
  <si>
    <t>CT 24KV 75-150/5A - CCX 0.5 - 15VA - Loại khô</t>
  </si>
  <si>
    <t>CT 24KV 150-300/5A - CCX 0.5 - 15VA - Loại khô</t>
  </si>
  <si>
    <t>CT 24KV 200-400/5A - CCX 0.5 - 15VA - Loại khô</t>
  </si>
  <si>
    <t>CT 24KV 5-10/5A CCX 0.5 - 30VA - Loại khô</t>
  </si>
  <si>
    <t>CT 24KV 10-20/5A CCX 0.5 - 30VA - Loại khô</t>
  </si>
  <si>
    <t>CT 24KV 15-30/5A CCX 0.5 - 30VA - Loại khô</t>
  </si>
  <si>
    <t>CT 24KV 20-40/5A CCX 0.5 - 30VA - Loại khô</t>
  </si>
  <si>
    <t>CT 24KV 25-50/5A - CCX 0.5 - 30VA - Loại khô</t>
  </si>
  <si>
    <t>CT 24KV 30-60/5A - CCX 0.5 - 30VA - Loại khô</t>
  </si>
  <si>
    <t>CT 24KV 50-100/5A - CCX 0.5 - 30VA - Loại khô</t>
  </si>
  <si>
    <t>CT 24KV 75-150/5A - CCX 0.5 - 30VA - Loại khô</t>
  </si>
  <si>
    <t>CT 24KV 100-200/5A - CCX 0.5 - 30VA - Loại khô</t>
  </si>
  <si>
    <t>CT 24KV 150-300/5A - CCX 0.5 - 30VA - Loại khô</t>
  </si>
  <si>
    <t>CT 24KV 200-400/5A - CCX 0.5 - 30VA - Loại khô</t>
  </si>
  <si>
    <t>CT 24KV 400-800/5A - CCX 0.5 - 15VA - Loại khô</t>
  </si>
  <si>
    <t>CT 24KV 500-1000/5A - CCX 0.5 - 15VA - Loại khô</t>
  </si>
  <si>
    <t>CT 24KV 400-800/5A - CCX 0.5 - 30VA - Loại khô</t>
  </si>
  <si>
    <t>CT 24KV 500-1000/5A - CCX 0.5 - 30VA - Loại khô</t>
  </si>
  <si>
    <t>MBACN 8.6kV/220V - 50VA - 1 pha - Loại khô</t>
  </si>
  <si>
    <t>MBACN 8.6kV/220V - 100VA - 1 pha - Loại khô</t>
  </si>
  <si>
    <t>MBACN 12.7kV/220V - 50VA - 1 pha - Loại khô</t>
  </si>
  <si>
    <t>MBACN 12.7kV/220V - 100VA - 1 pha - Loại khô</t>
  </si>
  <si>
    <t>CT Hạ Thế 75/5A-5VA, CCX0.5, W1=2</t>
  </si>
  <si>
    <t>CT Hạ Thế 100/5A-5VA, CCX0.5, W1=1</t>
  </si>
  <si>
    <t>CT Hạ Thế 150/5A-5VA, CCX0.5, W1=1</t>
  </si>
  <si>
    <t>CT Hạ Thế 200/5A-5VA, CCX0.5, W1=1</t>
  </si>
  <si>
    <t>CT Hạ Thế 250/5A-5VA, CCX0.5, W1=1</t>
  </si>
  <si>
    <t>CT Hạ Thế 300/5A-5VA, CCX0.5, W1=1</t>
  </si>
  <si>
    <t>CT Hạ Thế 400/5A-5VA, CCX0.5, W1=1</t>
  </si>
  <si>
    <t>CT Hạ Thế 500/5A-5VA, CCX0.5, W1=1</t>
  </si>
  <si>
    <t>CT Hạ Thế 600/5A-5VA, CCX0.5, W1=1</t>
  </si>
  <si>
    <t>CT Hạ Thế 750/5A-5VA, CCX0.5, W1=1</t>
  </si>
  <si>
    <t>CT Hạ Thế 800/5A-5VA, CCX0.5, W1=1</t>
  </si>
  <si>
    <t>CT Hạ Thế 1000/5A-5VA, CCX0.5, W1=1</t>
  </si>
  <si>
    <t>CT Hạ Thế 1200/5A-5VA, CCX0.5, W1=1</t>
  </si>
  <si>
    <t>CT Hạ Thế 1500/5A-5VA, CCX0.5, W1=1</t>
  </si>
  <si>
    <t>CT Hạ Thế 1600/5A-5VA, CCX0.5, W1=2</t>
  </si>
  <si>
    <t>CT Hạ Thế 2000/5A-5VA, CCX0.5, W1=1</t>
  </si>
  <si>
    <t>CT Hạ Thế 2500/5A-5VA, CCX0.5, W1=1</t>
  </si>
  <si>
    <t>CT Hạ Thế 4000/5A-5VA, CCX0.5, W1=1</t>
  </si>
  <si>
    <t>CT Hạ Thế 200/5A-10VA, CCX0.5, W1=1</t>
  </si>
  <si>
    <t>CT Hạ Thế 250/5A-10VA, CCX0.5, W1=1</t>
  </si>
  <si>
    <t>CT Hạ Thế 300/5A-10VA, CCX0.5, W1=1</t>
  </si>
  <si>
    <t>CT Hạ Thế 400/5A-10VA, CCX0.5, W1=1</t>
  </si>
  <si>
    <t>CT Hạ Thế 500/5A-10VA, CCX0.5, W1=1</t>
  </si>
  <si>
    <t>CT Hạ Thế 600/5A-10VA, CCX0.5, W1=1</t>
  </si>
  <si>
    <t>CT Hạ Thế 750/5A-10VA, CCX0.5, W1=1</t>
  </si>
  <si>
    <t>CT Hạ Thế 800/5A-10VA, CCX0.5, W1=1</t>
  </si>
  <si>
    <t>CT Hạ Thế 1000/5A-10VA, CCX0.5, W1=1</t>
  </si>
  <si>
    <t>CT Hạ Thế 1200/5A-10VA, CCX0.5, W1=1</t>
  </si>
  <si>
    <t>CT Hạ Thế 1500/5A-10VA, CCX0.5, W1=1</t>
  </si>
  <si>
    <t>CT Hạ Thế 1600/5A-10VA, CCX0.5, W1=2</t>
  </si>
  <si>
    <t>CT Hạ Thế 2000/5A-10VA, CCX0.5, W1=1</t>
  </si>
  <si>
    <t>CT Hạ Thế 2500/5A-10VA, CCX0.5, W1=1</t>
  </si>
  <si>
    <t>CT Hạ Thế 4000/5A-10VA, CCX0.5, W1=1</t>
  </si>
  <si>
    <t>CT Hạ Thế 500/5A-15VA, CCX0.5, W1=1</t>
  </si>
  <si>
    <t>CT Hạ Thế 600/5A-15VA, CCX0.5, W1=1</t>
  </si>
  <si>
    <t>CT Hạ Thế 750/5A-15VA, CCX0.5, W1=1</t>
  </si>
  <si>
    <t>CT Hạ Thế 800/5A-15VA, CCX0.5, W1=1</t>
  </si>
  <si>
    <t>CT Hạ Thế 1000/5A-15VA, CCX0.5, W1=1</t>
  </si>
  <si>
    <t>CT Hạ Thế 1200/5A-15VA, CCX0.5, W1=1</t>
  </si>
  <si>
    <t>CT Hạ Thế 1500/5A-15VA, CCX0.5, W1=1</t>
  </si>
  <si>
    <t>CT Hạ Thế 1600/5A-15VA, CCX0.5, W1=2</t>
  </si>
  <si>
    <t>CT Hạ Thế 2000/5A-15VA, CCX0.5, W1=1</t>
  </si>
  <si>
    <t>CT Hạ Thế 2500/5A-15VA, CCX0.5, W1=1</t>
  </si>
  <si>
    <t>CT Hạ Thế 4000/5A-15VA, CCX0.5, W1=1</t>
  </si>
  <si>
    <t>CT Hạ Thế Kiểu Hở Dạng Kẹp 100/5A-5VA, CCX0.5, W1=1</t>
  </si>
  <si>
    <t>CT Hạ Thế Kiểu Hở Dạng Kẹp 150/5A-5VA, CCX0.5, W1=1</t>
  </si>
  <si>
    <t>CT Hạ Thế Kiểu Hở Dạng Kẹp 200/5A-5VA, CCX0.5, W1=1</t>
  </si>
  <si>
    <t>CT Hạ Thế Kiểu Hở Dạng Kẹp 250/5A-5VA, CCX0.5, W1=1</t>
  </si>
  <si>
    <t>CT Hạ Thế Kiểu Hở Dạng Kẹp 300/5A-5VA, CCX0.5, W1=1</t>
  </si>
  <si>
    <t>CT Hạ Thế Kiểu Hở Dạng Kẹp 400/5A-5VA, CCX0.5, W1=1</t>
  </si>
  <si>
    <t>CT Hạ Thế Kiểu Hở Dạng Kẹp 500/5A-5VA, CCX0.5, W1=1</t>
  </si>
  <si>
    <t>CT Hạ Thế Kiểu Hở Dạng Kẹp 600/5A-5VA, CCX0.5, W1=1</t>
  </si>
  <si>
    <t>CT Hạ Thế Kiểu Hở Dạng Kẹp 750/5A-5VA, CCX0.5, W1=1</t>
  </si>
  <si>
    <t>CT Hạ Thế Kiểu Hở Dạng Kẹp 800/5A-5VA, CCX0.5, W1=1</t>
  </si>
  <si>
    <t>CT Hạ Thế Kiểu Hở Dạng Kẹp 1000/5A-5VA, CCX0.5, W1=1</t>
  </si>
  <si>
    <t>CT Hạ Thế Kiểu Hở Dạng Kẹp 1200/5A-5VA, CCX0.5, W1=1</t>
  </si>
  <si>
    <t>CT Hạ Thế Kiểu Hở Dạng Kẹp 1500/5A-5VA, CCX0.5, W1=1</t>
  </si>
  <si>
    <t>CT Hạ Thế Kiểu Hở Dạng Kẹp 1600/5A-5VA, CCX0.5, W1=2</t>
  </si>
  <si>
    <t>CT Hạ Thế Kiểu Hở Dạng Kẹp 2000/5A-5VA, CCX0.5, W1=1</t>
  </si>
  <si>
    <t>CT Hạ Thế Kiểu Hở Dạng Kẹp 2500/5A-5VA, CCX0.5, W1=1</t>
  </si>
  <si>
    <t>CT Hạ Thế Kiểu Hở Dạng Kẹp 4000/5A-5VA, CCX0.5, W1=1</t>
  </si>
  <si>
    <t>CT Hạ Thế Kiểu Hở Dạng Kẹp 1000/5A-10VA, CCX0.5, W1=1</t>
  </si>
  <si>
    <t>CT Hạ Thế Kiểu Hở Dạng Kẹp 1200/5A-10VA, CCX0.5, W1=1</t>
  </si>
  <si>
    <t>CT Hạ Thế Kiểu Hở Dạng Kẹp 1500/5A-10VA, CCX0.5, W1=1</t>
  </si>
  <si>
    <t>CT Hạ Thế Kiểu Hở Dạng Kẹp 1600/5A-10VA, CCX0.5, W1=2</t>
  </si>
  <si>
    <t>CT Hạ Thế Kiểu Hở Dạng Kẹp 2000/5A-10VA, CCX0.5, W1=1</t>
  </si>
  <si>
    <t>CT Hạ Thế Kiểu Hở Dạng Kẹp 2500/5A-10VA, CCX0.5, W1=1</t>
  </si>
  <si>
    <t>CT Hạ Thế Kiểu Hở Dạng Kẹp 4000/5A-10VA, CCX0.5, W1=1</t>
  </si>
  <si>
    <t>LBS 630A - 24KV - SF6 có dao cách ly thao tác từ xa, bao gồm giá lắp</t>
  </si>
  <si>
    <t>LBS 630A - 24KV - chân không thao tác từ xa, bao gồm giá lắp</t>
  </si>
  <si>
    <t>LBS 630A - 24KV - chân không có dao cách ly thao tác từ xa, bao gồm giá lắp</t>
  </si>
  <si>
    <t>MCB   1 pha 10A  - 6KA - TA</t>
  </si>
  <si>
    <t>MCB   1 pha 16A  - 6KA - TA</t>
  </si>
  <si>
    <t>MCB   1 pha 20A  - 6KA - TA</t>
  </si>
  <si>
    <t>MCB   1 pha 32A  - 6KA - TA</t>
  </si>
  <si>
    <t>MCB   1 pha 40A  - 6KA -TA</t>
  </si>
  <si>
    <t>MCB   1 pha 50A  - 6KA -TA</t>
  </si>
  <si>
    <t>MCB   1 pha 63A  - 6KA -TA</t>
  </si>
  <si>
    <t xml:space="preserve">MCB   2 pha 10A  - 6KA -TA </t>
  </si>
  <si>
    <t xml:space="preserve">MCB   2 pha 16A  - 6KA -TA </t>
  </si>
  <si>
    <t xml:space="preserve">MCB   2 pha 20A  - 6KA -TA </t>
  </si>
  <si>
    <t xml:space="preserve">MCB   2 pha 32A  - 6KA -TA </t>
  </si>
  <si>
    <t xml:space="preserve">MCB   2 pha 40A  - 6KA -TA </t>
  </si>
  <si>
    <t>MCB   2 pha 50A  - 6KA -TA</t>
  </si>
  <si>
    <t xml:space="preserve">MCB   2 pha 63A  - 6KA -TA </t>
  </si>
  <si>
    <t xml:space="preserve">MCB   3 pha 20A  - 6KA -TA </t>
  </si>
  <si>
    <t xml:space="preserve">MCB   3 pha 32A  - 6KA -TA </t>
  </si>
  <si>
    <t xml:space="preserve">MCB   3 pha 40A  - 6KA -TA </t>
  </si>
  <si>
    <t>MCB   3 pha 50A  - 6KA -TA</t>
  </si>
  <si>
    <t xml:space="preserve">MCB   3 pha 63A  - 6KA -TA </t>
  </si>
  <si>
    <t xml:space="preserve">MCB   3 pha + 1N , 20A  - 6KA -TA </t>
  </si>
  <si>
    <t xml:space="preserve">MCB   3 pha + 1N , 32A  - 6KA -TA </t>
  </si>
  <si>
    <t xml:space="preserve">MCB   3 pha + 1N , 40A  - 6KA -TA </t>
  </si>
  <si>
    <t>MCB   3 pha + 1N , 50A  - 6KA -TA</t>
  </si>
  <si>
    <t xml:space="preserve">MCB   3 pha + 1N , 63A  - 6KA -TA </t>
  </si>
  <si>
    <t>MCB 1 pha 80A - 10KA -TA</t>
  </si>
  <si>
    <t>MCB 1 pha 100A - 10KA -TA</t>
  </si>
  <si>
    <t>MCB 1 pha 125A - 10KA -TA</t>
  </si>
  <si>
    <t>MCB 2 pha 80A - 10KA -TA</t>
  </si>
  <si>
    <t>MCB 2 pha 100A - 10KA -TA</t>
  </si>
  <si>
    <t>MCB 2 pha 125A - 10KA -TA</t>
  </si>
  <si>
    <t>MCB 3 pha   80A - 10KA - TA</t>
  </si>
  <si>
    <t>MCB 3 pha 100A - 10KA -TA</t>
  </si>
  <si>
    <t>MCB 3 pha 125A - 10KA - TA</t>
  </si>
  <si>
    <t>MCB 3 pha +1N, 80A - 10KA -TA</t>
  </si>
  <si>
    <t>MCB 3 pha + 1N, 100A - 10KA -TA</t>
  </si>
  <si>
    <t>MCB 3 pha + 1N,  125A - 10KA -TA</t>
  </si>
  <si>
    <t>MCCB 3P, 400V,   80A, 70KA</t>
  </si>
  <si>
    <t>MCCB 3P, 400V, 100A, 70KA</t>
  </si>
  <si>
    <t>MCCB 3P, 400V, 125A, 70KA</t>
  </si>
  <si>
    <t>MCCB 3P, 400V, 160A, 70KA</t>
  </si>
  <si>
    <t>MCCB 3P, 400V, 200A, 70KA</t>
  </si>
  <si>
    <t>MCCB 3P, 400V, 250A, 70KA</t>
  </si>
  <si>
    <t>MCCB 3P, 400V, 320A, 70KA</t>
  </si>
  <si>
    <t>MCCB 3P, 400V, 400A, 70KA</t>
  </si>
  <si>
    <t>MCCB 3P, 400V, 500A, 70KA</t>
  </si>
  <si>
    <t>MCCB 3P, 400V, 630A, 70KA</t>
  </si>
  <si>
    <t>HH-17A-017</t>
  </si>
  <si>
    <t>Tủ hợp bộ máy cắt hạ thế thông minh, ACB   630A - 4MCCB 160A, trụ 1 cột</t>
  </si>
  <si>
    <t>Tủ</t>
  </si>
  <si>
    <t>HH-17A-018</t>
  </si>
  <si>
    <t>Tủ hợp bộ máy cắt hạ thế thông minh, ACB   800A - 4MCCB 200A, trụ 1 cột</t>
  </si>
  <si>
    <t>HH-17A-019</t>
  </si>
  <si>
    <t>Tủ hợp bộ máy cắt hạ thế thông minh, ACB 1000A - 4MCCB 250A, trụ 1 cột</t>
  </si>
  <si>
    <t>HH-17A-020</t>
  </si>
  <si>
    <t>Tủ hợp bộ máy cắt hạ thế thông minh, ACB 1200A - 4MCCB 320A, trụ 1 cột</t>
  </si>
  <si>
    <t>HH-17A-021</t>
  </si>
  <si>
    <t>Tủ hợp bộ máy cắt hạ thế thông minh, ACB   630A - 4MCCB 160A, treo trụ</t>
  </si>
  <si>
    <t>HH-17A-022</t>
  </si>
  <si>
    <t>Tủ hợp bộ máy cắt hạ thế thông minh, ACB   800A - 4MCCB 200A, treo trụ</t>
  </si>
  <si>
    <t>HH-17A-023</t>
  </si>
  <si>
    <t>Tủ hợp bộ máy cắt hạ thế thông minh, ACB 1000A - 4MCCB 250A, treo trụ</t>
  </si>
  <si>
    <t>HH-17A-024</t>
  </si>
  <si>
    <t>Tủ hợp bộ máy cắt hạ thế thông minh, ACB 1200A - 4MCCB 320A, treo trụ</t>
  </si>
  <si>
    <t>Móc treo cáp ABC 4 X 25mm2</t>
  </si>
  <si>
    <t>Móc treo cáp ABC 4 X 35mm2</t>
  </si>
  <si>
    <t>Móc treo cáp ABC 4 X 50mm2</t>
  </si>
  <si>
    <t>Móc treo cáp ABC 4 X 70mm2</t>
  </si>
  <si>
    <t>Móc treo cáp ABC 4 X 95mm2</t>
  </si>
  <si>
    <t>Móc treo cáp ABC 4 X 120mm2</t>
  </si>
  <si>
    <t>Móc treo cáp ABC 4 X 150mm2</t>
  </si>
  <si>
    <t xml:space="preserve">Kẹp ngừng cáp ABC 2 X 50 mm2 </t>
  </si>
  <si>
    <t>Kẹp ngừng cáp ABC 2 X 70 mm2</t>
  </si>
  <si>
    <t>Nối bọc  IPC 16-95, Vỏ cách điện dầy 1-3mm,  4 - 16 / 16 - 95, 1 boulon M8 nhựa</t>
  </si>
  <si>
    <t>Nối bọc  IPC 35-95, Vỏ cách điện dầy 1-3mm,  16 - 35 / 16 - 95, 1 boulon M8 nhựa</t>
  </si>
  <si>
    <t>Nối bọc  IPC 70-95, Vỏ cách điện dầy 1-3mm,  16 - 70 / 35 - 95, 1 boulon M10 nhựa</t>
  </si>
  <si>
    <t>Nối bọc  IPC 95-95, Vỏ cách điện dầy 1-3mm,  25 - 95 / 25 - 95, 2 boulon M8 nhựa</t>
  </si>
  <si>
    <t xml:space="preserve">Nối bọc  IPC 120-120, Vỏ cách điện dầy 1-3mm,  70 - 120 /70 - 120, 2 boulon M8 nhựa </t>
  </si>
  <si>
    <t xml:space="preserve">Nối bọc  IPC 150-185,  Vỏ cách điện dầy 1-3mm,  25 - 150 /50 - 185, 2 boulon M8 nhựa </t>
  </si>
  <si>
    <t xml:space="preserve">Nối bọc  IPC 150-240,  Vỏ cách điện dầy 1-3mm,  50 - 150 / 95 - 240, 2 boulon M10 nhựa </t>
  </si>
  <si>
    <t>Nối bọc  IPC 300-300,  Vỏ cách điện dầy 1-3mm,  50 - 300 / 50 -  300, 2 boulon M10 nhựa</t>
  </si>
  <si>
    <t>Nối bọc  IPC 16-95,  Vỏ cách điện dầy 1-3mm,  4 - 16 / 16 - 95, 1 boulon M8 nhôm</t>
  </si>
  <si>
    <t>Nối bọc  IPC 35-95,  Vỏ cách điện dầy 1-3mm,  16 - 35 / 16 - 95, 1 boulon M8 nhôm</t>
  </si>
  <si>
    <t>Nối bọc  IPC 95-95,  Vỏ cách điện dầy 1-3mm,  25 - 95 / 25 - 95, 2 boulon M8 nhôm</t>
  </si>
  <si>
    <t>Nối bọc  IPC 120-120,  Vỏ cách điện dầy 1-3mm,  70 - 120 /70 - 120, 2 boulon M8 nhôm</t>
  </si>
  <si>
    <t>Nối bọc  IPC 150-185,  Vỏ cách điện dầy 1-3mm,  25 - 150 /50 - 185, 2 boulon M8 nhôm</t>
  </si>
  <si>
    <t>Nối bọc  IPC 150-240,  Vỏ cách điện dầy 1-3mm,  50 - 150 / 95 - 240, 2 boulon M10 nhôm</t>
  </si>
  <si>
    <t>Nối bọc  IPC 300-300,  Vỏ cách điện dầy 1-3mm,  50 - 300 / 50 -  300, 2 boulon M10 nhôm</t>
  </si>
  <si>
    <t>Nối bọc MV IPC 70-95,  Vỏ cách điện dầy 3-7mm, 35 - 70 / 35 - 95, 2 boulon M10 thép</t>
  </si>
  <si>
    <t>Nối bọc MV IPC 95-120,  Vỏ cách điện dầy 3-7mm, 70 - 95 / 95 - 120, 2 boulon M10 thép</t>
  </si>
  <si>
    <t>Nối bọc MV IPC 120-120,  Vỏ cách điện dầy 3-7mm, 35 - 120 / 35 - 120, 2 boulon M10 thép</t>
  </si>
  <si>
    <t>Nối bọc MV IPC 185-185,  Vỏ cách điện dầy 3-7mm, 70 - 185 / 70 - 185, 2 boulon M10 thép</t>
  </si>
  <si>
    <t>Nối bọc MV IPC 70-300,  Vỏ cách điện dầy 3-7mm, 35 - 70 / 120 - 300, 2 boulon M10 thép</t>
  </si>
  <si>
    <t>Nối bọc MV IPC 185-300,  Vỏ cách điện dầy 3-7mm, 120 - 185 / 185 - 300, 2 boulon M10 thép</t>
  </si>
  <si>
    <t>Nối bọc MV IPC 300-300,  Vỏ cách điện dầy 3-7mm, 120 - 300 / 120 - 300, 2 boulon M10 thép</t>
  </si>
  <si>
    <t>Nối bọc MV IPC 95-95,  Vỏ cách điện dầy 7-12mm, 50 - 95 / 50 - 95, 2 boulon M10 thép</t>
  </si>
  <si>
    <t>Nối bọc MV IPC 70-120,  Vỏ cách điện dầy 7-12mm, 50 - 70 / 95 - 120, 2 boulon M10 thép</t>
  </si>
  <si>
    <t>Nối bọc MV IPC 95-185,  Vỏ cách điện dầy 7-12mm, 70 - 95 / 120 - 185, 2 boulon M10 thép</t>
  </si>
  <si>
    <t>Nối bọc MV IPC 95-300,  Vỏ cách điện dầy 7-12mm, 70 - 95 / 120 - 300, 2 boulon M10 thép</t>
  </si>
  <si>
    <t>Nối bọc MV IPC 300-300,  Vỏ cách điện dầy 7-12mm, 120 - 300 / 120 - 300, 2 boulon M10 thép</t>
  </si>
  <si>
    <t>Nắp bịt đầu cáp 6 - 35,  Vỏ cách điện dầy 1-3mm, (màu xanh)</t>
  </si>
  <si>
    <t>Nắp bịt đầu cáp 6 - 35,  Vỏ cách điện dầy 1-3mm, (màu đỏ)</t>
  </si>
  <si>
    <t>Nắp bịt đầu cáp 6 - 35,  Vỏ cách điện dầy 1-3mm, (màu vàng)</t>
  </si>
  <si>
    <t>Nắp bịt đầu cáp 35 - 95,  Vỏ cách điện dầy 1-3mm, (màu đen)</t>
  </si>
  <si>
    <t>Nắp bịt đầu cáp 35 - 95,  Vỏ cách điện dầy 1-3mm, (màu xanh)</t>
  </si>
  <si>
    <t>Nắp bịt đầu cáp 35 - 95,  Vỏ cách điện dầy 1-3mm, (màu đỏ)</t>
  </si>
  <si>
    <t>Nắp bịt đầu cáp 35 - 95,  Vỏ cách điện dầy 1-3mm, (màu vàng)</t>
  </si>
  <si>
    <t>Nắp bịt đầu cáp 25 - 95,  Vỏ cách điện dầy 1-3mm, (màu đen)</t>
  </si>
  <si>
    <t>Nắp bịt đầu cáp 25 - 95,  Vỏ cách điện dầy 1-3mm, (màu xanh)</t>
  </si>
  <si>
    <t>Nắp bịt đầu cáp 25 - 95,  Vỏ cách điện dầy 1-3mm, (màu đỏ)</t>
  </si>
  <si>
    <t>Nắp bịt đầu cáp 25 - 95,  Vỏ cách điện dầy 1-3mm, (màu vàng)</t>
  </si>
  <si>
    <t>Nắp bịt đầu cáp 120 - 150,  Vỏ cách điện dầy 1-3mm, (màu đen)</t>
  </si>
  <si>
    <t>Nắp bịt đầu cáp 120 - 150,  Vỏ cách điện dầy 1-3mm, (màu xanh)</t>
  </si>
  <si>
    <t>Nắp bịt đầu cáp 120 - 150,  Vỏ cách điện dầy 1-3mm, (màu đỏ)</t>
  </si>
  <si>
    <t>Nắp bịt đầu cáp 120 - 150,  Vỏ cách điện dầy 1-3mm, (màu vàng)</t>
  </si>
  <si>
    <t>Giáp níu dây bọc ACD1660-BP, dài 1100mm, 15,1 ÷ 18,4mm (50mm2)</t>
  </si>
  <si>
    <t>Giáp níu dây bọc ACD1880-BP, dài 1200mm, 18,5 ÷ 21,6mm (70-95mm2)</t>
  </si>
  <si>
    <t>Giáp níu dây bọc ACD2130-BP, dài 1300mm, 21,3 ÷ 24,1mm (120-150mm2)</t>
  </si>
  <si>
    <t>Giáp níu dây bọc ACD2450-BP, dài 1390mm, 24,1 ÷ 28,1mm (185-240mm2)</t>
  </si>
  <si>
    <t>Giáp buộc lõi thép SDLT 2175-F dùng cho dây bọc cách điện đường kính dây dẫn 18,5-23,4mm</t>
  </si>
  <si>
    <t>Giáp buộc lõi thép SDLT 2460-F dùng cho dây bọc cách điện đường kính dây dẫn 23,4-27,9mm</t>
  </si>
  <si>
    <t>Giáp buộc lõi thép SDLT 2785-F dùng cho dây bọc cách điện đường kính dây dẫn 27,9-30,9mm</t>
  </si>
  <si>
    <t>Giáp buộc lõi thép SDLT 3140-F dùng cho dây bọc cách điện đường kính dây dẫn 31,0-37,5mm</t>
  </si>
  <si>
    <t>Dây chì 200K - Tuấn Ân (dài 810mm)</t>
  </si>
  <si>
    <t>HH-49A-008</t>
  </si>
  <si>
    <t>Tem inox kích thước 630x900x420mm (HxDxW)</t>
  </si>
  <si>
    <t>Dây chì 160K - Tuấn Ân</t>
  </si>
  <si>
    <t>FCO 100A - 27KV-150KV BIL - Polymer (Dòng rò 800mm , không bass)</t>
  </si>
  <si>
    <t>LBFCO 100A - 27KV-150KV BIL - Polymer (Dòng rò 800mm , không bass)</t>
  </si>
  <si>
    <t>LBFCO 200A - 27KV-150KV BIL - Polymer (Dòng rò 800mm , không bass)</t>
  </si>
  <si>
    <t>FCO 200A - 27KV-150KV BIL - Polymer (Dòng rò 800mm , không bass)</t>
  </si>
  <si>
    <t>HH-03B-009</t>
  </si>
  <si>
    <t>FCO 200A - 35KV - 170KV BIL - Polymer (không bass)</t>
  </si>
  <si>
    <t xml:space="preserve">DS 3P- 630A - 24Kv-150 KV BIL, OD, Polymer, 2 phương, lắp trên 2 trụ,( tâm 2.6m) </t>
  </si>
  <si>
    <t>HH-06B-034</t>
  </si>
  <si>
    <t>Bộ đai sắt trục thao tác số 3 (lớn) của bộ sào thao tác DS 24KV - 35KV ngoài trời</t>
  </si>
  <si>
    <t>HH-06B-043</t>
  </si>
  <si>
    <t>DS 3P- 800A - 24Kv-150 KV BIL, OD, Polymer, 2 phương, lắp trên 2 trụ, tâm 2.6m</t>
  </si>
  <si>
    <t>HH-06B-044</t>
  </si>
  <si>
    <t xml:space="preserve">DS 3P- 630A - 35Kv-170 KV BIL, OD, Polymer, 2 phương, lắp trên trụ tháp sắt 14m, kèm boulon lắp DS </t>
  </si>
  <si>
    <t>HH-06B-045</t>
  </si>
  <si>
    <t>Bộ sào thao tác  DS 24KV - 35KV ngoài trời, dài 8 mét, boulon nhúng kẽm, lắp trên trụ tháp sắt 14m</t>
  </si>
  <si>
    <t>HH-07B-009</t>
  </si>
  <si>
    <t>Tay đẩy nhựa DS 3 pha Indoor - 24KV (Dòng rò 480)</t>
  </si>
  <si>
    <t>HH-09B-013</t>
  </si>
  <si>
    <t>Pin post/Line post 24Kv- 680, Polymer + kẹp (không ty)</t>
  </si>
  <si>
    <t>HH-16B-006</t>
  </si>
  <si>
    <t>MCB 3 cực 80A - 230/400V</t>
  </si>
  <si>
    <t>HH-16B-008</t>
  </si>
  <si>
    <t>MCB 4 cực 80A</t>
  </si>
  <si>
    <t>Boulon 8x40 + tán + londel nhúng kẽm</t>
  </si>
  <si>
    <t>Boulon 12x40 + tán + londel nhúng kẽm</t>
  </si>
  <si>
    <t>Busbar dùng cho MCCB 3 cực 800A, HGM/HYUNDAI</t>
  </si>
  <si>
    <t>Móc treo cáp ABC 4x70mm2 (Thanh thép dày 4mm)</t>
  </si>
  <si>
    <t>Móc treo cáp ABC 4x95mm2 (Thanh thép dày 4mm)</t>
  </si>
  <si>
    <t>HH-18B-006</t>
  </si>
  <si>
    <t>Kẹp ngừng cáp ABC 4 x (50-120)mm2 (thanh thép dày 4mm, không khoan lỗ ovan)</t>
  </si>
  <si>
    <t>HH-18B-007</t>
  </si>
  <si>
    <t>Móc treo cáp ABC 4x150mm2 (Thanh thép dày 4mm)</t>
  </si>
  <si>
    <t>Móc treo cáp ABC 4x120mm2 (Thanh thép dày 4mm)</t>
  </si>
  <si>
    <t>Nối bọc IPC trung thế 185 (tiếp địa)</t>
  </si>
  <si>
    <t>Nối bọc IPC trung thế 300 (tiếp địa)</t>
  </si>
  <si>
    <t>HH-19B-008</t>
  </si>
  <si>
    <t xml:space="preserve">Nối bọc  IPC 35-150,  Vỏ cách điện dầy 1-3mm,  16-35 /35-150, 2 boulon M8 nhựa </t>
  </si>
  <si>
    <t>HH-19B-011</t>
  </si>
  <si>
    <t>Nối bọc MV IPC 70-240,  Vỏ cách điện dầy 7-12mm, 25 - 70 / 120 - 240, 2 boulon M10 thép</t>
  </si>
  <si>
    <t>HH-19B-046</t>
  </si>
  <si>
    <t>Nối bọc MV IPC 240-240,  Vỏ cách điện dầy 7-12mm, 120 - 240 / 150 - 240, 2 boulon M10 thép</t>
  </si>
  <si>
    <t xml:space="preserve">Bar nhôm 25-16 sử dụng nối bọc đuôi dài  </t>
  </si>
  <si>
    <t>Hộp chia dây 9 cực (loại nhỏ , có tấm mica , nắp bịt cáp , lỗ thẳng hàng , phe gài inox , ty khóa nhúng kẽm , tay khóa dính ty khóa)</t>
  </si>
  <si>
    <t>Hộp phân phối lắp MCCB , nắp mở ngang (phe gài inox , ty khóa nhúng kẽm , tay khóa dính ty khóa)</t>
  </si>
  <si>
    <t>Hộp 2 điện kế cơ, 1 pha - Compositer (loại nhỏ,boulon vis xi niken), rây lắp MCB 2 cực</t>
  </si>
  <si>
    <t>HH-27B-042</t>
  </si>
  <si>
    <t>Bộ cáp đấu nối 6mm2 CV - Hộp 2 Composite loại nhỏ lắp MCB 2 cực</t>
  </si>
  <si>
    <t>HH-27B-043</t>
  </si>
  <si>
    <t>Hộp 4 điện kế cơ, 1 pha - Compositer (loại nhỏ,boulon vis xi niken),2 cửa thao tác MCB, thay đầu vào 11x14</t>
  </si>
  <si>
    <t>HH-27B-044</t>
  </si>
  <si>
    <t>Hộp 6 điện kế cơ, 1 pha - Compositer, boulon vis xi niken, 2 cửa thao tác MCB, thau đầu vào 11x14</t>
  </si>
  <si>
    <t>HH-27B-045</t>
  </si>
  <si>
    <t>Bộ cáp đấu nối 6mm2 CV - Hộp 6 Composite lắp MCB 2 cực</t>
  </si>
  <si>
    <t>HH-27B-046</t>
  </si>
  <si>
    <t>Hộp 1 điện kế 3 pha - Compositer, boulon vis xi niken, không thau phíp, kính thủy tinh khoan lỗ phi 22 kèm nắp đậy</t>
  </si>
  <si>
    <t>HH-27B-058</t>
  </si>
  <si>
    <t>Hộp 1 công tơ 1 pha đặt ngoài trời  (không bao gồm đai inox 0,4x20x1200 &amp; khóa đai)</t>
  </si>
  <si>
    <t>HH-27B-059</t>
  </si>
  <si>
    <t>Hộp 2 điện kế cơ, 1 pha - Compositer (loại nhỏ,boulon vis xi niken), kính thủy tinh, có chữ EVN SPC, thanh ray gắn được MCB 2 cực, có nẹp giữ mặt kính</t>
  </si>
  <si>
    <t>HH-27B-060</t>
  </si>
  <si>
    <t>Hộp 4 công tơ 1 pha đặt ngoài trời  (không bao gồm đai inox 0,4x20x1200 &amp; khóa đai)</t>
  </si>
  <si>
    <t>HH-27B-061</t>
  </si>
  <si>
    <t>Hộp 6 điện kế cơ, 1 pha - Compositer (loại nhỏ,boulon vis xi niken), kính thủy tinh, có chữ EVN SPC, thanh ray gắn được 6 MCB 2 cực, loại 2 cửa thao tác MCB, có nẹp giữ mặt kính
- Lỗ đầu vào hàng kẹp đấu dây phù hợp cho cáp 35mm2</t>
  </si>
  <si>
    <t>HH-27B-062</t>
  </si>
  <si>
    <t>Hộp 1 công tơ 3 pha đặt ngoài trời (không bao gồm đai inox 0,4x20x1200 &amp; khóa đai)</t>
  </si>
  <si>
    <t>Dây đai inox 10 x 0.4mm, 1 mét</t>
  </si>
  <si>
    <t>Cần   LBFCO   100A - 27KV ( sử dụng dòng rò 800 )</t>
  </si>
  <si>
    <t>DS 3 pha 630A - 24KV- ID, không bệ chì (DR 340mm)</t>
  </si>
  <si>
    <t>Nối bọc IPC trung thế 35 - 70 / 120 - 300, 2 boulon M10 nhựa</t>
  </si>
  <si>
    <t>Nối bọc IPC trung thế 70 - 95 / 120 - 300, 2 boulon M10 nhựa</t>
  </si>
  <si>
    <t>Rây sắt hộp công tơ 3P lắp MCCB LS ABS 100A (MN)</t>
  </si>
  <si>
    <t>Bass sắt hộp phân phối 2 đai</t>
  </si>
  <si>
    <t xml:space="preserve">Tiếp địa lưu động hạ thế 4x0.5m dây trần </t>
  </si>
  <si>
    <t>Dây đồng lá mềm 400A dài 460</t>
  </si>
  <si>
    <t>Bass nhỏ sứ đỡ tăng cường nhỏ</t>
  </si>
  <si>
    <t>Bass lớn sứ đỡ tăng cường lớn</t>
  </si>
  <si>
    <t>Ống chữa dây tưa 70</t>
  </si>
  <si>
    <t>Ống chữa dây tưa 150</t>
  </si>
  <si>
    <t>Ty Pin post/Line post 24Kv- 35Kv, M20 dài 170mm, (londen vuông)</t>
  </si>
  <si>
    <t xml:space="preserve">Ống nối ON - Cu 38mm2 </t>
  </si>
  <si>
    <t xml:space="preserve">Ống nối ON - Cu 185mm2 </t>
  </si>
  <si>
    <t>Cosse ép đồng 120 1 Lổ - dài 94mm</t>
  </si>
  <si>
    <t>Cosse ép đồng 150 1 Lổ - dài 83mm</t>
  </si>
  <si>
    <t>Cosse ép đồng 150 1 Lổ - dài 99mm</t>
  </si>
  <si>
    <t>Cosse ép đồng 300 1 Lổ - dài 96mm</t>
  </si>
  <si>
    <t>Cosse ép đồng 400  1 lổ</t>
  </si>
  <si>
    <t>Cosse ép đồng 35 2 Lổ - dài 100mm</t>
  </si>
  <si>
    <t>Cosse ép đồng 50 2 Lổ - dài 115mm</t>
  </si>
  <si>
    <t>Cosse ép đồng 70 2 Lổ - dài 125mm</t>
  </si>
  <si>
    <t>Cosse ép đồng 95 2 Lổ - dài 131mm</t>
  </si>
  <si>
    <t>Cosse ép đồng 120 2 Lổ - dài 124mm</t>
  </si>
  <si>
    <t>Cosse ép đồng 150 2 Lổ - dài 144mm</t>
  </si>
  <si>
    <t>Cosse ép đồng 300  2 lổ</t>
  </si>
  <si>
    <t>Cosse ép đồng 400  2 lổ</t>
  </si>
  <si>
    <t>Cosse ép đồng 500  2 lổ</t>
  </si>
  <si>
    <t xml:space="preserve">Thùng giấy 40 x 29 x 36,5 (5 lớp) pinpost 24Kv - 838 </t>
  </si>
  <si>
    <t>HH-50B-030</t>
  </si>
  <si>
    <t>Cosse ép Cu 150mm2 - N dài 119mm, lỗ phi 19, bản cực dày 8mm, chiều dài ép dây 70mm</t>
  </si>
  <si>
    <t>HH-50B-103</t>
  </si>
  <si>
    <t>Giáp buộc đầu sứ đơn composite PTT1202, FC (Dây bọc 5.5mm, 35 - 50)</t>
  </si>
  <si>
    <t>HH-50B-105</t>
  </si>
  <si>
    <t>Giáp buộc đầu sứ đơn composite PTT1373,FC (Dây bọc 5.5mm, 240 )</t>
  </si>
  <si>
    <t>HH-50B-121</t>
  </si>
  <si>
    <t>Giáp níu ACD2895, FC (Dây bọc 5.5mm, 150)</t>
  </si>
  <si>
    <t xml:space="preserve">HH-99B-177 </t>
  </si>
  <si>
    <t xml:space="preserve">Giáp buộc đầu sứ đôi composite PDLT2175, FC ( Dây bọc 5.5mm, 35 - 50 ) </t>
  </si>
  <si>
    <t>HH-23B-036</t>
  </si>
  <si>
    <t xml:space="preserve">Hộp phân phối nhỏ 6 cực, thanh chống nắp, thanh pha bằng đồng lá, lắp  4 cosse ép Cu 50 boulon  lục giác M8, 6 cosse ép Cu 25,  in chữ </t>
  </si>
  <si>
    <t>HH-07B-012</t>
  </si>
  <si>
    <t>Bộ khớp nối DS indoor dài 1.7 mét</t>
  </si>
  <si>
    <t>HH-06B-058</t>
  </si>
  <si>
    <t>DS 3P-630A - 24Kv-150 KV BIL, OD, Polymer, 2 phương, lắp trên 2 trụ (tâm 1.3m)</t>
  </si>
  <si>
    <t>HH-50B-020</t>
  </si>
  <si>
    <t>Hộp 1 điện kế cơ, 3 pha - Compositer</t>
  </si>
  <si>
    <t>HH-17B-027</t>
  </si>
  <si>
    <t>Busbar dùng cho MCCB 3 cực 800A, TS800N</t>
  </si>
  <si>
    <t>Ty khóa + bass L hộp 2.4.6</t>
  </si>
  <si>
    <t>Giáp buộc lõi thép SDLT 3140-C dùng cho dây bọc các điện đường kinh dây dẫn 30,9-37,5mm</t>
  </si>
  <si>
    <t>HH-06B-061</t>
  </si>
  <si>
    <t>Tấm lưỡng kim đồng nhôm 80x40 không khoan lỗ</t>
  </si>
  <si>
    <t>Bar tiếp địa nhôm 25-16  dạng chữ H</t>
  </si>
  <si>
    <t>Nối bọc trung thế 70-240, vỏ cách điện dày 7-12mm, tiếp địa</t>
  </si>
  <si>
    <t>Cách điện đỡ 24 kV, epoxy (Đúc ly tâm)</t>
  </si>
  <si>
    <t>HH-09B-016</t>
  </si>
  <si>
    <t>Chuỗi treo 35 kV - 120 kN, polymer (sử dụng cho LTD 800A - 38,5kV - 200kV BIL - 120kN)</t>
  </si>
  <si>
    <t xml:space="preserve">Khoá néo ép dây AC/ XLPE- 70mm2 </t>
  </si>
  <si>
    <t xml:space="preserve">Khoá néo ép dây AC/ XLPE- 95mm2 </t>
  </si>
  <si>
    <t>HH-40B-143</t>
  </si>
  <si>
    <t xml:space="preserve">Cosse ép Cu 25mm2-N dài 45mm chiều dài ép dây 15mm (lỗ phi 12.5) </t>
  </si>
  <si>
    <t>HH-18B-008</t>
  </si>
  <si>
    <t>Kẹp ngừng ABC 4 x (50-120)mm2 dài 410 mm, thanh thép dày 4mm, không khoan lỗ ovan, lắp boulon 14 x 50</t>
  </si>
  <si>
    <t>HH-18B-009</t>
  </si>
  <si>
    <t>Kẹp ngừng ABC 4 x (50-95)mm2 dài 410 mm, thanh thép dày 4mm, không khoan lỗ ovan, lắp boulon 14 x 50</t>
  </si>
  <si>
    <t>HH-27B-051</t>
  </si>
  <si>
    <t>Hộp 6 điện kế cơ, 1 pha - Compositer (boulon vis xi niken), 2 cửa thao tác</t>
  </si>
  <si>
    <t>Hộp 4 điện kế cơ, 1 pha - Compositer (loại nhỏ, boulon vis xi niken), 2 cửa thao tác</t>
  </si>
  <si>
    <t>HH-09B-099</t>
  </si>
  <si>
    <t>HH-06B-069</t>
  </si>
  <si>
    <t>Sứ tịnh DS 3 pha 24KV có chén nhôm bao gồm boulon</t>
  </si>
  <si>
    <t>HH-06B-070</t>
  </si>
  <si>
    <t>Cụm bản cực trên của DS 3 pha</t>
  </si>
  <si>
    <t>HH-19B-013</t>
  </si>
  <si>
    <t>Nối bọ IPC trung thế 300, tiếp địa 7-12 mm</t>
  </si>
  <si>
    <t>Giáp níu dây cáp thép SDG 50 - đường kính dây 8,5-9,5mm</t>
  </si>
  <si>
    <t>Giáp níu dây cáp thép SDG 35 - đường kính dây 7,5-8,5mm</t>
  </si>
  <si>
    <t>Giáp níu ADG0840, BC ( Dây trần 35 )</t>
  </si>
  <si>
    <t>Giáp níu ADG1660, BC ( Dây trần 150 )</t>
  </si>
  <si>
    <t>Giáp buộc đầu sứ đôi ( đường kính cáp: 23,4 - 27,9mm ) - cổ sứ 42-44mm (Mã hiệu : PDLT2460, Dây bọc 5.5mm, 70-95 )</t>
  </si>
  <si>
    <t>Giáp buộc đầu sứ đôi ( đường kính cáp: 31 - 37,5mm ) - cổ sứ 42-44mm (Mã hiệu : PDLT3140, Dây bọc 5.5mm, 185-240 )</t>
  </si>
  <si>
    <t>Giáp buộc cổ sứ đôi composite  PDST2175, FC ( Dây bọc 5.5mm, 35 - 50 )</t>
  </si>
  <si>
    <t>Giáp buộc cổ sứ đôi PDST2460.C, đường kính cáp: 23.4 - 27.9mm - cổ sứ phi 42 - 44 ( Dây bọc 5.5mm, 70-95 )</t>
  </si>
  <si>
    <t>PA-50A-003</t>
  </si>
  <si>
    <t>Sứ đứng Pintype 24KV-600mm (PPT-24-60)(không ty) KBC</t>
  </si>
  <si>
    <t>PA-50A-024</t>
  </si>
  <si>
    <t>Ty sứ đứng 24kV, không bọc chì</t>
  </si>
  <si>
    <t>PA-49B-010</t>
  </si>
  <si>
    <t>Kẹp cáp đầu sứ số 1, cổ sứ phi 60-80, boulon 8 x 60 , không đệm lót</t>
  </si>
  <si>
    <t>Thùng giấy 49x38x14 (5 lớp) FCO 24kV</t>
  </si>
  <si>
    <t>Thùng giấy 57x52x14 (5 lớp) LBFCO 24kV</t>
  </si>
  <si>
    <t>Thùng giấy 67x52x18 (5 lớp) LBFCO (dòng rò 800mm)</t>
  </si>
  <si>
    <t>PA-50A-008</t>
  </si>
  <si>
    <t>Sứ đứng Pinpost 24kV, dòng rò 600mm + ty (PPP-24-60)</t>
  </si>
  <si>
    <t>PA-47B-021</t>
  </si>
  <si>
    <t>Giáp buộc lõi thép SDLT 2175-C dùng cho cáp trần ,  đường kinh dây dẫn 18,5-23,4mm</t>
  </si>
  <si>
    <t>PA-47B-035</t>
  </si>
  <si>
    <t>PA-47B-036</t>
  </si>
  <si>
    <t>HH-03B-014</t>
  </si>
  <si>
    <t>Lõi 24 X 324 FCO 24kV - polymer</t>
  </si>
  <si>
    <t>PA-47B-022</t>
  </si>
  <si>
    <t>Giáp níu dây bọc SCD2260-TP, dài 1100mm, 20,1 ÷ 23,5mm (50mm2)</t>
  </si>
  <si>
    <t>PA-47B-023</t>
  </si>
  <si>
    <t>Giáp buộc lõi thép SDLT 1660-C , cổ sứ đơn dùng cho cáp trần ,  đường kinh dây dẫn 16,60-18,77mm</t>
  </si>
  <si>
    <t>PA-47B-024</t>
  </si>
  <si>
    <t>Giáp níu dây bọc SCD2720-TP, dài 1240mm, 26,1 ÷ 28,9mm (120mm2)</t>
  </si>
  <si>
    <t>PA-47B-027</t>
  </si>
  <si>
    <t>Giáp buộc lõi thép SDLT 2175-F dùng cho cáp trần ,  đường kinh dây dẫn 18,5-23,4mm</t>
  </si>
  <si>
    <t>PA-47B-034</t>
  </si>
  <si>
    <t>Giáp níu dây bọc SCD2405-TP, dài 1180mm, 22,2 ÷ 25,6mm (70mm2)</t>
  </si>
  <si>
    <t>TM-00A-001</t>
  </si>
  <si>
    <t>TM-00A-002</t>
  </si>
  <si>
    <t>TM-00A-003</t>
  </si>
  <si>
    <t>Kẹp rẻ nhánh song song Cu 10 -95 / Al 25 -150 , 3boulon</t>
  </si>
  <si>
    <t>TM-00A-004</t>
  </si>
  <si>
    <t>Thimble clevis + yếm các 35- 120mm2</t>
  </si>
  <si>
    <t>TM-00A-005</t>
  </si>
  <si>
    <t>Thimble clevis + yếm các 150- 240mm2</t>
  </si>
  <si>
    <t>TM-00A-006</t>
  </si>
  <si>
    <t>Kẹp 3 boulon lớn</t>
  </si>
  <si>
    <t>TM-00A-007</t>
  </si>
  <si>
    <t>Cọc tiếp địa D16x2400 - mạ đồng</t>
  </si>
  <si>
    <t>TM-00A-008</t>
  </si>
  <si>
    <t>Ống co nhiệt trung thế phi 40</t>
  </si>
  <si>
    <t>TM-00A-009</t>
  </si>
  <si>
    <t>Ống co nhiệt trung thế phi 50</t>
  </si>
  <si>
    <t>TM-00A-010</t>
  </si>
  <si>
    <t>Móc treo chữ U nhỏ</t>
  </si>
  <si>
    <t>TM-00A-011</t>
  </si>
  <si>
    <t>Ốc xiết cáp Cu 1/0, 53.4mm2.</t>
  </si>
  <si>
    <t>TM-00A-012</t>
  </si>
  <si>
    <t>TM-00A-013</t>
  </si>
  <si>
    <t>Ốc xiết cáp Cu 3/0-4/0, 250MCM.</t>
  </si>
  <si>
    <t>TM-00A-014</t>
  </si>
  <si>
    <t>Ốc xiết cáp Cu-Al 2/0, 67.5 mm2</t>
  </si>
  <si>
    <t>TM-00A-015</t>
  </si>
  <si>
    <t>Ốc xiết cáp Cu-Al 3/0-4/0, 250MCM.</t>
  </si>
  <si>
    <t>TM-00A-016</t>
  </si>
  <si>
    <t>TM-00A-017</t>
  </si>
  <si>
    <t>Ốc xiết cáp Cu 400-500 MCM-240mm2</t>
  </si>
  <si>
    <t>TM-00A-018</t>
  </si>
  <si>
    <t>Kẹp thanh cái (kẹp 4 chấu)</t>
  </si>
  <si>
    <t>TM-00A-019</t>
  </si>
  <si>
    <t>Đà Composite 75x75 - 0.8m</t>
  </si>
  <si>
    <t>TM-00A-020</t>
  </si>
  <si>
    <t>Thanh chống composite 40x10x720</t>
  </si>
  <si>
    <t>TM-00A-021</t>
  </si>
  <si>
    <t>Thanh chống Composite 60x6-850</t>
  </si>
  <si>
    <t>TM-00A-022</t>
  </si>
  <si>
    <t>Chụp nhựa cách điện V22 ( dùng đầu Cosse 35mm2 )</t>
  </si>
  <si>
    <t>TM-00A-023</t>
  </si>
  <si>
    <t>Chụp nhựa cách điện V80 ( dùng đầu Cosse 95mm2 )</t>
  </si>
  <si>
    <t>TM-00A-024</t>
  </si>
  <si>
    <t>Chụp nhựa cách điện V120 ( dùng đầu Cosse 150mm2 )</t>
  </si>
  <si>
    <t>TM-00A-025</t>
  </si>
  <si>
    <t>Băng keo hạ thế</t>
  </si>
  <si>
    <t>TM-00A-026</t>
  </si>
  <si>
    <t>Cosse ép Cu-Al  50mm2</t>
  </si>
  <si>
    <t>TM-00A-027</t>
  </si>
  <si>
    <t>Cosse ép Cu-Al  70mm2</t>
  </si>
  <si>
    <t>TM-00A-028</t>
  </si>
  <si>
    <t>TM-00A-029</t>
  </si>
  <si>
    <t>Cosse ép Cu-Al  120mm2</t>
  </si>
  <si>
    <t>TM-00A-030</t>
  </si>
  <si>
    <t>Cosse ép Cu-Al  150mm2</t>
  </si>
  <si>
    <t>TM-00A-031</t>
  </si>
  <si>
    <t>TM-00A-032</t>
  </si>
  <si>
    <t>TM-00A-033</t>
  </si>
  <si>
    <t>TM-00A-034</t>
  </si>
  <si>
    <t>Bulon móc  16 X 250</t>
  </si>
  <si>
    <t>TM-00A-035</t>
  </si>
  <si>
    <t>Bulon móc  M16 X 300</t>
  </si>
  <si>
    <t>TM-00A-036</t>
  </si>
  <si>
    <t>Bulon móc  16 X 350</t>
  </si>
  <si>
    <t>TM-00A-037</t>
  </si>
  <si>
    <t>TM-00A-038</t>
  </si>
  <si>
    <t>Boulon xoắn 12 X 250</t>
  </si>
  <si>
    <t>TM-00A-039</t>
  </si>
  <si>
    <t>TM-00A-040</t>
  </si>
  <si>
    <t>Móc đơn cáp ABC, (móc chữ A)</t>
  </si>
  <si>
    <t>TM-00A-041</t>
  </si>
  <si>
    <t>TM-00A-042</t>
  </si>
  <si>
    <t>Kẹp song song 3 bulon loại thẳng (nhỏ)</t>
  </si>
  <si>
    <t>TM-00A-043</t>
  </si>
  <si>
    <t>Kẹp song song 3 bulon loại thẳng (lớn)</t>
  </si>
  <si>
    <t>TM-00A-044</t>
  </si>
  <si>
    <t>Fuselink 3K  - AB Chance</t>
  </si>
  <si>
    <t>TM-00A-045</t>
  </si>
  <si>
    <t>Fuselink 8K - AB Chance</t>
  </si>
  <si>
    <t>TM-00A-046</t>
  </si>
  <si>
    <t>Fuselink 10K - AB Chance</t>
  </si>
  <si>
    <t>TM-00A-047</t>
  </si>
  <si>
    <t>Fuselink 12K - AB Chance</t>
  </si>
  <si>
    <t>TM-00A-048</t>
  </si>
  <si>
    <t>Fuselink 80K - AB Chance</t>
  </si>
  <si>
    <t>TM-00A-049</t>
  </si>
  <si>
    <t>Giáp níu cho dây bọc 95mm2. AND2555 (PLP)</t>
  </si>
  <si>
    <t>TM-00A-050</t>
  </si>
  <si>
    <t>Giáp níu cho dây bọc 150mm2. AND2895 (PLP)</t>
  </si>
  <si>
    <t>TM-00A-051</t>
  </si>
  <si>
    <t>Giáp buộc đầu sứ đơn dây bọc 25, 35, 50mm2. TTF1202 (PLP)</t>
  </si>
  <si>
    <t>TM-00A-052</t>
  </si>
  <si>
    <t>Giáp buộc đầu sứ đơn dây bọc 240mm2. TTF11373 (PLP)</t>
  </si>
  <si>
    <t>TM-00A-053</t>
  </si>
  <si>
    <t>Giáp buộc đầu sứ đôi dây bọc 120, 150mm2. DSTCF-2785 (PLP)</t>
  </si>
  <si>
    <t>TM-00A-054</t>
  </si>
  <si>
    <t>Giáp buộc đầu sứ đôi dây bọc 185, 240mm2. DSTCF-3140 (PLP)</t>
  </si>
  <si>
    <t>TM-00A-055</t>
  </si>
  <si>
    <t>Giáp buộc cổ sứ đơn dây bọc 25, 35, 50mm2. SSF2202 (PLP)</t>
  </si>
  <si>
    <t>TM-00A-056</t>
  </si>
  <si>
    <t>Giáp buộc cổ sứ đôi dây bọc 185, 240mm2. DBST3150 (PLP)</t>
  </si>
  <si>
    <t>TM-00A-057</t>
  </si>
  <si>
    <t>Bass LA</t>
  </si>
  <si>
    <t>TM-00A-058</t>
  </si>
  <si>
    <t>Chắn pha dùng cho MCCB HGM125-250</t>
  </si>
  <si>
    <t>TM-00A-059</t>
  </si>
  <si>
    <t>U Thimble Clevis (boulon)</t>
  </si>
  <si>
    <t>TM-00A-060</t>
  </si>
  <si>
    <t>MCCB 3 cực 80A (HGM125S)</t>
  </si>
  <si>
    <t>TM-00A-061</t>
  </si>
  <si>
    <t>MCCB 3 cực 100A (HGM125S)</t>
  </si>
  <si>
    <t>TM-00A-062</t>
  </si>
  <si>
    <t>Silicon dùng để bôi trơn đầu cáp ngầm (EPPA-064-60)</t>
  </si>
  <si>
    <t>TM-00A-063</t>
  </si>
  <si>
    <t>Ty sứ đứng 24kV-ĐBC</t>
  </si>
  <si>
    <t>TM-00A-064</t>
  </si>
  <si>
    <t>Ty sứ đứng 35kV-ĐBC</t>
  </si>
  <si>
    <t>TM-00A-065</t>
  </si>
  <si>
    <t>Chân sứ đỉnh thẳng 870-ĐBC</t>
  </si>
  <si>
    <t>TM-00A-066</t>
  </si>
  <si>
    <t>Chân sứ đỉnh cong 870-ĐBC</t>
  </si>
  <si>
    <t>TM-00A-067</t>
  </si>
  <si>
    <t>MCCB 3 cực 160A (NM8-250C)</t>
  </si>
  <si>
    <t>TM-00A-068</t>
  </si>
  <si>
    <t>MCCB 3 cực 200A (NM8-250C)</t>
  </si>
  <si>
    <t>TM-00A-069</t>
  </si>
  <si>
    <t>MCB 1P 80A 10kA (NXB-125G)</t>
  </si>
  <si>
    <t>TM-00A-070</t>
  </si>
  <si>
    <t>Ty sứ 24kV (có bọc chì)</t>
  </si>
  <si>
    <t>TM-00A-071</t>
  </si>
  <si>
    <t>Chân sứ đỉnh thẳng 24Kv bọc chì</t>
  </si>
  <si>
    <t>TM-00A-072</t>
  </si>
  <si>
    <t>Sứ treo thuỷ tinh - 70kN</t>
  </si>
  <si>
    <t>TM-00A-073</t>
  </si>
  <si>
    <t>Đánh dấu dây EC - 2 "0"</t>
  </si>
  <si>
    <t>TM-00A-074</t>
  </si>
  <si>
    <t>Đánh dấu dây EC - 2 "1"</t>
  </si>
  <si>
    <t>TM-00A-075</t>
  </si>
  <si>
    <t>Đánh dấu dây EC - 2 "2"</t>
  </si>
  <si>
    <t>TM-00A-076</t>
  </si>
  <si>
    <t>Đánh dấu dây EC - 2 "3"</t>
  </si>
  <si>
    <t>TM-00A-077</t>
  </si>
  <si>
    <t>Đánh dấu dây EC - 2 "4"</t>
  </si>
  <si>
    <t>TM-00A-078</t>
  </si>
  <si>
    <t>Đánh dấu dây EC - 2 "6"</t>
  </si>
  <si>
    <t>TM-00A-079</t>
  </si>
  <si>
    <t>Đánh dấu dây EC - 2 "7"</t>
  </si>
  <si>
    <t>TM-00A-080</t>
  </si>
  <si>
    <t>Đánh dấu dây EC - 2 "9"</t>
  </si>
  <si>
    <t>TM-00A-081</t>
  </si>
  <si>
    <t>Đánh dấu dây EC - 2 "A"</t>
  </si>
  <si>
    <t>TM-00A-082</t>
  </si>
  <si>
    <t>Đánh dấu dây EC - 2 "B"</t>
  </si>
  <si>
    <t>TM-00A-083</t>
  </si>
  <si>
    <t>Đánh dấu dây EC - 2 "C"</t>
  </si>
  <si>
    <t>TM-00A-084</t>
  </si>
  <si>
    <t>Đánh dấu dây EC - 2 "I"</t>
  </si>
  <si>
    <t>TM-00A-085</t>
  </si>
  <si>
    <t>Đánh dấu dây EC - 2 "N"</t>
  </si>
  <si>
    <t>TM-00A-086</t>
  </si>
  <si>
    <t>Đánh dấu dây EC - 2 "V"</t>
  </si>
  <si>
    <t>TM-00A-087</t>
  </si>
  <si>
    <t>Ống uPVC Ø114 x 7,0mm x 4m</t>
  </si>
  <si>
    <t>TM-00A-088</t>
  </si>
  <si>
    <t>Ống uPVC Ø21 x 1,6mm x 4m</t>
  </si>
  <si>
    <t>TM-00A-089</t>
  </si>
  <si>
    <t>Ống uPVC Ø90 x 5,0mm x 4m</t>
  </si>
  <si>
    <t>TM-00A-090</t>
  </si>
  <si>
    <t>Ống uPVC Ø60 x 3,0mm x 4m</t>
  </si>
  <si>
    <t>TM-00A-091</t>
  </si>
  <si>
    <t>Sứ đứng 24KV (đường rò 600mm)</t>
  </si>
  <si>
    <t>TM-00A-092</t>
  </si>
  <si>
    <t>MCB 1P D40A 10kA (NXB-63H)</t>
  </si>
  <si>
    <t>TM-00A-093</t>
  </si>
  <si>
    <t>MCCB 3 cực 800A (TS800N-ETS)</t>
  </si>
  <si>
    <t>TM-00A-094</t>
  </si>
  <si>
    <t>Busbar dùng cho MCCB TS800N-ETS</t>
  </si>
  <si>
    <t>TM-00A-095</t>
  </si>
  <si>
    <t>Boulon inox 8 x 50 ( boulon các loại )</t>
  </si>
  <si>
    <t>TM-00A-096</t>
  </si>
  <si>
    <t>Buolon móc 16x250mm</t>
  </si>
  <si>
    <t>TM-00A-097</t>
  </si>
  <si>
    <t>Chụp nhựa V5.5 màu đen</t>
  </si>
  <si>
    <t>TM-00A-098</t>
  </si>
  <si>
    <t>Chụp nhựa V5.5 màu xanh</t>
  </si>
  <si>
    <t>TM-00A-099</t>
  </si>
  <si>
    <t xml:space="preserve">Chụp nhựa V5.5 màu đỏ </t>
  </si>
  <si>
    <t>TM-00A-100</t>
  </si>
  <si>
    <t>Chụp nhựa V5.5 màu vàng</t>
  </si>
  <si>
    <t>TM-00A-101</t>
  </si>
  <si>
    <t>Chụp nhựa V8 màu đen</t>
  </si>
  <si>
    <t>TM-00A-102</t>
  </si>
  <si>
    <t>Chụp nhựa V8 màu xanh</t>
  </si>
  <si>
    <t>TM-00A-103</t>
  </si>
  <si>
    <t xml:space="preserve">Chụp nhựa V8 màu đỏ </t>
  </si>
  <si>
    <t>TM-00A-104</t>
  </si>
  <si>
    <t>Chụp nhựa V8 màu vàng</t>
  </si>
  <si>
    <t>TM-00A-105</t>
  </si>
  <si>
    <t>Đầu cosse ép đồng tròn trần 6mm2 (SC 10-6)</t>
  </si>
  <si>
    <t>TM-00A-106</t>
  </si>
  <si>
    <t>Đầu cosse ép đồng tròn trần 6mm2 (SC 6-6)</t>
  </si>
  <si>
    <t>TM-00A-107</t>
  </si>
  <si>
    <t>Đầu cosse ép đồng pin rỗng 10mm2 (CE10)</t>
  </si>
  <si>
    <t>TM-00A-108</t>
  </si>
  <si>
    <t>Đầu cosse ép đồng pin rỗng 6mm2 (CE5)</t>
  </si>
  <si>
    <t>TM-00A-109</t>
  </si>
  <si>
    <t>Bít ống PVC Ф60</t>
  </si>
  <si>
    <t>TM-00A-110</t>
  </si>
  <si>
    <t>Bít ống PVC Ф90</t>
  </si>
  <si>
    <t>TM-00A-111</t>
  </si>
  <si>
    <t>Bít ống PVC Ф 114</t>
  </si>
  <si>
    <t>TM-00A-112</t>
  </si>
  <si>
    <t>Co 90o Ф60</t>
  </si>
  <si>
    <t>TM-00A-113</t>
  </si>
  <si>
    <t>Co 90o Ф90</t>
  </si>
  <si>
    <t>TM-00A-114</t>
  </si>
  <si>
    <t>Co 90 PVC Φ 114</t>
  </si>
  <si>
    <t>TM-00A-115</t>
  </si>
  <si>
    <t>Keo dán ống PVC 100gram</t>
  </si>
  <si>
    <t>Chai</t>
  </si>
  <si>
    <t>TM-00A-116</t>
  </si>
  <si>
    <t>Keo Silicon cách điện Apolo A300</t>
  </si>
  <si>
    <t>TM-00A-117</t>
  </si>
  <si>
    <t>Bộ collier sắt dẹt ghép trụ 1: 100x8-Ø(210-210)+ 4 boulon Ø16x40 + 8 long đền vuông 50x50x2,5mm - Ø18</t>
  </si>
  <si>
    <t>TM-00A-118</t>
  </si>
  <si>
    <t>Bộ collier sắt dẹt ghép trụ 2: 100x8-Ø(260-260)+ 4 boulon Ø16x40 + 8 long đền vuông 50x50x2,5mm - Ø18</t>
  </si>
  <si>
    <t>TM-00A-119</t>
  </si>
  <si>
    <t>Bộ collier sắt dẹt ghép trụ 3: 100x8-Ø(290-290)+ 4 boulon Ø16x40 + 8 long đền vuông 50x50x2,5mm - Ø18</t>
  </si>
  <si>
    <t>TM-00A-120</t>
  </si>
  <si>
    <t>Bộ Collier 8x100-Φ260 + 2 boulon Φ16x40 + 4 Long đền 50x50x2,5mm Φ18 (lắp thanh chống)</t>
  </si>
  <si>
    <t>TM-00A-121</t>
  </si>
  <si>
    <t>Bộ gối đà lệch Φ 60 - dài 1,2m</t>
  </si>
  <si>
    <t>TM-00A-122</t>
  </si>
  <si>
    <t>Boulon mắt Φ16x250</t>
  </si>
  <si>
    <t>TM-00A-123</t>
  </si>
  <si>
    <t>Boulon mắt Φ16x350</t>
  </si>
  <si>
    <t>TM-00A-124</t>
  </si>
  <si>
    <t>Boulon mắt Φ16x500</t>
  </si>
  <si>
    <t>TM-00A-125</t>
  </si>
  <si>
    <t>Boulon mắt Φ16x550</t>
  </si>
  <si>
    <t>TM-00A-126</t>
  </si>
  <si>
    <t>Boulon móc Ф16 x 200</t>
  </si>
  <si>
    <t>TM-00A-127</t>
  </si>
  <si>
    <t>Boulon móc Ф16 x 400</t>
  </si>
  <si>
    <t>TM-00A-128</t>
  </si>
  <si>
    <t>Boulon móc Ф16 x 600</t>
  </si>
  <si>
    <t>TM-00A-129</t>
  </si>
  <si>
    <t>Boulon móc Ф16 x 650</t>
  </si>
  <si>
    <t>TM-00A-130</t>
  </si>
  <si>
    <t>Boulon VRS Ф16 x 150</t>
  </si>
  <si>
    <t>TM-00A-131</t>
  </si>
  <si>
    <t>Boulon VRS Ф16 x 450</t>
  </si>
  <si>
    <t>TM-00A-132</t>
  </si>
  <si>
    <t>Boulon VRS Ф16 x 500</t>
  </si>
  <si>
    <t>TM-00A-133</t>
  </si>
  <si>
    <t>Boulon VRS Ф16 x 550</t>
  </si>
  <si>
    <t>TM-00A-134</t>
  </si>
  <si>
    <t>Boulon VRS Ф16 x 600</t>
  </si>
  <si>
    <t>TM-00A-135</t>
  </si>
  <si>
    <t>Boulon VRS Ф16 x 700</t>
  </si>
  <si>
    <t>TM-00A-136</t>
  </si>
  <si>
    <t>Boulon VRS Ф16 x 850</t>
  </si>
  <si>
    <t>TM-00A-137</t>
  </si>
  <si>
    <t>Boulon Φ10x30 + 2 Long đền vuông 30x30x2,5mm Φ12</t>
  </si>
  <si>
    <t>TM-00A-138</t>
  </si>
  <si>
    <t>Boulon Ф14x40</t>
  </si>
  <si>
    <t>TM-00A-139</t>
  </si>
  <si>
    <t>Boulon Ф16x40</t>
  </si>
  <si>
    <t>TM-00A-140</t>
  </si>
  <si>
    <t>Boulon Ф16x60</t>
  </si>
  <si>
    <t>TM-00A-141</t>
  </si>
  <si>
    <t>Boulon Ф16x100</t>
  </si>
  <si>
    <t>TM-00A-142</t>
  </si>
  <si>
    <t>Boulon Ф16x150</t>
  </si>
  <si>
    <t>TM-00A-143</t>
  </si>
  <si>
    <t>Boulon Ф16x200</t>
  </si>
  <si>
    <t>TM-00A-144</t>
  </si>
  <si>
    <t>Boulon Ф16x250</t>
  </si>
  <si>
    <t>TM-00A-145</t>
  </si>
  <si>
    <t>Boulon Ф16x300</t>
  </si>
  <si>
    <t>TM-00A-146</t>
  </si>
  <si>
    <t>Boulon Ф16x350</t>
  </si>
  <si>
    <t>TM-00A-147</t>
  </si>
  <si>
    <t>Boulon Ф16x400</t>
  </si>
  <si>
    <t>TM-00A-148</t>
  </si>
  <si>
    <t>Boulon Ф16x500</t>
  </si>
  <si>
    <t>TM-00A-149</t>
  </si>
  <si>
    <t>Boulon Ф16x550</t>
  </si>
  <si>
    <t>TM-00A-150</t>
  </si>
  <si>
    <t>Boulon Ф16x600</t>
  </si>
  <si>
    <t>TM-00A-151</t>
  </si>
  <si>
    <t>Boulon Ф16x650</t>
  </si>
  <si>
    <t>TM-00A-152</t>
  </si>
  <si>
    <t>Boulon Φ16x800</t>
  </si>
  <si>
    <t>TM-00A-153</t>
  </si>
  <si>
    <t>Đà sắt U160x60x5 dài 1,907m</t>
  </si>
  <si>
    <t>TM-00A-154</t>
  </si>
  <si>
    <t>Đà sắt U160x60x5 dài 1,7m</t>
  </si>
  <si>
    <t>TM-00A-155</t>
  </si>
  <si>
    <t>Đà sắt U100x46x4,5 dài 0,5m</t>
  </si>
  <si>
    <t>TM-00A-156</t>
  </si>
  <si>
    <t>Đà sắt U100x46x4,5 dài 0,7m</t>
  </si>
  <si>
    <t>TM-00A-157</t>
  </si>
  <si>
    <t>Đà sắt U100x46x4,5 dài 1,1m</t>
  </si>
  <si>
    <t>TM-00A-158</t>
  </si>
  <si>
    <t>Đà sắt U160x60x5 dài 1,46m</t>
  </si>
  <si>
    <t>TM-00A-159</t>
  </si>
  <si>
    <t>Đà sắt U160x60x5 dài 0,7m</t>
  </si>
  <si>
    <t>TM-00A-160</t>
  </si>
  <si>
    <t>Đà sắt U100x46x4,5 dài 0,9m</t>
  </si>
  <si>
    <t>TM-00A-161</t>
  </si>
  <si>
    <t>Đà U160x68x5-3m</t>
  </si>
  <si>
    <t>TM-00A-162</t>
  </si>
  <si>
    <t>Đà U100x45x3,5-0,8m</t>
  </si>
  <si>
    <t>TM-00A-163</t>
  </si>
  <si>
    <t>Đà sắt L75x75x6-0,25m</t>
  </si>
  <si>
    <t>TM-00A-164</t>
  </si>
  <si>
    <t>Collier sắt dẹt 100x10-Ø280 + Boulon &amp; Long đền</t>
  </si>
  <si>
    <t>TM-00A-165</t>
  </si>
  <si>
    <t>Cọc đất 16x2400 (mạ kẽm &amp; hàn 01 bass lắp 40x40x4 khoan lỗ phi 12)</t>
  </si>
  <si>
    <t>TM-00A-166</t>
  </si>
  <si>
    <t>Cọc đất Φ16x2400 + kẹp mạ đồng</t>
  </si>
  <si>
    <t>TM-00A-167</t>
  </si>
  <si>
    <t>Cọc neo Ф22 x 3700</t>
  </si>
  <si>
    <t>TM-00A-168</t>
  </si>
  <si>
    <t>Collier tròn Ф300/114 + Boulon + Long đền</t>
  </si>
  <si>
    <t>TM-00A-169</t>
  </si>
  <si>
    <t>Collier tròn Ф300/60 + Boulon + Long đền</t>
  </si>
  <si>
    <t>TM-00A-170</t>
  </si>
  <si>
    <t>Collier tròn Ф300/21 + Boulon + Long đền</t>
  </si>
  <si>
    <t>TM-00A-171</t>
  </si>
  <si>
    <t>Collier tròn Ф250/114 + Boulon + Long đền</t>
  </si>
  <si>
    <t>TM-00A-172</t>
  </si>
  <si>
    <t>Collier tròn Ф250/90 + Boulon + Long đền</t>
  </si>
  <si>
    <t>TM-00A-173</t>
  </si>
  <si>
    <t>Collier tròn Ф300/90 + Boulon + Long đền</t>
  </si>
  <si>
    <t>TM-00A-174</t>
  </si>
  <si>
    <t>Đà composite 110x80x2400mm + bộ londen cong</t>
  </si>
  <si>
    <t>TM-00A-175</t>
  </si>
  <si>
    <t>Thanh chống composite 40x10x920</t>
  </si>
  <si>
    <t>TM-00A-176</t>
  </si>
  <si>
    <t>Giá đỡ FCO-LA (6x60x1100)</t>
  </si>
  <si>
    <t>TM-00A-177</t>
  </si>
  <si>
    <t>Giá treo MBA 1 pha 100kVA</t>
  </si>
  <si>
    <t>TM-00A-178</t>
  </si>
  <si>
    <t>Giá treo MBA 1 pha 37,5-50kVA</t>
  </si>
  <si>
    <t>TM-00A-179</t>
  </si>
  <si>
    <t>Giá treo MBA 1 pha 25kVA</t>
  </si>
  <si>
    <t>TM-00A-180</t>
  </si>
  <si>
    <t>Giá treo MBA 3 pha 3x75kVA</t>
  </si>
  <si>
    <t>TM-00A-181</t>
  </si>
  <si>
    <t>Giá treo MBA 3 pha 3x37,5 - 3x50kVA</t>
  </si>
  <si>
    <t>TM-00A-182</t>
  </si>
  <si>
    <t>Giá treo MBA 3 pha 3x25kVA</t>
  </si>
  <si>
    <t>TM-00A-183</t>
  </si>
  <si>
    <t>Kẹp chằng 3 boulon</t>
  </si>
  <si>
    <t>TM-00A-184</t>
  </si>
  <si>
    <t>Khánh bắt sứ treo</t>
  </si>
  <si>
    <t>TM-00A-185</t>
  </si>
  <si>
    <t>Londen vuông 80x80x6mm - Φ24</t>
  </si>
  <si>
    <t>TM-00A-186</t>
  </si>
  <si>
    <t>Long đền vuông 50x50x2,5mm - Φ18</t>
  </si>
  <si>
    <t>TM-00A-187</t>
  </si>
  <si>
    <t>Long đền vuông 50x50x2,5mm - Φ16</t>
  </si>
  <si>
    <t>TM-00A-188</t>
  </si>
  <si>
    <t>Móc treo chữ U lớn</t>
  </si>
  <si>
    <t>TM-00A-189</t>
  </si>
  <si>
    <t>TM-00A-190</t>
  </si>
  <si>
    <t>Ống nhựa HDPE φ50 dày 3mm (màu cam che dây chằng)</t>
  </si>
  <si>
    <t>TM-00A-191</t>
  </si>
  <si>
    <t>Rack 2</t>
  </si>
  <si>
    <t>TM-00A-192</t>
  </si>
  <si>
    <t>Rack 3</t>
  </si>
  <si>
    <t>TM-00A-193</t>
  </si>
  <si>
    <t>Rack 4</t>
  </si>
  <si>
    <t>TM-00A-194</t>
  </si>
  <si>
    <t>Khung nới sắt gồm: 2U60x30x4</t>
  </si>
  <si>
    <t>TM-00A-195</t>
  </si>
  <si>
    <t>Thanh nới sắt PL50x5-0,45m</t>
  </si>
  <si>
    <t>TM-00A-196</t>
  </si>
  <si>
    <t>Sắt L50x50x5-0,72m</t>
  </si>
  <si>
    <t>TM-00A-197</t>
  </si>
  <si>
    <t>TM-00A-198</t>
  </si>
  <si>
    <t>Sứ chằng (sứ neo)</t>
  </si>
  <si>
    <t>TM-00A-199</t>
  </si>
  <si>
    <t>Uclevis</t>
  </si>
  <si>
    <t>TM-00A-200</t>
  </si>
  <si>
    <t>Yếm cáp</t>
  </si>
  <si>
    <t>TM-00A-201</t>
  </si>
  <si>
    <t>Đà sắt L75x75x8-0,8m gồm: 1 đà L75x75x8-0,8m + thanh chống 50x50x5-0,72m: 1 thanh</t>
  </si>
  <si>
    <t>TM-00A-202</t>
  </si>
  <si>
    <t>Đà sắt L75x75x8 - 2m (3ốp) gồm: 01 đà L75x75x8 - 2m (3ốp) + thanh chống L60x60x6-2,1m: 01 thanh</t>
  </si>
  <si>
    <t>TM-00A-203</t>
  </si>
  <si>
    <t>Đà sắt đôi U160x60x5-2,7m gồm: Đà sắt U160x60x5-2,7m: 2 đà</t>
  </si>
  <si>
    <t>TM-00A-204</t>
  </si>
  <si>
    <t>Xà sắt đa năng - 2,4m + thanh chống gồm: Đà sắt L75x75x8-2,4m (4 ốp): 1 đà L75x75x8-2,4m (4 ốp) + thanh chống 60x6 dài 0,92m: 2 thanh</t>
  </si>
  <si>
    <t>TM-00A-205</t>
  </si>
  <si>
    <t>Đà sắt L75x75x8 - 2,8m (03 cóc)</t>
  </si>
  <si>
    <t>Đà</t>
  </si>
  <si>
    <t>TM-00A-206</t>
  </si>
  <si>
    <t>Đà sắt L75x75x8 - 2,8m (0 cóc)</t>
  </si>
  <si>
    <t>TM-00A-207</t>
  </si>
  <si>
    <t>Đà sắt U160x60x5 - 2,7m gồm: 2 đà U160x60x5 - 2,7m + thanh giằng L45x45x4 - 0,43m: 4 thanh</t>
  </si>
  <si>
    <t>TM-00A-208</t>
  </si>
  <si>
    <t>Thùng điện kế &amp; cầu dao đôi lớn + 2 bảng nhựa (hoặc bakelit): 1000x500x800-2ly</t>
  </si>
  <si>
    <t>Thùng</t>
  </si>
  <si>
    <t>TM-00A-209</t>
  </si>
  <si>
    <t>Thùng điện kế &amp; cầu dao đôi nhỏ + 2 bảng nhựa (hoặc bakelit): 900x500x600-2ly</t>
  </si>
  <si>
    <t>TM-00A-210</t>
  </si>
  <si>
    <t>Thùng cầu dao 300A + bảng nhựa (hoặc bakelit): 250x350x550-1,2 ly</t>
  </si>
  <si>
    <t>TM-00A-211</t>
  </si>
  <si>
    <t>Cáp thép 3/8</t>
  </si>
  <si>
    <t>TM-00A-212</t>
  </si>
  <si>
    <t>Cáp thép 5/8</t>
  </si>
  <si>
    <t>TM-00A-213</t>
  </si>
  <si>
    <t>MCCB 3 cực 100A (HGM125H-F)</t>
  </si>
  <si>
    <t>TM-00A-214</t>
  </si>
  <si>
    <t>MCCB 3 cực 250A (HGM125L-F)</t>
  </si>
  <si>
    <t>TM-00A-215</t>
  </si>
  <si>
    <t>LA 18kV-10kA, Class 3 (Polipar/Turkey)</t>
  </si>
  <si>
    <t>TM-00A-216</t>
  </si>
  <si>
    <t>Chắn pha dùng cho MCCB HGM400/800</t>
  </si>
  <si>
    <t>TM-00A-217</t>
  </si>
  <si>
    <t>MCCB 3 cực 800A (HGM800S-F)</t>
  </si>
  <si>
    <t>TM-00A-218</t>
  </si>
  <si>
    <t>Móc treo chữ U loại lớn</t>
  </si>
  <si>
    <t>TM-00A-219</t>
  </si>
  <si>
    <t>MCCB 3 cực 600V - 200 A (HGM250H-F)</t>
  </si>
  <si>
    <t>TM-00A-220</t>
  </si>
  <si>
    <t>MCCB 3 cực 600V - 400 A (HGM400S-F)</t>
  </si>
  <si>
    <t>TM-00A-221</t>
  </si>
  <si>
    <t>Vỏ tủ nhựa lắp MCB 4 cực</t>
  </si>
  <si>
    <t>TM-00A-222</t>
  </si>
  <si>
    <t>MCCB 3 cực 600V - 500 A (HGM630S-F)</t>
  </si>
  <si>
    <t>TM-00A-223</t>
  </si>
  <si>
    <t xml:space="preserve">Ốc xiết cáp  CU  25(22)mm2  </t>
  </si>
  <si>
    <t>TM-00A-224</t>
  </si>
  <si>
    <t>Giá móc đơn cáp vặn xoắn</t>
  </si>
  <si>
    <t>TM-00A-225</t>
  </si>
  <si>
    <t>Khóa đỡ yên ngựa 50-120mm2</t>
  </si>
  <si>
    <t>TM-00A-226</t>
  </si>
  <si>
    <t>Boulon móc Ф16 x 300</t>
  </si>
  <si>
    <t>TM-00A-227</t>
  </si>
  <si>
    <t>MCCB 3 cực 600V - 630A (HGM630S-F)</t>
  </si>
  <si>
    <t>TM-00A-228</t>
  </si>
  <si>
    <t>Nắp chụp sứ hạ áp-MBA 1pha</t>
  </si>
  <si>
    <t>TM-00A-229</t>
  </si>
  <si>
    <t>Ống co nhiệt trung thế phi D30/15</t>
  </si>
  <si>
    <t>TM-00A-230</t>
  </si>
  <si>
    <t>Ống co nhiệt trung thế phi 60</t>
  </si>
  <si>
    <t>TM-00A-231</t>
  </si>
  <si>
    <t>Ống co nhiệt trung thế phi 65</t>
  </si>
  <si>
    <t>TM-00A-232</t>
  </si>
  <si>
    <t>Vỏ tủ composite A3- 630x900x420mm</t>
  </si>
  <si>
    <t>TM-00A-233</t>
  </si>
  <si>
    <t>Chì ống trung thế 6.3A</t>
  </si>
  <si>
    <t>TM-00A-234</t>
  </si>
  <si>
    <t>Vỏ tủ MCCB Composite 450Wx630Hx420D</t>
  </si>
  <si>
    <t>TM-00A-235</t>
  </si>
  <si>
    <t>Vỏ tủ MCCB Composite 460Wx500Hx260D</t>
  </si>
  <si>
    <t>Giáp níu dây trần 240mm2, AWDG2130</t>
  </si>
  <si>
    <t>Giáp níu dây bọc 150mm2, AND2895</t>
  </si>
  <si>
    <t>Giáp níu dây trần 120mm2, AWDG1470</t>
  </si>
  <si>
    <t xml:space="preserve">Giáp buộc đầu sứ đơn dây bọc 25, 35, 50mm2. TTF1202 </t>
  </si>
  <si>
    <t>TM-00A-236</t>
  </si>
  <si>
    <t>MCCB 3 cực 600V - 300 A (HGM400S-F)</t>
  </si>
  <si>
    <t>TM-00A-237</t>
  </si>
  <si>
    <t>MCCB 3 cực 600V - 350 A (HGM400S-F)</t>
  </si>
  <si>
    <t>TM-00A-238</t>
  </si>
  <si>
    <t>Chì ống trung thế 40A</t>
  </si>
  <si>
    <t>TM-00A-239</t>
  </si>
  <si>
    <t>MCCB 3 cực 630A (T5S630)</t>
  </si>
  <si>
    <t>TM-00A-240</t>
  </si>
  <si>
    <t>Chắn pha dùng cho MCCB 630A-T5S630</t>
  </si>
  <si>
    <t>TM-00A-241</t>
  </si>
  <si>
    <t>Busbar dùng cho MCCB 630A-T5S630</t>
  </si>
  <si>
    <t>TM-00A-242</t>
  </si>
  <si>
    <t>MCCB 3 cực 600V - 125A (HGM125H)</t>
  </si>
  <si>
    <t>TM-00A-243</t>
  </si>
  <si>
    <t>MCCB 3 cực 600V - 175A (HGM250H)</t>
  </si>
  <si>
    <t>TM-00A-244</t>
  </si>
  <si>
    <t>LA 18KV (Cooper)</t>
  </si>
  <si>
    <t>TM-00A-245</t>
  </si>
  <si>
    <t>Ốc xiết cáp Cu-Al 500 MCM-240mm2</t>
  </si>
  <si>
    <t>TM-00A-246</t>
  </si>
  <si>
    <t>MCCB 3 cực 600V - 160 A (HGM250H)</t>
  </si>
  <si>
    <t>TM-00A-247</t>
  </si>
  <si>
    <t>MCCB 3 cực 1000A (T7H1000)</t>
  </si>
  <si>
    <t>TM-00A-248</t>
  </si>
  <si>
    <t>Chắn pha dùng cho MCCB 1000A</t>
  </si>
  <si>
    <t>TM-00A-249</t>
  </si>
  <si>
    <t>Busbar dùng cho MCCB 1000A</t>
  </si>
  <si>
    <t>TM-00A-250</t>
  </si>
  <si>
    <t>Ốc xiết cáp Cu 750 MCM-300mm2</t>
  </si>
  <si>
    <t>TM-00A-251</t>
  </si>
  <si>
    <t>Chì ống trung thế 20A (ETI)</t>
  </si>
  <si>
    <t>TM-00A-252</t>
  </si>
  <si>
    <t>Móc đôi cáp ABC</t>
  </si>
  <si>
    <t>TM-00A-253</t>
  </si>
  <si>
    <t>Boulon móc 16x300</t>
  </si>
  <si>
    <t>TM-00A-254</t>
  </si>
  <si>
    <t>Long đền vuông 47x47x2,5 ly</t>
  </si>
  <si>
    <t>TM-00A-255</t>
  </si>
  <si>
    <t>Tán 16 nk</t>
  </si>
  <si>
    <t>TM-00A-256</t>
  </si>
  <si>
    <t>Sứ thủy tinh U160BS</t>
  </si>
  <si>
    <t>TM-00A-257</t>
  </si>
  <si>
    <t>Vòng treo đầu tròn Q-16U</t>
  </si>
  <si>
    <t>TM-00A-258</t>
  </si>
  <si>
    <t>Mắt nối kép WS-16</t>
  </si>
  <si>
    <t>TM-00A-259</t>
  </si>
  <si>
    <t>Móc treo chữ U-U7</t>
  </si>
  <si>
    <t>TM-00A-260</t>
  </si>
  <si>
    <t>Gudong U-1680</t>
  </si>
  <si>
    <t>TM-00A-261</t>
  </si>
  <si>
    <t>Ốc xiết cáp Cu 38mm2</t>
  </si>
  <si>
    <t>TM-00A-262</t>
  </si>
  <si>
    <t>MCCB 3P 1000A (T7H1000) bao gồm busbar + chắn pha</t>
  </si>
  <si>
    <t>TM-00A-263</t>
  </si>
  <si>
    <t>MCCB 3P 1250A (T7H1250) bao gồm busbar + chắn pha</t>
  </si>
  <si>
    <t>TM-00A-264</t>
  </si>
  <si>
    <t>Thimble clevis đặc biệt (chốt bi)</t>
  </si>
  <si>
    <t>Khóa néo hợp kim nhôm 95-120, NNL-3</t>
  </si>
  <si>
    <t>TM-00A-265</t>
  </si>
  <si>
    <t>Tủ điện kế composite 900Wx600Hx420D</t>
  </si>
  <si>
    <t>TM-00A-266</t>
  </si>
  <si>
    <t>Tủ điện kế composite 500Wx760Hx340D</t>
  </si>
  <si>
    <t>TM-00A-267</t>
  </si>
  <si>
    <t>Chì ống trung thế 25A</t>
  </si>
  <si>
    <t>TM-00A-268</t>
  </si>
  <si>
    <t>MCCB 3 cực 63A (NM8N-125C 63A)</t>
  </si>
  <si>
    <t>TM-00A-269</t>
  </si>
  <si>
    <t>MCCB 3 cực 50A (NM8N-125C 50A)</t>
  </si>
  <si>
    <t>TM-00A-270</t>
  </si>
  <si>
    <t>Cọc tiếp địa P16x2400, hàn dây tiếp địa phi 10 dài 9m hàn LĐ 40x40x4</t>
  </si>
  <si>
    <t>TM-00A-271</t>
  </si>
  <si>
    <t>Đà U140x55x4.9x3000 tháp trụ</t>
  </si>
  <si>
    <t>TM-00A-272</t>
  </si>
  <si>
    <t>Boulon Ф16x50</t>
  </si>
  <si>
    <t>TM-00A-273</t>
  </si>
  <si>
    <t>Boulon VRS Ф16 x 350</t>
  </si>
  <si>
    <t>TM-00A-274</t>
  </si>
  <si>
    <t>Long đền vuông 50x50x3mm - Φ14</t>
  </si>
  <si>
    <t>TM-00A-275</t>
  </si>
  <si>
    <t>Long đền vuông 50x50x3mm - Φ18</t>
  </si>
  <si>
    <t>TM-00A-276</t>
  </si>
  <si>
    <t>Thanh chống composite 60x10x810mm</t>
  </si>
  <si>
    <t>TM-00A-277</t>
  </si>
  <si>
    <t>Miếng lót đà</t>
  </si>
  <si>
    <t>TM-00A-278</t>
  </si>
  <si>
    <t>Collier bắt thùng ĐK</t>
  </si>
  <si>
    <t>TM-00A-279</t>
  </si>
  <si>
    <t>Khung chân sứ đỉnh V63x63x6 - 0,5m</t>
  </si>
  <si>
    <t>TM-00A-280</t>
  </si>
  <si>
    <t>Đà Composite 75x75 - 2.4m</t>
  </si>
  <si>
    <t>TM-00A-281</t>
  </si>
  <si>
    <t>Thanh chống composite 60x10x920mm</t>
  </si>
  <si>
    <t>TM-00A-282</t>
  </si>
  <si>
    <t>MCCB 3 cực 1000A (TS1000H)</t>
  </si>
  <si>
    <t>TM-00A-283</t>
  </si>
  <si>
    <t>Busbar sử dụng cho MCCB 1000A (TS1000H)-NV</t>
  </si>
  <si>
    <t>TM-00A-284</t>
  </si>
  <si>
    <t>MCCB 3 cực 63A (ABS103c-FMU/LS)</t>
  </si>
  <si>
    <t>TM-00A-286</t>
  </si>
  <si>
    <t>Cổ dê lắp thùng điện kế 760x500x340 (tim lỗ 300)</t>
  </si>
  <si>
    <t>TM-00A-287</t>
  </si>
  <si>
    <t>TM-00A-288</t>
  </si>
  <si>
    <t>MCCB 3 cực 1000A (TS1000L)</t>
  </si>
  <si>
    <t>TM-00A-289</t>
  </si>
  <si>
    <t>MCCB 3 cực 1250A (T7H1250)</t>
  </si>
  <si>
    <t>TM-00A-290</t>
  </si>
  <si>
    <t>Busbar dùng cho MCCB 1250A (bao gồm boulon)</t>
  </si>
  <si>
    <t>TM-00A-291</t>
  </si>
  <si>
    <t>Chắn pha dùng cho MCCB 1250A</t>
  </si>
  <si>
    <t>TM-00A-292</t>
  </si>
  <si>
    <t>MCCB 3 cực 1250A (HGM1250S) (bao gồm busbar, chắn pha)</t>
  </si>
  <si>
    <t>TM-00A-293</t>
  </si>
  <si>
    <t>TM-00A-294</t>
  </si>
  <si>
    <t>Code bắt tủ pla 40*4 D280 tim lỗ 400</t>
  </si>
  <si>
    <t>TM-00A-295</t>
  </si>
  <si>
    <t>Hộp giấy băng keo cách điện</t>
  </si>
  <si>
    <t>KHO B -
SL TỒN ĐẦU KỲ</t>
  </si>
  <si>
    <t>KHO A -
SL TỒN ĐẦU KỲ</t>
  </si>
  <si>
    <t>Công ty CP Tuấn Ân Long An</t>
  </si>
  <si>
    <t xml:space="preserve"> Cty CP TBĐ Tuấn Ân  </t>
  </si>
  <si>
    <t>CÔNG TY TNHH THIẾT BỊ ĐIỆN MINH TRÍ</t>
  </si>
  <si>
    <t>Công ty TNHH Tuấn Ân Đồng Nai</t>
  </si>
  <si>
    <t>Công ty CP Tuấn Ân Đà Nẵng</t>
  </si>
  <si>
    <t>Công ty TNHH vật liệu điện Polymer Alpha</t>
  </si>
  <si>
    <t>Công ty Cổ phần Năng lượng Minh Tuấn</t>
  </si>
  <si>
    <t>Công ty CP Tuấn Ân Miền Tây</t>
  </si>
  <si>
    <t>Xử lý tồn kho</t>
  </si>
  <si>
    <t>Chuyển mã hàng tồn kho</t>
  </si>
  <si>
    <t>Cơ sở TM SX phụ kiện lưới điện Cao Hiểu</t>
  </si>
  <si>
    <t>Công ty TNHH TM_DV Châu Vĩnh Cường</t>
  </si>
  <si>
    <t>Cty TNHH SX TM  điện Sài Gòn TTL</t>
  </si>
  <si>
    <t>Công ty TNHH SX TM Vân Phúc</t>
  </si>
  <si>
    <t>Công ty TNHH TM XD SX TBĐ Thái Bình Dương</t>
  </si>
  <si>
    <t>Công Ty CP Điện và Chiếu Sáng Phước Mỹ</t>
  </si>
  <si>
    <t>Công Ty TNHH Điện Nam Việt</t>
  </si>
  <si>
    <t>Công Ty TNHH Win Việt Nam</t>
  </si>
  <si>
    <t>Công ty TNHH TM&amp;DV Cơ Điện Vinat</t>
  </si>
  <si>
    <t>Công ty TNHH Thương Mại Dịch Vụ Sugovit</t>
  </si>
  <si>
    <t>Công ty TNHH TBĐ Trung Nam</t>
  </si>
  <si>
    <t>CÔNG TY CỔ PHẦN ĐẦU TƯ VÀ THƯƠNG MẠI - HK</t>
  </si>
  <si>
    <t>Công Ty Trách Nhiệm Hữu Hạn Thiết Bị Điện Quân Tấn</t>
  </si>
  <si>
    <t>CÔNG TY TNHH KỸ THUẬT CÔNG NGHỆ PHÁT TIẾN</t>
  </si>
  <si>
    <t>Anh Hiếu - PP. KHVT ĐL Vũng Tàu</t>
  </si>
  <si>
    <t>TSCD-001</t>
  </si>
  <si>
    <t>TSCD-002</t>
  </si>
  <si>
    <t>TSCD-003</t>
  </si>
  <si>
    <t>TSCD-004</t>
  </si>
  <si>
    <t>TSCD-005</t>
  </si>
  <si>
    <t>TSCD-006</t>
  </si>
  <si>
    <t>Tài sản cố định 01</t>
  </si>
  <si>
    <t>Tài sản cố định 02</t>
  </si>
  <si>
    <t>Tài sản cố định 03</t>
  </si>
  <si>
    <t>Tài sản cố định 04</t>
  </si>
  <si>
    <t>Tài sản cố định 05</t>
  </si>
  <si>
    <t>Tài sản cố định 06</t>
  </si>
  <si>
    <t>THỜI GIAN KHẤU HAO
(Tháng)</t>
  </si>
  <si>
    <t>SỐ KỲ KHẤU HAO CÒN LẠI</t>
  </si>
  <si>
    <t>Điện Lực Vũng Tàu</t>
  </si>
  <si>
    <t>Công ty Điện lực Bà Rịa - Vũng Tàu (PA)</t>
  </si>
  <si>
    <t>Điện Lực Long An</t>
  </si>
  <si>
    <t>Điện Lực Tiền Giang</t>
  </si>
  <si>
    <t>Điện Lực Bến Tre</t>
  </si>
  <si>
    <t>Công ty TNHH Liên Nam</t>
  </si>
  <si>
    <t>Công Ty TNHH MTV Thiết Kế Và Chế Tạo Thiết Bị Điện - Eemc</t>
  </si>
  <si>
    <t>Công Ty TNHH MTV Thiên Thơ</t>
  </si>
  <si>
    <t>Cửa hàng Điện Cơ Cường Thịnh</t>
  </si>
  <si>
    <t>Công Ty TNHH Bình Nghiên</t>
  </si>
  <si>
    <t>Công Ty TNHH Điện Công Nghiệp Himelo</t>
  </si>
  <si>
    <t>Công Ty TNHH TM-DV Viễn Thông Quốc Hào</t>
  </si>
  <si>
    <t xml:space="preserve"> Công Ty TNHH Thương Mại Dịch Vụ Xây Dựng Trung Sơn</t>
  </si>
  <si>
    <t>Chị Ngân Bến Tre</t>
  </si>
  <si>
    <t>Công Ty TNHH Xây Dựng Điện Hưng Hòa Phát</t>
  </si>
  <si>
    <t>Khách xây lắp khu vực Vũng Tàu - Long An - Tiền Giang - Bến Tre - Đồng Tháp</t>
  </si>
  <si>
    <t>Công Ty TNHH Xây Dựng Và Thương Mại Bá Trung</t>
  </si>
  <si>
    <t>Cửa Hàng Quang Vinh  (Công Ty TNHH Quang Khải)</t>
  </si>
  <si>
    <t>Doanh Nghiệp Tư Nhân Thương Mại Và Xây Dựng Diệu Hiền</t>
  </si>
  <si>
    <t>Công Ty TNHH Kỹ Thuật Điện Hùng Việt</t>
  </si>
  <si>
    <t>Công Ty TNHH Xây Lắp Điện Hoàng Thành</t>
  </si>
  <si>
    <t>Công Ty Cp Sản Xuất TM Và Xây Dựng Điện Miền Đông</t>
  </si>
  <si>
    <t>Cửa Hàng Điện Nước Quang Phát (Công ty TNHH Dịch vụ TM XD điện Hoàng Hạnh)</t>
  </si>
  <si>
    <t>Cửa Hàng Duy Kha</t>
  </si>
  <si>
    <t>Tiệm Điện Hoàng Sơn</t>
  </si>
  <si>
    <t>Công Ty Cổ Phần Thiên Lộc</t>
  </si>
  <si>
    <t>Công Ty TNHH Lắp Đặt Điện Lê Thịnh</t>
  </si>
  <si>
    <t>Công Ty Cổ Phần Đầu Tư Xây Dựng Thương Mại Nam Hưng</t>
  </si>
  <si>
    <t>Công Ty Trách Nhiệm Hữu Hạn Tâm Tiến</t>
  </si>
  <si>
    <t>Công Ty TNHH Xây Dựng Thương Mại Kỹ Thuật T&amp;T</t>
  </si>
  <si>
    <t>Công Ty TNHH Thành Phát</t>
  </si>
  <si>
    <t>Công Ty Cổ Phần Thiết Kế Và Xây Dựng Điện Đại An</t>
  </si>
  <si>
    <t>Công Ty Trách Nhiệm Hữu Hạn Hà Trung</t>
  </si>
  <si>
    <t xml:space="preserve">Công Ty TNHH Xây Lắp - Điện Lực Đồng Tiến Phát </t>
  </si>
  <si>
    <t>Công Ty TNHH Sản Xuất Thương Mại Xây Lắp Điện Phương An</t>
  </si>
  <si>
    <t>Công Ty Cổ Phần Sản Xuất Thiết Bị Điện Thành Long</t>
  </si>
  <si>
    <t>Công Ty TNHH  TM - XL Điện Minh Nhật Quang Đức Hòa</t>
  </si>
  <si>
    <t>Cửa Hàng Hải Sơn</t>
  </si>
  <si>
    <t>Công Ty TNHH Xây Dựng Việt Sáng</t>
  </si>
  <si>
    <t>Công Ty TNHH Tư Vấn SX TM Xây Lắp Điện Song An</t>
  </si>
  <si>
    <t>Công Ty TNHH Đầu Tư SX - TM - DV Nam Lập Phát</t>
  </si>
  <si>
    <t>Công Ty TNHH Một Thành Viên Thái Hải</t>
  </si>
  <si>
    <t>Công Ty TNHH Xây Lắp Điện Xuân Phát</t>
  </si>
  <si>
    <t>Công Ty TNHH Xây Lắp Điện Kim Ngân Phát</t>
  </si>
  <si>
    <t>CÔNG TY TNHH ENP</t>
  </si>
  <si>
    <t>Công Ty TNHH Sao Việt</t>
  </si>
  <si>
    <t>Cửa Hàng Phục Hưng</t>
  </si>
  <si>
    <t>Cửa Hàng Toàn Trâm</t>
  </si>
  <si>
    <t>Công Ty Hồng Phúc</t>
  </si>
  <si>
    <t>Cửa Hàng Thanh Kiệp</t>
  </si>
  <si>
    <t>Cửa Hàng Hoàng Thanh Phát</t>
  </si>
  <si>
    <t>Tiệm Điện Thuận Thành</t>
  </si>
  <si>
    <t>Cửa Hàng Huỳnh Trí</t>
  </si>
  <si>
    <t>Vựa Trường Thịnh</t>
  </si>
  <si>
    <t>Cửa Hàng Ngọc Thì</t>
  </si>
  <si>
    <t>Chị Chinh</t>
  </si>
  <si>
    <t>CỦA HÀNG ĐIỆN NGHIÊN</t>
  </si>
  <si>
    <t>Công Ty TNHH Bách Khoa</t>
  </si>
  <si>
    <t>Công Ty TNHH E.C</t>
  </si>
  <si>
    <t>Tiệm Điện Hoàng Bảy Tốt</t>
  </si>
  <si>
    <t>Hợp Tác Xã Dịch Vụ Nông Nghiệp Bình Thành</t>
  </si>
  <si>
    <t>Công Ty TNHH Minh Thanh</t>
  </si>
  <si>
    <t>Khách lẻ Long An-Tiền Giang-Bến Tre-Đồng Tháp-Vũng Tàu</t>
  </si>
  <si>
    <t>Công ty TNHH Xây lắp 168</t>
  </si>
  <si>
    <t>Công Ty Tnhh Xây Lắp 19/5</t>
  </si>
  <si>
    <t>Công Ty CP Bảo Trì &amp; Thí Nghiệm Trường An</t>
  </si>
  <si>
    <t>Công Ty TNHH Tư Vấn Tháp Trí</t>
  </si>
  <si>
    <t>Tiệm Điện Nước Hoàng Thành</t>
  </si>
  <si>
    <t>Công ty An Ngãi</t>
  </si>
  <si>
    <t xml:space="preserve">Chi Nhánh Công Ty Cổ Phần Kinh Doanh Tổng Hợp Thịnh Phát Tại Long An </t>
  </si>
  <si>
    <t>Cửa hàng Hoàng Oanh</t>
  </si>
  <si>
    <t>Cửa hàng Quốc Thịnh</t>
  </si>
  <si>
    <t xml:space="preserve"> Công Ty TNHH Thương Mại Dịch Vụ Điện Nam Trung</t>
  </si>
  <si>
    <t>Công Ty TNHH Điện Minh Tân</t>
  </si>
  <si>
    <t>Công Ty TNHH Thí Nghiệm Điện Seltec</t>
  </si>
  <si>
    <t xml:space="preserve">Công Ty Cp Tư Vấn Và Xây Dựng Miền Trung </t>
  </si>
  <si>
    <t>Công Ty Cổ Phần Thương Mại Dịch Vụ Kỹ Thuật Chấn Hưng</t>
  </si>
  <si>
    <t>CÔNG TY CỔ PHẦN CÔNG NGHỆ NEXTGEN</t>
  </si>
  <si>
    <t>CÔNG TY TNHH THƯƠNG MẠI AN TÂN BRVT</t>
  </si>
  <si>
    <t>CÔNG TY CỔ PHẦN NAM SONG LONG</t>
  </si>
  <si>
    <t xml:space="preserve">CÔNG TY TNHH ĐẦU TƯ VINA DV VŨNG TÀU </t>
  </si>
  <si>
    <t>CÔNG TY TNHH XÂY DỰNG PHÚC BÌNH AN</t>
  </si>
  <si>
    <t>CÔNG TY TNHH V-TAS</t>
  </si>
  <si>
    <t>CÔNG TY TNHH XÂY LẮP THƯƠNG MẠI AN BÌNH PHÁT</t>
  </si>
  <si>
    <t>CÔNG TY CỔ PHẦN ĐẦU TƯ EPT</t>
  </si>
  <si>
    <t>Công Ty TNHH Thương Mại Dịch Vụ Kỹ Thuật Mặt Trời</t>
  </si>
  <si>
    <t>Công Ty TNHH Xây Lắp Điện Hưng Thịnh Phát</t>
  </si>
  <si>
    <t>Công ty TNHH đầu tư phát triển sản xuất Mai Anh</t>
  </si>
  <si>
    <t>Công ty TNHH SX TM DV đầu tư phát triển Thành Đạt</t>
  </si>
  <si>
    <t>Công Ty TNHH Thương Mại Kỹ Thuật Thiên Lộc Phát</t>
  </si>
  <si>
    <t>Công ty Tiến Thành</t>
  </si>
  <si>
    <t>Công Ty TNHH Sản Xuất Thương Mại Dịch Vụ Song Hào</t>
  </si>
  <si>
    <t xml:space="preserve">Công Ty TNHH Điện Song Phan </t>
  </si>
  <si>
    <t>Khách xây lắp khu vực TP.HCM</t>
  </si>
  <si>
    <t>Công Ty TNHH Sản Xuất Thương Mại  Điện Sài Gòn TTL</t>
  </si>
  <si>
    <t>Công Ty Cổ Phần  Xây Dựng Thăng Long</t>
  </si>
  <si>
    <t>Công Ty TNHH  Sản Xuất Thương Mại Vân Phúc</t>
  </si>
  <si>
    <t>Công Ty TNHH TM Xây Lắp Điện Phương Nam Phát</t>
  </si>
  <si>
    <t>Công Ty TNHH Thiết Bị Điện Minh Toàn</t>
  </si>
  <si>
    <t>Công Ty TNHH Một Thành Viên TM Điện Nhật Việt</t>
  </si>
  <si>
    <t>Công Ty TNHH TM Sản Xuất ThiếT Bị Điện Anh Kha</t>
  </si>
  <si>
    <t>Công Ty TNHH Xây Dựng Thương Mại Dịch Vụ Tín Phong</t>
  </si>
  <si>
    <t>Công Ty Cổ Phần Thương Mại Vạn Minh Châu</t>
  </si>
  <si>
    <t>Công Ty TNHH Sản Xuất Thiết Bị Sơn Hà</t>
  </si>
  <si>
    <t>Công Ty Cổ Phần Xây Dựng Điện Kiến Hùng</t>
  </si>
  <si>
    <t>Công Ty TNHH TM -SX Thiết Bị Điện Hồng Phúc</t>
  </si>
  <si>
    <t>Công Ty TNHH Thiết Bị Điện Đức Dũng</t>
  </si>
  <si>
    <t>Công Ty TNHH Tư Vấn-Xây Dựng Điện Thành Thái</t>
  </si>
  <si>
    <t>Công Ty Cổ Phần Cơ Điện Và Năng Lượng Đông Nam</t>
  </si>
  <si>
    <t>Công Ty TNHH Một Thành Viên Hoàng Phát E.V.N</t>
  </si>
  <si>
    <t>Công Ty  TNHH  Một Thành Viên Đại Thiên An</t>
  </si>
  <si>
    <t>Công Ty TNHH TM Dịch Vụ Thiết Bị Điện Ngân Trường</t>
  </si>
  <si>
    <t>Công Ty TNHH TM Kỹ Thuật Sản Xuất Tân Thành An</t>
  </si>
  <si>
    <t>Công Ty TNHH SX Thương Mại Xây Dựng Minh Hoàng</t>
  </si>
  <si>
    <t>Công Ty TNHH TM Dịch Vụ Thiết Bị Điện Đại An</t>
  </si>
  <si>
    <t>Công Ty TNHH Kỹ Thuật Thiết Bị Điện Phúc Thịnh</t>
  </si>
  <si>
    <t>Công Ty TNHH Phương Lai</t>
  </si>
  <si>
    <t xml:space="preserve">Công Ty TNHH Sản Xuất Và Thương Mại Cơ Điện Tiến Phát </t>
  </si>
  <si>
    <t>Công Ty TNHH Thương Mại -Dịch Vụ Quan Trường</t>
  </si>
  <si>
    <t>Công Ty TNHH Liên Minh Phát</t>
  </si>
  <si>
    <t>Công Ty Cổ Phần Thái Bình Dương</t>
  </si>
  <si>
    <t>Công Ty TNHH Khang Bửu</t>
  </si>
  <si>
    <t>Công Ty TNHH Đầu Tư XD Điện Việt Trường</t>
  </si>
  <si>
    <t>Công Ty TNHH TM Dv Thiết Bị Điện Thiên Khánh</t>
  </si>
  <si>
    <t>Công Ty TNHH Đầu Tư Xây Dựng Phương Nam Việt</t>
  </si>
  <si>
    <t>Công Ty TNHH Sản Xuất - Thương Mại Thiết Bị Điện Tcb</t>
  </si>
  <si>
    <t>Công Ty TNHH Phân Phối Thiết Bị Điện Trân Châu</t>
  </si>
  <si>
    <t xml:space="preserve">Công Ty TNHH Đầu Tư Thương Mại Thiết Bị Điện Ánh Sáng </t>
  </si>
  <si>
    <t>Công Ty CP Điện Và Chiếu Sáng Phước Mỹ</t>
  </si>
  <si>
    <t>Công Ty TNHH Thiết Bị Điện Dương Tiến</t>
  </si>
  <si>
    <t>Công Ty TNHH Thương Mại Sản Xuất Thiết Bị Điện Á Thành</t>
  </si>
  <si>
    <t>Công Ty Cổ Phần Dịch Vụ Xây Dựng Quang Vũ</t>
  </si>
  <si>
    <t>Công Ty TNHH TM -Dịch Vụ -Xây Dựng Điện Trường Thành</t>
  </si>
  <si>
    <t>Công Ty TNHH Vn Đại Phong</t>
  </si>
  <si>
    <t>Công Ty Cổ Phần Xây Dựng Điện Hoàng Thái Dương</t>
  </si>
  <si>
    <t>Công Ty Cổ Phần Điện Nam Thạch Hãn</t>
  </si>
  <si>
    <t>Công Ty Cổ Phần Thí Nghiệm Điện Sài Gòn Miền Tây</t>
  </si>
  <si>
    <t>Cửa Hàng Trường Giang</t>
  </si>
  <si>
    <t>Công Ty TNHH Thương Mại Xây Dựng Điện Phan An</t>
  </si>
  <si>
    <t>Công ty TNHH Thương Mại Điện Hào Quang</t>
  </si>
  <si>
    <t>Công ty CP Tư Vấn Đầu Tư Và Xây Lắp Điện Số Năm</t>
  </si>
  <si>
    <t>Công ty TNHH Thiết Bị Điện Sang Trọng</t>
  </si>
  <si>
    <t>Công ty TNHH Thiết Bị Điện EVN Sài Gòn</t>
  </si>
  <si>
    <t>Công Ty TNHH Sản Xuất TM Tư Vấn Điện Nhật Phát</t>
  </si>
  <si>
    <t>Công Ty TNHH TM XD Điện Đại Quang Phát</t>
  </si>
  <si>
    <t>Công Ty Cổ Phần Phát Triển Sài Gòn</t>
  </si>
  <si>
    <t>Khách lẻ TP.HCM</t>
  </si>
  <si>
    <t>Anh Thành - Minh Phụng</t>
  </si>
  <si>
    <t>Công Ty TNHH Xây Dựng Công Nghệ Leju Eco</t>
  </si>
  <si>
    <t>Công Ty Cổ Phần Kỹ Thuật 168</t>
  </si>
  <si>
    <t>Công Ty TNHH Xây Dựng Điện Thành Công</t>
  </si>
  <si>
    <t>Công Ty TNHH Tân Kỹ</t>
  </si>
  <si>
    <t xml:space="preserve">Công Ty TNHH Tư Vấn Xây Dựng Điện Tâm Khôi </t>
  </si>
  <si>
    <t>Công Ty TNHH Giải Pháp Công Nghệ Năng Lượng Việt</t>
  </si>
  <si>
    <t>Công Ty TNHH Xây Dựng Cơ Điện Thương Mại Hưng Phát</t>
  </si>
  <si>
    <t xml:space="preserve"> Công ty TNHH MTV xây lắp điện 2</t>
  </si>
  <si>
    <t>Công Ty CP Đầu Tư - Kỹ Thuật - Xây Dựng Nam Thịnh</t>
  </si>
  <si>
    <t>Công Ty TNHH Thương Mại Xây Dựng Điện Hồng Phúc</t>
  </si>
  <si>
    <t>Công Ty Cổ Phần Elektek</t>
  </si>
  <si>
    <t>Công Ty TNHH Công Nghệ Kỹ Thuật Điện An Đức Thịnh</t>
  </si>
  <si>
    <t>Công Ty TNHH Một Thành Viên Công Nghệ Chung Tín</t>
  </si>
  <si>
    <t>Công Ty TNHH Sản Xuất Và Thương Mại Tiến Trần</t>
  </si>
  <si>
    <t>CÔNG TY TNHH KỸ THUẬT ĐIỆN PHƯỚC THỊNH</t>
  </si>
  <si>
    <t>CÔNG TY TNHH THƯƠNG MẠI - SẢN XUẤT THIẾT BỊ ĐIỆN - ĐIỆN TỬ HOÀNG NGUYỄN</t>
  </si>
  <si>
    <t>CÔNG TY THƯƠNG MẠI PHÚC LỘC TNHH</t>
  </si>
  <si>
    <t>CÔNG TY TNHH TƯ VẤN XÂY DỰNG ĐIỆN LỰC</t>
  </si>
  <si>
    <t>CÔNG TY TNHH THIẾT BỊ ĐIỆN QUỐC HƯNG</t>
  </si>
  <si>
    <t>Công ty CP Tuấn Ân Long An Mượn Hàng</t>
  </si>
  <si>
    <t>Công ty Cổ phần thiết bị điện Tuấn Ân</t>
  </si>
  <si>
    <t>Công ty CP Tuấn Ân Đồng Nai</t>
  </si>
  <si>
    <t>Công ty Cổ phần Tuấn Ân Ninh Bình</t>
  </si>
  <si>
    <t>Công ty TNHH Tuấn Ân Bình Dương</t>
  </si>
  <si>
    <t>Công ty Cổ phần Tuấn Ân Miền Tây</t>
  </si>
  <si>
    <t>Công ty TNHH VLĐ Polymer Alpha</t>
  </si>
  <si>
    <t>0300942001-026</t>
  </si>
  <si>
    <t>0300942001-017</t>
  </si>
  <si>
    <t>0300942001-020</t>
  </si>
  <si>
    <t>0300942001-019</t>
  </si>
  <si>
    <t>0302236964</t>
  </si>
  <si>
    <t>1402103705</t>
  </si>
  <si>
    <t>1400625713</t>
  </si>
  <si>
    <t>0201893441</t>
  </si>
  <si>
    <t>3501590524</t>
  </si>
  <si>
    <t>3502408045</t>
  </si>
  <si>
    <t>1301017150</t>
  </si>
  <si>
    <t>3500853795</t>
  </si>
  <si>
    <t>3500546586</t>
  </si>
  <si>
    <t>3500701425</t>
  </si>
  <si>
    <t>3500807157</t>
  </si>
  <si>
    <t>3502230108</t>
  </si>
  <si>
    <t>3501313672</t>
  </si>
  <si>
    <t>3502289711</t>
  </si>
  <si>
    <t>3500740946</t>
  </si>
  <si>
    <t>3502309862</t>
  </si>
  <si>
    <t>3502229448</t>
  </si>
  <si>
    <t>3500746553</t>
  </si>
  <si>
    <t>3500408473</t>
  </si>
  <si>
    <t>3500968806</t>
  </si>
  <si>
    <t>3000436747</t>
  </si>
  <si>
    <t>1101285459</t>
  </si>
  <si>
    <t>1100801372</t>
  </si>
  <si>
    <t>1100774009</t>
  </si>
  <si>
    <t>1101878642</t>
  </si>
  <si>
    <t>1101896881</t>
  </si>
  <si>
    <t>1101695060</t>
  </si>
  <si>
    <t>1200359327</t>
  </si>
  <si>
    <t>1201551993</t>
  </si>
  <si>
    <t>1201018168</t>
  </si>
  <si>
    <t>1200699161</t>
  </si>
  <si>
    <t>8097175968</t>
  </si>
  <si>
    <t>1400206078</t>
  </si>
  <si>
    <t>1400337842</t>
  </si>
  <si>
    <t>1400106242</t>
  </si>
  <si>
    <t>1400353072</t>
  </si>
  <si>
    <t>3502289260</t>
  </si>
  <si>
    <t>4200525675</t>
  </si>
  <si>
    <t>3502362538</t>
  </si>
  <si>
    <t>1201620728</t>
  </si>
  <si>
    <t>4300326176</t>
  </si>
  <si>
    <t>0313620682-002</t>
  </si>
  <si>
    <t>2901185705</t>
  </si>
  <si>
    <t>3502233451</t>
  </si>
  <si>
    <t>3502379612</t>
  </si>
  <si>
    <t>3502420469</t>
  </si>
  <si>
    <t>3502402244</t>
  </si>
  <si>
    <t>3502299300</t>
  </si>
  <si>
    <t>0306026238</t>
  </si>
  <si>
    <t>0304584325</t>
  </si>
  <si>
    <t>0312880448</t>
  </si>
  <si>
    <t>0313460767</t>
  </si>
  <si>
    <t>0312578445</t>
  </si>
  <si>
    <t>1101817343</t>
  </si>
  <si>
    <t>0315225783</t>
  </si>
  <si>
    <t>0313005119</t>
  </si>
  <si>
    <t>0302845606</t>
  </si>
  <si>
    <t>0306667175</t>
  </si>
  <si>
    <t>0309796595</t>
  </si>
  <si>
    <t>0310944833</t>
  </si>
  <si>
    <t>0310918953</t>
  </si>
  <si>
    <t>0309346740</t>
  </si>
  <si>
    <t>0304427876</t>
  </si>
  <si>
    <t>0305539847</t>
  </si>
  <si>
    <t xml:space="preserve">0311532046 </t>
  </si>
  <si>
    <t>0311006484</t>
  </si>
  <si>
    <t>0304993261</t>
  </si>
  <si>
    <t>0304264967</t>
  </si>
  <si>
    <t>0304768153</t>
  </si>
  <si>
    <t>0303761331</t>
  </si>
  <si>
    <t>0309517386</t>
  </si>
  <si>
    <t>0305645588</t>
  </si>
  <si>
    <t>0311978049</t>
  </si>
  <si>
    <t>0308815894</t>
  </si>
  <si>
    <t>0302566754</t>
  </si>
  <si>
    <t>0312628897</t>
  </si>
  <si>
    <t>0312229412</t>
  </si>
  <si>
    <t>0303750548</t>
  </si>
  <si>
    <t>0316164910</t>
  </si>
  <si>
    <t>0305859759</t>
  </si>
  <si>
    <t>0305692612</t>
  </si>
  <si>
    <t>0302002109</t>
  </si>
  <si>
    <t>0312814501</t>
  </si>
  <si>
    <t>0305288047</t>
  </si>
  <si>
    <t>0314232202</t>
  </si>
  <si>
    <t>0314081634</t>
  </si>
  <si>
    <t>0317153252</t>
  </si>
  <si>
    <t>0313960745</t>
  </si>
  <si>
    <t>0313194314</t>
  </si>
  <si>
    <t>0316125492</t>
  </si>
  <si>
    <t>0314187951</t>
  </si>
  <si>
    <t>0314722013</t>
  </si>
  <si>
    <t>0312163698</t>
  </si>
  <si>
    <t>0310332816</t>
  </si>
  <si>
    <t>0309988402</t>
  </si>
  <si>
    <t>0312084735</t>
  </si>
  <si>
    <t>0305290222</t>
  </si>
  <si>
    <t>0315264278</t>
  </si>
  <si>
    <t>0313357960</t>
  </si>
  <si>
    <t>0305124747</t>
  </si>
  <si>
    <t>0304773957</t>
  </si>
  <si>
    <t>0303942659</t>
  </si>
  <si>
    <t>0305475382</t>
  </si>
  <si>
    <t>0312425671</t>
  </si>
  <si>
    <t>0315487901</t>
  </si>
  <si>
    <t>0314964894</t>
  </si>
  <si>
    <t>0302817052</t>
  </si>
  <si>
    <t>0315539765</t>
  </si>
  <si>
    <t>0314130176</t>
  </si>
  <si>
    <t>0313952060</t>
  </si>
  <si>
    <t>0314303816</t>
  </si>
  <si>
    <t>0304065979</t>
  </si>
  <si>
    <t>0312745287</t>
  </si>
  <si>
    <t>0316977218</t>
  </si>
  <si>
    <t>0306189024</t>
  </si>
  <si>
    <t>0300422669</t>
  </si>
  <si>
    <t>0315449021</t>
  </si>
  <si>
    <t>0317264869</t>
  </si>
  <si>
    <t>0315415784</t>
  </si>
  <si>
    <t xml:space="preserve">0310679871 </t>
  </si>
  <si>
    <t>0309279893</t>
  </si>
  <si>
    <t>0310794810</t>
  </si>
  <si>
    <t>0316854431</t>
  </si>
  <si>
    <t>0302558312</t>
  </si>
  <si>
    <t>0301442192</t>
  </si>
  <si>
    <t>0305315646</t>
  </si>
  <si>
    <t>Số 60 Trần Hưng Đạo, Phường 1, Thành Phố Vũng Tàu, Tỉnh Bà Rịa - Vũng Tàu, Việt Nam</t>
  </si>
  <si>
    <t>Số 168 Tuyến tránh, Phường 4, Thành phố Tân An, Tỉnh Long An, Việt Nam</t>
  </si>
  <si>
    <t>Số 07 đường Học Lạc, Phường 8, Thành phố Mỹ Tho, Tỉnh Tiền Giang, Việt Nam</t>
  </si>
  <si>
    <t>Số 450F, Quốc lộ 60, ấp 1, Xã Sơn Đông, Thành phố Bến Tre, Tỉnh Bến Tre, Việt Nam</t>
  </si>
  <si>
    <t>135/37/15 Nguyễn Hữu Cảnh, Phường 22, Quận Bình Thạnh, Thành phố Hồ Chí Minh, Việt Nam</t>
  </si>
  <si>
    <t>Tổ 3, đường Trung Văn, Phường Trung Văn, Quận Nam Từ Liêm, Thành phố Hà Nội, Việt Nam</t>
  </si>
  <si>
    <t>Quốc lộ 30, khóm 4, Phường 11, Thành phố Cao Lãnh, Tỉnh Đồng Tháp, Việt Nam</t>
  </si>
  <si>
    <t>Số 36/2, Lê Thánh Tôn, khóm 1, Phường 2, Thành phố Sa Đéc, Tỉnh Đồng Tháp, Việt Nam</t>
  </si>
  <si>
    <t>Số 245 An Lạc 1, Phường Sở Dầu, Quận Hồng Bàng, Thành phố Hải Phòng, Việt Nam</t>
  </si>
  <si>
    <t>Số 59 Yên Bái, Phường 4, Thành Phố Vũng Tàu, Tỉnh Bà Rịa - Vũng Tàu, Việt Nam</t>
  </si>
  <si>
    <t>162/6 Thạnh Sơn 2A, Xã Phước Tân, Huyện Xuyên Mộc, Bà Rịa - Vũng Tàu, Việt Nam</t>
  </si>
  <si>
    <t>07E2, Mỹ Tân, Phường 7, Thành phố Bến Tre, Tỉnh Bến Tre, Việt Nam</t>
  </si>
  <si>
    <t>Số 234 Nguyễn Văn Linh, Phường Phước Nguyên, Thành phố Bà Rịa, Bà Rịa - Vũng Tàu, Việt Nam</t>
  </si>
  <si>
    <t>243 Nguyễn An Ninh, Phường Thắng Nhì, Thành Phố Vũng Tàu, Tỉnh Bà Rịa - Vũng Tàu, Việt Nam</t>
  </si>
  <si>
    <t>Số 36 Phạm Ngọc Thạch, Phường 9, Thành phố Vũng Tàu, Tỉnh Bà Rịa - Vũng Tàu, Việt Nam</t>
  </si>
  <si>
    <t>Số 219C Võ Thị Sáu, Phường Thắng Tam, Thành phố Vũng Tàu, Tỉnh Bà Rịa - Vũng Tàu, Việt Nam</t>
  </si>
  <si>
    <t>Tổ 1 ấp Phước Thọ , Xã Phước Hưng, Huyện Long Điền, Tỉnh Bà Rịa - Vũng Tàu, Việt Nam</t>
  </si>
  <si>
    <t>Số 127/7C Phạm Hồng Thái, Phường 7, Thành Phố Vũng Tàu, Tỉnh Bà Rịa - Vũng Tàu, Việt Nam</t>
  </si>
  <si>
    <t>C5.1/12 Khu Trung tâm đô thị Chí Linh, Phường Thắng Nhất, Thành phố Vũng Tàu, Tỉnh Bà Rịa - Vũng Tàu, Việt Nam</t>
  </si>
  <si>
    <t>Số 43 Hai Bà Trưng, Phường Phước Hiệp, Thành phố Bà Rịa, Tỉnh Bà Rịa - Vũng Tàu, Việt Nam</t>
  </si>
  <si>
    <t>21B6 Lý Thường Kiệt, Khu phố Hồng Lan, Thị trấn Ngãi Giao, Huyện Châu Đức, Tỉnh Bà Rịa - Vũng Tàu, Việt Nam</t>
  </si>
  <si>
    <t>Số 225/3 Võ Thị Sáu, Phường Thắng Tam, Thành phố Vũng Tàu, Tỉnh Bà Rịa - Vũng Tàu, Việt Nam</t>
  </si>
  <si>
    <t>947 Phạm Hùng, Phường Phước Nguyên, Thành phố Bà Rịa, Tỉnh Bà Rịa - Vũng Tàu, Việt Nam</t>
  </si>
  <si>
    <t>127A đường Bắc Sơn, Phường 11, Thành Phố Vũng Tàu, Tỉnh Bà Rịa - Vũng Tàu, Việt Nam</t>
  </si>
  <si>
    <t>Khu dân cư Đội Thao Vườn Cộ, xóm Tân Trung, Xã Thạch Trung, Thành phố Hà Tĩnh, Tỉnh Hà Tĩnh, Việt Nam</t>
  </si>
  <si>
    <t>Lầu 01-36 Mai Thị Non, Khu phố 3, Thị trấn Bến Lức, Huyện Bến Lức, Tỉnh Long An, Việt Nam</t>
  </si>
  <si>
    <t>ấp 1, Xã Long Khê, Huyện Cần Đước, Tỉnh Long An, Việt Nam</t>
  </si>
  <si>
    <t>Lô số 1A, đường số 7, khu công nghiệp Tân Đức, Xã Đức Hòa Hạ, Huyện Đức Hoà, Tỉnh Long An, Việt Nam</t>
  </si>
  <si>
    <t>Số 339C, Khu phố 3, Thị Trấn Đức Hòa, Huyện Đức Hoà, Tỉnh Long An, Việt Nam</t>
  </si>
  <si>
    <t>Ấp 4, Xã An Nhựt Tân, Huyện Tân Trụ, Tỉnh Long An, Việt Nam</t>
  </si>
  <si>
    <t>280 Đỗ Đình Thoại, Xã Hướng Thọ Phú, Thành phố Tân An, Tỉnh Long An, Việt Nam</t>
  </si>
  <si>
    <t>275A Quốc lộ 1A, khu phố 3, Thị trấn Bến Lức, Huyện Bến Lức, Long An, Việt Nam</t>
  </si>
  <si>
    <t>Ấp Thới, Xã Đông Hòa, Huyện Châu Thành, Tỉnh Tiền Giang, Việt Nam</t>
  </si>
  <si>
    <t>Số 82/2, Đường Thái Thị Kiểu, Khu phố 2, Phường 1, Thị Xã Cai Lậy, Tỉnh Tiền Giang, Việt Nam</t>
  </si>
  <si>
    <t>Ấp Kênh 2A, Xã Long Định, Huyện Châu Thành, Tỉnh Tiền Giang, Việt Nam</t>
  </si>
  <si>
    <t>52/18 ấp Bắc - Phường 5 - Thành phố Mỹ Tho - Tiền Giang</t>
  </si>
  <si>
    <t>36 Lê Văn Nghề, ấp 1, Xã Đạo Thạnh, Thành phố Mỹ Tho, Tỉnh Tiền Giang, Việt Nam</t>
  </si>
  <si>
    <t>số 23 Trần Hưng Đạo, Khóm 1, Phường 2, Thành phố Sa Đéc, Tỉnh Đồng Tháp, Việt Nam</t>
  </si>
  <si>
    <t>Số 99, tổ 8, đường 30/4 khóm 1, Phường 1, Thành phố Cao Lãnh, Tỉnh Đồng Tháp, Việt Nam</t>
  </si>
  <si>
    <t>Số 586, Cách Mạng Tháng 8, Phường 3, Thành phố Cao Lãnh, Đồng Tháp, Việt Nam</t>
  </si>
  <si>
    <t>Số 166, đường Lê Duẩn, Phường Mỹ Phú, Thành phố Cao Lãnh, Tỉnh Đồng Tháp, Việt Nam</t>
  </si>
  <si>
    <t>Số 855/5/6 Bình Giã, Phường 10, Thành Phố Vũng Tàu, Bà Rịa - Vũng Tàu, Việt Nam</t>
  </si>
  <si>
    <t>Số 812 Lê Hồng Phong, Phường Phước Long, Thành phố Nha Trang, Tỉnh Khánh Hòa, Việt Nam</t>
  </si>
  <si>
    <t>28 Nguyễn Thị Định, Phường 9, Thành Phố Vũng Tàu, Bà Rịa - Vũng Tàu, Việt Nam</t>
  </si>
  <si>
    <t>ấp Quý Chánh, Xã Nhị Quý, Thị Xã Cai Lậy, Tỉnh Tiền Giang, Việt Nam</t>
  </si>
  <si>
    <t>Số 06-Nguyễn Thụy, Phường Trần Phú, Thành phố Quảng Ngãi, Tỉnh Quảng Ngãi, Việt Nam</t>
  </si>
  <si>
    <t>Tỉnh lộ 830 Ấp 3, Xã Lương Bình, Huyện Bến Lức, Long An, Việt Nam</t>
  </si>
  <si>
    <t>E15 Nguyễn Văn Linh, khu phố 4, Phường Phú Tài, Thành phố  Phan Thiết, Bình Thuận, Việt Nam</t>
  </si>
  <si>
    <t>Số 09 đường Xuyên Phước Cơ, Thị trấn Phước Bửu, Huyện Xuyên Mộc, Tỉnh Bà Rịa - Vũng Tàu, Việt Nam</t>
  </si>
  <si>
    <t>Số 65, đường Nguyễn Chí Thanh, Phường An Hòa, Thành phố Sa Đéc, Tỉnh Đồng Tháp, Việt Nam</t>
  </si>
  <si>
    <t>Số nhà 19, đường Tân Tiến, Phường Hưng Bình, Thành phố Vinh, Tỉnh Nghệ An, Việt Nam</t>
  </si>
  <si>
    <t>Số 15 Lê Quang Định, Phường 9, Thành Phố Vũng Tàu, Tỉnh Bà Rịa - Vũng Tàu, Việt Nam</t>
  </si>
  <si>
    <t>A97 số 688 Trương Công Định, Phường Nguyễn An Ninh, Thành Phố Vũng Tàu, Tỉnh Bà Rịa - Vũng Tàu, Việt Nam</t>
  </si>
  <si>
    <t>Số nhà 11 Nguyễn Thanh Đằng, Phường Phước Hiệp, Thành phố Bà Rịa, Tỉnh Bà Rịa - Vũng Tàu, Việt Nam</t>
  </si>
  <si>
    <t>Số 37/49/4 Lạc Long Quân, Thị trấn Ngãi Giao, Huyện Châu Đức, Bà Rịa - Vũng Tàu, Việt Nam</t>
  </si>
  <si>
    <t>125/5 Ấp Nhân Tâm , Xã Xuyên Mộc, Huyện Xuyên Mộc, Tỉnh Bà Rịa - Vũng Tàu, Việt Nam</t>
  </si>
  <si>
    <t>Số 63 Nguyễn Thị Định, Phường 9, Thành Phố Vũng Tàu, Tỉnh Bà Rịa - Vũng Tàu, Việt Nam</t>
  </si>
  <si>
    <t>Số 81/26D Thùy Vân, Phường 2, Thành phố Vũng Tàu, Tỉnh Bà Rịa - Vũng Tàu, Việt Nam</t>
  </si>
  <si>
    <t>135/14 Đường Tây Lân, khu phố 7, Phường Bình Trị Đông A, Quận Bình Tân, Thành phố Hồ Chí Minh, Việt Nam</t>
  </si>
  <si>
    <t>51 Lê Lăng, Phường Phú Thọ Hoà, Quận Tân phú, Thành phố Hồ Chí Minh, Việt Nam</t>
  </si>
  <si>
    <t>A7/13B Trần Đại Nghĩa, ấp 1, Xã Tân Kiên, Huyện Bình Chánh, Thành phố Hồ Chí Minh, Việt Nam</t>
  </si>
  <si>
    <t>10/3C Đường TTH21, khu phố 3 - phường Tân Thới Hiệp, Quận 12, Thành phố Hồ Chí Minh, Việt Nam</t>
  </si>
  <si>
    <t>488/56 Phạm Văn Chiêu, Phường 16, Quận Gò Vấp, TP Hồ Chí Minh, Việt Nam</t>
  </si>
  <si>
    <t>792 ấp Bình Tiền 1, Xã Đức Hòa Hạ, Huyện Đức Hoà, Tỉnh Long An, Việt Nam</t>
  </si>
  <si>
    <t>125/150E3 Nguyễn Thị Tần, Phường 2, Quận 8, TP Hồ Chí Minh, Việt Nam</t>
  </si>
  <si>
    <t>Số 89 Đường B2, Phường Tây Thạnh, Quận Tân phú, TP Hồ Chí Minh, Việt Nam</t>
  </si>
  <si>
    <t>Số 42 Đường số 17, Khu phố 4, Tổ 12, Phường Tân Thuận Tây, Quận 7, Thành phố Hồ Chí Minh, Việt Nam</t>
  </si>
  <si>
    <t>Số 276/2F đường Mã Lò, khu phố 6, Phường Bình Trị Đông A, Quận Bình Tân, Thành phố Hồ Chí Minh, Việt Nam</t>
  </si>
  <si>
    <t>541/1/5 Tỉnh Lộ 10, Khu phố 3, Phường Bình Trị Đông B, Quận Bình Tân, Thành phố Hồ Chí Minh, Việt Nam</t>
  </si>
  <si>
    <t>240/33 Đường Gò Xoài, Phường Bình Hưng Hòa A, Quận Bình Tân, Thành phố Hồ Chí Minh, Việt Nam</t>
  </si>
  <si>
    <t>194/2 Nhật Tảo, Phường 08, Quận 10, Thành phố Hồ Chí Minh, Việt Nam</t>
  </si>
  <si>
    <t>40/4A Gò Dầu, Phường Tân Quý, Quận Tân Phú, Thành phố Hồ Chí Minh, Việt Nam</t>
  </si>
  <si>
    <t>176M Khu phố 1 - phường Trung Mỹ Tây, Quận 12, TP Hồ Chí Minh, Việt Nam</t>
  </si>
  <si>
    <t>6-8-10 Đường Số 7, Phường An Lạc A, Quận Bình Tân, Thành phố Hồ Chí Minh, Việt Nam</t>
  </si>
  <si>
    <t>C7/17D ấp 3, Xã Bình Chánh, Huyện Bình Chánh, TP Hồ Chí Minh, Việt Nam</t>
  </si>
  <si>
    <t>26 Đường số 5, Khu dân cư Bình Phú, Phường 11, Quận 6, TP Hồ Chí Minh, Việt Nam</t>
  </si>
  <si>
    <t>65/7A Quốc Lộ 22, ấp Dân Thắng 1, Xã Tân Thới Nhì, Huyện Hóc Môn, TP Hồ Chí Minh, Việt Nam</t>
  </si>
  <si>
    <t>28/45 Lương Thế Vinh, Phường Tân Thới Hoà, Quận Tân phú, Thành phố Hồ Chí Minh, Việt Nam</t>
  </si>
  <si>
    <t>440/13/78 Thống Nhất, Phường 16, Quận Gò Vấp, TP Hồ Chí Minh, Việt Nam</t>
  </si>
  <si>
    <t>688/93/39 Đường Tân Kỳ Tân Quý, Khu phố 15, Phường Bình Hưng Hòa, Quận Bình Tân, Thành phố Hồ Chí Minh, Việt Nam</t>
  </si>
  <si>
    <t>69 Bùi Tư Toàn, Khu phố 5, Phường An Lạc, Quận Bình Tân, Thành phố Hồ Chí Minh, Việt Nam</t>
  </si>
  <si>
    <t>67/4/27/42 Nguyễn Quý Yêm, Khu phố 4, Phường An Lạc, Quận Bình Tân, TP Hồ Chí Minh, Việt Nam</t>
  </si>
  <si>
    <t>100/12 Lê Liễu, Tổ 87, Khu phố 4, Phường Tân Quý, Quận Tân phú, Thành phố Hồ Chí Minh, Việt Nam</t>
  </si>
  <si>
    <t>20 Đường Số 5, Phường An Lạc A, Quận Bình Tân, Thành phố Hồ Chí Minh, Việt Nam</t>
  </si>
  <si>
    <t>15/1A Đường số 20, Khu Phố 1, Phường Bình Hưng Hòa A, Quận Bình Tân, Thành phố Hồ Chí Minh, Việt Nam</t>
  </si>
  <si>
    <t>270B/30/22/5 Lý Thường Kiệt, Phường 6, Quận Tân Bình, Thành phố Hồ Chí Minh, Việt Nam</t>
  </si>
  <si>
    <t>98/685AB Nguyễn Kiệm, Phường 3, Quận Gò Vấp, Thành phố Hồ Chí Minh, Việt Nam</t>
  </si>
  <si>
    <t>42 Đường Vành Đai, Phường 10, Quận 6, Thành phố Hồ Chí Minh, Việt Nam</t>
  </si>
  <si>
    <t>18 Đường số 4, Khu đô thị Lakeview City-Nam Rạch Chiếc, Phường An Phú, Thành phố Thủ Đức, Thành phố Hồ Chí Minh, Việt Nam</t>
  </si>
  <si>
    <t>205/1/49, đường Liên Khu 4-5, Phường Bình Hưng Hòa B, Quận Bình Tân, Thành phố Hồ Chí Minh, Việt Nam</t>
  </si>
  <si>
    <t>272/28 Phan Văn Hớn, Khu Phố 6 - phường Tân Thới Nhất, Quận 12, Thành phố Hồ Chí Minh, Việt Nam</t>
  </si>
  <si>
    <t>56/5M Tam Đông 3, Xã Thới Tam Thôn, Huyện Hóc Môn, Thành phố Hồ Chí Minh, Việt Nam</t>
  </si>
  <si>
    <t>Số D32 đường D1, khu phố 4, Phường Hiệp Thành, Quận 12, Thành phố Hồ Chí Minh, Việt Nam</t>
  </si>
  <si>
    <t>34/6 ấp Thới Tây 1 , Xã Tân Hiệp, Huyện Hóc Môn, Thành phố Hồ Chí Minh, Việt Nam</t>
  </si>
  <si>
    <t>169 đường Lê Thiệt, Phường Phú Thọ Hoà, Quận Tân phú, Thành phố Hồ Chí Minh, Việt Nam</t>
  </si>
  <si>
    <t>103/8 TTN08, Phường Tân Thới Nhất, Quận 12, Thành phố Hồ Chí Minh, Việt Nam</t>
  </si>
  <si>
    <t>62/5 Đường số 15, Phường Bình Hưng Hòa, Quận Bình Tân, Thành phố Hồ Chí Minh, Việt Nam</t>
  </si>
  <si>
    <t>2731A Đường Phạm Thế Hiển, Phường 7, Quận 8, Thành phố Hồ Chí Minh, Việt Nam</t>
  </si>
  <si>
    <t>35/4X Ấp Xuân Thới Đông 2 , Xã Xuân Thới Đông, Huyện Hóc Môn, Thành phố Hồ Chí Minh, Việt Nam</t>
  </si>
  <si>
    <t>54/6 E Ấp Tiền Lân, Xã Bà Điểm, Huyện Hóc Môn, Thành phố Hồ Chí Minh, Việt Nam</t>
  </si>
  <si>
    <t>11 Tú Xương, Phường Hiệp Phú, Quận 9, Thành phố Hồ Chí Minh, Việt Nam</t>
  </si>
  <si>
    <t>Số 31/1 đường số 1, Phường Cát Lái, Quận 2, Thành phố Hồ Chí Minh, Việt Nam</t>
  </si>
  <si>
    <t>173/36 Đường TX52, Khu phố 4, Phường Thạnh Xuân, Quận 12, Thành phố Hồ Chí Minh, Việt Nam</t>
  </si>
  <si>
    <t>240/13D Lưu Hữu Phước, Phường 15, Quận 8, Thành phố Hồ Chí Minh, Việt Nam</t>
  </si>
  <si>
    <t>39 Triệu Quang Phục , Phường 10, Quận 5, Thành phố Hồ Chí Minh, Việt Nam</t>
  </si>
  <si>
    <t>469/10A Chiến Lược, Khu phố 10, Phường Tân Tạo, Quận Bình Tân, TP Hồ Chí Minh, Việt Nam</t>
  </si>
  <si>
    <t>50 Đường D, Khu đô thị Lakeview City - Nam Rạch Chiếc, Phường An Phú, Quận 2, Thành phố Hồ Chí Minh, Việt Nam</t>
  </si>
  <si>
    <t>Số 41 đường số 25, Khu phố 3, Phường Tân Quy, Quận 7, Thành phố Hồ Chí Minh, Việt Nam</t>
  </si>
  <si>
    <t>9/32A ấp 3, Xã Tân Quý Tây, Huyện Bình Chánh, Thành phố Hồ Chí Minh, Việt Nam</t>
  </si>
  <si>
    <t>143/7D Ung Văn Khiêm, Phường 25, Quận Bình Thạnh, Thành phố Hồ Chí Minh, Việt Nam</t>
  </si>
  <si>
    <t>G7/52 Ấp 7, Xã Lê Minh Xuân, Huyện Bình Chánh, Thành phố Hồ Chí Minh, Việt Nam</t>
  </si>
  <si>
    <t>436 Đường Vành Đai 2, Khu phố 2, Phường Bình Trưng Đông, Thành phố Thủ Đức, Thành phố Hồ Chí Minh, Việt Nam</t>
  </si>
  <si>
    <t>Số 11 Đường 9B, Khu phố 5, Phường An Phú, Thành phố Thủ Đức, Thành phố Hồ Chí Minh, Việt Nam</t>
  </si>
  <si>
    <t>C13/19/8 Đường Cư Xá Phú Lâm B, Phường 13, Quận 6, Thành phố Hồ Chí Minh, Việt Nam</t>
  </si>
  <si>
    <t>176/16 Nguyễn Thái Sơn, Phường 4, Quận Gò Vấp, Thành phố Hồ Chí Minh, Việt Nam</t>
  </si>
  <si>
    <t>436 Phú Thọ Hòa, Phường Phú Thọ Hoà, Quận Tân phú, Thành phố Hồ Chí Minh, Việt Nam</t>
  </si>
  <si>
    <t>Số 4 Đường số 9, Cityland Park Hills, Phường 10, Quận Gò Vấp, Thành phố Hồ Chí Minh, Việt Nam</t>
  </si>
  <si>
    <t>471/16 Nơ Trang Long - Phường 13 - Quận Bình Thạnh - TP Hồ Chí Minh.</t>
  </si>
  <si>
    <t>81 Nguyễn Đình Chiểu, Phường Võ Thị Sáu, Quận 3, Thành phố Hồ Chí Minh, Việt Nam</t>
  </si>
  <si>
    <t>8-10 Nguyễn Bá Tuyển, Phường 12, Quận Tân Bình, Thành phố Hồ Chí Minh, Việt Nam</t>
  </si>
  <si>
    <t>1590/2 Tỉnh Lộ 10, Khu Phố 2, Phường Tân Tạo, Quận Bình Tân, Thành phố Hồ Chí Minh, Việt Nam</t>
  </si>
  <si>
    <t>Số 525/142 đường Huỳnh Văn Bánh, Phường 14, Quận Phú Nhuận, Thành phố Hồ Chí Minh, Việt Nam</t>
  </si>
  <si>
    <t>T19, Khu A, Tòa Nhà Indochina Park Tower, 04 Nguyễn Đình Chiểu, Phường Đa Kao, Quận 1, Thành phố Hồ Chí Minh, Việt Nam</t>
  </si>
  <si>
    <t>86/137/A2 đường Huỳnh Thị Hai, KP8 - phường Tân Chánh Hiệp, Quận 12, Thành phố Hồ Chí Minh, Việt Nam</t>
  </si>
  <si>
    <t>73 Đường 57, Phường Tân Tạo, Quận Bình Tân, Thành phố Hồ Chí Minh, Việt Nam</t>
  </si>
  <si>
    <t>345/39A Tân Kỳ Tân Quý, Phường Tân Quý, Quận Tân phú, Thành phố Hồ Chí Minh, Việt Nam</t>
  </si>
  <si>
    <t>245A Trần Quang Khải, Phường Tân Định, Quận 1, Thành phố Hồ Chí Minh, Việt Nam</t>
  </si>
  <si>
    <t>3189/14/5 Phạm Thế Hiển, Phường 7, Quận 8, Thành phố Hồ Chí Minh, Việt Nam</t>
  </si>
  <si>
    <t>CHI PHÍ ĐƯỢC TRỪ KHI TÍNH THUẾ TNDN</t>
  </si>
  <si>
    <t>Y</t>
  </si>
  <si>
    <t>N</t>
  </si>
  <si>
    <t>Thu tiền hàng Anh Thành - Minh Phụng</t>
  </si>
  <si>
    <t>Chi mua ổ cắm điện + bóng đèn+ nước rửa tay</t>
  </si>
  <si>
    <t>Thu tiền hàng Cửa Hàng Ngọc Thì -TCB</t>
  </si>
  <si>
    <t xml:space="preserve">Mua thùng xách nước </t>
  </si>
  <si>
    <t>Thu tiền hàng Công Ty TNHH Sản Xuất Thương Mại  Điện Sài Gòn TTL</t>
  </si>
  <si>
    <t>Thu rút tiền về quỹ tiền mặt</t>
  </si>
  <si>
    <t>Thanh toan dich vu VNPT - Ma thanh toan: 02837523449 - 22000 VND - Nga y 03/01/2024 -TCB</t>
  </si>
  <si>
    <t>Chi lương kì 2 tháng 12</t>
  </si>
  <si>
    <t>Chi thưởng năng suất kỳ 2 tháng 12</t>
  </si>
  <si>
    <t>Chi thưởng trách nhiệm tháng 12 anh Khỏe</t>
  </si>
  <si>
    <t>Thu tiền hàng Công Ty TNHH Thương Mại Xây Dựng Điện Phan An</t>
  </si>
  <si>
    <t>Thu tiền hàng Công Ty Trách Nhiệm Hữu Hạn Thiết Bị Điện Quân Tấn</t>
  </si>
  <si>
    <t>Thu tiền hàng Công Ty TNHH Thương Mại Xây Dựng Điện Hồng Phúc</t>
  </si>
  <si>
    <t>Mua bộ lọc hồ cá</t>
  </si>
  <si>
    <t>Xăng xe máy giao hàng</t>
  </si>
  <si>
    <t>Thu tiền hàng Cửa Hàng Trường Giang -TCB</t>
  </si>
  <si>
    <t>Chi hỗ tinh thần quỹ dự phòng rủi ro đầu kỳ -TCB</t>
  </si>
  <si>
    <t>Chi tiền thử nghiệm Hóa đơn 2279 -TCB</t>
  </si>
  <si>
    <t>Thu tiền hàng Công Ty TNHH  Sản Xuất Thương Mại Vân Phúc</t>
  </si>
  <si>
    <t>Thu tiền hàng Công Ty TNHH Thiết Bị Điện Đức Dũng</t>
  </si>
  <si>
    <t>Thu tiền hàng Công Ty TNHH TM XD Điện Đại Quang Phát</t>
  </si>
  <si>
    <t>Thu tiền hàng Cửa Hàng Trường Giang-TCB</t>
  </si>
  <si>
    <t>Thu tiền hàng Công Ty CP Điện Và Chiếu Sáng Phước Mỹ</t>
  </si>
  <si>
    <t>Thu tiền hàng Công Ty Trách Nhiệm Hữu Hạn Tâm Tiến</t>
  </si>
  <si>
    <t>Thu tiền hàng Công ty TNHH Xây lắp 168</t>
  </si>
  <si>
    <t>Chi tiền cước chuyển phát nhanh HĐ 3034499 -TCB</t>
  </si>
  <si>
    <t>Thu tiền hàng Công Ty TNHH Tư Vấn SX TM Xây Lắp Điện Song An</t>
  </si>
  <si>
    <t xml:space="preserve">Thanh toaán 4 bộ máy vi tính cho Minh Anh </t>
  </si>
  <si>
    <t xml:space="preserve">Phí chuyển tiền </t>
  </si>
  <si>
    <t>Trả tiền hàng CÔNG TY TNHH KỸ THUẬT CÔNG NGHỆ PHÁT TIẾN</t>
  </si>
  <si>
    <t>Thu tiền hàng CỦA HÀNG ĐIỆN NGHIÊN</t>
  </si>
  <si>
    <t>Trả tiền hàng Công ty TNHH TM XD SX TBĐ Thái Bình Dương</t>
  </si>
  <si>
    <t>Chi nộp thuế môn bài 2024</t>
  </si>
  <si>
    <t>Chi tiền mua hàng  Công ty TNHH Thương Mại Dịch Vụ Sugovit</t>
  </si>
  <si>
    <t xml:space="preserve">Thay nhớt xe máy giao hàng </t>
  </si>
  <si>
    <t>Chi tiền mua bàn phím máy tính anh Khang</t>
  </si>
  <si>
    <t>Thu tiền hàng Cửa Hàng Điện Nước Quang Phát (Công ty TNHH Dịch vụ TM XD điện Hoàng Hạnh) -TCB</t>
  </si>
  <si>
    <t>Thu tiền hàng Công Ty TNHH Xây Lắp Điện Hoàng Thành -TCB</t>
  </si>
  <si>
    <t>Thanh toán phí trúng thầu theo TB mời thầu IB2300286394  Hđ 465149 -TCB</t>
  </si>
  <si>
    <t>Thu tiền hàng CÔNG TY TNHH V-TAS -TCB</t>
  </si>
  <si>
    <t>Thu tiền hàng Cửa Hàng Thanh Kiệp -TCB</t>
  </si>
  <si>
    <t>Thu tiền hàng Công Ty TNHH TM Sản Xuất ThiếT Bị Điện Anh Kha</t>
  </si>
  <si>
    <t>Thu tiền hàng Công Ty TNHH Sản Xuất Và Thương Mại Tiến Trần</t>
  </si>
  <si>
    <t>Thu tiền hàng Công Ty TNHH TM Sản Xuất ThiếT Bị Điện Anh Kha -TCB</t>
  </si>
  <si>
    <t>Chi tiền mua ổ cứng cho chị Phương HĐ 1605956-TCB</t>
  </si>
  <si>
    <t>Thu tiền hàng Công Ty TNHH Sản Xuất Thương Mại Dịch Vụ Song Hào</t>
  </si>
  <si>
    <t>Thu tiền hàng Công Ty  TNHH  Một Thành Viên Đại Thiên An</t>
  </si>
  <si>
    <t>Thu giải tỏa ký quỹ BLTH HĐ ĐL Long An Gói thầu 03 đã ký hợp đồng số 23/2021/HĐ-PCLA-TA hiệu lực đến 06/01/2024</t>
  </si>
  <si>
    <t>Chi trả vay ký quỹ BLTH HĐ ĐL Long An Gói thầu 03 đã ký hợp đồng số 23/2021/HĐ-PCLA-TA hiệu lực đến 06/01/2024</t>
  </si>
  <si>
    <t>Thu tiền hàng CÔNG TY TNHH THIẾT BỊ ĐIỆN QUỐC HƯNG</t>
  </si>
  <si>
    <t>Thu tiền hàng Công Ty TNHH Thương Mại Sản Xuất Thiết Bị Điện Á Thành</t>
  </si>
  <si>
    <t>Thu phi BDSD 01/2024, So TK: 114002856998, SDT: 0911851083</t>
  </si>
  <si>
    <t>Thu phi BDSD 01/2024, So TK: 114002856998, SDT: 0911851084</t>
  </si>
  <si>
    <t>Thu tiền hàng Công Ty TNHH Xây Dựng Thương Mại Dịch Vụ Tín Phong</t>
  </si>
  <si>
    <t>Thu tiền hàng Công Ty Cổ Phần Thương Mại Dịch Vụ Kỹ Thuật Chấn Hưng</t>
  </si>
  <si>
    <t>T.Toan NAP TIEN - THUE BAO 0911844989 - K.HANG - NGAY 17/01/2024 -TCB</t>
  </si>
  <si>
    <t>T.Toan NAP TIEN - THUE BAO 0911803413 - K.HANG  - NGAY 17/01/2024 -TCB</t>
  </si>
  <si>
    <t>T.Toan NAP TIEN - THUE BAO 0911844981 - K.HANG - NGAY 17/01/2024 -TCB</t>
  </si>
  <si>
    <t>Trả tiền hàng Công ty CP Tuấn Ân Long An</t>
  </si>
  <si>
    <t>Trả tiền hàng CÔNG TY TNHH THIẾT BỊ ĐIỆN MINH TRÍ</t>
  </si>
  <si>
    <t>Thu tiền hàng Công Ty TNHH Xây Dựng Thương Mại Kỹ Thuật T&amp;T</t>
  </si>
  <si>
    <t>Chi tiền thử nghiệm hàng bán XL - Công ty Thí Nghiệm Điện Miền Nam  HĐ 163</t>
  </si>
  <si>
    <t>Chi bồi dưỡng -Công ty Thí Nghiệm Điện Miền Nam  HĐ 163</t>
  </si>
  <si>
    <t>Chi thưởng năng suất kì 1 tháng 1</t>
  </si>
  <si>
    <t>Chi lương kì 1 tháng 1</t>
  </si>
  <si>
    <t>Thu tiền đóng BHXH của CNV_TVTK T01/2024</t>
  </si>
  <si>
    <t>Thu tiền hàng Công Ty TNHH Một Thành Viên TM Điện Nhật Việt</t>
  </si>
  <si>
    <t>Chi tiền sinh nhật anh B theo danh sách TĐ phê duyệt</t>
  </si>
  <si>
    <t>Thu tiền hàng Khách xây lắp khu vực TP.HCM Á Châu</t>
  </si>
  <si>
    <t>Thu tiền hàng Cửa Hàng Trường Giang</t>
  </si>
  <si>
    <t>Chi tiền tăng ca anh B ngày chủ nhật 14/01/2024 lên BCA hỗ trợ nhập liệu</t>
  </si>
  <si>
    <t xml:space="preserve">Thu tiền hàng Công Ty TNHH Xây Lắp - Điện Lực Đồng Tiến Phát </t>
  </si>
  <si>
    <t xml:space="preserve">Chi tiền chuyên cần T12/2023 </t>
  </si>
  <si>
    <t xml:space="preserve">Chi phí vận chuyển giao hàng theo bảng kê </t>
  </si>
  <si>
    <t>Chi tiền nước giao hàng  BBGN 04+05+07+08+09+10+11</t>
  </si>
  <si>
    <t>Thu tiền hàng Công Ty TNHH  TM - XL Điện Minh Nhật Quang Đức Hòa</t>
  </si>
  <si>
    <t>Thu tiền hàng CÔNG TY CỔ PHẦN ĐẦU TƯ EPT</t>
  </si>
  <si>
    <t xml:space="preserve">Chi tiền điện tháng 12/2023 cho công ty Việt Tem </t>
  </si>
  <si>
    <t>Thu MTK_ tiền BHXH của TBĐ thàng 01/2024-TCB</t>
  </si>
  <si>
    <t xml:space="preserve">Chi tiền đổi 7 bình nước satori 19l + 2 thùng aquafina </t>
  </si>
  <si>
    <t xml:space="preserve">Chi tiền mua dây ràng </t>
  </si>
  <si>
    <t>Thu tiền hàng CÔNG TY TNHH ENP</t>
  </si>
  <si>
    <t>Chi MTK_BHXH+103+00+TY1424Y+07918+DONG BHXH</t>
  </si>
  <si>
    <t>Trả tiền hàng Công ty TNHH TBĐ Trung Nam</t>
  </si>
  <si>
    <t xml:space="preserve">Chi tiền bơm mực máy in </t>
  </si>
  <si>
    <t>Tiền nước giao hàng  BBGN 14+03+04+05</t>
  </si>
  <si>
    <t>Thu tiền hàng Cửa Hàng Quang Vinh  (Công Ty TNHH Quang Khải)</t>
  </si>
  <si>
    <t>Chi tiền mua VPP Sang Hà HĐ 1366 -TCB</t>
  </si>
  <si>
    <t>Chi thưởng hoàn thành kế hoạch năm 2023 tết nguyên đán 2024</t>
  </si>
  <si>
    <t>Thu phi duy tri dich vu IB 01/2024</t>
  </si>
  <si>
    <t>Thanh toan hoa don ADSL Viettel t008_gftth_anctcptvtkvtmt0-245000 nvd ngay 26/01/2024 -TCB</t>
  </si>
  <si>
    <t xml:space="preserve">Chi hỗ trợ tàu xe về quê ăn tết cho CNV </t>
  </si>
  <si>
    <t>Thu tiền hàng Cửa Hàng Điện Nước Quang Phát (Công ty TNHH Dịch vụ TM XD điện Hoàng Hạnh)</t>
  </si>
  <si>
    <t>Thu tiền hàng Cửa Hàng Ngọc Thì</t>
  </si>
  <si>
    <t>Chi tiền ấn phẩm tết 2024 chuyển TĐ</t>
  </si>
  <si>
    <t>0923BG2400097-IssueBG-Phí phát hành</t>
  </si>
  <si>
    <t xml:space="preserve">Thu vay ký quỹ BLBH Gói thầu 01: Thiết bị đã ký Hợp đồng số: 05-23/HĐ-PCLA-TA ngày 16 tháng 10 năm 2023 </t>
  </si>
  <si>
    <t xml:space="preserve">Chi  ký quỹ BLBH Gói thầu 01: Thiết bị đã ký Hợp đồng số: 05-23/HĐ-PCLA-TA ngày 16 tháng 10 năm 2023 </t>
  </si>
  <si>
    <t>Tra lai tai khoan DDA</t>
  </si>
  <si>
    <t>Chi tiền sao y tài liệu CO, CQ ĐL Bến Tre</t>
  </si>
  <si>
    <t>Chi tiền xăng xe con 51G-39645 Hóa đơn</t>
  </si>
  <si>
    <t xml:space="preserve">Tạm nộp thuế TNDN 2023 </t>
  </si>
  <si>
    <t>Thu tiền hàng Công Ty TNHH TM Xây Lắp Điện Phương Nam Phát</t>
  </si>
  <si>
    <t>Thu tiền hàng Công Ty TNHH TM Dv Thiết Bị Điện Thiên Khánh</t>
  </si>
  <si>
    <t>Chi phí tiếp khách công ty Á Châu hđ 5</t>
  </si>
  <si>
    <t>Chi phí tiếp khách công ty Á Châu hđ 6</t>
  </si>
  <si>
    <t>Chi phí tiếp khách công ty Phước Mỹ HĐ 46</t>
  </si>
  <si>
    <t/>
  </si>
  <si>
    <t>TK NỢ</t>
  </si>
  <si>
    <t>TK CÓ</t>
  </si>
  <si>
    <t>632</t>
  </si>
  <si>
    <t>Xuất kho - xuất trước hàng hoá</t>
  </si>
  <si>
    <t>331</t>
  </si>
  <si>
    <t>Nhập kho - quyết toán hàng xuất trước</t>
  </si>
  <si>
    <t>Nhập kho - quyết toán hàng thử nghiệm</t>
  </si>
  <si>
    <t>111</t>
  </si>
  <si>
    <t>112</t>
  </si>
  <si>
    <t>131</t>
  </si>
  <si>
    <t>141</t>
  </si>
  <si>
    <t>MÃ TÌM NGHIỆP VỤ</t>
  </si>
  <si>
    <t>NGÂN HÀNG</t>
  </si>
  <si>
    <t>VTB</t>
  </si>
  <si>
    <t>AB</t>
  </si>
  <si>
    <t>SCB</t>
  </si>
  <si>
    <t>KH-002</t>
  </si>
  <si>
    <t>KH-003</t>
  </si>
  <si>
    <t>QUẢN LÝ CHI PHÍ PHÂN BỔ</t>
  </si>
  <si>
    <t>MÃ CHI PHÍ</t>
  </si>
  <si>
    <t>TÊN CHI PHÍ</t>
  </si>
  <si>
    <t>TỔNG CHI PHÍ</t>
  </si>
  <si>
    <t>THỜI GIAN PHÂN BỔ
(Tháng)</t>
  </si>
  <si>
    <t>GIÁ TRỊ ĐÃ ĐÃ PHÂN BỔ</t>
  </si>
  <si>
    <t>CPPB-001</t>
  </si>
  <si>
    <t>CPPB-002</t>
  </si>
  <si>
    <t>CPPB-003</t>
  </si>
  <si>
    <t>CPPB-004</t>
  </si>
  <si>
    <t>CPPB-005</t>
  </si>
  <si>
    <t>CPPB-006</t>
  </si>
  <si>
    <t>Chi phí phân bổ 01</t>
  </si>
  <si>
    <t>Chi phí phân bổ 02</t>
  </si>
  <si>
    <t>Chi phí phân bổ 03</t>
  </si>
  <si>
    <t>Chi phí phân bổ 04</t>
  </si>
  <si>
    <t>Chi phí phân bổ 05</t>
  </si>
  <si>
    <t>Chi phí phân bổ 06</t>
  </si>
  <si>
    <t>SỐ KỲ PHÂN BỔ CÒN LẠI</t>
  </si>
  <si>
    <t>CPPB M01</t>
  </si>
  <si>
    <t>CPPB M02</t>
  </si>
  <si>
    <t>CPPB M03</t>
  </si>
  <si>
    <t>CPPB M04</t>
  </si>
  <si>
    <t>CPPB M05</t>
  </si>
  <si>
    <t>CPPB M06</t>
  </si>
  <si>
    <t>CPPB M07</t>
  </si>
  <si>
    <t>CPPB M08</t>
  </si>
  <si>
    <t>CPPB M09</t>
  </si>
  <si>
    <t>CPPB M10</t>
  </si>
  <si>
    <t>CPPB M11</t>
  </si>
  <si>
    <t>CPPB M12</t>
  </si>
  <si>
    <t>SỐ PHIẾU QUYẾT TOÁN</t>
  </si>
  <si>
    <t>dd/mm/yyyy</t>
  </si>
  <si>
    <t>00000025-1C24TMT</t>
  </si>
  <si>
    <t>00000026-1C24TMT</t>
  </si>
  <si>
    <t>00000095-1C24TMT</t>
  </si>
  <si>
    <t>00000096-1C24TMT</t>
  </si>
  <si>
    <t>NCC-001</t>
  </si>
  <si>
    <t>KHO</t>
  </si>
  <si>
    <t>A</t>
  </si>
  <si>
    <t>B</t>
  </si>
  <si>
    <t>NCC-015</t>
  </si>
  <si>
    <t>NCC-013</t>
  </si>
  <si>
    <t>NCC-020</t>
  </si>
  <si>
    <t>NCC-021</t>
  </si>
  <si>
    <t>NCC-024</t>
  </si>
  <si>
    <t>Mua hàng nhập kho</t>
  </si>
  <si>
    <t>Xuất kho bán hàng</t>
  </si>
  <si>
    <t>1-1C24TTA</t>
  </si>
  <si>
    <t>2-1C24TTA</t>
  </si>
  <si>
    <t>3-1C24TTA</t>
  </si>
  <si>
    <t>4-1C24TTA</t>
  </si>
  <si>
    <t>5-1C24TTA</t>
  </si>
  <si>
    <t>6-1C24TTA</t>
  </si>
  <si>
    <t>7-1C24TTA</t>
  </si>
  <si>
    <t>8-1C24TTA</t>
  </si>
  <si>
    <t>9-1C24TTA</t>
  </si>
  <si>
    <t>10-1C24TTA</t>
  </si>
  <si>
    <t>11-1C24TTA</t>
  </si>
  <si>
    <t>12-1C24TTA</t>
  </si>
  <si>
    <t>13-1C24TTA</t>
  </si>
  <si>
    <t>14-1C24TTA</t>
  </si>
  <si>
    <t>15-1C24TTA</t>
  </si>
  <si>
    <t>16-1C24TTA</t>
  </si>
  <si>
    <t>17-1C24TTA</t>
  </si>
  <si>
    <t>18-1C24TTA</t>
  </si>
  <si>
    <t>19-1C24TTA</t>
  </si>
  <si>
    <t>20-1C24TTA</t>
  </si>
  <si>
    <t>21-1C24TTA</t>
  </si>
  <si>
    <t>22-1C24TTA</t>
  </si>
  <si>
    <t>23-1C24TTA</t>
  </si>
  <si>
    <t>24-1C24TTA</t>
  </si>
  <si>
    <t>25-1C24TTA</t>
  </si>
  <si>
    <t>26-1C24TTA</t>
  </si>
  <si>
    <t>27-1C24TTA</t>
  </si>
  <si>
    <t>28-1C24TTA</t>
  </si>
  <si>
    <t>29-1C24TTA</t>
  </si>
  <si>
    <t>30-1C24TTA</t>
  </si>
  <si>
    <t>31-1C24TTA</t>
  </si>
  <si>
    <t>32-1C24TTA</t>
  </si>
  <si>
    <t>33-1C24TTA</t>
  </si>
  <si>
    <t>34-1C24TTA</t>
  </si>
  <si>
    <t>35-1C24TTA</t>
  </si>
  <si>
    <t>36-1C24TTA</t>
  </si>
  <si>
    <t>37-1C24TTA</t>
  </si>
  <si>
    <t>38-1C24TTA</t>
  </si>
  <si>
    <t>230-1C24TTA</t>
  </si>
  <si>
    <t>231-1C24TTA</t>
  </si>
  <si>
    <t>39-1C24TTA</t>
  </si>
  <si>
    <t>40-1C24TTA</t>
  </si>
  <si>
    <t>41-1C24TTA</t>
  </si>
  <si>
    <t>42-1C24TTA</t>
  </si>
  <si>
    <t>43-1C24TTA</t>
  </si>
  <si>
    <t>44-1C24TTA</t>
  </si>
  <si>
    <t>45-1C24TTA</t>
  </si>
  <si>
    <t>46-1C24TTA</t>
  </si>
  <si>
    <t>47-1C24TTA</t>
  </si>
  <si>
    <t>232-1C24TTA</t>
  </si>
  <si>
    <t>48-1C24TTA</t>
  </si>
  <si>
    <t>49-1C24TTA</t>
  </si>
  <si>
    <t>50-1C24TTA</t>
  </si>
  <si>
    <t>51-1C24TTA</t>
  </si>
  <si>
    <t>52-1C24TTA</t>
  </si>
  <si>
    <t>53-1C24TTA</t>
  </si>
  <si>
    <t>54-1C24TTA</t>
  </si>
  <si>
    <t>55-1C24TTA</t>
  </si>
  <si>
    <t>56-1C24TTA</t>
  </si>
  <si>
    <t>57-1C24TTA</t>
  </si>
  <si>
    <t>233-1C24TTA</t>
  </si>
  <si>
    <t>58-1C24TTA</t>
  </si>
  <si>
    <t>59-1C24TTA</t>
  </si>
  <si>
    <t>60-1C24TTA</t>
  </si>
  <si>
    <t>61-1C24TTA</t>
  </si>
  <si>
    <t>62-1C24TTA</t>
  </si>
  <si>
    <t>63-1C24TTA</t>
  </si>
  <si>
    <t>64-1C24TTA</t>
  </si>
  <si>
    <t>65-1C24TTA</t>
  </si>
  <si>
    <t>66-1C24TTA</t>
  </si>
  <si>
    <t>234-1C24TTA</t>
  </si>
  <si>
    <t>235-1C24TTA</t>
  </si>
  <si>
    <t>67-1C24TTA</t>
  </si>
  <si>
    <t>68-1C24TTA</t>
  </si>
  <si>
    <t>69-1C24TTA</t>
  </si>
  <si>
    <t>70-1C24TTA</t>
  </si>
  <si>
    <t>71-1C24TTA</t>
  </si>
  <si>
    <t>72-1C24TTA</t>
  </si>
  <si>
    <t>236-1C24TTA</t>
  </si>
  <si>
    <t>91-1C24TTA</t>
  </si>
  <si>
    <t>74-1C24TTA</t>
  </si>
  <si>
    <t>75-1C24TTA</t>
  </si>
  <si>
    <t>76-1C24TTA</t>
  </si>
  <si>
    <t>77-1C24TTA</t>
  </si>
  <si>
    <t>78-1C24TTA</t>
  </si>
  <si>
    <t>79-1C24TTA</t>
  </si>
  <si>
    <t>80-1C24TTA</t>
  </si>
  <si>
    <t>81-1C24TTA</t>
  </si>
  <si>
    <t>82-1C24TTA</t>
  </si>
  <si>
    <t>83-1C24TTA</t>
  </si>
  <si>
    <t>84-1C24TTA</t>
  </si>
  <si>
    <t>85-1C24TTA</t>
  </si>
  <si>
    <t>86-1C24TTA</t>
  </si>
  <si>
    <t>87-1C24TTA</t>
  </si>
  <si>
    <t>88-1C24TTA</t>
  </si>
  <si>
    <t>89-1C24TTA</t>
  </si>
  <si>
    <t>90-1C24TTA</t>
  </si>
  <si>
    <t>92-1C24TTA</t>
  </si>
  <si>
    <t>93-1C24TTA</t>
  </si>
  <si>
    <t>94-1C24TTA</t>
  </si>
  <si>
    <t>95-1C24TTA</t>
  </si>
  <si>
    <t>96-1C24TTA</t>
  </si>
  <si>
    <t>97-1C24TTA</t>
  </si>
  <si>
    <t>98-1C24TTA</t>
  </si>
  <si>
    <t>99-1C24TTA</t>
  </si>
  <si>
    <t>237-1C24TTA</t>
  </si>
  <si>
    <t>100-1C24TTA</t>
  </si>
  <si>
    <t>101-1C24TTA</t>
  </si>
  <si>
    <t>102-1C24TTA</t>
  </si>
  <si>
    <t>104-1C24TTA</t>
  </si>
  <si>
    <t>105-1C24TTA</t>
  </si>
  <si>
    <t>106-1C24TTA</t>
  </si>
  <si>
    <t>107-1C24TTA</t>
  </si>
  <si>
    <t>108-1C24TTA</t>
  </si>
  <si>
    <t>109-1C24TTA</t>
  </si>
  <si>
    <t>110-1C24TTA</t>
  </si>
  <si>
    <t>238-1C24TTA</t>
  </si>
  <si>
    <t>111-1C24TTA</t>
  </si>
  <si>
    <t>112-1C24TTA</t>
  </si>
  <si>
    <t>113-1C24TTA</t>
  </si>
  <si>
    <t>114-1C24TTA</t>
  </si>
  <si>
    <t>115-1C24TTA</t>
  </si>
  <si>
    <t>116-1C24TTA</t>
  </si>
  <si>
    <t>117-1C24TTA</t>
  </si>
  <si>
    <t>118-1C24TTA</t>
  </si>
  <si>
    <t>119-1C24TTA</t>
  </si>
  <si>
    <t>103-1C24TTA</t>
  </si>
  <si>
    <t>120-1C24TTA</t>
  </si>
  <si>
    <t>239-1C24TTA</t>
  </si>
  <si>
    <t>121-1C24TTA</t>
  </si>
  <si>
    <t>122-1C24TTA</t>
  </si>
  <si>
    <t>123-1C24TTA</t>
  </si>
  <si>
    <t>142-1C24TTA</t>
  </si>
  <si>
    <t>124-1C24TTA</t>
  </si>
  <si>
    <t>125-1C24TTA</t>
  </si>
  <si>
    <t>126-1C24TTA</t>
  </si>
  <si>
    <t>127-1C24TTA</t>
  </si>
  <si>
    <t>128-1C24TTA</t>
  </si>
  <si>
    <t>129-1C24TTA</t>
  </si>
  <si>
    <t>130-1C24TTA</t>
  </si>
  <si>
    <t>131-1C24TTA</t>
  </si>
  <si>
    <t>132-1C24TTA</t>
  </si>
  <si>
    <t>133-1C24TTA</t>
  </si>
  <si>
    <t>134-1C24TTA</t>
  </si>
  <si>
    <t>135-1C24TTA</t>
  </si>
  <si>
    <t>136-1C24TTA</t>
  </si>
  <si>
    <t>137-1C24TTA</t>
  </si>
  <si>
    <t>138-1C24TTA</t>
  </si>
  <si>
    <t>139-1C24TTA</t>
  </si>
  <si>
    <t>140-1C24TTA</t>
  </si>
  <si>
    <t>141-1C24TTA</t>
  </si>
  <si>
    <t>143-1C24TTA</t>
  </si>
  <si>
    <t>144-1C24TTA</t>
  </si>
  <si>
    <t>240-1C24TTA</t>
  </si>
  <si>
    <t>145-1C24TTA</t>
  </si>
  <si>
    <t>146-1C24TTA</t>
  </si>
  <si>
    <t>147-1C24TTA</t>
  </si>
  <si>
    <t>148-1C24TTA</t>
  </si>
  <si>
    <t>149-1C24TTA</t>
  </si>
  <si>
    <t>150-1C24TTA</t>
  </si>
  <si>
    <t>151-1C24TTA</t>
  </si>
  <si>
    <t>152-1C24TTA</t>
  </si>
  <si>
    <t>153-1C24TTA</t>
  </si>
  <si>
    <t>154-1C24TTA</t>
  </si>
  <si>
    <t>155-1C24TTA</t>
  </si>
  <si>
    <t>156-1C24TTA</t>
  </si>
  <si>
    <t>157-1C24TTA</t>
  </si>
  <si>
    <t>158-1C24TTA</t>
  </si>
  <si>
    <t>159-1C24TTA</t>
  </si>
  <si>
    <t>160-1C24TTA</t>
  </si>
  <si>
    <t>241-1C24TTA</t>
  </si>
  <si>
    <t>161-1C24TTA</t>
  </si>
  <si>
    <t>162-1C24TTA</t>
  </si>
  <si>
    <t>163-1C24TTA</t>
  </si>
  <si>
    <t>164-1C24TTA</t>
  </si>
  <si>
    <t>165-1C24TTA</t>
  </si>
  <si>
    <t>166-1C24TTA</t>
  </si>
  <si>
    <t>167-1C24TTA</t>
  </si>
  <si>
    <t>168-1C24TTA</t>
  </si>
  <si>
    <t>169-1C24TTA</t>
  </si>
  <si>
    <t>170-1C24TTA</t>
  </si>
  <si>
    <t>171-1C24TTA</t>
  </si>
  <si>
    <t>172-1C24TTA</t>
  </si>
  <si>
    <t>173-1C24TTA</t>
  </si>
  <si>
    <t>174-1C24TTA</t>
  </si>
  <si>
    <t>175-1C24TTA</t>
  </si>
  <si>
    <t>176-1C24TTA</t>
  </si>
  <si>
    <t>177-1C24TTA</t>
  </si>
  <si>
    <t>242-1C24TTA</t>
  </si>
  <si>
    <t>243-1C24TTA</t>
  </si>
  <si>
    <t>178-1C24TTA</t>
  </si>
  <si>
    <t>179-1C24TTA</t>
  </si>
  <si>
    <t>180-1C24TTA</t>
  </si>
  <si>
    <t>181-1C24TTA</t>
  </si>
  <si>
    <t>182-1C24TTA</t>
  </si>
  <si>
    <t>183-1C24TTA</t>
  </si>
  <si>
    <t>244-1C24TTA</t>
  </si>
  <si>
    <t>184-1C24TTA</t>
  </si>
  <si>
    <t>185-1C24TTA</t>
  </si>
  <si>
    <t>186-1C24TTA</t>
  </si>
  <si>
    <t>187-1C24TTA</t>
  </si>
  <si>
    <t>188-1C24TTA</t>
  </si>
  <si>
    <t>189-1C24TTA</t>
  </si>
  <si>
    <t>190-1C24TTA</t>
  </si>
  <si>
    <t>191-1C24TTA</t>
  </si>
  <si>
    <t>192-1C24TTA</t>
  </si>
  <si>
    <t>193-1C24TTA</t>
  </si>
  <si>
    <t>194-1C24TTA</t>
  </si>
  <si>
    <t>195-1C24TTA</t>
  </si>
  <si>
    <t>196-1C24TTA</t>
  </si>
  <si>
    <t>197-1C24TTA</t>
  </si>
  <si>
    <t>198-1C24TTA</t>
  </si>
  <si>
    <t>199-1C24TTA</t>
  </si>
  <si>
    <t>200-1C24TTA</t>
  </si>
  <si>
    <t>201-1C24TTA</t>
  </si>
  <si>
    <t>202-1C24TTA</t>
  </si>
  <si>
    <t>203-1C24TTA</t>
  </si>
  <si>
    <t>204-1C24TTA</t>
  </si>
  <si>
    <t>205-1C24TTA</t>
  </si>
  <si>
    <t>206-1C24TTA</t>
  </si>
  <si>
    <t>207-1C24TTA</t>
  </si>
  <si>
    <t>208-1C24TTA</t>
  </si>
  <si>
    <t>209-1C24TTA</t>
  </si>
  <si>
    <t>210-1C24TTA</t>
  </si>
  <si>
    <t>211-1C24TTA</t>
  </si>
  <si>
    <t>212-1C24TTA</t>
  </si>
  <si>
    <t>213-1C24TTA</t>
  </si>
  <si>
    <t>214-1C24TTA</t>
  </si>
  <si>
    <t>215-1C24TTA</t>
  </si>
  <si>
    <t>216-1C24TTA</t>
  </si>
  <si>
    <t>217-1C24TTA</t>
  </si>
  <si>
    <t>218-1C24TTA</t>
  </si>
  <si>
    <t>219-1C24TTA</t>
  </si>
  <si>
    <t>220-1C24TTA</t>
  </si>
  <si>
    <t>221-1C24TTA</t>
  </si>
  <si>
    <t>222-1C24TTA</t>
  </si>
  <si>
    <t>223-1C24TTA</t>
  </si>
  <si>
    <t>224-1C24TTA</t>
  </si>
  <si>
    <t>225-1C24TTA</t>
  </si>
  <si>
    <t>226-1C24TTA</t>
  </si>
  <si>
    <t>227-1C24TTA</t>
  </si>
  <si>
    <t>228-1C24TTA</t>
  </si>
  <si>
    <t>229-1C24TTA</t>
  </si>
  <si>
    <t>245-1C24TTA</t>
  </si>
  <si>
    <t>246-1C24TTA</t>
  </si>
  <si>
    <t>247-1C24TTA</t>
  </si>
  <si>
    <t>248-1C24TTA</t>
  </si>
  <si>
    <t>249-1C24TTA</t>
  </si>
  <si>
    <t>250-1C24TTA</t>
  </si>
  <si>
    <t>251-1C24TTA</t>
  </si>
  <si>
    <t>252-1C24TTA</t>
  </si>
  <si>
    <t>253-1C24TTA</t>
  </si>
  <si>
    <t>254-1C24TTA</t>
  </si>
  <si>
    <t>255-1C24TTA</t>
  </si>
  <si>
    <t>256-1C24TTA</t>
  </si>
  <si>
    <t>257-1C24TTA</t>
  </si>
  <si>
    <t>258-1C24TTA</t>
  </si>
  <si>
    <t>259-1C24TTA</t>
  </si>
  <si>
    <t>260-1C24TTA</t>
  </si>
  <si>
    <t>261-1C24TTA</t>
  </si>
  <si>
    <t>262-1C24TTA</t>
  </si>
  <si>
    <t>263-1C24TTA</t>
  </si>
  <si>
    <t>264-1C24TTA</t>
  </si>
  <si>
    <t>265-1C24TTA</t>
  </si>
  <si>
    <t>266-1C24TTA</t>
  </si>
  <si>
    <t>267-1C24TTA</t>
  </si>
  <si>
    <t>268-1C24TTA</t>
  </si>
  <si>
    <t>269-1C24TTA</t>
  </si>
  <si>
    <t>270-1C24TTA</t>
  </si>
  <si>
    <t>271-1C24TTA</t>
  </si>
  <si>
    <t>272-1C24TTA</t>
  </si>
  <si>
    <t>273-1C24TTA</t>
  </si>
  <si>
    <t>274-1C24TTA</t>
  </si>
  <si>
    <t>275-1C24TTA</t>
  </si>
  <si>
    <t>276-1C24TTA</t>
  </si>
  <si>
    <t>277-1C24TTA</t>
  </si>
  <si>
    <t>278-1C24TTA</t>
  </si>
  <si>
    <t>279-1C24TTA</t>
  </si>
  <si>
    <t>280-1C24TTA</t>
  </si>
  <si>
    <t>281-1C24TTA</t>
  </si>
  <si>
    <t>282-1C24TTA</t>
  </si>
  <si>
    <t>283-1C24TTA</t>
  </si>
  <si>
    <t>284-1C24TTA</t>
  </si>
  <si>
    <t>285-1C24TTA</t>
  </si>
  <si>
    <t>286-1C24TTA</t>
  </si>
  <si>
    <t>287-1C24TTA</t>
  </si>
  <si>
    <t>288-1C24TTA</t>
  </si>
  <si>
    <t>289-1C24TTA</t>
  </si>
  <si>
    <t>290-1C24TTA</t>
  </si>
  <si>
    <t>291-1C24TTA</t>
  </si>
  <si>
    <t>292-1C24TTA</t>
  </si>
  <si>
    <t>293-1C24TTA</t>
  </si>
  <si>
    <t>294-1C24TTA</t>
  </si>
  <si>
    <t>295-1C24TTA</t>
  </si>
  <si>
    <t>296-1C24TTA</t>
  </si>
  <si>
    <t>297-1C24TTA</t>
  </si>
  <si>
    <t>298-1C24TTA</t>
  </si>
  <si>
    <t>299-1C24TTA</t>
  </si>
  <si>
    <t>300-1C24TTA</t>
  </si>
  <si>
    <t>301-1C24TTA</t>
  </si>
  <si>
    <t>302-1C24TTA</t>
  </si>
  <si>
    <t>303-1C24TTA</t>
  </si>
  <si>
    <t>304-1C24TTA</t>
  </si>
  <si>
    <t>305-1C24TTA</t>
  </si>
  <si>
    <t>306-1C24TTA</t>
  </si>
  <si>
    <t>307-1C24TTA</t>
  </si>
  <si>
    <t>308-1C24TTA</t>
  </si>
  <si>
    <t>309-1C24TTA</t>
  </si>
  <si>
    <t>310-1C24TTA</t>
  </si>
  <si>
    <t>311-1C24TTA</t>
  </si>
  <si>
    <t>312-1C24TTA</t>
  </si>
  <si>
    <t>313-1C24TTA</t>
  </si>
  <si>
    <t>314-1C24TTA</t>
  </si>
  <si>
    <t>315-1C24TTA</t>
  </si>
  <si>
    <t>316-1C24TTA</t>
  </si>
  <si>
    <t>317-1C24TTA</t>
  </si>
  <si>
    <t>318-1C24TTA</t>
  </si>
  <si>
    <t>319-1C24TTA</t>
  </si>
  <si>
    <t>320-1C24TTA</t>
  </si>
  <si>
    <t>321-1C24TTA</t>
  </si>
  <si>
    <t>322-1C24TTA</t>
  </si>
  <si>
    <t>323-1C24TTA</t>
  </si>
  <si>
    <t>324-1C24TTA</t>
  </si>
  <si>
    <t>325-1C24TTA</t>
  </si>
  <si>
    <t>326-1C24TTA</t>
  </si>
  <si>
    <t>327-1C24TTA</t>
  </si>
  <si>
    <t>328-1C24TTA</t>
  </si>
  <si>
    <t>329-1C24TTA</t>
  </si>
  <si>
    <t>330-1C24TTA</t>
  </si>
  <si>
    <t>331-1C24TTA</t>
  </si>
  <si>
    <t>332-1C24TTA</t>
  </si>
  <si>
    <t>333-1C24TTA</t>
  </si>
  <si>
    <t>334-1C24TTA</t>
  </si>
  <si>
    <t>335-1C24TTA</t>
  </si>
  <si>
    <t>336-1C24TTA</t>
  </si>
  <si>
    <t>337-1C24TTA</t>
  </si>
  <si>
    <t>338-1C24TTA</t>
  </si>
  <si>
    <t>BHTK06-002</t>
  </si>
  <si>
    <t>BHTK06-007</t>
  </si>
  <si>
    <t>BHTK05-050</t>
  </si>
  <si>
    <t>BHTK05-026</t>
  </si>
  <si>
    <t>BHTK06-037</t>
  </si>
  <si>
    <t>BHTK06-004</t>
  </si>
  <si>
    <t>BHTK06-056</t>
  </si>
  <si>
    <t>BHTK05-041</t>
  </si>
  <si>
    <t>BHTK06-039</t>
  </si>
  <si>
    <t>BHTK05-014</t>
  </si>
  <si>
    <t>BHTK06-034</t>
  </si>
  <si>
    <t>BHTK06-046</t>
  </si>
  <si>
    <t>BHTK06-047</t>
  </si>
  <si>
    <t>BHTK06-070</t>
  </si>
  <si>
    <t>BHTK06-066</t>
  </si>
  <si>
    <t>BHTK05-008</t>
  </si>
  <si>
    <t>BHTK06-006</t>
  </si>
  <si>
    <t>BHTK06-018</t>
  </si>
  <si>
    <t>BHTK06-053</t>
  </si>
  <si>
    <t>BHTK06-014</t>
  </si>
  <si>
    <t>BHTK05-033</t>
  </si>
  <si>
    <t>BHTK05-043</t>
  </si>
  <si>
    <t>BHTK05-069</t>
  </si>
  <si>
    <t>BHTK06-008</t>
  </si>
  <si>
    <t>BHTK06-075</t>
  </si>
  <si>
    <t>BHTK06-009</t>
  </si>
  <si>
    <t>BHTK01-001</t>
  </si>
  <si>
    <t>BHTK06-040</t>
  </si>
  <si>
    <t>BHTK05-015</t>
  </si>
  <si>
    <t>BHTK06-001</t>
  </si>
  <si>
    <t>BHTK05-020</t>
  </si>
  <si>
    <t>BHTK02-001</t>
  </si>
  <si>
    <t>BHTK05-071</t>
  </si>
  <si>
    <t>BHTK05-023</t>
  </si>
  <si>
    <t>BHTK05-036</t>
  </si>
  <si>
    <t>BHTK06-005</t>
  </si>
  <si>
    <t>BHTK06-031</t>
  </si>
  <si>
    <t>BHTK04-001</t>
  </si>
  <si>
    <t>BHTK05-063</t>
  </si>
  <si>
    <t>BHTK05-031</t>
  </si>
  <si>
    <t>BHTK05-004</t>
  </si>
  <si>
    <t>BHTK05-002</t>
  </si>
  <si>
    <t>BHTK06-011</t>
  </si>
  <si>
    <t>HH-19a-020</t>
  </si>
  <si>
    <t>ĐƠN GIÁ MUA/BÁN</t>
  </si>
  <si>
    <t>Thu TM - thu nợ khách hàng bằng tiền mặt</t>
  </si>
  <si>
    <t>Thu NH - nộp tiền mặt vào tài khoản</t>
  </si>
  <si>
    <t>Chi NH - rút tiền mặt về nhập quỹ</t>
  </si>
  <si>
    <t>Chi TM - chi tạm ứng</t>
  </si>
  <si>
    <t>Chi NH - chi tạm ứng</t>
  </si>
  <si>
    <t>Thu NH - quyết toán tạm ứng</t>
  </si>
  <si>
    <t>Thu TM - quyết toán tạm ứng</t>
  </si>
  <si>
    <t>Thu NH - thu công nợ khách hàng</t>
  </si>
  <si>
    <t>Quyết toán xuất trước hàng hoá</t>
  </si>
  <si>
    <t>BHTK07-003</t>
  </si>
  <si>
    <t>BHTK07-007</t>
  </si>
  <si>
    <t>BHTK07-002</t>
  </si>
  <si>
    <t>Xuất trước hàng hoá</t>
  </si>
  <si>
    <t>Xuất kho bán hàng 15/12/2023</t>
  </si>
  <si>
    <t>Xuất kho bán hàng 16/12/2023</t>
  </si>
  <si>
    <t>Xuất kho bán hàng 18/12/2023</t>
  </si>
  <si>
    <t>QUẢN LÝ DOANH SỐ</t>
  </si>
  <si>
    <t>HĐ 000</t>
  </si>
  <si>
    <t>QUẢN LÝ CHI PHÍ KHÔNG QUA KHO CHƯA CHI</t>
  </si>
  <si>
    <t>MÃ KHÁC</t>
  </si>
  <si>
    <t>SL NHẬP</t>
  </si>
  <si>
    <t>GT NHẬP</t>
  </si>
  <si>
    <t>SL XUẤT</t>
  </si>
  <si>
    <t>GT XUẤT</t>
  </si>
  <si>
    <t>SL TỒN</t>
  </si>
  <si>
    <t>GT TỒN</t>
  </si>
  <si>
    <t>ĐƠN GIÁ TỒN</t>
  </si>
  <si>
    <t>CPKHAC</t>
  </si>
  <si>
    <t>334</t>
  </si>
  <si>
    <t>Xuất kho - xuất bán ghi nhận doanh thu</t>
  </si>
  <si>
    <t>Xuất kho - xuất mẫu</t>
  </si>
  <si>
    <t>1381</t>
  </si>
  <si>
    <t>138TN</t>
  </si>
  <si>
    <t>138MAU</t>
  </si>
  <si>
    <t>138XTHH</t>
  </si>
  <si>
    <t>Xuất kho - xuất đổi trả hàng cho NCC</t>
  </si>
  <si>
    <t>Nhập kho - quyết toán hàng xuất mẫu</t>
  </si>
  <si>
    <t>Nhập kho - hàng thừa chờ xử lý</t>
  </si>
  <si>
    <t>3381</t>
  </si>
  <si>
    <t>1561</t>
  </si>
  <si>
    <t>Xuất kho - xuất chuyển kho</t>
  </si>
  <si>
    <t>Xuất kho - xuất thử nghiệm</t>
  </si>
  <si>
    <t>Nhập kho - nhập mua hàng ghi nhận công nợ</t>
  </si>
  <si>
    <t>Nhập kho - nhập hàng do khách đổi trả, giảm trừ doanh thu</t>
  </si>
  <si>
    <t>Nhập kho - nhập chuyển kho</t>
  </si>
  <si>
    <t>1561XCK</t>
  </si>
  <si>
    <t>1561NCK</t>
  </si>
  <si>
    <t>244</t>
  </si>
  <si>
    <t>Chi TM - ký quỹ bằng tiền mặt</t>
  </si>
  <si>
    <t>Chi NH - ký quỹ bằng tiền gửi</t>
  </si>
  <si>
    <t>Thu TM - giải toả ký quỹ, nhận tiền mặt</t>
  </si>
  <si>
    <t>Thu NH - giải toả ký quỹ, nhận tiền gửi</t>
  </si>
  <si>
    <t>6428</t>
  </si>
  <si>
    <t>6425</t>
  </si>
  <si>
    <t>Chi TM - thuế, phí, lệ phí</t>
  </si>
  <si>
    <t>Chi NH - thuế, phí, lệ phí</t>
  </si>
  <si>
    <t>6423</t>
  </si>
  <si>
    <t>Chi TM - chi phí đồ dùng văn phòng</t>
  </si>
  <si>
    <t>Chi NH - chi phí đồ dùng văn phòng</t>
  </si>
  <si>
    <t>Chi NH - chi phí dịch vụ mua ngoài</t>
  </si>
  <si>
    <t>6427</t>
  </si>
  <si>
    <t>Chi TM - chi phí dịch vụ mua ngoài</t>
  </si>
  <si>
    <t>6421</t>
  </si>
  <si>
    <t>Chi NH - chi phí bằng tiền khác</t>
  </si>
  <si>
    <t>Chi TM - chi phí bằng tiền khác</t>
  </si>
  <si>
    <t>Chi TM - chi chí nhân viên quản lý</t>
  </si>
  <si>
    <t>6411</t>
  </si>
  <si>
    <t>5111</t>
  </si>
  <si>
    <t>5212</t>
  </si>
  <si>
    <t>3331</t>
  </si>
  <si>
    <t>13331</t>
  </si>
  <si>
    <t>Chi NH - thanh toán chi phí lương kỳ trước</t>
  </si>
  <si>
    <t>Chi TM - thanh toán chi phí lương kỳ trước</t>
  </si>
  <si>
    <t>6413</t>
  </si>
  <si>
    <t>3383</t>
  </si>
  <si>
    <t>NỘI DUNG CP TƯƠNG ỨNG</t>
  </si>
  <si>
    <t>QUẢN LÝ KÝ QUỸ</t>
  </si>
  <si>
    <t>NGÀY MỞ</t>
  </si>
  <si>
    <t>NGÀY HẾT HẠN</t>
  </si>
  <si>
    <t>ĐK1-NỢ
(Công nợ)</t>
  </si>
  <si>
    <t>ĐK2-CÓ
(Tiền)</t>
  </si>
  <si>
    <t>ĐK1-CÓ
(Công nợ)</t>
  </si>
  <si>
    <t>ĐK3-NỢ
(VAT)</t>
  </si>
  <si>
    <t>ĐK3-CÓ
(VAT)</t>
  </si>
  <si>
    <t>ĐK2-NỢ
(Tiền)</t>
  </si>
  <si>
    <t>Chi NH - chi phí nhân viên quản lý</t>
  </si>
  <si>
    <t>6417</t>
  </si>
  <si>
    <t>6418</t>
  </si>
  <si>
    <t>CPKT</t>
  </si>
  <si>
    <t>CPKT - chi chí nhân viên bán hàng - BHXH, BHYT, BHTN, …</t>
  </si>
  <si>
    <t>CPKT - chi phí BH đồ dùng văn phòng bán hàng</t>
  </si>
  <si>
    <t>CPKT - chi phí BH dịch vụ mua ngoài</t>
  </si>
  <si>
    <t>CPKT - chi phí BH bằng tiền khác</t>
  </si>
  <si>
    <t>CPKT - chi phí BH nhân viên bán hàng - Lương</t>
  </si>
  <si>
    <t>CPKT - chi chí nhân viên quản lý - Lương</t>
  </si>
  <si>
    <t>CPKT - chi chí nhân viên quản lý - BHXH, BHYT, BHTN, …</t>
  </si>
  <si>
    <t>CPKT - chi phí QL đồ dùng văn phòng</t>
  </si>
  <si>
    <t>CPKT - thuế, phí, lệ phí</t>
  </si>
  <si>
    <t>CPKT - chi phí QL dịch vụ mua ngoài</t>
  </si>
  <si>
    <t>CPKT - chi phí QL bằng tiền khác</t>
  </si>
  <si>
    <t>TÊN CHỨNG TỪ</t>
  </si>
  <si>
    <t>Chi phí kỳ trước</t>
  </si>
  <si>
    <t>Phiếu chi ngân hàng</t>
  </si>
  <si>
    <t>Phiếu chi tiền mặt</t>
  </si>
  <si>
    <t>Phiếu nhập kho</t>
  </si>
  <si>
    <t>Phiếu thu ngân hàng</t>
  </si>
  <si>
    <t>Phiếu thu tiền mặt</t>
  </si>
  <si>
    <t>Phiếu xuất kho</t>
  </si>
  <si>
    <t>CPKT-01</t>
  </si>
  <si>
    <t>CPKT-02</t>
  </si>
  <si>
    <t>CPKT-03</t>
  </si>
  <si>
    <t>CPKT-04</t>
  </si>
  <si>
    <t>CPKT-05</t>
  </si>
  <si>
    <t>CPKT-06</t>
  </si>
  <si>
    <t>CPKT-07</t>
  </si>
  <si>
    <t>CPKT-08</t>
  </si>
  <si>
    <t>CPKT-09</t>
  </si>
  <si>
    <t>CPKT-10</t>
  </si>
  <si>
    <t>CPKT-11</t>
  </si>
  <si>
    <t>PCNH-01</t>
  </si>
  <si>
    <t>PCNH-02</t>
  </si>
  <si>
    <t>PCNH-03</t>
  </si>
  <si>
    <t>PCNH-04</t>
  </si>
  <si>
    <t>PCNH-05</t>
  </si>
  <si>
    <t>PCNH-06</t>
  </si>
  <si>
    <t>PCNH-07</t>
  </si>
  <si>
    <t>PCNH-08</t>
  </si>
  <si>
    <t>PCNH-09</t>
  </si>
  <si>
    <t>PCNH-10</t>
  </si>
  <si>
    <t>PCNH-11</t>
  </si>
  <si>
    <t>PCNH-12</t>
  </si>
  <si>
    <t>PCNH-13</t>
  </si>
  <si>
    <t>PCNH-14</t>
  </si>
  <si>
    <t>PCTM-01</t>
  </si>
  <si>
    <t>PCTM-02</t>
  </si>
  <si>
    <t>PCTM-03</t>
  </si>
  <si>
    <t>PCTM-04</t>
  </si>
  <si>
    <t>PCTM-05</t>
  </si>
  <si>
    <t>PCTM-06</t>
  </si>
  <si>
    <t>PCTM-07</t>
  </si>
  <si>
    <t>PCTM-08</t>
  </si>
  <si>
    <t>PCTM-09</t>
  </si>
  <si>
    <t>PCTM-10</t>
  </si>
  <si>
    <t>PCTM-11</t>
  </si>
  <si>
    <t>PCTM-12</t>
  </si>
  <si>
    <t>PCTM-13</t>
  </si>
  <si>
    <t>PNK-01</t>
  </si>
  <si>
    <t>PNK-02</t>
  </si>
  <si>
    <t>PNK-03</t>
  </si>
  <si>
    <t>PNK-04</t>
  </si>
  <si>
    <t>PNK-05</t>
  </si>
  <si>
    <t>PNK-06</t>
  </si>
  <si>
    <t>PNK-07</t>
  </si>
  <si>
    <t>PTNH-01</t>
  </si>
  <si>
    <t>PTNH-02</t>
  </si>
  <si>
    <t>PTNH-03</t>
  </si>
  <si>
    <t>PTNH-04</t>
  </si>
  <si>
    <t>PTTM-01</t>
  </si>
  <si>
    <t>PTTM-02</t>
  </si>
  <si>
    <t>PTTM-03</t>
  </si>
  <si>
    <t>PXK-01</t>
  </si>
  <si>
    <t>PXK-02</t>
  </si>
  <si>
    <t>PXK-03</t>
  </si>
  <si>
    <t>PXK-04</t>
  </si>
  <si>
    <t>PXK-05</t>
  </si>
  <si>
    <t>PXK-06</t>
  </si>
  <si>
    <t>PXK-07</t>
  </si>
  <si>
    <t>NGÀY GIẢI TOẢ</t>
  </si>
  <si>
    <t>DIỄN GIẢI</t>
  </si>
  <si>
    <t>PHÂN LOẠI</t>
  </si>
  <si>
    <t>TIỀN MẶT</t>
  </si>
  <si>
    <t>TÀI SẢN</t>
  </si>
  <si>
    <t>BẢNG THEO DÕI VỐN VAY</t>
  </si>
  <si>
    <t>NGÀY</t>
  </si>
  <si>
    <t>LÃI SUẤT</t>
  </si>
  <si>
    <t>SỐ KHẾ ƯỚC</t>
  </si>
  <si>
    <t>NỢ GỐC</t>
  </si>
  <si>
    <t>CPKHAC-002</t>
  </si>
  <si>
    <t>BHTK01-002</t>
  </si>
  <si>
    <t>BHTK03-001</t>
  </si>
  <si>
    <t>BHTK04-071</t>
  </si>
  <si>
    <t>BHTK04-072</t>
  </si>
  <si>
    <t>BHTK04-073</t>
  </si>
  <si>
    <t>BHTK04-074</t>
  </si>
  <si>
    <t>BHTK04-075</t>
  </si>
  <si>
    <t>BHTK04-076</t>
  </si>
  <si>
    <t>BHTK04-077</t>
  </si>
  <si>
    <t>BHTK04-078</t>
  </si>
  <si>
    <t>BHTK04-079</t>
  </si>
  <si>
    <t>BHTK04-080</t>
  </si>
  <si>
    <t>BHTK05-001</t>
  </si>
  <si>
    <t>BHTK05-003</t>
  </si>
  <si>
    <t>BHTK05-005</t>
  </si>
  <si>
    <t>BHTK05-006</t>
  </si>
  <si>
    <t>BHTK05-007</t>
  </si>
  <si>
    <t>BHTK05-009</t>
  </si>
  <si>
    <t>BHTK05-010</t>
  </si>
  <si>
    <t>BHTK05-011</t>
  </si>
  <si>
    <t>BHTK05-012</t>
  </si>
  <si>
    <t>BHTK05-013</t>
  </si>
  <si>
    <t>BHTK05-016</t>
  </si>
  <si>
    <t>BHTK05-017</t>
  </si>
  <si>
    <t>BHTK05-019</t>
  </si>
  <si>
    <t>BHTK05-021</t>
  </si>
  <si>
    <t>BHTK05-022</t>
  </si>
  <si>
    <t>BHTK05-024</t>
  </si>
  <si>
    <t>BHTK05-025</t>
  </si>
  <si>
    <t>BHTK05-027</t>
  </si>
  <si>
    <t>BHTK05-028</t>
  </si>
  <si>
    <t>BHTK05-029</t>
  </si>
  <si>
    <t>BHTK05-030</t>
  </si>
  <si>
    <t>BHTK05-032</t>
  </si>
  <si>
    <t>BHTK05-034</t>
  </si>
  <si>
    <t>BHTK05-035</t>
  </si>
  <si>
    <t>BHTK05-037</t>
  </si>
  <si>
    <t>BHTK05-038</t>
  </si>
  <si>
    <t>BHTK05-039</t>
  </si>
  <si>
    <t>BHTK05-040</t>
  </si>
  <si>
    <t>BHTK05-042</t>
  </si>
  <si>
    <t>BHTK05-044</t>
  </si>
  <si>
    <t>BHTK05-045</t>
  </si>
  <si>
    <t>BHTK05-046</t>
  </si>
  <si>
    <t>BHTK05-047</t>
  </si>
  <si>
    <t>BHTK05-048</t>
  </si>
  <si>
    <t>BHTK05-049</t>
  </si>
  <si>
    <t>BHTK05-051</t>
  </si>
  <si>
    <t>BHTK05-052</t>
  </si>
  <si>
    <t>BHTK05-053</t>
  </si>
  <si>
    <t>BHTK05-054</t>
  </si>
  <si>
    <t>BHTK05-055</t>
  </si>
  <si>
    <t>BHTK05-056</t>
  </si>
  <si>
    <t>BHTK05-057</t>
  </si>
  <si>
    <t>BHTK05-058</t>
  </si>
  <si>
    <t>BHTK05-059</t>
  </si>
  <si>
    <t>BHTK05-060</t>
  </si>
  <si>
    <t>BHTK05-061</t>
  </si>
  <si>
    <t>BHTK05-062</t>
  </si>
  <si>
    <t>BHTK05-064</t>
  </si>
  <si>
    <t>BHTK05-065</t>
  </si>
  <si>
    <t>BHTK05-066</t>
  </si>
  <si>
    <t>BHTK05-067</t>
  </si>
  <si>
    <t>BHTK05-068</t>
  </si>
  <si>
    <t>BHTK05-070</t>
  </si>
  <si>
    <t>BHTK05-072</t>
  </si>
  <si>
    <t>BHTK05-073</t>
  </si>
  <si>
    <t>BHTK05-074</t>
  </si>
  <si>
    <t>BHTK05-075</t>
  </si>
  <si>
    <t>BHTK05-076</t>
  </si>
  <si>
    <t>BHTK05-077</t>
  </si>
  <si>
    <t>BHTK05-078</t>
  </si>
  <si>
    <t>BHTK05-079</t>
  </si>
  <si>
    <t>BHTK06-003</t>
  </si>
  <si>
    <t>BHTK06-010</t>
  </si>
  <si>
    <t>BHTK06-012</t>
  </si>
  <si>
    <t>BHTK06-013</t>
  </si>
  <si>
    <t>BHTK06-015</t>
  </si>
  <si>
    <t>BHTK06-016</t>
  </si>
  <si>
    <t>BHTK06-017</t>
  </si>
  <si>
    <t>BHTK06-019</t>
  </si>
  <si>
    <t>BHTK06-020</t>
  </si>
  <si>
    <t>BHTK06-021</t>
  </si>
  <si>
    <t>BHTK06-022</t>
  </si>
  <si>
    <t>BHTK06-023</t>
  </si>
  <si>
    <t>BHTK06-024</t>
  </si>
  <si>
    <t>BHTK06-025</t>
  </si>
  <si>
    <t>BHTK06-026</t>
  </si>
  <si>
    <t>BHTK06-027</t>
  </si>
  <si>
    <t>BHTK06-028</t>
  </si>
  <si>
    <t>BHTK06-029</t>
  </si>
  <si>
    <t>BHTK06-030</t>
  </si>
  <si>
    <t>BHTK06-032</t>
  </si>
  <si>
    <t>BHTK06-033</t>
  </si>
  <si>
    <t>BHTK06-035</t>
  </si>
  <si>
    <t>BHTK06-036</t>
  </si>
  <si>
    <t>BHTK06-038</t>
  </si>
  <si>
    <t>BHTK06-041</t>
  </si>
  <si>
    <t>BHTK06-042</t>
  </si>
  <si>
    <t>BHTK06-043</t>
  </si>
  <si>
    <t>BHTK06-044</t>
  </si>
  <si>
    <t>BHTK06-045</t>
  </si>
  <si>
    <t>BHTK06-048</t>
  </si>
  <si>
    <t>BHTK06-049</t>
  </si>
  <si>
    <t>BHTK06-050</t>
  </si>
  <si>
    <t>BHTK06-051</t>
  </si>
  <si>
    <t>BHTK06-052</t>
  </si>
  <si>
    <t>BHTK06-054</t>
  </si>
  <si>
    <t>BHTK06-055</t>
  </si>
  <si>
    <t>BHTK06-057</t>
  </si>
  <si>
    <t>BHTK06-058</t>
  </si>
  <si>
    <t>BHTK06-059</t>
  </si>
  <si>
    <t>BHTK06-060</t>
  </si>
  <si>
    <t>BHTK06-061</t>
  </si>
  <si>
    <t>BHTK06-062</t>
  </si>
  <si>
    <t>BHTK06-063</t>
  </si>
  <si>
    <t>BHTK06-064</t>
  </si>
  <si>
    <t>BHTK06-065</t>
  </si>
  <si>
    <t>BHTK06-067</t>
  </si>
  <si>
    <t>BHTK06-068</t>
  </si>
  <si>
    <t>BHTK06-069</t>
  </si>
  <si>
    <t>BHTK06-071</t>
  </si>
  <si>
    <t>BHTK06-072</t>
  </si>
  <si>
    <t>BHTK06-073</t>
  </si>
  <si>
    <t>BHTK06-074</t>
  </si>
  <si>
    <t>BHTK07-001</t>
  </si>
  <si>
    <t>BHTK07-004</t>
  </si>
  <si>
    <t>BHTK07-005</t>
  </si>
  <si>
    <t>BHTK07-006</t>
  </si>
  <si>
    <t>KH-095</t>
  </si>
  <si>
    <t>KH-100</t>
  </si>
  <si>
    <t>KH-064</t>
  </si>
  <si>
    <t>KH-040</t>
  </si>
  <si>
    <t>KH-130</t>
  </si>
  <si>
    <t>KH-097</t>
  </si>
  <si>
    <t>KH-149</t>
  </si>
  <si>
    <t>KH-055</t>
  </si>
  <si>
    <t>KH-132</t>
  </si>
  <si>
    <t>KH-029</t>
  </si>
  <si>
    <t>KH-127</t>
  </si>
  <si>
    <t>KH-139</t>
  </si>
  <si>
    <t>KH-140</t>
  </si>
  <si>
    <t>KH-163</t>
  </si>
  <si>
    <t>KH-159</t>
  </si>
  <si>
    <t>KH-023</t>
  </si>
  <si>
    <t>KH-099</t>
  </si>
  <si>
    <t>KH-111</t>
  </si>
  <si>
    <t>KH-146</t>
  </si>
  <si>
    <t>KH-107</t>
  </si>
  <si>
    <t>KH-047</t>
  </si>
  <si>
    <t>KH-057</t>
  </si>
  <si>
    <t>KH-083</t>
  </si>
  <si>
    <t>KH-101</t>
  </si>
  <si>
    <t>KH-168</t>
  </si>
  <si>
    <t>KH-102</t>
  </si>
  <si>
    <t>KH-001</t>
  </si>
  <si>
    <t>KH-133</t>
  </si>
  <si>
    <t>KH-030</t>
  </si>
  <si>
    <t>KH-094</t>
  </si>
  <si>
    <t>KH-034</t>
  </si>
  <si>
    <t>KH-085</t>
  </si>
  <si>
    <t>KH-037</t>
  </si>
  <si>
    <t>KH-050</t>
  </si>
  <si>
    <t>KH-098</t>
  </si>
  <si>
    <t>KH-124</t>
  </si>
  <si>
    <t>KH-005</t>
  </si>
  <si>
    <t>KH-077</t>
  </si>
  <si>
    <t>KH-045</t>
  </si>
  <si>
    <t>KH-019</t>
  </si>
  <si>
    <t>KH-017</t>
  </si>
  <si>
    <t>KH-104</t>
  </si>
  <si>
    <t>KH-171</t>
  </si>
  <si>
    <t>CPKHAC-001</t>
  </si>
  <si>
    <t>GIÁ TRỊ CHƯA VAT</t>
  </si>
  <si>
    <t>MÃ CHỨNG TỪ CP CHƯA CHI</t>
  </si>
  <si>
    <t>SỐ BIÊN BẢN GIAO NHẬN</t>
  </si>
  <si>
    <t xml:space="preserve"> 338/1B Bình Trị Đông, Phường Bình Trị Đông, Quận Bình Tân, TP.HCM</t>
  </si>
  <si>
    <t>0318258441</t>
  </si>
  <si>
    <t>CÔNG TY TNHH THƯƠNG MẠI DỊCH VỤ XUẤT NHẬP KHẨU ĐẠI TRƯỜNG PHÁT</t>
  </si>
  <si>
    <t>421 Đường số 1, Phường Bình Trị Đông B, Quận Bình Tân, Thành phố Hồ Chí Minh, Việt Nam</t>
  </si>
  <si>
    <t xml:space="preserve">0314591145
</t>
  </si>
  <si>
    <t>BHTK06-076</t>
  </si>
  <si>
    <t>Số 3 Tân Hóa, P14, Q10</t>
  </si>
  <si>
    <t>94A Ao Đôi, Khu Phố 10, P.Bình Trị Đông A, Q.Bình Tân,TP.HCM</t>
  </si>
  <si>
    <t>Số 276/2F đường Mã Lò, khu phố 6, Phường Bình Trị Đông A, Quận Bình Tân, Thành phố Hồ Chí Minh</t>
  </si>
  <si>
    <t>477/40 Kinh Dương Vương, P.An Lạc, Q.Bình Tân, TP.HCM</t>
  </si>
  <si>
    <t>130/16 TTN01, P.Tân Thới Nhất, Q.12, TP.HC,</t>
  </si>
  <si>
    <t>101B đường Âu Cơ, Phường Tứ Liên, Quận Tây Hồ, Tp Hà Nội</t>
  </si>
  <si>
    <t>56/5M Tam Đông 3,  Xã Thới Tam Thôn, Huyện Hóc Môn , TP Hồ Chí Minh</t>
  </si>
  <si>
    <t>MHTK001</t>
  </si>
  <si>
    <t>MHTK002</t>
  </si>
  <si>
    <t>MHTK003</t>
  </si>
  <si>
    <t>MHTK004</t>
  </si>
  <si>
    <t>MHTK005</t>
  </si>
  <si>
    <t>MHTK006</t>
  </si>
  <si>
    <t>MHTK007</t>
  </si>
  <si>
    <t>MHTK008</t>
  </si>
  <si>
    <t>MHTK009</t>
  </si>
  <si>
    <t>MHTK010</t>
  </si>
  <si>
    <t>MHTK015</t>
  </si>
  <si>
    <t>MHTK016</t>
  </si>
  <si>
    <t>MHTK017</t>
  </si>
  <si>
    <t>MHTK018</t>
  </si>
  <si>
    <t>MHTK019</t>
  </si>
  <si>
    <t>MHTK020</t>
  </si>
  <si>
    <t>MHTK021</t>
  </si>
  <si>
    <t>MHTK022</t>
  </si>
  <si>
    <t>MHTK023</t>
  </si>
  <si>
    <t>MHTK024</t>
  </si>
  <si>
    <t>MHTK025</t>
  </si>
  <si>
    <t>MHTK026</t>
  </si>
  <si>
    <t>MHTK027</t>
  </si>
  <si>
    <t>MHTK028</t>
  </si>
  <si>
    <t>MHTK072</t>
  </si>
  <si>
    <t>PA-07B-001</t>
  </si>
  <si>
    <t>DS 3 pha 630A - 24kV - ID, có bệ chì, liên động chì, DR 480mm, bản cực lắp boulon M10, sứ epoxy đúc chân không, khoảng cách tâm 2 lỗ 32mm</t>
  </si>
  <si>
    <t>PA-07B-002</t>
  </si>
  <si>
    <t>Bộ sào thao tác dao cách ly trong nhà có bệ chì liên động dài 2,5m</t>
  </si>
  <si>
    <t>PA-40B-017</t>
  </si>
  <si>
    <t>Cosse ép Cu 240mm2-2N dài 141mm chiều dài ép dây 52mm (lỗ phi 12), khoản cách tâm 2 lỗ 32mm</t>
  </si>
  <si>
    <t>HH-40B-144</t>
  </si>
  <si>
    <t>Cosse ép Cu 25mm2-N dài 64mm, chiều dài ép dây 20mm (lỗ phi 16.5)</t>
  </si>
  <si>
    <t>PNK-1</t>
  </si>
  <si>
    <t>PNK-2</t>
  </si>
  <si>
    <t>PNK-3</t>
  </si>
  <si>
    <t>PNK-4</t>
  </si>
  <si>
    <t>PNK-5</t>
  </si>
  <si>
    <t>PNK-6</t>
  </si>
  <si>
    <t>PNK-7</t>
  </si>
  <si>
    <t>PNK-8</t>
  </si>
  <si>
    <t>PNK-9</t>
  </si>
  <si>
    <t>PNK-10</t>
  </si>
  <si>
    <t>PNK-11</t>
  </si>
  <si>
    <t>PNK-12</t>
  </si>
  <si>
    <t>PNK-13</t>
  </si>
  <si>
    <t>PNK-14</t>
  </si>
  <si>
    <t>PNK-15</t>
  </si>
  <si>
    <t>PNK-16</t>
  </si>
  <si>
    <t>PNK-17</t>
  </si>
  <si>
    <t>PNK-18</t>
  </si>
  <si>
    <t>PNK-19</t>
  </si>
  <si>
    <t>PNK-20</t>
  </si>
  <si>
    <t>PNK-21</t>
  </si>
  <si>
    <t>PNK-22</t>
  </si>
  <si>
    <t>PNK-23</t>
  </si>
  <si>
    <t>PNK-24</t>
  </si>
  <si>
    <t>PNK-25</t>
  </si>
  <si>
    <t>PNK-26</t>
  </si>
  <si>
    <t>PNK-27</t>
  </si>
  <si>
    <t>PNK-28</t>
  </si>
  <si>
    <t>PNK-29</t>
  </si>
  <si>
    <t>PNK-30</t>
  </si>
  <si>
    <t>PNK-</t>
  </si>
  <si>
    <t>PNK-31</t>
  </si>
  <si>
    <t>PNK-32</t>
  </si>
  <si>
    <t>PNK-33</t>
  </si>
  <si>
    <t>PNK-34</t>
  </si>
  <si>
    <t>PNK-35</t>
  </si>
  <si>
    <t>PNK-36</t>
  </si>
  <si>
    <t>PNK-37</t>
  </si>
  <si>
    <t>PNK-38</t>
  </si>
  <si>
    <t>PNK-39</t>
  </si>
  <si>
    <t>PNK-40</t>
  </si>
  <si>
    <t>PNK-41</t>
  </si>
  <si>
    <t>PNK-42</t>
  </si>
  <si>
    <t>PNK-43</t>
  </si>
  <si>
    <t>PNK-44</t>
  </si>
  <si>
    <t>PNK-45</t>
  </si>
  <si>
    <t>PNK-46</t>
  </si>
  <si>
    <t>PNK-47</t>
  </si>
  <si>
    <t>PNK-48</t>
  </si>
  <si>
    <t>PNK-49</t>
  </si>
  <si>
    <t>PNK-50</t>
  </si>
  <si>
    <t>PNK-51</t>
  </si>
  <si>
    <t>PNK-52</t>
  </si>
  <si>
    <t>PNK-53</t>
  </si>
  <si>
    <t>PNK-54</t>
  </si>
  <si>
    <t>PNK-55</t>
  </si>
  <si>
    <t>PNK-56</t>
  </si>
  <si>
    <t>PNK-57</t>
  </si>
  <si>
    <t>PNK-58</t>
  </si>
  <si>
    <t>PNK-59</t>
  </si>
  <si>
    <t>PNK-60</t>
  </si>
  <si>
    <t>PNK-61</t>
  </si>
  <si>
    <t>PNK-62</t>
  </si>
  <si>
    <t>PNK-63</t>
  </si>
  <si>
    <t>PNK-64</t>
  </si>
  <si>
    <t>PNK-65</t>
  </si>
  <si>
    <t>PNK-66</t>
  </si>
  <si>
    <t>NCC-002</t>
  </si>
  <si>
    <t>Mua hàng thương mại tồn kho</t>
  </si>
  <si>
    <t>PNK-08</t>
  </si>
  <si>
    <t>Nhập kho - thu hàng phải thu khác</t>
  </si>
  <si>
    <t>138KHAC</t>
  </si>
  <si>
    <t>Nhận lại hàng cho mượn</t>
  </si>
  <si>
    <t>254+22</t>
  </si>
  <si>
    <t>2391+</t>
  </si>
  <si>
    <t>PXK-1</t>
  </si>
  <si>
    <t>PXK-2</t>
  </si>
  <si>
    <t>PXK-3</t>
  </si>
  <si>
    <t>PXK-4</t>
  </si>
  <si>
    <t>PXK-5</t>
  </si>
  <si>
    <t>PXK-6</t>
  </si>
  <si>
    <t>PXK-7</t>
  </si>
  <si>
    <t>PXK-8</t>
  </si>
  <si>
    <t>PXK-9</t>
  </si>
  <si>
    <t>PXK-10</t>
  </si>
  <si>
    <t>PXK-11</t>
  </si>
  <si>
    <t>PXK-12</t>
  </si>
  <si>
    <t>PXK-13</t>
  </si>
  <si>
    <t>PXK-14</t>
  </si>
  <si>
    <t>PXK-15</t>
  </si>
  <si>
    <t>PXK-16</t>
  </si>
  <si>
    <t>PXK-17</t>
  </si>
  <si>
    <t>PXK-18</t>
  </si>
  <si>
    <t>PXK-19</t>
  </si>
  <si>
    <t>PXK-20</t>
  </si>
  <si>
    <t>PXK-21</t>
  </si>
  <si>
    <t>PXK-22</t>
  </si>
  <si>
    <t>PXK-23</t>
  </si>
  <si>
    <t>PXK-24</t>
  </si>
  <si>
    <t>PXK-25</t>
  </si>
  <si>
    <t>PXK-26</t>
  </si>
  <si>
    <t>PXK-27</t>
  </si>
  <si>
    <t>PXK-28</t>
  </si>
  <si>
    <t>PXK-29</t>
  </si>
  <si>
    <t>PXK-30</t>
  </si>
  <si>
    <t>PXK-31</t>
  </si>
  <si>
    <t>PXK-32</t>
  </si>
  <si>
    <t>PXK-33</t>
  </si>
  <si>
    <t>PXK-34</t>
  </si>
  <si>
    <t>PXK-35</t>
  </si>
  <si>
    <t>PXK-36</t>
  </si>
  <si>
    <t>PXK-37</t>
  </si>
  <si>
    <t>PXK-38</t>
  </si>
  <si>
    <t>PXK-39</t>
  </si>
  <si>
    <t>PXK-40</t>
  </si>
  <si>
    <t>PXK-41</t>
  </si>
  <si>
    <t>PXK-42</t>
  </si>
  <si>
    <t>PXK-43</t>
  </si>
  <si>
    <t>PXK-44</t>
  </si>
  <si>
    <t>PXK-45</t>
  </si>
  <si>
    <t>PXK-46</t>
  </si>
  <si>
    <t>PXK-47</t>
  </si>
  <si>
    <t>PXK-48</t>
  </si>
  <si>
    <t>PXK-49</t>
  </si>
  <si>
    <t>PXK-50</t>
  </si>
  <si>
    <t>PXK-51</t>
  </si>
  <si>
    <t>PXK-52</t>
  </si>
  <si>
    <t>PXK-53</t>
  </si>
  <si>
    <t>PXK-54</t>
  </si>
  <si>
    <t>PXK-55</t>
  </si>
  <si>
    <t>PXK-56</t>
  </si>
  <si>
    <t>PXK-57</t>
  </si>
  <si>
    <t>PXK-58</t>
  </si>
  <si>
    <t>PXK-59</t>
  </si>
  <si>
    <t>PXK-60</t>
  </si>
  <si>
    <t>PXK-61</t>
  </si>
  <si>
    <t>PXK-62</t>
  </si>
  <si>
    <t>PXK-63</t>
  </si>
  <si>
    <t>PXK-64</t>
  </si>
  <si>
    <t>PXK-65</t>
  </si>
  <si>
    <t>PXK-66</t>
  </si>
  <si>
    <t>PXK-67</t>
  </si>
  <si>
    <t>PXK-68</t>
  </si>
  <si>
    <t>PXK-69</t>
  </si>
  <si>
    <t>PXK-70</t>
  </si>
  <si>
    <t>PXK-71</t>
  </si>
  <si>
    <t>PXK-72</t>
  </si>
  <si>
    <t>PXK-73</t>
  </si>
  <si>
    <t>PXK-74</t>
  </si>
  <si>
    <t>PXK-75</t>
  </si>
  <si>
    <t>PXK-76</t>
  </si>
  <si>
    <t>PXK-77</t>
  </si>
  <si>
    <t>PXK-78</t>
  </si>
  <si>
    <t>PXK-79</t>
  </si>
  <si>
    <t>PXK-80</t>
  </si>
  <si>
    <t>PXK-81</t>
  </si>
  <si>
    <t>PXK-82</t>
  </si>
  <si>
    <t>PXK-83</t>
  </si>
  <si>
    <t>PXK-84</t>
  </si>
  <si>
    <t>PXK-85</t>
  </si>
  <si>
    <t>PXK-86</t>
  </si>
  <si>
    <t>PXK-87</t>
  </si>
  <si>
    <t>PXK-88</t>
  </si>
  <si>
    <t>PXK-89</t>
  </si>
  <si>
    <t>PXK-90</t>
  </si>
  <si>
    <t>PXK-91</t>
  </si>
  <si>
    <t>PXK-92</t>
  </si>
  <si>
    <t>PXK-93</t>
  </si>
  <si>
    <t>PXK-94</t>
  </si>
  <si>
    <t>PXK-95</t>
  </si>
  <si>
    <t>PXK-96</t>
  </si>
  <si>
    <t>PXK-97</t>
  </si>
  <si>
    <t>PXK-98</t>
  </si>
  <si>
    <t>PXK-99</t>
  </si>
  <si>
    <t>PXK-100</t>
  </si>
  <si>
    <t>PXK-101</t>
  </si>
  <si>
    <t>PXK-102</t>
  </si>
  <si>
    <t>PXK-103</t>
  </si>
  <si>
    <t>PXK-104</t>
  </si>
  <si>
    <t>PXK-105</t>
  </si>
  <si>
    <t>PXK-106</t>
  </si>
  <si>
    <t>PXK-107</t>
  </si>
  <si>
    <t>PXK-108</t>
  </si>
  <si>
    <t>PXK-109</t>
  </si>
  <si>
    <t>PXK-110</t>
  </si>
  <si>
    <t>PXK-111</t>
  </si>
  <si>
    <t>PXK-112</t>
  </si>
  <si>
    <t>PXK-113</t>
  </si>
  <si>
    <t>PXK-114</t>
  </si>
  <si>
    <t>PXK-115</t>
  </si>
  <si>
    <t>PXK-116</t>
  </si>
  <si>
    <t>PXK-117</t>
  </si>
  <si>
    <t>PXK-118</t>
  </si>
  <si>
    <t>PXK-119</t>
  </si>
  <si>
    <t>PXK-120</t>
  </si>
  <si>
    <t>PXK-121</t>
  </si>
  <si>
    <t>PXK-122</t>
  </si>
  <si>
    <t>PXK-123</t>
  </si>
  <si>
    <t>PXK-124</t>
  </si>
  <si>
    <t>PXK-125</t>
  </si>
  <si>
    <t>PXK-126</t>
  </si>
  <si>
    <t>PXK-127</t>
  </si>
  <si>
    <t>PXK-128</t>
  </si>
  <si>
    <t>PXK-129</t>
  </si>
  <si>
    <t>PXK-130</t>
  </si>
  <si>
    <t>PXK-131</t>
  </si>
  <si>
    <t>PXK-132</t>
  </si>
  <si>
    <t>PXK-133</t>
  </si>
  <si>
    <t>PXK-134</t>
  </si>
  <si>
    <t>PXK-135</t>
  </si>
  <si>
    <t>PXK-136</t>
  </si>
  <si>
    <t>PXK-137</t>
  </si>
  <si>
    <t>PXK-138</t>
  </si>
  <si>
    <t>PXK-139</t>
  </si>
  <si>
    <t>PXK-140</t>
  </si>
  <si>
    <t>PXK-141</t>
  </si>
  <si>
    <t>PXK-142</t>
  </si>
  <si>
    <t>PXK-143</t>
  </si>
  <si>
    <t>PXK-144</t>
  </si>
  <si>
    <t>PXK-145</t>
  </si>
  <si>
    <t>PXK-146</t>
  </si>
  <si>
    <t>PXK-147</t>
  </si>
  <si>
    <t>PXK-148</t>
  </si>
  <si>
    <t>PXK-149</t>
  </si>
  <si>
    <t>PXK-150</t>
  </si>
  <si>
    <t>PXK-151</t>
  </si>
  <si>
    <t>PXK-152</t>
  </si>
  <si>
    <t>PXK-153</t>
  </si>
  <si>
    <t>PXK-154</t>
  </si>
  <si>
    <t>PXK-155</t>
  </si>
  <si>
    <t>PXK-156</t>
  </si>
  <si>
    <t>PXK-157</t>
  </si>
  <si>
    <t>PXK-158</t>
  </si>
  <si>
    <t>PXK-159</t>
  </si>
  <si>
    <t>PXK-160</t>
  </si>
  <si>
    <t>PXK-161</t>
  </si>
  <si>
    <t>PXK-162</t>
  </si>
  <si>
    <t>PXK-163</t>
  </si>
  <si>
    <t>PXK-164</t>
  </si>
  <si>
    <t>PXK-165</t>
  </si>
  <si>
    <t>PXK-166</t>
  </si>
  <si>
    <t>PXK-167</t>
  </si>
  <si>
    <t>PXK-168</t>
  </si>
  <si>
    <t>PXK-169</t>
  </si>
  <si>
    <t>PXK-170</t>
  </si>
  <si>
    <t>PXK-171</t>
  </si>
  <si>
    <t>PXK-172</t>
  </si>
  <si>
    <t>PXK-173</t>
  </si>
  <si>
    <t>PXK-174</t>
  </si>
  <si>
    <t>PXK-175</t>
  </si>
  <si>
    <t>PXK-176</t>
  </si>
  <si>
    <t>PXK-177</t>
  </si>
  <si>
    <t>PXK-178</t>
  </si>
  <si>
    <t>PXK-179</t>
  </si>
  <si>
    <t>PXK-180</t>
  </si>
  <si>
    <t>PXK-181</t>
  </si>
  <si>
    <t>PXK-182</t>
  </si>
  <si>
    <t>PXK-183</t>
  </si>
  <si>
    <t>PXK-184</t>
  </si>
  <si>
    <t>PXK-185</t>
  </si>
  <si>
    <t>PXK-186</t>
  </si>
  <si>
    <t>PXK-187</t>
  </si>
  <si>
    <t>PXK-188</t>
  </si>
  <si>
    <t>PXK-189</t>
  </si>
  <si>
    <t>PXK-190</t>
  </si>
  <si>
    <t>PXK-191</t>
  </si>
  <si>
    <t>PXK-192</t>
  </si>
  <si>
    <t>PXK-193</t>
  </si>
  <si>
    <t>PXK-194</t>
  </si>
  <si>
    <t>PXK-195</t>
  </si>
  <si>
    <t>PXK-196</t>
  </si>
  <si>
    <t>PXK-197</t>
  </si>
  <si>
    <t>PXK-198</t>
  </si>
  <si>
    <t>PXK-199</t>
  </si>
  <si>
    <t>PXK-200</t>
  </si>
  <si>
    <t>PXK-201</t>
  </si>
  <si>
    <t>PXK-202</t>
  </si>
  <si>
    <t>PXK-203</t>
  </si>
  <si>
    <t>PXK-204</t>
  </si>
  <si>
    <t>PXK-205</t>
  </si>
  <si>
    <t>PXK-206</t>
  </si>
  <si>
    <t>PXK-207</t>
  </si>
  <si>
    <t>PXK-208</t>
  </si>
  <si>
    <t>PXK-209</t>
  </si>
  <si>
    <t>PXK-210</t>
  </si>
  <si>
    <t>PXK-211</t>
  </si>
  <si>
    <t>PXK-212</t>
  </si>
  <si>
    <t>PXK-213</t>
  </si>
  <si>
    <t>PXK-214</t>
  </si>
  <si>
    <t>PXK-215</t>
  </si>
  <si>
    <t>PXK-216</t>
  </si>
  <si>
    <t>PXK-217</t>
  </si>
  <si>
    <t>PXK-218</t>
  </si>
  <si>
    <t>PXK-219</t>
  </si>
  <si>
    <t>PXK-220</t>
  </si>
  <si>
    <t>PXK-221</t>
  </si>
  <si>
    <t>PXK-222</t>
  </si>
  <si>
    <t>PXK-223</t>
  </si>
  <si>
    <t>PXK-224</t>
  </si>
  <si>
    <t>PXK-225</t>
  </si>
  <si>
    <t>PXK-226</t>
  </si>
  <si>
    <t>PXK-227</t>
  </si>
  <si>
    <t>PXK-228</t>
  </si>
  <si>
    <t>PXK-229</t>
  </si>
  <si>
    <t>PXK-230</t>
  </si>
  <si>
    <t>PXK-231</t>
  </si>
  <si>
    <t>PXK-232</t>
  </si>
  <si>
    <t>PXK-233</t>
  </si>
  <si>
    <t>PXK-234</t>
  </si>
  <si>
    <t>PXK-235</t>
  </si>
  <si>
    <t>PXK-236</t>
  </si>
  <si>
    <t>PXK-237</t>
  </si>
  <si>
    <t>PXK-238</t>
  </si>
  <si>
    <t>PXK-239</t>
  </si>
  <si>
    <t>PXK-240</t>
  </si>
  <si>
    <t>PXK-241</t>
  </si>
  <si>
    <t>PXK-242</t>
  </si>
  <si>
    <t>PXK-243</t>
  </si>
  <si>
    <t>PXK-244</t>
  </si>
  <si>
    <t>PXK-245</t>
  </si>
  <si>
    <t>PXK-246</t>
  </si>
  <si>
    <t>PXK-247</t>
  </si>
  <si>
    <t>PXK-248</t>
  </si>
  <si>
    <t>PXK-249</t>
  </si>
  <si>
    <t>PXK-250</t>
  </si>
  <si>
    <t>PXK-251</t>
  </si>
  <si>
    <t>PXK-252</t>
  </si>
  <si>
    <t>PXK-253</t>
  </si>
  <si>
    <t>PXK-254</t>
  </si>
  <si>
    <t>PXK-255</t>
  </si>
  <si>
    <t>PXK-256</t>
  </si>
  <si>
    <t>PXK-257</t>
  </si>
  <si>
    <t>PXK-258</t>
  </si>
  <si>
    <t>PXK-259</t>
  </si>
  <si>
    <t>PXK-260</t>
  </si>
  <si>
    <t>PXK-261</t>
  </si>
  <si>
    <t>PXK-262</t>
  </si>
  <si>
    <t>PXK-263</t>
  </si>
  <si>
    <t>PXK-264</t>
  </si>
  <si>
    <t>PXK-265</t>
  </si>
  <si>
    <t>PXK-266</t>
  </si>
  <si>
    <t>PXK-267</t>
  </si>
  <si>
    <t>PXK-268</t>
  </si>
  <si>
    <t>PXK-269</t>
  </si>
  <si>
    <t>PXK-270</t>
  </si>
  <si>
    <t>PXK-271</t>
  </si>
  <si>
    <t>PXK-272</t>
  </si>
  <si>
    <t>PXK-273</t>
  </si>
  <si>
    <t>PXK-274</t>
  </si>
  <si>
    <t>PXK-275</t>
  </si>
  <si>
    <t>PXK-276</t>
  </si>
  <si>
    <t>PXK-277</t>
  </si>
  <si>
    <t>PXK-278</t>
  </si>
  <si>
    <t>PXK-279</t>
  </si>
  <si>
    <t>PXK-280</t>
  </si>
  <si>
    <t>PXK-281</t>
  </si>
  <si>
    <t>PXK-282</t>
  </si>
  <si>
    <t>PXK-283</t>
  </si>
  <si>
    <t>PXK-284</t>
  </si>
  <si>
    <t>PXK-285</t>
  </si>
  <si>
    <t>PXK-286</t>
  </si>
  <si>
    <t>PXK-287</t>
  </si>
  <si>
    <t>PXK-288</t>
  </si>
  <si>
    <t>PXK-289</t>
  </si>
  <si>
    <t>PXK-290</t>
  </si>
  <si>
    <t>PXK-291</t>
  </si>
  <si>
    <t>PXK-292</t>
  </si>
  <si>
    <t>PXK-293</t>
  </si>
  <si>
    <t>PXK-294</t>
  </si>
  <si>
    <t>PXK-295</t>
  </si>
  <si>
    <t>PXK-296</t>
  </si>
  <si>
    <t>PXK-297</t>
  </si>
  <si>
    <t>PXK-298</t>
  </si>
  <si>
    <t>PXK-299</t>
  </si>
  <si>
    <t>PXK-300</t>
  </si>
  <si>
    <t>PXK-301</t>
  </si>
  <si>
    <t>PXK-302</t>
  </si>
  <si>
    <t>PXK-303</t>
  </si>
  <si>
    <t>PXK-304</t>
  </si>
  <si>
    <t>PXK-305</t>
  </si>
  <si>
    <t>PXK-306</t>
  </si>
  <si>
    <t>PXK-307</t>
  </si>
  <si>
    <t>PXK-308</t>
  </si>
  <si>
    <t>PXK-309</t>
  </si>
  <si>
    <t>PXK-310</t>
  </si>
  <si>
    <t>PXK-311</t>
  </si>
  <si>
    <t>PXK-312</t>
  </si>
  <si>
    <t>PXK-313</t>
  </si>
  <si>
    <t>PXK-314</t>
  </si>
  <si>
    <t>PXK-315</t>
  </si>
  <si>
    <t>PXK-316</t>
  </si>
  <si>
    <t>PXK-317</t>
  </si>
  <si>
    <t>PXK-318</t>
  </si>
  <si>
    <t>PXK-319</t>
  </si>
  <si>
    <t>PXK-320</t>
  </si>
  <si>
    <t>PXK-321</t>
  </si>
  <si>
    <t>PXK-322</t>
  </si>
  <si>
    <t>PXK-323</t>
  </si>
  <si>
    <t>PXK-324</t>
  </si>
  <si>
    <t>PXK-325</t>
  </si>
  <si>
    <t>PXK-326</t>
  </si>
  <si>
    <t>PXK-327</t>
  </si>
  <si>
    <t>PXK-328</t>
  </si>
  <si>
    <t>PXK-329</t>
  </si>
  <si>
    <t>PXK-330</t>
  </si>
  <si>
    <t>PXK-331</t>
  </si>
  <si>
    <t>PXK-332</t>
  </si>
  <si>
    <t>PXK-333</t>
  </si>
  <si>
    <t>PXK-334</t>
  </si>
  <si>
    <t>PXK-335</t>
  </si>
  <si>
    <t>PXK-336</t>
  </si>
  <si>
    <t>PXK-337</t>
  </si>
  <si>
    <t>PXK-338</t>
  </si>
  <si>
    <t>PXK-339</t>
  </si>
  <si>
    <t>PXK-340</t>
  </si>
  <si>
    <t>PXK-341</t>
  </si>
  <si>
    <t>PXK-342</t>
  </si>
  <si>
    <t>PXK-343</t>
  </si>
  <si>
    <t>PXK-344</t>
  </si>
  <si>
    <t>PXK-345</t>
  </si>
  <si>
    <t>PXK-346</t>
  </si>
  <si>
    <t>PXK-347</t>
  </si>
  <si>
    <t>PXK-348</t>
  </si>
  <si>
    <t>PXK-349</t>
  </si>
  <si>
    <t>PXK-350</t>
  </si>
  <si>
    <t>PXK-351</t>
  </si>
  <si>
    <t>PXK-352</t>
  </si>
  <si>
    <t>PXK-353</t>
  </si>
  <si>
    <t>PXK-354</t>
  </si>
  <si>
    <t>PXK-355</t>
  </si>
  <si>
    <t>PXK-356</t>
  </si>
  <si>
    <t>PXK-357</t>
  </si>
  <si>
    <t>PXK-358</t>
  </si>
  <si>
    <t>PXK-359</t>
  </si>
  <si>
    <t>PXK-360</t>
  </si>
  <si>
    <t>PXK-361</t>
  </si>
  <si>
    <t>PXK-362</t>
  </si>
  <si>
    <t>PXK-363</t>
  </si>
  <si>
    <t>PXK-364</t>
  </si>
  <si>
    <t>PXK-365</t>
  </si>
  <si>
    <t>PXK-366</t>
  </si>
  <si>
    <t>PXK-367</t>
  </si>
  <si>
    <t>PXK-368</t>
  </si>
  <si>
    <t>PXK-369</t>
  </si>
  <si>
    <t>PXK-370</t>
  </si>
  <si>
    <t>PXK-371</t>
  </si>
  <si>
    <t>PXK-372</t>
  </si>
  <si>
    <t>PXK-373</t>
  </si>
  <si>
    <t>PXK-374</t>
  </si>
  <si>
    <t>PXK-375</t>
  </si>
  <si>
    <t>PXK-376</t>
  </si>
  <si>
    <t>PXK-377</t>
  </si>
  <si>
    <t>PXK-378</t>
  </si>
  <si>
    <t>PXK-379</t>
  </si>
  <si>
    <t>PXK-380</t>
  </si>
  <si>
    <t>PXK-381</t>
  </si>
  <si>
    <t>PXK-382</t>
  </si>
  <si>
    <t>PXK-383</t>
  </si>
  <si>
    <t>PXK-384</t>
  </si>
  <si>
    <t>PXK-385</t>
  </si>
  <si>
    <t>PXK-386</t>
  </si>
  <si>
    <t>PXK-387</t>
  </si>
  <si>
    <t>PXK-388</t>
  </si>
  <si>
    <t>PXK-389</t>
  </si>
  <si>
    <t>PXK-390</t>
  </si>
  <si>
    <t>PXK-391</t>
  </si>
  <si>
    <t>PXK-392</t>
  </si>
  <si>
    <t>PXK-393</t>
  </si>
  <si>
    <t>PXK-394</t>
  </si>
  <si>
    <t>PXK-395</t>
  </si>
  <si>
    <t>PXK-396</t>
  </si>
  <si>
    <t>PXK-397</t>
  </si>
  <si>
    <t>PXK-398</t>
  </si>
  <si>
    <t>PXK-399</t>
  </si>
  <si>
    <t>PXK-400</t>
  </si>
  <si>
    <t>PXK-401</t>
  </si>
  <si>
    <t>PXK-402</t>
  </si>
  <si>
    <t>PXK-403</t>
  </si>
  <si>
    <t>PXK-404</t>
  </si>
  <si>
    <t>PXK-405</t>
  </si>
  <si>
    <t>PXK-406</t>
  </si>
  <si>
    <t>PXK-407</t>
  </si>
  <si>
    <t>PXK-408</t>
  </si>
  <si>
    <t>PXK-409</t>
  </si>
  <si>
    <t>PXK-410</t>
  </si>
  <si>
    <t>PXK-411</t>
  </si>
  <si>
    <t>PXK-412</t>
  </si>
  <si>
    <t>PXK-413</t>
  </si>
  <si>
    <t>PXK-414</t>
  </si>
  <si>
    <t>PXK-415</t>
  </si>
  <si>
    <t>PXK-416</t>
  </si>
  <si>
    <t>PXK-417</t>
  </si>
  <si>
    <t>PXK-418</t>
  </si>
  <si>
    <t>PXK-419</t>
  </si>
  <si>
    <t>PXK-420</t>
  </si>
  <si>
    <t>PXK-421</t>
  </si>
  <si>
    <t>PXK-422</t>
  </si>
  <si>
    <t>PXK-423</t>
  </si>
  <si>
    <t>PXK-424</t>
  </si>
  <si>
    <t>PXK-425</t>
  </si>
  <si>
    <t>PXK-426</t>
  </si>
  <si>
    <t>PXK-427</t>
  </si>
  <si>
    <t>PXK-428</t>
  </si>
  <si>
    <t>PXK-429</t>
  </si>
  <si>
    <t>PXK-430</t>
  </si>
  <si>
    <t>PXK-431</t>
  </si>
  <si>
    <t>PXK-432</t>
  </si>
  <si>
    <t>PXK-433</t>
  </si>
  <si>
    <t>PXK-434</t>
  </si>
  <si>
    <t>PXK-435</t>
  </si>
  <si>
    <t>PXK-436</t>
  </si>
  <si>
    <t>PXK-437</t>
  </si>
  <si>
    <t>PXK-438</t>
  </si>
  <si>
    <t>PXK-439</t>
  </si>
  <si>
    <t>PXK-440</t>
  </si>
  <si>
    <t>PXK-441</t>
  </si>
  <si>
    <t>PXK-442</t>
  </si>
  <si>
    <t>PXK-443</t>
  </si>
  <si>
    <t>PXK-444</t>
  </si>
  <si>
    <t>PXK-445</t>
  </si>
  <si>
    <t>PXK-446</t>
  </si>
  <si>
    <t>PXK-447</t>
  </si>
  <si>
    <t>PXK-448</t>
  </si>
  <si>
    <t>PXK-449</t>
  </si>
  <si>
    <t>PXK-450</t>
  </si>
  <si>
    <t>PXK-451</t>
  </si>
  <si>
    <t>PXK-452</t>
  </si>
  <si>
    <t>PXK-453</t>
  </si>
  <si>
    <t>PXK-454</t>
  </si>
  <si>
    <t>PXK-455</t>
  </si>
  <si>
    <t>PXK-456</t>
  </si>
  <si>
    <t>PXK-457</t>
  </si>
  <si>
    <t>PXK-458</t>
  </si>
  <si>
    <t>PXK-459</t>
  </si>
  <si>
    <t>PXK-460</t>
  </si>
  <si>
    <t>PXK-461</t>
  </si>
  <si>
    <t>PXK-462</t>
  </si>
  <si>
    <t>PXK-463</t>
  </si>
  <si>
    <t>PXK-464</t>
  </si>
  <si>
    <t>PXK-465</t>
  </si>
  <si>
    <t>PXK-466</t>
  </si>
  <si>
    <t>PXK-467</t>
  </si>
  <si>
    <t>PXK-468</t>
  </si>
  <si>
    <t>PXK-469</t>
  </si>
  <si>
    <t>PXK-470</t>
  </si>
  <si>
    <t>PXK-471</t>
  </si>
  <si>
    <t>PXK-472</t>
  </si>
  <si>
    <t>PXK-473</t>
  </si>
  <si>
    <t>PXK-474</t>
  </si>
  <si>
    <t>PXK-475</t>
  </si>
  <si>
    <t>PXK-476</t>
  </si>
  <si>
    <t>PXK-477</t>
  </si>
  <si>
    <t>PXK-478</t>
  </si>
  <si>
    <t>PXK-479</t>
  </si>
  <si>
    <t>PXK-480</t>
  </si>
  <si>
    <t>PXK-481</t>
  </si>
  <si>
    <t>PXK-482</t>
  </si>
  <si>
    <t>KH-103</t>
  </si>
  <si>
    <t>KH-167</t>
  </si>
  <si>
    <t>KH-119</t>
  </si>
  <si>
    <t>KH-113</t>
  </si>
  <si>
    <t>KH-039</t>
  </si>
  <si>
    <t>KH-084</t>
  </si>
  <si>
    <t>KH-169</t>
  </si>
  <si>
    <t>339-1C24TTA</t>
  </si>
  <si>
    <t>340-1C24TTA</t>
  </si>
  <si>
    <t>341-1C24TTA</t>
  </si>
  <si>
    <t>342-1C24TTA</t>
  </si>
  <si>
    <t>343-1C24TTA</t>
  </si>
  <si>
    <t>344-1C24TTA</t>
  </si>
  <si>
    <t>345-1C24TTA</t>
  </si>
  <si>
    <t>346-1C24TTA</t>
  </si>
  <si>
    <t>347-1C24TTA</t>
  </si>
  <si>
    <t>348-1C24TTA</t>
  </si>
  <si>
    <t>349-1C24TTA</t>
  </si>
  <si>
    <t>350-1C24TTA</t>
  </si>
  <si>
    <t>351-1C24TTA</t>
  </si>
  <si>
    <t>352-1C24TTA</t>
  </si>
  <si>
    <t>353-1C24TTA</t>
  </si>
  <si>
    <t>354-1C24TTA</t>
  </si>
  <si>
    <t>355-1C24TTA</t>
  </si>
  <si>
    <t>356-1C24TTA</t>
  </si>
  <si>
    <t>357-1C24TTA</t>
  </si>
  <si>
    <t>358-1C24TTA</t>
  </si>
  <si>
    <t>359-1C24TTA</t>
  </si>
  <si>
    <t>360-1C24TTA</t>
  </si>
  <si>
    <t>361-1C24TTA</t>
  </si>
  <si>
    <t>362-1C24TTA</t>
  </si>
  <si>
    <t>363-1C24TTA</t>
  </si>
  <si>
    <t>364-1C24TTA</t>
  </si>
  <si>
    <t>365-1C24TTA</t>
  </si>
  <si>
    <t>366-1C24TTA</t>
  </si>
  <si>
    <t>367-1C24TTA</t>
  </si>
  <si>
    <t>368-1C24TTA</t>
  </si>
  <si>
    <t>369-1C24TTA</t>
  </si>
  <si>
    <t>370-1C24TTA</t>
  </si>
  <si>
    <t>371-1C24TTA</t>
  </si>
  <si>
    <t>372-1C24TTA</t>
  </si>
  <si>
    <t>373-1C24TTA</t>
  </si>
  <si>
    <t>374-1C24TTA</t>
  </si>
  <si>
    <t>375-1C24TTA</t>
  </si>
  <si>
    <t>376-1C24TTA</t>
  </si>
  <si>
    <t>377-1C24TTA</t>
  </si>
  <si>
    <t>378-1C24TTA</t>
  </si>
  <si>
    <t>379-1C24TTA</t>
  </si>
  <si>
    <t>380-1C24TTA</t>
  </si>
  <si>
    <t>381-1C24TTA</t>
  </si>
  <si>
    <t>382-1C24TTA</t>
  </si>
  <si>
    <t>383-1C24TTA</t>
  </si>
  <si>
    <t>384-1C24TTA</t>
  </si>
  <si>
    <t>385-1C24TTA</t>
  </si>
  <si>
    <t>386-1C24TTA</t>
  </si>
  <si>
    <t>387-1C24TTA</t>
  </si>
  <si>
    <t>388-1C24TTA</t>
  </si>
  <si>
    <t>389-1C24TTA</t>
  </si>
  <si>
    <t>390-1C24TTA</t>
  </si>
  <si>
    <t>391-1C24TTA</t>
  </si>
  <si>
    <t>392-1C24TTA</t>
  </si>
  <si>
    <t>393-1C24TTA</t>
  </si>
  <si>
    <t>394-1C24TTA</t>
  </si>
  <si>
    <t>395-1C24TTA</t>
  </si>
  <si>
    <t>396-1C24TTA</t>
  </si>
  <si>
    <t>397-1C24TTA</t>
  </si>
  <si>
    <t>398-1C24TTA</t>
  </si>
  <si>
    <t>399-1C24TTA</t>
  </si>
  <si>
    <t>400-1C24TTA</t>
  </si>
  <si>
    <t>401-1C24TTA</t>
  </si>
  <si>
    <t>402-1C24TTA</t>
  </si>
  <si>
    <t>403-1C24TTA</t>
  </si>
  <si>
    <t>404-1C24TTA</t>
  </si>
  <si>
    <t>405-1C24TTA</t>
  </si>
  <si>
    <t>406-1C24TTA</t>
  </si>
  <si>
    <t>407-1C24TTA</t>
  </si>
  <si>
    <t>408-1C24TTA</t>
  </si>
  <si>
    <t>409-1C24TTA</t>
  </si>
  <si>
    <t>410-1C24TTA</t>
  </si>
  <si>
    <t>411-1C24TTA</t>
  </si>
  <si>
    <t>412-1C24TTA</t>
  </si>
  <si>
    <t>413-1C24TTA</t>
  </si>
  <si>
    <t>414-1C24TTA</t>
  </si>
  <si>
    <t>415-1C24TTA</t>
  </si>
  <si>
    <t>416-1C24TTA</t>
  </si>
  <si>
    <t>417-1C24TTA</t>
  </si>
  <si>
    <t>418-1C24TTA</t>
  </si>
  <si>
    <t>419-1C24TTA</t>
  </si>
  <si>
    <t>420-1C24TTA</t>
  </si>
  <si>
    <t>421-1C24TTA</t>
  </si>
  <si>
    <t>422-1C24TTA</t>
  </si>
  <si>
    <t>423-1C24TTA</t>
  </si>
  <si>
    <t>424-1C24TTA</t>
  </si>
  <si>
    <t>425-1C24TTA</t>
  </si>
  <si>
    <t>426-1C24TTA</t>
  </si>
  <si>
    <t>427-1C24TTA</t>
  </si>
  <si>
    <t>428-1C24TTA</t>
  </si>
  <si>
    <t>429-1C24TTA</t>
  </si>
  <si>
    <t>430-1C24TTA</t>
  </si>
  <si>
    <t>431-1C24TTA</t>
  </si>
  <si>
    <t>432-1C24TTA</t>
  </si>
  <si>
    <t>433-1C24TTA</t>
  </si>
  <si>
    <t>434-1C24TTA</t>
  </si>
  <si>
    <t>435-1C24TTA</t>
  </si>
  <si>
    <t>436-1C24TTA</t>
  </si>
  <si>
    <t>437-1C24TTA</t>
  </si>
  <si>
    <t>438-1C24TTA</t>
  </si>
  <si>
    <t>439-1C24TTA</t>
  </si>
  <si>
    <t>440-1C24TTA</t>
  </si>
  <si>
    <t>441-1C24TTA</t>
  </si>
  <si>
    <t>442-1C24TTA</t>
  </si>
  <si>
    <t>443-1C24TTA</t>
  </si>
  <si>
    <t>444-1C24TTA</t>
  </si>
  <si>
    <t>445-1C24TTA</t>
  </si>
  <si>
    <t>446-1C24TTA</t>
  </si>
  <si>
    <t>447-1C24TTA</t>
  </si>
  <si>
    <t>448-1C24TTA</t>
  </si>
  <si>
    <t>449-1C24TTA</t>
  </si>
  <si>
    <t>450-1C24TTA</t>
  </si>
  <si>
    <t>451-1C24TTA</t>
  </si>
  <si>
    <t>452-1C24TTA</t>
  </si>
  <si>
    <t>453-1C24TTA</t>
  </si>
  <si>
    <t>454-1C24TTA</t>
  </si>
  <si>
    <t>455-1C24TTA</t>
  </si>
  <si>
    <t>456-1C24TTA</t>
  </si>
  <si>
    <t>457-1C24TTA</t>
  </si>
  <si>
    <t>458-1C24TTA</t>
  </si>
  <si>
    <t>459-1C24TTA</t>
  </si>
  <si>
    <t>460-1C24TTA</t>
  </si>
  <si>
    <t>461-1C24TTA</t>
  </si>
  <si>
    <t>462-1C24TTA</t>
  </si>
  <si>
    <t>463-1C24TTA</t>
  </si>
  <si>
    <t>464-1C24TTA</t>
  </si>
  <si>
    <t>465-1C24TTA</t>
  </si>
  <si>
    <t>466-1C24TTA</t>
  </si>
  <si>
    <t>467-1C24TTA</t>
  </si>
  <si>
    <t>468-1C24TTA</t>
  </si>
  <si>
    <t>469-1C24TTA</t>
  </si>
  <si>
    <t>470-1C24TTA</t>
  </si>
  <si>
    <t>471-1C24TTA</t>
  </si>
  <si>
    <t>472-1C24TTA</t>
  </si>
  <si>
    <t>473-1C24TTA</t>
  </si>
  <si>
    <t>474-1C24TTA</t>
  </si>
  <si>
    <t>475-1C24TTA</t>
  </si>
  <si>
    <t>476-1C24TTA</t>
  </si>
  <si>
    <t>477-1C24TTA</t>
  </si>
  <si>
    <t>478-1C24TTA</t>
  </si>
  <si>
    <t>479-1C24TTA</t>
  </si>
  <si>
    <t>480-1C24TTA</t>
  </si>
  <si>
    <t>PNKQTXTHH-125</t>
  </si>
  <si>
    <t>PNKQTXTHH-126</t>
  </si>
  <si>
    <t>PNKQTXTHH-129</t>
  </si>
  <si>
    <t>PNKQTXTHH-130</t>
  </si>
  <si>
    <t>PNKQTXTHH-131</t>
  </si>
  <si>
    <t>PNKQTXTHH-135</t>
  </si>
  <si>
    <t>PNKQTXTHH-137</t>
  </si>
  <si>
    <t>PNKQTXTHH-138</t>
  </si>
  <si>
    <t>PNKQTXTHH-139</t>
  </si>
  <si>
    <t>PNKQTXTHH-141</t>
  </si>
  <si>
    <t>PNKQTXTHH-142</t>
  </si>
  <si>
    <t>PNKQTXTHH-143</t>
  </si>
  <si>
    <t>PNKQTXTHH-145</t>
  </si>
  <si>
    <t>PNKQTXTHH-146</t>
  </si>
  <si>
    <t>PNKQTXTHH-149</t>
  </si>
  <si>
    <t>PNKQTXTHH-154</t>
  </si>
  <si>
    <t>PNKQTXTHH-160</t>
  </si>
  <si>
    <t>PNKQTXTHH-161</t>
  </si>
  <si>
    <t>PNKQTXTHH-162</t>
  </si>
  <si>
    <t>PNKQTXTHH-163</t>
  </si>
  <si>
    <t>KH-172</t>
  </si>
  <si>
    <t>PXKXTHH-1</t>
  </si>
  <si>
    <t>PXKXTHH-2</t>
  </si>
  <si>
    <t>PXKXTHH-3</t>
  </si>
  <si>
    <t>PXKXTHH-4</t>
  </si>
  <si>
    <t>PXKXTHH-5</t>
  </si>
  <si>
    <t>PXKXTHH-6</t>
  </si>
  <si>
    <t>PXKXTHH-7</t>
  </si>
  <si>
    <t>PXKXTHH-8</t>
  </si>
  <si>
    <t>PXKXTHH-9</t>
  </si>
  <si>
    <t>PXKXTHH-10</t>
  </si>
  <si>
    <t>PXKXTHH-11</t>
  </si>
  <si>
    <t>PXKXTHH-12</t>
  </si>
  <si>
    <t>PXKXTHH-13</t>
  </si>
  <si>
    <t>PXKXTHH-14</t>
  </si>
  <si>
    <t>PXKXTHH-15</t>
  </si>
  <si>
    <t>PXKXTHH-16</t>
  </si>
  <si>
    <t>PXKXTHH-17</t>
  </si>
  <si>
    <t>PXKXTHH-18</t>
  </si>
  <si>
    <t>PXKXTHH-19</t>
  </si>
  <si>
    <t>PXKXTHH-20</t>
  </si>
  <si>
    <t>PXKXTHH-21</t>
  </si>
  <si>
    <t>PXKXTHH-22</t>
  </si>
  <si>
    <t>PXKXTHH-23</t>
  </si>
  <si>
    <t>PXKXTHH-24</t>
  </si>
  <si>
    <t>PXKXTHH-25</t>
  </si>
  <si>
    <t>PXKXTHH-26</t>
  </si>
  <si>
    <t>PXKXTHH-27</t>
  </si>
  <si>
    <t>PXKXTHH-28</t>
  </si>
  <si>
    <t>PXKXTHH-29</t>
  </si>
  <si>
    <t>PXKXTHH-30</t>
  </si>
  <si>
    <t>PXKXTHH-31</t>
  </si>
  <si>
    <t>PXKXTHH-32</t>
  </si>
  <si>
    <t>PXKXTHH-33</t>
  </si>
  <si>
    <t>PXKXTHH-34</t>
  </si>
  <si>
    <t>PXKXTHH-35</t>
  </si>
  <si>
    <t>PXKXTHH-36</t>
  </si>
  <si>
    <t>PXKXTHH-37</t>
  </si>
  <si>
    <t>PXKXTHH-38</t>
  </si>
  <si>
    <t>PXKXTHH-39</t>
  </si>
  <si>
    <t>PXKXTHH-40</t>
  </si>
  <si>
    <t>PXKXTHH-41</t>
  </si>
  <si>
    <t>PXKXTHH-42</t>
  </si>
  <si>
    <t>KH-176</t>
  </si>
  <si>
    <t>PNKQTXTHH-21</t>
  </si>
  <si>
    <t>PNKQTXTHH-5</t>
  </si>
  <si>
    <t>PNKQTXTHH-22</t>
  </si>
  <si>
    <t>PNKQTXTHH-6</t>
  </si>
  <si>
    <t>PNKQTXTHH-23</t>
  </si>
  <si>
    <t>PNKQTXTHH-24</t>
  </si>
  <si>
    <t>PNKQTXTHH-8</t>
  </si>
  <si>
    <t>PNKQTXTHH-11</t>
  </si>
  <si>
    <t>PNKQTXTHH-4</t>
  </si>
  <si>
    <t>PNKQTXTHH-9</t>
  </si>
  <si>
    <t>PNKQTXTHH-17</t>
  </si>
  <si>
    <t>PNKQTXTHH-18</t>
  </si>
  <si>
    <t>PNKQTXTHH-19</t>
  </si>
  <si>
    <t>PNKQTXTHH-13</t>
  </si>
  <si>
    <t>PNKQTXTHH-14</t>
  </si>
  <si>
    <t>PNKQTXTHH-15</t>
  </si>
  <si>
    <t>PNKQTXTHH-16</t>
  </si>
  <si>
    <t>PNKQTXTHH-32</t>
  </si>
  <si>
    <t>PNKQTXTHH-25</t>
  </si>
  <si>
    <t>PNKQTXTHH-39</t>
  </si>
  <si>
    <t>PNKQTXTHH-20</t>
  </si>
  <si>
    <t>PNKQTXTHH-26</t>
  </si>
  <si>
    <t>PNKQTXTHH-36</t>
  </si>
  <si>
    <t>PNKQTXTHH-28</t>
  </si>
  <si>
    <t>PNKQTXTHH-29</t>
  </si>
  <si>
    <t>PNKQTXTHH-27</t>
  </si>
  <si>
    <t>PNKQTXTHH-30</t>
  </si>
  <si>
    <t>PNKQTXTHH-33</t>
  </si>
  <si>
    <t>PNKQTXTHH-31</t>
  </si>
  <si>
    <t>PNKQTXTHH-34</t>
  </si>
  <si>
    <t>PNKQTXTHH-35</t>
  </si>
  <si>
    <t>PNKQTXTHH-37</t>
  </si>
  <si>
    <t>PNKQTXTHH-38</t>
  </si>
  <si>
    <t>Trả tiền hàng Cty Thái Bình Dương hóa đơn 15</t>
  </si>
  <si>
    <t>Chi tiền đổi 5 bình nước 19l satori</t>
  </si>
  <si>
    <t>Chi lương kỳ 2 tháng 1</t>
  </si>
  <si>
    <t>Thưởng trách nhiệm anh Khỏe tháng 01</t>
  </si>
  <si>
    <t>Thu MTK tiền thuế TNCN tạm tính tháng 01/2024</t>
  </si>
  <si>
    <t>Chi tạm ứng lương kỳ 1 tháng 2 ( 7 ngày nghỉ tết nguyên đán)</t>
  </si>
  <si>
    <t>Thu MTK tiền đóng BHXH TVTK  tháng 01/2024</t>
  </si>
  <si>
    <t>Chi tiền vệ sinh máy lạnh (2 cái)</t>
  </si>
  <si>
    <t xml:space="preserve">Chi tiền mua  2 cây chổi </t>
  </si>
  <si>
    <t>Thu tiền hàng Công Ty Cổ Phần Dịch Vụ Xây Dựng Quang Vũ</t>
  </si>
  <si>
    <t>Thu tiền hàng CÔNG TY TNHH ENP - Bùi Lê Ngọc Minh</t>
  </si>
  <si>
    <t>Thu tiền hàng Doanh Nghiệp Tư Nhân Thương Mại Và Xây Dựng Diệu Hiền</t>
  </si>
  <si>
    <t>Thu phi BDSD 02/2024, So TK: 114002856998, SDT: 0911851083</t>
  </si>
  <si>
    <t>Thu phi BDSD 02/2024, So TK: 114002856998, SDT: 0911851084</t>
  </si>
  <si>
    <t>Chi tiền mua 1 bó nhang cúng khai trương</t>
  </si>
  <si>
    <t>Thanh toán tiền Sim mới cho bns tập đoàn - Võ Thị Hồng Nguyệt</t>
  </si>
  <si>
    <t>Chi tiền xăng xe máy giao hàng</t>
  </si>
  <si>
    <t>Trả tiền hàng TALA</t>
  </si>
  <si>
    <t>Phí chuyển tiền</t>
  </si>
  <si>
    <t>Thu tiền hàng Công Ty TNHH Xây Dựng Và Thương Mại Bá Trung</t>
  </si>
  <si>
    <t>Thu giải tỏa vay ký quỹ Gói thầu số 27: Mua sắm DS 3 pha phục vụ ĐTXD và đã ký hợp đồng số 05-22/PCTG-TUANAN/ĐTXD/27-DS3PHA hiệu lực 06/02/2024</t>
  </si>
  <si>
    <t>Chi trả vay ký quỹ Gói thầu số 27: Mua sắm DS 3 pha phục vụ ĐTXD và đã ký hợp đồng số 05-22/PCTG-TUANAN/ĐTXD/27-DS3PHA hiệu lực 06/02/2024</t>
  </si>
  <si>
    <t>Thanh toán nạp tiền duy trì thuê bao 0911803413</t>
  </si>
  <si>
    <t>Thanh toán nạp tiền duy trì thuê bao 0911844989</t>
  </si>
  <si>
    <t>Thanh toán nạp tiền duy trì thuê bao 0911844981</t>
  </si>
  <si>
    <t>Thanh toán nạp tiền thuê bao 0911851083</t>
  </si>
  <si>
    <t>Thanh toán nạp tiền thuê bao 0911851084</t>
  </si>
  <si>
    <t>Thanh toán dịch vụ VNPT 02837523449</t>
  </si>
  <si>
    <t>Thanh toán cước internet Viettel hợp đồng số  t008_gftth_anctcptvtkvtmt0</t>
  </si>
  <si>
    <t>Thanh toán cước chuyển phát nhanh Viettel post hóa đơn 122467</t>
  </si>
  <si>
    <t xml:space="preserve">Chi đóng tiền điện tháng 01 cho cty in Việt Tem </t>
  </si>
  <si>
    <t>Thu tiền hàng Điện Lực Bến Tre</t>
  </si>
  <si>
    <t>Chi tiền thử nghiệm QT3 (DL LA) hóa đơn 4268</t>
  </si>
  <si>
    <t>Chi tiền tiếp khách anh Khỏe QT3+ Minh Cường Thịnh hóa đơn 7+8</t>
  </si>
  <si>
    <t>Chi tiền nước giao hàng (BBGN 25+26+27+28 +33 + 34)</t>
  </si>
  <si>
    <t>Chi tiền nước giao hàng  (BBGN 32)</t>
  </si>
  <si>
    <t>Chi tiền thử nghiệm QT3 (DL LA) hóa đơn 4358</t>
  </si>
  <si>
    <t>Thu phi duy tri dich vu IB 02/2024</t>
  </si>
  <si>
    <t>NGUYEN THI KIM DUYEN RUT SEC CCCD 080195012435</t>
  </si>
  <si>
    <t>Nộp thuế TNCN tháng 01/2024</t>
  </si>
  <si>
    <t>Thu tiền hàng Công Ty TNHH Sản Xuất Thiết Bị Sơn Hà</t>
  </si>
  <si>
    <t>Chi mua hàng Công ty TNHH Thương Mại Dịch Vụ Sugovit hóa đơn 55</t>
  </si>
  <si>
    <t>Chi tiền thử nghiệm Miền Nam thử nghiệm MCB hóa đơn 277</t>
  </si>
  <si>
    <t>Chi tiền tiếp khách cty TTL HĐ 568</t>
  </si>
  <si>
    <t>Chi tiền tiệc họp thành viên Miền Nam 23/2/2024 hóa đơn 656+647</t>
  </si>
  <si>
    <t>Chi mua vé xem ca nhạc của UBP ủng hộ vì người nghèo (5 vé)</t>
  </si>
  <si>
    <t>Chi MTK_ tiền BHXH của TBĐ thàng 01/2024-TCB TRẢ LẠI TBĐ</t>
  </si>
  <si>
    <t>Mua túi xốp nilong đựng hàng (10kg)</t>
  </si>
  <si>
    <t>Tiền nước giao hàng BBGN 36</t>
  </si>
  <si>
    <t>Tiền nước giao hàng BBGN 37+38</t>
  </si>
  <si>
    <t>Thu tiền hàng Công Ty TNHH Thiết Bị Điện Minh Toàn</t>
  </si>
  <si>
    <t>0923BG2301350-AmendBG-Phí sửa đổi</t>
  </si>
  <si>
    <t>0923BG2400152-IssueBG-Phí phát hành</t>
  </si>
  <si>
    <t>Thu vay ký quỹ BLBH Gói thầu: Cầu chì tự rơi, cầu chì tự rơi cắt tải các loại đã ký Hợp đồng số: 416 /HĐ-PCBTr-TA-FCO-LBFCO ngày 19 tháng 10 năm 2022</t>
  </si>
  <si>
    <t>Chi  ký quỹ BLBH Gói thầu: Cầu chì tự rơi, cầu chì tự rơi cắt tải các loại đã ký Hợp đồng số: 416 /HĐ-PCBTr-TA-FCO-LBFCO ngày 19 tháng 10 năm 2022</t>
  </si>
  <si>
    <t>Chi bổ sung lương kỳ 1 tháng 2 do điều chỉnh + bs chú Vinh</t>
  </si>
  <si>
    <t xml:space="preserve">Chi lương kỳ 2 tháng 2 </t>
  </si>
  <si>
    <t>Thu thuế TNCN T2/2024 CNV</t>
  </si>
  <si>
    <t>Chi chuyên cần Tháng 1 -2024</t>
  </si>
  <si>
    <t>Chi thưởng trách nhiệm anh Khỏe tháng 02/2024</t>
  </si>
  <si>
    <t>Chi tiền lương chú Vinh tháng 1/2024 Trả TĐ</t>
  </si>
  <si>
    <t>Thu thuế TNCN T1/2024 Của Chú Vinh chuyển trả TĐ</t>
  </si>
  <si>
    <t>Chi thuế TNCN T1/2024 Của Chú Vinh chuyển trả TĐ</t>
  </si>
  <si>
    <t>Thanh toán cước chuyển phát nhanh Viettel post hóa đơn 1231358</t>
  </si>
  <si>
    <t>Thi nghiệm vật liệu sắt thép, boulon CTY Cầu đường Sài Gòn hóa đơn 12</t>
  </si>
  <si>
    <t>Chi tiền quà phong bì 8/3 quốc tế phụ nữ 300k/nữ</t>
  </si>
  <si>
    <t>Chi tiền đổi 6 bình nước 19l satori + 2 thùng aquafina</t>
  </si>
  <si>
    <t>Thu tiền hàng Công Ty Cổ Phần Thương Mại Vạn Minh Châu</t>
  </si>
  <si>
    <t>Thu tiền hàng CÔNG TY TNHH TƯ VẤN XÂY DỰNG ĐIỆN LỰC</t>
  </si>
  <si>
    <t>Chi tiền nước giao hàng BBGN 263</t>
  </si>
  <si>
    <t xml:space="preserve">Chi tiền vé xe anh B công tác Vũng Tàu nghiệm thu </t>
  </si>
  <si>
    <t>Chi tiền nước nghiệm thu công tác Vũng Tàu</t>
  </si>
  <si>
    <t>Chi tiền thử nghiệm Quatest 3 Hđ 5760</t>
  </si>
  <si>
    <t>Chi tiền tổ chức tiệc 8/3 71 tên lửa chia với đồng nai</t>
  </si>
  <si>
    <t>0923BG2301350-Recovery Charge-Phí CC bản sao y thư BL</t>
  </si>
  <si>
    <t>Chi tiền trực Tết nguyên đán 2024</t>
  </si>
  <si>
    <t>Thu tiền từ giải tỏa ký quỹ BLDT Gói thầu: Mua sắm Giá treo, tiếp địa, Dao cách ly, đà composite, cách điện, thùng trạm các loại thuộc dự toán mua sắm: Nhu cầu sản xuất kinh doanh quý 4/2023 theo Thư mời thầu/E-TBMT: IB2300286394-00</t>
  </si>
  <si>
    <t>Chi trả vay ký quỹ BLDT Gói thầu: Mua sắm Giá treo, tiếp địa, Dao cách ly, đà composite, cách điện, thùng trạm các loại thuộc dự toán mua sắm: Nhu cầu sản xuất kinh doanh quý 4/2023 theo Thư mời thầu/E-TBMT: IB2300286394-00</t>
  </si>
  <si>
    <t>Thu tiền hàng Công Ty TNHH Thương Mại -Dịch Vụ Quan Trường</t>
  </si>
  <si>
    <t>Thu phi BDSD 03/2024, So TK: 114002856998, SDT: 0911851083</t>
  </si>
  <si>
    <t>Thu phi BDSD 03/2024, So TK: 114002856998, SDT: 0911851084</t>
  </si>
  <si>
    <t>Thu tiền hàng Công Ty TNHH TM Kỹ Thuật Sản Xuất Tân Thành An</t>
  </si>
  <si>
    <t>Chi thưởng năng suất kì 1 tháng 3</t>
  </si>
  <si>
    <t>Chi lương kì 1 tháng 3</t>
  </si>
  <si>
    <t>Thu tiền đóng BHXH của CNV_TVTK T03/2024</t>
  </si>
  <si>
    <t>Chi tiền chuyên cần T2/2024</t>
  </si>
  <si>
    <t>Bù trừ công nợ  Công Ty TNHH Sản Xuất Thương Mại  Điện Sài Gòn TTL 31/12/2023</t>
  </si>
  <si>
    <t xml:space="preserve">Chi đóng tiền điện tháng 02 cho cty in Việt Tem </t>
  </si>
  <si>
    <t>Chi công nợ mua hàng TA Đồng Nai ( mượn hàng đầu kỳ)</t>
  </si>
  <si>
    <t>Chi công nợ mua hàng TA Đồng Nai ( trả hàng đầu kỳ)</t>
  </si>
  <si>
    <t>Nộp thuế TNCN tháng 02/2024</t>
  </si>
  <si>
    <t>Chi nộp thuế GTGT Tháng 2/2024</t>
  </si>
  <si>
    <t>Thu tiền hàng Công Ty TNHH Xây Dựng Việt Sáng</t>
  </si>
  <si>
    <t>Thu tiền hàng CÔNG TY TNHH XÂY LẮP THƯƠNG MẠI AN BÌNH PHÁT</t>
  </si>
  <si>
    <t>Thu phi duy tri dich vu IB 03/2024</t>
  </si>
  <si>
    <t>Nộp thuế TNDN Quyết toán năm 2023</t>
  </si>
  <si>
    <t>Thu tiền hàng CÔNG TY TNHH THƯƠNG MẠI DỊCH VỤ XUẤT NHẬP KHẨU ĐẠI TRƯỜNG PHÁT</t>
  </si>
  <si>
    <t>Chi NH - thanh toán công nợ đã hạch toán chi phí kỳ trước (có mã đối tượng hoặc mã chứng từ khác)</t>
  </si>
  <si>
    <t>Chi TM - thanh toán công nợ đã hạch toán chi phí kỳ trước (có mã đối tượng hoặc mã chứng từ khác)</t>
  </si>
  <si>
    <t>KH-013</t>
  </si>
  <si>
    <t>CPKHAC-003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</si>
</sst>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4" formatCode="_(* #,##0_);_(* \(#,##0\);_(* &quot;-&quot;??_);_(@_)"/>
    <numFmt numFmtId="165" formatCode="dd\/mm\/yyyy"/>
  </numFmts>
  <fonts count="12" x14ac:knownFonts="1">
    <font>
      <sz val="11"/>
      <color theme="1"/>
      <name val="Calibri"/>
      <family val="2"/>
      <scheme val="minor"/>
    </font>
    <font>
      <sz val="12"/>
      <name val="Times New Roman"/>
    </font>
    <font>
      <sz val="12"/>
      <name val="Times New Roman"/>
      <family val="1"/>
    </font>
    <font>
      <sz val="12"/>
      <color indexed="12"/>
      <name val="Times New Roman"/>
      <family val="1"/>
    </font>
    <font>
      <sz val="12"/>
      <color indexed="17"/>
      <name val="Times New Roman"/>
      <family val="1"/>
    </font>
    <font>
      <sz val="12"/>
      <color theme="1"/>
      <name val="Calibri"/>
      <family val="2"/>
      <scheme val="minor"/>
    </font>
    <font>
      <sz val="12"/>
      <color rgb="FF0000CC"/>
      <name val="Times New Roman"/>
      <family val="1"/>
    </font>
    <font>
      <u/>
      <sz val="12"/>
      <color indexed="18"/>
      <name val="Times New Roman"/>
      <family val="1"/>
    </font>
    <font>
      <b/>
      <sz val="12"/>
      <color rgb="FFFF0000"/>
      <name val="Times New Roman"/>
      <family val="1"/>
    </font>
    <font>
      <sz val="8"/>
      <name val="Calibri"/>
      <family val="2"/>
      <scheme val="minor"/>
    </font>
    <font>
      <sz val="12"/>
      <color indexed="18"/>
      <name val="Times New Roman"/>
      <family val="1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/>
    <xf numFmtId="0" fontId="1" fillId="0" borderId="0">
      <alignment vertical="top"/>
    </xf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</cellStyleXfs>
  <cellXfs count="111">
    <xf numFmtId="0" fontId="0" fillId="0" borderId="0" xfId="0"/>
    <xf numFmtId="0" fontId="7" fillId="3" borderId="2" xfId="3" applyNumberFormat="1" applyFont="1" applyFill="1" applyBorder="1" applyProtection="1">
      <protection hidden="1"/>
    </xf>
    <xf numFmtId="0" fontId="10" fillId="3" borderId="2" xfId="3" applyNumberFormat="1" applyFont="1" applyFill="1" applyBorder="1" applyProtection="1">
      <protection hidden="1"/>
    </xf>
    <xf numFmtId="164" fontId="10" fillId="3" borderId="2" xfId="3" applyNumberFormat="1" applyFont="1" applyFill="1" applyBorder="1" applyProtection="1">
      <protection hidden="1"/>
    </xf>
    <xf numFmtId="43" fontId="6" fillId="3" borderId="2" xfId="3" applyFont="1" applyFill="1" applyBorder="1" applyAlignment="1" applyProtection="1">
      <alignment horizontal="center"/>
      <protection hidden="1"/>
    </xf>
    <xf numFmtId="164" fontId="6" fillId="3" borderId="2" xfId="3" applyNumberFormat="1" applyFont="1" applyFill="1" applyBorder="1" applyAlignment="1" applyProtection="1">
      <alignment horizontal="left"/>
      <protection hidden="1"/>
    </xf>
    <xf numFmtId="164" fontId="6" fillId="5" borderId="2" xfId="3" applyNumberFormat="1" applyFont="1" applyFill="1" applyBorder="1" applyAlignment="1" applyProtection="1">
      <alignment horizontal="center"/>
      <protection hidden="1"/>
    </xf>
    <xf numFmtId="164" fontId="6" fillId="4" borderId="2" xfId="3" applyNumberFormat="1" applyFont="1" applyFill="1" applyBorder="1" applyAlignment="1" applyProtection="1">
      <alignment horizontal="center"/>
      <protection hidden="1"/>
    </xf>
    <xf numFmtId="164" fontId="10" fillId="3" borderId="2" xfId="5" applyNumberFormat="1" applyFont="1" applyFill="1" applyBorder="1" applyProtection="1">
      <protection hidden="1"/>
    </xf>
    <xf numFmtId="0" fontId="3" fillId="0" borderId="0" xfId="1" applyFont="1" applyAlignment="1" applyProtection="1">
      <alignment horizontal="left"/>
      <protection hidden="1"/>
    </xf>
    <xf numFmtId="0" fontId="0" fillId="0" borderId="0" xfId="0" applyProtection="1">
      <protection hidden="1"/>
    </xf>
    <xf numFmtId="164" fontId="3" fillId="0" borderId="0" xfId="2" applyNumberFormat="1" applyFont="1" applyAlignment="1" applyProtection="1">
      <alignment horizontal="center"/>
      <protection hidden="1"/>
    </xf>
    <xf numFmtId="43" fontId="3" fillId="0" borderId="0" xfId="2" applyFont="1" applyAlignment="1" applyProtection="1">
      <protection hidden="1"/>
    </xf>
    <xf numFmtId="0" fontId="5" fillId="0" borderId="0" xfId="0" applyFont="1" applyProtection="1">
      <protection hidden="1"/>
    </xf>
    <xf numFmtId="164" fontId="0" fillId="4" borderId="2" xfId="0" applyNumberFormat="1" applyFill="1" applyBorder="1" applyProtection="1">
      <protection hidden="1"/>
    </xf>
    <xf numFmtId="164" fontId="0" fillId="4" borderId="2" xfId="5" applyNumberFormat="1" applyFont="1" applyFill="1" applyBorder="1" applyProtection="1">
      <protection hidden="1"/>
    </xf>
    <xf numFmtId="0" fontId="0" fillId="0" borderId="2" xfId="0" applyBorder="1" applyProtection="1">
      <protection locked="0"/>
    </xf>
    <xf numFmtId="164" fontId="0" fillId="0" borderId="2" xfId="5" applyNumberFormat="1" applyFont="1" applyBorder="1" applyProtection="1">
      <protection locked="0"/>
    </xf>
    <xf numFmtId="164" fontId="0" fillId="0" borderId="2" xfId="0" applyNumberFormat="1" applyBorder="1" applyProtection="1">
      <protection locked="0"/>
    </xf>
    <xf numFmtId="0" fontId="3" fillId="0" borderId="0" xfId="1" applyFont="1" applyAlignment="1" applyProtection="1">
      <alignment horizontal="center"/>
      <protection hidden="1"/>
    </xf>
    <xf numFmtId="0" fontId="3" fillId="0" borderId="0" xfId="1" applyFont="1" applyAlignment="1" applyProtection="1">
      <protection hidden="1"/>
    </xf>
    <xf numFmtId="164" fontId="6" fillId="0" borderId="2" xfId="3" applyNumberFormat="1" applyFont="1" applyBorder="1" applyAlignment="1" applyProtection="1">
      <alignment horizontal="left"/>
      <protection locked="0"/>
    </xf>
    <xf numFmtId="164" fontId="6" fillId="0" borderId="2" xfId="3" applyNumberFormat="1" applyFont="1" applyBorder="1" applyAlignment="1" applyProtection="1">
      <protection locked="0"/>
    </xf>
    <xf numFmtId="164" fontId="6" fillId="0" borderId="2" xfId="3" applyNumberFormat="1" applyFont="1" applyBorder="1" applyAlignment="1" applyProtection="1">
      <alignment horizontal="center"/>
      <protection locked="0"/>
    </xf>
    <xf numFmtId="0" fontId="8" fillId="0" borderId="0" xfId="1" applyFont="1" applyAlignment="1" applyProtection="1">
      <protection hidden="1"/>
    </xf>
    <xf numFmtId="0" fontId="4" fillId="2" borderId="2" xfId="1" applyFont="1" applyFill="1" applyBorder="1" applyAlignment="1" applyProtection="1">
      <alignment horizontal="center" vertical="center" wrapText="1"/>
      <protection hidden="1"/>
    </xf>
    <xf numFmtId="164" fontId="6" fillId="0" borderId="2" xfId="3" applyNumberFormat="1" applyFont="1" applyFill="1" applyBorder="1" applyAlignment="1" applyProtection="1">
      <alignment horizontal="center"/>
      <protection locked="0"/>
    </xf>
    <xf numFmtId="164" fontId="6" fillId="4" borderId="2" xfId="3" applyNumberFormat="1" applyFont="1" applyFill="1" applyBorder="1" applyAlignment="1" applyProtection="1">
      <alignment horizontal="left"/>
      <protection hidden="1"/>
    </xf>
    <xf numFmtId="164" fontId="6" fillId="5" borderId="2" xfId="3" applyNumberFormat="1" applyFont="1" applyFill="1" applyBorder="1" applyAlignment="1" applyProtection="1">
      <alignment horizontal="left"/>
      <protection hidden="1"/>
    </xf>
    <xf numFmtId="49" fontId="6" fillId="0" borderId="2" xfId="3" applyNumberFormat="1" applyFont="1" applyFill="1" applyBorder="1" applyAlignment="1" applyProtection="1">
      <alignment horizontal="left"/>
      <protection locked="0"/>
    </xf>
    <xf numFmtId="164" fontId="10" fillId="3" borderId="2" xfId="5" applyNumberFormat="1" applyFont="1" applyFill="1" applyBorder="1" applyAlignment="1" applyProtection="1">
      <alignment horizontal="center" vertical="center"/>
      <protection hidden="1"/>
    </xf>
    <xf numFmtId="43" fontId="6" fillId="3" borderId="1" xfId="3" applyFont="1" applyFill="1" applyBorder="1" applyAlignment="1" applyProtection="1">
      <alignment horizontal="center" vertical="top"/>
      <protection hidden="1"/>
    </xf>
    <xf numFmtId="0" fontId="10" fillId="3" borderId="2" xfId="3" applyNumberFormat="1" applyFont="1" applyFill="1" applyBorder="1" applyAlignment="1" applyProtection="1">
      <alignment vertical="top"/>
      <protection hidden="1"/>
    </xf>
    <xf numFmtId="0" fontId="10" fillId="3" borderId="1" xfId="3" applyNumberFormat="1" applyFont="1" applyFill="1" applyBorder="1" applyAlignment="1" applyProtection="1">
      <alignment vertical="top"/>
      <protection hidden="1"/>
    </xf>
    <xf numFmtId="164" fontId="6" fillId="3" borderId="1" xfId="3" applyNumberFormat="1" applyFont="1" applyFill="1" applyBorder="1" applyAlignment="1" applyProtection="1">
      <alignment horizontal="left" vertical="top"/>
      <protection hidden="1"/>
    </xf>
    <xf numFmtId="164" fontId="10" fillId="3" borderId="2" xfId="5" applyNumberFormat="1" applyFont="1" applyFill="1" applyBorder="1" applyAlignment="1" applyProtection="1">
      <alignment vertical="top"/>
      <protection hidden="1"/>
    </xf>
    <xf numFmtId="0" fontId="11" fillId="0" borderId="0" xfId="0" applyFont="1" applyAlignment="1" applyProtection="1">
      <alignment vertical="top"/>
      <protection hidden="1"/>
    </xf>
    <xf numFmtId="0" fontId="0" fillId="0" borderId="6" xfId="0" applyBorder="1" applyProtection="1">
      <protection locked="0"/>
    </xf>
    <xf numFmtId="164" fontId="0" fillId="4" borderId="8" xfId="5" applyNumberFormat="1" applyFont="1" applyFill="1" applyBorder="1" applyProtection="1">
      <protection hidden="1"/>
    </xf>
    <xf numFmtId="0" fontId="4" fillId="2" borderId="3" xfId="1" applyFont="1" applyFill="1" applyBorder="1" applyAlignment="1" applyProtection="1">
      <alignment horizontal="center" vertical="center" wrapText="1"/>
      <protection hidden="1"/>
    </xf>
    <xf numFmtId="0" fontId="4" fillId="2" borderId="4" xfId="1" applyFont="1" applyFill="1" applyBorder="1" applyAlignment="1" applyProtection="1">
      <alignment horizontal="center" vertical="center" wrapText="1"/>
      <protection hidden="1"/>
    </xf>
    <xf numFmtId="0" fontId="4" fillId="2" borderId="7" xfId="1" applyFont="1" applyFill="1" applyBorder="1" applyAlignment="1" applyProtection="1">
      <alignment horizontal="center" vertical="center" wrapText="1"/>
      <protection hidden="1"/>
    </xf>
    <xf numFmtId="0" fontId="0" fillId="0" borderId="9" xfId="0" applyBorder="1" applyProtection="1">
      <protection locked="0"/>
    </xf>
    <xf numFmtId="0" fontId="0" fillId="0" borderId="10" xfId="0" applyBorder="1" applyProtection="1">
      <protection locked="0"/>
    </xf>
    <xf numFmtId="164" fontId="0" fillId="0" borderId="10" xfId="5" applyNumberFormat="1" applyFont="1" applyBorder="1" applyProtection="1">
      <protection locked="0"/>
    </xf>
    <xf numFmtId="164" fontId="0" fillId="4" borderId="10" xfId="0" applyNumberFormat="1" applyFill="1" applyBorder="1" applyProtection="1">
      <protection hidden="1"/>
    </xf>
    <xf numFmtId="164" fontId="0" fillId="0" borderId="10" xfId="0" applyNumberFormat="1" applyBorder="1" applyProtection="1">
      <protection locked="0"/>
    </xf>
    <xf numFmtId="164" fontId="0" fillId="4" borderId="10" xfId="5" applyNumberFormat="1" applyFont="1" applyFill="1" applyBorder="1" applyProtection="1">
      <protection hidden="1"/>
    </xf>
    <xf numFmtId="164" fontId="0" fillId="4" borderId="11" xfId="5" applyNumberFormat="1" applyFont="1" applyFill="1" applyBorder="1" applyProtection="1">
      <protection hidden="1"/>
    </xf>
    <xf numFmtId="43" fontId="6" fillId="3" borderId="5" xfId="3" applyFont="1" applyFill="1" applyBorder="1" applyAlignment="1" applyProtection="1">
      <alignment horizontal="center" vertical="top"/>
      <protection hidden="1"/>
    </xf>
    <xf numFmtId="164" fontId="10" fillId="3" borderId="8" xfId="5" applyNumberFormat="1" applyFont="1" applyFill="1" applyBorder="1" applyAlignment="1" applyProtection="1">
      <alignment vertical="top"/>
      <protection hidden="1"/>
    </xf>
    <xf numFmtId="0" fontId="5" fillId="0" borderId="0" xfId="0" applyFont="1" applyAlignment="1" applyProtection="1">
      <alignment vertical="top"/>
      <protection hidden="1"/>
    </xf>
    <xf numFmtId="9" fontId="6" fillId="0" borderId="2" xfId="6" applyFont="1" applyBorder="1" applyAlignment="1" applyProtection="1">
      <alignment horizontal="center"/>
      <protection locked="0"/>
    </xf>
    <xf numFmtId="9" fontId="5" fillId="0" borderId="0" xfId="6" applyFont="1" applyProtection="1">
      <protection hidden="1"/>
    </xf>
    <xf numFmtId="165" fontId="6" fillId="0" borderId="2" xfId="3" applyNumberFormat="1" applyFont="1" applyBorder="1" applyAlignment="1" applyProtection="1">
      <alignment horizontal="center"/>
      <protection locked="0"/>
    </xf>
    <xf numFmtId="164" fontId="6" fillId="0" borderId="2" xfId="3" applyNumberFormat="1" applyFont="1" applyBorder="1" applyAlignment="1" applyProtection="1">
      <alignment horizontal="left" wrapText="1"/>
      <protection locked="0"/>
    </xf>
    <xf numFmtId="164" fontId="6" fillId="0" borderId="2" xfId="5" applyNumberFormat="1" applyFont="1" applyBorder="1" applyAlignment="1" applyProtection="1">
      <alignment horizontal="left"/>
      <protection locked="0"/>
    </xf>
    <xf numFmtId="49" fontId="6" fillId="0" borderId="2" xfId="3" applyNumberFormat="1" applyFont="1" applyBorder="1" applyAlignment="1" applyProtection="1">
      <alignment horizontal="left"/>
      <protection locked="0"/>
    </xf>
    <xf numFmtId="164" fontId="10" fillId="3" borderId="14" xfId="3" applyNumberFormat="1" applyFont="1" applyFill="1" applyBorder="1" applyProtection="1">
      <protection hidden="1"/>
    </xf>
    <xf numFmtId="0" fontId="4" fillId="2" borderId="13" xfId="1" applyFont="1" applyFill="1" applyBorder="1" applyAlignment="1" applyProtection="1">
      <alignment horizontal="center" vertical="center" wrapText="1"/>
      <protection hidden="1"/>
    </xf>
    <xf numFmtId="0" fontId="4" fillId="2" borderId="1" xfId="1" applyFont="1" applyFill="1" applyBorder="1" applyAlignment="1" applyProtection="1">
      <alignment horizontal="center" vertical="center" wrapText="1"/>
      <protection hidden="1"/>
    </xf>
    <xf numFmtId="0" fontId="4" fillId="2" borderId="15" xfId="1" applyFont="1" applyFill="1" applyBorder="1" applyAlignment="1" applyProtection="1">
      <alignment horizontal="center" vertical="center" wrapText="1"/>
      <protection hidden="1"/>
    </xf>
    <xf numFmtId="43" fontId="6" fillId="0" borderId="2" xfId="3" applyFont="1" applyBorder="1" applyAlignment="1" applyProtection="1">
      <alignment horizontal="left"/>
      <protection hidden="1"/>
    </xf>
    <xf numFmtId="49" fontId="6" fillId="0" borderId="2" xfId="3" applyNumberFormat="1" applyFont="1" applyBorder="1" applyAlignment="1" applyProtection="1">
      <alignment horizontal="center" vertical="center"/>
      <protection hidden="1"/>
    </xf>
    <xf numFmtId="0" fontId="6" fillId="0" borderId="14" xfId="3" applyNumberFormat="1" applyFont="1" applyBorder="1" applyAlignment="1" applyProtection="1">
      <alignment horizontal="center" vertical="center"/>
      <protection hidden="1"/>
    </xf>
    <xf numFmtId="43" fontId="6" fillId="0" borderId="18" xfId="3" applyFont="1" applyBorder="1" applyAlignment="1" applyProtection="1">
      <alignment horizontal="left"/>
      <protection hidden="1"/>
    </xf>
    <xf numFmtId="49" fontId="6" fillId="0" borderId="18" xfId="3" applyNumberFormat="1" applyFont="1" applyBorder="1" applyAlignment="1" applyProtection="1">
      <alignment horizontal="center" vertical="center"/>
      <protection hidden="1"/>
    </xf>
    <xf numFmtId="0" fontId="6" fillId="0" borderId="16" xfId="3" applyNumberFormat="1" applyFont="1" applyBorder="1" applyAlignment="1" applyProtection="1">
      <alignment horizontal="center" vertical="center"/>
      <protection hidden="1"/>
    </xf>
    <xf numFmtId="164" fontId="6" fillId="4" borderId="2" xfId="5" applyNumberFormat="1" applyFont="1" applyFill="1" applyBorder="1" applyAlignment="1" applyProtection="1">
      <alignment horizontal="left"/>
      <protection locked="0"/>
    </xf>
    <xf numFmtId="164" fontId="6" fillId="4" borderId="2" xfId="3" applyNumberFormat="1" applyFont="1" applyFill="1" applyBorder="1" applyAlignment="1" applyProtection="1">
      <alignment horizontal="left" wrapText="1"/>
      <protection hidden="1"/>
    </xf>
    <xf numFmtId="43" fontId="6" fillId="0" borderId="12" xfId="3" applyFont="1" applyFill="1" applyBorder="1" applyAlignment="1" applyProtection="1">
      <alignment horizontal="left"/>
      <protection hidden="1"/>
    </xf>
    <xf numFmtId="43" fontId="6" fillId="0" borderId="17" xfId="3" applyFont="1" applyFill="1" applyBorder="1" applyAlignment="1" applyProtection="1">
      <alignment horizontal="left"/>
      <protection hidden="1"/>
    </xf>
    <xf numFmtId="0" fontId="7" fillId="3" borderId="12" xfId="3" applyNumberFormat="1" applyFont="1" applyFill="1" applyBorder="1" applyProtection="1">
      <protection hidden="1"/>
    </xf>
    <xf numFmtId="164" fontId="6" fillId="5" borderId="12" xfId="3" applyNumberFormat="1" applyFont="1" applyFill="1" applyBorder="1" applyAlignment="1" applyProtection="1">
      <alignment horizontal="center"/>
      <protection hidden="1"/>
    </xf>
    <xf numFmtId="164" fontId="6" fillId="0" borderId="14" xfId="3" applyNumberFormat="1" applyFont="1" applyBorder="1" applyAlignment="1" applyProtection="1">
      <alignment horizontal="center"/>
      <protection locked="0"/>
    </xf>
    <xf numFmtId="164" fontId="6" fillId="4" borderId="18" xfId="3" applyNumberFormat="1" applyFont="1" applyFill="1" applyBorder="1" applyAlignment="1" applyProtection="1">
      <alignment horizontal="center"/>
      <protection hidden="1"/>
    </xf>
    <xf numFmtId="164" fontId="6" fillId="0" borderId="18" xfId="3" applyNumberFormat="1" applyFont="1" applyBorder="1" applyAlignment="1" applyProtection="1">
      <alignment horizontal="left"/>
      <protection locked="0"/>
    </xf>
    <xf numFmtId="164" fontId="6" fillId="0" borderId="18" xfId="3" applyNumberFormat="1" applyFont="1" applyBorder="1" applyAlignment="1" applyProtection="1">
      <protection locked="0"/>
    </xf>
    <xf numFmtId="164" fontId="6" fillId="0" borderId="16" xfId="3" applyNumberFormat="1" applyFont="1" applyBorder="1" applyAlignment="1" applyProtection="1">
      <alignment horizontal="center"/>
      <protection locked="0"/>
    </xf>
    <xf numFmtId="49" fontId="10" fillId="3" borderId="12" xfId="5" applyNumberFormat="1" applyFont="1" applyFill="1" applyBorder="1" applyAlignment="1" applyProtection="1">
      <alignment horizontal="center" vertical="top"/>
      <protection hidden="1"/>
    </xf>
    <xf numFmtId="165" fontId="6" fillId="0" borderId="12" xfId="3" applyNumberFormat="1" applyFont="1" applyFill="1" applyBorder="1" applyAlignment="1" applyProtection="1">
      <alignment horizontal="center"/>
      <protection hidden="1"/>
    </xf>
    <xf numFmtId="165" fontId="6" fillId="0" borderId="12" xfId="3" applyNumberFormat="1" applyFont="1" applyBorder="1" applyAlignment="1" applyProtection="1">
      <alignment horizontal="center"/>
      <protection hidden="1"/>
    </xf>
    <xf numFmtId="165" fontId="6" fillId="0" borderId="17" xfId="3" applyNumberFormat="1" applyFont="1" applyBorder="1" applyAlignment="1" applyProtection="1">
      <alignment horizontal="center"/>
      <protection hidden="1"/>
    </xf>
    <xf numFmtId="164" fontId="6" fillId="5" borderId="18" xfId="3" applyNumberFormat="1" applyFont="1" applyFill="1" applyBorder="1" applyAlignment="1" applyProtection="1">
      <alignment horizontal="center"/>
      <protection hidden="1"/>
    </xf>
    <xf numFmtId="164" fontId="6" fillId="0" borderId="18" xfId="3" applyNumberFormat="1" applyFont="1" applyBorder="1" applyAlignment="1" applyProtection="1">
      <alignment horizontal="center"/>
      <protection locked="0"/>
    </xf>
    <xf numFmtId="164" fontId="6" fillId="4" borderId="18" xfId="3" applyNumberFormat="1" applyFont="1" applyFill="1" applyBorder="1" applyAlignment="1" applyProtection="1">
      <alignment horizontal="left"/>
      <protection hidden="1"/>
    </xf>
    <xf numFmtId="164" fontId="6" fillId="0" borderId="18" xfId="3" applyNumberFormat="1" applyFont="1" applyFill="1" applyBorder="1" applyAlignment="1" applyProtection="1">
      <alignment horizontal="center"/>
      <protection locked="0"/>
    </xf>
    <xf numFmtId="164" fontId="6" fillId="4" borderId="18" xfId="3" applyNumberFormat="1" applyFont="1" applyFill="1" applyBorder="1" applyAlignment="1" applyProtection="1">
      <alignment horizontal="left" wrapText="1"/>
      <protection hidden="1"/>
    </xf>
    <xf numFmtId="49" fontId="6" fillId="0" borderId="18" xfId="3" applyNumberFormat="1" applyFont="1" applyFill="1" applyBorder="1" applyAlignment="1" applyProtection="1">
      <alignment horizontal="left"/>
      <protection locked="0"/>
    </xf>
    <xf numFmtId="9" fontId="6" fillId="0" borderId="18" xfId="6" applyFont="1" applyBorder="1" applyAlignment="1" applyProtection="1">
      <alignment horizontal="center"/>
      <protection locked="0"/>
    </xf>
    <xf numFmtId="164" fontId="10" fillId="3" borderId="12" xfId="5" applyNumberFormat="1" applyFont="1" applyFill="1" applyBorder="1" applyAlignment="1" applyProtection="1">
      <alignment horizontal="center" vertical="center"/>
      <protection hidden="1"/>
    </xf>
    <xf numFmtId="165" fontId="6" fillId="0" borderId="12" xfId="3" applyNumberFormat="1" applyFont="1" applyBorder="1" applyAlignment="1" applyProtection="1">
      <alignment horizontal="center"/>
      <protection locked="0"/>
    </xf>
    <xf numFmtId="164" fontId="10" fillId="3" borderId="14" xfId="5" applyNumberFormat="1" applyFont="1" applyFill="1" applyBorder="1" applyProtection="1">
      <protection hidden="1"/>
    </xf>
    <xf numFmtId="164" fontId="6" fillId="4" borderId="14" xfId="3" applyNumberFormat="1" applyFont="1" applyFill="1" applyBorder="1" applyAlignment="1" applyProtection="1">
      <alignment horizontal="left" wrapText="1"/>
      <protection locked="0"/>
    </xf>
    <xf numFmtId="165" fontId="6" fillId="0" borderId="17" xfId="3" applyNumberFormat="1" applyFont="1" applyBorder="1" applyAlignment="1" applyProtection="1">
      <alignment horizontal="center"/>
      <protection locked="0"/>
    </xf>
    <xf numFmtId="164" fontId="6" fillId="0" borderId="18" xfId="3" applyNumberFormat="1" applyFont="1" applyBorder="1" applyAlignment="1" applyProtection="1">
      <alignment horizontal="left" wrapText="1"/>
      <protection locked="0"/>
    </xf>
    <xf numFmtId="164" fontId="6" fillId="0" borderId="18" xfId="5" applyNumberFormat="1" applyFont="1" applyBorder="1" applyAlignment="1" applyProtection="1">
      <alignment horizontal="left"/>
      <protection locked="0"/>
    </xf>
    <xf numFmtId="164" fontId="6" fillId="4" borderId="18" xfId="5" applyNumberFormat="1" applyFont="1" applyFill="1" applyBorder="1" applyAlignment="1" applyProtection="1">
      <alignment horizontal="left"/>
      <protection locked="0"/>
    </xf>
    <xf numFmtId="49" fontId="6" fillId="0" borderId="18" xfId="3" applyNumberFormat="1" applyFont="1" applyBorder="1" applyAlignment="1" applyProtection="1">
      <alignment horizontal="left"/>
      <protection locked="0"/>
    </xf>
    <xf numFmtId="164" fontId="6" fillId="4" borderId="16" xfId="3" applyNumberFormat="1" applyFont="1" applyFill="1" applyBorder="1" applyAlignment="1" applyProtection="1">
      <alignment horizontal="left" wrapText="1"/>
      <protection locked="0"/>
    </xf>
    <xf numFmtId="164" fontId="6" fillId="0" borderId="2" xfId="3" applyNumberFormat="1" applyFont="1" applyFill="1" applyBorder="1" applyAlignment="1" applyProtection="1">
      <alignment horizontal="center"/>
      <protection hidden="1"/>
    </xf>
    <xf numFmtId="164" fontId="6" fillId="0" borderId="18" xfId="3" applyNumberFormat="1" applyFont="1" applyFill="1" applyBorder="1" applyAlignment="1" applyProtection="1">
      <alignment horizontal="center"/>
      <protection hidden="1"/>
    </xf>
    <xf numFmtId="49" fontId="6" fillId="0" borderId="14" xfId="3" applyNumberFormat="1" applyFont="1" applyBorder="1" applyAlignment="1" applyProtection="1">
      <alignment horizontal="left"/>
      <protection locked="0"/>
    </xf>
    <xf numFmtId="49" fontId="6" fillId="0" borderId="16" xfId="3" applyNumberFormat="1" applyFont="1" applyBorder="1" applyAlignment="1" applyProtection="1">
      <alignment horizontal="left"/>
      <protection locked="0"/>
    </xf>
    <xf numFmtId="9" fontId="6" fillId="0" borderId="2" xfId="6" applyFont="1" applyBorder="1" applyAlignment="1" applyProtection="1">
      <alignment horizontal="left"/>
      <protection locked="0"/>
    </xf>
    <xf numFmtId="43" fontId="6" fillId="3" borderId="12" xfId="3" applyFont="1" applyFill="1" applyBorder="1" applyAlignment="1" applyProtection="1">
      <alignment horizontal="center"/>
      <protection hidden="1"/>
    </xf>
    <xf numFmtId="43" fontId="6" fillId="0" borderId="12" xfId="3" applyFont="1" applyBorder="1" applyAlignment="1" applyProtection="1">
      <alignment horizontal="center"/>
      <protection locked="0"/>
    </xf>
    <xf numFmtId="164" fontId="6" fillId="4" borderId="14" xfId="3" applyNumberFormat="1" applyFont="1" applyFill="1" applyBorder="1" applyAlignment="1" applyProtection="1">
      <alignment horizontal="center"/>
      <protection hidden="1"/>
    </xf>
    <xf numFmtId="43" fontId="6" fillId="0" borderId="17" xfId="3" applyFont="1" applyBorder="1" applyAlignment="1" applyProtection="1">
      <alignment horizontal="center"/>
      <protection locked="0"/>
    </xf>
    <xf numFmtId="164" fontId="6" fillId="4" borderId="16" xfId="3" applyNumberFormat="1" applyFont="1" applyFill="1" applyBorder="1" applyAlignment="1" applyProtection="1">
      <alignment horizontal="center"/>
      <protection hidden="1"/>
    </xf>
    <xf numFmtId="164" fontId="6" fillId="3" borderId="14" xfId="3" applyNumberFormat="1" applyFont="1" applyFill="1" applyBorder="1" applyAlignment="1" applyProtection="1">
      <alignment horizontal="center"/>
      <protection locked="0"/>
    </xf>
  </cellXfs>
  <cellStyles count="7">
    <cellStyle name="Comma" xfId="5" builtinId="3"/>
    <cellStyle name="Comma 100" xfId="3"/>
    <cellStyle name="Comma 2" xfId="2"/>
    <cellStyle name="Normal" xfId="0" builtinId="0"/>
    <cellStyle name="Normal 2" xfId="1"/>
    <cellStyle name="Percent" xfId="6" builtinId="5"/>
    <cellStyle name="Percent 2" xfId="4"/>
  </cellStyles>
  <dxfs count="1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30" formatCode="@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30" formatCode="@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solid">
          <fgColor indexed="64"/>
          <bgColor theme="0" tint="-0.14999847407452621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solid">
          <fgColor indexed="64"/>
          <bgColor theme="0" tint="-0.14999847407452621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5" formatCode="dd\/mm\/yyyy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17"/>
        <name val="Times New Roman"/>
        <scheme val="none"/>
      </font>
      <fill>
        <patternFill patternType="solid">
          <fgColor indexed="64"/>
          <bgColor indexed="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solid">
          <fgColor indexed="64"/>
          <bgColor theme="0" tint="-0.14999847407452621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30" formatCode="@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30" formatCode="@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solid">
          <fgColor indexed="64"/>
          <bgColor theme="0" tint="-0.14999847407452621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solid">
          <fgColor indexed="64"/>
          <bgColor theme="0" tint="-0.149998474074526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5" formatCode="dd\/mm\/yyyy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17"/>
        <name val="Times New Roman"/>
        <scheme val="none"/>
      </font>
      <fill>
        <patternFill patternType="solid">
          <fgColor indexed="64"/>
          <bgColor indexed="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solid">
          <fgColor indexed="64"/>
          <bgColor theme="0" tint="-0.14999847407452621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solid">
          <fgColor indexed="64"/>
          <bgColor theme="0" tint="-0.149998474074526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solid">
          <fgColor indexed="64"/>
          <bgColor theme="0" tint="-0.149998474074526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5" formatCode="dd\/mm\/yyyy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1"/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alignment horizontal="center" vertical="bottom" textRotation="0" wrapText="0" indent="0" justifyLastLine="0" shrinkToFit="0" readingOrder="0"/>
      <protection locked="0" hidden="0"/>
    </dxf>
    <dxf>
      <border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17"/>
        <name val="Times New Roman"/>
        <scheme val="none"/>
      </font>
      <fill>
        <patternFill patternType="solid">
          <fgColor indexed="64"/>
          <bgColor indexed="42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17"/>
        <name val="Times New Roman"/>
        <scheme val="none"/>
      </font>
      <fill>
        <patternFill patternType="solid">
          <fgColor indexed="64"/>
          <bgColor indexed="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protection locked="1" hidden="1"/>
    </dxf>
    <dxf>
      <border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17"/>
        <name val="Times New Roman"/>
        <scheme val="none"/>
      </font>
      <fill>
        <patternFill patternType="solid">
          <fgColor indexed="64"/>
          <bgColor indexed="42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17"/>
        <name val="Times New Roman"/>
        <scheme val="none"/>
      </font>
      <fill>
        <patternFill patternType="solid">
          <fgColor indexed="64"/>
          <bgColor indexed="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2" name="TB_DM_NGHIEP_VU" displayName="TB_DM_NGHIEP_VU" ref="A2:M62" totalsRowShown="0" headerRowDxfId="103" headerRowBorderDxfId="102" tableBorderDxfId="101" totalsRowBorderDxfId="100" headerRowCellStyle="Normal 2">
  <autoFilter ref="A2:M62">
    <filterColumn colId="5">
      <filters>
        <filter val="112"/>
      </filters>
    </filterColumn>
  </autoFilter>
  <tableColumns count="13">
    <tableColumn id="1" name="MÃ NGHIỆP VỤ" dataDxfId="99" dataCellStyle="Comma 100"/>
    <tableColumn id="2" name="MÃ CHỨNG TỪ" dataDxfId="98" dataCellStyle="Comma 100"/>
    <tableColumn id="13" name="TÊN CHỨNG TỪ" dataDxfId="97" dataCellStyle="Comma 100"/>
    <tableColumn id="3" name="TÊN NGHIỆP VỤ" dataDxfId="96" dataCellStyle="Comma 100"/>
    <tableColumn id="4" name="TK NỢ" dataDxfId="95" dataCellStyle="Comma 100"/>
    <tableColumn id="5" name="TK CÓ" dataDxfId="94" dataCellStyle="Comma 100"/>
    <tableColumn id="6" name="MÃ TÌM NGHIỆP VỤ" dataDxfId="93" dataCellStyle="Comma 100">
      <calculatedColumnFormula>+$E3&amp;$F3</calculatedColumnFormula>
    </tableColumn>
    <tableColumn id="7" name="ĐK1-NỢ_x000a_(Công nợ)" dataDxfId="92" dataCellStyle="Comma 100"/>
    <tableColumn id="8" name="ĐK1-CÓ_x000a_(Công nợ)" dataDxfId="91" dataCellStyle="Comma 100"/>
    <tableColumn id="11" name="ĐK2-NỢ_x000a_(Tiền)" dataDxfId="90" dataCellStyle="Comma 100"/>
    <tableColumn id="12" name="ĐK2-CÓ_x000a_(Tiền)" dataDxfId="89" dataCellStyle="Comma 100"/>
    <tableColumn id="9" name="ĐK3-NỢ_x000a_(VAT)" dataDxfId="88" dataCellStyle="Comma 100"/>
    <tableColumn id="10" name="ĐK3-CÓ_x000a_(VAT)" dataDxfId="87" dataCellStyle="Comma 100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1" name="TB_DM_HANG_HOA" displayName="TB_DM_HANG_HOA" ref="A2:G2275" totalsRowShown="0" headerRowDxfId="86" dataDxfId="84" headerRowBorderDxfId="85" tableBorderDxfId="83" totalsRowBorderDxfId="82" headerRowCellStyle="Normal 2" dataCellStyle="Comma 100">
  <autoFilter ref="A2:G2275"/>
  <tableColumns count="7">
    <tableColumn id="1" name="MÃ HÀNG HOÁ" dataDxfId="81" dataCellStyle="Comma 100"/>
    <tableColumn id="2" name="TÊN HÀNG" dataDxfId="80" dataCellStyle="Comma 100"/>
    <tableColumn id="3" name="ĐVT" dataDxfId="79" dataCellStyle="Comma 100"/>
    <tableColumn id="4" name="KHO A -_x000a_SL TỒN ĐẦU KỲ" dataDxfId="78" dataCellStyle="Comma 100"/>
    <tableColumn id="5" name="KHO B -_x000a_SL TỒN ĐẦU KỲ" dataDxfId="77" dataCellStyle="Comma 100"/>
    <tableColumn id="6" name="ĐƠN GIÁ TỒN ĐẦU KỲ" dataDxfId="76" dataCellStyle="Comma 100"/>
    <tableColumn id="7" name="GT TỒN ĐẦU KỲ" dataDxfId="75" dataCellStyle="Comma 100">
      <calculatedColumnFormula>(D3+E3)*F3</calculatedColumnFormula>
    </tableColumn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TB_DM_DOI_TUONG" displayName="TB_DM_DOI_TUONG" ref="A2:F204" totalsRowShown="0" headerRowDxfId="74" headerRowBorderDxfId="73" tableBorderDxfId="72" totalsRowBorderDxfId="71" headerRowCellStyle="Normal 2">
  <autoFilter ref="A2:F204"/>
  <tableColumns count="6">
    <tableColumn id="1" name="PHÂN LOẠI ĐỐI TƯỢNG" dataDxfId="70" dataCellStyle="Comma 100"/>
    <tableColumn id="2" name="MÃ ĐỐI TƯỢNG" dataDxfId="69" dataCellStyle="Comma 100">
      <calculatedColumnFormula>IF(A3="","",A3&amp;"-"&amp;TEXT(COUNTIFS($A3:A$4,A3),"000"))</calculatedColumnFormula>
    </tableColumn>
    <tableColumn id="3" name="TÊN ĐỐI TƯỢNG" dataDxfId="68" dataCellStyle="Comma 100"/>
    <tableColumn id="4" name="MÃ SỐ THUẾ" dataDxfId="67" dataCellStyle="Comma 100"/>
    <tableColumn id="5" name="ĐỊA CHỈ" dataDxfId="66" dataCellStyle="Comma 100"/>
    <tableColumn id="6" name="CÔNG NỢ ĐẦU KỲ" dataDxfId="65" dataCellStyle="Comma 100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4" name="TB_NK_XUAT_NHAP" displayName="TB_NK_XUAT_NHAP" ref="A2:W3018" totalsRowShown="0" headerRowDxfId="64" dataDxfId="62" headerRowBorderDxfId="63" tableBorderDxfId="61" totalsRowBorderDxfId="60" headerRowCellStyle="Normal 2" dataCellStyle="Comma 100">
  <autoFilter ref="A2:W3018"/>
  <tableColumns count="23">
    <tableColumn id="1" name="NGÀY THÁNG" dataDxfId="59" dataCellStyle="Comma 100"/>
    <tableColumn id="2" name="LOẠI CHỨNG TỪ" dataDxfId="58" dataCellStyle="Comma 100"/>
    <tableColumn id="3" name="SỐ CHỨNG TỪ" dataDxfId="57" dataCellStyle="Comma 100"/>
    <tableColumn id="4" name="NỘI DUNG DIỄN GIẢI" dataDxfId="56" dataCellStyle="Comma 100"/>
    <tableColumn id="5" name="MÃ HÀNG" dataDxfId="55" dataCellStyle="Comma 100"/>
    <tableColumn id="6" name="TÊN HÀNG" dataDxfId="54" dataCellStyle="Comma 100">
      <calculatedColumnFormula>IF(E3="","",INDEX(DM_HANG_HOA!B:B,MATCH(E3,DM_HANG_HOA!A:A,0)))</calculatedColumnFormula>
    </tableColumn>
    <tableColumn id="7" name="MÃ ĐỐI TƯỢNG" dataDxfId="53" dataCellStyle="Comma 100"/>
    <tableColumn id="8" name="TÊN ĐỐI TƯỢNG" dataDxfId="52" dataCellStyle="Comma 100">
      <calculatedColumnFormula>IF(G3="","",INDEX(DM_DOI_TUONG!C:C,MATCH(G3,DM_DOI_TUONG!B:B,0)))</calculatedColumnFormula>
    </tableColumn>
    <tableColumn id="9" name="NỘI DUNG NGHIỆP VỤ" dataDxfId="51" dataCellStyle="Comma 100">
      <calculatedColumnFormula>IFERROR(INDEX(DM_NGHIEP_VU!D:D,MATCH(J3&amp;K3,DM_NGHIEP_VU!G:G,0)),"")</calculatedColumnFormula>
    </tableColumn>
    <tableColumn id="10" name="TK NỢ" dataDxfId="50" dataCellStyle="Comma 100"/>
    <tableColumn id="11" name="TK CÓ" dataDxfId="49" dataCellStyle="Comma 100"/>
    <tableColumn id="12" name="SỐ LƯỢNG" dataDxfId="48" dataCellStyle="Comma 100"/>
    <tableColumn id="13" name="KHO" dataDxfId="47" dataCellStyle="Comma 100"/>
    <tableColumn id="14" name="ĐƠN GIÁ MUA/BÁN" dataDxfId="46" dataCellStyle="Comma 100"/>
    <tableColumn id="15" name="GIÁ TRỊ HÀNG" dataDxfId="45" dataCellStyle="Comma 100">
      <calculatedColumnFormula>+L3*N3</calculatedColumnFormula>
    </tableColumn>
    <tableColumn id="16" name="% VAT" dataDxfId="44" dataCellStyle="Percent"/>
    <tableColumn id="17" name="GIÁ TRỊ VAT" dataDxfId="43" dataCellStyle="Comma 100">
      <calculatedColumnFormula>+O3*P3</calculatedColumnFormula>
    </tableColumn>
    <tableColumn id="18" name="TỔNG GIÁ TRỊ" dataDxfId="42" dataCellStyle="Comma 100">
      <calculatedColumnFormula>+O3+Q3</calculatedColumnFormula>
    </tableColumn>
    <tableColumn id="19" name="SỐ HOÁ ĐƠN" dataDxfId="41" dataCellStyle="Comma 100"/>
    <tableColumn id="20" name="SỐ HỢP ĐỒNG" dataDxfId="40" dataCellStyle="Comma 100"/>
    <tableColumn id="21" name="SỐ DUYỆT GIÁ" dataDxfId="39" dataCellStyle="Comma 100"/>
    <tableColumn id="22" name="SỐ PHIẾU QUYẾT TOÁN" dataDxfId="38" dataCellStyle="Comma 100"/>
    <tableColumn id="23" name="SỐ BIÊN BẢN GIAO NHẬN" dataDxfId="37" dataCellStyle="Comma 100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id="5" name="TB_NK_THU_CHI" displayName="TB_NK_THU_CHI" ref="A2:Q460" totalsRowShown="0" headerRowDxfId="36" headerRowBorderDxfId="35" tableBorderDxfId="34" totalsRowBorderDxfId="33" headerRowCellStyle="Normal 2">
  <autoFilter ref="A2:Q460"/>
  <tableColumns count="17">
    <tableColumn id="1" name="NGÀY THÁNG" dataDxfId="32" dataCellStyle="Comma 100"/>
    <tableColumn id="2" name="LOẠI CHỨNG TỪ" dataDxfId="31" dataCellStyle="Comma 100"/>
    <tableColumn id="3" name="SỐ CHỨNG TỪ" dataDxfId="30" dataCellStyle="Comma 100"/>
    <tableColumn id="4" name="NỘI DUNG DIỄN GIẢI" dataDxfId="29" dataCellStyle="Comma 100"/>
    <tableColumn id="5" name="SỐ TIỀN" dataDxfId="28" dataCellStyle="Comma"/>
    <tableColumn id="8" name="MÃ ĐỐI TƯỢNG" dataDxfId="27" dataCellStyle="Comma 100"/>
    <tableColumn id="9" name="TÊN ĐỐI TƯỢNG" dataDxfId="26" dataCellStyle="Comma 100">
      <calculatedColumnFormula>IF(F3="","",INDEX(DM_DOI_TUONG!C:C,MATCH(F3,DM_DOI_TUONG!B:B,0)))</calculatedColumnFormula>
    </tableColumn>
    <tableColumn id="10" name="NỘI DUNG NGHIỆP VỤ" dataDxfId="25" dataCellStyle="Comma 100">
      <calculatedColumnFormula>IFERROR(INDEX(DMNV_TEN_NGHIEP_VU,MATCH(I3&amp;J3,DMNV_MA_TIM_NGHIEP_VU,0)),"")</calculatedColumnFormula>
    </tableColumn>
    <tableColumn id="11" name="TK NỢ" dataDxfId="24" dataCellStyle="Comma 100"/>
    <tableColumn id="12" name="TK CÓ" dataDxfId="23" dataCellStyle="Comma 100"/>
    <tableColumn id="13" name="NGÂN HÀNG" dataDxfId="22" dataCellStyle="Comma 100"/>
    <tableColumn id="14" name="SỐ HỢP ĐỒNG" dataDxfId="21" dataCellStyle="Comma 100"/>
    <tableColumn id="15" name="SỐ HOÁ ĐƠN" dataDxfId="20" dataCellStyle="Comma 100"/>
    <tableColumn id="16" name="SỐ DUYỆT GIÁ" dataDxfId="19" dataCellStyle="Comma 100"/>
    <tableColumn id="17" name="CHI PHÍ ĐƯỢC TRỪ KHI TÍNH THUẾ TNDN" dataDxfId="18" dataCellStyle="Comma 100"/>
    <tableColumn id="18" name="MÃ CHỨNG TỪ CP CHƯA CHI" dataDxfId="17" dataCellStyle="Comma 100"/>
    <tableColumn id="19" name="NỘI DUNG CP TƯƠNG ỨNG" dataDxfId="16" dataCellStyle="Comma 100">
      <calculatedColumnFormula>IFERROR(INDEX(NK_CHI_PHI_CHUA_CHI!D:D,MATCH(P3,NK_CHI_PHI_CHUA_CHI!C:C,0)),"-")</calculatedColumnFormula>
    </tableColumn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id="6" name="TB_NK_CHI_PHI_CHUA_CHI" displayName="TB_NK_CHI_PHI_CHUA_CHI" ref="A2:L23" totalsRowShown="0" headerRowDxfId="15" headerRowBorderDxfId="14" tableBorderDxfId="13" totalsRowBorderDxfId="12" headerRowCellStyle="Normal 2">
  <autoFilter ref="A2:L23"/>
  <tableColumns count="12">
    <tableColumn id="1" name="NGÀY THÁNG" dataDxfId="11" dataCellStyle="Comma 100"/>
    <tableColumn id="2" name="LOẠI CHỨNG TỪ" dataDxfId="10" dataCellStyle="Comma 100"/>
    <tableColumn id="3" name="SỐ CHỨNG TỪ" dataDxfId="9" dataCellStyle="Comma 100">
      <calculatedColumnFormula>IF(B3="","",B3&amp;"-"&amp;TEXT(COUNTIFS($B3:B$4,B3),"000"))</calculatedColumnFormula>
    </tableColumn>
    <tableColumn id="4" name="NỘI DUNG DIỄN GIẢI" dataDxfId="8" dataCellStyle="Comma 100"/>
    <tableColumn id="5" name="GIÁ TRỊ CHƯA VAT" dataDxfId="7" dataCellStyle="Comma"/>
    <tableColumn id="12" name="% VAT" dataDxfId="6" dataCellStyle="Comma"/>
    <tableColumn id="11" name="GIÁ TRỊ VAT" dataDxfId="5" dataCellStyle="Comma">
      <calculatedColumnFormula>E3*F3</calculatedColumnFormula>
    </tableColumn>
    <tableColumn id="6" name="MÃ ĐỐI TƯỢNG" dataDxfId="4" dataCellStyle="Comma 100"/>
    <tableColumn id="7" name="TÊN ĐỐI TƯỢNG" dataDxfId="3" dataCellStyle="Comma 100">
      <calculatedColumnFormula>IF(H3="","",INDEX(DM_DOI_TUONG!C:C,MATCH(H3,DM_DOI_TUONG!B:B,0)))</calculatedColumnFormula>
    </tableColumn>
    <tableColumn id="8" name="NỘI DUNG NGHIỆP VỤ" dataDxfId="2" dataCellStyle="Comma 100">
      <calculatedColumnFormula>IFERROR(INDEX(DMNV_TEN_NGHIEP_VU,MATCH(K3&amp;L3,DMNV_MA_TIM_NGHIEP_VU,0)),"")</calculatedColumnFormula>
    </tableColumn>
    <tableColumn id="9" name="TK NỢ" dataDxfId="1" dataCellStyle="Comma 100"/>
    <tableColumn id="10" name="TK CÓ" dataDxfId="0" dataCellStyle="Comma 10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M62"/>
  <sheetViews>
    <sheetView workbookViewId="0">
      <pane ySplit="2" topLeftCell="A13" activePane="bottomLeft" state="frozen"/>
      <selection activeCell="F20" sqref="F20"/>
      <selection pane="bottomLeft" activeCell="D23" sqref="D23"/>
    </sheetView>
  </sheetViews>
  <sheetFormatPr defaultRowHeight="15.75" x14ac:dyDescent="0.25"/>
  <cols>
    <col min="1" max="3" width="20" style="19" customWidth="1"/>
    <col min="4" max="4" width="73.7109375" style="10" customWidth="1"/>
    <col min="5" max="6" width="16" style="10" customWidth="1"/>
    <col min="7" max="7" width="25.140625" style="10" hidden="1" customWidth="1"/>
    <col min="8" max="13" width="13.5703125" style="10" hidden="1" customWidth="1"/>
    <col min="14" max="16384" width="9.140625" style="10"/>
  </cols>
  <sheetData>
    <row r="1" spans="1:13" x14ac:dyDescent="0.25">
      <c r="A1" s="9" t="s">
        <v>2715</v>
      </c>
      <c r="B1" s="9"/>
      <c r="C1" s="9"/>
    </row>
    <row r="2" spans="1:13" ht="31.5" x14ac:dyDescent="0.25">
      <c r="A2" s="59" t="s">
        <v>2716</v>
      </c>
      <c r="B2" s="60" t="s">
        <v>2718</v>
      </c>
      <c r="C2" s="60" t="s">
        <v>5038</v>
      </c>
      <c r="D2" s="60" t="s">
        <v>2717</v>
      </c>
      <c r="E2" s="60" t="s">
        <v>4490</v>
      </c>
      <c r="F2" s="60" t="s">
        <v>4491</v>
      </c>
      <c r="G2" s="61" t="s">
        <v>4501</v>
      </c>
      <c r="H2" s="60" t="s">
        <v>5017</v>
      </c>
      <c r="I2" s="60" t="s">
        <v>5019</v>
      </c>
      <c r="J2" s="60" t="s">
        <v>5022</v>
      </c>
      <c r="K2" s="60" t="s">
        <v>5018</v>
      </c>
      <c r="L2" s="60" t="s">
        <v>5020</v>
      </c>
      <c r="M2" s="60" t="s">
        <v>5021</v>
      </c>
    </row>
    <row r="3" spans="1:13" hidden="1" x14ac:dyDescent="0.25">
      <c r="A3" s="70" t="s">
        <v>5046</v>
      </c>
      <c r="B3" s="62" t="s">
        <v>5026</v>
      </c>
      <c r="C3" s="62" t="s">
        <v>5039</v>
      </c>
      <c r="D3" s="62" t="s">
        <v>5027</v>
      </c>
      <c r="E3" s="63">
        <v>6411</v>
      </c>
      <c r="F3" s="63" t="s">
        <v>5012</v>
      </c>
      <c r="G3" s="64" t="str">
        <f t="shared" ref="G3:G34" si="0">+$E3&amp;$F3</f>
        <v>64113383</v>
      </c>
      <c r="H3" s="63"/>
      <c r="I3" s="63"/>
      <c r="J3" s="63"/>
      <c r="K3" s="63"/>
      <c r="L3" s="63"/>
      <c r="M3" s="63"/>
    </row>
    <row r="4" spans="1:13" hidden="1" x14ac:dyDescent="0.25">
      <c r="A4" s="70" t="s">
        <v>5047</v>
      </c>
      <c r="B4" s="62" t="s">
        <v>5026</v>
      </c>
      <c r="C4" s="62" t="s">
        <v>5039</v>
      </c>
      <c r="D4" s="62" t="s">
        <v>5028</v>
      </c>
      <c r="E4" s="63">
        <v>6413</v>
      </c>
      <c r="F4" s="63" t="s">
        <v>4494</v>
      </c>
      <c r="G4" s="64" t="str">
        <f t="shared" si="0"/>
        <v>6413331</v>
      </c>
      <c r="H4" s="63"/>
      <c r="I4" s="63"/>
      <c r="J4" s="63"/>
      <c r="K4" s="63"/>
      <c r="L4" s="63"/>
      <c r="M4" s="63"/>
    </row>
    <row r="5" spans="1:13" hidden="1" x14ac:dyDescent="0.25">
      <c r="A5" s="70" t="s">
        <v>5048</v>
      </c>
      <c r="B5" s="62" t="s">
        <v>5026</v>
      </c>
      <c r="C5" s="62" t="s">
        <v>5039</v>
      </c>
      <c r="D5" s="62" t="s">
        <v>5029</v>
      </c>
      <c r="E5" s="63">
        <v>6417</v>
      </c>
      <c r="F5" s="63" t="s">
        <v>4494</v>
      </c>
      <c r="G5" s="64" t="str">
        <f t="shared" si="0"/>
        <v>6417331</v>
      </c>
      <c r="H5" s="63"/>
      <c r="I5" s="63"/>
      <c r="J5" s="63"/>
      <c r="K5" s="63"/>
      <c r="L5" s="63"/>
      <c r="M5" s="63"/>
    </row>
    <row r="6" spans="1:13" hidden="1" x14ac:dyDescent="0.25">
      <c r="A6" s="70" t="s">
        <v>5049</v>
      </c>
      <c r="B6" s="62" t="s">
        <v>5026</v>
      </c>
      <c r="C6" s="62" t="s">
        <v>5039</v>
      </c>
      <c r="D6" s="62" t="s">
        <v>5030</v>
      </c>
      <c r="E6" s="63">
        <v>6418</v>
      </c>
      <c r="F6" s="63" t="s">
        <v>4494</v>
      </c>
      <c r="G6" s="64" t="str">
        <f t="shared" si="0"/>
        <v>6418331</v>
      </c>
      <c r="H6" s="63"/>
      <c r="I6" s="63"/>
      <c r="J6" s="63"/>
      <c r="K6" s="63"/>
      <c r="L6" s="63"/>
      <c r="M6" s="63"/>
    </row>
    <row r="7" spans="1:13" hidden="1" x14ac:dyDescent="0.25">
      <c r="A7" s="70" t="s">
        <v>5050</v>
      </c>
      <c r="B7" s="62" t="s">
        <v>5026</v>
      </c>
      <c r="C7" s="62" t="s">
        <v>5039</v>
      </c>
      <c r="D7" s="62" t="s">
        <v>5031</v>
      </c>
      <c r="E7" s="63" t="s">
        <v>5004</v>
      </c>
      <c r="F7" s="63" t="s">
        <v>4494</v>
      </c>
      <c r="G7" s="64" t="str">
        <f t="shared" si="0"/>
        <v>6411331</v>
      </c>
      <c r="H7" s="63"/>
      <c r="I7" s="63"/>
      <c r="J7" s="63"/>
      <c r="K7" s="63"/>
      <c r="L7" s="63"/>
      <c r="M7" s="63"/>
    </row>
    <row r="8" spans="1:13" hidden="1" x14ac:dyDescent="0.25">
      <c r="A8" s="70" t="s">
        <v>5051</v>
      </c>
      <c r="B8" s="62" t="s">
        <v>5026</v>
      </c>
      <c r="C8" s="62" t="s">
        <v>5039</v>
      </c>
      <c r="D8" s="62" t="s">
        <v>5032</v>
      </c>
      <c r="E8" s="63" t="s">
        <v>5000</v>
      </c>
      <c r="F8" s="63" t="s">
        <v>4966</v>
      </c>
      <c r="G8" s="64" t="str">
        <f t="shared" si="0"/>
        <v>6421334</v>
      </c>
      <c r="H8" s="63"/>
      <c r="I8" s="63"/>
      <c r="J8" s="63"/>
      <c r="K8" s="63"/>
      <c r="L8" s="63"/>
      <c r="M8" s="63"/>
    </row>
    <row r="9" spans="1:13" hidden="1" x14ac:dyDescent="0.25">
      <c r="A9" s="70" t="s">
        <v>5052</v>
      </c>
      <c r="B9" s="62" t="s">
        <v>5026</v>
      </c>
      <c r="C9" s="62" t="s">
        <v>5039</v>
      </c>
      <c r="D9" s="62" t="s">
        <v>5033</v>
      </c>
      <c r="E9" s="63" t="s">
        <v>5000</v>
      </c>
      <c r="F9" s="63" t="s">
        <v>5012</v>
      </c>
      <c r="G9" s="64" t="str">
        <f t="shared" si="0"/>
        <v>64213383</v>
      </c>
      <c r="H9" s="63"/>
      <c r="I9" s="63"/>
      <c r="J9" s="63"/>
      <c r="K9" s="63"/>
      <c r="L9" s="63"/>
      <c r="M9" s="63"/>
    </row>
    <row r="10" spans="1:13" hidden="1" x14ac:dyDescent="0.25">
      <c r="A10" s="70" t="s">
        <v>5053</v>
      </c>
      <c r="B10" s="62" t="s">
        <v>5026</v>
      </c>
      <c r="C10" s="62" t="s">
        <v>5039</v>
      </c>
      <c r="D10" s="62" t="s">
        <v>5034</v>
      </c>
      <c r="E10" s="63" t="s">
        <v>4994</v>
      </c>
      <c r="F10" s="63" t="s">
        <v>4494</v>
      </c>
      <c r="G10" s="64" t="str">
        <f t="shared" si="0"/>
        <v>6423331</v>
      </c>
      <c r="H10" s="63"/>
      <c r="I10" s="63"/>
      <c r="J10" s="63"/>
      <c r="K10" s="63"/>
      <c r="L10" s="63"/>
      <c r="M10" s="63"/>
    </row>
    <row r="11" spans="1:13" hidden="1" x14ac:dyDescent="0.25">
      <c r="A11" s="70" t="s">
        <v>5054</v>
      </c>
      <c r="B11" s="62" t="s">
        <v>5026</v>
      </c>
      <c r="C11" s="62" t="s">
        <v>5039</v>
      </c>
      <c r="D11" s="62" t="s">
        <v>5035</v>
      </c>
      <c r="E11" s="63" t="s">
        <v>4991</v>
      </c>
      <c r="F11" s="63" t="s">
        <v>4494</v>
      </c>
      <c r="G11" s="64" t="str">
        <f t="shared" si="0"/>
        <v>6425331</v>
      </c>
      <c r="H11" s="63"/>
      <c r="I11" s="63"/>
      <c r="J11" s="63"/>
      <c r="K11" s="63"/>
      <c r="L11" s="63"/>
      <c r="M11" s="63"/>
    </row>
    <row r="12" spans="1:13" hidden="1" x14ac:dyDescent="0.25">
      <c r="A12" s="70" t="s">
        <v>5055</v>
      </c>
      <c r="B12" s="62" t="s">
        <v>5026</v>
      </c>
      <c r="C12" s="62" t="s">
        <v>5039</v>
      </c>
      <c r="D12" s="62" t="s">
        <v>5036</v>
      </c>
      <c r="E12" s="63" t="s">
        <v>4998</v>
      </c>
      <c r="F12" s="63" t="s">
        <v>4494</v>
      </c>
      <c r="G12" s="64" t="str">
        <f t="shared" si="0"/>
        <v>6427331</v>
      </c>
      <c r="H12" s="63"/>
      <c r="I12" s="63"/>
      <c r="J12" s="63"/>
      <c r="K12" s="63"/>
      <c r="L12" s="63"/>
      <c r="M12" s="63"/>
    </row>
    <row r="13" spans="1:13" hidden="1" x14ac:dyDescent="0.25">
      <c r="A13" s="70" t="s">
        <v>5056</v>
      </c>
      <c r="B13" s="62" t="s">
        <v>5026</v>
      </c>
      <c r="C13" s="62" t="s">
        <v>5039</v>
      </c>
      <c r="D13" s="62" t="s">
        <v>5037</v>
      </c>
      <c r="E13" s="63" t="s">
        <v>4990</v>
      </c>
      <c r="F13" s="63" t="s">
        <v>4494</v>
      </c>
      <c r="G13" s="64" t="str">
        <f t="shared" si="0"/>
        <v>6428331</v>
      </c>
      <c r="H13" s="63"/>
      <c r="I13" s="63"/>
      <c r="J13" s="63"/>
      <c r="K13" s="63"/>
      <c r="L13" s="63"/>
      <c r="M13" s="63"/>
    </row>
    <row r="14" spans="1:13" x14ac:dyDescent="0.25">
      <c r="A14" s="70" t="s">
        <v>5057</v>
      </c>
      <c r="B14" s="62" t="s">
        <v>2725</v>
      </c>
      <c r="C14" s="62" t="s">
        <v>5040</v>
      </c>
      <c r="D14" s="62" t="s">
        <v>4940</v>
      </c>
      <c r="E14" s="63" t="s">
        <v>4497</v>
      </c>
      <c r="F14" s="63" t="s">
        <v>4498</v>
      </c>
      <c r="G14" s="64" t="str">
        <f t="shared" si="0"/>
        <v>111112</v>
      </c>
      <c r="H14" s="63"/>
      <c r="I14" s="63"/>
      <c r="J14" s="63"/>
      <c r="K14" s="63"/>
      <c r="L14" s="63"/>
      <c r="M14" s="63"/>
    </row>
    <row r="15" spans="1:13" x14ac:dyDescent="0.25">
      <c r="A15" s="70" t="s">
        <v>5058</v>
      </c>
      <c r="B15" s="62" t="s">
        <v>2725</v>
      </c>
      <c r="C15" s="62" t="s">
        <v>5040</v>
      </c>
      <c r="D15" s="62" t="s">
        <v>4942</v>
      </c>
      <c r="E15" s="63" t="s">
        <v>4500</v>
      </c>
      <c r="F15" s="63" t="s">
        <v>4498</v>
      </c>
      <c r="G15" s="64" t="str">
        <f t="shared" si="0"/>
        <v>141112</v>
      </c>
      <c r="H15" s="63"/>
      <c r="I15" s="63"/>
      <c r="J15" s="63"/>
      <c r="K15" s="63"/>
      <c r="L15" s="63"/>
      <c r="M15" s="63"/>
    </row>
    <row r="16" spans="1:13" x14ac:dyDescent="0.25">
      <c r="A16" s="70" t="s">
        <v>5059</v>
      </c>
      <c r="B16" s="62" t="s">
        <v>2725</v>
      </c>
      <c r="C16" s="62" t="s">
        <v>5040</v>
      </c>
      <c r="D16" s="62" t="s">
        <v>4987</v>
      </c>
      <c r="E16" s="63" t="s">
        <v>4985</v>
      </c>
      <c r="F16" s="63" t="s">
        <v>4498</v>
      </c>
      <c r="G16" s="64" t="str">
        <f t="shared" si="0"/>
        <v>244112</v>
      </c>
      <c r="H16" s="63"/>
      <c r="I16" s="63"/>
      <c r="J16" s="63"/>
      <c r="K16" s="63"/>
      <c r="L16" s="63"/>
      <c r="M16" s="63"/>
    </row>
    <row r="17" spans="1:13" x14ac:dyDescent="0.25">
      <c r="A17" s="70" t="s">
        <v>5060</v>
      </c>
      <c r="B17" s="62" t="s">
        <v>2725</v>
      </c>
      <c r="C17" s="62" t="s">
        <v>5040</v>
      </c>
      <c r="D17" s="62" t="s">
        <v>6238</v>
      </c>
      <c r="E17" s="63" t="s">
        <v>4494</v>
      </c>
      <c r="F17" s="63" t="s">
        <v>4498</v>
      </c>
      <c r="G17" s="64" t="str">
        <f t="shared" si="0"/>
        <v>331112</v>
      </c>
      <c r="H17" s="63"/>
      <c r="I17" s="63"/>
      <c r="J17" s="63"/>
      <c r="K17" s="63"/>
      <c r="L17" s="63"/>
      <c r="M17" s="63"/>
    </row>
    <row r="18" spans="1:13" x14ac:dyDescent="0.25">
      <c r="A18" s="70" t="s">
        <v>5061</v>
      </c>
      <c r="B18" s="62" t="s">
        <v>2725</v>
      </c>
      <c r="C18" s="62" t="s">
        <v>5040</v>
      </c>
      <c r="D18" s="62" t="s">
        <v>5009</v>
      </c>
      <c r="E18" s="63" t="s">
        <v>4966</v>
      </c>
      <c r="F18" s="63" t="s">
        <v>4498</v>
      </c>
      <c r="G18" s="64" t="str">
        <f t="shared" si="0"/>
        <v>334112</v>
      </c>
      <c r="H18" s="63"/>
      <c r="I18" s="63"/>
      <c r="J18" s="63"/>
      <c r="K18" s="63"/>
      <c r="L18" s="63"/>
      <c r="M18" s="63"/>
    </row>
    <row r="19" spans="1:13" x14ac:dyDescent="0.25">
      <c r="A19" s="70" t="s">
        <v>5062</v>
      </c>
      <c r="B19" s="62" t="s">
        <v>2725</v>
      </c>
      <c r="C19" s="62" t="s">
        <v>5040</v>
      </c>
      <c r="D19" s="62" t="s">
        <v>5023</v>
      </c>
      <c r="E19" s="63" t="s">
        <v>5004</v>
      </c>
      <c r="F19" s="63" t="s">
        <v>4498</v>
      </c>
      <c r="G19" s="64" t="str">
        <f t="shared" si="0"/>
        <v>6411112</v>
      </c>
      <c r="H19" s="63" t="s">
        <v>5004</v>
      </c>
      <c r="I19" s="63" t="s">
        <v>4966</v>
      </c>
      <c r="J19" s="63" t="s">
        <v>4966</v>
      </c>
      <c r="K19" s="63" t="s">
        <v>4498</v>
      </c>
      <c r="L19" s="63" t="s">
        <v>5007</v>
      </c>
      <c r="M19" s="63" t="s">
        <v>4494</v>
      </c>
    </row>
    <row r="20" spans="1:13" x14ac:dyDescent="0.25">
      <c r="A20" s="70" t="s">
        <v>5063</v>
      </c>
      <c r="B20" s="62" t="s">
        <v>2725</v>
      </c>
      <c r="C20" s="62" t="s">
        <v>5040</v>
      </c>
      <c r="D20" s="62" t="s">
        <v>4996</v>
      </c>
      <c r="E20" s="63" t="s">
        <v>5011</v>
      </c>
      <c r="F20" s="63" t="s">
        <v>4498</v>
      </c>
      <c r="G20" s="64" t="str">
        <f t="shared" si="0"/>
        <v>6413112</v>
      </c>
      <c r="H20" s="63" t="s">
        <v>5011</v>
      </c>
      <c r="I20" s="63" t="s">
        <v>4494</v>
      </c>
      <c r="J20" s="63" t="s">
        <v>4494</v>
      </c>
      <c r="K20" s="63" t="s">
        <v>4498</v>
      </c>
      <c r="L20" s="63" t="s">
        <v>5007</v>
      </c>
      <c r="M20" s="63" t="s">
        <v>4494</v>
      </c>
    </row>
    <row r="21" spans="1:13" x14ac:dyDescent="0.25">
      <c r="A21" s="70" t="s">
        <v>5064</v>
      </c>
      <c r="B21" s="62" t="s">
        <v>2725</v>
      </c>
      <c r="C21" s="62" t="s">
        <v>5040</v>
      </c>
      <c r="D21" s="62" t="s">
        <v>4997</v>
      </c>
      <c r="E21" s="63" t="s">
        <v>5024</v>
      </c>
      <c r="F21" s="63" t="s">
        <v>4498</v>
      </c>
      <c r="G21" s="64" t="str">
        <f t="shared" si="0"/>
        <v>6417112</v>
      </c>
      <c r="H21" s="63" t="s">
        <v>5024</v>
      </c>
      <c r="I21" s="63" t="s">
        <v>4494</v>
      </c>
      <c r="J21" s="63" t="s">
        <v>4494</v>
      </c>
      <c r="K21" s="63" t="s">
        <v>4498</v>
      </c>
      <c r="L21" s="63" t="s">
        <v>5007</v>
      </c>
      <c r="M21" s="63" t="s">
        <v>4494</v>
      </c>
    </row>
    <row r="22" spans="1:13" x14ac:dyDescent="0.25">
      <c r="A22" s="70" t="s">
        <v>5065</v>
      </c>
      <c r="B22" s="62" t="s">
        <v>2725</v>
      </c>
      <c r="C22" s="62" t="s">
        <v>5040</v>
      </c>
      <c r="D22" s="62" t="s">
        <v>5001</v>
      </c>
      <c r="E22" s="63" t="s">
        <v>5025</v>
      </c>
      <c r="F22" s="63" t="s">
        <v>4498</v>
      </c>
      <c r="G22" s="64" t="str">
        <f t="shared" si="0"/>
        <v>6418112</v>
      </c>
      <c r="H22" s="63" t="s">
        <v>5025</v>
      </c>
      <c r="I22" s="63" t="s">
        <v>4494</v>
      </c>
      <c r="J22" s="63" t="s">
        <v>4494</v>
      </c>
      <c r="K22" s="63" t="s">
        <v>4498</v>
      </c>
      <c r="L22" s="63" t="s">
        <v>5007</v>
      </c>
      <c r="M22" s="63" t="s">
        <v>4494</v>
      </c>
    </row>
    <row r="23" spans="1:13" x14ac:dyDescent="0.25">
      <c r="A23" s="70" t="s">
        <v>5066</v>
      </c>
      <c r="B23" s="62" t="s">
        <v>2725</v>
      </c>
      <c r="C23" s="62" t="s">
        <v>5040</v>
      </c>
      <c r="D23" s="62" t="s">
        <v>5023</v>
      </c>
      <c r="E23" s="63" t="s">
        <v>5000</v>
      </c>
      <c r="F23" s="63" t="s">
        <v>4498</v>
      </c>
      <c r="G23" s="64" t="str">
        <f t="shared" si="0"/>
        <v>6421112</v>
      </c>
      <c r="H23" s="63" t="s">
        <v>5000</v>
      </c>
      <c r="I23" s="63" t="s">
        <v>4966</v>
      </c>
      <c r="J23" s="63" t="s">
        <v>4966</v>
      </c>
      <c r="K23" s="63" t="s">
        <v>4498</v>
      </c>
      <c r="L23" s="63" t="s">
        <v>5007</v>
      </c>
      <c r="M23" s="63" t="s">
        <v>4494</v>
      </c>
    </row>
    <row r="24" spans="1:13" x14ac:dyDescent="0.25">
      <c r="A24" s="70" t="s">
        <v>5067</v>
      </c>
      <c r="B24" s="62" t="s">
        <v>2725</v>
      </c>
      <c r="C24" s="62" t="s">
        <v>5040</v>
      </c>
      <c r="D24" s="62" t="s">
        <v>4996</v>
      </c>
      <c r="E24" s="63" t="s">
        <v>4994</v>
      </c>
      <c r="F24" s="63" t="s">
        <v>4498</v>
      </c>
      <c r="G24" s="64" t="str">
        <f t="shared" si="0"/>
        <v>6423112</v>
      </c>
      <c r="H24" s="63" t="s">
        <v>4994</v>
      </c>
      <c r="I24" s="63" t="s">
        <v>4494</v>
      </c>
      <c r="J24" s="63" t="s">
        <v>4494</v>
      </c>
      <c r="K24" s="63" t="s">
        <v>4498</v>
      </c>
      <c r="L24" s="63" t="s">
        <v>5007</v>
      </c>
      <c r="M24" s="63" t="s">
        <v>4494</v>
      </c>
    </row>
    <row r="25" spans="1:13" x14ac:dyDescent="0.25">
      <c r="A25" s="70" t="s">
        <v>5068</v>
      </c>
      <c r="B25" s="62" t="s">
        <v>2725</v>
      </c>
      <c r="C25" s="62" t="s">
        <v>5040</v>
      </c>
      <c r="D25" s="62" t="s">
        <v>4993</v>
      </c>
      <c r="E25" s="63" t="s">
        <v>4991</v>
      </c>
      <c r="F25" s="63" t="s">
        <v>4498</v>
      </c>
      <c r="G25" s="64" t="str">
        <f t="shared" si="0"/>
        <v>6425112</v>
      </c>
      <c r="H25" s="63"/>
      <c r="I25" s="63"/>
      <c r="J25" s="63"/>
      <c r="K25" s="63"/>
      <c r="L25" s="63"/>
      <c r="M25" s="63"/>
    </row>
    <row r="26" spans="1:13" x14ac:dyDescent="0.25">
      <c r="A26" s="70" t="s">
        <v>5069</v>
      </c>
      <c r="B26" s="62" t="s">
        <v>2725</v>
      </c>
      <c r="C26" s="62" t="s">
        <v>5040</v>
      </c>
      <c r="D26" s="62" t="s">
        <v>4997</v>
      </c>
      <c r="E26" s="63" t="s">
        <v>4998</v>
      </c>
      <c r="F26" s="63" t="s">
        <v>4498</v>
      </c>
      <c r="G26" s="64" t="str">
        <f t="shared" si="0"/>
        <v>6427112</v>
      </c>
      <c r="H26" s="63" t="s">
        <v>4998</v>
      </c>
      <c r="I26" s="63" t="s">
        <v>4494</v>
      </c>
      <c r="J26" s="63" t="s">
        <v>4494</v>
      </c>
      <c r="K26" s="63" t="s">
        <v>4498</v>
      </c>
      <c r="L26" s="63" t="s">
        <v>5007</v>
      </c>
      <c r="M26" s="63" t="s">
        <v>4494</v>
      </c>
    </row>
    <row r="27" spans="1:13" x14ac:dyDescent="0.25">
      <c r="A27" s="70" t="s">
        <v>5070</v>
      </c>
      <c r="B27" s="62" t="s">
        <v>2725</v>
      </c>
      <c r="C27" s="62" t="s">
        <v>5040</v>
      </c>
      <c r="D27" s="62" t="s">
        <v>5001</v>
      </c>
      <c r="E27" s="63" t="s">
        <v>4990</v>
      </c>
      <c r="F27" s="63" t="s">
        <v>4498</v>
      </c>
      <c r="G27" s="64" t="str">
        <f t="shared" si="0"/>
        <v>6428112</v>
      </c>
      <c r="H27" s="63" t="s">
        <v>4990</v>
      </c>
      <c r="I27" s="63" t="s">
        <v>4494</v>
      </c>
      <c r="J27" s="63" t="s">
        <v>4494</v>
      </c>
      <c r="K27" s="63" t="s">
        <v>4498</v>
      </c>
      <c r="L27" s="63" t="s">
        <v>5007</v>
      </c>
      <c r="M27" s="63" t="s">
        <v>4494</v>
      </c>
    </row>
    <row r="28" spans="1:13" hidden="1" x14ac:dyDescent="0.25">
      <c r="A28" s="70" t="s">
        <v>5071</v>
      </c>
      <c r="B28" s="62" t="s">
        <v>2724</v>
      </c>
      <c r="C28" s="62" t="s">
        <v>5041</v>
      </c>
      <c r="D28" s="62" t="s">
        <v>4941</v>
      </c>
      <c r="E28" s="63" t="s">
        <v>4500</v>
      </c>
      <c r="F28" s="63" t="s">
        <v>4497</v>
      </c>
      <c r="G28" s="64" t="str">
        <f t="shared" si="0"/>
        <v>141111</v>
      </c>
      <c r="H28" s="63"/>
      <c r="I28" s="63"/>
      <c r="J28" s="63"/>
      <c r="K28" s="63"/>
      <c r="L28" s="63"/>
      <c r="M28" s="63"/>
    </row>
    <row r="29" spans="1:13" hidden="1" x14ac:dyDescent="0.25">
      <c r="A29" s="70" t="s">
        <v>5072</v>
      </c>
      <c r="B29" s="62" t="s">
        <v>2724</v>
      </c>
      <c r="C29" s="62" t="s">
        <v>5041</v>
      </c>
      <c r="D29" s="62" t="s">
        <v>4986</v>
      </c>
      <c r="E29" s="63" t="s">
        <v>4985</v>
      </c>
      <c r="F29" s="63" t="s">
        <v>4497</v>
      </c>
      <c r="G29" s="64" t="str">
        <f t="shared" si="0"/>
        <v>244111</v>
      </c>
      <c r="H29" s="63"/>
      <c r="I29" s="63"/>
      <c r="J29" s="63"/>
      <c r="K29" s="63"/>
      <c r="L29" s="63"/>
      <c r="M29" s="63"/>
    </row>
    <row r="30" spans="1:13" hidden="1" x14ac:dyDescent="0.25">
      <c r="A30" s="70" t="s">
        <v>5073</v>
      </c>
      <c r="B30" s="62" t="s">
        <v>2724</v>
      </c>
      <c r="C30" s="62" t="s">
        <v>5041</v>
      </c>
      <c r="D30" s="62" t="s">
        <v>6239</v>
      </c>
      <c r="E30" s="63" t="s">
        <v>4494</v>
      </c>
      <c r="F30" s="63" t="s">
        <v>4497</v>
      </c>
      <c r="G30" s="64" t="str">
        <f t="shared" si="0"/>
        <v>331111</v>
      </c>
      <c r="H30" s="63"/>
      <c r="I30" s="63"/>
      <c r="J30" s="63"/>
      <c r="K30" s="63"/>
      <c r="L30" s="63"/>
      <c r="M30" s="63"/>
    </row>
    <row r="31" spans="1:13" hidden="1" x14ac:dyDescent="0.25">
      <c r="A31" s="70" t="s">
        <v>5074</v>
      </c>
      <c r="B31" s="62" t="s">
        <v>2724</v>
      </c>
      <c r="C31" s="62" t="s">
        <v>5041</v>
      </c>
      <c r="D31" s="62" t="s">
        <v>5010</v>
      </c>
      <c r="E31" s="63" t="s">
        <v>4966</v>
      </c>
      <c r="F31" s="63" t="s">
        <v>4497</v>
      </c>
      <c r="G31" s="64" t="str">
        <f t="shared" si="0"/>
        <v>334111</v>
      </c>
      <c r="H31" s="63"/>
      <c r="I31" s="63"/>
      <c r="J31" s="63"/>
      <c r="K31" s="63"/>
      <c r="L31" s="63"/>
      <c r="M31" s="63"/>
    </row>
    <row r="32" spans="1:13" hidden="1" x14ac:dyDescent="0.25">
      <c r="A32" s="70" t="s">
        <v>5075</v>
      </c>
      <c r="B32" s="62" t="s">
        <v>2724</v>
      </c>
      <c r="C32" s="62" t="s">
        <v>5041</v>
      </c>
      <c r="D32" s="62" t="s">
        <v>5003</v>
      </c>
      <c r="E32" s="63" t="s">
        <v>5004</v>
      </c>
      <c r="F32" s="63" t="s">
        <v>4497</v>
      </c>
      <c r="G32" s="64" t="str">
        <f t="shared" si="0"/>
        <v>6411111</v>
      </c>
      <c r="H32" s="63" t="s">
        <v>5004</v>
      </c>
      <c r="I32" s="63" t="s">
        <v>4966</v>
      </c>
      <c r="J32" s="63" t="s">
        <v>4966</v>
      </c>
      <c r="K32" s="63" t="s">
        <v>4497</v>
      </c>
      <c r="L32" s="63" t="s">
        <v>5007</v>
      </c>
      <c r="M32" s="63" t="s">
        <v>4494</v>
      </c>
    </row>
    <row r="33" spans="1:13" hidden="1" x14ac:dyDescent="0.25">
      <c r="A33" s="70" t="s">
        <v>5076</v>
      </c>
      <c r="B33" s="62" t="s">
        <v>2724</v>
      </c>
      <c r="C33" s="62" t="s">
        <v>5041</v>
      </c>
      <c r="D33" s="62" t="s">
        <v>4995</v>
      </c>
      <c r="E33" s="63" t="s">
        <v>5011</v>
      </c>
      <c r="F33" s="63" t="s">
        <v>4497</v>
      </c>
      <c r="G33" s="64" t="str">
        <f t="shared" si="0"/>
        <v>6413111</v>
      </c>
      <c r="H33" s="63" t="s">
        <v>5011</v>
      </c>
      <c r="I33" s="63" t="s">
        <v>4494</v>
      </c>
      <c r="J33" s="63" t="s">
        <v>4494</v>
      </c>
      <c r="K33" s="63" t="s">
        <v>4497</v>
      </c>
      <c r="L33" s="63" t="s">
        <v>5007</v>
      </c>
      <c r="M33" s="63" t="s">
        <v>4494</v>
      </c>
    </row>
    <row r="34" spans="1:13" hidden="1" x14ac:dyDescent="0.25">
      <c r="A34" s="70" t="s">
        <v>5077</v>
      </c>
      <c r="B34" s="62" t="s">
        <v>2724</v>
      </c>
      <c r="C34" s="62" t="s">
        <v>5041</v>
      </c>
      <c r="D34" s="62" t="s">
        <v>4999</v>
      </c>
      <c r="E34" s="63" t="s">
        <v>5024</v>
      </c>
      <c r="F34" s="63" t="s">
        <v>4497</v>
      </c>
      <c r="G34" s="64" t="str">
        <f t="shared" si="0"/>
        <v>6417111</v>
      </c>
      <c r="H34" s="63" t="s">
        <v>5024</v>
      </c>
      <c r="I34" s="63" t="s">
        <v>4494</v>
      </c>
      <c r="J34" s="63" t="s">
        <v>4494</v>
      </c>
      <c r="K34" s="63" t="s">
        <v>4497</v>
      </c>
      <c r="L34" s="63" t="s">
        <v>5007</v>
      </c>
      <c r="M34" s="63" t="s">
        <v>4494</v>
      </c>
    </row>
    <row r="35" spans="1:13" hidden="1" x14ac:dyDescent="0.25">
      <c r="A35" s="70" t="s">
        <v>5078</v>
      </c>
      <c r="B35" s="62" t="s">
        <v>2724</v>
      </c>
      <c r="C35" s="62" t="s">
        <v>5041</v>
      </c>
      <c r="D35" s="62" t="s">
        <v>5002</v>
      </c>
      <c r="E35" s="63" t="s">
        <v>5025</v>
      </c>
      <c r="F35" s="63" t="s">
        <v>4497</v>
      </c>
      <c r="G35" s="64" t="str">
        <f t="shared" ref="G35:G62" si="1">+$E35&amp;$F35</f>
        <v>6418111</v>
      </c>
      <c r="H35" s="63" t="s">
        <v>5025</v>
      </c>
      <c r="I35" s="63" t="s">
        <v>4494</v>
      </c>
      <c r="J35" s="63" t="s">
        <v>4494</v>
      </c>
      <c r="K35" s="63" t="s">
        <v>4497</v>
      </c>
      <c r="L35" s="63" t="s">
        <v>5007</v>
      </c>
      <c r="M35" s="63" t="s">
        <v>4494</v>
      </c>
    </row>
    <row r="36" spans="1:13" hidden="1" x14ac:dyDescent="0.25">
      <c r="A36" s="70" t="s">
        <v>5079</v>
      </c>
      <c r="B36" s="62" t="s">
        <v>2724</v>
      </c>
      <c r="C36" s="62" t="s">
        <v>5041</v>
      </c>
      <c r="D36" s="62" t="s">
        <v>5003</v>
      </c>
      <c r="E36" s="63" t="s">
        <v>5000</v>
      </c>
      <c r="F36" s="63" t="s">
        <v>4497</v>
      </c>
      <c r="G36" s="64" t="str">
        <f t="shared" si="1"/>
        <v>6421111</v>
      </c>
      <c r="H36" s="63" t="s">
        <v>5000</v>
      </c>
      <c r="I36" s="63" t="s">
        <v>4966</v>
      </c>
      <c r="J36" s="63" t="s">
        <v>4966</v>
      </c>
      <c r="K36" s="63" t="s">
        <v>4497</v>
      </c>
      <c r="L36" s="63" t="s">
        <v>5007</v>
      </c>
      <c r="M36" s="63" t="s">
        <v>4494</v>
      </c>
    </row>
    <row r="37" spans="1:13" hidden="1" x14ac:dyDescent="0.25">
      <c r="A37" s="70" t="s">
        <v>5080</v>
      </c>
      <c r="B37" s="62" t="s">
        <v>2724</v>
      </c>
      <c r="C37" s="62" t="s">
        <v>5041</v>
      </c>
      <c r="D37" s="62" t="s">
        <v>4995</v>
      </c>
      <c r="E37" s="63" t="s">
        <v>4994</v>
      </c>
      <c r="F37" s="63" t="s">
        <v>4497</v>
      </c>
      <c r="G37" s="64" t="str">
        <f t="shared" si="1"/>
        <v>6423111</v>
      </c>
      <c r="H37" s="63" t="s">
        <v>4994</v>
      </c>
      <c r="I37" s="63" t="s">
        <v>4494</v>
      </c>
      <c r="J37" s="63" t="s">
        <v>4494</v>
      </c>
      <c r="K37" s="63" t="s">
        <v>4497</v>
      </c>
      <c r="L37" s="63" t="s">
        <v>5007</v>
      </c>
      <c r="M37" s="63" t="s">
        <v>4494</v>
      </c>
    </row>
    <row r="38" spans="1:13" hidden="1" x14ac:dyDescent="0.25">
      <c r="A38" s="70" t="s">
        <v>5081</v>
      </c>
      <c r="B38" s="62" t="s">
        <v>2724</v>
      </c>
      <c r="C38" s="62" t="s">
        <v>5041</v>
      </c>
      <c r="D38" s="62" t="s">
        <v>4992</v>
      </c>
      <c r="E38" s="63" t="s">
        <v>4991</v>
      </c>
      <c r="F38" s="63" t="s">
        <v>4497</v>
      </c>
      <c r="G38" s="64" t="str">
        <f t="shared" si="1"/>
        <v>6425111</v>
      </c>
      <c r="H38" s="63"/>
      <c r="I38" s="63"/>
      <c r="J38" s="63"/>
      <c r="K38" s="63"/>
      <c r="L38" s="63"/>
      <c r="M38" s="63"/>
    </row>
    <row r="39" spans="1:13" hidden="1" x14ac:dyDescent="0.25">
      <c r="A39" s="70" t="s">
        <v>5082</v>
      </c>
      <c r="B39" s="62" t="s">
        <v>2724</v>
      </c>
      <c r="C39" s="62" t="s">
        <v>5041</v>
      </c>
      <c r="D39" s="62" t="s">
        <v>4999</v>
      </c>
      <c r="E39" s="63" t="s">
        <v>4998</v>
      </c>
      <c r="F39" s="63" t="s">
        <v>4497</v>
      </c>
      <c r="G39" s="64" t="str">
        <f t="shared" si="1"/>
        <v>6427111</v>
      </c>
      <c r="H39" s="63" t="s">
        <v>4998</v>
      </c>
      <c r="I39" s="63" t="s">
        <v>4494</v>
      </c>
      <c r="J39" s="63" t="s">
        <v>4494</v>
      </c>
      <c r="K39" s="63" t="s">
        <v>4497</v>
      </c>
      <c r="L39" s="63" t="s">
        <v>5007</v>
      </c>
      <c r="M39" s="63" t="s">
        <v>4494</v>
      </c>
    </row>
    <row r="40" spans="1:13" hidden="1" x14ac:dyDescent="0.25">
      <c r="A40" s="70" t="s">
        <v>5083</v>
      </c>
      <c r="B40" s="62" t="s">
        <v>2724</v>
      </c>
      <c r="C40" s="62" t="s">
        <v>5041</v>
      </c>
      <c r="D40" s="62" t="s">
        <v>5002</v>
      </c>
      <c r="E40" s="63" t="s">
        <v>4990</v>
      </c>
      <c r="F40" s="63" t="s">
        <v>4497</v>
      </c>
      <c r="G40" s="64" t="str">
        <f t="shared" si="1"/>
        <v>6428111</v>
      </c>
      <c r="H40" s="63" t="s">
        <v>4990</v>
      </c>
      <c r="I40" s="63" t="s">
        <v>4494</v>
      </c>
      <c r="J40" s="63" t="s">
        <v>4494</v>
      </c>
      <c r="K40" s="63" t="s">
        <v>4497</v>
      </c>
      <c r="L40" s="63" t="s">
        <v>5007</v>
      </c>
      <c r="M40" s="63" t="s">
        <v>4494</v>
      </c>
    </row>
    <row r="41" spans="1:13" hidden="1" x14ac:dyDescent="0.25">
      <c r="A41" s="70" t="s">
        <v>5084</v>
      </c>
      <c r="B41" s="62" t="s">
        <v>2708</v>
      </c>
      <c r="C41" s="62" t="s">
        <v>5042</v>
      </c>
      <c r="D41" s="62" t="s">
        <v>4974</v>
      </c>
      <c r="E41" s="63">
        <v>1561</v>
      </c>
      <c r="F41" s="63" t="s">
        <v>4971</v>
      </c>
      <c r="G41" s="64" t="str">
        <f t="shared" si="1"/>
        <v>1561138MAU</v>
      </c>
      <c r="H41" s="63"/>
      <c r="I41" s="63"/>
      <c r="J41" s="63"/>
      <c r="K41" s="63"/>
      <c r="L41" s="63"/>
      <c r="M41" s="63"/>
    </row>
    <row r="42" spans="1:13" hidden="1" x14ac:dyDescent="0.25">
      <c r="A42" s="70" t="s">
        <v>5085</v>
      </c>
      <c r="B42" s="62" t="s">
        <v>2708</v>
      </c>
      <c r="C42" s="62" t="s">
        <v>5042</v>
      </c>
      <c r="D42" s="62" t="s">
        <v>4496</v>
      </c>
      <c r="E42" s="63">
        <v>1561</v>
      </c>
      <c r="F42" s="63" t="s">
        <v>4970</v>
      </c>
      <c r="G42" s="64" t="str">
        <f t="shared" si="1"/>
        <v>1561138TN</v>
      </c>
      <c r="H42" s="63"/>
      <c r="I42" s="63"/>
      <c r="J42" s="63"/>
      <c r="K42" s="63"/>
      <c r="L42" s="63"/>
      <c r="M42" s="63"/>
    </row>
    <row r="43" spans="1:13" hidden="1" x14ac:dyDescent="0.25">
      <c r="A43" s="70" t="s">
        <v>5086</v>
      </c>
      <c r="B43" s="62" t="s">
        <v>2708</v>
      </c>
      <c r="C43" s="62" t="s">
        <v>5042</v>
      </c>
      <c r="D43" s="62" t="s">
        <v>4980</v>
      </c>
      <c r="E43" s="63">
        <v>1561</v>
      </c>
      <c r="F43" s="63" t="s">
        <v>4494</v>
      </c>
      <c r="G43" s="64" t="str">
        <f t="shared" si="1"/>
        <v>1561331</v>
      </c>
      <c r="H43" s="63">
        <v>1331</v>
      </c>
      <c r="I43" s="63">
        <v>331</v>
      </c>
      <c r="J43" s="63"/>
      <c r="K43" s="63"/>
      <c r="L43" s="63"/>
      <c r="M43" s="63"/>
    </row>
    <row r="44" spans="1:13" hidden="1" x14ac:dyDescent="0.25">
      <c r="A44" s="70" t="s">
        <v>5087</v>
      </c>
      <c r="B44" s="62" t="s">
        <v>2708</v>
      </c>
      <c r="C44" s="62" t="s">
        <v>5042</v>
      </c>
      <c r="D44" s="62" t="s">
        <v>4975</v>
      </c>
      <c r="E44" s="63">
        <v>1561</v>
      </c>
      <c r="F44" s="63" t="s">
        <v>4976</v>
      </c>
      <c r="G44" s="64" t="str">
        <f t="shared" si="1"/>
        <v>15613381</v>
      </c>
      <c r="H44" s="63"/>
      <c r="I44" s="63"/>
      <c r="J44" s="63"/>
      <c r="K44" s="63"/>
      <c r="L44" s="63"/>
      <c r="M44" s="63"/>
    </row>
    <row r="45" spans="1:13" hidden="1" x14ac:dyDescent="0.25">
      <c r="A45" s="70" t="s">
        <v>5088</v>
      </c>
      <c r="B45" s="62" t="s">
        <v>2708</v>
      </c>
      <c r="C45" s="62" t="s">
        <v>5042</v>
      </c>
      <c r="D45" s="62" t="s">
        <v>4981</v>
      </c>
      <c r="E45" s="63">
        <v>1561</v>
      </c>
      <c r="F45" s="63" t="s">
        <v>4492</v>
      </c>
      <c r="G45" s="64" t="str">
        <f t="shared" si="1"/>
        <v>1561632</v>
      </c>
      <c r="H45" s="63" t="s">
        <v>5006</v>
      </c>
      <c r="I45" s="63" t="s">
        <v>4499</v>
      </c>
      <c r="J45" s="63"/>
      <c r="K45" s="63"/>
      <c r="L45" s="63" t="s">
        <v>5007</v>
      </c>
      <c r="M45" s="63" t="s">
        <v>4499</v>
      </c>
    </row>
    <row r="46" spans="1:13" hidden="1" x14ac:dyDescent="0.25">
      <c r="A46" s="70" t="s">
        <v>5089</v>
      </c>
      <c r="B46" s="62" t="s">
        <v>2708</v>
      </c>
      <c r="C46" s="62" t="s">
        <v>5042</v>
      </c>
      <c r="D46" s="62" t="s">
        <v>4495</v>
      </c>
      <c r="E46" s="63" t="s">
        <v>4977</v>
      </c>
      <c r="F46" s="63" t="s">
        <v>4972</v>
      </c>
      <c r="G46" s="64" t="str">
        <f t="shared" si="1"/>
        <v>1561138XTHH</v>
      </c>
      <c r="H46" s="63"/>
      <c r="I46" s="63"/>
      <c r="J46" s="63"/>
      <c r="K46" s="63"/>
      <c r="L46" s="63"/>
      <c r="M46" s="63"/>
    </row>
    <row r="47" spans="1:13" hidden="1" x14ac:dyDescent="0.25">
      <c r="A47" s="70" t="s">
        <v>5090</v>
      </c>
      <c r="B47" s="62" t="s">
        <v>2708</v>
      </c>
      <c r="C47" s="62" t="s">
        <v>5042</v>
      </c>
      <c r="D47" s="62" t="s">
        <v>4982</v>
      </c>
      <c r="E47" s="63" t="s">
        <v>4984</v>
      </c>
      <c r="F47" s="63" t="s">
        <v>4983</v>
      </c>
      <c r="G47" s="64" t="str">
        <f t="shared" si="1"/>
        <v>1561NCK1561XCK</v>
      </c>
      <c r="H47" s="63"/>
      <c r="I47" s="63"/>
      <c r="J47" s="63"/>
      <c r="K47" s="63"/>
      <c r="L47" s="63"/>
      <c r="M47" s="63"/>
    </row>
    <row r="48" spans="1:13" hidden="1" x14ac:dyDescent="0.25">
      <c r="A48" s="70" t="s">
        <v>5407</v>
      </c>
      <c r="B48" s="62" t="s">
        <v>2708</v>
      </c>
      <c r="C48" s="62" t="s">
        <v>5042</v>
      </c>
      <c r="D48" s="62" t="s">
        <v>5408</v>
      </c>
      <c r="E48" s="63" t="s">
        <v>4977</v>
      </c>
      <c r="F48" s="63" t="s">
        <v>5409</v>
      </c>
      <c r="G48" s="64" t="str">
        <f t="shared" si="1"/>
        <v>1561138KHAC</v>
      </c>
      <c r="H48" s="63"/>
      <c r="I48" s="63"/>
      <c r="J48" s="63"/>
      <c r="K48" s="63"/>
      <c r="L48" s="63"/>
      <c r="M48" s="63"/>
    </row>
    <row r="49" spans="1:13" hidden="1" x14ac:dyDescent="0.25">
      <c r="A49" s="70" t="s">
        <v>5091</v>
      </c>
      <c r="B49" s="62" t="s">
        <v>2723</v>
      </c>
      <c r="C49" s="62" t="s">
        <v>5043</v>
      </c>
      <c r="D49" s="62" t="s">
        <v>4939</v>
      </c>
      <c r="E49" s="63" t="s">
        <v>4498</v>
      </c>
      <c r="F49" s="63" t="s">
        <v>4497</v>
      </c>
      <c r="G49" s="64" t="str">
        <f t="shared" si="1"/>
        <v>112111</v>
      </c>
      <c r="H49" s="63"/>
      <c r="I49" s="63"/>
      <c r="J49" s="63"/>
      <c r="K49" s="63"/>
      <c r="L49" s="63"/>
      <c r="M49" s="63"/>
    </row>
    <row r="50" spans="1:13" hidden="1" x14ac:dyDescent="0.25">
      <c r="A50" s="70" t="s">
        <v>5092</v>
      </c>
      <c r="B50" s="62" t="s">
        <v>2723</v>
      </c>
      <c r="C50" s="62" t="s">
        <v>5043</v>
      </c>
      <c r="D50" s="62" t="s">
        <v>4945</v>
      </c>
      <c r="E50" s="63" t="s">
        <v>4498</v>
      </c>
      <c r="F50" s="63" t="s">
        <v>4499</v>
      </c>
      <c r="G50" s="64" t="str">
        <f t="shared" si="1"/>
        <v>112131</v>
      </c>
      <c r="H50" s="63"/>
      <c r="I50" s="63"/>
      <c r="J50" s="63"/>
      <c r="K50" s="63"/>
      <c r="L50" s="63"/>
      <c r="M50" s="63"/>
    </row>
    <row r="51" spans="1:13" hidden="1" x14ac:dyDescent="0.25">
      <c r="A51" s="70" t="s">
        <v>5093</v>
      </c>
      <c r="B51" s="62" t="s">
        <v>2723</v>
      </c>
      <c r="C51" s="62" t="s">
        <v>5043</v>
      </c>
      <c r="D51" s="62" t="s">
        <v>4943</v>
      </c>
      <c r="E51" s="63" t="s">
        <v>4498</v>
      </c>
      <c r="F51" s="63" t="s">
        <v>4500</v>
      </c>
      <c r="G51" s="64" t="str">
        <f t="shared" si="1"/>
        <v>112141</v>
      </c>
      <c r="H51" s="63"/>
      <c r="I51" s="63"/>
      <c r="J51" s="63"/>
      <c r="K51" s="63"/>
      <c r="L51" s="63"/>
      <c r="M51" s="63"/>
    </row>
    <row r="52" spans="1:13" hidden="1" x14ac:dyDescent="0.25">
      <c r="A52" s="70" t="s">
        <v>5094</v>
      </c>
      <c r="B52" s="62" t="s">
        <v>2723</v>
      </c>
      <c r="C52" s="62" t="s">
        <v>5043</v>
      </c>
      <c r="D52" s="62" t="s">
        <v>4989</v>
      </c>
      <c r="E52" s="63" t="s">
        <v>4498</v>
      </c>
      <c r="F52" s="63" t="s">
        <v>4985</v>
      </c>
      <c r="G52" s="64" t="str">
        <f t="shared" si="1"/>
        <v>112244</v>
      </c>
      <c r="H52" s="63"/>
      <c r="I52" s="63"/>
      <c r="J52" s="63"/>
      <c r="K52" s="63"/>
      <c r="L52" s="63"/>
      <c r="M52" s="63"/>
    </row>
    <row r="53" spans="1:13" hidden="1" x14ac:dyDescent="0.25">
      <c r="A53" s="70" t="s">
        <v>5095</v>
      </c>
      <c r="B53" s="62" t="s">
        <v>2722</v>
      </c>
      <c r="C53" s="62" t="s">
        <v>5044</v>
      </c>
      <c r="D53" s="62" t="s">
        <v>4938</v>
      </c>
      <c r="E53" s="63" t="s">
        <v>4497</v>
      </c>
      <c r="F53" s="63" t="s">
        <v>4499</v>
      </c>
      <c r="G53" s="64" t="str">
        <f t="shared" si="1"/>
        <v>111131</v>
      </c>
      <c r="H53" s="63"/>
      <c r="I53" s="63"/>
      <c r="J53" s="63"/>
      <c r="K53" s="63"/>
      <c r="L53" s="63"/>
      <c r="M53" s="63"/>
    </row>
    <row r="54" spans="1:13" hidden="1" x14ac:dyDescent="0.25">
      <c r="A54" s="70" t="s">
        <v>5096</v>
      </c>
      <c r="B54" s="62" t="s">
        <v>2722</v>
      </c>
      <c r="C54" s="62" t="s">
        <v>5044</v>
      </c>
      <c r="D54" s="62" t="s">
        <v>4944</v>
      </c>
      <c r="E54" s="63" t="s">
        <v>4497</v>
      </c>
      <c r="F54" s="63" t="s">
        <v>4500</v>
      </c>
      <c r="G54" s="64" t="str">
        <f t="shared" si="1"/>
        <v>111141</v>
      </c>
      <c r="H54" s="63"/>
      <c r="I54" s="63"/>
      <c r="J54" s="63"/>
      <c r="K54" s="63"/>
      <c r="L54" s="63"/>
      <c r="M54" s="63"/>
    </row>
    <row r="55" spans="1:13" hidden="1" x14ac:dyDescent="0.25">
      <c r="A55" s="70" t="s">
        <v>5097</v>
      </c>
      <c r="B55" s="62" t="s">
        <v>2722</v>
      </c>
      <c r="C55" s="62" t="s">
        <v>5044</v>
      </c>
      <c r="D55" s="62" t="s">
        <v>4988</v>
      </c>
      <c r="E55" s="63" t="s">
        <v>4497</v>
      </c>
      <c r="F55" s="63" t="s">
        <v>4985</v>
      </c>
      <c r="G55" s="64" t="str">
        <f t="shared" si="1"/>
        <v>111244</v>
      </c>
      <c r="H55" s="63"/>
      <c r="I55" s="63"/>
      <c r="J55" s="63"/>
      <c r="K55" s="63"/>
      <c r="L55" s="63"/>
      <c r="M55" s="63"/>
    </row>
    <row r="56" spans="1:13" hidden="1" x14ac:dyDescent="0.25">
      <c r="A56" s="70" t="s">
        <v>5098</v>
      </c>
      <c r="B56" s="62" t="s">
        <v>2710</v>
      </c>
      <c r="C56" s="62" t="s">
        <v>5045</v>
      </c>
      <c r="D56" s="62" t="s">
        <v>2719</v>
      </c>
      <c r="E56" s="63" t="s">
        <v>4969</v>
      </c>
      <c r="F56" s="63">
        <v>1561</v>
      </c>
      <c r="G56" s="64" t="str">
        <f t="shared" si="1"/>
        <v>13811561</v>
      </c>
      <c r="H56" s="63"/>
      <c r="I56" s="63"/>
      <c r="J56" s="63"/>
      <c r="K56" s="63"/>
      <c r="L56" s="63"/>
      <c r="M56" s="63"/>
    </row>
    <row r="57" spans="1:13" hidden="1" x14ac:dyDescent="0.25">
      <c r="A57" s="70" t="s">
        <v>5099</v>
      </c>
      <c r="B57" s="62" t="s">
        <v>2710</v>
      </c>
      <c r="C57" s="62" t="s">
        <v>5045</v>
      </c>
      <c r="D57" s="62" t="s">
        <v>4968</v>
      </c>
      <c r="E57" s="63" t="s">
        <v>4971</v>
      </c>
      <c r="F57" s="63">
        <v>1561</v>
      </c>
      <c r="G57" s="64" t="str">
        <f t="shared" si="1"/>
        <v>138MAU1561</v>
      </c>
      <c r="H57" s="63"/>
      <c r="I57" s="63"/>
      <c r="J57" s="63"/>
      <c r="K57" s="63"/>
      <c r="L57" s="63"/>
      <c r="M57" s="63"/>
    </row>
    <row r="58" spans="1:13" hidden="1" x14ac:dyDescent="0.25">
      <c r="A58" s="70" t="s">
        <v>5100</v>
      </c>
      <c r="B58" s="62" t="s">
        <v>2710</v>
      </c>
      <c r="C58" s="62" t="s">
        <v>5045</v>
      </c>
      <c r="D58" s="62" t="s">
        <v>4979</v>
      </c>
      <c r="E58" s="63" t="s">
        <v>4970</v>
      </c>
      <c r="F58" s="63">
        <v>1561</v>
      </c>
      <c r="G58" s="64" t="str">
        <f t="shared" si="1"/>
        <v>138TN1561</v>
      </c>
      <c r="H58" s="63"/>
      <c r="I58" s="63"/>
      <c r="J58" s="63"/>
      <c r="K58" s="63"/>
      <c r="L58" s="63"/>
      <c r="M58" s="63"/>
    </row>
    <row r="59" spans="1:13" hidden="1" x14ac:dyDescent="0.25">
      <c r="A59" s="70" t="s">
        <v>5101</v>
      </c>
      <c r="B59" s="62" t="s">
        <v>2710</v>
      </c>
      <c r="C59" s="62" t="s">
        <v>5045</v>
      </c>
      <c r="D59" s="62" t="s">
        <v>4493</v>
      </c>
      <c r="E59" s="63" t="s">
        <v>4972</v>
      </c>
      <c r="F59" s="63">
        <v>1561</v>
      </c>
      <c r="G59" s="64" t="str">
        <f t="shared" si="1"/>
        <v>138XTHH1561</v>
      </c>
      <c r="H59" s="63"/>
      <c r="I59" s="63"/>
      <c r="J59" s="63"/>
      <c r="K59" s="63"/>
      <c r="L59" s="63"/>
      <c r="M59" s="63"/>
    </row>
    <row r="60" spans="1:13" hidden="1" x14ac:dyDescent="0.25">
      <c r="A60" s="70" t="s">
        <v>5102</v>
      </c>
      <c r="B60" s="62" t="s">
        <v>2710</v>
      </c>
      <c r="C60" s="62" t="s">
        <v>5045</v>
      </c>
      <c r="D60" s="62" t="s">
        <v>4978</v>
      </c>
      <c r="E60" s="63" t="s">
        <v>4983</v>
      </c>
      <c r="F60" s="63" t="s">
        <v>4984</v>
      </c>
      <c r="G60" s="64" t="str">
        <f t="shared" si="1"/>
        <v>1561XCK1561NCK</v>
      </c>
      <c r="H60" s="63"/>
      <c r="I60" s="63"/>
      <c r="J60" s="63"/>
      <c r="K60" s="63"/>
      <c r="L60" s="63"/>
      <c r="M60" s="63"/>
    </row>
    <row r="61" spans="1:13" hidden="1" x14ac:dyDescent="0.25">
      <c r="A61" s="70" t="s">
        <v>5103</v>
      </c>
      <c r="B61" s="62" t="s">
        <v>2710</v>
      </c>
      <c r="C61" s="62" t="s">
        <v>5045</v>
      </c>
      <c r="D61" s="62" t="s">
        <v>4973</v>
      </c>
      <c r="E61" s="63" t="s">
        <v>4494</v>
      </c>
      <c r="F61" s="63">
        <v>1561</v>
      </c>
      <c r="G61" s="64" t="str">
        <f t="shared" si="1"/>
        <v>3311561</v>
      </c>
      <c r="H61" s="63" t="s">
        <v>4494</v>
      </c>
      <c r="I61" s="63" t="s">
        <v>5008</v>
      </c>
      <c r="J61" s="63"/>
      <c r="K61" s="63"/>
      <c r="L61" s="63"/>
      <c r="M61" s="63"/>
    </row>
    <row r="62" spans="1:13" hidden="1" x14ac:dyDescent="0.25">
      <c r="A62" s="71" t="s">
        <v>5104</v>
      </c>
      <c r="B62" s="65" t="s">
        <v>2710</v>
      </c>
      <c r="C62" s="65" t="s">
        <v>5045</v>
      </c>
      <c r="D62" s="65" t="s">
        <v>4967</v>
      </c>
      <c r="E62" s="66" t="s">
        <v>4492</v>
      </c>
      <c r="F62" s="66">
        <v>1561</v>
      </c>
      <c r="G62" s="67" t="str">
        <f t="shared" si="1"/>
        <v>6321561</v>
      </c>
      <c r="H62" s="63" t="s">
        <v>4499</v>
      </c>
      <c r="I62" s="63" t="s">
        <v>5005</v>
      </c>
      <c r="J62" s="63"/>
      <c r="K62" s="63"/>
      <c r="L62" s="63" t="s">
        <v>4499</v>
      </c>
      <c r="M62" s="63" t="s">
        <v>5007</v>
      </c>
    </row>
  </sheetData>
  <sheetProtection formatColumns="0" formatRows="0" sort="0" autoFilter="0"/>
  <sortState ref="H52:H175">
    <sortCondition ref="H52:H175"/>
  </sortState>
  <phoneticPr fontId="9" type="noConversion"/>
  <conditionalFormatting sqref="G3:G62">
    <cfRule type="duplicateValues" dxfId="104" priority="5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O2793"/>
  <sheetViews>
    <sheetView zoomScaleNormal="100" workbookViewId="0">
      <pane ySplit="3" topLeftCell="A4" activePane="bottomLeft" state="frozen"/>
      <selection activeCell="C32" sqref="C32"/>
      <selection pane="bottomLeft" activeCell="D4" sqref="D4"/>
    </sheetView>
  </sheetViews>
  <sheetFormatPr defaultColWidth="10.28515625" defaultRowHeight="19.5" customHeight="1" x14ac:dyDescent="0.25"/>
  <cols>
    <col min="1" max="1" width="19.85546875" style="19" customWidth="1"/>
    <col min="2" max="2" width="41.140625" style="20" customWidth="1"/>
    <col min="3" max="3" width="8.7109375" style="19" bestFit="1" customWidth="1"/>
    <col min="4" max="4" width="15.28515625" style="19" customWidth="1"/>
    <col min="5" max="5" width="16.42578125" style="19" customWidth="1"/>
    <col min="6" max="6" width="27.5703125" style="19" customWidth="1"/>
    <col min="7" max="7" width="20.85546875" style="19" customWidth="1"/>
    <col min="8" max="8" width="10.28515625" style="20"/>
    <col min="9" max="9" width="19" style="20" customWidth="1"/>
    <col min="10" max="10" width="19.140625" style="20" customWidth="1"/>
    <col min="11" max="11" width="12.5703125" style="20" customWidth="1"/>
    <col min="12" max="12" width="16.85546875" style="20" bestFit="1" customWidth="1"/>
    <col min="13" max="13" width="11.28515625" style="20" customWidth="1"/>
    <col min="14" max="14" width="21.28515625" style="20" customWidth="1"/>
    <col min="15" max="15" width="18.42578125" style="20" customWidth="1"/>
    <col min="16" max="16384" width="10.28515625" style="20"/>
  </cols>
  <sheetData>
    <row r="1" spans="1:15" ht="19.5" customHeight="1" x14ac:dyDescent="0.25">
      <c r="A1" s="9" t="s">
        <v>2686</v>
      </c>
      <c r="B1" s="12"/>
      <c r="C1" s="11"/>
      <c r="D1" s="11"/>
      <c r="E1" s="11"/>
      <c r="F1" s="11"/>
      <c r="G1" s="11"/>
    </row>
    <row r="2" spans="1:15" ht="47.25" x14ac:dyDescent="0.25">
      <c r="A2" s="59" t="s">
        <v>2689</v>
      </c>
      <c r="B2" s="60" t="s">
        <v>2687</v>
      </c>
      <c r="C2" s="60" t="s">
        <v>2688</v>
      </c>
      <c r="D2" s="60" t="s">
        <v>3907</v>
      </c>
      <c r="E2" s="60" t="s">
        <v>3906</v>
      </c>
      <c r="F2" s="60" t="s">
        <v>2748</v>
      </c>
      <c r="G2" s="61" t="s">
        <v>2729</v>
      </c>
      <c r="I2" s="25" t="s">
        <v>4958</v>
      </c>
      <c r="J2" s="25" t="s">
        <v>4959</v>
      </c>
      <c r="K2" s="25" t="s">
        <v>4960</v>
      </c>
      <c r="L2" s="25" t="s">
        <v>4961</v>
      </c>
      <c r="M2" s="25" t="s">
        <v>4962</v>
      </c>
      <c r="N2" s="25" t="s">
        <v>4963</v>
      </c>
      <c r="O2" s="25" t="s">
        <v>4964</v>
      </c>
    </row>
    <row r="3" spans="1:15" ht="19.5" customHeight="1" x14ac:dyDescent="0.25">
      <c r="A3" s="105"/>
      <c r="B3" s="5"/>
      <c r="C3" s="2"/>
      <c r="D3" s="3">
        <f>SUM(D4:D1048576)</f>
        <v>122460.3</v>
      </c>
      <c r="E3" s="3">
        <f>SUM(E4:E1048576)</f>
        <v>0</v>
      </c>
      <c r="F3" s="3">
        <f>SUM(F4:F1048576)</f>
        <v>2325035757.5599999</v>
      </c>
      <c r="G3" s="58">
        <f>SUM(G4:G1048576)</f>
        <v>11330065649.520002</v>
      </c>
      <c r="I3" s="3">
        <f t="shared" ref="I3:O3" si="0">SUM(I4:I1048576)</f>
        <v>134535</v>
      </c>
      <c r="J3" s="3">
        <f t="shared" si="0"/>
        <v>7562681694</v>
      </c>
      <c r="K3" s="3">
        <f t="shared" si="0"/>
        <v>184444</v>
      </c>
      <c r="L3" s="3">
        <f t="shared" si="0"/>
        <v>18659316331.727272</v>
      </c>
      <c r="M3" s="3">
        <f t="shared" si="0"/>
        <v>72551.3</v>
      </c>
      <c r="N3" s="3">
        <f t="shared" si="0"/>
        <v>233431011.79272735</v>
      </c>
      <c r="O3" s="3">
        <f t="shared" si="0"/>
        <v>-201932141.72612345</v>
      </c>
    </row>
    <row r="4" spans="1:15" ht="19.5" customHeight="1" x14ac:dyDescent="0.25">
      <c r="A4" s="106" t="s">
        <v>2749</v>
      </c>
      <c r="B4" s="21" t="s">
        <v>2750</v>
      </c>
      <c r="C4" s="23"/>
      <c r="D4" s="23"/>
      <c r="E4" s="23"/>
      <c r="F4" s="23">
        <v>0</v>
      </c>
      <c r="G4" s="107">
        <f>(D4+E4)*F4</f>
        <v>0</v>
      </c>
      <c r="I4" s="7">
        <f>SUMIFS(NK_XUAT_NHAP!L:L,NK_XUAT_NHAP!E:E,A4,NK_XUAT_NHAP!B:B,"PNK")</f>
        <v>0</v>
      </c>
      <c r="J4" s="7">
        <f>SUMIFS(NK_XUAT_NHAP!O:O,NK_XUAT_NHAP!E:E,A4,NK_XUAT_NHAP!B:B,"PNK")</f>
        <v>0</v>
      </c>
      <c r="K4" s="7">
        <f>SUMIFS(NK_XUAT_NHAP!L:L,NK_XUAT_NHAP!E:E,A4,NK_XUAT_NHAP!B:B,"PXK")</f>
        <v>0</v>
      </c>
      <c r="L4" s="7">
        <f>SUMIFS(NK_XUAT_NHAP!O:O,NK_XUAT_NHAP!E:E,A4,NK_XUAT_NHAP!B:B,"PXK")</f>
        <v>0</v>
      </c>
      <c r="M4" s="7">
        <f>D4+E4+I4-K4</f>
        <v>0</v>
      </c>
      <c r="N4" s="7">
        <f>G4+J4-L4</f>
        <v>0</v>
      </c>
      <c r="O4" s="7">
        <f>+IF(M4=0,0,N4/M4)</f>
        <v>0</v>
      </c>
    </row>
    <row r="5" spans="1:15" ht="19.5" customHeight="1" x14ac:dyDescent="0.25">
      <c r="A5" s="106" t="s">
        <v>0</v>
      </c>
      <c r="B5" s="21" t="s">
        <v>2751</v>
      </c>
      <c r="C5" s="23" t="s">
        <v>1</v>
      </c>
      <c r="D5" s="23">
        <v>10</v>
      </c>
      <c r="E5" s="23"/>
      <c r="F5" s="23">
        <v>19500</v>
      </c>
      <c r="G5" s="107">
        <f t="shared" ref="G5:G68" si="1">(D5+E5)*F5</f>
        <v>195000</v>
      </c>
      <c r="I5" s="7">
        <f>SUMIFS(NK_XUAT_NHAP!L:L,NK_XUAT_NHAP!E:E,A5,NK_XUAT_NHAP!B:B,"PNK")</f>
        <v>0</v>
      </c>
      <c r="J5" s="7">
        <f>SUMIFS(NK_XUAT_NHAP!O:O,NK_XUAT_NHAP!E:E,A5,NK_XUAT_NHAP!B:B,"PNK")</f>
        <v>0</v>
      </c>
      <c r="K5" s="7">
        <f>SUMIFS(NK_XUAT_NHAP!L:L,NK_XUAT_NHAP!E:E,A5,NK_XUAT_NHAP!B:B,"PXK")</f>
        <v>0</v>
      </c>
      <c r="L5" s="7">
        <f>SUMIFS(NK_XUAT_NHAP!O:O,NK_XUAT_NHAP!E:E,A5,NK_XUAT_NHAP!B:B,"PXK")</f>
        <v>0</v>
      </c>
      <c r="M5" s="7">
        <f t="shared" ref="M5:M68" si="2">D5+E5+I5-K5</f>
        <v>10</v>
      </c>
      <c r="N5" s="7">
        <f t="shared" ref="N5:N68" si="3">G5+J5-L5</f>
        <v>195000</v>
      </c>
      <c r="O5" s="7">
        <f t="shared" ref="O5:O68" si="4">+IF(M5=0,0,N5/M5)</f>
        <v>19500</v>
      </c>
    </row>
    <row r="6" spans="1:15" ht="19.5" customHeight="1" x14ac:dyDescent="0.25">
      <c r="A6" s="106" t="s">
        <v>2</v>
      </c>
      <c r="B6" s="21" t="s">
        <v>2752</v>
      </c>
      <c r="C6" s="23" t="s">
        <v>1</v>
      </c>
      <c r="D6" s="23">
        <v>20</v>
      </c>
      <c r="E6" s="23"/>
      <c r="F6" s="23">
        <v>21000</v>
      </c>
      <c r="G6" s="107">
        <f>(D6+E6)*F6</f>
        <v>420000</v>
      </c>
      <c r="I6" s="7">
        <f>SUMIFS(NK_XUAT_NHAP!L:L,NK_XUAT_NHAP!E:E,A6,NK_XUAT_NHAP!B:B,"PNK")</f>
        <v>0</v>
      </c>
      <c r="J6" s="7">
        <f>SUMIFS(NK_XUAT_NHAP!O:O,NK_XUAT_NHAP!E:E,A6,NK_XUAT_NHAP!B:B,"PNK")</f>
        <v>0</v>
      </c>
      <c r="K6" s="7">
        <f>SUMIFS(NK_XUAT_NHAP!L:L,NK_XUAT_NHAP!E:E,A6,NK_XUAT_NHAP!B:B,"PXK")</f>
        <v>10</v>
      </c>
      <c r="L6" s="7">
        <f>SUMIFS(NK_XUAT_NHAP!O:O,NK_XUAT_NHAP!E:E,A6,NK_XUAT_NHAP!B:B,"PXK")</f>
        <v>302000</v>
      </c>
      <c r="M6" s="7">
        <f t="shared" si="2"/>
        <v>10</v>
      </c>
      <c r="N6" s="7">
        <f t="shared" si="3"/>
        <v>118000</v>
      </c>
      <c r="O6" s="7">
        <f t="shared" si="4"/>
        <v>11800</v>
      </c>
    </row>
    <row r="7" spans="1:15" ht="19.5" customHeight="1" x14ac:dyDescent="0.25">
      <c r="A7" s="106" t="s">
        <v>3</v>
      </c>
      <c r="B7" s="21" t="s">
        <v>2753</v>
      </c>
      <c r="C7" s="23" t="s">
        <v>1</v>
      </c>
      <c r="D7" s="23">
        <v>379</v>
      </c>
      <c r="E7" s="23"/>
      <c r="F7" s="23">
        <v>21100</v>
      </c>
      <c r="G7" s="107">
        <f t="shared" si="1"/>
        <v>7996900</v>
      </c>
      <c r="I7" s="7">
        <f>SUMIFS(NK_XUAT_NHAP!L:L,NK_XUAT_NHAP!E:E,A7,NK_XUAT_NHAP!B:B,"PNK")</f>
        <v>1453</v>
      </c>
      <c r="J7" s="7">
        <f>SUMIFS(NK_XUAT_NHAP!O:O,NK_XUAT_NHAP!E:E,A7,NK_XUAT_NHAP!B:B,"PNK")</f>
        <v>17755300</v>
      </c>
      <c r="K7" s="7">
        <f>SUMIFS(NK_XUAT_NHAP!L:L,NK_XUAT_NHAP!E:E,A7,NK_XUAT_NHAP!B:B,"PXK")</f>
        <v>1457</v>
      </c>
      <c r="L7" s="7">
        <f>SUMIFS(NK_XUAT_NHAP!O:O,NK_XUAT_NHAP!E:E,A7,NK_XUAT_NHAP!B:B,"PXK")</f>
        <v>27995500</v>
      </c>
      <c r="M7" s="7">
        <f t="shared" si="2"/>
        <v>375</v>
      </c>
      <c r="N7" s="7">
        <f t="shared" si="3"/>
        <v>-2243300</v>
      </c>
      <c r="O7" s="7">
        <f t="shared" si="4"/>
        <v>-5982.1333333333332</v>
      </c>
    </row>
    <row r="8" spans="1:15" ht="19.5" customHeight="1" x14ac:dyDescent="0.25">
      <c r="A8" s="106" t="s">
        <v>4</v>
      </c>
      <c r="B8" s="21" t="s">
        <v>2754</v>
      </c>
      <c r="C8" s="23" t="s">
        <v>1</v>
      </c>
      <c r="D8" s="23">
        <v>0</v>
      </c>
      <c r="E8" s="23"/>
      <c r="F8" s="23">
        <v>21200</v>
      </c>
      <c r="G8" s="107">
        <f t="shared" si="1"/>
        <v>0</v>
      </c>
      <c r="I8" s="7">
        <f>SUMIFS(NK_XUAT_NHAP!L:L,NK_XUAT_NHAP!E:E,A8,NK_XUAT_NHAP!B:B,"PNK")</f>
        <v>0</v>
      </c>
      <c r="J8" s="7">
        <f>SUMIFS(NK_XUAT_NHAP!O:O,NK_XUAT_NHAP!E:E,A8,NK_XUAT_NHAP!B:B,"PNK")</f>
        <v>0</v>
      </c>
      <c r="K8" s="7">
        <f>SUMIFS(NK_XUAT_NHAP!L:L,NK_XUAT_NHAP!E:E,A8,NK_XUAT_NHAP!B:B,"PXK")</f>
        <v>0</v>
      </c>
      <c r="L8" s="7">
        <f>SUMIFS(NK_XUAT_NHAP!O:O,NK_XUAT_NHAP!E:E,A8,NK_XUAT_NHAP!B:B,"PXK")</f>
        <v>0</v>
      </c>
      <c r="M8" s="7">
        <f t="shared" si="2"/>
        <v>0</v>
      </c>
      <c r="N8" s="7">
        <f t="shared" si="3"/>
        <v>0</v>
      </c>
      <c r="O8" s="7">
        <f t="shared" si="4"/>
        <v>0</v>
      </c>
    </row>
    <row r="9" spans="1:15" ht="19.5" customHeight="1" x14ac:dyDescent="0.25">
      <c r="A9" s="106" t="s">
        <v>5</v>
      </c>
      <c r="B9" s="21" t="s">
        <v>2755</v>
      </c>
      <c r="C9" s="23" t="s">
        <v>1</v>
      </c>
      <c r="D9" s="23">
        <v>9</v>
      </c>
      <c r="E9" s="23"/>
      <c r="F9" s="23">
        <v>21400</v>
      </c>
      <c r="G9" s="107">
        <f t="shared" si="1"/>
        <v>192600</v>
      </c>
      <c r="I9" s="7">
        <f>SUMIFS(NK_XUAT_NHAP!L:L,NK_XUAT_NHAP!E:E,A9,NK_XUAT_NHAP!B:B,"PNK")</f>
        <v>0</v>
      </c>
      <c r="J9" s="7">
        <f>SUMIFS(NK_XUAT_NHAP!O:O,NK_XUAT_NHAP!E:E,A9,NK_XUAT_NHAP!B:B,"PNK")</f>
        <v>0</v>
      </c>
      <c r="K9" s="7">
        <f>SUMIFS(NK_XUAT_NHAP!L:L,NK_XUAT_NHAP!E:E,A9,NK_XUAT_NHAP!B:B,"PXK")</f>
        <v>0</v>
      </c>
      <c r="L9" s="7">
        <f>SUMIFS(NK_XUAT_NHAP!O:O,NK_XUAT_NHAP!E:E,A9,NK_XUAT_NHAP!B:B,"PXK")</f>
        <v>0</v>
      </c>
      <c r="M9" s="7">
        <f t="shared" si="2"/>
        <v>9</v>
      </c>
      <c r="N9" s="7">
        <f t="shared" si="3"/>
        <v>192600</v>
      </c>
      <c r="O9" s="7">
        <f t="shared" si="4"/>
        <v>21400</v>
      </c>
    </row>
    <row r="10" spans="1:15" ht="19.5" customHeight="1" x14ac:dyDescent="0.25">
      <c r="A10" s="106" t="s">
        <v>6</v>
      </c>
      <c r="B10" s="21" t="s">
        <v>2756</v>
      </c>
      <c r="C10" s="23" t="s">
        <v>1</v>
      </c>
      <c r="D10" s="23">
        <v>341</v>
      </c>
      <c r="E10" s="23"/>
      <c r="F10" s="23">
        <v>21500</v>
      </c>
      <c r="G10" s="107">
        <f t="shared" si="1"/>
        <v>7331500</v>
      </c>
      <c r="I10" s="7">
        <f>SUMIFS(NK_XUAT_NHAP!L:L,NK_XUAT_NHAP!E:E,A10,NK_XUAT_NHAP!B:B,"PNK")</f>
        <v>1402</v>
      </c>
      <c r="J10" s="7">
        <f>SUMIFS(NK_XUAT_NHAP!O:O,NK_XUAT_NHAP!E:E,A10,NK_XUAT_NHAP!B:B,"PNK")</f>
        <v>19130700</v>
      </c>
      <c r="K10" s="7">
        <f>SUMIFS(NK_XUAT_NHAP!L:L,NK_XUAT_NHAP!E:E,A10,NK_XUAT_NHAP!B:B,"PXK")</f>
        <v>1338</v>
      </c>
      <c r="L10" s="7">
        <f>SUMIFS(NK_XUAT_NHAP!O:O,NK_XUAT_NHAP!E:E,A10,NK_XUAT_NHAP!B:B,"PXK")</f>
        <v>27945800</v>
      </c>
      <c r="M10" s="7">
        <f t="shared" si="2"/>
        <v>405</v>
      </c>
      <c r="N10" s="7">
        <f t="shared" si="3"/>
        <v>-1483600</v>
      </c>
      <c r="O10" s="7">
        <f t="shared" si="4"/>
        <v>-3663.2098765432097</v>
      </c>
    </row>
    <row r="11" spans="1:15" ht="19.5" customHeight="1" x14ac:dyDescent="0.25">
      <c r="A11" s="106" t="s">
        <v>7</v>
      </c>
      <c r="B11" s="21" t="s">
        <v>2757</v>
      </c>
      <c r="C11" s="23" t="s">
        <v>1</v>
      </c>
      <c r="D11" s="23">
        <v>161</v>
      </c>
      <c r="E11" s="23"/>
      <c r="F11" s="23">
        <v>22500</v>
      </c>
      <c r="G11" s="107">
        <f t="shared" si="1"/>
        <v>3622500</v>
      </c>
      <c r="I11" s="7">
        <f>SUMIFS(NK_XUAT_NHAP!L:L,NK_XUAT_NHAP!E:E,A11,NK_XUAT_NHAP!B:B,"PNK")</f>
        <v>1450</v>
      </c>
      <c r="J11" s="7">
        <f>SUMIFS(NK_XUAT_NHAP!O:O,NK_XUAT_NHAP!E:E,A11,NK_XUAT_NHAP!B:B,"PNK")</f>
        <v>24390000</v>
      </c>
      <c r="K11" s="7">
        <f>SUMIFS(NK_XUAT_NHAP!L:L,NK_XUAT_NHAP!E:E,A11,NK_XUAT_NHAP!B:B,"PXK")</f>
        <v>1143</v>
      </c>
      <c r="L11" s="7">
        <f>SUMIFS(NK_XUAT_NHAP!O:O,NK_XUAT_NHAP!E:E,A11,NK_XUAT_NHAP!B:B,"PXK")</f>
        <v>28088500</v>
      </c>
      <c r="M11" s="7">
        <f t="shared" si="2"/>
        <v>468</v>
      </c>
      <c r="N11" s="7">
        <f t="shared" si="3"/>
        <v>-76000</v>
      </c>
      <c r="O11" s="7">
        <f t="shared" si="4"/>
        <v>-162.39316239316238</v>
      </c>
    </row>
    <row r="12" spans="1:15" ht="19.5" customHeight="1" x14ac:dyDescent="0.25">
      <c r="A12" s="106" t="s">
        <v>8</v>
      </c>
      <c r="B12" s="21" t="s">
        <v>2758</v>
      </c>
      <c r="C12" s="23" t="s">
        <v>1</v>
      </c>
      <c r="D12" s="23">
        <v>243</v>
      </c>
      <c r="E12" s="23"/>
      <c r="F12" s="23">
        <v>23600</v>
      </c>
      <c r="G12" s="107">
        <f t="shared" si="1"/>
        <v>5734800</v>
      </c>
      <c r="I12" s="7">
        <f>SUMIFS(NK_XUAT_NHAP!L:L,NK_XUAT_NHAP!E:E,A12,NK_XUAT_NHAP!B:B,"PNK")</f>
        <v>1604</v>
      </c>
      <c r="J12" s="7">
        <f>SUMIFS(NK_XUAT_NHAP!O:O,NK_XUAT_NHAP!E:E,A12,NK_XUAT_NHAP!B:B,"PNK")</f>
        <v>26780400</v>
      </c>
      <c r="K12" s="7">
        <f>SUMIFS(NK_XUAT_NHAP!L:L,NK_XUAT_NHAP!E:E,A12,NK_XUAT_NHAP!B:B,"PXK")</f>
        <v>1359</v>
      </c>
      <c r="L12" s="7">
        <f>SUMIFS(NK_XUAT_NHAP!O:O,NK_XUAT_NHAP!E:E,A12,NK_XUAT_NHAP!B:B,"PXK")</f>
        <v>33565900</v>
      </c>
      <c r="M12" s="7">
        <f t="shared" si="2"/>
        <v>488</v>
      </c>
      <c r="N12" s="7">
        <f t="shared" si="3"/>
        <v>-1050700</v>
      </c>
      <c r="O12" s="7">
        <f t="shared" si="4"/>
        <v>-2153.0737704918033</v>
      </c>
    </row>
    <row r="13" spans="1:15" ht="19.5" customHeight="1" x14ac:dyDescent="0.25">
      <c r="A13" s="106" t="s">
        <v>9</v>
      </c>
      <c r="B13" s="21" t="s">
        <v>2759</v>
      </c>
      <c r="C13" s="23" t="s">
        <v>1</v>
      </c>
      <c r="D13" s="23">
        <v>173</v>
      </c>
      <c r="E13" s="23"/>
      <c r="F13" s="23">
        <v>24400</v>
      </c>
      <c r="G13" s="107">
        <f t="shared" si="1"/>
        <v>4221200</v>
      </c>
      <c r="I13" s="7">
        <f>SUMIFS(NK_XUAT_NHAP!L:L,NK_XUAT_NHAP!E:E,A13,NK_XUAT_NHAP!B:B,"PNK")</f>
        <v>900</v>
      </c>
      <c r="J13" s="7">
        <f>SUMIFS(NK_XUAT_NHAP!O:O,NK_XUAT_NHAP!E:E,A13,NK_XUAT_NHAP!B:B,"PNK")</f>
        <v>14640000</v>
      </c>
      <c r="K13" s="7">
        <f>SUMIFS(NK_XUAT_NHAP!L:L,NK_XUAT_NHAP!E:E,A13,NK_XUAT_NHAP!B:B,"PXK")</f>
        <v>627</v>
      </c>
      <c r="L13" s="7">
        <f>SUMIFS(NK_XUAT_NHAP!O:O,NK_XUAT_NHAP!E:E,A13,NK_XUAT_NHAP!B:B,"PXK")</f>
        <v>14477700</v>
      </c>
      <c r="M13" s="7">
        <f t="shared" si="2"/>
        <v>446</v>
      </c>
      <c r="N13" s="7">
        <f t="shared" si="3"/>
        <v>4383500</v>
      </c>
      <c r="O13" s="7">
        <f t="shared" si="4"/>
        <v>9828.4753363228701</v>
      </c>
    </row>
    <row r="14" spans="1:15" ht="19.5" customHeight="1" x14ac:dyDescent="0.25">
      <c r="A14" s="106" t="s">
        <v>10</v>
      </c>
      <c r="B14" s="21" t="s">
        <v>2760</v>
      </c>
      <c r="C14" s="23" t="s">
        <v>1</v>
      </c>
      <c r="D14" s="23">
        <v>129</v>
      </c>
      <c r="E14" s="23"/>
      <c r="F14" s="23">
        <v>24800</v>
      </c>
      <c r="G14" s="107">
        <f t="shared" si="1"/>
        <v>3199200</v>
      </c>
      <c r="I14" s="7">
        <f>SUMIFS(NK_XUAT_NHAP!L:L,NK_XUAT_NHAP!E:E,A14,NK_XUAT_NHAP!B:B,"PNK")</f>
        <v>803</v>
      </c>
      <c r="J14" s="7">
        <f>SUMIFS(NK_XUAT_NHAP!O:O,NK_XUAT_NHAP!E:E,A14,NK_XUAT_NHAP!B:B,"PNK")</f>
        <v>13666700</v>
      </c>
      <c r="K14" s="7">
        <f>SUMIFS(NK_XUAT_NHAP!L:L,NK_XUAT_NHAP!E:E,A14,NK_XUAT_NHAP!B:B,"PXK")</f>
        <v>580</v>
      </c>
      <c r="L14" s="7">
        <f>SUMIFS(NK_XUAT_NHAP!O:O,NK_XUAT_NHAP!E:E,A14,NK_XUAT_NHAP!B:B,"PXK")</f>
        <v>14209800</v>
      </c>
      <c r="M14" s="7">
        <f t="shared" si="2"/>
        <v>352</v>
      </c>
      <c r="N14" s="7">
        <f t="shared" si="3"/>
        <v>2656100</v>
      </c>
      <c r="O14" s="7">
        <f t="shared" si="4"/>
        <v>7545.738636363636</v>
      </c>
    </row>
    <row r="15" spans="1:15" ht="19.5" customHeight="1" x14ac:dyDescent="0.25">
      <c r="A15" s="106" t="s">
        <v>11</v>
      </c>
      <c r="B15" s="21" t="s">
        <v>2761</v>
      </c>
      <c r="C15" s="23" t="s">
        <v>1</v>
      </c>
      <c r="D15" s="23">
        <v>168</v>
      </c>
      <c r="E15" s="23"/>
      <c r="F15" s="23">
        <v>28200</v>
      </c>
      <c r="G15" s="107">
        <f t="shared" si="1"/>
        <v>4737600</v>
      </c>
      <c r="I15" s="7">
        <f>SUMIFS(NK_XUAT_NHAP!L:L,NK_XUAT_NHAP!E:E,A15,NK_XUAT_NHAP!B:B,"PNK")</f>
        <v>800</v>
      </c>
      <c r="J15" s="7">
        <f>SUMIFS(NK_XUAT_NHAP!O:O,NK_XUAT_NHAP!E:E,A15,NK_XUAT_NHAP!B:B,"PNK")</f>
        <v>15455000</v>
      </c>
      <c r="K15" s="7">
        <f>SUMIFS(NK_XUAT_NHAP!L:L,NK_XUAT_NHAP!E:E,A15,NK_XUAT_NHAP!B:B,"PXK")</f>
        <v>623</v>
      </c>
      <c r="L15" s="7">
        <f>SUMIFS(NK_XUAT_NHAP!O:O,NK_XUAT_NHAP!E:E,A15,NK_XUAT_NHAP!B:B,"PXK")</f>
        <v>17929000</v>
      </c>
      <c r="M15" s="7">
        <f t="shared" si="2"/>
        <v>345</v>
      </c>
      <c r="N15" s="7">
        <f t="shared" si="3"/>
        <v>2263600</v>
      </c>
      <c r="O15" s="7">
        <f t="shared" si="4"/>
        <v>6561.159420289855</v>
      </c>
    </row>
    <row r="16" spans="1:15" ht="19.5" customHeight="1" x14ac:dyDescent="0.25">
      <c r="A16" s="106" t="s">
        <v>12</v>
      </c>
      <c r="B16" s="21" t="s">
        <v>2762</v>
      </c>
      <c r="C16" s="23" t="s">
        <v>1</v>
      </c>
      <c r="D16" s="23">
        <v>541</v>
      </c>
      <c r="E16" s="23"/>
      <c r="F16" s="23">
        <v>29700</v>
      </c>
      <c r="G16" s="107">
        <f t="shared" si="1"/>
        <v>16067700</v>
      </c>
      <c r="I16" s="7">
        <f>SUMIFS(NK_XUAT_NHAP!L:L,NK_XUAT_NHAP!E:E,A16,NK_XUAT_NHAP!B:B,"PNK")</f>
        <v>1153</v>
      </c>
      <c r="J16" s="7">
        <f>SUMIFS(NK_XUAT_NHAP!O:O,NK_XUAT_NHAP!E:E,A16,NK_XUAT_NHAP!B:B,"PNK")</f>
        <v>14878500</v>
      </c>
      <c r="K16" s="7">
        <f>SUMIFS(NK_XUAT_NHAP!L:L,NK_XUAT_NHAP!E:E,A16,NK_XUAT_NHAP!B:B,"PXK")</f>
        <v>1324</v>
      </c>
      <c r="L16" s="7">
        <f>SUMIFS(NK_XUAT_NHAP!O:O,NK_XUAT_NHAP!E:E,A16,NK_XUAT_NHAP!B:B,"PXK")</f>
        <v>31275100</v>
      </c>
      <c r="M16" s="7">
        <f t="shared" si="2"/>
        <v>370</v>
      </c>
      <c r="N16" s="7">
        <f t="shared" si="3"/>
        <v>-328900</v>
      </c>
      <c r="O16" s="7">
        <f t="shared" si="4"/>
        <v>-888.91891891891896</v>
      </c>
    </row>
    <row r="17" spans="1:15" ht="19.5" customHeight="1" x14ac:dyDescent="0.25">
      <c r="A17" s="106" t="s">
        <v>13</v>
      </c>
      <c r="B17" s="21" t="s">
        <v>2763</v>
      </c>
      <c r="C17" s="23" t="s">
        <v>1</v>
      </c>
      <c r="D17" s="23">
        <v>634</v>
      </c>
      <c r="E17" s="23"/>
      <c r="F17" s="23">
        <v>32900</v>
      </c>
      <c r="G17" s="107">
        <f t="shared" si="1"/>
        <v>20858600</v>
      </c>
      <c r="I17" s="7">
        <f>SUMIFS(NK_XUAT_NHAP!L:L,NK_XUAT_NHAP!E:E,A17,NK_XUAT_NHAP!B:B,"PNK")</f>
        <v>965</v>
      </c>
      <c r="J17" s="7">
        <f>SUMIFS(NK_XUAT_NHAP!O:O,NK_XUAT_NHAP!E:E,A17,NK_XUAT_NHAP!B:B,"PNK")</f>
        <v>8256600</v>
      </c>
      <c r="K17" s="7">
        <f>SUMIFS(NK_XUAT_NHAP!L:L,NK_XUAT_NHAP!E:E,A17,NK_XUAT_NHAP!B:B,"PXK")</f>
        <v>1512</v>
      </c>
      <c r="L17" s="7">
        <f>SUMIFS(NK_XUAT_NHAP!O:O,NK_XUAT_NHAP!E:E,A17,NK_XUAT_NHAP!B:B,"PXK")</f>
        <v>40546200</v>
      </c>
      <c r="M17" s="7">
        <f t="shared" si="2"/>
        <v>87</v>
      </c>
      <c r="N17" s="7">
        <f t="shared" si="3"/>
        <v>-11431000</v>
      </c>
      <c r="O17" s="7">
        <f t="shared" si="4"/>
        <v>-131390.80459770115</v>
      </c>
    </row>
    <row r="18" spans="1:15" ht="19.5" customHeight="1" x14ac:dyDescent="0.25">
      <c r="A18" s="106" t="s">
        <v>14</v>
      </c>
      <c r="B18" s="21" t="s">
        <v>2764</v>
      </c>
      <c r="C18" s="23" t="s">
        <v>1</v>
      </c>
      <c r="D18" s="23">
        <v>303</v>
      </c>
      <c r="E18" s="23"/>
      <c r="F18" s="23">
        <v>37700</v>
      </c>
      <c r="G18" s="107">
        <f t="shared" si="1"/>
        <v>11423100</v>
      </c>
      <c r="I18" s="7">
        <f>SUMIFS(NK_XUAT_NHAP!L:L,NK_XUAT_NHAP!E:E,A18,NK_XUAT_NHAP!B:B,"PNK")</f>
        <v>652</v>
      </c>
      <c r="J18" s="7">
        <f>SUMIFS(NK_XUAT_NHAP!O:O,NK_XUAT_NHAP!E:E,A18,NK_XUAT_NHAP!B:B,"PNK")</f>
        <v>9461200</v>
      </c>
      <c r="K18" s="7">
        <f>SUMIFS(NK_XUAT_NHAP!L:L,NK_XUAT_NHAP!E:E,A18,NK_XUAT_NHAP!B:B,"PXK")</f>
        <v>847</v>
      </c>
      <c r="L18" s="7">
        <f>SUMIFS(NK_XUAT_NHAP!O:O,NK_XUAT_NHAP!E:E,A18,NK_XUAT_NHAP!B:B,"PXK")</f>
        <v>27807900</v>
      </c>
      <c r="M18" s="7">
        <f t="shared" si="2"/>
        <v>108</v>
      </c>
      <c r="N18" s="7">
        <f t="shared" si="3"/>
        <v>-6923600</v>
      </c>
      <c r="O18" s="7">
        <f t="shared" si="4"/>
        <v>-64107.407407407409</v>
      </c>
    </row>
    <row r="19" spans="1:15" ht="19.5" customHeight="1" x14ac:dyDescent="0.25">
      <c r="A19" s="106" t="s">
        <v>15</v>
      </c>
      <c r="B19" s="21" t="s">
        <v>2765</v>
      </c>
      <c r="C19" s="23" t="s">
        <v>1</v>
      </c>
      <c r="D19" s="23">
        <v>0</v>
      </c>
      <c r="E19" s="23"/>
      <c r="F19" s="23">
        <v>46600</v>
      </c>
      <c r="G19" s="107">
        <f t="shared" si="1"/>
        <v>0</v>
      </c>
      <c r="I19" s="7">
        <f>SUMIFS(NK_XUAT_NHAP!L:L,NK_XUAT_NHAP!E:E,A19,NK_XUAT_NHAP!B:B,"PNK")</f>
        <v>0</v>
      </c>
      <c r="J19" s="7">
        <f>SUMIFS(NK_XUAT_NHAP!O:O,NK_XUAT_NHAP!E:E,A19,NK_XUAT_NHAP!B:B,"PNK")</f>
        <v>0</v>
      </c>
      <c r="K19" s="7">
        <f>SUMIFS(NK_XUAT_NHAP!L:L,NK_XUAT_NHAP!E:E,A19,NK_XUAT_NHAP!B:B,"PXK")</f>
        <v>0</v>
      </c>
      <c r="L19" s="7">
        <f>SUMIFS(NK_XUAT_NHAP!O:O,NK_XUAT_NHAP!E:E,A19,NK_XUAT_NHAP!B:B,"PXK")</f>
        <v>0</v>
      </c>
      <c r="M19" s="7">
        <f t="shared" si="2"/>
        <v>0</v>
      </c>
      <c r="N19" s="7">
        <f t="shared" si="3"/>
        <v>0</v>
      </c>
      <c r="O19" s="7">
        <f t="shared" si="4"/>
        <v>0</v>
      </c>
    </row>
    <row r="20" spans="1:15" ht="19.5" customHeight="1" x14ac:dyDescent="0.25">
      <c r="A20" s="106" t="s">
        <v>16</v>
      </c>
      <c r="B20" s="21" t="s">
        <v>2766</v>
      </c>
      <c r="C20" s="23" t="s">
        <v>1</v>
      </c>
      <c r="D20" s="23">
        <v>276</v>
      </c>
      <c r="E20" s="23"/>
      <c r="F20" s="23">
        <v>47200</v>
      </c>
      <c r="G20" s="107">
        <f t="shared" si="1"/>
        <v>13027200</v>
      </c>
      <c r="I20" s="7">
        <f>SUMIFS(NK_XUAT_NHAP!L:L,NK_XUAT_NHAP!E:E,A20,NK_XUAT_NHAP!B:B,"PNK")</f>
        <v>804</v>
      </c>
      <c r="J20" s="7">
        <f>SUMIFS(NK_XUAT_NHAP!O:O,NK_XUAT_NHAP!E:E,A20,NK_XUAT_NHAP!B:B,"PNK")</f>
        <v>14250600</v>
      </c>
      <c r="K20" s="7">
        <f>SUMIFS(NK_XUAT_NHAP!L:L,NK_XUAT_NHAP!E:E,A20,NK_XUAT_NHAP!B:B,"PXK")</f>
        <v>1040</v>
      </c>
      <c r="L20" s="7">
        <f>SUMIFS(NK_XUAT_NHAP!O:O,NK_XUAT_NHAP!E:E,A20,NK_XUAT_NHAP!B:B,"PXK")</f>
        <v>41916400</v>
      </c>
      <c r="M20" s="7">
        <f t="shared" si="2"/>
        <v>40</v>
      </c>
      <c r="N20" s="7">
        <f t="shared" si="3"/>
        <v>-14638600</v>
      </c>
      <c r="O20" s="7">
        <f t="shared" si="4"/>
        <v>-365965</v>
      </c>
    </row>
    <row r="21" spans="1:15" ht="19.5" customHeight="1" x14ac:dyDescent="0.25">
      <c r="A21" s="106" t="s">
        <v>17</v>
      </c>
      <c r="B21" s="21" t="s">
        <v>2767</v>
      </c>
      <c r="C21" s="23" t="s">
        <v>1</v>
      </c>
      <c r="D21" s="23">
        <v>58</v>
      </c>
      <c r="E21" s="23"/>
      <c r="F21" s="23">
        <v>53300</v>
      </c>
      <c r="G21" s="107">
        <f t="shared" si="1"/>
        <v>3091400</v>
      </c>
      <c r="I21" s="7">
        <f>SUMIFS(NK_XUAT_NHAP!L:L,NK_XUAT_NHAP!E:E,A21,NK_XUAT_NHAP!B:B,"PNK")</f>
        <v>220</v>
      </c>
      <c r="J21" s="7">
        <f>SUMIFS(NK_XUAT_NHAP!O:O,NK_XUAT_NHAP!E:E,A21,NK_XUAT_NHAP!B:B,"PNK")</f>
        <v>6354000</v>
      </c>
      <c r="K21" s="7">
        <f>SUMIFS(NK_XUAT_NHAP!L:L,NK_XUAT_NHAP!E:E,A21,NK_XUAT_NHAP!B:B,"PXK")</f>
        <v>225</v>
      </c>
      <c r="L21" s="7">
        <f>SUMIFS(NK_XUAT_NHAP!O:O,NK_XUAT_NHAP!E:E,A21,NK_XUAT_NHAP!B:B,"PXK")</f>
        <v>11635300</v>
      </c>
      <c r="M21" s="7">
        <f t="shared" si="2"/>
        <v>53</v>
      </c>
      <c r="N21" s="7">
        <f t="shared" si="3"/>
        <v>-2189900</v>
      </c>
      <c r="O21" s="7">
        <f t="shared" si="4"/>
        <v>-41318.867924528298</v>
      </c>
    </row>
    <row r="22" spans="1:15" ht="19.5" customHeight="1" x14ac:dyDescent="0.25">
      <c r="A22" s="106" t="s">
        <v>18</v>
      </c>
      <c r="B22" s="21" t="s">
        <v>2768</v>
      </c>
      <c r="C22" s="23" t="s">
        <v>1</v>
      </c>
      <c r="D22" s="23">
        <v>41</v>
      </c>
      <c r="E22" s="23"/>
      <c r="F22" s="23">
        <v>70300</v>
      </c>
      <c r="G22" s="107">
        <f t="shared" si="1"/>
        <v>2882300</v>
      </c>
      <c r="I22" s="7">
        <f>SUMIFS(NK_XUAT_NHAP!L:L,NK_XUAT_NHAP!E:E,A22,NK_XUAT_NHAP!B:B,"PNK")</f>
        <v>53</v>
      </c>
      <c r="J22" s="7">
        <f>SUMIFS(NK_XUAT_NHAP!O:O,NK_XUAT_NHAP!E:E,A22,NK_XUAT_NHAP!B:B,"PNK")</f>
        <v>3380000</v>
      </c>
      <c r="K22" s="7">
        <f>SUMIFS(NK_XUAT_NHAP!L:L,NK_XUAT_NHAP!E:E,A22,NK_XUAT_NHAP!B:B,"PXK")</f>
        <v>70</v>
      </c>
      <c r="L22" s="7">
        <f>SUMIFS(NK_XUAT_NHAP!O:O,NK_XUAT_NHAP!E:E,A22,NK_XUAT_NHAP!B:B,"PXK")</f>
        <v>5454100</v>
      </c>
      <c r="M22" s="7">
        <f t="shared" si="2"/>
        <v>24</v>
      </c>
      <c r="N22" s="7">
        <f t="shared" si="3"/>
        <v>808200</v>
      </c>
      <c r="O22" s="7">
        <f t="shared" si="4"/>
        <v>33675</v>
      </c>
    </row>
    <row r="23" spans="1:15" ht="19.5" customHeight="1" x14ac:dyDescent="0.25">
      <c r="A23" s="106" t="s">
        <v>19</v>
      </c>
      <c r="B23" s="21" t="s">
        <v>2769</v>
      </c>
      <c r="C23" s="23" t="s">
        <v>1</v>
      </c>
      <c r="D23" s="23">
        <v>35</v>
      </c>
      <c r="E23" s="23"/>
      <c r="F23" s="23">
        <v>90200</v>
      </c>
      <c r="G23" s="107">
        <f t="shared" si="1"/>
        <v>3157000</v>
      </c>
      <c r="I23" s="7">
        <f>SUMIFS(NK_XUAT_NHAP!L:L,NK_XUAT_NHAP!E:E,A23,NK_XUAT_NHAP!B:B,"PNK")</f>
        <v>20</v>
      </c>
      <c r="J23" s="7">
        <f>SUMIFS(NK_XUAT_NHAP!O:O,NK_XUAT_NHAP!E:E,A23,NK_XUAT_NHAP!B:B,"PNK")</f>
        <v>1734000</v>
      </c>
      <c r="K23" s="7">
        <f>SUMIFS(NK_XUAT_NHAP!L:L,NK_XUAT_NHAP!E:E,A23,NK_XUAT_NHAP!B:B,"PXK")</f>
        <v>18</v>
      </c>
      <c r="L23" s="7">
        <f>SUMIFS(NK_XUAT_NHAP!O:O,NK_XUAT_NHAP!E:E,A23,NK_XUAT_NHAP!B:B,"PXK")</f>
        <v>2176200</v>
      </c>
      <c r="M23" s="7">
        <f t="shared" si="2"/>
        <v>37</v>
      </c>
      <c r="N23" s="7">
        <f t="shared" si="3"/>
        <v>2714800</v>
      </c>
      <c r="O23" s="7">
        <f t="shared" si="4"/>
        <v>73372.972972972973</v>
      </c>
    </row>
    <row r="24" spans="1:15" ht="19.5" customHeight="1" x14ac:dyDescent="0.25">
      <c r="A24" s="106" t="s">
        <v>20</v>
      </c>
      <c r="B24" s="21" t="s">
        <v>2770</v>
      </c>
      <c r="C24" s="23" t="s">
        <v>1</v>
      </c>
      <c r="D24" s="23">
        <v>5</v>
      </c>
      <c r="E24" s="23"/>
      <c r="F24" s="23">
        <v>105800</v>
      </c>
      <c r="G24" s="107">
        <f t="shared" si="1"/>
        <v>529000</v>
      </c>
      <c r="I24" s="7">
        <f>SUMIFS(NK_XUAT_NHAP!L:L,NK_XUAT_NHAP!E:E,A24,NK_XUAT_NHAP!B:B,"PNK")</f>
        <v>0</v>
      </c>
      <c r="J24" s="7">
        <f>SUMIFS(NK_XUAT_NHAP!O:O,NK_XUAT_NHAP!E:E,A24,NK_XUAT_NHAP!B:B,"PNK")</f>
        <v>0</v>
      </c>
      <c r="K24" s="7">
        <f>SUMIFS(NK_XUAT_NHAP!L:L,NK_XUAT_NHAP!E:E,A24,NK_XUAT_NHAP!B:B,"PXK")</f>
        <v>0</v>
      </c>
      <c r="L24" s="7">
        <f>SUMIFS(NK_XUAT_NHAP!O:O,NK_XUAT_NHAP!E:E,A24,NK_XUAT_NHAP!B:B,"PXK")</f>
        <v>0</v>
      </c>
      <c r="M24" s="7">
        <f t="shared" si="2"/>
        <v>5</v>
      </c>
      <c r="N24" s="7">
        <f t="shared" si="3"/>
        <v>529000</v>
      </c>
      <c r="O24" s="7">
        <f t="shared" si="4"/>
        <v>105800</v>
      </c>
    </row>
    <row r="25" spans="1:15" s="24" customFormat="1" ht="19.5" customHeight="1" x14ac:dyDescent="0.25">
      <c r="A25" s="106" t="s">
        <v>21</v>
      </c>
      <c r="B25" s="21" t="s">
        <v>2771</v>
      </c>
      <c r="C25" s="23" t="s">
        <v>1</v>
      </c>
      <c r="D25" s="23">
        <v>56</v>
      </c>
      <c r="E25" s="23"/>
      <c r="F25" s="23">
        <v>112300</v>
      </c>
      <c r="G25" s="107">
        <f t="shared" si="1"/>
        <v>6288800</v>
      </c>
      <c r="I25" s="7">
        <f>SUMIFS(NK_XUAT_NHAP!L:L,NK_XUAT_NHAP!E:E,A25,NK_XUAT_NHAP!B:B,"PNK")</f>
        <v>0</v>
      </c>
      <c r="J25" s="7">
        <f>SUMIFS(NK_XUAT_NHAP!O:O,NK_XUAT_NHAP!E:E,A25,NK_XUAT_NHAP!B:B,"PNK")</f>
        <v>0</v>
      </c>
      <c r="K25" s="7">
        <f>SUMIFS(NK_XUAT_NHAP!L:L,NK_XUAT_NHAP!E:E,A25,NK_XUAT_NHAP!B:B,"PXK")</f>
        <v>0</v>
      </c>
      <c r="L25" s="7">
        <f>SUMIFS(NK_XUAT_NHAP!O:O,NK_XUAT_NHAP!E:E,A25,NK_XUAT_NHAP!B:B,"PXK")</f>
        <v>0</v>
      </c>
      <c r="M25" s="7">
        <f t="shared" si="2"/>
        <v>56</v>
      </c>
      <c r="N25" s="7">
        <f t="shared" si="3"/>
        <v>6288800</v>
      </c>
      <c r="O25" s="7">
        <f t="shared" si="4"/>
        <v>112300</v>
      </c>
    </row>
    <row r="26" spans="1:15" ht="19.5" customHeight="1" x14ac:dyDescent="0.25">
      <c r="A26" s="106" t="s">
        <v>22</v>
      </c>
      <c r="B26" s="21" t="s">
        <v>2772</v>
      </c>
      <c r="C26" s="23" t="s">
        <v>1</v>
      </c>
      <c r="D26" s="23">
        <v>107</v>
      </c>
      <c r="E26" s="23"/>
      <c r="F26" s="23">
        <v>130700</v>
      </c>
      <c r="G26" s="107">
        <f t="shared" si="1"/>
        <v>13984900</v>
      </c>
      <c r="I26" s="7">
        <f>SUMIFS(NK_XUAT_NHAP!L:L,NK_XUAT_NHAP!E:E,A26,NK_XUAT_NHAP!B:B,"PNK")</f>
        <v>0</v>
      </c>
      <c r="J26" s="7">
        <f>SUMIFS(NK_XUAT_NHAP!O:O,NK_XUAT_NHAP!E:E,A26,NK_XUAT_NHAP!B:B,"PNK")</f>
        <v>0</v>
      </c>
      <c r="K26" s="7">
        <f>SUMIFS(NK_XUAT_NHAP!L:L,NK_XUAT_NHAP!E:E,A26,NK_XUAT_NHAP!B:B,"PXK")</f>
        <v>0</v>
      </c>
      <c r="L26" s="7">
        <f>SUMIFS(NK_XUAT_NHAP!O:O,NK_XUAT_NHAP!E:E,A26,NK_XUAT_NHAP!B:B,"PXK")</f>
        <v>0</v>
      </c>
      <c r="M26" s="7">
        <f t="shared" si="2"/>
        <v>107</v>
      </c>
      <c r="N26" s="7">
        <f t="shared" si="3"/>
        <v>13984900</v>
      </c>
      <c r="O26" s="7">
        <f t="shared" si="4"/>
        <v>130700</v>
      </c>
    </row>
    <row r="27" spans="1:15" ht="19.5" customHeight="1" x14ac:dyDescent="0.25">
      <c r="A27" s="106" t="s">
        <v>23</v>
      </c>
      <c r="B27" s="21" t="s">
        <v>2773</v>
      </c>
      <c r="C27" s="23" t="s">
        <v>1</v>
      </c>
      <c r="D27" s="23">
        <v>0</v>
      </c>
      <c r="E27" s="23"/>
      <c r="F27" s="23">
        <v>23600</v>
      </c>
      <c r="G27" s="107">
        <f t="shared" si="1"/>
        <v>0</v>
      </c>
      <c r="I27" s="7">
        <f>SUMIFS(NK_XUAT_NHAP!L:L,NK_XUAT_NHAP!E:E,A27,NK_XUAT_NHAP!B:B,"PNK")</f>
        <v>0</v>
      </c>
      <c r="J27" s="7">
        <f>SUMIFS(NK_XUAT_NHAP!O:O,NK_XUAT_NHAP!E:E,A27,NK_XUAT_NHAP!B:B,"PNK")</f>
        <v>0</v>
      </c>
      <c r="K27" s="7">
        <f>SUMIFS(NK_XUAT_NHAP!L:L,NK_XUAT_NHAP!E:E,A27,NK_XUAT_NHAP!B:B,"PXK")</f>
        <v>0</v>
      </c>
      <c r="L27" s="7">
        <f>SUMIFS(NK_XUAT_NHAP!O:O,NK_XUAT_NHAP!E:E,A27,NK_XUAT_NHAP!B:B,"PXK")</f>
        <v>0</v>
      </c>
      <c r="M27" s="7">
        <f t="shared" si="2"/>
        <v>0</v>
      </c>
      <c r="N27" s="7">
        <f t="shared" si="3"/>
        <v>0</v>
      </c>
      <c r="O27" s="7">
        <f t="shared" si="4"/>
        <v>0</v>
      </c>
    </row>
    <row r="28" spans="1:15" ht="19.5" customHeight="1" x14ac:dyDescent="0.25">
      <c r="A28" s="106" t="s">
        <v>24</v>
      </c>
      <c r="B28" s="21" t="s">
        <v>2774</v>
      </c>
      <c r="C28" s="23" t="s">
        <v>1</v>
      </c>
      <c r="D28" s="23">
        <v>0</v>
      </c>
      <c r="E28" s="23"/>
      <c r="F28" s="23">
        <v>24500</v>
      </c>
      <c r="G28" s="107">
        <f t="shared" si="1"/>
        <v>0</v>
      </c>
      <c r="I28" s="7">
        <f>SUMIFS(NK_XUAT_NHAP!L:L,NK_XUAT_NHAP!E:E,A28,NK_XUAT_NHAP!B:B,"PNK")</f>
        <v>0</v>
      </c>
      <c r="J28" s="7">
        <f>SUMIFS(NK_XUAT_NHAP!O:O,NK_XUAT_NHAP!E:E,A28,NK_XUAT_NHAP!B:B,"PNK")</f>
        <v>0</v>
      </c>
      <c r="K28" s="7">
        <f>SUMIFS(NK_XUAT_NHAP!L:L,NK_XUAT_NHAP!E:E,A28,NK_XUAT_NHAP!B:B,"PXK")</f>
        <v>0</v>
      </c>
      <c r="L28" s="7">
        <f>SUMIFS(NK_XUAT_NHAP!O:O,NK_XUAT_NHAP!E:E,A28,NK_XUAT_NHAP!B:B,"PXK")</f>
        <v>0</v>
      </c>
      <c r="M28" s="7">
        <f t="shared" si="2"/>
        <v>0</v>
      </c>
      <c r="N28" s="7">
        <f t="shared" si="3"/>
        <v>0</v>
      </c>
      <c r="O28" s="7">
        <f t="shared" si="4"/>
        <v>0</v>
      </c>
    </row>
    <row r="29" spans="1:15" ht="19.5" customHeight="1" x14ac:dyDescent="0.25">
      <c r="A29" s="106" t="s">
        <v>25</v>
      </c>
      <c r="B29" s="21" t="s">
        <v>2775</v>
      </c>
      <c r="C29" s="23" t="s">
        <v>1</v>
      </c>
      <c r="D29" s="23">
        <v>0</v>
      </c>
      <c r="E29" s="23"/>
      <c r="F29" s="23">
        <v>25100</v>
      </c>
      <c r="G29" s="107">
        <f t="shared" si="1"/>
        <v>0</v>
      </c>
      <c r="I29" s="7">
        <f>SUMIFS(NK_XUAT_NHAP!L:L,NK_XUAT_NHAP!E:E,A29,NK_XUAT_NHAP!B:B,"PNK")</f>
        <v>0</v>
      </c>
      <c r="J29" s="7">
        <f>SUMIFS(NK_XUAT_NHAP!O:O,NK_XUAT_NHAP!E:E,A29,NK_XUAT_NHAP!B:B,"PNK")</f>
        <v>0</v>
      </c>
      <c r="K29" s="7">
        <f>SUMIFS(NK_XUAT_NHAP!L:L,NK_XUAT_NHAP!E:E,A29,NK_XUAT_NHAP!B:B,"PXK")</f>
        <v>0</v>
      </c>
      <c r="L29" s="7">
        <f>SUMIFS(NK_XUAT_NHAP!O:O,NK_XUAT_NHAP!E:E,A29,NK_XUAT_NHAP!B:B,"PXK")</f>
        <v>0</v>
      </c>
      <c r="M29" s="7">
        <f t="shared" si="2"/>
        <v>0</v>
      </c>
      <c r="N29" s="7">
        <f t="shared" si="3"/>
        <v>0</v>
      </c>
      <c r="O29" s="7">
        <f t="shared" si="4"/>
        <v>0</v>
      </c>
    </row>
    <row r="30" spans="1:15" ht="19.5" customHeight="1" x14ac:dyDescent="0.25">
      <c r="A30" s="106" t="s">
        <v>26</v>
      </c>
      <c r="B30" s="21" t="s">
        <v>2776</v>
      </c>
      <c r="C30" s="23" t="s">
        <v>1</v>
      </c>
      <c r="D30" s="23">
        <v>0</v>
      </c>
      <c r="E30" s="23"/>
      <c r="F30" s="23">
        <v>27300</v>
      </c>
      <c r="G30" s="107">
        <f t="shared" si="1"/>
        <v>0</v>
      </c>
      <c r="I30" s="7">
        <f>SUMIFS(NK_XUAT_NHAP!L:L,NK_XUAT_NHAP!E:E,A30,NK_XUAT_NHAP!B:B,"PNK")</f>
        <v>0</v>
      </c>
      <c r="J30" s="7">
        <f>SUMIFS(NK_XUAT_NHAP!O:O,NK_XUAT_NHAP!E:E,A30,NK_XUAT_NHAP!B:B,"PNK")</f>
        <v>0</v>
      </c>
      <c r="K30" s="7">
        <f>SUMIFS(NK_XUAT_NHAP!L:L,NK_XUAT_NHAP!E:E,A30,NK_XUAT_NHAP!B:B,"PXK")</f>
        <v>0</v>
      </c>
      <c r="L30" s="7">
        <f>SUMIFS(NK_XUAT_NHAP!O:O,NK_XUAT_NHAP!E:E,A30,NK_XUAT_NHAP!B:B,"PXK")</f>
        <v>0</v>
      </c>
      <c r="M30" s="7">
        <f t="shared" si="2"/>
        <v>0</v>
      </c>
      <c r="N30" s="7">
        <f t="shared" si="3"/>
        <v>0</v>
      </c>
      <c r="O30" s="7">
        <f t="shared" si="4"/>
        <v>0</v>
      </c>
    </row>
    <row r="31" spans="1:15" ht="19.5" customHeight="1" x14ac:dyDescent="0.25">
      <c r="A31" s="106" t="s">
        <v>27</v>
      </c>
      <c r="B31" s="21" t="s">
        <v>2777</v>
      </c>
      <c r="C31" s="23" t="s">
        <v>1</v>
      </c>
      <c r="D31" s="23">
        <v>0</v>
      </c>
      <c r="E31" s="23"/>
      <c r="F31" s="23">
        <v>28800</v>
      </c>
      <c r="G31" s="107">
        <f t="shared" si="1"/>
        <v>0</v>
      </c>
      <c r="I31" s="7">
        <f>SUMIFS(NK_XUAT_NHAP!L:L,NK_XUAT_NHAP!E:E,A31,NK_XUAT_NHAP!B:B,"PNK")</f>
        <v>0</v>
      </c>
      <c r="J31" s="7">
        <f>SUMIFS(NK_XUAT_NHAP!O:O,NK_XUAT_NHAP!E:E,A31,NK_XUAT_NHAP!B:B,"PNK")</f>
        <v>0</v>
      </c>
      <c r="K31" s="7">
        <f>SUMIFS(NK_XUAT_NHAP!L:L,NK_XUAT_NHAP!E:E,A31,NK_XUAT_NHAP!B:B,"PXK")</f>
        <v>0</v>
      </c>
      <c r="L31" s="7">
        <f>SUMIFS(NK_XUAT_NHAP!O:O,NK_XUAT_NHAP!E:E,A31,NK_XUAT_NHAP!B:B,"PXK")</f>
        <v>0</v>
      </c>
      <c r="M31" s="7">
        <f t="shared" si="2"/>
        <v>0</v>
      </c>
      <c r="N31" s="7">
        <f t="shared" si="3"/>
        <v>0</v>
      </c>
      <c r="O31" s="7">
        <f t="shared" si="4"/>
        <v>0</v>
      </c>
    </row>
    <row r="32" spans="1:15" ht="19.5" customHeight="1" x14ac:dyDescent="0.25">
      <c r="A32" s="106" t="s">
        <v>28</v>
      </c>
      <c r="B32" s="21" t="s">
        <v>2778</v>
      </c>
      <c r="C32" s="23" t="s">
        <v>1</v>
      </c>
      <c r="D32" s="23">
        <v>0</v>
      </c>
      <c r="E32" s="23"/>
      <c r="F32" s="23">
        <v>29900</v>
      </c>
      <c r="G32" s="107">
        <f t="shared" si="1"/>
        <v>0</v>
      </c>
      <c r="I32" s="7">
        <f>SUMIFS(NK_XUAT_NHAP!L:L,NK_XUAT_NHAP!E:E,A32,NK_XUAT_NHAP!B:B,"PNK")</f>
        <v>0</v>
      </c>
      <c r="J32" s="7">
        <f>SUMIFS(NK_XUAT_NHAP!O:O,NK_XUAT_NHAP!E:E,A32,NK_XUAT_NHAP!B:B,"PNK")</f>
        <v>0</v>
      </c>
      <c r="K32" s="7">
        <f>SUMIFS(NK_XUAT_NHAP!L:L,NK_XUAT_NHAP!E:E,A32,NK_XUAT_NHAP!B:B,"PXK")</f>
        <v>0</v>
      </c>
      <c r="L32" s="7">
        <f>SUMIFS(NK_XUAT_NHAP!O:O,NK_XUAT_NHAP!E:E,A32,NK_XUAT_NHAP!B:B,"PXK")</f>
        <v>0</v>
      </c>
      <c r="M32" s="7">
        <f t="shared" si="2"/>
        <v>0</v>
      </c>
      <c r="N32" s="7">
        <f t="shared" si="3"/>
        <v>0</v>
      </c>
      <c r="O32" s="7">
        <f t="shared" si="4"/>
        <v>0</v>
      </c>
    </row>
    <row r="33" spans="1:15" ht="19.5" customHeight="1" x14ac:dyDescent="0.25">
      <c r="A33" s="106" t="s">
        <v>29</v>
      </c>
      <c r="B33" s="21" t="s">
        <v>2779</v>
      </c>
      <c r="C33" s="23" t="s">
        <v>1</v>
      </c>
      <c r="D33" s="23">
        <v>0</v>
      </c>
      <c r="E33" s="23"/>
      <c r="F33" s="23">
        <v>30900</v>
      </c>
      <c r="G33" s="107">
        <f t="shared" si="1"/>
        <v>0</v>
      </c>
      <c r="I33" s="7">
        <f>SUMIFS(NK_XUAT_NHAP!L:L,NK_XUAT_NHAP!E:E,A33,NK_XUAT_NHAP!B:B,"PNK")</f>
        <v>0</v>
      </c>
      <c r="J33" s="7">
        <f>SUMIFS(NK_XUAT_NHAP!O:O,NK_XUAT_NHAP!E:E,A33,NK_XUAT_NHAP!B:B,"PNK")</f>
        <v>0</v>
      </c>
      <c r="K33" s="7">
        <f>SUMIFS(NK_XUAT_NHAP!L:L,NK_XUAT_NHAP!E:E,A33,NK_XUAT_NHAP!B:B,"PXK")</f>
        <v>0</v>
      </c>
      <c r="L33" s="7">
        <f>SUMIFS(NK_XUAT_NHAP!O:O,NK_XUAT_NHAP!E:E,A33,NK_XUAT_NHAP!B:B,"PXK")</f>
        <v>0</v>
      </c>
      <c r="M33" s="7">
        <f t="shared" si="2"/>
        <v>0</v>
      </c>
      <c r="N33" s="7">
        <f t="shared" si="3"/>
        <v>0</v>
      </c>
      <c r="O33" s="7">
        <f t="shared" si="4"/>
        <v>0</v>
      </c>
    </row>
    <row r="34" spans="1:15" ht="19.5" customHeight="1" x14ac:dyDescent="0.25">
      <c r="A34" s="106" t="s">
        <v>30</v>
      </c>
      <c r="B34" s="21" t="s">
        <v>2780</v>
      </c>
      <c r="C34" s="23" t="s">
        <v>1</v>
      </c>
      <c r="D34" s="23">
        <v>0</v>
      </c>
      <c r="E34" s="23"/>
      <c r="F34" s="23">
        <v>33200</v>
      </c>
      <c r="G34" s="107">
        <f t="shared" si="1"/>
        <v>0</v>
      </c>
      <c r="I34" s="7">
        <f>SUMIFS(NK_XUAT_NHAP!L:L,NK_XUAT_NHAP!E:E,A34,NK_XUAT_NHAP!B:B,"PNK")</f>
        <v>0</v>
      </c>
      <c r="J34" s="7">
        <f>SUMIFS(NK_XUAT_NHAP!O:O,NK_XUAT_NHAP!E:E,A34,NK_XUAT_NHAP!B:B,"PNK")</f>
        <v>0</v>
      </c>
      <c r="K34" s="7">
        <f>SUMIFS(NK_XUAT_NHAP!L:L,NK_XUAT_NHAP!E:E,A34,NK_XUAT_NHAP!B:B,"PXK")</f>
        <v>0</v>
      </c>
      <c r="L34" s="7">
        <f>SUMIFS(NK_XUAT_NHAP!O:O,NK_XUAT_NHAP!E:E,A34,NK_XUAT_NHAP!B:B,"PXK")</f>
        <v>0</v>
      </c>
      <c r="M34" s="7">
        <f t="shared" si="2"/>
        <v>0</v>
      </c>
      <c r="N34" s="7">
        <f t="shared" si="3"/>
        <v>0</v>
      </c>
      <c r="O34" s="7">
        <f t="shared" si="4"/>
        <v>0</v>
      </c>
    </row>
    <row r="35" spans="1:15" ht="19.5" customHeight="1" x14ac:dyDescent="0.25">
      <c r="A35" s="106" t="s">
        <v>31</v>
      </c>
      <c r="B35" s="21" t="s">
        <v>2781</v>
      </c>
      <c r="C35" s="23" t="s">
        <v>1</v>
      </c>
      <c r="D35" s="23">
        <v>0</v>
      </c>
      <c r="E35" s="23"/>
      <c r="F35" s="23">
        <v>33700</v>
      </c>
      <c r="G35" s="107">
        <f t="shared" si="1"/>
        <v>0</v>
      </c>
      <c r="I35" s="7">
        <f>SUMIFS(NK_XUAT_NHAP!L:L,NK_XUAT_NHAP!E:E,A35,NK_XUAT_NHAP!B:B,"PNK")</f>
        <v>0</v>
      </c>
      <c r="J35" s="7">
        <f>SUMIFS(NK_XUAT_NHAP!O:O,NK_XUAT_NHAP!E:E,A35,NK_XUAT_NHAP!B:B,"PNK")</f>
        <v>0</v>
      </c>
      <c r="K35" s="7">
        <f>SUMIFS(NK_XUAT_NHAP!L:L,NK_XUAT_NHAP!E:E,A35,NK_XUAT_NHAP!B:B,"PXK")</f>
        <v>0</v>
      </c>
      <c r="L35" s="7">
        <f>SUMIFS(NK_XUAT_NHAP!O:O,NK_XUAT_NHAP!E:E,A35,NK_XUAT_NHAP!B:B,"PXK")</f>
        <v>0</v>
      </c>
      <c r="M35" s="7">
        <f t="shared" si="2"/>
        <v>0</v>
      </c>
      <c r="N35" s="7">
        <f t="shared" si="3"/>
        <v>0</v>
      </c>
      <c r="O35" s="7">
        <f t="shared" si="4"/>
        <v>0</v>
      </c>
    </row>
    <row r="36" spans="1:15" ht="19.5" customHeight="1" x14ac:dyDescent="0.25">
      <c r="A36" s="106" t="s">
        <v>32</v>
      </c>
      <c r="B36" s="21" t="s">
        <v>2782</v>
      </c>
      <c r="C36" s="23" t="s">
        <v>1</v>
      </c>
      <c r="D36" s="23">
        <v>0</v>
      </c>
      <c r="E36" s="23"/>
      <c r="F36" s="23">
        <v>35900</v>
      </c>
      <c r="G36" s="107">
        <f t="shared" si="1"/>
        <v>0</v>
      </c>
      <c r="I36" s="7">
        <f>SUMIFS(NK_XUAT_NHAP!L:L,NK_XUAT_NHAP!E:E,A36,NK_XUAT_NHAP!B:B,"PNK")</f>
        <v>0</v>
      </c>
      <c r="J36" s="7">
        <f>SUMIFS(NK_XUAT_NHAP!O:O,NK_XUAT_NHAP!E:E,A36,NK_XUAT_NHAP!B:B,"PNK")</f>
        <v>0</v>
      </c>
      <c r="K36" s="7">
        <f>SUMIFS(NK_XUAT_NHAP!L:L,NK_XUAT_NHAP!E:E,A36,NK_XUAT_NHAP!B:B,"PXK")</f>
        <v>0</v>
      </c>
      <c r="L36" s="7">
        <f>SUMIFS(NK_XUAT_NHAP!O:O,NK_XUAT_NHAP!E:E,A36,NK_XUAT_NHAP!B:B,"PXK")</f>
        <v>0</v>
      </c>
      <c r="M36" s="7">
        <f t="shared" si="2"/>
        <v>0</v>
      </c>
      <c r="N36" s="7">
        <f t="shared" si="3"/>
        <v>0</v>
      </c>
      <c r="O36" s="7">
        <f t="shared" si="4"/>
        <v>0</v>
      </c>
    </row>
    <row r="37" spans="1:15" s="24" customFormat="1" ht="19.5" customHeight="1" x14ac:dyDescent="0.25">
      <c r="A37" s="106" t="s">
        <v>33</v>
      </c>
      <c r="B37" s="21" t="s">
        <v>2783</v>
      </c>
      <c r="C37" s="23" t="s">
        <v>1</v>
      </c>
      <c r="D37" s="23">
        <v>0</v>
      </c>
      <c r="E37" s="23"/>
      <c r="F37" s="23">
        <v>38300</v>
      </c>
      <c r="G37" s="107">
        <f t="shared" si="1"/>
        <v>0</v>
      </c>
      <c r="I37" s="7">
        <f>SUMIFS(NK_XUAT_NHAP!L:L,NK_XUAT_NHAP!E:E,A37,NK_XUAT_NHAP!B:B,"PNK")</f>
        <v>0</v>
      </c>
      <c r="J37" s="7">
        <f>SUMIFS(NK_XUAT_NHAP!O:O,NK_XUAT_NHAP!E:E,A37,NK_XUAT_NHAP!B:B,"PNK")</f>
        <v>0</v>
      </c>
      <c r="K37" s="7">
        <f>SUMIFS(NK_XUAT_NHAP!L:L,NK_XUAT_NHAP!E:E,A37,NK_XUAT_NHAP!B:B,"PXK")</f>
        <v>0</v>
      </c>
      <c r="L37" s="7">
        <f>SUMIFS(NK_XUAT_NHAP!O:O,NK_XUAT_NHAP!E:E,A37,NK_XUAT_NHAP!B:B,"PXK")</f>
        <v>0</v>
      </c>
      <c r="M37" s="7">
        <f t="shared" si="2"/>
        <v>0</v>
      </c>
      <c r="N37" s="7">
        <f t="shared" si="3"/>
        <v>0</v>
      </c>
      <c r="O37" s="7">
        <f t="shared" si="4"/>
        <v>0</v>
      </c>
    </row>
    <row r="38" spans="1:15" ht="19.5" customHeight="1" x14ac:dyDescent="0.25">
      <c r="A38" s="106" t="s">
        <v>34</v>
      </c>
      <c r="B38" s="21" t="s">
        <v>2784</v>
      </c>
      <c r="C38" s="23" t="s">
        <v>1</v>
      </c>
      <c r="D38" s="23">
        <v>0</v>
      </c>
      <c r="E38" s="23"/>
      <c r="F38" s="23">
        <v>39400</v>
      </c>
      <c r="G38" s="107">
        <f t="shared" si="1"/>
        <v>0</v>
      </c>
      <c r="I38" s="7">
        <f>SUMIFS(NK_XUAT_NHAP!L:L,NK_XUAT_NHAP!E:E,A38,NK_XUAT_NHAP!B:B,"PNK")</f>
        <v>0</v>
      </c>
      <c r="J38" s="7">
        <f>SUMIFS(NK_XUAT_NHAP!O:O,NK_XUAT_NHAP!E:E,A38,NK_XUAT_NHAP!B:B,"PNK")</f>
        <v>0</v>
      </c>
      <c r="K38" s="7">
        <f>SUMIFS(NK_XUAT_NHAP!L:L,NK_XUAT_NHAP!E:E,A38,NK_XUAT_NHAP!B:B,"PXK")</f>
        <v>0</v>
      </c>
      <c r="L38" s="7">
        <f>SUMIFS(NK_XUAT_NHAP!O:O,NK_XUAT_NHAP!E:E,A38,NK_XUAT_NHAP!B:B,"PXK")</f>
        <v>0</v>
      </c>
      <c r="M38" s="7">
        <f t="shared" si="2"/>
        <v>0</v>
      </c>
      <c r="N38" s="7">
        <f t="shared" si="3"/>
        <v>0</v>
      </c>
      <c r="O38" s="7">
        <f t="shared" si="4"/>
        <v>0</v>
      </c>
    </row>
    <row r="39" spans="1:15" ht="19.5" customHeight="1" x14ac:dyDescent="0.25">
      <c r="A39" s="106" t="s">
        <v>35</v>
      </c>
      <c r="B39" s="21" t="s">
        <v>2785</v>
      </c>
      <c r="C39" s="23" t="s">
        <v>1</v>
      </c>
      <c r="D39" s="23">
        <v>0</v>
      </c>
      <c r="E39" s="23"/>
      <c r="F39" s="23">
        <v>41800</v>
      </c>
      <c r="G39" s="107">
        <f t="shared" si="1"/>
        <v>0</v>
      </c>
      <c r="I39" s="7">
        <f>SUMIFS(NK_XUAT_NHAP!L:L,NK_XUAT_NHAP!E:E,A39,NK_XUAT_NHAP!B:B,"PNK")</f>
        <v>0</v>
      </c>
      <c r="J39" s="7">
        <f>SUMIFS(NK_XUAT_NHAP!O:O,NK_XUAT_NHAP!E:E,A39,NK_XUAT_NHAP!B:B,"PNK")</f>
        <v>0</v>
      </c>
      <c r="K39" s="7">
        <f>SUMIFS(NK_XUAT_NHAP!L:L,NK_XUAT_NHAP!E:E,A39,NK_XUAT_NHAP!B:B,"PXK")</f>
        <v>0</v>
      </c>
      <c r="L39" s="7">
        <f>SUMIFS(NK_XUAT_NHAP!O:O,NK_XUAT_NHAP!E:E,A39,NK_XUAT_NHAP!B:B,"PXK")</f>
        <v>0</v>
      </c>
      <c r="M39" s="7">
        <f t="shared" si="2"/>
        <v>0</v>
      </c>
      <c r="N39" s="7">
        <f t="shared" si="3"/>
        <v>0</v>
      </c>
      <c r="O39" s="7">
        <f t="shared" si="4"/>
        <v>0</v>
      </c>
    </row>
    <row r="40" spans="1:15" ht="19.5" customHeight="1" x14ac:dyDescent="0.25">
      <c r="A40" s="106" t="s">
        <v>36</v>
      </c>
      <c r="B40" s="21" t="s">
        <v>2786</v>
      </c>
      <c r="C40" s="23" t="s">
        <v>1</v>
      </c>
      <c r="D40" s="23">
        <v>0</v>
      </c>
      <c r="E40" s="23"/>
      <c r="F40" s="23">
        <v>45900</v>
      </c>
      <c r="G40" s="107">
        <f t="shared" si="1"/>
        <v>0</v>
      </c>
      <c r="I40" s="7">
        <f>SUMIFS(NK_XUAT_NHAP!L:L,NK_XUAT_NHAP!E:E,A40,NK_XUAT_NHAP!B:B,"PNK")</f>
        <v>0</v>
      </c>
      <c r="J40" s="7">
        <f>SUMIFS(NK_XUAT_NHAP!O:O,NK_XUAT_NHAP!E:E,A40,NK_XUAT_NHAP!B:B,"PNK")</f>
        <v>0</v>
      </c>
      <c r="K40" s="7">
        <f>SUMIFS(NK_XUAT_NHAP!L:L,NK_XUAT_NHAP!E:E,A40,NK_XUAT_NHAP!B:B,"PXK")</f>
        <v>0</v>
      </c>
      <c r="L40" s="7">
        <f>SUMIFS(NK_XUAT_NHAP!O:O,NK_XUAT_NHAP!E:E,A40,NK_XUAT_NHAP!B:B,"PXK")</f>
        <v>0</v>
      </c>
      <c r="M40" s="7">
        <f t="shared" si="2"/>
        <v>0</v>
      </c>
      <c r="N40" s="7">
        <f t="shared" si="3"/>
        <v>0</v>
      </c>
      <c r="O40" s="7">
        <f t="shared" si="4"/>
        <v>0</v>
      </c>
    </row>
    <row r="41" spans="1:15" ht="19.5" customHeight="1" x14ac:dyDescent="0.25">
      <c r="A41" s="106" t="s">
        <v>37</v>
      </c>
      <c r="B41" s="21" t="s">
        <v>2787</v>
      </c>
      <c r="C41" s="23" t="s">
        <v>1</v>
      </c>
      <c r="D41" s="23">
        <v>0</v>
      </c>
      <c r="E41" s="23"/>
      <c r="F41" s="23">
        <v>52700</v>
      </c>
      <c r="G41" s="107">
        <f t="shared" si="1"/>
        <v>0</v>
      </c>
      <c r="I41" s="7">
        <f>SUMIFS(NK_XUAT_NHAP!L:L,NK_XUAT_NHAP!E:E,A41,NK_XUAT_NHAP!B:B,"PNK")</f>
        <v>0</v>
      </c>
      <c r="J41" s="7">
        <f>SUMIFS(NK_XUAT_NHAP!O:O,NK_XUAT_NHAP!E:E,A41,NK_XUAT_NHAP!B:B,"PNK")</f>
        <v>0</v>
      </c>
      <c r="K41" s="7">
        <f>SUMIFS(NK_XUAT_NHAP!L:L,NK_XUAT_NHAP!E:E,A41,NK_XUAT_NHAP!B:B,"PXK")</f>
        <v>0</v>
      </c>
      <c r="L41" s="7">
        <f>SUMIFS(NK_XUAT_NHAP!O:O,NK_XUAT_NHAP!E:E,A41,NK_XUAT_NHAP!B:B,"PXK")</f>
        <v>0</v>
      </c>
      <c r="M41" s="7">
        <f t="shared" si="2"/>
        <v>0</v>
      </c>
      <c r="N41" s="7">
        <f t="shared" si="3"/>
        <v>0</v>
      </c>
      <c r="O41" s="7">
        <f t="shared" si="4"/>
        <v>0</v>
      </c>
    </row>
    <row r="42" spans="1:15" ht="19.5" customHeight="1" x14ac:dyDescent="0.25">
      <c r="A42" s="106" t="s">
        <v>38</v>
      </c>
      <c r="B42" s="21" t="s">
        <v>2788</v>
      </c>
      <c r="C42" s="23" t="s">
        <v>1</v>
      </c>
      <c r="D42" s="23">
        <v>0</v>
      </c>
      <c r="E42" s="23"/>
      <c r="F42" s="23">
        <v>66400</v>
      </c>
      <c r="G42" s="107">
        <f t="shared" si="1"/>
        <v>0</v>
      </c>
      <c r="I42" s="7">
        <f>SUMIFS(NK_XUAT_NHAP!L:L,NK_XUAT_NHAP!E:E,A42,NK_XUAT_NHAP!B:B,"PNK")</f>
        <v>0</v>
      </c>
      <c r="J42" s="7">
        <f>SUMIFS(NK_XUAT_NHAP!O:O,NK_XUAT_NHAP!E:E,A42,NK_XUAT_NHAP!B:B,"PNK")</f>
        <v>0</v>
      </c>
      <c r="K42" s="7">
        <f>SUMIFS(NK_XUAT_NHAP!L:L,NK_XUAT_NHAP!E:E,A42,NK_XUAT_NHAP!B:B,"PXK")</f>
        <v>0</v>
      </c>
      <c r="L42" s="7">
        <f>SUMIFS(NK_XUAT_NHAP!O:O,NK_XUAT_NHAP!E:E,A42,NK_XUAT_NHAP!B:B,"PXK")</f>
        <v>0</v>
      </c>
      <c r="M42" s="7">
        <f t="shared" si="2"/>
        <v>0</v>
      </c>
      <c r="N42" s="7">
        <f t="shared" si="3"/>
        <v>0</v>
      </c>
      <c r="O42" s="7">
        <f t="shared" si="4"/>
        <v>0</v>
      </c>
    </row>
    <row r="43" spans="1:15" ht="19.5" customHeight="1" x14ac:dyDescent="0.25">
      <c r="A43" s="106" t="s">
        <v>39</v>
      </c>
      <c r="B43" s="21" t="s">
        <v>2789</v>
      </c>
      <c r="C43" s="23" t="s">
        <v>1</v>
      </c>
      <c r="D43" s="23">
        <v>0</v>
      </c>
      <c r="E43" s="23"/>
      <c r="F43" s="23">
        <v>73000</v>
      </c>
      <c r="G43" s="107">
        <f t="shared" si="1"/>
        <v>0</v>
      </c>
      <c r="I43" s="7">
        <f>SUMIFS(NK_XUAT_NHAP!L:L,NK_XUAT_NHAP!E:E,A43,NK_XUAT_NHAP!B:B,"PNK")</f>
        <v>0</v>
      </c>
      <c r="J43" s="7">
        <f>SUMIFS(NK_XUAT_NHAP!O:O,NK_XUAT_NHAP!E:E,A43,NK_XUAT_NHAP!B:B,"PNK")</f>
        <v>0</v>
      </c>
      <c r="K43" s="7">
        <f>SUMIFS(NK_XUAT_NHAP!L:L,NK_XUAT_NHAP!E:E,A43,NK_XUAT_NHAP!B:B,"PXK")</f>
        <v>0</v>
      </c>
      <c r="L43" s="7">
        <f>SUMIFS(NK_XUAT_NHAP!O:O,NK_XUAT_NHAP!E:E,A43,NK_XUAT_NHAP!B:B,"PXK")</f>
        <v>0</v>
      </c>
      <c r="M43" s="7">
        <f t="shared" si="2"/>
        <v>0</v>
      </c>
      <c r="N43" s="7">
        <f t="shared" si="3"/>
        <v>0</v>
      </c>
      <c r="O43" s="7">
        <f t="shared" si="4"/>
        <v>0</v>
      </c>
    </row>
    <row r="44" spans="1:15" ht="19.5" customHeight="1" x14ac:dyDescent="0.25">
      <c r="A44" s="106" t="s">
        <v>40</v>
      </c>
      <c r="B44" s="21" t="s">
        <v>2790</v>
      </c>
      <c r="C44" s="23" t="s">
        <v>1</v>
      </c>
      <c r="D44" s="23">
        <v>0</v>
      </c>
      <c r="E44" s="23"/>
      <c r="F44" s="23">
        <v>85300</v>
      </c>
      <c r="G44" s="107">
        <f t="shared" si="1"/>
        <v>0</v>
      </c>
      <c r="I44" s="7">
        <f>SUMIFS(NK_XUAT_NHAP!L:L,NK_XUAT_NHAP!E:E,A44,NK_XUAT_NHAP!B:B,"PNK")</f>
        <v>0</v>
      </c>
      <c r="J44" s="7">
        <f>SUMIFS(NK_XUAT_NHAP!O:O,NK_XUAT_NHAP!E:E,A44,NK_XUAT_NHAP!B:B,"PNK")</f>
        <v>0</v>
      </c>
      <c r="K44" s="7">
        <f>SUMIFS(NK_XUAT_NHAP!L:L,NK_XUAT_NHAP!E:E,A44,NK_XUAT_NHAP!B:B,"PXK")</f>
        <v>0</v>
      </c>
      <c r="L44" s="7">
        <f>SUMIFS(NK_XUAT_NHAP!O:O,NK_XUAT_NHAP!E:E,A44,NK_XUAT_NHAP!B:B,"PXK")</f>
        <v>0</v>
      </c>
      <c r="M44" s="7">
        <f t="shared" si="2"/>
        <v>0</v>
      </c>
      <c r="N44" s="7">
        <f t="shared" si="3"/>
        <v>0</v>
      </c>
      <c r="O44" s="7">
        <f t="shared" si="4"/>
        <v>0</v>
      </c>
    </row>
    <row r="45" spans="1:15" ht="19.5" customHeight="1" x14ac:dyDescent="0.25">
      <c r="A45" s="106" t="s">
        <v>41</v>
      </c>
      <c r="B45" s="21" t="s">
        <v>2791</v>
      </c>
      <c r="C45" s="23" t="s">
        <v>1</v>
      </c>
      <c r="D45" s="23">
        <v>0</v>
      </c>
      <c r="E45" s="23"/>
      <c r="F45" s="23">
        <v>96400</v>
      </c>
      <c r="G45" s="107">
        <f t="shared" si="1"/>
        <v>0</v>
      </c>
      <c r="I45" s="7">
        <f>SUMIFS(NK_XUAT_NHAP!L:L,NK_XUAT_NHAP!E:E,A45,NK_XUAT_NHAP!B:B,"PNK")</f>
        <v>0</v>
      </c>
      <c r="J45" s="7">
        <f>SUMIFS(NK_XUAT_NHAP!O:O,NK_XUAT_NHAP!E:E,A45,NK_XUAT_NHAP!B:B,"PNK")</f>
        <v>0</v>
      </c>
      <c r="K45" s="7">
        <f>SUMIFS(NK_XUAT_NHAP!L:L,NK_XUAT_NHAP!E:E,A45,NK_XUAT_NHAP!B:B,"PXK")</f>
        <v>0</v>
      </c>
      <c r="L45" s="7">
        <f>SUMIFS(NK_XUAT_NHAP!O:O,NK_XUAT_NHAP!E:E,A45,NK_XUAT_NHAP!B:B,"PXK")</f>
        <v>0</v>
      </c>
      <c r="M45" s="7">
        <f t="shared" si="2"/>
        <v>0</v>
      </c>
      <c r="N45" s="7">
        <f t="shared" si="3"/>
        <v>0</v>
      </c>
      <c r="O45" s="7">
        <f t="shared" si="4"/>
        <v>0</v>
      </c>
    </row>
    <row r="46" spans="1:15" ht="19.5" customHeight="1" x14ac:dyDescent="0.25">
      <c r="A46" s="106" t="s">
        <v>42</v>
      </c>
      <c r="B46" s="21" t="s">
        <v>2792</v>
      </c>
      <c r="C46" s="23" t="s">
        <v>1</v>
      </c>
      <c r="D46" s="23">
        <v>0</v>
      </c>
      <c r="E46" s="23"/>
      <c r="F46" s="23">
        <v>128500</v>
      </c>
      <c r="G46" s="107">
        <f t="shared" si="1"/>
        <v>0</v>
      </c>
      <c r="I46" s="7">
        <f>SUMIFS(NK_XUAT_NHAP!L:L,NK_XUAT_NHAP!E:E,A46,NK_XUAT_NHAP!B:B,"PNK")</f>
        <v>0</v>
      </c>
      <c r="J46" s="7">
        <f>SUMIFS(NK_XUAT_NHAP!O:O,NK_XUAT_NHAP!E:E,A46,NK_XUAT_NHAP!B:B,"PNK")</f>
        <v>0</v>
      </c>
      <c r="K46" s="7">
        <f>SUMIFS(NK_XUAT_NHAP!L:L,NK_XUAT_NHAP!E:E,A46,NK_XUAT_NHAP!B:B,"PXK")</f>
        <v>0</v>
      </c>
      <c r="L46" s="7">
        <f>SUMIFS(NK_XUAT_NHAP!O:O,NK_XUAT_NHAP!E:E,A46,NK_XUAT_NHAP!B:B,"PXK")</f>
        <v>0</v>
      </c>
      <c r="M46" s="7">
        <f t="shared" si="2"/>
        <v>0</v>
      </c>
      <c r="N46" s="7">
        <f t="shared" si="3"/>
        <v>0</v>
      </c>
      <c r="O46" s="7">
        <f t="shared" si="4"/>
        <v>0</v>
      </c>
    </row>
    <row r="47" spans="1:15" ht="19.5" customHeight="1" x14ac:dyDescent="0.25">
      <c r="A47" s="106" t="s">
        <v>43</v>
      </c>
      <c r="B47" s="21" t="s">
        <v>2793</v>
      </c>
      <c r="C47" s="23" t="s">
        <v>1</v>
      </c>
      <c r="D47" s="23">
        <v>0</v>
      </c>
      <c r="E47" s="23"/>
      <c r="F47" s="23">
        <v>144600</v>
      </c>
      <c r="G47" s="107">
        <f t="shared" si="1"/>
        <v>0</v>
      </c>
      <c r="I47" s="7">
        <f>SUMIFS(NK_XUAT_NHAP!L:L,NK_XUAT_NHAP!E:E,A47,NK_XUAT_NHAP!B:B,"PNK")</f>
        <v>0</v>
      </c>
      <c r="J47" s="7">
        <f>SUMIFS(NK_XUAT_NHAP!O:O,NK_XUAT_NHAP!E:E,A47,NK_XUAT_NHAP!B:B,"PNK")</f>
        <v>0</v>
      </c>
      <c r="K47" s="7">
        <f>SUMIFS(NK_XUAT_NHAP!L:L,NK_XUAT_NHAP!E:E,A47,NK_XUAT_NHAP!B:B,"PXK")</f>
        <v>0</v>
      </c>
      <c r="L47" s="7">
        <f>SUMIFS(NK_XUAT_NHAP!O:O,NK_XUAT_NHAP!E:E,A47,NK_XUAT_NHAP!B:B,"PXK")</f>
        <v>0</v>
      </c>
      <c r="M47" s="7">
        <f t="shared" si="2"/>
        <v>0</v>
      </c>
      <c r="N47" s="7">
        <f t="shared" si="3"/>
        <v>0</v>
      </c>
      <c r="O47" s="7">
        <f t="shared" si="4"/>
        <v>0</v>
      </c>
    </row>
    <row r="48" spans="1:15" ht="19.5" customHeight="1" x14ac:dyDescent="0.25">
      <c r="A48" s="106" t="s">
        <v>46</v>
      </c>
      <c r="B48" s="21" t="s">
        <v>47</v>
      </c>
      <c r="C48" s="23">
        <v>0</v>
      </c>
      <c r="D48" s="23">
        <v>0</v>
      </c>
      <c r="E48" s="23"/>
      <c r="F48" s="23">
        <v>0</v>
      </c>
      <c r="G48" s="107">
        <f t="shared" si="1"/>
        <v>0</v>
      </c>
      <c r="I48" s="7">
        <f>SUMIFS(NK_XUAT_NHAP!L:L,NK_XUAT_NHAP!E:E,A48,NK_XUAT_NHAP!B:B,"PNK")</f>
        <v>0</v>
      </c>
      <c r="J48" s="7">
        <f>SUMIFS(NK_XUAT_NHAP!O:O,NK_XUAT_NHAP!E:E,A48,NK_XUAT_NHAP!B:B,"PNK")</f>
        <v>0</v>
      </c>
      <c r="K48" s="7">
        <f>SUMIFS(NK_XUAT_NHAP!L:L,NK_XUAT_NHAP!E:E,A48,NK_XUAT_NHAP!B:B,"PXK")</f>
        <v>0</v>
      </c>
      <c r="L48" s="7">
        <f>SUMIFS(NK_XUAT_NHAP!O:O,NK_XUAT_NHAP!E:E,A48,NK_XUAT_NHAP!B:B,"PXK")</f>
        <v>0</v>
      </c>
      <c r="M48" s="7">
        <f t="shared" si="2"/>
        <v>0</v>
      </c>
      <c r="N48" s="7">
        <f t="shared" si="3"/>
        <v>0</v>
      </c>
      <c r="O48" s="7">
        <f t="shared" si="4"/>
        <v>0</v>
      </c>
    </row>
    <row r="49" spans="1:15" ht="19.5" customHeight="1" x14ac:dyDescent="0.25">
      <c r="A49" s="106" t="s">
        <v>48</v>
      </c>
      <c r="B49" s="21" t="s">
        <v>2794</v>
      </c>
      <c r="C49" s="23" t="s">
        <v>49</v>
      </c>
      <c r="D49" s="23">
        <v>0</v>
      </c>
      <c r="E49" s="23"/>
      <c r="F49" s="23">
        <v>23767400</v>
      </c>
      <c r="G49" s="107">
        <f t="shared" si="1"/>
        <v>0</v>
      </c>
      <c r="I49" s="7">
        <f>SUMIFS(NK_XUAT_NHAP!L:L,NK_XUAT_NHAP!E:E,A49,NK_XUAT_NHAP!B:B,"PNK")</f>
        <v>0</v>
      </c>
      <c r="J49" s="7">
        <f>SUMIFS(NK_XUAT_NHAP!O:O,NK_XUAT_NHAP!E:E,A49,NK_XUAT_NHAP!B:B,"PNK")</f>
        <v>0</v>
      </c>
      <c r="K49" s="7">
        <f>SUMIFS(NK_XUAT_NHAP!L:L,NK_XUAT_NHAP!E:E,A49,NK_XUAT_NHAP!B:B,"PXK")</f>
        <v>0</v>
      </c>
      <c r="L49" s="7">
        <f>SUMIFS(NK_XUAT_NHAP!O:O,NK_XUAT_NHAP!E:E,A49,NK_XUAT_NHAP!B:B,"PXK")</f>
        <v>0</v>
      </c>
      <c r="M49" s="7">
        <f t="shared" si="2"/>
        <v>0</v>
      </c>
      <c r="N49" s="7">
        <f t="shared" si="3"/>
        <v>0</v>
      </c>
      <c r="O49" s="7">
        <f t="shared" si="4"/>
        <v>0</v>
      </c>
    </row>
    <row r="50" spans="1:15" ht="19.5" customHeight="1" x14ac:dyDescent="0.25">
      <c r="A50" s="106" t="s">
        <v>50</v>
      </c>
      <c r="B50" s="21" t="s">
        <v>2795</v>
      </c>
      <c r="C50" s="23" t="s">
        <v>49</v>
      </c>
      <c r="D50" s="23">
        <v>0</v>
      </c>
      <c r="E50" s="23"/>
      <c r="F50" s="23">
        <v>49763400</v>
      </c>
      <c r="G50" s="107">
        <f t="shared" si="1"/>
        <v>0</v>
      </c>
      <c r="I50" s="7">
        <f>SUMIFS(NK_XUAT_NHAP!L:L,NK_XUAT_NHAP!E:E,A50,NK_XUAT_NHAP!B:B,"PNK")</f>
        <v>0</v>
      </c>
      <c r="J50" s="7">
        <f>SUMIFS(NK_XUAT_NHAP!O:O,NK_XUAT_NHAP!E:E,A50,NK_XUAT_NHAP!B:B,"PNK")</f>
        <v>0</v>
      </c>
      <c r="K50" s="7">
        <f>SUMIFS(NK_XUAT_NHAP!L:L,NK_XUAT_NHAP!E:E,A50,NK_XUAT_NHAP!B:B,"PXK")</f>
        <v>0</v>
      </c>
      <c r="L50" s="7">
        <f>SUMIFS(NK_XUAT_NHAP!O:O,NK_XUAT_NHAP!E:E,A50,NK_XUAT_NHAP!B:B,"PXK")</f>
        <v>0</v>
      </c>
      <c r="M50" s="7">
        <f t="shared" si="2"/>
        <v>0</v>
      </c>
      <c r="N50" s="7">
        <f t="shared" si="3"/>
        <v>0</v>
      </c>
      <c r="O50" s="7">
        <f t="shared" si="4"/>
        <v>0</v>
      </c>
    </row>
    <row r="51" spans="1:15" ht="19.5" customHeight="1" x14ac:dyDescent="0.25">
      <c r="A51" s="106" t="s">
        <v>51</v>
      </c>
      <c r="B51" s="21" t="s">
        <v>2796</v>
      </c>
      <c r="C51" s="23" t="s">
        <v>52</v>
      </c>
      <c r="D51" s="23">
        <v>0</v>
      </c>
      <c r="E51" s="23"/>
      <c r="F51" s="23">
        <v>27458700</v>
      </c>
      <c r="G51" s="107">
        <f t="shared" si="1"/>
        <v>0</v>
      </c>
      <c r="I51" s="7">
        <f>SUMIFS(NK_XUAT_NHAP!L:L,NK_XUAT_NHAP!E:E,A51,NK_XUAT_NHAP!B:B,"PNK")</f>
        <v>0</v>
      </c>
      <c r="J51" s="7">
        <f>SUMIFS(NK_XUAT_NHAP!O:O,NK_XUAT_NHAP!E:E,A51,NK_XUAT_NHAP!B:B,"PNK")</f>
        <v>0</v>
      </c>
      <c r="K51" s="7">
        <f>SUMIFS(NK_XUAT_NHAP!L:L,NK_XUAT_NHAP!E:E,A51,NK_XUAT_NHAP!B:B,"PXK")</f>
        <v>0</v>
      </c>
      <c r="L51" s="7">
        <f>SUMIFS(NK_XUAT_NHAP!O:O,NK_XUAT_NHAP!E:E,A51,NK_XUAT_NHAP!B:B,"PXK")</f>
        <v>0</v>
      </c>
      <c r="M51" s="7">
        <f t="shared" si="2"/>
        <v>0</v>
      </c>
      <c r="N51" s="7">
        <f t="shared" si="3"/>
        <v>0</v>
      </c>
      <c r="O51" s="7">
        <f t="shared" si="4"/>
        <v>0</v>
      </c>
    </row>
    <row r="52" spans="1:15" ht="19.5" customHeight="1" x14ac:dyDescent="0.25">
      <c r="A52" s="106" t="s">
        <v>53</v>
      </c>
      <c r="B52" s="21" t="s">
        <v>2797</v>
      </c>
      <c r="C52" s="23" t="s">
        <v>52</v>
      </c>
      <c r="D52" s="23">
        <v>0</v>
      </c>
      <c r="E52" s="23"/>
      <c r="F52" s="23">
        <v>29840900</v>
      </c>
      <c r="G52" s="107">
        <f t="shared" si="1"/>
        <v>0</v>
      </c>
      <c r="I52" s="7">
        <f>SUMIFS(NK_XUAT_NHAP!L:L,NK_XUAT_NHAP!E:E,A52,NK_XUAT_NHAP!B:B,"PNK")</f>
        <v>0</v>
      </c>
      <c r="J52" s="7">
        <f>SUMIFS(NK_XUAT_NHAP!O:O,NK_XUAT_NHAP!E:E,A52,NK_XUAT_NHAP!B:B,"PNK")</f>
        <v>0</v>
      </c>
      <c r="K52" s="7">
        <f>SUMIFS(NK_XUAT_NHAP!L:L,NK_XUAT_NHAP!E:E,A52,NK_XUAT_NHAP!B:B,"PXK")</f>
        <v>0</v>
      </c>
      <c r="L52" s="7">
        <f>SUMIFS(NK_XUAT_NHAP!O:O,NK_XUAT_NHAP!E:E,A52,NK_XUAT_NHAP!B:B,"PXK")</f>
        <v>0</v>
      </c>
      <c r="M52" s="7">
        <f t="shared" si="2"/>
        <v>0</v>
      </c>
      <c r="N52" s="7">
        <f t="shared" si="3"/>
        <v>0</v>
      </c>
      <c r="O52" s="7">
        <f t="shared" si="4"/>
        <v>0</v>
      </c>
    </row>
    <row r="53" spans="1:15" ht="19.5" customHeight="1" x14ac:dyDescent="0.25">
      <c r="A53" s="106" t="s">
        <v>54</v>
      </c>
      <c r="B53" s="21" t="s">
        <v>2798</v>
      </c>
      <c r="C53" s="23" t="s">
        <v>52</v>
      </c>
      <c r="D53" s="23">
        <v>0</v>
      </c>
      <c r="E53" s="23"/>
      <c r="F53" s="23">
        <v>30821000</v>
      </c>
      <c r="G53" s="107">
        <f t="shared" si="1"/>
        <v>0</v>
      </c>
      <c r="I53" s="7">
        <f>SUMIFS(NK_XUAT_NHAP!L:L,NK_XUAT_NHAP!E:E,A53,NK_XUAT_NHAP!B:B,"PNK")</f>
        <v>0</v>
      </c>
      <c r="J53" s="7">
        <f>SUMIFS(NK_XUAT_NHAP!O:O,NK_XUAT_NHAP!E:E,A53,NK_XUAT_NHAP!B:B,"PNK")</f>
        <v>0</v>
      </c>
      <c r="K53" s="7">
        <f>SUMIFS(NK_XUAT_NHAP!L:L,NK_XUAT_NHAP!E:E,A53,NK_XUAT_NHAP!B:B,"PXK")</f>
        <v>0</v>
      </c>
      <c r="L53" s="7">
        <f>SUMIFS(NK_XUAT_NHAP!O:O,NK_XUAT_NHAP!E:E,A53,NK_XUAT_NHAP!B:B,"PXK")</f>
        <v>0</v>
      </c>
      <c r="M53" s="7">
        <f t="shared" si="2"/>
        <v>0</v>
      </c>
      <c r="N53" s="7">
        <f t="shared" si="3"/>
        <v>0</v>
      </c>
      <c r="O53" s="7">
        <f t="shared" si="4"/>
        <v>0</v>
      </c>
    </row>
    <row r="54" spans="1:15" ht="19.5" customHeight="1" x14ac:dyDescent="0.25">
      <c r="A54" s="106" t="s">
        <v>55</v>
      </c>
      <c r="B54" s="21" t="s">
        <v>2799</v>
      </c>
      <c r="C54" s="23" t="s">
        <v>52</v>
      </c>
      <c r="D54" s="23">
        <v>0</v>
      </c>
      <c r="E54" s="23"/>
      <c r="F54" s="23">
        <v>32334100</v>
      </c>
      <c r="G54" s="107">
        <f t="shared" si="1"/>
        <v>0</v>
      </c>
      <c r="I54" s="7">
        <f>SUMIFS(NK_XUAT_NHAP!L:L,NK_XUAT_NHAP!E:E,A54,NK_XUAT_NHAP!B:B,"PNK")</f>
        <v>0</v>
      </c>
      <c r="J54" s="7">
        <f>SUMIFS(NK_XUAT_NHAP!O:O,NK_XUAT_NHAP!E:E,A54,NK_XUAT_NHAP!B:B,"PNK")</f>
        <v>0</v>
      </c>
      <c r="K54" s="7">
        <f>SUMIFS(NK_XUAT_NHAP!L:L,NK_XUAT_NHAP!E:E,A54,NK_XUAT_NHAP!B:B,"PXK")</f>
        <v>0</v>
      </c>
      <c r="L54" s="7">
        <f>SUMIFS(NK_XUAT_NHAP!O:O,NK_XUAT_NHAP!E:E,A54,NK_XUAT_NHAP!B:B,"PXK")</f>
        <v>0</v>
      </c>
      <c r="M54" s="7">
        <f t="shared" si="2"/>
        <v>0</v>
      </c>
      <c r="N54" s="7">
        <f t="shared" si="3"/>
        <v>0</v>
      </c>
      <c r="O54" s="7">
        <f t="shared" si="4"/>
        <v>0</v>
      </c>
    </row>
    <row r="55" spans="1:15" ht="19.5" customHeight="1" x14ac:dyDescent="0.25">
      <c r="A55" s="106" t="s">
        <v>56</v>
      </c>
      <c r="B55" s="21" t="s">
        <v>2800</v>
      </c>
      <c r="C55" s="23" t="s">
        <v>52</v>
      </c>
      <c r="D55" s="23">
        <v>0</v>
      </c>
      <c r="E55" s="23"/>
      <c r="F55" s="23">
        <v>34183300</v>
      </c>
      <c r="G55" s="107">
        <f t="shared" si="1"/>
        <v>0</v>
      </c>
      <c r="I55" s="7">
        <f>SUMIFS(NK_XUAT_NHAP!L:L,NK_XUAT_NHAP!E:E,A55,NK_XUAT_NHAP!B:B,"PNK")</f>
        <v>0</v>
      </c>
      <c r="J55" s="7">
        <f>SUMIFS(NK_XUAT_NHAP!O:O,NK_XUAT_NHAP!E:E,A55,NK_XUAT_NHAP!B:B,"PNK")</f>
        <v>0</v>
      </c>
      <c r="K55" s="7">
        <f>SUMIFS(NK_XUAT_NHAP!L:L,NK_XUAT_NHAP!E:E,A55,NK_XUAT_NHAP!B:B,"PXK")</f>
        <v>0</v>
      </c>
      <c r="L55" s="7">
        <f>SUMIFS(NK_XUAT_NHAP!O:O,NK_XUAT_NHAP!E:E,A55,NK_XUAT_NHAP!B:B,"PXK")</f>
        <v>0</v>
      </c>
      <c r="M55" s="7">
        <f t="shared" si="2"/>
        <v>0</v>
      </c>
      <c r="N55" s="7">
        <f t="shared" si="3"/>
        <v>0</v>
      </c>
      <c r="O55" s="7">
        <f t="shared" si="4"/>
        <v>0</v>
      </c>
    </row>
    <row r="56" spans="1:15" ht="19.5" customHeight="1" x14ac:dyDescent="0.25">
      <c r="A56" s="106" t="s">
        <v>57</v>
      </c>
      <c r="B56" s="21" t="s">
        <v>2801</v>
      </c>
      <c r="C56" s="23" t="s">
        <v>52</v>
      </c>
      <c r="D56" s="23">
        <v>0</v>
      </c>
      <c r="E56" s="23"/>
      <c r="F56" s="23">
        <v>35865000</v>
      </c>
      <c r="G56" s="107">
        <f t="shared" si="1"/>
        <v>0</v>
      </c>
      <c r="I56" s="7">
        <f>SUMIFS(NK_XUAT_NHAP!L:L,NK_XUAT_NHAP!E:E,A56,NK_XUAT_NHAP!B:B,"PNK")</f>
        <v>0</v>
      </c>
      <c r="J56" s="7">
        <f>SUMIFS(NK_XUAT_NHAP!O:O,NK_XUAT_NHAP!E:E,A56,NK_XUAT_NHAP!B:B,"PNK")</f>
        <v>0</v>
      </c>
      <c r="K56" s="7">
        <f>SUMIFS(NK_XUAT_NHAP!L:L,NK_XUAT_NHAP!E:E,A56,NK_XUAT_NHAP!B:B,"PXK")</f>
        <v>0</v>
      </c>
      <c r="L56" s="7">
        <f>SUMIFS(NK_XUAT_NHAP!O:O,NK_XUAT_NHAP!E:E,A56,NK_XUAT_NHAP!B:B,"PXK")</f>
        <v>0</v>
      </c>
      <c r="M56" s="7">
        <f t="shared" si="2"/>
        <v>0</v>
      </c>
      <c r="N56" s="7">
        <f t="shared" si="3"/>
        <v>0</v>
      </c>
      <c r="O56" s="7">
        <f t="shared" si="4"/>
        <v>0</v>
      </c>
    </row>
    <row r="57" spans="1:15" ht="19.5" customHeight="1" x14ac:dyDescent="0.25">
      <c r="A57" s="106" t="s">
        <v>58</v>
      </c>
      <c r="B57" s="21" t="s">
        <v>2802</v>
      </c>
      <c r="C57" s="23" t="s">
        <v>52</v>
      </c>
      <c r="D57" s="23">
        <v>0</v>
      </c>
      <c r="E57" s="23"/>
      <c r="F57" s="23">
        <v>27403200</v>
      </c>
      <c r="G57" s="107">
        <f t="shared" si="1"/>
        <v>0</v>
      </c>
      <c r="I57" s="7">
        <f>SUMIFS(NK_XUAT_NHAP!L:L,NK_XUAT_NHAP!E:E,A57,NK_XUAT_NHAP!B:B,"PNK")</f>
        <v>0</v>
      </c>
      <c r="J57" s="7">
        <f>SUMIFS(NK_XUAT_NHAP!O:O,NK_XUAT_NHAP!E:E,A57,NK_XUAT_NHAP!B:B,"PNK")</f>
        <v>0</v>
      </c>
      <c r="K57" s="7">
        <f>SUMIFS(NK_XUAT_NHAP!L:L,NK_XUAT_NHAP!E:E,A57,NK_XUAT_NHAP!B:B,"PXK")</f>
        <v>0</v>
      </c>
      <c r="L57" s="7">
        <f>SUMIFS(NK_XUAT_NHAP!O:O,NK_XUAT_NHAP!E:E,A57,NK_XUAT_NHAP!B:B,"PXK")</f>
        <v>0</v>
      </c>
      <c r="M57" s="7">
        <f t="shared" si="2"/>
        <v>0</v>
      </c>
      <c r="N57" s="7">
        <f t="shared" si="3"/>
        <v>0</v>
      </c>
      <c r="O57" s="7">
        <f t="shared" si="4"/>
        <v>0</v>
      </c>
    </row>
    <row r="58" spans="1:15" s="24" customFormat="1" ht="19.5" customHeight="1" x14ac:dyDescent="0.25">
      <c r="A58" s="106" t="s">
        <v>59</v>
      </c>
      <c r="B58" s="21" t="s">
        <v>2803</v>
      </c>
      <c r="C58" s="23" t="s">
        <v>52</v>
      </c>
      <c r="D58" s="23">
        <v>0</v>
      </c>
      <c r="E58" s="23"/>
      <c r="F58" s="23">
        <v>30036800</v>
      </c>
      <c r="G58" s="107">
        <f t="shared" si="1"/>
        <v>0</v>
      </c>
      <c r="I58" s="7">
        <f>SUMIFS(NK_XUAT_NHAP!L:L,NK_XUAT_NHAP!E:E,A58,NK_XUAT_NHAP!B:B,"PNK")</f>
        <v>0</v>
      </c>
      <c r="J58" s="7">
        <f>SUMIFS(NK_XUAT_NHAP!O:O,NK_XUAT_NHAP!E:E,A58,NK_XUAT_NHAP!B:B,"PNK")</f>
        <v>0</v>
      </c>
      <c r="K58" s="7">
        <f>SUMIFS(NK_XUAT_NHAP!L:L,NK_XUAT_NHAP!E:E,A58,NK_XUAT_NHAP!B:B,"PXK")</f>
        <v>0</v>
      </c>
      <c r="L58" s="7">
        <f>SUMIFS(NK_XUAT_NHAP!O:O,NK_XUAT_NHAP!E:E,A58,NK_XUAT_NHAP!B:B,"PXK")</f>
        <v>0</v>
      </c>
      <c r="M58" s="7">
        <f t="shared" si="2"/>
        <v>0</v>
      </c>
      <c r="N58" s="7">
        <f t="shared" si="3"/>
        <v>0</v>
      </c>
      <c r="O58" s="7">
        <f t="shared" si="4"/>
        <v>0</v>
      </c>
    </row>
    <row r="59" spans="1:15" ht="19.5" customHeight="1" x14ac:dyDescent="0.25">
      <c r="A59" s="106" t="s">
        <v>60</v>
      </c>
      <c r="B59" s="21" t="s">
        <v>2804</v>
      </c>
      <c r="C59" s="23" t="s">
        <v>52</v>
      </c>
      <c r="D59" s="23">
        <v>0</v>
      </c>
      <c r="E59" s="23"/>
      <c r="F59" s="23">
        <v>32278600</v>
      </c>
      <c r="G59" s="107">
        <f t="shared" si="1"/>
        <v>0</v>
      </c>
      <c r="I59" s="7">
        <f>SUMIFS(NK_XUAT_NHAP!L:L,NK_XUAT_NHAP!E:E,A59,NK_XUAT_NHAP!B:B,"PNK")</f>
        <v>0</v>
      </c>
      <c r="J59" s="7">
        <f>SUMIFS(NK_XUAT_NHAP!O:O,NK_XUAT_NHAP!E:E,A59,NK_XUAT_NHAP!B:B,"PNK")</f>
        <v>0</v>
      </c>
      <c r="K59" s="7">
        <f>SUMIFS(NK_XUAT_NHAP!L:L,NK_XUAT_NHAP!E:E,A59,NK_XUAT_NHAP!B:B,"PXK")</f>
        <v>0</v>
      </c>
      <c r="L59" s="7">
        <f>SUMIFS(NK_XUAT_NHAP!O:O,NK_XUAT_NHAP!E:E,A59,NK_XUAT_NHAP!B:B,"PXK")</f>
        <v>0</v>
      </c>
      <c r="M59" s="7">
        <f t="shared" si="2"/>
        <v>0</v>
      </c>
      <c r="N59" s="7">
        <f t="shared" si="3"/>
        <v>0</v>
      </c>
      <c r="O59" s="7">
        <f t="shared" si="4"/>
        <v>0</v>
      </c>
    </row>
    <row r="60" spans="1:15" ht="19.5" customHeight="1" x14ac:dyDescent="0.25">
      <c r="A60" s="106" t="s">
        <v>61</v>
      </c>
      <c r="B60" s="21" t="s">
        <v>62</v>
      </c>
      <c r="C60" s="23">
        <v>0</v>
      </c>
      <c r="D60" s="23">
        <v>0</v>
      </c>
      <c r="E60" s="23"/>
      <c r="F60" s="23">
        <v>0</v>
      </c>
      <c r="G60" s="107">
        <f t="shared" si="1"/>
        <v>0</v>
      </c>
      <c r="I60" s="7">
        <f>SUMIFS(NK_XUAT_NHAP!L:L,NK_XUAT_NHAP!E:E,A60,NK_XUAT_NHAP!B:B,"PNK")</f>
        <v>0</v>
      </c>
      <c r="J60" s="7">
        <f>SUMIFS(NK_XUAT_NHAP!O:O,NK_XUAT_NHAP!E:E,A60,NK_XUAT_NHAP!B:B,"PNK")</f>
        <v>0</v>
      </c>
      <c r="K60" s="7">
        <f>SUMIFS(NK_XUAT_NHAP!L:L,NK_XUAT_NHAP!E:E,A60,NK_XUAT_NHAP!B:B,"PXK")</f>
        <v>0</v>
      </c>
      <c r="L60" s="7">
        <f>SUMIFS(NK_XUAT_NHAP!O:O,NK_XUAT_NHAP!E:E,A60,NK_XUAT_NHAP!B:B,"PXK")</f>
        <v>0</v>
      </c>
      <c r="M60" s="7">
        <f t="shared" si="2"/>
        <v>0</v>
      </c>
      <c r="N60" s="7">
        <f t="shared" si="3"/>
        <v>0</v>
      </c>
      <c r="O60" s="7">
        <f t="shared" si="4"/>
        <v>0</v>
      </c>
    </row>
    <row r="61" spans="1:15" ht="19.5" customHeight="1" x14ac:dyDescent="0.25">
      <c r="A61" s="106" t="s">
        <v>63</v>
      </c>
      <c r="B61" s="21" t="s">
        <v>2805</v>
      </c>
      <c r="C61" s="23" t="s">
        <v>49</v>
      </c>
      <c r="D61" s="23">
        <v>6</v>
      </c>
      <c r="E61" s="23"/>
      <c r="F61" s="23">
        <v>910900</v>
      </c>
      <c r="G61" s="107">
        <f t="shared" si="1"/>
        <v>5465400</v>
      </c>
      <c r="I61" s="7">
        <f>SUMIFS(NK_XUAT_NHAP!L:L,NK_XUAT_NHAP!E:E,A61,NK_XUAT_NHAP!B:B,"PNK")</f>
        <v>37</v>
      </c>
      <c r="J61" s="7">
        <f>SUMIFS(NK_XUAT_NHAP!O:O,NK_XUAT_NHAP!E:E,A61,NK_XUAT_NHAP!B:B,"PNK")</f>
        <v>33048400</v>
      </c>
      <c r="K61" s="7">
        <f>SUMIFS(NK_XUAT_NHAP!L:L,NK_XUAT_NHAP!E:E,A61,NK_XUAT_NHAP!B:B,"PXK")</f>
        <v>31</v>
      </c>
      <c r="L61" s="7">
        <f>SUMIFS(NK_XUAT_NHAP!O:O,NK_XUAT_NHAP!E:E,A61,NK_XUAT_NHAP!B:B,"PXK")</f>
        <v>39256500</v>
      </c>
      <c r="M61" s="7">
        <f t="shared" si="2"/>
        <v>12</v>
      </c>
      <c r="N61" s="7">
        <f t="shared" si="3"/>
        <v>-742700</v>
      </c>
      <c r="O61" s="7">
        <f t="shared" si="4"/>
        <v>-61891.666666666664</v>
      </c>
    </row>
    <row r="62" spans="1:15" ht="19.5" customHeight="1" x14ac:dyDescent="0.25">
      <c r="A62" s="106" t="s">
        <v>64</v>
      </c>
      <c r="B62" s="21" t="s">
        <v>2806</v>
      </c>
      <c r="C62" s="23" t="s">
        <v>49</v>
      </c>
      <c r="D62" s="23">
        <v>0</v>
      </c>
      <c r="E62" s="23"/>
      <c r="F62" s="23">
        <v>1010200</v>
      </c>
      <c r="G62" s="107">
        <f t="shared" si="1"/>
        <v>0</v>
      </c>
      <c r="I62" s="7">
        <f>SUMIFS(NK_XUAT_NHAP!L:L,NK_XUAT_NHAP!E:E,A62,NK_XUAT_NHAP!B:B,"PNK")</f>
        <v>0</v>
      </c>
      <c r="J62" s="7">
        <f>SUMIFS(NK_XUAT_NHAP!O:O,NK_XUAT_NHAP!E:E,A62,NK_XUAT_NHAP!B:B,"PNK")</f>
        <v>0</v>
      </c>
      <c r="K62" s="7">
        <f>SUMIFS(NK_XUAT_NHAP!L:L,NK_XUAT_NHAP!E:E,A62,NK_XUAT_NHAP!B:B,"PXK")</f>
        <v>0</v>
      </c>
      <c r="L62" s="7">
        <f>SUMIFS(NK_XUAT_NHAP!O:O,NK_XUAT_NHAP!E:E,A62,NK_XUAT_NHAP!B:B,"PXK")</f>
        <v>0</v>
      </c>
      <c r="M62" s="7">
        <f t="shared" si="2"/>
        <v>0</v>
      </c>
      <c r="N62" s="7">
        <f t="shared" si="3"/>
        <v>0</v>
      </c>
      <c r="O62" s="7">
        <f t="shared" si="4"/>
        <v>0</v>
      </c>
    </row>
    <row r="63" spans="1:15" ht="19.5" customHeight="1" x14ac:dyDescent="0.25">
      <c r="A63" s="106" t="s">
        <v>65</v>
      </c>
      <c r="B63" s="21" t="s">
        <v>2807</v>
      </c>
      <c r="C63" s="23" t="s">
        <v>49</v>
      </c>
      <c r="D63" s="23">
        <v>334</v>
      </c>
      <c r="E63" s="23"/>
      <c r="F63" s="23">
        <v>998700</v>
      </c>
      <c r="G63" s="107">
        <f t="shared" si="1"/>
        <v>333565800</v>
      </c>
      <c r="I63" s="7">
        <f>SUMIFS(NK_XUAT_NHAP!L:L,NK_XUAT_NHAP!E:E,A63,NK_XUAT_NHAP!B:B,"PNK")</f>
        <v>327</v>
      </c>
      <c r="J63" s="7">
        <f>SUMIFS(NK_XUAT_NHAP!O:O,NK_XUAT_NHAP!E:E,A63,NK_XUAT_NHAP!B:B,"PNK")</f>
        <v>979300</v>
      </c>
      <c r="K63" s="7">
        <f>SUMIFS(NK_XUAT_NHAP!L:L,NK_XUAT_NHAP!E:E,A63,NK_XUAT_NHAP!B:B,"PXK")</f>
        <v>658</v>
      </c>
      <c r="L63" s="7">
        <f>SUMIFS(NK_XUAT_NHAP!O:O,NK_XUAT_NHAP!E:E,A63,NK_XUAT_NHAP!B:B,"PXK")</f>
        <v>488868000</v>
      </c>
      <c r="M63" s="7">
        <f t="shared" si="2"/>
        <v>3</v>
      </c>
      <c r="N63" s="7">
        <f t="shared" si="3"/>
        <v>-154322900</v>
      </c>
      <c r="O63" s="7">
        <f t="shared" si="4"/>
        <v>-51440966.666666664</v>
      </c>
    </row>
    <row r="64" spans="1:15" ht="19.5" customHeight="1" x14ac:dyDescent="0.25">
      <c r="A64" s="106" t="s">
        <v>66</v>
      </c>
      <c r="B64" s="21" t="s">
        <v>2808</v>
      </c>
      <c r="C64" s="23" t="s">
        <v>49</v>
      </c>
      <c r="D64" s="23">
        <v>44</v>
      </c>
      <c r="E64" s="23"/>
      <c r="F64" s="23">
        <v>1111600</v>
      </c>
      <c r="G64" s="107">
        <f t="shared" si="1"/>
        <v>48910400</v>
      </c>
      <c r="I64" s="7">
        <f>SUMIFS(NK_XUAT_NHAP!L:L,NK_XUAT_NHAP!E:E,A64,NK_XUAT_NHAP!B:B,"PNK")</f>
        <v>45</v>
      </c>
      <c r="J64" s="7">
        <f>SUMIFS(NK_XUAT_NHAP!O:O,NK_XUAT_NHAP!E:E,A64,NK_XUAT_NHAP!B:B,"PNK")</f>
        <v>1090000</v>
      </c>
      <c r="K64" s="7">
        <f>SUMIFS(NK_XUAT_NHAP!L:L,NK_XUAT_NHAP!E:E,A64,NK_XUAT_NHAP!B:B,"PXK")</f>
        <v>87</v>
      </c>
      <c r="L64" s="7">
        <f>SUMIFS(NK_XUAT_NHAP!O:O,NK_XUAT_NHAP!E:E,A64,NK_XUAT_NHAP!B:B,"PXK")</f>
        <v>70163100</v>
      </c>
      <c r="M64" s="7">
        <f t="shared" si="2"/>
        <v>2</v>
      </c>
      <c r="N64" s="7">
        <f t="shared" si="3"/>
        <v>-20162700</v>
      </c>
      <c r="O64" s="7">
        <f t="shared" si="4"/>
        <v>-10081350</v>
      </c>
    </row>
    <row r="65" spans="1:15" ht="19.5" customHeight="1" x14ac:dyDescent="0.25">
      <c r="A65" s="106" t="s">
        <v>67</v>
      </c>
      <c r="B65" s="21" t="s">
        <v>2809</v>
      </c>
      <c r="C65" s="23" t="s">
        <v>49</v>
      </c>
      <c r="D65" s="23">
        <v>0</v>
      </c>
      <c r="E65" s="23"/>
      <c r="F65" s="23">
        <v>1162300</v>
      </c>
      <c r="G65" s="107">
        <f t="shared" si="1"/>
        <v>0</v>
      </c>
      <c r="I65" s="7">
        <f>SUMIFS(NK_XUAT_NHAP!L:L,NK_XUAT_NHAP!E:E,A65,NK_XUAT_NHAP!B:B,"PNK")</f>
        <v>0</v>
      </c>
      <c r="J65" s="7">
        <f>SUMIFS(NK_XUAT_NHAP!O:O,NK_XUAT_NHAP!E:E,A65,NK_XUAT_NHAP!B:B,"PNK")</f>
        <v>0</v>
      </c>
      <c r="K65" s="7">
        <f>SUMIFS(NK_XUAT_NHAP!L:L,NK_XUAT_NHAP!E:E,A65,NK_XUAT_NHAP!B:B,"PXK")</f>
        <v>0</v>
      </c>
      <c r="L65" s="7">
        <f>SUMIFS(NK_XUAT_NHAP!O:O,NK_XUAT_NHAP!E:E,A65,NK_XUAT_NHAP!B:B,"PXK")</f>
        <v>0</v>
      </c>
      <c r="M65" s="7">
        <f t="shared" si="2"/>
        <v>0</v>
      </c>
      <c r="N65" s="7">
        <f t="shared" si="3"/>
        <v>0</v>
      </c>
      <c r="O65" s="7">
        <f t="shared" si="4"/>
        <v>0</v>
      </c>
    </row>
    <row r="66" spans="1:15" ht="19.5" customHeight="1" x14ac:dyDescent="0.25">
      <c r="A66" s="106" t="s">
        <v>68</v>
      </c>
      <c r="B66" s="21" t="s">
        <v>2810</v>
      </c>
      <c r="C66" s="23" t="s">
        <v>49</v>
      </c>
      <c r="D66" s="23">
        <v>0</v>
      </c>
      <c r="E66" s="23"/>
      <c r="F66" s="23">
        <v>1225700</v>
      </c>
      <c r="G66" s="107">
        <f t="shared" si="1"/>
        <v>0</v>
      </c>
      <c r="I66" s="7">
        <f>SUMIFS(NK_XUAT_NHAP!L:L,NK_XUAT_NHAP!E:E,A66,NK_XUAT_NHAP!B:B,"PNK")</f>
        <v>0</v>
      </c>
      <c r="J66" s="7">
        <f>SUMIFS(NK_XUAT_NHAP!O:O,NK_XUAT_NHAP!E:E,A66,NK_XUAT_NHAP!B:B,"PNK")</f>
        <v>0</v>
      </c>
      <c r="K66" s="7">
        <f>SUMIFS(NK_XUAT_NHAP!L:L,NK_XUAT_NHAP!E:E,A66,NK_XUAT_NHAP!B:B,"PXK")</f>
        <v>0</v>
      </c>
      <c r="L66" s="7">
        <f>SUMIFS(NK_XUAT_NHAP!O:O,NK_XUAT_NHAP!E:E,A66,NK_XUAT_NHAP!B:B,"PXK")</f>
        <v>0</v>
      </c>
      <c r="M66" s="7">
        <f t="shared" si="2"/>
        <v>0</v>
      </c>
      <c r="N66" s="7">
        <f t="shared" si="3"/>
        <v>0</v>
      </c>
      <c r="O66" s="7">
        <f t="shared" si="4"/>
        <v>0</v>
      </c>
    </row>
    <row r="67" spans="1:15" s="24" customFormat="1" ht="19.5" customHeight="1" x14ac:dyDescent="0.25">
      <c r="A67" s="106" t="s">
        <v>69</v>
      </c>
      <c r="B67" s="21" t="s">
        <v>2811</v>
      </c>
      <c r="C67" s="23" t="s">
        <v>49</v>
      </c>
      <c r="D67" s="23">
        <v>0</v>
      </c>
      <c r="E67" s="23"/>
      <c r="F67" s="23">
        <v>1318700</v>
      </c>
      <c r="G67" s="107">
        <f t="shared" si="1"/>
        <v>0</v>
      </c>
      <c r="I67" s="7">
        <f>SUMIFS(NK_XUAT_NHAP!L:L,NK_XUAT_NHAP!E:E,A67,NK_XUAT_NHAP!B:B,"PNK")</f>
        <v>0</v>
      </c>
      <c r="J67" s="7">
        <f>SUMIFS(NK_XUAT_NHAP!O:O,NK_XUAT_NHAP!E:E,A67,NK_XUAT_NHAP!B:B,"PNK")</f>
        <v>0</v>
      </c>
      <c r="K67" s="7">
        <f>SUMIFS(NK_XUAT_NHAP!L:L,NK_XUAT_NHAP!E:E,A67,NK_XUAT_NHAP!B:B,"PXK")</f>
        <v>0</v>
      </c>
      <c r="L67" s="7">
        <f>SUMIFS(NK_XUAT_NHAP!O:O,NK_XUAT_NHAP!E:E,A67,NK_XUAT_NHAP!B:B,"PXK")</f>
        <v>0</v>
      </c>
      <c r="M67" s="7">
        <f t="shared" si="2"/>
        <v>0</v>
      </c>
      <c r="N67" s="7">
        <f t="shared" si="3"/>
        <v>0</v>
      </c>
      <c r="O67" s="7">
        <f t="shared" si="4"/>
        <v>0</v>
      </c>
    </row>
    <row r="68" spans="1:15" ht="19.5" customHeight="1" x14ac:dyDescent="0.25">
      <c r="A68" s="106" t="s">
        <v>70</v>
      </c>
      <c r="B68" s="21" t="s">
        <v>2812</v>
      </c>
      <c r="C68" s="23" t="s">
        <v>49</v>
      </c>
      <c r="D68" s="23">
        <v>109</v>
      </c>
      <c r="E68" s="23"/>
      <c r="F68" s="23">
        <v>1297800</v>
      </c>
      <c r="G68" s="107">
        <f t="shared" si="1"/>
        <v>141460200</v>
      </c>
      <c r="I68" s="7">
        <f>SUMIFS(NK_XUAT_NHAP!L:L,NK_XUAT_NHAP!E:E,A68,NK_XUAT_NHAP!B:B,"PNK")</f>
        <v>114</v>
      </c>
      <c r="J68" s="7">
        <f>SUMIFS(NK_XUAT_NHAP!O:O,NK_XUAT_NHAP!E:E,A68,NK_XUAT_NHAP!B:B,"PNK")</f>
        <v>16543800</v>
      </c>
      <c r="K68" s="7">
        <f>SUMIFS(NK_XUAT_NHAP!L:L,NK_XUAT_NHAP!E:E,A68,NK_XUAT_NHAP!B:B,"PXK")</f>
        <v>208</v>
      </c>
      <c r="L68" s="7">
        <f>SUMIFS(NK_XUAT_NHAP!O:O,NK_XUAT_NHAP!E:E,A68,NK_XUAT_NHAP!B:B,"PXK")</f>
        <v>202142400</v>
      </c>
      <c r="M68" s="7">
        <f t="shared" si="2"/>
        <v>15</v>
      </c>
      <c r="N68" s="7">
        <f t="shared" si="3"/>
        <v>-44138400</v>
      </c>
      <c r="O68" s="7">
        <f t="shared" si="4"/>
        <v>-2942560</v>
      </c>
    </row>
    <row r="69" spans="1:15" ht="19.5" customHeight="1" x14ac:dyDescent="0.25">
      <c r="A69" s="106" t="s">
        <v>71</v>
      </c>
      <c r="B69" s="21" t="s">
        <v>2813</v>
      </c>
      <c r="C69" s="23" t="s">
        <v>49</v>
      </c>
      <c r="D69" s="23">
        <v>136</v>
      </c>
      <c r="E69" s="23"/>
      <c r="F69" s="23">
        <v>1372800</v>
      </c>
      <c r="G69" s="107">
        <f t="shared" ref="G69:G132" si="5">(D69+E69)*F69</f>
        <v>186700800</v>
      </c>
      <c r="I69" s="7">
        <f>SUMIFS(NK_XUAT_NHAP!L:L,NK_XUAT_NHAP!E:E,A69,NK_XUAT_NHAP!B:B,"PNK")</f>
        <v>148</v>
      </c>
      <c r="J69" s="7">
        <f>SUMIFS(NK_XUAT_NHAP!O:O,NK_XUAT_NHAP!E:E,A69,NK_XUAT_NHAP!B:B,"PNK")</f>
        <v>14807100</v>
      </c>
      <c r="K69" s="7">
        <f>SUMIFS(NK_XUAT_NHAP!L:L,NK_XUAT_NHAP!E:E,A69,NK_XUAT_NHAP!B:B,"PXK")</f>
        <v>284</v>
      </c>
      <c r="L69" s="7">
        <f>SUMIFS(NK_XUAT_NHAP!O:O,NK_XUAT_NHAP!E:E,A69,NK_XUAT_NHAP!B:B,"PXK")</f>
        <v>292988700</v>
      </c>
      <c r="M69" s="7">
        <f t="shared" ref="M69:M132" si="6">D69+E69+I69-K69</f>
        <v>0</v>
      </c>
      <c r="N69" s="7">
        <f t="shared" ref="N69:N132" si="7">G69+J69-L69</f>
        <v>-91480800</v>
      </c>
      <c r="O69" s="7">
        <f t="shared" ref="O69:O132" si="8">+IF(M69=0,0,N69/M69)</f>
        <v>0</v>
      </c>
    </row>
    <row r="70" spans="1:15" ht="19.5" customHeight="1" x14ac:dyDescent="0.25">
      <c r="A70" s="106" t="s">
        <v>72</v>
      </c>
      <c r="B70" s="21" t="s">
        <v>2814</v>
      </c>
      <c r="C70" s="23" t="s">
        <v>73</v>
      </c>
      <c r="D70" s="23">
        <v>147</v>
      </c>
      <c r="E70" s="23"/>
      <c r="F70" s="23">
        <v>979700</v>
      </c>
      <c r="G70" s="107">
        <f t="shared" si="5"/>
        <v>144015900</v>
      </c>
      <c r="I70" s="7">
        <f>SUMIFS(NK_XUAT_NHAP!L:L,NK_XUAT_NHAP!E:E,A70,NK_XUAT_NHAP!B:B,"PNK")</f>
        <v>334</v>
      </c>
      <c r="J70" s="7">
        <f>SUMIFS(NK_XUAT_NHAP!O:O,NK_XUAT_NHAP!E:E,A70,NK_XUAT_NHAP!B:B,"PNK")</f>
        <v>321462800</v>
      </c>
      <c r="K70" s="7">
        <f>SUMIFS(NK_XUAT_NHAP!L:L,NK_XUAT_NHAP!E:E,A70,NK_XUAT_NHAP!B:B,"PXK")</f>
        <v>399</v>
      </c>
      <c r="L70" s="7">
        <f>SUMIFS(NK_XUAT_NHAP!O:O,NK_XUAT_NHAP!E:E,A70,NK_XUAT_NHAP!B:B,"PXK")</f>
        <v>542082800</v>
      </c>
      <c r="M70" s="7">
        <f t="shared" si="6"/>
        <v>82</v>
      </c>
      <c r="N70" s="7">
        <f t="shared" si="7"/>
        <v>-76604100</v>
      </c>
      <c r="O70" s="7">
        <f t="shared" si="8"/>
        <v>-934196.3414634146</v>
      </c>
    </row>
    <row r="71" spans="1:15" ht="19.5" customHeight="1" x14ac:dyDescent="0.25">
      <c r="A71" s="106" t="s">
        <v>74</v>
      </c>
      <c r="B71" s="21" t="s">
        <v>2815</v>
      </c>
      <c r="C71" s="23" t="s">
        <v>73</v>
      </c>
      <c r="D71" s="23">
        <v>185</v>
      </c>
      <c r="E71" s="23"/>
      <c r="F71" s="23">
        <v>1059900</v>
      </c>
      <c r="G71" s="107">
        <f t="shared" si="5"/>
        <v>196081500</v>
      </c>
      <c r="I71" s="7">
        <f>SUMIFS(NK_XUAT_NHAP!L:L,NK_XUAT_NHAP!E:E,A71,NK_XUAT_NHAP!B:B,"PNK")</f>
        <v>187</v>
      </c>
      <c r="J71" s="7">
        <f>SUMIFS(NK_XUAT_NHAP!O:O,NK_XUAT_NHAP!E:E,A71,NK_XUAT_NHAP!B:B,"PNK")</f>
        <v>7275100</v>
      </c>
      <c r="K71" s="7">
        <f>SUMIFS(NK_XUAT_NHAP!L:L,NK_XUAT_NHAP!E:E,A71,NK_XUAT_NHAP!B:B,"PXK")</f>
        <v>366</v>
      </c>
      <c r="L71" s="7">
        <f>SUMIFS(NK_XUAT_NHAP!O:O,NK_XUAT_NHAP!E:E,A71,NK_XUAT_NHAP!B:B,"PXK")</f>
        <v>308456400</v>
      </c>
      <c r="M71" s="7">
        <f t="shared" si="6"/>
        <v>6</v>
      </c>
      <c r="N71" s="7">
        <f t="shared" si="7"/>
        <v>-105099800</v>
      </c>
      <c r="O71" s="7">
        <f t="shared" si="8"/>
        <v>-17516633.333333332</v>
      </c>
    </row>
    <row r="72" spans="1:15" ht="19.5" customHeight="1" x14ac:dyDescent="0.25">
      <c r="A72" s="106" t="s">
        <v>75</v>
      </c>
      <c r="B72" s="21" t="s">
        <v>2816</v>
      </c>
      <c r="C72" s="23" t="s">
        <v>49</v>
      </c>
      <c r="D72" s="23">
        <v>3</v>
      </c>
      <c r="E72" s="23"/>
      <c r="F72" s="23">
        <v>1120600</v>
      </c>
      <c r="G72" s="107">
        <f t="shared" si="5"/>
        <v>3361800</v>
      </c>
      <c r="I72" s="7">
        <f>SUMIFS(NK_XUAT_NHAP!L:L,NK_XUAT_NHAP!E:E,A72,NK_XUAT_NHAP!B:B,"PNK")</f>
        <v>10</v>
      </c>
      <c r="J72" s="7">
        <f>SUMIFS(NK_XUAT_NHAP!O:O,NK_XUAT_NHAP!E:E,A72,NK_XUAT_NHAP!B:B,"PNK")</f>
        <v>10989000</v>
      </c>
      <c r="K72" s="7">
        <f>SUMIFS(NK_XUAT_NHAP!L:L,NK_XUAT_NHAP!E:E,A72,NK_XUAT_NHAP!B:B,"PXK")</f>
        <v>12</v>
      </c>
      <c r="L72" s="7">
        <f>SUMIFS(NK_XUAT_NHAP!O:O,NK_XUAT_NHAP!E:E,A72,NK_XUAT_NHAP!B:B,"PXK")</f>
        <v>18142200</v>
      </c>
      <c r="M72" s="7">
        <f t="shared" si="6"/>
        <v>1</v>
      </c>
      <c r="N72" s="7">
        <f t="shared" si="7"/>
        <v>-3791400</v>
      </c>
      <c r="O72" s="7">
        <f t="shared" si="8"/>
        <v>-3791400</v>
      </c>
    </row>
    <row r="73" spans="1:15" ht="19.5" customHeight="1" x14ac:dyDescent="0.25">
      <c r="A73" s="106" t="s">
        <v>76</v>
      </c>
      <c r="B73" s="21" t="s">
        <v>2817</v>
      </c>
      <c r="C73" s="23" t="s">
        <v>73</v>
      </c>
      <c r="D73" s="23">
        <v>525</v>
      </c>
      <c r="E73" s="23"/>
      <c r="F73" s="23">
        <v>1328700</v>
      </c>
      <c r="G73" s="107">
        <f t="shared" si="5"/>
        <v>697567500</v>
      </c>
      <c r="I73" s="7">
        <f>SUMIFS(NK_XUAT_NHAP!L:L,NK_XUAT_NHAP!E:E,A73,NK_XUAT_NHAP!B:B,"PNK")</f>
        <v>393</v>
      </c>
      <c r="J73" s="7">
        <f>SUMIFS(NK_XUAT_NHAP!O:O,NK_XUAT_NHAP!E:E,A73,NK_XUAT_NHAP!B:B,"PNK")</f>
        <v>329840100</v>
      </c>
      <c r="K73" s="7">
        <f>SUMIFS(NK_XUAT_NHAP!L:L,NK_XUAT_NHAP!E:E,A73,NK_XUAT_NHAP!B:B,"PXK")</f>
        <v>533</v>
      </c>
      <c r="L73" s="7">
        <f>SUMIFS(NK_XUAT_NHAP!O:O,NK_XUAT_NHAP!E:E,A73,NK_XUAT_NHAP!B:B,"PXK")</f>
        <v>823877000</v>
      </c>
      <c r="M73" s="7">
        <f t="shared" si="6"/>
        <v>385</v>
      </c>
      <c r="N73" s="7">
        <f t="shared" si="7"/>
        <v>203530600</v>
      </c>
      <c r="O73" s="7">
        <f t="shared" si="8"/>
        <v>528650.90909090906</v>
      </c>
    </row>
    <row r="74" spans="1:15" ht="19.5" customHeight="1" x14ac:dyDescent="0.25">
      <c r="A74" s="106" t="s">
        <v>77</v>
      </c>
      <c r="B74" s="21" t="s">
        <v>2818</v>
      </c>
      <c r="C74" s="23" t="s">
        <v>73</v>
      </c>
      <c r="D74" s="23">
        <v>192</v>
      </c>
      <c r="E74" s="23"/>
      <c r="F74" s="23">
        <v>1400800</v>
      </c>
      <c r="G74" s="107">
        <f t="shared" si="5"/>
        <v>268953600</v>
      </c>
      <c r="I74" s="7">
        <f>SUMIFS(NK_XUAT_NHAP!L:L,NK_XUAT_NHAP!E:E,A74,NK_XUAT_NHAP!B:B,"PNK")</f>
        <v>170</v>
      </c>
      <c r="J74" s="7">
        <f>SUMIFS(NK_XUAT_NHAP!O:O,NK_XUAT_NHAP!E:E,A74,NK_XUAT_NHAP!B:B,"PNK")</f>
        <v>167048800</v>
      </c>
      <c r="K74" s="7">
        <f>SUMIFS(NK_XUAT_NHAP!L:L,NK_XUAT_NHAP!E:E,A74,NK_XUAT_NHAP!B:B,"PXK")</f>
        <v>220</v>
      </c>
      <c r="L74" s="7">
        <f>SUMIFS(NK_XUAT_NHAP!O:O,NK_XUAT_NHAP!E:E,A74,NK_XUAT_NHAP!B:B,"PXK")</f>
        <v>363947399</v>
      </c>
      <c r="M74" s="7">
        <f t="shared" si="6"/>
        <v>142</v>
      </c>
      <c r="N74" s="7">
        <f t="shared" si="7"/>
        <v>72055001</v>
      </c>
      <c r="O74" s="7">
        <f t="shared" si="8"/>
        <v>507429.58450704225</v>
      </c>
    </row>
    <row r="75" spans="1:15" ht="19.5" customHeight="1" x14ac:dyDescent="0.25">
      <c r="A75" s="106" t="s">
        <v>78</v>
      </c>
      <c r="B75" s="21" t="s">
        <v>79</v>
      </c>
      <c r="C75" s="23" t="s">
        <v>49</v>
      </c>
      <c r="D75" s="23">
        <v>1611</v>
      </c>
      <c r="E75" s="23"/>
      <c r="F75" s="23">
        <v>53900</v>
      </c>
      <c r="G75" s="107">
        <f t="shared" si="5"/>
        <v>86832900</v>
      </c>
      <c r="I75" s="7">
        <f>SUMIFS(NK_XUAT_NHAP!L:L,NK_XUAT_NHAP!E:E,A75,NK_XUAT_NHAP!B:B,"PNK")</f>
        <v>1744</v>
      </c>
      <c r="J75" s="7">
        <f>SUMIFS(NK_XUAT_NHAP!O:O,NK_XUAT_NHAP!E:E,A75,NK_XUAT_NHAP!B:B,"PNK")</f>
        <v>40574600</v>
      </c>
      <c r="K75" s="7">
        <f>SUMIFS(NK_XUAT_NHAP!L:L,NK_XUAT_NHAP!E:E,A75,NK_XUAT_NHAP!B:B,"PXK")</f>
        <v>2721</v>
      </c>
      <c r="L75" s="7">
        <f>SUMIFS(NK_XUAT_NHAP!O:O,NK_XUAT_NHAP!E:E,A75,NK_XUAT_NHAP!B:B,"PXK")</f>
        <v>41697100</v>
      </c>
      <c r="M75" s="7">
        <f t="shared" si="6"/>
        <v>634</v>
      </c>
      <c r="N75" s="7">
        <f t="shared" si="7"/>
        <v>85710400</v>
      </c>
      <c r="O75" s="7">
        <f t="shared" si="8"/>
        <v>135189.90536277601</v>
      </c>
    </row>
    <row r="76" spans="1:15" ht="19.5" customHeight="1" x14ac:dyDescent="0.25">
      <c r="A76" s="106" t="s">
        <v>80</v>
      </c>
      <c r="B76" s="21" t="s">
        <v>2819</v>
      </c>
      <c r="C76" s="23" t="s">
        <v>49</v>
      </c>
      <c r="D76" s="23">
        <v>6</v>
      </c>
      <c r="E76" s="23"/>
      <c r="F76" s="23">
        <v>527300</v>
      </c>
      <c r="G76" s="107">
        <f t="shared" si="5"/>
        <v>3163800</v>
      </c>
      <c r="I76" s="7">
        <f>SUMIFS(NK_XUAT_NHAP!L:L,NK_XUAT_NHAP!E:E,A76,NK_XUAT_NHAP!B:B,"PNK")</f>
        <v>10</v>
      </c>
      <c r="J76" s="7">
        <f>SUMIFS(NK_XUAT_NHAP!O:O,NK_XUAT_NHAP!E:E,A76,NK_XUAT_NHAP!B:B,"PNK")</f>
        <v>5170000</v>
      </c>
      <c r="K76" s="7">
        <f>SUMIFS(NK_XUAT_NHAP!L:L,NK_XUAT_NHAP!E:E,A76,NK_XUAT_NHAP!B:B,"PXK")</f>
        <v>10</v>
      </c>
      <c r="L76" s="7">
        <f>SUMIFS(NK_XUAT_NHAP!O:O,NK_XUAT_NHAP!E:E,A76,NK_XUAT_NHAP!B:B,"PXK")</f>
        <v>7325300</v>
      </c>
      <c r="M76" s="7">
        <f t="shared" si="6"/>
        <v>6</v>
      </c>
      <c r="N76" s="7">
        <f t="shared" si="7"/>
        <v>1008500</v>
      </c>
      <c r="O76" s="7">
        <f t="shared" si="8"/>
        <v>168083.33333333334</v>
      </c>
    </row>
    <row r="77" spans="1:15" ht="19.5" customHeight="1" x14ac:dyDescent="0.25">
      <c r="A77" s="106" t="s">
        <v>81</v>
      </c>
      <c r="B77" s="21" t="s">
        <v>2820</v>
      </c>
      <c r="C77" s="23" t="s">
        <v>49</v>
      </c>
      <c r="D77" s="23">
        <v>6</v>
      </c>
      <c r="E77" s="23"/>
      <c r="F77" s="23">
        <v>633600</v>
      </c>
      <c r="G77" s="107">
        <f t="shared" si="5"/>
        <v>3801600</v>
      </c>
      <c r="I77" s="7">
        <f>SUMIFS(NK_XUAT_NHAP!L:L,NK_XUAT_NHAP!E:E,A77,NK_XUAT_NHAP!B:B,"PNK")</f>
        <v>3</v>
      </c>
      <c r="J77" s="7">
        <f>SUMIFS(NK_XUAT_NHAP!O:O,NK_XUAT_NHAP!E:E,A77,NK_XUAT_NHAP!B:B,"PNK")</f>
        <v>1863900</v>
      </c>
      <c r="K77" s="7">
        <f>SUMIFS(NK_XUAT_NHAP!L:L,NK_XUAT_NHAP!E:E,A77,NK_XUAT_NHAP!B:B,"PXK")</f>
        <v>6</v>
      </c>
      <c r="L77" s="7">
        <f>SUMIFS(NK_XUAT_NHAP!O:O,NK_XUAT_NHAP!E:E,A77,NK_XUAT_NHAP!B:B,"PXK")</f>
        <v>5325300</v>
      </c>
      <c r="M77" s="7">
        <f t="shared" si="6"/>
        <v>3</v>
      </c>
      <c r="N77" s="7">
        <f t="shared" si="7"/>
        <v>340200</v>
      </c>
      <c r="O77" s="7">
        <f t="shared" si="8"/>
        <v>113400</v>
      </c>
    </row>
    <row r="78" spans="1:15" ht="19.5" customHeight="1" x14ac:dyDescent="0.25">
      <c r="A78" s="106" t="s">
        <v>82</v>
      </c>
      <c r="B78" s="21" t="s">
        <v>2821</v>
      </c>
      <c r="C78" s="23" t="s">
        <v>49</v>
      </c>
      <c r="D78" s="23">
        <v>0</v>
      </c>
      <c r="E78" s="23"/>
      <c r="F78" s="23">
        <v>620400</v>
      </c>
      <c r="G78" s="107">
        <f t="shared" si="5"/>
        <v>0</v>
      </c>
      <c r="I78" s="7">
        <f>SUMIFS(NK_XUAT_NHAP!L:L,NK_XUAT_NHAP!E:E,A78,NK_XUAT_NHAP!B:B,"PNK")</f>
        <v>3</v>
      </c>
      <c r="J78" s="7">
        <f>SUMIFS(NK_XUAT_NHAP!O:O,NK_XUAT_NHAP!E:E,A78,NK_XUAT_NHAP!B:B,"PNK")</f>
        <v>1824900</v>
      </c>
      <c r="K78" s="7">
        <f>SUMIFS(NK_XUAT_NHAP!L:L,NK_XUAT_NHAP!E:E,A78,NK_XUAT_NHAP!B:B,"PXK")</f>
        <v>3</v>
      </c>
      <c r="L78" s="7">
        <f>SUMIFS(NK_XUAT_NHAP!O:O,NK_XUAT_NHAP!E:E,A78,NK_XUAT_NHAP!B:B,"PXK")</f>
        <v>2674200</v>
      </c>
      <c r="M78" s="7">
        <f t="shared" si="6"/>
        <v>0</v>
      </c>
      <c r="N78" s="7">
        <f t="shared" si="7"/>
        <v>-849300</v>
      </c>
      <c r="O78" s="7">
        <f t="shared" si="8"/>
        <v>0</v>
      </c>
    </row>
    <row r="79" spans="1:15" ht="19.5" customHeight="1" x14ac:dyDescent="0.25">
      <c r="A79" s="106" t="s">
        <v>83</v>
      </c>
      <c r="B79" s="21" t="s">
        <v>2822</v>
      </c>
      <c r="C79" s="23" t="s">
        <v>49</v>
      </c>
      <c r="D79" s="23">
        <v>0</v>
      </c>
      <c r="E79" s="23"/>
      <c r="F79" s="23">
        <v>735900</v>
      </c>
      <c r="G79" s="107">
        <f t="shared" si="5"/>
        <v>0</v>
      </c>
      <c r="I79" s="7">
        <f>SUMIFS(NK_XUAT_NHAP!L:L,NK_XUAT_NHAP!E:E,A79,NK_XUAT_NHAP!B:B,"PNK")</f>
        <v>3</v>
      </c>
      <c r="J79" s="7">
        <f>SUMIFS(NK_XUAT_NHAP!O:O,NK_XUAT_NHAP!E:E,A79,NK_XUAT_NHAP!B:B,"PNK")</f>
        <v>2164800</v>
      </c>
      <c r="K79" s="7">
        <f>SUMIFS(NK_XUAT_NHAP!L:L,NK_XUAT_NHAP!E:E,A79,NK_XUAT_NHAP!B:B,"PXK")</f>
        <v>0</v>
      </c>
      <c r="L79" s="7">
        <f>SUMIFS(NK_XUAT_NHAP!O:O,NK_XUAT_NHAP!E:E,A79,NK_XUAT_NHAP!B:B,"PXK")</f>
        <v>0</v>
      </c>
      <c r="M79" s="7">
        <f t="shared" si="6"/>
        <v>3</v>
      </c>
      <c r="N79" s="7">
        <f t="shared" si="7"/>
        <v>2164800</v>
      </c>
      <c r="O79" s="7">
        <f t="shared" si="8"/>
        <v>721600</v>
      </c>
    </row>
    <row r="80" spans="1:15" ht="19.5" customHeight="1" x14ac:dyDescent="0.25">
      <c r="A80" s="106" t="s">
        <v>84</v>
      </c>
      <c r="B80" s="21" t="s">
        <v>2823</v>
      </c>
      <c r="C80" s="23" t="s">
        <v>49</v>
      </c>
      <c r="D80" s="23">
        <v>0</v>
      </c>
      <c r="E80" s="23"/>
      <c r="F80" s="23">
        <v>806100</v>
      </c>
      <c r="G80" s="107">
        <f t="shared" si="5"/>
        <v>0</v>
      </c>
      <c r="I80" s="7">
        <f>SUMIFS(NK_XUAT_NHAP!L:L,NK_XUAT_NHAP!E:E,A80,NK_XUAT_NHAP!B:B,"PNK")</f>
        <v>4</v>
      </c>
      <c r="J80" s="7">
        <f>SUMIFS(NK_XUAT_NHAP!O:O,NK_XUAT_NHAP!E:E,A80,NK_XUAT_NHAP!B:B,"PNK")</f>
        <v>3161600</v>
      </c>
      <c r="K80" s="7">
        <f>SUMIFS(NK_XUAT_NHAP!L:L,NK_XUAT_NHAP!E:E,A80,NK_XUAT_NHAP!B:B,"PXK")</f>
        <v>1</v>
      </c>
      <c r="L80" s="7">
        <f>SUMIFS(NK_XUAT_NHAP!O:O,NK_XUAT_NHAP!E:E,A80,NK_XUAT_NHAP!B:B,"PXK")</f>
        <v>1080000</v>
      </c>
      <c r="M80" s="7">
        <f t="shared" si="6"/>
        <v>3</v>
      </c>
      <c r="N80" s="7">
        <f t="shared" si="7"/>
        <v>2081600</v>
      </c>
      <c r="O80" s="7">
        <f t="shared" si="8"/>
        <v>693866.66666666663</v>
      </c>
    </row>
    <row r="81" spans="1:15" ht="19.5" customHeight="1" x14ac:dyDescent="0.25">
      <c r="A81" s="106" t="s">
        <v>85</v>
      </c>
      <c r="B81" s="21" t="s">
        <v>2824</v>
      </c>
      <c r="C81" s="23" t="s">
        <v>49</v>
      </c>
      <c r="D81" s="23">
        <v>0</v>
      </c>
      <c r="E81" s="23"/>
      <c r="F81" s="23">
        <v>798500</v>
      </c>
      <c r="G81" s="107">
        <f t="shared" si="5"/>
        <v>0</v>
      </c>
      <c r="I81" s="7">
        <f>SUMIFS(NK_XUAT_NHAP!L:L,NK_XUAT_NHAP!E:E,A81,NK_XUAT_NHAP!B:B,"PNK")</f>
        <v>0</v>
      </c>
      <c r="J81" s="7">
        <f>SUMIFS(NK_XUAT_NHAP!O:O,NK_XUAT_NHAP!E:E,A81,NK_XUAT_NHAP!B:B,"PNK")</f>
        <v>0</v>
      </c>
      <c r="K81" s="7">
        <f>SUMIFS(NK_XUAT_NHAP!L:L,NK_XUAT_NHAP!E:E,A81,NK_XUAT_NHAP!B:B,"PXK")</f>
        <v>0</v>
      </c>
      <c r="L81" s="7">
        <f>SUMIFS(NK_XUAT_NHAP!O:O,NK_XUAT_NHAP!E:E,A81,NK_XUAT_NHAP!B:B,"PXK")</f>
        <v>0</v>
      </c>
      <c r="M81" s="7">
        <f t="shared" si="6"/>
        <v>0</v>
      </c>
      <c r="N81" s="7">
        <f t="shared" si="7"/>
        <v>0</v>
      </c>
      <c r="O81" s="7">
        <f t="shared" si="8"/>
        <v>0</v>
      </c>
    </row>
    <row r="82" spans="1:15" ht="19.5" customHeight="1" x14ac:dyDescent="0.25">
      <c r="A82" s="106" t="s">
        <v>86</v>
      </c>
      <c r="B82" s="21" t="s">
        <v>2825</v>
      </c>
      <c r="C82" s="23" t="s">
        <v>49</v>
      </c>
      <c r="D82" s="23">
        <v>0</v>
      </c>
      <c r="E82" s="23"/>
      <c r="F82" s="23">
        <v>857800</v>
      </c>
      <c r="G82" s="107">
        <f t="shared" si="5"/>
        <v>0</v>
      </c>
      <c r="I82" s="7">
        <f>SUMIFS(NK_XUAT_NHAP!L:L,NK_XUAT_NHAP!E:E,A82,NK_XUAT_NHAP!B:B,"PNK")</f>
        <v>0</v>
      </c>
      <c r="J82" s="7">
        <f>SUMIFS(NK_XUAT_NHAP!O:O,NK_XUAT_NHAP!E:E,A82,NK_XUAT_NHAP!B:B,"PNK")</f>
        <v>0</v>
      </c>
      <c r="K82" s="7">
        <f>SUMIFS(NK_XUAT_NHAP!L:L,NK_XUAT_NHAP!E:E,A82,NK_XUAT_NHAP!B:B,"PXK")</f>
        <v>0</v>
      </c>
      <c r="L82" s="7">
        <f>SUMIFS(NK_XUAT_NHAP!O:O,NK_XUAT_NHAP!E:E,A82,NK_XUAT_NHAP!B:B,"PXK")</f>
        <v>0</v>
      </c>
      <c r="M82" s="7">
        <f t="shared" si="6"/>
        <v>0</v>
      </c>
      <c r="N82" s="7">
        <f t="shared" si="7"/>
        <v>0</v>
      </c>
      <c r="O82" s="7">
        <f t="shared" si="8"/>
        <v>0</v>
      </c>
    </row>
    <row r="83" spans="1:15" ht="19.5" customHeight="1" x14ac:dyDescent="0.25">
      <c r="A83" s="106" t="s">
        <v>87</v>
      </c>
      <c r="B83" s="21" t="s">
        <v>2826</v>
      </c>
      <c r="C83" s="23" t="s">
        <v>49</v>
      </c>
      <c r="D83" s="23">
        <v>4</v>
      </c>
      <c r="E83" s="23"/>
      <c r="F83" s="23">
        <v>1819300</v>
      </c>
      <c r="G83" s="107">
        <f t="shared" si="5"/>
        <v>7277200</v>
      </c>
      <c r="I83" s="7">
        <f>SUMIFS(NK_XUAT_NHAP!L:L,NK_XUAT_NHAP!E:E,A83,NK_XUAT_NHAP!B:B,"PNK")</f>
        <v>0</v>
      </c>
      <c r="J83" s="7">
        <f>SUMIFS(NK_XUAT_NHAP!O:O,NK_XUAT_NHAP!E:E,A83,NK_XUAT_NHAP!B:B,"PNK")</f>
        <v>0</v>
      </c>
      <c r="K83" s="7">
        <f>SUMIFS(NK_XUAT_NHAP!L:L,NK_XUAT_NHAP!E:E,A83,NK_XUAT_NHAP!B:B,"PXK")</f>
        <v>0</v>
      </c>
      <c r="L83" s="7">
        <f>SUMIFS(NK_XUAT_NHAP!O:O,NK_XUAT_NHAP!E:E,A83,NK_XUAT_NHAP!B:B,"PXK")</f>
        <v>0</v>
      </c>
      <c r="M83" s="7">
        <f t="shared" si="6"/>
        <v>4</v>
      </c>
      <c r="N83" s="7">
        <f t="shared" si="7"/>
        <v>7277200</v>
      </c>
      <c r="O83" s="7">
        <f t="shared" si="8"/>
        <v>1819300</v>
      </c>
    </row>
    <row r="84" spans="1:15" ht="19.5" customHeight="1" x14ac:dyDescent="0.25">
      <c r="A84" s="106" t="s">
        <v>88</v>
      </c>
      <c r="B84" s="21" t="s">
        <v>2827</v>
      </c>
      <c r="C84" s="23" t="s">
        <v>49</v>
      </c>
      <c r="D84" s="23">
        <v>1</v>
      </c>
      <c r="E84" s="23"/>
      <c r="F84" s="23">
        <v>2016200</v>
      </c>
      <c r="G84" s="107">
        <f t="shared" si="5"/>
        <v>2016200</v>
      </c>
      <c r="I84" s="7">
        <f>SUMIFS(NK_XUAT_NHAP!L:L,NK_XUAT_NHAP!E:E,A84,NK_XUAT_NHAP!B:B,"PNK")</f>
        <v>0</v>
      </c>
      <c r="J84" s="7">
        <f>SUMIFS(NK_XUAT_NHAP!O:O,NK_XUAT_NHAP!E:E,A84,NK_XUAT_NHAP!B:B,"PNK")</f>
        <v>0</v>
      </c>
      <c r="K84" s="7">
        <f>SUMIFS(NK_XUAT_NHAP!L:L,NK_XUAT_NHAP!E:E,A84,NK_XUAT_NHAP!B:B,"PXK")</f>
        <v>0</v>
      </c>
      <c r="L84" s="7">
        <f>SUMIFS(NK_XUAT_NHAP!O:O,NK_XUAT_NHAP!E:E,A84,NK_XUAT_NHAP!B:B,"PXK")</f>
        <v>0</v>
      </c>
      <c r="M84" s="7">
        <f t="shared" si="6"/>
        <v>1</v>
      </c>
      <c r="N84" s="7">
        <f t="shared" si="7"/>
        <v>2016200</v>
      </c>
      <c r="O84" s="7">
        <f t="shared" si="8"/>
        <v>2016200</v>
      </c>
    </row>
    <row r="85" spans="1:15" ht="19.5" customHeight="1" x14ac:dyDescent="0.25">
      <c r="A85" s="106" t="s">
        <v>93</v>
      </c>
      <c r="B85" s="21" t="s">
        <v>94</v>
      </c>
      <c r="C85" s="23" t="s">
        <v>49</v>
      </c>
      <c r="D85" s="23">
        <v>0</v>
      </c>
      <c r="E85" s="23"/>
      <c r="F85" s="23">
        <v>0</v>
      </c>
      <c r="G85" s="107">
        <f t="shared" si="5"/>
        <v>0</v>
      </c>
      <c r="I85" s="7">
        <f>SUMIFS(NK_XUAT_NHAP!L:L,NK_XUAT_NHAP!E:E,A85,NK_XUAT_NHAP!B:B,"PNK")</f>
        <v>0</v>
      </c>
      <c r="J85" s="7">
        <f>SUMIFS(NK_XUAT_NHAP!O:O,NK_XUAT_NHAP!E:E,A85,NK_XUAT_NHAP!B:B,"PNK")</f>
        <v>0</v>
      </c>
      <c r="K85" s="7">
        <f>SUMIFS(NK_XUAT_NHAP!L:L,NK_XUAT_NHAP!E:E,A85,NK_XUAT_NHAP!B:B,"PXK")</f>
        <v>0</v>
      </c>
      <c r="L85" s="7">
        <f>SUMIFS(NK_XUAT_NHAP!O:O,NK_XUAT_NHAP!E:E,A85,NK_XUAT_NHAP!B:B,"PXK")</f>
        <v>0</v>
      </c>
      <c r="M85" s="7">
        <f t="shared" si="6"/>
        <v>0</v>
      </c>
      <c r="N85" s="7">
        <f t="shared" si="7"/>
        <v>0</v>
      </c>
      <c r="O85" s="7">
        <f t="shared" si="8"/>
        <v>0</v>
      </c>
    </row>
    <row r="86" spans="1:15" ht="19.5" customHeight="1" x14ac:dyDescent="0.25">
      <c r="A86" s="106" t="s">
        <v>95</v>
      </c>
      <c r="B86" s="21" t="s">
        <v>2664</v>
      </c>
      <c r="C86" s="23" t="s">
        <v>49</v>
      </c>
      <c r="D86" s="23">
        <v>0</v>
      </c>
      <c r="E86" s="23"/>
      <c r="F86" s="23">
        <v>504700</v>
      </c>
      <c r="G86" s="107">
        <f t="shared" si="5"/>
        <v>0</v>
      </c>
      <c r="I86" s="7">
        <f>SUMIFS(NK_XUAT_NHAP!L:L,NK_XUAT_NHAP!E:E,A86,NK_XUAT_NHAP!B:B,"PNK")</f>
        <v>2</v>
      </c>
      <c r="J86" s="7">
        <f>SUMIFS(NK_XUAT_NHAP!O:O,NK_XUAT_NHAP!E:E,A86,NK_XUAT_NHAP!B:B,"PNK")</f>
        <v>989800</v>
      </c>
      <c r="K86" s="7">
        <f>SUMIFS(NK_XUAT_NHAP!L:L,NK_XUAT_NHAP!E:E,A86,NK_XUAT_NHAP!B:B,"PXK")</f>
        <v>2</v>
      </c>
      <c r="L86" s="7">
        <f>SUMIFS(NK_XUAT_NHAP!O:O,NK_XUAT_NHAP!E:E,A86,NK_XUAT_NHAP!B:B,"PXK")</f>
        <v>1540000</v>
      </c>
      <c r="M86" s="7">
        <f t="shared" si="6"/>
        <v>0</v>
      </c>
      <c r="N86" s="7">
        <f t="shared" si="7"/>
        <v>-550200</v>
      </c>
      <c r="O86" s="7">
        <f t="shared" si="8"/>
        <v>0</v>
      </c>
    </row>
    <row r="87" spans="1:15" ht="19.5" customHeight="1" x14ac:dyDescent="0.25">
      <c r="A87" s="106" t="s">
        <v>96</v>
      </c>
      <c r="B87" s="21" t="s">
        <v>2828</v>
      </c>
      <c r="C87" s="23" t="s">
        <v>49</v>
      </c>
      <c r="D87" s="23">
        <v>1674</v>
      </c>
      <c r="E87" s="23"/>
      <c r="F87" s="23">
        <v>747000</v>
      </c>
      <c r="G87" s="107">
        <f t="shared" si="5"/>
        <v>1250478000</v>
      </c>
      <c r="I87" s="7">
        <f>SUMIFS(NK_XUAT_NHAP!L:L,NK_XUAT_NHAP!E:E,A87,NK_XUAT_NHAP!B:B,"PNK")</f>
        <v>1658</v>
      </c>
      <c r="J87" s="7">
        <f>SUMIFS(NK_XUAT_NHAP!O:O,NK_XUAT_NHAP!E:E,A87,NK_XUAT_NHAP!B:B,"PNK")</f>
        <v>125990000</v>
      </c>
      <c r="K87" s="7">
        <f>SUMIFS(NK_XUAT_NHAP!L:L,NK_XUAT_NHAP!E:E,A87,NK_XUAT_NHAP!B:B,"PXK")</f>
        <v>3260</v>
      </c>
      <c r="L87" s="7">
        <f>SUMIFS(NK_XUAT_NHAP!O:O,NK_XUAT_NHAP!E:E,A87,NK_XUAT_NHAP!B:B,"PXK")</f>
        <v>1904956300</v>
      </c>
      <c r="M87" s="7">
        <f t="shared" si="6"/>
        <v>72</v>
      </c>
      <c r="N87" s="7">
        <f t="shared" si="7"/>
        <v>-528488300</v>
      </c>
      <c r="O87" s="7">
        <f t="shared" si="8"/>
        <v>-7340115.277777778</v>
      </c>
    </row>
    <row r="88" spans="1:15" ht="19.5" customHeight="1" x14ac:dyDescent="0.25">
      <c r="A88" s="106" t="s">
        <v>97</v>
      </c>
      <c r="B88" s="21" t="s">
        <v>2829</v>
      </c>
      <c r="C88" s="23" t="s">
        <v>49</v>
      </c>
      <c r="D88" s="23">
        <v>25</v>
      </c>
      <c r="E88" s="23"/>
      <c r="F88" s="23">
        <v>888800</v>
      </c>
      <c r="G88" s="107">
        <f t="shared" si="5"/>
        <v>22220000</v>
      </c>
      <c r="I88" s="7">
        <f>SUMIFS(NK_XUAT_NHAP!L:L,NK_XUAT_NHAP!E:E,A88,NK_XUAT_NHAP!B:B,"PNK")</f>
        <v>20</v>
      </c>
      <c r="J88" s="7">
        <f>SUMIFS(NK_XUAT_NHAP!O:O,NK_XUAT_NHAP!E:E,A88,NK_XUAT_NHAP!B:B,"PNK")</f>
        <v>17430000</v>
      </c>
      <c r="K88" s="7">
        <f>SUMIFS(NK_XUAT_NHAP!L:L,NK_XUAT_NHAP!E:E,A88,NK_XUAT_NHAP!B:B,"PXK")</f>
        <v>33</v>
      </c>
      <c r="L88" s="7">
        <f>SUMIFS(NK_XUAT_NHAP!O:O,NK_XUAT_NHAP!E:E,A88,NK_XUAT_NHAP!B:B,"PXK")</f>
        <v>39084000</v>
      </c>
      <c r="M88" s="7">
        <f t="shared" si="6"/>
        <v>12</v>
      </c>
      <c r="N88" s="7">
        <f t="shared" si="7"/>
        <v>566000</v>
      </c>
      <c r="O88" s="7">
        <f t="shared" si="8"/>
        <v>47166.666666666664</v>
      </c>
    </row>
    <row r="89" spans="1:15" s="24" customFormat="1" ht="19.5" customHeight="1" x14ac:dyDescent="0.25">
      <c r="A89" s="106" t="s">
        <v>98</v>
      </c>
      <c r="B89" s="21" t="s">
        <v>2830</v>
      </c>
      <c r="C89" s="23" t="s">
        <v>49</v>
      </c>
      <c r="D89" s="23">
        <v>3</v>
      </c>
      <c r="E89" s="23"/>
      <c r="F89" s="23">
        <v>905000</v>
      </c>
      <c r="G89" s="107">
        <f t="shared" si="5"/>
        <v>2715000</v>
      </c>
      <c r="I89" s="7">
        <f>SUMIFS(NK_XUAT_NHAP!L:L,NK_XUAT_NHAP!E:E,A89,NK_XUAT_NHAP!B:B,"PNK")</f>
        <v>3</v>
      </c>
      <c r="J89" s="7">
        <f>SUMIFS(NK_XUAT_NHAP!O:O,NK_XUAT_NHAP!E:E,A89,NK_XUAT_NHAP!B:B,"PNK")</f>
        <v>2662200</v>
      </c>
      <c r="K89" s="7">
        <f>SUMIFS(NK_XUAT_NHAP!L:L,NK_XUAT_NHAP!E:E,A89,NK_XUAT_NHAP!B:B,"PXK")</f>
        <v>6</v>
      </c>
      <c r="L89" s="7">
        <f>SUMIFS(NK_XUAT_NHAP!O:O,NK_XUAT_NHAP!E:E,A89,NK_XUAT_NHAP!B:B,"PXK")</f>
        <v>7538400</v>
      </c>
      <c r="M89" s="7">
        <f t="shared" si="6"/>
        <v>0</v>
      </c>
      <c r="N89" s="7">
        <f t="shared" si="7"/>
        <v>-2161200</v>
      </c>
      <c r="O89" s="7">
        <f t="shared" si="8"/>
        <v>0</v>
      </c>
    </row>
    <row r="90" spans="1:15" ht="19.5" customHeight="1" x14ac:dyDescent="0.25">
      <c r="A90" s="106" t="s">
        <v>99</v>
      </c>
      <c r="B90" s="21" t="s">
        <v>2831</v>
      </c>
      <c r="C90" s="23" t="s">
        <v>49</v>
      </c>
      <c r="D90" s="23">
        <v>9</v>
      </c>
      <c r="E90" s="23"/>
      <c r="F90" s="23">
        <v>1473700</v>
      </c>
      <c r="G90" s="107">
        <f t="shared" si="5"/>
        <v>13263300</v>
      </c>
      <c r="I90" s="7">
        <f>SUMIFS(NK_XUAT_NHAP!L:L,NK_XUAT_NHAP!E:E,A90,NK_XUAT_NHAP!B:B,"PNK")</f>
        <v>0</v>
      </c>
      <c r="J90" s="7">
        <f>SUMIFS(NK_XUAT_NHAP!O:O,NK_XUAT_NHAP!E:E,A90,NK_XUAT_NHAP!B:B,"PNK")</f>
        <v>0</v>
      </c>
      <c r="K90" s="7">
        <f>SUMIFS(NK_XUAT_NHAP!L:L,NK_XUAT_NHAP!E:E,A90,NK_XUAT_NHAP!B:B,"PXK")</f>
        <v>6</v>
      </c>
      <c r="L90" s="7">
        <f>SUMIFS(NK_XUAT_NHAP!O:O,NK_XUAT_NHAP!E:E,A90,NK_XUAT_NHAP!B:B,"PXK")</f>
        <v>11958600</v>
      </c>
      <c r="M90" s="7">
        <f t="shared" si="6"/>
        <v>3</v>
      </c>
      <c r="N90" s="7">
        <f t="shared" si="7"/>
        <v>1304700</v>
      </c>
      <c r="O90" s="7">
        <f t="shared" si="8"/>
        <v>434900</v>
      </c>
    </row>
    <row r="91" spans="1:15" ht="19.5" customHeight="1" x14ac:dyDescent="0.25">
      <c r="A91" s="106" t="s">
        <v>100</v>
      </c>
      <c r="B91" s="21" t="s">
        <v>2832</v>
      </c>
      <c r="C91" s="23" t="s">
        <v>49</v>
      </c>
      <c r="D91" s="23">
        <v>0</v>
      </c>
      <c r="E91" s="23"/>
      <c r="F91" s="23">
        <v>1555400</v>
      </c>
      <c r="G91" s="107">
        <f t="shared" si="5"/>
        <v>0</v>
      </c>
      <c r="I91" s="7">
        <f>SUMIFS(NK_XUAT_NHAP!L:L,NK_XUAT_NHAP!E:E,A91,NK_XUAT_NHAP!B:B,"PNK")</f>
        <v>0</v>
      </c>
      <c r="J91" s="7">
        <f>SUMIFS(NK_XUAT_NHAP!O:O,NK_XUAT_NHAP!E:E,A91,NK_XUAT_NHAP!B:B,"PNK")</f>
        <v>0</v>
      </c>
      <c r="K91" s="7">
        <f>SUMIFS(NK_XUAT_NHAP!L:L,NK_XUAT_NHAP!E:E,A91,NK_XUAT_NHAP!B:B,"PXK")</f>
        <v>0</v>
      </c>
      <c r="L91" s="7">
        <f>SUMIFS(NK_XUAT_NHAP!O:O,NK_XUAT_NHAP!E:E,A91,NK_XUAT_NHAP!B:B,"PXK")</f>
        <v>0</v>
      </c>
      <c r="M91" s="7">
        <f t="shared" si="6"/>
        <v>0</v>
      </c>
      <c r="N91" s="7">
        <f t="shared" si="7"/>
        <v>0</v>
      </c>
      <c r="O91" s="7">
        <f t="shared" si="8"/>
        <v>0</v>
      </c>
    </row>
    <row r="92" spans="1:15" ht="19.5" customHeight="1" x14ac:dyDescent="0.25">
      <c r="A92" s="106" t="s">
        <v>101</v>
      </c>
      <c r="B92" s="21" t="s">
        <v>102</v>
      </c>
      <c r="C92" s="23" t="s">
        <v>49</v>
      </c>
      <c r="D92" s="23">
        <v>0</v>
      </c>
      <c r="E92" s="23"/>
      <c r="F92" s="23">
        <v>17200</v>
      </c>
      <c r="G92" s="107">
        <f t="shared" si="5"/>
        <v>0</v>
      </c>
      <c r="I92" s="7">
        <f>SUMIFS(NK_XUAT_NHAP!L:L,NK_XUAT_NHAP!E:E,A92,NK_XUAT_NHAP!B:B,"PNK")</f>
        <v>0</v>
      </c>
      <c r="J92" s="7">
        <f>SUMIFS(NK_XUAT_NHAP!O:O,NK_XUAT_NHAP!E:E,A92,NK_XUAT_NHAP!B:B,"PNK")</f>
        <v>0</v>
      </c>
      <c r="K92" s="7">
        <f>SUMIFS(NK_XUAT_NHAP!L:L,NK_XUAT_NHAP!E:E,A92,NK_XUAT_NHAP!B:B,"PXK")</f>
        <v>0</v>
      </c>
      <c r="L92" s="7">
        <f>SUMIFS(NK_XUAT_NHAP!O:O,NK_XUAT_NHAP!E:E,A92,NK_XUAT_NHAP!B:B,"PXK")</f>
        <v>0</v>
      </c>
      <c r="M92" s="7">
        <f t="shared" si="6"/>
        <v>0</v>
      </c>
      <c r="N92" s="7">
        <f t="shared" si="7"/>
        <v>0</v>
      </c>
      <c r="O92" s="7">
        <f t="shared" si="8"/>
        <v>0</v>
      </c>
    </row>
    <row r="93" spans="1:15" ht="19.5" customHeight="1" x14ac:dyDescent="0.25">
      <c r="A93" s="106" t="s">
        <v>2833</v>
      </c>
      <c r="B93" s="21" t="s">
        <v>2834</v>
      </c>
      <c r="C93" s="23">
        <v>0</v>
      </c>
      <c r="D93" s="23">
        <v>0</v>
      </c>
      <c r="E93" s="23"/>
      <c r="F93" s="23">
        <v>0</v>
      </c>
      <c r="G93" s="107">
        <f t="shared" si="5"/>
        <v>0</v>
      </c>
      <c r="I93" s="7">
        <f>SUMIFS(NK_XUAT_NHAP!L:L,NK_XUAT_NHAP!E:E,A93,NK_XUAT_NHAP!B:B,"PNK")</f>
        <v>0</v>
      </c>
      <c r="J93" s="7">
        <f>SUMIFS(NK_XUAT_NHAP!O:O,NK_XUAT_NHAP!E:E,A93,NK_XUAT_NHAP!B:B,"PNK")</f>
        <v>0</v>
      </c>
      <c r="K93" s="7">
        <f>SUMIFS(NK_XUAT_NHAP!L:L,NK_XUAT_NHAP!E:E,A93,NK_XUAT_NHAP!B:B,"PXK")</f>
        <v>0</v>
      </c>
      <c r="L93" s="7">
        <f>SUMIFS(NK_XUAT_NHAP!O:O,NK_XUAT_NHAP!E:E,A93,NK_XUAT_NHAP!B:B,"PXK")</f>
        <v>0</v>
      </c>
      <c r="M93" s="7">
        <f t="shared" si="6"/>
        <v>0</v>
      </c>
      <c r="N93" s="7">
        <f t="shared" si="7"/>
        <v>0</v>
      </c>
      <c r="O93" s="7">
        <f t="shared" si="8"/>
        <v>0</v>
      </c>
    </row>
    <row r="94" spans="1:15" ht="19.5" customHeight="1" x14ac:dyDescent="0.25">
      <c r="A94" s="106" t="s">
        <v>105</v>
      </c>
      <c r="B94" s="21" t="s">
        <v>2835</v>
      </c>
      <c r="C94" s="23" t="s">
        <v>49</v>
      </c>
      <c r="D94" s="23">
        <v>0</v>
      </c>
      <c r="E94" s="23"/>
      <c r="F94" s="23">
        <v>546700</v>
      </c>
      <c r="G94" s="107">
        <f t="shared" si="5"/>
        <v>0</v>
      </c>
      <c r="I94" s="7">
        <f>SUMIFS(NK_XUAT_NHAP!L:L,NK_XUAT_NHAP!E:E,A94,NK_XUAT_NHAP!B:B,"PNK")</f>
        <v>0</v>
      </c>
      <c r="J94" s="7">
        <f>SUMIFS(NK_XUAT_NHAP!O:O,NK_XUAT_NHAP!E:E,A94,NK_XUAT_NHAP!B:B,"PNK")</f>
        <v>0</v>
      </c>
      <c r="K94" s="7">
        <f>SUMIFS(NK_XUAT_NHAP!L:L,NK_XUAT_NHAP!E:E,A94,NK_XUAT_NHAP!B:B,"PXK")</f>
        <v>0</v>
      </c>
      <c r="L94" s="7">
        <f>SUMIFS(NK_XUAT_NHAP!O:O,NK_XUAT_NHAP!E:E,A94,NK_XUAT_NHAP!B:B,"PXK")</f>
        <v>0</v>
      </c>
      <c r="M94" s="7">
        <f t="shared" si="6"/>
        <v>0</v>
      </c>
      <c r="N94" s="7">
        <f t="shared" si="7"/>
        <v>0</v>
      </c>
      <c r="O94" s="7">
        <f t="shared" si="8"/>
        <v>0</v>
      </c>
    </row>
    <row r="95" spans="1:15" ht="19.5" customHeight="1" x14ac:dyDescent="0.25">
      <c r="A95" s="106" t="s">
        <v>106</v>
      </c>
      <c r="B95" s="21" t="s">
        <v>2836</v>
      </c>
      <c r="C95" s="23" t="s">
        <v>49</v>
      </c>
      <c r="D95" s="23">
        <v>28</v>
      </c>
      <c r="E95" s="23"/>
      <c r="F95" s="23">
        <v>1685500</v>
      </c>
      <c r="G95" s="107">
        <f t="shared" si="5"/>
        <v>47194000</v>
      </c>
      <c r="I95" s="7">
        <f>SUMIFS(NK_XUAT_NHAP!L:L,NK_XUAT_NHAP!E:E,A95,NK_XUAT_NHAP!B:B,"PNK")</f>
        <v>90</v>
      </c>
      <c r="J95" s="7">
        <f>SUMIFS(NK_XUAT_NHAP!O:O,NK_XUAT_NHAP!E:E,A95,NK_XUAT_NHAP!B:B,"PNK")</f>
        <v>119857800</v>
      </c>
      <c r="K95" s="7">
        <f>SUMIFS(NK_XUAT_NHAP!L:L,NK_XUAT_NHAP!E:E,A95,NK_XUAT_NHAP!B:B,"PXK")</f>
        <v>103</v>
      </c>
      <c r="L95" s="7">
        <f>SUMIFS(NK_XUAT_NHAP!O:O,NK_XUAT_NHAP!E:E,A95,NK_XUAT_NHAP!B:B,"PXK")</f>
        <v>212136300</v>
      </c>
      <c r="M95" s="7">
        <f t="shared" si="6"/>
        <v>15</v>
      </c>
      <c r="N95" s="7">
        <f t="shared" si="7"/>
        <v>-45084500</v>
      </c>
      <c r="O95" s="7">
        <f t="shared" si="8"/>
        <v>-3005633.3333333335</v>
      </c>
    </row>
    <row r="96" spans="1:15" ht="19.5" customHeight="1" x14ac:dyDescent="0.25">
      <c r="A96" s="106" t="s">
        <v>107</v>
      </c>
      <c r="B96" s="21" t="s">
        <v>2837</v>
      </c>
      <c r="C96" s="23" t="s">
        <v>49</v>
      </c>
      <c r="D96" s="23">
        <v>52</v>
      </c>
      <c r="E96" s="23"/>
      <c r="F96" s="23">
        <v>2597400</v>
      </c>
      <c r="G96" s="107">
        <f t="shared" si="5"/>
        <v>135064800</v>
      </c>
      <c r="I96" s="7">
        <f>SUMIFS(NK_XUAT_NHAP!L:L,NK_XUAT_NHAP!E:E,A96,NK_XUAT_NHAP!B:B,"PNK")</f>
        <v>72</v>
      </c>
      <c r="J96" s="7">
        <f>SUMIFS(NK_XUAT_NHAP!O:O,NK_XUAT_NHAP!E:E,A96,NK_XUAT_NHAP!B:B,"PNK")</f>
        <v>28571400</v>
      </c>
      <c r="K96" s="7">
        <f>SUMIFS(NK_XUAT_NHAP!L:L,NK_XUAT_NHAP!E:E,A96,NK_XUAT_NHAP!B:B,"PXK")</f>
        <v>121</v>
      </c>
      <c r="L96" s="7">
        <f>SUMIFS(NK_XUAT_NHAP!O:O,NK_XUAT_NHAP!E:E,A96,NK_XUAT_NHAP!B:B,"PXK")</f>
        <v>241056000</v>
      </c>
      <c r="M96" s="7">
        <f t="shared" si="6"/>
        <v>3</v>
      </c>
      <c r="N96" s="7">
        <f t="shared" si="7"/>
        <v>-77419800</v>
      </c>
      <c r="O96" s="7">
        <f t="shared" si="8"/>
        <v>-25806600</v>
      </c>
    </row>
    <row r="97" spans="1:15" ht="19.5" customHeight="1" x14ac:dyDescent="0.25">
      <c r="A97" s="106" t="s">
        <v>108</v>
      </c>
      <c r="B97" s="21" t="s">
        <v>2838</v>
      </c>
      <c r="C97" s="23" t="s">
        <v>49</v>
      </c>
      <c r="D97" s="23">
        <v>0</v>
      </c>
      <c r="E97" s="23"/>
      <c r="F97" s="23">
        <v>3449500</v>
      </c>
      <c r="G97" s="107">
        <f t="shared" si="5"/>
        <v>0</v>
      </c>
      <c r="I97" s="7">
        <f>SUMIFS(NK_XUAT_NHAP!L:L,NK_XUAT_NHAP!E:E,A97,NK_XUAT_NHAP!B:B,"PNK")</f>
        <v>0</v>
      </c>
      <c r="J97" s="7">
        <f>SUMIFS(NK_XUAT_NHAP!O:O,NK_XUAT_NHAP!E:E,A97,NK_XUAT_NHAP!B:B,"PNK")</f>
        <v>0</v>
      </c>
      <c r="K97" s="7">
        <f>SUMIFS(NK_XUAT_NHAP!L:L,NK_XUAT_NHAP!E:E,A97,NK_XUAT_NHAP!B:B,"PXK")</f>
        <v>0</v>
      </c>
      <c r="L97" s="7">
        <f>SUMIFS(NK_XUAT_NHAP!O:O,NK_XUAT_NHAP!E:E,A97,NK_XUAT_NHAP!B:B,"PXK")</f>
        <v>0</v>
      </c>
      <c r="M97" s="7">
        <f t="shared" si="6"/>
        <v>0</v>
      </c>
      <c r="N97" s="7">
        <f t="shared" si="7"/>
        <v>0</v>
      </c>
      <c r="O97" s="7">
        <f t="shared" si="8"/>
        <v>0</v>
      </c>
    </row>
    <row r="98" spans="1:15" ht="19.5" customHeight="1" x14ac:dyDescent="0.25">
      <c r="A98" s="106" t="s">
        <v>109</v>
      </c>
      <c r="B98" s="21" t="s">
        <v>2839</v>
      </c>
      <c r="C98" s="23" t="s">
        <v>49</v>
      </c>
      <c r="D98" s="23">
        <v>0</v>
      </c>
      <c r="E98" s="23"/>
      <c r="F98" s="23">
        <v>2836400</v>
      </c>
      <c r="G98" s="107">
        <f t="shared" si="5"/>
        <v>0</v>
      </c>
      <c r="I98" s="7">
        <f>SUMIFS(NK_XUAT_NHAP!L:L,NK_XUAT_NHAP!E:E,A98,NK_XUAT_NHAP!B:B,"PNK")</f>
        <v>0</v>
      </c>
      <c r="J98" s="7">
        <f>SUMIFS(NK_XUAT_NHAP!O:O,NK_XUAT_NHAP!E:E,A98,NK_XUAT_NHAP!B:B,"PNK")</f>
        <v>0</v>
      </c>
      <c r="K98" s="7">
        <f>SUMIFS(NK_XUAT_NHAP!L:L,NK_XUAT_NHAP!E:E,A98,NK_XUAT_NHAP!B:B,"PXK")</f>
        <v>0</v>
      </c>
      <c r="L98" s="7">
        <f>SUMIFS(NK_XUAT_NHAP!O:O,NK_XUAT_NHAP!E:E,A98,NK_XUAT_NHAP!B:B,"PXK")</f>
        <v>0</v>
      </c>
      <c r="M98" s="7">
        <f t="shared" si="6"/>
        <v>0</v>
      </c>
      <c r="N98" s="7">
        <f t="shared" si="7"/>
        <v>0</v>
      </c>
      <c r="O98" s="7">
        <f t="shared" si="8"/>
        <v>0</v>
      </c>
    </row>
    <row r="99" spans="1:15" ht="19.5" customHeight="1" x14ac:dyDescent="0.25">
      <c r="A99" s="106" t="s">
        <v>110</v>
      </c>
      <c r="B99" s="21" t="s">
        <v>2840</v>
      </c>
      <c r="C99" s="23" t="s">
        <v>49</v>
      </c>
      <c r="D99" s="23">
        <v>43</v>
      </c>
      <c r="E99" s="23"/>
      <c r="F99" s="23">
        <v>1770900</v>
      </c>
      <c r="G99" s="107">
        <f t="shared" si="5"/>
        <v>76148700</v>
      </c>
      <c r="I99" s="7">
        <f>SUMIFS(NK_XUAT_NHAP!L:L,NK_XUAT_NHAP!E:E,A99,NK_XUAT_NHAP!B:B,"PNK")</f>
        <v>127</v>
      </c>
      <c r="J99" s="7">
        <f>SUMIFS(NK_XUAT_NHAP!O:O,NK_XUAT_NHAP!E:E,A99,NK_XUAT_NHAP!B:B,"PNK")</f>
        <v>153162000</v>
      </c>
      <c r="K99" s="7">
        <f>SUMIFS(NK_XUAT_NHAP!L:L,NK_XUAT_NHAP!E:E,A99,NK_XUAT_NHAP!B:B,"PXK")</f>
        <v>118</v>
      </c>
      <c r="L99" s="7">
        <f>SUMIFS(NK_XUAT_NHAP!O:O,NK_XUAT_NHAP!E:E,A99,NK_XUAT_NHAP!B:B,"PXK")</f>
        <v>332631000</v>
      </c>
      <c r="M99" s="7">
        <f t="shared" si="6"/>
        <v>52</v>
      </c>
      <c r="N99" s="7">
        <f t="shared" si="7"/>
        <v>-103320300</v>
      </c>
      <c r="O99" s="7">
        <f t="shared" si="8"/>
        <v>-1986928.8461538462</v>
      </c>
    </row>
    <row r="100" spans="1:15" ht="19.5" customHeight="1" x14ac:dyDescent="0.25">
      <c r="A100" s="106" t="s">
        <v>111</v>
      </c>
      <c r="B100" s="21" t="s">
        <v>2841</v>
      </c>
      <c r="C100" s="23" t="s">
        <v>49</v>
      </c>
      <c r="D100" s="23">
        <v>0</v>
      </c>
      <c r="E100" s="23"/>
      <c r="F100" s="23">
        <v>2677200</v>
      </c>
      <c r="G100" s="107">
        <f t="shared" si="5"/>
        <v>0</v>
      </c>
      <c r="I100" s="7">
        <f>SUMIFS(NK_XUAT_NHAP!L:L,NK_XUAT_NHAP!E:E,A100,NK_XUAT_NHAP!B:B,"PNK")</f>
        <v>0</v>
      </c>
      <c r="J100" s="7">
        <f>SUMIFS(NK_XUAT_NHAP!O:O,NK_XUAT_NHAP!E:E,A100,NK_XUAT_NHAP!B:B,"PNK")</f>
        <v>0</v>
      </c>
      <c r="K100" s="7">
        <f>SUMIFS(NK_XUAT_NHAP!L:L,NK_XUAT_NHAP!E:E,A100,NK_XUAT_NHAP!B:B,"PXK")</f>
        <v>0</v>
      </c>
      <c r="L100" s="7">
        <f>SUMIFS(NK_XUAT_NHAP!O:O,NK_XUAT_NHAP!E:E,A100,NK_XUAT_NHAP!B:B,"PXK")</f>
        <v>0</v>
      </c>
      <c r="M100" s="7">
        <f t="shared" si="6"/>
        <v>0</v>
      </c>
      <c r="N100" s="7">
        <f t="shared" si="7"/>
        <v>0</v>
      </c>
      <c r="O100" s="7">
        <f t="shared" si="8"/>
        <v>0</v>
      </c>
    </row>
    <row r="101" spans="1:15" ht="19.5" customHeight="1" x14ac:dyDescent="0.25">
      <c r="A101" s="106" t="s">
        <v>112</v>
      </c>
      <c r="B101" s="21" t="s">
        <v>2842</v>
      </c>
      <c r="C101" s="23" t="s">
        <v>49</v>
      </c>
      <c r="D101" s="23">
        <v>0</v>
      </c>
      <c r="E101" s="23"/>
      <c r="F101" s="23">
        <v>2574000</v>
      </c>
      <c r="G101" s="107">
        <f t="shared" si="5"/>
        <v>0</v>
      </c>
      <c r="I101" s="7">
        <f>SUMIFS(NK_XUAT_NHAP!L:L,NK_XUAT_NHAP!E:E,A101,NK_XUAT_NHAP!B:B,"PNK")</f>
        <v>0</v>
      </c>
      <c r="J101" s="7">
        <f>SUMIFS(NK_XUAT_NHAP!O:O,NK_XUAT_NHAP!E:E,A101,NK_XUAT_NHAP!B:B,"PNK")</f>
        <v>0</v>
      </c>
      <c r="K101" s="7">
        <f>SUMIFS(NK_XUAT_NHAP!L:L,NK_XUAT_NHAP!E:E,A101,NK_XUAT_NHAP!B:B,"PXK")</f>
        <v>0</v>
      </c>
      <c r="L101" s="7">
        <f>SUMIFS(NK_XUAT_NHAP!O:O,NK_XUAT_NHAP!E:E,A101,NK_XUAT_NHAP!B:B,"PXK")</f>
        <v>0</v>
      </c>
      <c r="M101" s="7">
        <f t="shared" si="6"/>
        <v>0</v>
      </c>
      <c r="N101" s="7">
        <f t="shared" si="7"/>
        <v>0</v>
      </c>
      <c r="O101" s="7">
        <f t="shared" si="8"/>
        <v>0</v>
      </c>
    </row>
    <row r="102" spans="1:15" ht="19.5" customHeight="1" x14ac:dyDescent="0.25">
      <c r="A102" s="106" t="s">
        <v>113</v>
      </c>
      <c r="B102" s="21" t="s">
        <v>2843</v>
      </c>
      <c r="C102" s="23" t="s">
        <v>49</v>
      </c>
      <c r="D102" s="23">
        <v>0</v>
      </c>
      <c r="E102" s="23"/>
      <c r="F102" s="23">
        <v>3262400</v>
      </c>
      <c r="G102" s="107">
        <f t="shared" si="5"/>
        <v>0</v>
      </c>
      <c r="I102" s="7">
        <f>SUMIFS(NK_XUAT_NHAP!L:L,NK_XUAT_NHAP!E:E,A102,NK_XUAT_NHAP!B:B,"PNK")</f>
        <v>0</v>
      </c>
      <c r="J102" s="7">
        <f>SUMIFS(NK_XUAT_NHAP!O:O,NK_XUAT_NHAP!E:E,A102,NK_XUAT_NHAP!B:B,"PNK")</f>
        <v>0</v>
      </c>
      <c r="K102" s="7">
        <f>SUMIFS(NK_XUAT_NHAP!L:L,NK_XUAT_NHAP!E:E,A102,NK_XUAT_NHAP!B:B,"PXK")</f>
        <v>0</v>
      </c>
      <c r="L102" s="7">
        <f>SUMIFS(NK_XUAT_NHAP!O:O,NK_XUAT_NHAP!E:E,A102,NK_XUAT_NHAP!B:B,"PXK")</f>
        <v>0</v>
      </c>
      <c r="M102" s="7">
        <f t="shared" si="6"/>
        <v>0</v>
      </c>
      <c r="N102" s="7">
        <f t="shared" si="7"/>
        <v>0</v>
      </c>
      <c r="O102" s="7">
        <f t="shared" si="8"/>
        <v>0</v>
      </c>
    </row>
    <row r="103" spans="1:15" ht="19.5" customHeight="1" x14ac:dyDescent="0.25">
      <c r="A103" s="106" t="s">
        <v>114</v>
      </c>
      <c r="B103" s="21" t="s">
        <v>115</v>
      </c>
      <c r="C103" s="23" t="s">
        <v>49</v>
      </c>
      <c r="D103" s="23">
        <v>780</v>
      </c>
      <c r="E103" s="23"/>
      <c r="F103" s="23">
        <v>94700</v>
      </c>
      <c r="G103" s="107">
        <f t="shared" si="5"/>
        <v>73866000</v>
      </c>
      <c r="I103" s="7">
        <f>SUMIFS(NK_XUAT_NHAP!L:L,NK_XUAT_NHAP!E:E,A103,NK_XUAT_NHAP!B:B,"PNK")</f>
        <v>904</v>
      </c>
      <c r="J103" s="7">
        <f>SUMIFS(NK_XUAT_NHAP!O:O,NK_XUAT_NHAP!E:E,A103,NK_XUAT_NHAP!B:B,"PNK")</f>
        <v>14930000</v>
      </c>
      <c r="K103" s="7">
        <f>SUMIFS(NK_XUAT_NHAP!L:L,NK_XUAT_NHAP!E:E,A103,NK_XUAT_NHAP!B:B,"PXK")</f>
        <v>1508</v>
      </c>
      <c r="L103" s="7">
        <f>SUMIFS(NK_XUAT_NHAP!O:O,NK_XUAT_NHAP!E:E,A103,NK_XUAT_NHAP!B:B,"PXK")</f>
        <v>13404000</v>
      </c>
      <c r="M103" s="7">
        <f t="shared" si="6"/>
        <v>176</v>
      </c>
      <c r="N103" s="7">
        <f t="shared" si="7"/>
        <v>75392000</v>
      </c>
      <c r="O103" s="7">
        <f t="shared" si="8"/>
        <v>428363.63636363635</v>
      </c>
    </row>
    <row r="104" spans="1:15" ht="19.5" customHeight="1" x14ac:dyDescent="0.25">
      <c r="A104" s="106" t="s">
        <v>116</v>
      </c>
      <c r="B104" s="21" t="s">
        <v>2844</v>
      </c>
      <c r="C104" s="23" t="s">
        <v>49</v>
      </c>
      <c r="D104" s="23">
        <v>0</v>
      </c>
      <c r="E104" s="23"/>
      <c r="F104" s="23">
        <v>121100</v>
      </c>
      <c r="G104" s="107">
        <f t="shared" si="5"/>
        <v>0</v>
      </c>
      <c r="I104" s="7">
        <f>SUMIFS(NK_XUAT_NHAP!L:L,NK_XUAT_NHAP!E:E,A104,NK_XUAT_NHAP!B:B,"PNK")</f>
        <v>0</v>
      </c>
      <c r="J104" s="7">
        <f>SUMIFS(NK_XUAT_NHAP!O:O,NK_XUAT_NHAP!E:E,A104,NK_XUAT_NHAP!B:B,"PNK")</f>
        <v>0</v>
      </c>
      <c r="K104" s="7">
        <f>SUMIFS(NK_XUAT_NHAP!L:L,NK_XUAT_NHAP!E:E,A104,NK_XUAT_NHAP!B:B,"PXK")</f>
        <v>0</v>
      </c>
      <c r="L104" s="7">
        <f>SUMIFS(NK_XUAT_NHAP!O:O,NK_XUAT_NHAP!E:E,A104,NK_XUAT_NHAP!B:B,"PXK")</f>
        <v>0</v>
      </c>
      <c r="M104" s="7">
        <f t="shared" si="6"/>
        <v>0</v>
      </c>
      <c r="N104" s="7">
        <f t="shared" si="7"/>
        <v>0</v>
      </c>
      <c r="O104" s="7">
        <f t="shared" si="8"/>
        <v>0</v>
      </c>
    </row>
    <row r="105" spans="1:15" ht="19.5" customHeight="1" x14ac:dyDescent="0.25">
      <c r="A105" s="106" t="s">
        <v>117</v>
      </c>
      <c r="B105" s="21" t="s">
        <v>2845</v>
      </c>
      <c r="C105" s="23" t="s">
        <v>52</v>
      </c>
      <c r="D105" s="23">
        <v>119</v>
      </c>
      <c r="E105" s="23"/>
      <c r="F105" s="23">
        <v>82900</v>
      </c>
      <c r="G105" s="107">
        <f t="shared" si="5"/>
        <v>9865100</v>
      </c>
      <c r="I105" s="7">
        <f>SUMIFS(NK_XUAT_NHAP!L:L,NK_XUAT_NHAP!E:E,A105,NK_XUAT_NHAP!B:B,"PNK")</f>
        <v>169</v>
      </c>
      <c r="J105" s="7">
        <f>SUMIFS(NK_XUAT_NHAP!O:O,NK_XUAT_NHAP!E:E,A105,NK_XUAT_NHAP!B:B,"PNK")</f>
        <v>5693900</v>
      </c>
      <c r="K105" s="7">
        <f>SUMIFS(NK_XUAT_NHAP!L:L,NK_XUAT_NHAP!E:E,A105,NK_XUAT_NHAP!B:B,"PXK")</f>
        <v>224</v>
      </c>
      <c r="L105" s="7">
        <f>SUMIFS(NK_XUAT_NHAP!O:O,NK_XUAT_NHAP!E:E,A105,NK_XUAT_NHAP!B:B,"PXK")</f>
        <v>7198200</v>
      </c>
      <c r="M105" s="7">
        <f t="shared" si="6"/>
        <v>64</v>
      </c>
      <c r="N105" s="7">
        <f t="shared" si="7"/>
        <v>8360800</v>
      </c>
      <c r="O105" s="7">
        <f t="shared" si="8"/>
        <v>130637.5</v>
      </c>
    </row>
    <row r="106" spans="1:15" ht="19.5" customHeight="1" x14ac:dyDescent="0.25">
      <c r="A106" s="106" t="s">
        <v>118</v>
      </c>
      <c r="B106" s="21" t="s">
        <v>2846</v>
      </c>
      <c r="C106" s="23" t="s">
        <v>52</v>
      </c>
      <c r="D106" s="23">
        <v>0</v>
      </c>
      <c r="E106" s="23"/>
      <c r="F106" s="23">
        <v>145600</v>
      </c>
      <c r="G106" s="107">
        <f t="shared" si="5"/>
        <v>0</v>
      </c>
      <c r="I106" s="7">
        <f>SUMIFS(NK_XUAT_NHAP!L:L,NK_XUAT_NHAP!E:E,A106,NK_XUAT_NHAP!B:B,"PNK")</f>
        <v>0</v>
      </c>
      <c r="J106" s="7">
        <f>SUMIFS(NK_XUAT_NHAP!O:O,NK_XUAT_NHAP!E:E,A106,NK_XUAT_NHAP!B:B,"PNK")</f>
        <v>0</v>
      </c>
      <c r="K106" s="7">
        <f>SUMIFS(NK_XUAT_NHAP!L:L,NK_XUAT_NHAP!E:E,A106,NK_XUAT_NHAP!B:B,"PXK")</f>
        <v>0</v>
      </c>
      <c r="L106" s="7">
        <f>SUMIFS(NK_XUAT_NHAP!O:O,NK_XUAT_NHAP!E:E,A106,NK_XUAT_NHAP!B:B,"PXK")</f>
        <v>0</v>
      </c>
      <c r="M106" s="7">
        <f t="shared" si="6"/>
        <v>0</v>
      </c>
      <c r="N106" s="7">
        <f t="shared" si="7"/>
        <v>0</v>
      </c>
      <c r="O106" s="7">
        <f t="shared" si="8"/>
        <v>0</v>
      </c>
    </row>
    <row r="107" spans="1:15" ht="19.5" customHeight="1" x14ac:dyDescent="0.25">
      <c r="A107" s="106" t="s">
        <v>119</v>
      </c>
      <c r="B107" s="21" t="s">
        <v>120</v>
      </c>
      <c r="C107" s="23" t="s">
        <v>52</v>
      </c>
      <c r="D107" s="23">
        <v>62</v>
      </c>
      <c r="E107" s="23"/>
      <c r="F107" s="23">
        <v>57100</v>
      </c>
      <c r="G107" s="107">
        <f t="shared" si="5"/>
        <v>3540200</v>
      </c>
      <c r="I107" s="7">
        <f>SUMIFS(NK_XUAT_NHAP!L:L,NK_XUAT_NHAP!E:E,A107,NK_XUAT_NHAP!B:B,"PNK")</f>
        <v>0</v>
      </c>
      <c r="J107" s="7">
        <f>SUMIFS(NK_XUAT_NHAP!O:O,NK_XUAT_NHAP!E:E,A107,NK_XUAT_NHAP!B:B,"PNK")</f>
        <v>0</v>
      </c>
      <c r="K107" s="7">
        <f>SUMIFS(NK_XUAT_NHAP!L:L,NK_XUAT_NHAP!E:E,A107,NK_XUAT_NHAP!B:B,"PXK")</f>
        <v>6</v>
      </c>
      <c r="L107" s="7">
        <f>SUMIFS(NK_XUAT_NHAP!O:O,NK_XUAT_NHAP!E:E,A107,NK_XUAT_NHAP!B:B,"PXK")</f>
        <v>459000</v>
      </c>
      <c r="M107" s="7">
        <f t="shared" si="6"/>
        <v>56</v>
      </c>
      <c r="N107" s="7">
        <f t="shared" si="7"/>
        <v>3081200</v>
      </c>
      <c r="O107" s="7">
        <f t="shared" si="8"/>
        <v>55021.428571428572</v>
      </c>
    </row>
    <row r="108" spans="1:15" ht="19.5" customHeight="1" x14ac:dyDescent="0.25">
      <c r="A108" s="106" t="s">
        <v>121</v>
      </c>
      <c r="B108" s="21" t="s">
        <v>122</v>
      </c>
      <c r="C108" s="23">
        <v>0</v>
      </c>
      <c r="D108" s="23">
        <v>0</v>
      </c>
      <c r="E108" s="23"/>
      <c r="F108" s="23">
        <v>0</v>
      </c>
      <c r="G108" s="107">
        <f t="shared" si="5"/>
        <v>0</v>
      </c>
      <c r="I108" s="7">
        <f>SUMIFS(NK_XUAT_NHAP!L:L,NK_XUAT_NHAP!E:E,A108,NK_XUAT_NHAP!B:B,"PNK")</f>
        <v>0</v>
      </c>
      <c r="J108" s="7">
        <f>SUMIFS(NK_XUAT_NHAP!O:O,NK_XUAT_NHAP!E:E,A108,NK_XUAT_NHAP!B:B,"PNK")</f>
        <v>0</v>
      </c>
      <c r="K108" s="7">
        <f>SUMIFS(NK_XUAT_NHAP!L:L,NK_XUAT_NHAP!E:E,A108,NK_XUAT_NHAP!B:B,"PXK")</f>
        <v>0</v>
      </c>
      <c r="L108" s="7">
        <f>SUMIFS(NK_XUAT_NHAP!O:O,NK_XUAT_NHAP!E:E,A108,NK_XUAT_NHAP!B:B,"PXK")</f>
        <v>0</v>
      </c>
      <c r="M108" s="7">
        <f t="shared" si="6"/>
        <v>0</v>
      </c>
      <c r="N108" s="7">
        <f t="shared" si="7"/>
        <v>0</v>
      </c>
      <c r="O108" s="7">
        <f t="shared" si="8"/>
        <v>0</v>
      </c>
    </row>
    <row r="109" spans="1:15" ht="19.5" customHeight="1" x14ac:dyDescent="0.25">
      <c r="A109" s="106" t="s">
        <v>123</v>
      </c>
      <c r="B109" s="21" t="s">
        <v>2847</v>
      </c>
      <c r="C109" s="23" t="s">
        <v>52</v>
      </c>
      <c r="D109" s="23">
        <v>75</v>
      </c>
      <c r="E109" s="23"/>
      <c r="F109" s="23">
        <v>8111000</v>
      </c>
      <c r="G109" s="107">
        <f t="shared" si="5"/>
        <v>608325000</v>
      </c>
      <c r="I109" s="7">
        <f>SUMIFS(NK_XUAT_NHAP!L:L,NK_XUAT_NHAP!E:E,A109,NK_XUAT_NHAP!B:B,"PNK")</f>
        <v>106</v>
      </c>
      <c r="J109" s="7">
        <f>SUMIFS(NK_XUAT_NHAP!O:O,NK_XUAT_NHAP!E:E,A109,NK_XUAT_NHAP!B:B,"PNK")</f>
        <v>152524600</v>
      </c>
      <c r="K109" s="7">
        <f>SUMIFS(NK_XUAT_NHAP!L:L,NK_XUAT_NHAP!E:E,A109,NK_XUAT_NHAP!B:B,"PXK")</f>
        <v>181</v>
      </c>
      <c r="L109" s="7">
        <f>SUMIFS(NK_XUAT_NHAP!O:O,NK_XUAT_NHAP!E:E,A109,NK_XUAT_NHAP!B:B,"PXK")</f>
        <v>1297294100</v>
      </c>
      <c r="M109" s="7">
        <f t="shared" si="6"/>
        <v>0</v>
      </c>
      <c r="N109" s="7">
        <f t="shared" si="7"/>
        <v>-536444500</v>
      </c>
      <c r="O109" s="7">
        <f t="shared" si="8"/>
        <v>0</v>
      </c>
    </row>
    <row r="110" spans="1:15" ht="19.5" customHeight="1" x14ac:dyDescent="0.25">
      <c r="A110" s="106" t="s">
        <v>124</v>
      </c>
      <c r="B110" s="21" t="s">
        <v>2848</v>
      </c>
      <c r="C110" s="23" t="s">
        <v>52</v>
      </c>
      <c r="D110" s="23">
        <v>0</v>
      </c>
      <c r="E110" s="23"/>
      <c r="F110" s="23">
        <v>9566900</v>
      </c>
      <c r="G110" s="107">
        <f t="shared" si="5"/>
        <v>0</v>
      </c>
      <c r="I110" s="7">
        <f>SUMIFS(NK_XUAT_NHAP!L:L,NK_XUAT_NHAP!E:E,A110,NK_XUAT_NHAP!B:B,"PNK")</f>
        <v>0</v>
      </c>
      <c r="J110" s="7">
        <f>SUMIFS(NK_XUAT_NHAP!O:O,NK_XUAT_NHAP!E:E,A110,NK_XUAT_NHAP!B:B,"PNK")</f>
        <v>0</v>
      </c>
      <c r="K110" s="7">
        <f>SUMIFS(NK_XUAT_NHAP!L:L,NK_XUAT_NHAP!E:E,A110,NK_XUAT_NHAP!B:B,"PXK")</f>
        <v>0</v>
      </c>
      <c r="L110" s="7">
        <f>SUMIFS(NK_XUAT_NHAP!O:O,NK_XUAT_NHAP!E:E,A110,NK_XUAT_NHAP!B:B,"PXK")</f>
        <v>0</v>
      </c>
      <c r="M110" s="7">
        <f t="shared" si="6"/>
        <v>0</v>
      </c>
      <c r="N110" s="7">
        <f t="shared" si="7"/>
        <v>0</v>
      </c>
      <c r="O110" s="7">
        <f t="shared" si="8"/>
        <v>0</v>
      </c>
    </row>
    <row r="111" spans="1:15" ht="19.5" customHeight="1" x14ac:dyDescent="0.25">
      <c r="A111" s="106" t="s">
        <v>125</v>
      </c>
      <c r="B111" s="21" t="s">
        <v>2849</v>
      </c>
      <c r="C111" s="23" t="s">
        <v>52</v>
      </c>
      <c r="D111" s="23">
        <v>1</v>
      </c>
      <c r="E111" s="23"/>
      <c r="F111" s="23">
        <v>10294900</v>
      </c>
      <c r="G111" s="107">
        <f t="shared" si="5"/>
        <v>10294900</v>
      </c>
      <c r="I111" s="7">
        <f>SUMIFS(NK_XUAT_NHAP!L:L,NK_XUAT_NHAP!E:E,A111,NK_XUAT_NHAP!B:B,"PNK")</f>
        <v>0</v>
      </c>
      <c r="J111" s="7">
        <f>SUMIFS(NK_XUAT_NHAP!O:O,NK_XUAT_NHAP!E:E,A111,NK_XUAT_NHAP!B:B,"PNK")</f>
        <v>0</v>
      </c>
      <c r="K111" s="7">
        <f>SUMIFS(NK_XUAT_NHAP!L:L,NK_XUAT_NHAP!E:E,A111,NK_XUAT_NHAP!B:B,"PXK")</f>
        <v>0</v>
      </c>
      <c r="L111" s="7">
        <f>SUMIFS(NK_XUAT_NHAP!O:O,NK_XUAT_NHAP!E:E,A111,NK_XUAT_NHAP!B:B,"PXK")</f>
        <v>0</v>
      </c>
      <c r="M111" s="7">
        <f t="shared" si="6"/>
        <v>1</v>
      </c>
      <c r="N111" s="7">
        <f t="shared" si="7"/>
        <v>10294900</v>
      </c>
      <c r="O111" s="7">
        <f t="shared" si="8"/>
        <v>10294900</v>
      </c>
    </row>
    <row r="112" spans="1:15" ht="19.5" customHeight="1" x14ac:dyDescent="0.25">
      <c r="A112" s="106" t="s">
        <v>126</v>
      </c>
      <c r="B112" s="21" t="s">
        <v>2850</v>
      </c>
      <c r="C112" s="23" t="s">
        <v>52</v>
      </c>
      <c r="D112" s="23">
        <v>0</v>
      </c>
      <c r="E112" s="23"/>
      <c r="F112" s="23">
        <v>10502800</v>
      </c>
      <c r="G112" s="107">
        <f t="shared" si="5"/>
        <v>0</v>
      </c>
      <c r="I112" s="7">
        <f>SUMIFS(NK_XUAT_NHAP!L:L,NK_XUAT_NHAP!E:E,A112,NK_XUAT_NHAP!B:B,"PNK")</f>
        <v>0</v>
      </c>
      <c r="J112" s="7">
        <f>SUMIFS(NK_XUAT_NHAP!O:O,NK_XUAT_NHAP!E:E,A112,NK_XUAT_NHAP!B:B,"PNK")</f>
        <v>0</v>
      </c>
      <c r="K112" s="7">
        <f>SUMIFS(NK_XUAT_NHAP!L:L,NK_XUAT_NHAP!E:E,A112,NK_XUAT_NHAP!B:B,"PXK")</f>
        <v>0</v>
      </c>
      <c r="L112" s="7">
        <f>SUMIFS(NK_XUAT_NHAP!O:O,NK_XUAT_NHAP!E:E,A112,NK_XUAT_NHAP!B:B,"PXK")</f>
        <v>0</v>
      </c>
      <c r="M112" s="7">
        <f t="shared" si="6"/>
        <v>0</v>
      </c>
      <c r="N112" s="7">
        <f t="shared" si="7"/>
        <v>0</v>
      </c>
      <c r="O112" s="7">
        <f t="shared" si="8"/>
        <v>0</v>
      </c>
    </row>
    <row r="113" spans="1:15" ht="19.5" customHeight="1" x14ac:dyDescent="0.25">
      <c r="A113" s="106" t="s">
        <v>127</v>
      </c>
      <c r="B113" s="21" t="s">
        <v>2851</v>
      </c>
      <c r="C113" s="23" t="s">
        <v>52</v>
      </c>
      <c r="D113" s="23">
        <v>0</v>
      </c>
      <c r="E113" s="23"/>
      <c r="F113" s="23">
        <v>10554800</v>
      </c>
      <c r="G113" s="107">
        <f t="shared" si="5"/>
        <v>0</v>
      </c>
      <c r="I113" s="7">
        <f>SUMIFS(NK_XUAT_NHAP!L:L,NK_XUAT_NHAP!E:E,A113,NK_XUAT_NHAP!B:B,"PNK")</f>
        <v>0</v>
      </c>
      <c r="J113" s="7">
        <f>SUMIFS(NK_XUAT_NHAP!O:O,NK_XUAT_NHAP!E:E,A113,NK_XUAT_NHAP!B:B,"PNK")</f>
        <v>0</v>
      </c>
      <c r="K113" s="7">
        <f>SUMIFS(NK_XUAT_NHAP!L:L,NK_XUAT_NHAP!E:E,A113,NK_XUAT_NHAP!B:B,"PXK")</f>
        <v>0</v>
      </c>
      <c r="L113" s="7">
        <f>SUMIFS(NK_XUAT_NHAP!O:O,NK_XUAT_NHAP!E:E,A113,NK_XUAT_NHAP!B:B,"PXK")</f>
        <v>0</v>
      </c>
      <c r="M113" s="7">
        <f t="shared" si="6"/>
        <v>0</v>
      </c>
      <c r="N113" s="7">
        <f t="shared" si="7"/>
        <v>0</v>
      </c>
      <c r="O113" s="7">
        <f t="shared" si="8"/>
        <v>0</v>
      </c>
    </row>
    <row r="114" spans="1:15" ht="19.5" customHeight="1" x14ac:dyDescent="0.25">
      <c r="A114" s="106" t="s">
        <v>128</v>
      </c>
      <c r="B114" s="21" t="s">
        <v>2852</v>
      </c>
      <c r="C114" s="23" t="s">
        <v>52</v>
      </c>
      <c r="D114" s="23">
        <v>0</v>
      </c>
      <c r="E114" s="23"/>
      <c r="F114" s="23">
        <v>10866800</v>
      </c>
      <c r="G114" s="107">
        <f t="shared" si="5"/>
        <v>0</v>
      </c>
      <c r="I114" s="7">
        <f>SUMIFS(NK_XUAT_NHAP!L:L,NK_XUAT_NHAP!E:E,A114,NK_XUAT_NHAP!B:B,"PNK")</f>
        <v>0</v>
      </c>
      <c r="J114" s="7">
        <f>SUMIFS(NK_XUAT_NHAP!O:O,NK_XUAT_NHAP!E:E,A114,NK_XUAT_NHAP!B:B,"PNK")</f>
        <v>0</v>
      </c>
      <c r="K114" s="7">
        <f>SUMIFS(NK_XUAT_NHAP!L:L,NK_XUAT_NHAP!E:E,A114,NK_XUAT_NHAP!B:B,"PXK")</f>
        <v>0</v>
      </c>
      <c r="L114" s="7">
        <f>SUMIFS(NK_XUAT_NHAP!O:O,NK_XUAT_NHAP!E:E,A114,NK_XUAT_NHAP!B:B,"PXK")</f>
        <v>0</v>
      </c>
      <c r="M114" s="7">
        <f t="shared" si="6"/>
        <v>0</v>
      </c>
      <c r="N114" s="7">
        <f t="shared" si="7"/>
        <v>0</v>
      </c>
      <c r="O114" s="7">
        <f t="shared" si="8"/>
        <v>0</v>
      </c>
    </row>
    <row r="115" spans="1:15" ht="19.5" customHeight="1" x14ac:dyDescent="0.25">
      <c r="A115" s="106" t="s">
        <v>129</v>
      </c>
      <c r="B115" s="21" t="s">
        <v>2853</v>
      </c>
      <c r="C115" s="23" t="s">
        <v>52</v>
      </c>
      <c r="D115" s="23">
        <v>0</v>
      </c>
      <c r="E115" s="23"/>
      <c r="F115" s="23">
        <v>11126800</v>
      </c>
      <c r="G115" s="107">
        <f t="shared" si="5"/>
        <v>0</v>
      </c>
      <c r="I115" s="7">
        <f>SUMIFS(NK_XUAT_NHAP!L:L,NK_XUAT_NHAP!E:E,A115,NK_XUAT_NHAP!B:B,"PNK")</f>
        <v>0</v>
      </c>
      <c r="J115" s="7">
        <f>SUMIFS(NK_XUAT_NHAP!O:O,NK_XUAT_NHAP!E:E,A115,NK_XUAT_NHAP!B:B,"PNK")</f>
        <v>0</v>
      </c>
      <c r="K115" s="7">
        <f>SUMIFS(NK_XUAT_NHAP!L:L,NK_XUAT_NHAP!E:E,A115,NK_XUAT_NHAP!B:B,"PXK")</f>
        <v>0</v>
      </c>
      <c r="L115" s="7">
        <f>SUMIFS(NK_XUAT_NHAP!O:O,NK_XUAT_NHAP!E:E,A115,NK_XUAT_NHAP!B:B,"PXK")</f>
        <v>0</v>
      </c>
      <c r="M115" s="7">
        <f t="shared" si="6"/>
        <v>0</v>
      </c>
      <c r="N115" s="7">
        <f t="shared" si="7"/>
        <v>0</v>
      </c>
      <c r="O115" s="7">
        <f t="shared" si="8"/>
        <v>0</v>
      </c>
    </row>
    <row r="116" spans="1:15" ht="19.5" customHeight="1" x14ac:dyDescent="0.25">
      <c r="A116" s="106" t="s">
        <v>130</v>
      </c>
      <c r="B116" s="21" t="s">
        <v>2854</v>
      </c>
      <c r="C116" s="23" t="s">
        <v>52</v>
      </c>
      <c r="D116" s="23">
        <v>0</v>
      </c>
      <c r="E116" s="23"/>
      <c r="F116" s="23">
        <v>12112800</v>
      </c>
      <c r="G116" s="107">
        <f t="shared" si="5"/>
        <v>0</v>
      </c>
      <c r="I116" s="7">
        <f>SUMIFS(NK_XUAT_NHAP!L:L,NK_XUAT_NHAP!E:E,A116,NK_XUAT_NHAP!B:B,"PNK")</f>
        <v>0</v>
      </c>
      <c r="J116" s="7">
        <f>SUMIFS(NK_XUAT_NHAP!O:O,NK_XUAT_NHAP!E:E,A116,NK_XUAT_NHAP!B:B,"PNK")</f>
        <v>0</v>
      </c>
      <c r="K116" s="7">
        <f>SUMIFS(NK_XUAT_NHAP!L:L,NK_XUAT_NHAP!E:E,A116,NK_XUAT_NHAP!B:B,"PXK")</f>
        <v>0</v>
      </c>
      <c r="L116" s="7">
        <f>SUMIFS(NK_XUAT_NHAP!O:O,NK_XUAT_NHAP!E:E,A116,NK_XUAT_NHAP!B:B,"PXK")</f>
        <v>0</v>
      </c>
      <c r="M116" s="7">
        <f t="shared" si="6"/>
        <v>0</v>
      </c>
      <c r="N116" s="7">
        <f t="shared" si="7"/>
        <v>0</v>
      </c>
      <c r="O116" s="7">
        <f t="shared" si="8"/>
        <v>0</v>
      </c>
    </row>
    <row r="117" spans="1:15" ht="19.5" customHeight="1" x14ac:dyDescent="0.25">
      <c r="A117" s="106" t="s">
        <v>131</v>
      </c>
      <c r="B117" s="21" t="s">
        <v>2855</v>
      </c>
      <c r="C117" s="23" t="s">
        <v>52</v>
      </c>
      <c r="D117" s="23">
        <v>13</v>
      </c>
      <c r="E117" s="23"/>
      <c r="F117" s="23">
        <v>8378000</v>
      </c>
      <c r="G117" s="107">
        <f t="shared" si="5"/>
        <v>108914000</v>
      </c>
      <c r="I117" s="7">
        <f>SUMIFS(NK_XUAT_NHAP!L:L,NK_XUAT_NHAP!E:E,A117,NK_XUAT_NHAP!B:B,"PNK")</f>
        <v>16</v>
      </c>
      <c r="J117" s="7">
        <f>SUMIFS(NK_XUAT_NHAP!O:O,NK_XUAT_NHAP!E:E,A117,NK_XUAT_NHAP!B:B,"PNK")</f>
        <v>127502400</v>
      </c>
      <c r="K117" s="7">
        <f>SUMIFS(NK_XUAT_NHAP!L:L,NK_XUAT_NHAP!E:E,A117,NK_XUAT_NHAP!B:B,"PXK")</f>
        <v>28</v>
      </c>
      <c r="L117" s="7">
        <f>SUMIFS(NK_XUAT_NHAP!O:O,NK_XUAT_NHAP!E:E,A117,NK_XUAT_NHAP!B:B,"PXK")</f>
        <v>315443300</v>
      </c>
      <c r="M117" s="7">
        <f t="shared" si="6"/>
        <v>1</v>
      </c>
      <c r="N117" s="7">
        <f t="shared" si="7"/>
        <v>-79026900</v>
      </c>
      <c r="O117" s="7">
        <f t="shared" si="8"/>
        <v>-79026900</v>
      </c>
    </row>
    <row r="118" spans="1:15" ht="19.5" customHeight="1" x14ac:dyDescent="0.25">
      <c r="A118" s="106" t="s">
        <v>132</v>
      </c>
      <c r="B118" s="21" t="s">
        <v>2856</v>
      </c>
      <c r="C118" s="23" t="s">
        <v>52</v>
      </c>
      <c r="D118" s="23">
        <v>1</v>
      </c>
      <c r="E118" s="23"/>
      <c r="F118" s="23">
        <v>9084600</v>
      </c>
      <c r="G118" s="107">
        <f t="shared" si="5"/>
        <v>9084600</v>
      </c>
      <c r="I118" s="7">
        <f>SUMIFS(NK_XUAT_NHAP!L:L,NK_XUAT_NHAP!E:E,A118,NK_XUAT_NHAP!B:B,"PNK")</f>
        <v>0</v>
      </c>
      <c r="J118" s="7">
        <f>SUMIFS(NK_XUAT_NHAP!O:O,NK_XUAT_NHAP!E:E,A118,NK_XUAT_NHAP!B:B,"PNK")</f>
        <v>0</v>
      </c>
      <c r="K118" s="7">
        <f>SUMIFS(NK_XUAT_NHAP!L:L,NK_XUAT_NHAP!E:E,A118,NK_XUAT_NHAP!B:B,"PXK")</f>
        <v>0</v>
      </c>
      <c r="L118" s="7">
        <f>SUMIFS(NK_XUAT_NHAP!O:O,NK_XUAT_NHAP!E:E,A118,NK_XUAT_NHAP!B:B,"PXK")</f>
        <v>0</v>
      </c>
      <c r="M118" s="7">
        <f t="shared" si="6"/>
        <v>1</v>
      </c>
      <c r="N118" s="7">
        <f t="shared" si="7"/>
        <v>9084600</v>
      </c>
      <c r="O118" s="7">
        <f t="shared" si="8"/>
        <v>9084600</v>
      </c>
    </row>
    <row r="119" spans="1:15" ht="19.5" customHeight="1" x14ac:dyDescent="0.25">
      <c r="A119" s="106" t="s">
        <v>133</v>
      </c>
      <c r="B119" s="21" t="s">
        <v>2857</v>
      </c>
      <c r="C119" s="23" t="s">
        <v>52</v>
      </c>
      <c r="D119" s="23">
        <v>0</v>
      </c>
      <c r="E119" s="23"/>
      <c r="F119" s="23">
        <v>9104800</v>
      </c>
      <c r="G119" s="107">
        <f t="shared" si="5"/>
        <v>0</v>
      </c>
      <c r="I119" s="7">
        <f>SUMIFS(NK_XUAT_NHAP!L:L,NK_XUAT_NHAP!E:E,A119,NK_XUAT_NHAP!B:B,"PNK")</f>
        <v>0</v>
      </c>
      <c r="J119" s="7">
        <f>SUMIFS(NK_XUAT_NHAP!O:O,NK_XUAT_NHAP!E:E,A119,NK_XUAT_NHAP!B:B,"PNK")</f>
        <v>0</v>
      </c>
      <c r="K119" s="7">
        <f>SUMIFS(NK_XUAT_NHAP!L:L,NK_XUAT_NHAP!E:E,A119,NK_XUAT_NHAP!B:B,"PXK")</f>
        <v>0</v>
      </c>
      <c r="L119" s="7">
        <f>SUMIFS(NK_XUAT_NHAP!O:O,NK_XUAT_NHAP!E:E,A119,NK_XUAT_NHAP!B:B,"PXK")</f>
        <v>0</v>
      </c>
      <c r="M119" s="7">
        <f t="shared" si="6"/>
        <v>0</v>
      </c>
      <c r="N119" s="7">
        <f t="shared" si="7"/>
        <v>0</v>
      </c>
      <c r="O119" s="7">
        <f t="shared" si="8"/>
        <v>0</v>
      </c>
    </row>
    <row r="120" spans="1:15" ht="19.5" customHeight="1" x14ac:dyDescent="0.25">
      <c r="A120" s="106" t="s">
        <v>134</v>
      </c>
      <c r="B120" s="21" t="s">
        <v>2858</v>
      </c>
      <c r="C120" s="23" t="s">
        <v>52</v>
      </c>
      <c r="D120" s="23">
        <v>0</v>
      </c>
      <c r="E120" s="23"/>
      <c r="F120" s="23">
        <v>9135100</v>
      </c>
      <c r="G120" s="107">
        <f t="shared" si="5"/>
        <v>0</v>
      </c>
      <c r="I120" s="7">
        <f>SUMIFS(NK_XUAT_NHAP!L:L,NK_XUAT_NHAP!E:E,A120,NK_XUAT_NHAP!B:B,"PNK")</f>
        <v>0</v>
      </c>
      <c r="J120" s="7">
        <f>SUMIFS(NK_XUAT_NHAP!O:O,NK_XUAT_NHAP!E:E,A120,NK_XUAT_NHAP!B:B,"PNK")</f>
        <v>0</v>
      </c>
      <c r="K120" s="7">
        <f>SUMIFS(NK_XUAT_NHAP!L:L,NK_XUAT_NHAP!E:E,A120,NK_XUAT_NHAP!B:B,"PXK")</f>
        <v>0</v>
      </c>
      <c r="L120" s="7">
        <f>SUMIFS(NK_XUAT_NHAP!O:O,NK_XUAT_NHAP!E:E,A120,NK_XUAT_NHAP!B:B,"PXK")</f>
        <v>0</v>
      </c>
      <c r="M120" s="7">
        <f t="shared" si="6"/>
        <v>0</v>
      </c>
      <c r="N120" s="7">
        <f t="shared" si="7"/>
        <v>0</v>
      </c>
      <c r="O120" s="7">
        <f t="shared" si="8"/>
        <v>0</v>
      </c>
    </row>
    <row r="121" spans="1:15" ht="19.5" customHeight="1" x14ac:dyDescent="0.25">
      <c r="A121" s="106" t="s">
        <v>135</v>
      </c>
      <c r="B121" s="21" t="s">
        <v>2859</v>
      </c>
      <c r="C121" s="23" t="s">
        <v>52</v>
      </c>
      <c r="D121" s="23">
        <v>3</v>
      </c>
      <c r="E121" s="23"/>
      <c r="F121" s="23">
        <v>10901500</v>
      </c>
      <c r="G121" s="107">
        <f t="shared" si="5"/>
        <v>32704500</v>
      </c>
      <c r="I121" s="7">
        <f>SUMIFS(NK_XUAT_NHAP!L:L,NK_XUAT_NHAP!E:E,A121,NK_XUAT_NHAP!B:B,"PNK")</f>
        <v>0</v>
      </c>
      <c r="J121" s="7">
        <f>SUMIFS(NK_XUAT_NHAP!O:O,NK_XUAT_NHAP!E:E,A121,NK_XUAT_NHAP!B:B,"PNK")</f>
        <v>0</v>
      </c>
      <c r="K121" s="7">
        <f>SUMIFS(NK_XUAT_NHAP!L:L,NK_XUAT_NHAP!E:E,A121,NK_XUAT_NHAP!B:B,"PXK")</f>
        <v>0</v>
      </c>
      <c r="L121" s="7">
        <f>SUMIFS(NK_XUAT_NHAP!O:O,NK_XUAT_NHAP!E:E,A121,NK_XUAT_NHAP!B:B,"PXK")</f>
        <v>0</v>
      </c>
      <c r="M121" s="7">
        <f t="shared" si="6"/>
        <v>3</v>
      </c>
      <c r="N121" s="7">
        <f t="shared" si="7"/>
        <v>32704500</v>
      </c>
      <c r="O121" s="7">
        <f t="shared" si="8"/>
        <v>10901500</v>
      </c>
    </row>
    <row r="122" spans="1:15" ht="19.5" customHeight="1" x14ac:dyDescent="0.25">
      <c r="A122" s="106" t="s">
        <v>136</v>
      </c>
      <c r="B122" s="21" t="s">
        <v>2860</v>
      </c>
      <c r="C122" s="23" t="s">
        <v>52</v>
      </c>
      <c r="D122" s="23">
        <v>0</v>
      </c>
      <c r="E122" s="23"/>
      <c r="F122" s="23">
        <v>11608100</v>
      </c>
      <c r="G122" s="107">
        <f t="shared" si="5"/>
        <v>0</v>
      </c>
      <c r="I122" s="7">
        <f>SUMIFS(NK_XUAT_NHAP!L:L,NK_XUAT_NHAP!E:E,A122,NK_XUAT_NHAP!B:B,"PNK")</f>
        <v>0</v>
      </c>
      <c r="J122" s="7">
        <f>SUMIFS(NK_XUAT_NHAP!O:O,NK_XUAT_NHAP!E:E,A122,NK_XUAT_NHAP!B:B,"PNK")</f>
        <v>0</v>
      </c>
      <c r="K122" s="7">
        <f>SUMIFS(NK_XUAT_NHAP!L:L,NK_XUAT_NHAP!E:E,A122,NK_XUAT_NHAP!B:B,"PXK")</f>
        <v>0</v>
      </c>
      <c r="L122" s="7">
        <f>SUMIFS(NK_XUAT_NHAP!O:O,NK_XUAT_NHAP!E:E,A122,NK_XUAT_NHAP!B:B,"PXK")</f>
        <v>0</v>
      </c>
      <c r="M122" s="7">
        <f t="shared" si="6"/>
        <v>0</v>
      </c>
      <c r="N122" s="7">
        <f t="shared" si="7"/>
        <v>0</v>
      </c>
      <c r="O122" s="7">
        <f t="shared" si="8"/>
        <v>0</v>
      </c>
    </row>
    <row r="123" spans="1:15" ht="19.5" customHeight="1" x14ac:dyDescent="0.25">
      <c r="A123" s="106" t="s">
        <v>137</v>
      </c>
      <c r="B123" s="21" t="s">
        <v>2861</v>
      </c>
      <c r="C123" s="23" t="s">
        <v>52</v>
      </c>
      <c r="D123" s="23">
        <v>0</v>
      </c>
      <c r="E123" s="23"/>
      <c r="F123" s="23">
        <v>13122200</v>
      </c>
      <c r="G123" s="107">
        <f t="shared" si="5"/>
        <v>0</v>
      </c>
      <c r="I123" s="7">
        <f>SUMIFS(NK_XUAT_NHAP!L:L,NK_XUAT_NHAP!E:E,A123,NK_XUAT_NHAP!B:B,"PNK")</f>
        <v>0</v>
      </c>
      <c r="J123" s="7">
        <f>SUMIFS(NK_XUAT_NHAP!O:O,NK_XUAT_NHAP!E:E,A123,NK_XUAT_NHAP!B:B,"PNK")</f>
        <v>0</v>
      </c>
      <c r="K123" s="7">
        <f>SUMIFS(NK_XUAT_NHAP!L:L,NK_XUAT_NHAP!E:E,A123,NK_XUAT_NHAP!B:B,"PXK")</f>
        <v>0</v>
      </c>
      <c r="L123" s="7">
        <f>SUMIFS(NK_XUAT_NHAP!O:O,NK_XUAT_NHAP!E:E,A123,NK_XUAT_NHAP!B:B,"PXK")</f>
        <v>0</v>
      </c>
      <c r="M123" s="7">
        <f t="shared" si="6"/>
        <v>0</v>
      </c>
      <c r="N123" s="7">
        <f t="shared" si="7"/>
        <v>0</v>
      </c>
      <c r="O123" s="7">
        <f t="shared" si="8"/>
        <v>0</v>
      </c>
    </row>
    <row r="124" spans="1:15" ht="19.5" customHeight="1" x14ac:dyDescent="0.25">
      <c r="A124" s="106" t="s">
        <v>138</v>
      </c>
      <c r="B124" s="21" t="s">
        <v>2862</v>
      </c>
      <c r="C124" s="23" t="s">
        <v>52</v>
      </c>
      <c r="D124" s="23">
        <v>0</v>
      </c>
      <c r="E124" s="23"/>
      <c r="F124" s="23">
        <v>10901500</v>
      </c>
      <c r="G124" s="107">
        <f t="shared" si="5"/>
        <v>0</v>
      </c>
      <c r="I124" s="7">
        <f>SUMIFS(NK_XUAT_NHAP!L:L,NK_XUAT_NHAP!E:E,A124,NK_XUAT_NHAP!B:B,"PNK")</f>
        <v>0</v>
      </c>
      <c r="J124" s="7">
        <f>SUMIFS(NK_XUAT_NHAP!O:O,NK_XUAT_NHAP!E:E,A124,NK_XUAT_NHAP!B:B,"PNK")</f>
        <v>0</v>
      </c>
      <c r="K124" s="7">
        <f>SUMIFS(NK_XUAT_NHAP!L:L,NK_XUAT_NHAP!E:E,A124,NK_XUAT_NHAP!B:B,"PXK")</f>
        <v>0</v>
      </c>
      <c r="L124" s="7">
        <f>SUMIFS(NK_XUAT_NHAP!O:O,NK_XUAT_NHAP!E:E,A124,NK_XUAT_NHAP!B:B,"PXK")</f>
        <v>0</v>
      </c>
      <c r="M124" s="7">
        <f t="shared" si="6"/>
        <v>0</v>
      </c>
      <c r="N124" s="7">
        <f t="shared" si="7"/>
        <v>0</v>
      </c>
      <c r="O124" s="7">
        <f t="shared" si="8"/>
        <v>0</v>
      </c>
    </row>
    <row r="125" spans="1:15" ht="19.5" customHeight="1" x14ac:dyDescent="0.25">
      <c r="A125" s="106" t="s">
        <v>139</v>
      </c>
      <c r="B125" s="21" t="s">
        <v>2863</v>
      </c>
      <c r="C125" s="23" t="s">
        <v>49</v>
      </c>
      <c r="D125" s="23">
        <v>0</v>
      </c>
      <c r="E125" s="23"/>
      <c r="F125" s="23">
        <v>3119000</v>
      </c>
      <c r="G125" s="107">
        <f t="shared" si="5"/>
        <v>0</v>
      </c>
      <c r="I125" s="7">
        <f>SUMIFS(NK_XUAT_NHAP!L:L,NK_XUAT_NHAP!E:E,A125,NK_XUAT_NHAP!B:B,"PNK")</f>
        <v>0</v>
      </c>
      <c r="J125" s="7">
        <f>SUMIFS(NK_XUAT_NHAP!O:O,NK_XUAT_NHAP!E:E,A125,NK_XUAT_NHAP!B:B,"PNK")</f>
        <v>0</v>
      </c>
      <c r="K125" s="7">
        <f>SUMIFS(NK_XUAT_NHAP!L:L,NK_XUAT_NHAP!E:E,A125,NK_XUAT_NHAP!B:B,"PXK")</f>
        <v>0</v>
      </c>
      <c r="L125" s="7">
        <f>SUMIFS(NK_XUAT_NHAP!O:O,NK_XUAT_NHAP!E:E,A125,NK_XUAT_NHAP!B:B,"PXK")</f>
        <v>0</v>
      </c>
      <c r="M125" s="7">
        <f t="shared" si="6"/>
        <v>0</v>
      </c>
      <c r="N125" s="7">
        <f t="shared" si="7"/>
        <v>0</v>
      </c>
      <c r="O125" s="7">
        <f t="shared" si="8"/>
        <v>0</v>
      </c>
    </row>
    <row r="126" spans="1:15" ht="19.5" customHeight="1" x14ac:dyDescent="0.25">
      <c r="A126" s="106" t="s">
        <v>140</v>
      </c>
      <c r="B126" s="21" t="s">
        <v>2864</v>
      </c>
      <c r="C126" s="23" t="s">
        <v>49</v>
      </c>
      <c r="D126" s="23">
        <v>0</v>
      </c>
      <c r="E126" s="23"/>
      <c r="F126" s="23">
        <v>3535000</v>
      </c>
      <c r="G126" s="107">
        <f t="shared" si="5"/>
        <v>0</v>
      </c>
      <c r="I126" s="7">
        <f>SUMIFS(NK_XUAT_NHAP!L:L,NK_XUAT_NHAP!E:E,A126,NK_XUAT_NHAP!B:B,"PNK")</f>
        <v>0</v>
      </c>
      <c r="J126" s="7">
        <f>SUMIFS(NK_XUAT_NHAP!O:O,NK_XUAT_NHAP!E:E,A126,NK_XUAT_NHAP!B:B,"PNK")</f>
        <v>0</v>
      </c>
      <c r="K126" s="7">
        <f>SUMIFS(NK_XUAT_NHAP!L:L,NK_XUAT_NHAP!E:E,A126,NK_XUAT_NHAP!B:B,"PXK")</f>
        <v>0</v>
      </c>
      <c r="L126" s="7">
        <f>SUMIFS(NK_XUAT_NHAP!O:O,NK_XUAT_NHAP!E:E,A126,NK_XUAT_NHAP!B:B,"PXK")</f>
        <v>0</v>
      </c>
      <c r="M126" s="7">
        <f t="shared" si="6"/>
        <v>0</v>
      </c>
      <c r="N126" s="7">
        <f t="shared" si="7"/>
        <v>0</v>
      </c>
      <c r="O126" s="7">
        <f t="shared" si="8"/>
        <v>0</v>
      </c>
    </row>
    <row r="127" spans="1:15" ht="19.5" customHeight="1" x14ac:dyDescent="0.25">
      <c r="A127" s="106" t="s">
        <v>141</v>
      </c>
      <c r="B127" s="21" t="s">
        <v>2865</v>
      </c>
      <c r="C127" s="23" t="s">
        <v>52</v>
      </c>
      <c r="D127" s="23">
        <v>0</v>
      </c>
      <c r="E127" s="23"/>
      <c r="F127" s="23">
        <v>10094000</v>
      </c>
      <c r="G127" s="107">
        <f t="shared" si="5"/>
        <v>0</v>
      </c>
      <c r="I127" s="7">
        <f>SUMIFS(NK_XUAT_NHAP!L:L,NK_XUAT_NHAP!E:E,A127,NK_XUAT_NHAP!B:B,"PNK")</f>
        <v>0</v>
      </c>
      <c r="J127" s="7">
        <f>SUMIFS(NK_XUAT_NHAP!O:O,NK_XUAT_NHAP!E:E,A127,NK_XUAT_NHAP!B:B,"PNK")</f>
        <v>0</v>
      </c>
      <c r="K127" s="7">
        <f>SUMIFS(NK_XUAT_NHAP!L:L,NK_XUAT_NHAP!E:E,A127,NK_XUAT_NHAP!B:B,"PXK")</f>
        <v>0</v>
      </c>
      <c r="L127" s="7">
        <f>SUMIFS(NK_XUAT_NHAP!O:O,NK_XUAT_NHAP!E:E,A127,NK_XUAT_NHAP!B:B,"PXK")</f>
        <v>0</v>
      </c>
      <c r="M127" s="7">
        <f t="shared" si="6"/>
        <v>0</v>
      </c>
      <c r="N127" s="7">
        <f t="shared" si="7"/>
        <v>0</v>
      </c>
      <c r="O127" s="7">
        <f t="shared" si="8"/>
        <v>0</v>
      </c>
    </row>
    <row r="128" spans="1:15" ht="19.5" customHeight="1" x14ac:dyDescent="0.25">
      <c r="A128" s="106" t="s">
        <v>142</v>
      </c>
      <c r="B128" s="21" t="s">
        <v>2866</v>
      </c>
      <c r="C128" s="23" t="s">
        <v>52</v>
      </c>
      <c r="D128" s="23">
        <v>0</v>
      </c>
      <c r="E128" s="23"/>
      <c r="F128" s="23">
        <v>11608100</v>
      </c>
      <c r="G128" s="107">
        <f t="shared" si="5"/>
        <v>0</v>
      </c>
      <c r="I128" s="7">
        <f>SUMIFS(NK_XUAT_NHAP!L:L,NK_XUAT_NHAP!E:E,A128,NK_XUAT_NHAP!B:B,"PNK")</f>
        <v>0</v>
      </c>
      <c r="J128" s="7">
        <f>SUMIFS(NK_XUAT_NHAP!O:O,NK_XUAT_NHAP!E:E,A128,NK_XUAT_NHAP!B:B,"PNK")</f>
        <v>0</v>
      </c>
      <c r="K128" s="7">
        <f>SUMIFS(NK_XUAT_NHAP!L:L,NK_XUAT_NHAP!E:E,A128,NK_XUAT_NHAP!B:B,"PXK")</f>
        <v>0</v>
      </c>
      <c r="L128" s="7">
        <f>SUMIFS(NK_XUAT_NHAP!O:O,NK_XUAT_NHAP!E:E,A128,NK_XUAT_NHAP!B:B,"PXK")</f>
        <v>0</v>
      </c>
      <c r="M128" s="7">
        <f t="shared" si="6"/>
        <v>0</v>
      </c>
      <c r="N128" s="7">
        <f t="shared" si="7"/>
        <v>0</v>
      </c>
      <c r="O128" s="7">
        <f t="shared" si="8"/>
        <v>0</v>
      </c>
    </row>
    <row r="129" spans="1:15" ht="19.5" customHeight="1" x14ac:dyDescent="0.25">
      <c r="A129" s="106" t="s">
        <v>143</v>
      </c>
      <c r="B129" s="21" t="s">
        <v>2867</v>
      </c>
      <c r="C129" s="23" t="s">
        <v>52</v>
      </c>
      <c r="D129" s="23">
        <v>0</v>
      </c>
      <c r="E129" s="23"/>
      <c r="F129" s="23">
        <v>1211300</v>
      </c>
      <c r="G129" s="107">
        <f t="shared" si="5"/>
        <v>0</v>
      </c>
      <c r="I129" s="7">
        <f>SUMIFS(NK_XUAT_NHAP!L:L,NK_XUAT_NHAP!E:E,A129,NK_XUAT_NHAP!B:B,"PNK")</f>
        <v>0</v>
      </c>
      <c r="J129" s="7">
        <f>SUMIFS(NK_XUAT_NHAP!O:O,NK_XUAT_NHAP!E:E,A129,NK_XUAT_NHAP!B:B,"PNK")</f>
        <v>0</v>
      </c>
      <c r="K129" s="7">
        <f>SUMIFS(NK_XUAT_NHAP!L:L,NK_XUAT_NHAP!E:E,A129,NK_XUAT_NHAP!B:B,"PXK")</f>
        <v>0</v>
      </c>
      <c r="L129" s="7">
        <f>SUMIFS(NK_XUAT_NHAP!O:O,NK_XUAT_NHAP!E:E,A129,NK_XUAT_NHAP!B:B,"PXK")</f>
        <v>0</v>
      </c>
      <c r="M129" s="7">
        <f t="shared" si="6"/>
        <v>0</v>
      </c>
      <c r="N129" s="7">
        <f t="shared" si="7"/>
        <v>0</v>
      </c>
      <c r="O129" s="7">
        <f t="shared" si="8"/>
        <v>0</v>
      </c>
    </row>
    <row r="130" spans="1:15" ht="19.5" customHeight="1" x14ac:dyDescent="0.25">
      <c r="A130" s="106" t="s">
        <v>144</v>
      </c>
      <c r="B130" s="21" t="s">
        <v>2868</v>
      </c>
      <c r="C130" s="23" t="s">
        <v>52</v>
      </c>
      <c r="D130" s="23">
        <v>0</v>
      </c>
      <c r="E130" s="23"/>
      <c r="F130" s="23">
        <v>1130500</v>
      </c>
      <c r="G130" s="107">
        <f t="shared" si="5"/>
        <v>0</v>
      </c>
      <c r="I130" s="7">
        <f>SUMIFS(NK_XUAT_NHAP!L:L,NK_XUAT_NHAP!E:E,A130,NK_XUAT_NHAP!B:B,"PNK")</f>
        <v>0</v>
      </c>
      <c r="J130" s="7">
        <f>SUMIFS(NK_XUAT_NHAP!O:O,NK_XUAT_NHAP!E:E,A130,NK_XUAT_NHAP!B:B,"PNK")</f>
        <v>0</v>
      </c>
      <c r="K130" s="7">
        <f>SUMIFS(NK_XUAT_NHAP!L:L,NK_XUAT_NHAP!E:E,A130,NK_XUAT_NHAP!B:B,"PXK")</f>
        <v>0</v>
      </c>
      <c r="L130" s="7">
        <f>SUMIFS(NK_XUAT_NHAP!O:O,NK_XUAT_NHAP!E:E,A130,NK_XUAT_NHAP!B:B,"PXK")</f>
        <v>0</v>
      </c>
      <c r="M130" s="7">
        <f t="shared" si="6"/>
        <v>0</v>
      </c>
      <c r="N130" s="7">
        <f t="shared" si="7"/>
        <v>0</v>
      </c>
      <c r="O130" s="7">
        <f t="shared" si="8"/>
        <v>0</v>
      </c>
    </row>
    <row r="131" spans="1:15" ht="19.5" customHeight="1" x14ac:dyDescent="0.25">
      <c r="A131" s="106" t="s">
        <v>145</v>
      </c>
      <c r="B131" s="21" t="s">
        <v>2869</v>
      </c>
      <c r="C131" s="23" t="s">
        <v>52</v>
      </c>
      <c r="D131" s="23">
        <v>14</v>
      </c>
      <c r="E131" s="23"/>
      <c r="F131" s="23">
        <v>1594900</v>
      </c>
      <c r="G131" s="107">
        <f t="shared" si="5"/>
        <v>22328600</v>
      </c>
      <c r="I131" s="7">
        <f>SUMIFS(NK_XUAT_NHAP!L:L,NK_XUAT_NHAP!E:E,A131,NK_XUAT_NHAP!B:B,"PNK")</f>
        <v>13</v>
      </c>
      <c r="J131" s="7">
        <f>SUMIFS(NK_XUAT_NHAP!O:O,NK_XUAT_NHAP!E:E,A131,NK_XUAT_NHAP!B:B,"PNK")</f>
        <v>19721000</v>
      </c>
      <c r="K131" s="7">
        <f>SUMIFS(NK_XUAT_NHAP!L:L,NK_XUAT_NHAP!E:E,A131,NK_XUAT_NHAP!B:B,"PXK")</f>
        <v>23</v>
      </c>
      <c r="L131" s="7">
        <f>SUMIFS(NK_XUAT_NHAP!O:O,NK_XUAT_NHAP!E:E,A131,NK_XUAT_NHAP!B:B,"PXK")</f>
        <v>48583600</v>
      </c>
      <c r="M131" s="7">
        <f t="shared" si="6"/>
        <v>4</v>
      </c>
      <c r="N131" s="7">
        <f t="shared" si="7"/>
        <v>-6534000</v>
      </c>
      <c r="O131" s="7">
        <f t="shared" si="8"/>
        <v>-1633500</v>
      </c>
    </row>
    <row r="132" spans="1:15" ht="19.5" customHeight="1" x14ac:dyDescent="0.25">
      <c r="A132" s="106" t="s">
        <v>146</v>
      </c>
      <c r="B132" s="21" t="s">
        <v>2870</v>
      </c>
      <c r="C132" s="23" t="s">
        <v>52</v>
      </c>
      <c r="D132" s="23">
        <v>3</v>
      </c>
      <c r="E132" s="23"/>
      <c r="F132" s="23">
        <v>1968300</v>
      </c>
      <c r="G132" s="107">
        <f t="shared" si="5"/>
        <v>5904900</v>
      </c>
      <c r="I132" s="7">
        <f>SUMIFS(NK_XUAT_NHAP!L:L,NK_XUAT_NHAP!E:E,A132,NK_XUAT_NHAP!B:B,"PNK")</f>
        <v>4</v>
      </c>
      <c r="J132" s="7">
        <f>SUMIFS(NK_XUAT_NHAP!O:O,NK_XUAT_NHAP!E:E,A132,NK_XUAT_NHAP!B:B,"PNK")</f>
        <v>7584900</v>
      </c>
      <c r="K132" s="7">
        <f>SUMIFS(NK_XUAT_NHAP!L:L,NK_XUAT_NHAP!E:E,A132,NK_XUAT_NHAP!B:B,"PXK")</f>
        <v>5</v>
      </c>
      <c r="L132" s="7">
        <f>SUMIFS(NK_XUAT_NHAP!O:O,NK_XUAT_NHAP!E:E,A132,NK_XUAT_NHAP!B:B,"PXK")</f>
        <v>14141500</v>
      </c>
      <c r="M132" s="7">
        <f t="shared" si="6"/>
        <v>2</v>
      </c>
      <c r="N132" s="7">
        <f t="shared" si="7"/>
        <v>-651700</v>
      </c>
      <c r="O132" s="7">
        <f t="shared" si="8"/>
        <v>-325850</v>
      </c>
    </row>
    <row r="133" spans="1:15" ht="19.5" customHeight="1" x14ac:dyDescent="0.25">
      <c r="A133" s="106" t="s">
        <v>147</v>
      </c>
      <c r="B133" s="21" t="s">
        <v>2871</v>
      </c>
      <c r="C133" s="23" t="s">
        <v>52</v>
      </c>
      <c r="D133" s="23">
        <v>0</v>
      </c>
      <c r="E133" s="23"/>
      <c r="F133" s="23">
        <v>1413200</v>
      </c>
      <c r="G133" s="107">
        <f t="shared" ref="G133:G196" si="9">(D133+E133)*F133</f>
        <v>0</v>
      </c>
      <c r="I133" s="7">
        <f>SUMIFS(NK_XUAT_NHAP!L:L,NK_XUAT_NHAP!E:E,A133,NK_XUAT_NHAP!B:B,"PNK")</f>
        <v>0</v>
      </c>
      <c r="J133" s="7">
        <f>SUMIFS(NK_XUAT_NHAP!O:O,NK_XUAT_NHAP!E:E,A133,NK_XUAT_NHAP!B:B,"PNK")</f>
        <v>0</v>
      </c>
      <c r="K133" s="7">
        <f>SUMIFS(NK_XUAT_NHAP!L:L,NK_XUAT_NHAP!E:E,A133,NK_XUAT_NHAP!B:B,"PXK")</f>
        <v>0</v>
      </c>
      <c r="L133" s="7">
        <f>SUMIFS(NK_XUAT_NHAP!O:O,NK_XUAT_NHAP!E:E,A133,NK_XUAT_NHAP!B:B,"PXK")</f>
        <v>0</v>
      </c>
      <c r="M133" s="7">
        <f t="shared" ref="M133:M196" si="10">D133+E133+I133-K133</f>
        <v>0</v>
      </c>
      <c r="N133" s="7">
        <f t="shared" ref="N133:N196" si="11">G133+J133-L133</f>
        <v>0</v>
      </c>
      <c r="O133" s="7">
        <f t="shared" ref="O133:O196" si="12">+IF(M133=0,0,N133/M133)</f>
        <v>0</v>
      </c>
    </row>
    <row r="134" spans="1:15" ht="19.5" customHeight="1" x14ac:dyDescent="0.25">
      <c r="A134" s="106" t="s">
        <v>148</v>
      </c>
      <c r="B134" s="21" t="s">
        <v>2872</v>
      </c>
      <c r="C134" s="23" t="s">
        <v>52</v>
      </c>
      <c r="D134" s="23">
        <v>0</v>
      </c>
      <c r="E134" s="23"/>
      <c r="F134" s="23">
        <v>1615000</v>
      </c>
      <c r="G134" s="107">
        <f t="shared" si="9"/>
        <v>0</v>
      </c>
      <c r="I134" s="7">
        <f>SUMIFS(NK_XUAT_NHAP!L:L,NK_XUAT_NHAP!E:E,A134,NK_XUAT_NHAP!B:B,"PNK")</f>
        <v>0</v>
      </c>
      <c r="J134" s="7">
        <f>SUMIFS(NK_XUAT_NHAP!O:O,NK_XUAT_NHAP!E:E,A134,NK_XUAT_NHAP!B:B,"PNK")</f>
        <v>0</v>
      </c>
      <c r="K134" s="7">
        <f>SUMIFS(NK_XUAT_NHAP!L:L,NK_XUAT_NHAP!E:E,A134,NK_XUAT_NHAP!B:B,"PXK")</f>
        <v>0</v>
      </c>
      <c r="L134" s="7">
        <f>SUMIFS(NK_XUAT_NHAP!O:O,NK_XUAT_NHAP!E:E,A134,NK_XUAT_NHAP!B:B,"PXK")</f>
        <v>0</v>
      </c>
      <c r="M134" s="7">
        <f t="shared" si="10"/>
        <v>0</v>
      </c>
      <c r="N134" s="7">
        <f t="shared" si="11"/>
        <v>0</v>
      </c>
      <c r="O134" s="7">
        <f t="shared" si="12"/>
        <v>0</v>
      </c>
    </row>
    <row r="135" spans="1:15" ht="19.5" customHeight="1" x14ac:dyDescent="0.25">
      <c r="A135" s="106" t="s">
        <v>149</v>
      </c>
      <c r="B135" s="21" t="s">
        <v>2873</v>
      </c>
      <c r="C135" s="23" t="s">
        <v>52</v>
      </c>
      <c r="D135" s="23">
        <v>0</v>
      </c>
      <c r="E135" s="23"/>
      <c r="F135" s="23">
        <v>1998600</v>
      </c>
      <c r="G135" s="107">
        <f t="shared" si="9"/>
        <v>0</v>
      </c>
      <c r="I135" s="7">
        <f>SUMIFS(NK_XUAT_NHAP!L:L,NK_XUAT_NHAP!E:E,A135,NK_XUAT_NHAP!B:B,"PNK")</f>
        <v>0</v>
      </c>
      <c r="J135" s="7">
        <f>SUMIFS(NK_XUAT_NHAP!O:O,NK_XUAT_NHAP!E:E,A135,NK_XUAT_NHAP!B:B,"PNK")</f>
        <v>0</v>
      </c>
      <c r="K135" s="7">
        <f>SUMIFS(NK_XUAT_NHAP!L:L,NK_XUAT_NHAP!E:E,A135,NK_XUAT_NHAP!B:B,"PXK")</f>
        <v>0</v>
      </c>
      <c r="L135" s="7">
        <f>SUMIFS(NK_XUAT_NHAP!O:O,NK_XUAT_NHAP!E:E,A135,NK_XUAT_NHAP!B:B,"PXK")</f>
        <v>0</v>
      </c>
      <c r="M135" s="7">
        <f t="shared" si="10"/>
        <v>0</v>
      </c>
      <c r="N135" s="7">
        <f t="shared" si="11"/>
        <v>0</v>
      </c>
      <c r="O135" s="7">
        <f t="shared" si="12"/>
        <v>0</v>
      </c>
    </row>
    <row r="136" spans="1:15" ht="19.5" customHeight="1" x14ac:dyDescent="0.25">
      <c r="A136" s="106" t="s">
        <v>150</v>
      </c>
      <c r="B136" s="21" t="s">
        <v>2874</v>
      </c>
      <c r="C136" s="23" t="s">
        <v>52</v>
      </c>
      <c r="D136" s="23">
        <v>0</v>
      </c>
      <c r="E136" s="23"/>
      <c r="F136" s="23">
        <v>605600</v>
      </c>
      <c r="G136" s="107">
        <f t="shared" si="9"/>
        <v>0</v>
      </c>
      <c r="I136" s="7">
        <f>SUMIFS(NK_XUAT_NHAP!L:L,NK_XUAT_NHAP!E:E,A136,NK_XUAT_NHAP!B:B,"PNK")</f>
        <v>0</v>
      </c>
      <c r="J136" s="7">
        <f>SUMIFS(NK_XUAT_NHAP!O:O,NK_XUAT_NHAP!E:E,A136,NK_XUAT_NHAP!B:B,"PNK")</f>
        <v>0</v>
      </c>
      <c r="K136" s="7">
        <f>SUMIFS(NK_XUAT_NHAP!L:L,NK_XUAT_NHAP!E:E,A136,NK_XUAT_NHAP!B:B,"PXK")</f>
        <v>0</v>
      </c>
      <c r="L136" s="7">
        <f>SUMIFS(NK_XUAT_NHAP!O:O,NK_XUAT_NHAP!E:E,A136,NK_XUAT_NHAP!B:B,"PXK")</f>
        <v>0</v>
      </c>
      <c r="M136" s="7">
        <f t="shared" si="10"/>
        <v>0</v>
      </c>
      <c r="N136" s="7">
        <f t="shared" si="11"/>
        <v>0</v>
      </c>
      <c r="O136" s="7">
        <f t="shared" si="12"/>
        <v>0</v>
      </c>
    </row>
    <row r="137" spans="1:15" s="24" customFormat="1" ht="19.5" customHeight="1" x14ac:dyDescent="0.25">
      <c r="A137" s="106" t="s">
        <v>151</v>
      </c>
      <c r="B137" s="21" t="s">
        <v>2875</v>
      </c>
      <c r="C137" s="23" t="s">
        <v>52</v>
      </c>
      <c r="D137" s="23">
        <v>0</v>
      </c>
      <c r="E137" s="23"/>
      <c r="F137" s="23">
        <v>1110300</v>
      </c>
      <c r="G137" s="107">
        <f t="shared" si="9"/>
        <v>0</v>
      </c>
      <c r="I137" s="7">
        <f>SUMIFS(NK_XUAT_NHAP!L:L,NK_XUAT_NHAP!E:E,A137,NK_XUAT_NHAP!B:B,"PNK")</f>
        <v>0</v>
      </c>
      <c r="J137" s="7">
        <f>SUMIFS(NK_XUAT_NHAP!O:O,NK_XUAT_NHAP!E:E,A137,NK_XUAT_NHAP!B:B,"PNK")</f>
        <v>0</v>
      </c>
      <c r="K137" s="7">
        <f>SUMIFS(NK_XUAT_NHAP!L:L,NK_XUAT_NHAP!E:E,A137,NK_XUAT_NHAP!B:B,"PXK")</f>
        <v>0</v>
      </c>
      <c r="L137" s="7">
        <f>SUMIFS(NK_XUAT_NHAP!O:O,NK_XUAT_NHAP!E:E,A137,NK_XUAT_NHAP!B:B,"PXK")</f>
        <v>0</v>
      </c>
      <c r="M137" s="7">
        <f t="shared" si="10"/>
        <v>0</v>
      </c>
      <c r="N137" s="7">
        <f t="shared" si="11"/>
        <v>0</v>
      </c>
      <c r="O137" s="7">
        <f t="shared" si="12"/>
        <v>0</v>
      </c>
    </row>
    <row r="138" spans="1:15" ht="19.5" customHeight="1" x14ac:dyDescent="0.25">
      <c r="A138" s="106" t="s">
        <v>152</v>
      </c>
      <c r="B138" s="21" t="s">
        <v>2876</v>
      </c>
      <c r="C138" s="23" t="s">
        <v>49</v>
      </c>
      <c r="D138" s="23">
        <v>0</v>
      </c>
      <c r="E138" s="23"/>
      <c r="F138" s="23">
        <v>84800</v>
      </c>
      <c r="G138" s="107">
        <f t="shared" si="9"/>
        <v>0</v>
      </c>
      <c r="I138" s="7">
        <f>SUMIFS(NK_XUAT_NHAP!L:L,NK_XUAT_NHAP!E:E,A138,NK_XUAT_NHAP!B:B,"PNK")</f>
        <v>0</v>
      </c>
      <c r="J138" s="7">
        <f>SUMIFS(NK_XUAT_NHAP!O:O,NK_XUAT_NHAP!E:E,A138,NK_XUAT_NHAP!B:B,"PNK")</f>
        <v>0</v>
      </c>
      <c r="K138" s="7">
        <f>SUMIFS(NK_XUAT_NHAP!L:L,NK_XUAT_NHAP!E:E,A138,NK_XUAT_NHAP!B:B,"PXK")</f>
        <v>0</v>
      </c>
      <c r="L138" s="7">
        <f>SUMIFS(NK_XUAT_NHAP!O:O,NK_XUAT_NHAP!E:E,A138,NK_XUAT_NHAP!B:B,"PXK")</f>
        <v>0</v>
      </c>
      <c r="M138" s="7">
        <f t="shared" si="10"/>
        <v>0</v>
      </c>
      <c r="N138" s="7">
        <f t="shared" si="11"/>
        <v>0</v>
      </c>
      <c r="O138" s="7">
        <f t="shared" si="12"/>
        <v>0</v>
      </c>
    </row>
    <row r="139" spans="1:15" ht="19.5" customHeight="1" x14ac:dyDescent="0.25">
      <c r="A139" s="106" t="s">
        <v>153</v>
      </c>
      <c r="B139" s="21" t="s">
        <v>2665</v>
      </c>
      <c r="C139" s="23" t="s">
        <v>52</v>
      </c>
      <c r="D139" s="23">
        <v>0</v>
      </c>
      <c r="E139" s="23"/>
      <c r="F139" s="23">
        <v>360900</v>
      </c>
      <c r="G139" s="107">
        <f t="shared" si="9"/>
        <v>0</v>
      </c>
      <c r="I139" s="7">
        <f>SUMIFS(NK_XUAT_NHAP!L:L,NK_XUAT_NHAP!E:E,A139,NK_XUAT_NHAP!B:B,"PNK")</f>
        <v>0</v>
      </c>
      <c r="J139" s="7">
        <f>SUMIFS(NK_XUAT_NHAP!O:O,NK_XUAT_NHAP!E:E,A139,NK_XUAT_NHAP!B:B,"PNK")</f>
        <v>0</v>
      </c>
      <c r="K139" s="7">
        <f>SUMIFS(NK_XUAT_NHAP!L:L,NK_XUAT_NHAP!E:E,A139,NK_XUAT_NHAP!B:B,"PXK")</f>
        <v>0</v>
      </c>
      <c r="L139" s="7">
        <f>SUMIFS(NK_XUAT_NHAP!O:O,NK_XUAT_NHAP!E:E,A139,NK_XUAT_NHAP!B:B,"PXK")</f>
        <v>0</v>
      </c>
      <c r="M139" s="7">
        <f t="shared" si="10"/>
        <v>0</v>
      </c>
      <c r="N139" s="7">
        <f t="shared" si="11"/>
        <v>0</v>
      </c>
      <c r="O139" s="7">
        <f t="shared" si="12"/>
        <v>0</v>
      </c>
    </row>
    <row r="140" spans="1:15" ht="19.5" customHeight="1" x14ac:dyDescent="0.25">
      <c r="A140" s="106" t="s">
        <v>154</v>
      </c>
      <c r="B140" s="21" t="s">
        <v>2877</v>
      </c>
      <c r="C140" s="23" t="s">
        <v>52</v>
      </c>
      <c r="D140" s="23">
        <v>0</v>
      </c>
      <c r="E140" s="23"/>
      <c r="F140" s="23">
        <v>666200</v>
      </c>
      <c r="G140" s="107">
        <f t="shared" si="9"/>
        <v>0</v>
      </c>
      <c r="I140" s="7">
        <f>SUMIFS(NK_XUAT_NHAP!L:L,NK_XUAT_NHAP!E:E,A140,NK_XUAT_NHAP!B:B,"PNK")</f>
        <v>0</v>
      </c>
      <c r="J140" s="7">
        <f>SUMIFS(NK_XUAT_NHAP!O:O,NK_XUAT_NHAP!E:E,A140,NK_XUAT_NHAP!B:B,"PNK")</f>
        <v>0</v>
      </c>
      <c r="K140" s="7">
        <f>SUMIFS(NK_XUAT_NHAP!L:L,NK_XUAT_NHAP!E:E,A140,NK_XUAT_NHAP!B:B,"PXK")</f>
        <v>0</v>
      </c>
      <c r="L140" s="7">
        <f>SUMIFS(NK_XUAT_NHAP!O:O,NK_XUAT_NHAP!E:E,A140,NK_XUAT_NHAP!B:B,"PXK")</f>
        <v>0</v>
      </c>
      <c r="M140" s="7">
        <f t="shared" si="10"/>
        <v>0</v>
      </c>
      <c r="N140" s="7">
        <f t="shared" si="11"/>
        <v>0</v>
      </c>
      <c r="O140" s="7">
        <f t="shared" si="12"/>
        <v>0</v>
      </c>
    </row>
    <row r="141" spans="1:15" ht="19.5" customHeight="1" x14ac:dyDescent="0.25">
      <c r="A141" s="106" t="s">
        <v>156</v>
      </c>
      <c r="B141" s="21" t="s">
        <v>157</v>
      </c>
      <c r="C141" s="23">
        <v>0</v>
      </c>
      <c r="D141" s="23">
        <v>0</v>
      </c>
      <c r="E141" s="23"/>
      <c r="F141" s="23">
        <v>0</v>
      </c>
      <c r="G141" s="107">
        <f t="shared" si="9"/>
        <v>0</v>
      </c>
      <c r="I141" s="7">
        <f>SUMIFS(NK_XUAT_NHAP!L:L,NK_XUAT_NHAP!E:E,A141,NK_XUAT_NHAP!B:B,"PNK")</f>
        <v>0</v>
      </c>
      <c r="J141" s="7">
        <f>SUMIFS(NK_XUAT_NHAP!O:O,NK_XUAT_NHAP!E:E,A141,NK_XUAT_NHAP!B:B,"PNK")</f>
        <v>0</v>
      </c>
      <c r="K141" s="7">
        <f>SUMIFS(NK_XUAT_NHAP!L:L,NK_XUAT_NHAP!E:E,A141,NK_XUAT_NHAP!B:B,"PXK")</f>
        <v>0</v>
      </c>
      <c r="L141" s="7">
        <f>SUMIFS(NK_XUAT_NHAP!O:O,NK_XUAT_NHAP!E:E,A141,NK_XUAT_NHAP!B:B,"PXK")</f>
        <v>0</v>
      </c>
      <c r="M141" s="7">
        <f t="shared" si="10"/>
        <v>0</v>
      </c>
      <c r="N141" s="7">
        <f t="shared" si="11"/>
        <v>0</v>
      </c>
      <c r="O141" s="7">
        <f t="shared" si="12"/>
        <v>0</v>
      </c>
    </row>
    <row r="142" spans="1:15" ht="19.5" customHeight="1" x14ac:dyDescent="0.25">
      <c r="A142" s="106" t="s">
        <v>158</v>
      </c>
      <c r="B142" s="21" t="s">
        <v>2878</v>
      </c>
      <c r="C142" s="23" t="s">
        <v>52</v>
      </c>
      <c r="D142" s="23">
        <v>1</v>
      </c>
      <c r="E142" s="23"/>
      <c r="F142" s="23">
        <v>5753600</v>
      </c>
      <c r="G142" s="107">
        <f t="shared" si="9"/>
        <v>5753600</v>
      </c>
      <c r="I142" s="7">
        <f>SUMIFS(NK_XUAT_NHAP!L:L,NK_XUAT_NHAP!E:E,A142,NK_XUAT_NHAP!B:B,"PNK")</f>
        <v>0</v>
      </c>
      <c r="J142" s="7">
        <f>SUMIFS(NK_XUAT_NHAP!O:O,NK_XUAT_NHAP!E:E,A142,NK_XUAT_NHAP!B:B,"PNK")</f>
        <v>0</v>
      </c>
      <c r="K142" s="7">
        <f>SUMIFS(NK_XUAT_NHAP!L:L,NK_XUAT_NHAP!E:E,A142,NK_XUAT_NHAP!B:B,"PXK")</f>
        <v>1</v>
      </c>
      <c r="L142" s="7">
        <f>SUMIFS(NK_XUAT_NHAP!O:O,NK_XUAT_NHAP!E:E,A142,NK_XUAT_NHAP!B:B,"PXK")</f>
        <v>7708700</v>
      </c>
      <c r="M142" s="7">
        <f t="shared" si="10"/>
        <v>0</v>
      </c>
      <c r="N142" s="7">
        <f t="shared" si="11"/>
        <v>-1955100</v>
      </c>
      <c r="O142" s="7">
        <f t="shared" si="12"/>
        <v>0</v>
      </c>
    </row>
    <row r="143" spans="1:15" ht="19.5" customHeight="1" x14ac:dyDescent="0.25">
      <c r="A143" s="106" t="s">
        <v>159</v>
      </c>
      <c r="B143" s="21" t="s">
        <v>2879</v>
      </c>
      <c r="C143" s="23" t="s">
        <v>52</v>
      </c>
      <c r="D143" s="23">
        <v>1</v>
      </c>
      <c r="E143" s="23"/>
      <c r="F143" s="23">
        <v>9092800</v>
      </c>
      <c r="G143" s="107">
        <f t="shared" si="9"/>
        <v>9092800</v>
      </c>
      <c r="I143" s="7">
        <f>SUMIFS(NK_XUAT_NHAP!L:L,NK_XUAT_NHAP!E:E,A143,NK_XUAT_NHAP!B:B,"PNK")</f>
        <v>0</v>
      </c>
      <c r="J143" s="7">
        <f>SUMIFS(NK_XUAT_NHAP!O:O,NK_XUAT_NHAP!E:E,A143,NK_XUAT_NHAP!B:B,"PNK")</f>
        <v>0</v>
      </c>
      <c r="K143" s="7">
        <f>SUMIFS(NK_XUAT_NHAP!L:L,NK_XUAT_NHAP!E:E,A143,NK_XUAT_NHAP!B:B,"PXK")</f>
        <v>0</v>
      </c>
      <c r="L143" s="7">
        <f>SUMIFS(NK_XUAT_NHAP!O:O,NK_XUAT_NHAP!E:E,A143,NK_XUAT_NHAP!B:B,"PXK")</f>
        <v>0</v>
      </c>
      <c r="M143" s="7">
        <f t="shared" si="10"/>
        <v>1</v>
      </c>
      <c r="N143" s="7">
        <f t="shared" si="11"/>
        <v>9092800</v>
      </c>
      <c r="O143" s="7">
        <f t="shared" si="12"/>
        <v>9092800</v>
      </c>
    </row>
    <row r="144" spans="1:15" ht="19.5" customHeight="1" x14ac:dyDescent="0.25">
      <c r="A144" s="106" t="s">
        <v>160</v>
      </c>
      <c r="B144" s="21" t="s">
        <v>2880</v>
      </c>
      <c r="C144" s="23" t="s">
        <v>52</v>
      </c>
      <c r="D144" s="23">
        <v>1</v>
      </c>
      <c r="E144" s="23"/>
      <c r="F144" s="23">
        <v>10203200</v>
      </c>
      <c r="G144" s="107">
        <f t="shared" si="9"/>
        <v>10203200</v>
      </c>
      <c r="I144" s="7">
        <f>SUMIFS(NK_XUAT_NHAP!L:L,NK_XUAT_NHAP!E:E,A144,NK_XUAT_NHAP!B:B,"PNK")</f>
        <v>0</v>
      </c>
      <c r="J144" s="7">
        <f>SUMIFS(NK_XUAT_NHAP!O:O,NK_XUAT_NHAP!E:E,A144,NK_XUAT_NHAP!B:B,"PNK")</f>
        <v>0</v>
      </c>
      <c r="K144" s="7">
        <f>SUMIFS(NK_XUAT_NHAP!L:L,NK_XUAT_NHAP!E:E,A144,NK_XUAT_NHAP!B:B,"PXK")</f>
        <v>0</v>
      </c>
      <c r="L144" s="7">
        <f>SUMIFS(NK_XUAT_NHAP!O:O,NK_XUAT_NHAP!E:E,A144,NK_XUAT_NHAP!B:B,"PXK")</f>
        <v>0</v>
      </c>
      <c r="M144" s="7">
        <f t="shared" si="10"/>
        <v>1</v>
      </c>
      <c r="N144" s="7">
        <f t="shared" si="11"/>
        <v>10203200</v>
      </c>
      <c r="O144" s="7">
        <f t="shared" si="12"/>
        <v>10203200</v>
      </c>
    </row>
    <row r="145" spans="1:15" ht="19.5" customHeight="1" x14ac:dyDescent="0.25">
      <c r="A145" s="106" t="s">
        <v>161</v>
      </c>
      <c r="B145" s="21" t="s">
        <v>2881</v>
      </c>
      <c r="C145" s="23" t="s">
        <v>52</v>
      </c>
      <c r="D145" s="23">
        <v>2</v>
      </c>
      <c r="E145" s="23"/>
      <c r="F145" s="23">
        <v>353300</v>
      </c>
      <c r="G145" s="107">
        <f t="shared" si="9"/>
        <v>706600</v>
      </c>
      <c r="I145" s="7">
        <f>SUMIFS(NK_XUAT_NHAP!L:L,NK_XUAT_NHAP!E:E,A145,NK_XUAT_NHAP!B:B,"PNK")</f>
        <v>0</v>
      </c>
      <c r="J145" s="7">
        <f>SUMIFS(NK_XUAT_NHAP!O:O,NK_XUAT_NHAP!E:E,A145,NK_XUAT_NHAP!B:B,"PNK")</f>
        <v>0</v>
      </c>
      <c r="K145" s="7">
        <f>SUMIFS(NK_XUAT_NHAP!L:L,NK_XUAT_NHAP!E:E,A145,NK_XUAT_NHAP!B:B,"PXK")</f>
        <v>0</v>
      </c>
      <c r="L145" s="7">
        <f>SUMIFS(NK_XUAT_NHAP!O:O,NK_XUAT_NHAP!E:E,A145,NK_XUAT_NHAP!B:B,"PXK")</f>
        <v>0</v>
      </c>
      <c r="M145" s="7">
        <f t="shared" si="10"/>
        <v>2</v>
      </c>
      <c r="N145" s="7">
        <f t="shared" si="11"/>
        <v>706600</v>
      </c>
      <c r="O145" s="7">
        <f t="shared" si="12"/>
        <v>353300</v>
      </c>
    </row>
    <row r="146" spans="1:15" ht="19.5" customHeight="1" x14ac:dyDescent="0.25">
      <c r="A146" s="106" t="s">
        <v>162</v>
      </c>
      <c r="B146" s="21" t="s">
        <v>2882</v>
      </c>
      <c r="C146" s="23" t="s">
        <v>52</v>
      </c>
      <c r="D146" s="23">
        <v>1</v>
      </c>
      <c r="E146" s="23"/>
      <c r="F146" s="23">
        <v>358300</v>
      </c>
      <c r="G146" s="107">
        <f t="shared" si="9"/>
        <v>358300</v>
      </c>
      <c r="I146" s="7">
        <f>SUMIFS(NK_XUAT_NHAP!L:L,NK_XUAT_NHAP!E:E,A146,NK_XUAT_NHAP!B:B,"PNK")</f>
        <v>0</v>
      </c>
      <c r="J146" s="7">
        <f>SUMIFS(NK_XUAT_NHAP!O:O,NK_XUAT_NHAP!E:E,A146,NK_XUAT_NHAP!B:B,"PNK")</f>
        <v>0</v>
      </c>
      <c r="K146" s="7">
        <f>SUMIFS(NK_XUAT_NHAP!L:L,NK_XUAT_NHAP!E:E,A146,NK_XUAT_NHAP!B:B,"PXK")</f>
        <v>0</v>
      </c>
      <c r="L146" s="7">
        <f>SUMIFS(NK_XUAT_NHAP!O:O,NK_XUAT_NHAP!E:E,A146,NK_XUAT_NHAP!B:B,"PXK")</f>
        <v>0</v>
      </c>
      <c r="M146" s="7">
        <f t="shared" si="10"/>
        <v>1</v>
      </c>
      <c r="N146" s="7">
        <f t="shared" si="11"/>
        <v>358300</v>
      </c>
      <c r="O146" s="7">
        <f t="shared" si="12"/>
        <v>358300</v>
      </c>
    </row>
    <row r="147" spans="1:15" ht="19.5" customHeight="1" x14ac:dyDescent="0.25">
      <c r="A147" s="106" t="s">
        <v>163</v>
      </c>
      <c r="B147" s="21" t="s">
        <v>2883</v>
      </c>
      <c r="C147" s="23" t="s">
        <v>52</v>
      </c>
      <c r="D147" s="23">
        <v>1</v>
      </c>
      <c r="E147" s="23"/>
      <c r="F147" s="23">
        <v>264100</v>
      </c>
      <c r="G147" s="107">
        <f t="shared" si="9"/>
        <v>264100</v>
      </c>
      <c r="I147" s="7">
        <f>SUMIFS(NK_XUAT_NHAP!L:L,NK_XUAT_NHAP!E:E,A147,NK_XUAT_NHAP!B:B,"PNK")</f>
        <v>0</v>
      </c>
      <c r="J147" s="7">
        <f>SUMIFS(NK_XUAT_NHAP!O:O,NK_XUAT_NHAP!E:E,A147,NK_XUAT_NHAP!B:B,"PNK")</f>
        <v>0</v>
      </c>
      <c r="K147" s="7">
        <f>SUMIFS(NK_XUAT_NHAP!L:L,NK_XUAT_NHAP!E:E,A147,NK_XUAT_NHAP!B:B,"PXK")</f>
        <v>0</v>
      </c>
      <c r="L147" s="7">
        <f>SUMIFS(NK_XUAT_NHAP!O:O,NK_XUAT_NHAP!E:E,A147,NK_XUAT_NHAP!B:B,"PXK")</f>
        <v>0</v>
      </c>
      <c r="M147" s="7">
        <f t="shared" si="10"/>
        <v>1</v>
      </c>
      <c r="N147" s="7">
        <f t="shared" si="11"/>
        <v>264100</v>
      </c>
      <c r="O147" s="7">
        <f t="shared" si="12"/>
        <v>264100</v>
      </c>
    </row>
    <row r="148" spans="1:15" ht="19.5" customHeight="1" x14ac:dyDescent="0.25">
      <c r="A148" s="106" t="s">
        <v>164</v>
      </c>
      <c r="B148" s="21" t="s">
        <v>2884</v>
      </c>
      <c r="C148" s="23" t="s">
        <v>52</v>
      </c>
      <c r="D148" s="23">
        <v>5</v>
      </c>
      <c r="E148" s="23"/>
      <c r="F148" s="23">
        <v>327500</v>
      </c>
      <c r="G148" s="107">
        <f t="shared" si="9"/>
        <v>1637500</v>
      </c>
      <c r="I148" s="7">
        <f>SUMIFS(NK_XUAT_NHAP!L:L,NK_XUAT_NHAP!E:E,A148,NK_XUAT_NHAP!B:B,"PNK")</f>
        <v>0</v>
      </c>
      <c r="J148" s="7">
        <f>SUMIFS(NK_XUAT_NHAP!O:O,NK_XUAT_NHAP!E:E,A148,NK_XUAT_NHAP!B:B,"PNK")</f>
        <v>0</v>
      </c>
      <c r="K148" s="7">
        <f>SUMIFS(NK_XUAT_NHAP!L:L,NK_XUAT_NHAP!E:E,A148,NK_XUAT_NHAP!B:B,"PXK")</f>
        <v>0</v>
      </c>
      <c r="L148" s="7">
        <f>SUMIFS(NK_XUAT_NHAP!O:O,NK_XUAT_NHAP!E:E,A148,NK_XUAT_NHAP!B:B,"PXK")</f>
        <v>0</v>
      </c>
      <c r="M148" s="7">
        <f t="shared" si="10"/>
        <v>5</v>
      </c>
      <c r="N148" s="7">
        <f t="shared" si="11"/>
        <v>1637500</v>
      </c>
      <c r="O148" s="7">
        <f t="shared" si="12"/>
        <v>327500</v>
      </c>
    </row>
    <row r="149" spans="1:15" ht="19.5" customHeight="1" x14ac:dyDescent="0.25">
      <c r="A149" s="106" t="s">
        <v>165</v>
      </c>
      <c r="B149" s="21" t="s">
        <v>2885</v>
      </c>
      <c r="C149" s="23" t="s">
        <v>52</v>
      </c>
      <c r="D149" s="23">
        <v>0</v>
      </c>
      <c r="E149" s="23"/>
      <c r="F149" s="23">
        <v>444100</v>
      </c>
      <c r="G149" s="107">
        <f t="shared" si="9"/>
        <v>0</v>
      </c>
      <c r="I149" s="7">
        <f>SUMIFS(NK_XUAT_NHAP!L:L,NK_XUAT_NHAP!E:E,A149,NK_XUAT_NHAP!B:B,"PNK")</f>
        <v>0</v>
      </c>
      <c r="J149" s="7">
        <f>SUMIFS(NK_XUAT_NHAP!O:O,NK_XUAT_NHAP!E:E,A149,NK_XUAT_NHAP!B:B,"PNK")</f>
        <v>0</v>
      </c>
      <c r="K149" s="7">
        <f>SUMIFS(NK_XUAT_NHAP!L:L,NK_XUAT_NHAP!E:E,A149,NK_XUAT_NHAP!B:B,"PXK")</f>
        <v>0</v>
      </c>
      <c r="L149" s="7">
        <f>SUMIFS(NK_XUAT_NHAP!O:O,NK_XUAT_NHAP!E:E,A149,NK_XUAT_NHAP!B:B,"PXK")</f>
        <v>0</v>
      </c>
      <c r="M149" s="7">
        <f t="shared" si="10"/>
        <v>0</v>
      </c>
      <c r="N149" s="7">
        <f t="shared" si="11"/>
        <v>0</v>
      </c>
      <c r="O149" s="7">
        <f t="shared" si="12"/>
        <v>0</v>
      </c>
    </row>
    <row r="150" spans="1:15" ht="19.5" customHeight="1" x14ac:dyDescent="0.25">
      <c r="A150" s="106" t="s">
        <v>166</v>
      </c>
      <c r="B150" s="21" t="s">
        <v>2886</v>
      </c>
      <c r="C150" s="23" t="s">
        <v>52</v>
      </c>
      <c r="D150" s="23">
        <v>0</v>
      </c>
      <c r="E150" s="23"/>
      <c r="F150" s="23">
        <v>504700</v>
      </c>
      <c r="G150" s="107">
        <f t="shared" si="9"/>
        <v>0</v>
      </c>
      <c r="I150" s="7">
        <f>SUMIFS(NK_XUAT_NHAP!L:L,NK_XUAT_NHAP!E:E,A150,NK_XUAT_NHAP!B:B,"PNK")</f>
        <v>0</v>
      </c>
      <c r="J150" s="7">
        <f>SUMIFS(NK_XUAT_NHAP!O:O,NK_XUAT_NHAP!E:E,A150,NK_XUAT_NHAP!B:B,"PNK")</f>
        <v>0</v>
      </c>
      <c r="K150" s="7">
        <f>SUMIFS(NK_XUAT_NHAP!L:L,NK_XUAT_NHAP!E:E,A150,NK_XUAT_NHAP!B:B,"PXK")</f>
        <v>0</v>
      </c>
      <c r="L150" s="7">
        <f>SUMIFS(NK_XUAT_NHAP!O:O,NK_XUAT_NHAP!E:E,A150,NK_XUAT_NHAP!B:B,"PXK")</f>
        <v>0</v>
      </c>
      <c r="M150" s="7">
        <f t="shared" si="10"/>
        <v>0</v>
      </c>
      <c r="N150" s="7">
        <f t="shared" si="11"/>
        <v>0</v>
      </c>
      <c r="O150" s="7">
        <f t="shared" si="12"/>
        <v>0</v>
      </c>
    </row>
    <row r="151" spans="1:15" s="24" customFormat="1" ht="19.5" customHeight="1" x14ac:dyDescent="0.25">
      <c r="A151" s="106" t="s">
        <v>167</v>
      </c>
      <c r="B151" s="21" t="s">
        <v>168</v>
      </c>
      <c r="C151" s="23">
        <v>0</v>
      </c>
      <c r="D151" s="23">
        <v>0</v>
      </c>
      <c r="E151" s="23"/>
      <c r="F151" s="23">
        <v>0</v>
      </c>
      <c r="G151" s="107">
        <f t="shared" si="9"/>
        <v>0</v>
      </c>
      <c r="I151" s="7">
        <f>SUMIFS(NK_XUAT_NHAP!L:L,NK_XUAT_NHAP!E:E,A151,NK_XUAT_NHAP!B:B,"PNK")</f>
        <v>0</v>
      </c>
      <c r="J151" s="7">
        <f>SUMIFS(NK_XUAT_NHAP!O:O,NK_XUAT_NHAP!E:E,A151,NK_XUAT_NHAP!B:B,"PNK")</f>
        <v>0</v>
      </c>
      <c r="K151" s="7">
        <f>SUMIFS(NK_XUAT_NHAP!L:L,NK_XUAT_NHAP!E:E,A151,NK_XUAT_NHAP!B:B,"PXK")</f>
        <v>0</v>
      </c>
      <c r="L151" s="7">
        <f>SUMIFS(NK_XUAT_NHAP!O:O,NK_XUAT_NHAP!E:E,A151,NK_XUAT_NHAP!B:B,"PXK")</f>
        <v>0</v>
      </c>
      <c r="M151" s="7">
        <f t="shared" si="10"/>
        <v>0</v>
      </c>
      <c r="N151" s="7">
        <f t="shared" si="11"/>
        <v>0</v>
      </c>
      <c r="O151" s="7">
        <f t="shared" si="12"/>
        <v>0</v>
      </c>
    </row>
    <row r="152" spans="1:15" ht="19.5" customHeight="1" x14ac:dyDescent="0.25">
      <c r="A152" s="106" t="s">
        <v>169</v>
      </c>
      <c r="B152" s="21" t="s">
        <v>2887</v>
      </c>
      <c r="C152" s="23" t="s">
        <v>52</v>
      </c>
      <c r="D152" s="23">
        <v>0</v>
      </c>
      <c r="E152" s="23"/>
      <c r="F152" s="23">
        <v>11507200</v>
      </c>
      <c r="G152" s="107">
        <f t="shared" si="9"/>
        <v>0</v>
      </c>
      <c r="I152" s="7">
        <f>SUMIFS(NK_XUAT_NHAP!L:L,NK_XUAT_NHAP!E:E,A152,NK_XUAT_NHAP!B:B,"PNK")</f>
        <v>0</v>
      </c>
      <c r="J152" s="7">
        <f>SUMIFS(NK_XUAT_NHAP!O:O,NK_XUAT_NHAP!E:E,A152,NK_XUAT_NHAP!B:B,"PNK")</f>
        <v>0</v>
      </c>
      <c r="K152" s="7">
        <f>SUMIFS(NK_XUAT_NHAP!L:L,NK_XUAT_NHAP!E:E,A152,NK_XUAT_NHAP!B:B,"PXK")</f>
        <v>0</v>
      </c>
      <c r="L152" s="7">
        <f>SUMIFS(NK_XUAT_NHAP!O:O,NK_XUAT_NHAP!E:E,A152,NK_XUAT_NHAP!B:B,"PXK")</f>
        <v>0</v>
      </c>
      <c r="M152" s="7">
        <f t="shared" si="10"/>
        <v>0</v>
      </c>
      <c r="N152" s="7">
        <f t="shared" si="11"/>
        <v>0</v>
      </c>
      <c r="O152" s="7">
        <f t="shared" si="12"/>
        <v>0</v>
      </c>
    </row>
    <row r="153" spans="1:15" ht="19.5" customHeight="1" x14ac:dyDescent="0.25">
      <c r="A153" s="106" t="s">
        <v>170</v>
      </c>
      <c r="B153" s="21" t="s">
        <v>2666</v>
      </c>
      <c r="C153" s="23" t="s">
        <v>52</v>
      </c>
      <c r="D153" s="23">
        <v>0</v>
      </c>
      <c r="E153" s="23"/>
      <c r="F153" s="23">
        <v>13828800</v>
      </c>
      <c r="G153" s="107">
        <f t="shared" si="9"/>
        <v>0</v>
      </c>
      <c r="I153" s="7">
        <f>SUMIFS(NK_XUAT_NHAP!L:L,NK_XUAT_NHAP!E:E,A153,NK_XUAT_NHAP!B:B,"PNK")</f>
        <v>1</v>
      </c>
      <c r="J153" s="7">
        <f>SUMIFS(NK_XUAT_NHAP!O:O,NK_XUAT_NHAP!E:E,A153,NK_XUAT_NHAP!B:B,"PNK")</f>
        <v>12882200</v>
      </c>
      <c r="K153" s="7">
        <f>SUMIFS(NK_XUAT_NHAP!L:L,NK_XUAT_NHAP!E:E,A153,NK_XUAT_NHAP!B:B,"PXK")</f>
        <v>1</v>
      </c>
      <c r="L153" s="7">
        <f>SUMIFS(NK_XUAT_NHAP!O:O,NK_XUAT_NHAP!E:E,A153,NK_XUAT_NHAP!B:B,"PXK")</f>
        <v>18877000</v>
      </c>
      <c r="M153" s="7">
        <f t="shared" si="10"/>
        <v>0</v>
      </c>
      <c r="N153" s="7">
        <f t="shared" si="11"/>
        <v>-5994800</v>
      </c>
      <c r="O153" s="7">
        <f t="shared" si="12"/>
        <v>0</v>
      </c>
    </row>
    <row r="154" spans="1:15" ht="19.5" customHeight="1" x14ac:dyDescent="0.25">
      <c r="A154" s="106" t="s">
        <v>171</v>
      </c>
      <c r="B154" s="21" t="s">
        <v>2667</v>
      </c>
      <c r="C154" s="23" t="s">
        <v>52</v>
      </c>
      <c r="D154" s="23">
        <v>0</v>
      </c>
      <c r="E154" s="23"/>
      <c r="F154" s="23">
        <v>11608100</v>
      </c>
      <c r="G154" s="107">
        <f t="shared" si="9"/>
        <v>0</v>
      </c>
      <c r="I154" s="7">
        <f>SUMIFS(NK_XUAT_NHAP!L:L,NK_XUAT_NHAP!E:E,A154,NK_XUAT_NHAP!B:B,"PNK")</f>
        <v>0</v>
      </c>
      <c r="J154" s="7">
        <f>SUMIFS(NK_XUAT_NHAP!O:O,NK_XUAT_NHAP!E:E,A154,NK_XUAT_NHAP!B:B,"PNK")</f>
        <v>0</v>
      </c>
      <c r="K154" s="7">
        <f>SUMIFS(NK_XUAT_NHAP!L:L,NK_XUAT_NHAP!E:E,A154,NK_XUAT_NHAP!B:B,"PXK")</f>
        <v>0</v>
      </c>
      <c r="L154" s="7">
        <f>SUMIFS(NK_XUAT_NHAP!O:O,NK_XUAT_NHAP!E:E,A154,NK_XUAT_NHAP!B:B,"PXK")</f>
        <v>0</v>
      </c>
      <c r="M154" s="7">
        <f t="shared" si="10"/>
        <v>0</v>
      </c>
      <c r="N154" s="7">
        <f t="shared" si="11"/>
        <v>0</v>
      </c>
      <c r="O154" s="7">
        <f t="shared" si="12"/>
        <v>0</v>
      </c>
    </row>
    <row r="155" spans="1:15" ht="19.5" customHeight="1" x14ac:dyDescent="0.25">
      <c r="A155" s="106" t="s">
        <v>172</v>
      </c>
      <c r="B155" s="21" t="s">
        <v>2888</v>
      </c>
      <c r="C155" s="23" t="s">
        <v>52</v>
      </c>
      <c r="D155" s="23">
        <v>0</v>
      </c>
      <c r="E155" s="23"/>
      <c r="F155" s="23">
        <v>19683300</v>
      </c>
      <c r="G155" s="107">
        <f t="shared" si="9"/>
        <v>0</v>
      </c>
      <c r="I155" s="7">
        <f>SUMIFS(NK_XUAT_NHAP!L:L,NK_XUAT_NHAP!E:E,A155,NK_XUAT_NHAP!B:B,"PNK")</f>
        <v>0</v>
      </c>
      <c r="J155" s="7">
        <f>SUMIFS(NK_XUAT_NHAP!O:O,NK_XUAT_NHAP!E:E,A155,NK_XUAT_NHAP!B:B,"PNK")</f>
        <v>0</v>
      </c>
      <c r="K155" s="7">
        <f>SUMIFS(NK_XUAT_NHAP!L:L,NK_XUAT_NHAP!E:E,A155,NK_XUAT_NHAP!B:B,"PXK")</f>
        <v>0</v>
      </c>
      <c r="L155" s="7">
        <f>SUMIFS(NK_XUAT_NHAP!O:O,NK_XUAT_NHAP!E:E,A155,NK_XUAT_NHAP!B:B,"PXK")</f>
        <v>0</v>
      </c>
      <c r="M155" s="7">
        <f t="shared" si="10"/>
        <v>0</v>
      </c>
      <c r="N155" s="7">
        <f t="shared" si="11"/>
        <v>0</v>
      </c>
      <c r="O155" s="7">
        <f t="shared" si="12"/>
        <v>0</v>
      </c>
    </row>
    <row r="156" spans="1:15" ht="19.5" customHeight="1" x14ac:dyDescent="0.25">
      <c r="A156" s="106" t="s">
        <v>173</v>
      </c>
      <c r="B156" s="21" t="s">
        <v>2889</v>
      </c>
      <c r="C156" s="23" t="s">
        <v>52</v>
      </c>
      <c r="D156" s="23">
        <v>0</v>
      </c>
      <c r="E156" s="23"/>
      <c r="F156" s="23">
        <v>898400</v>
      </c>
      <c r="G156" s="107">
        <f t="shared" si="9"/>
        <v>0</v>
      </c>
      <c r="I156" s="7">
        <f>SUMIFS(NK_XUAT_NHAP!L:L,NK_XUAT_NHAP!E:E,A156,NK_XUAT_NHAP!B:B,"PNK")</f>
        <v>0</v>
      </c>
      <c r="J156" s="7">
        <f>SUMIFS(NK_XUAT_NHAP!O:O,NK_XUAT_NHAP!E:E,A156,NK_XUAT_NHAP!B:B,"PNK")</f>
        <v>0</v>
      </c>
      <c r="K156" s="7">
        <f>SUMIFS(NK_XUAT_NHAP!L:L,NK_XUAT_NHAP!E:E,A156,NK_XUAT_NHAP!B:B,"PXK")</f>
        <v>0</v>
      </c>
      <c r="L156" s="7">
        <f>SUMIFS(NK_XUAT_NHAP!O:O,NK_XUAT_NHAP!E:E,A156,NK_XUAT_NHAP!B:B,"PXK")</f>
        <v>0</v>
      </c>
      <c r="M156" s="7">
        <f t="shared" si="10"/>
        <v>0</v>
      </c>
      <c r="N156" s="7">
        <f t="shared" si="11"/>
        <v>0</v>
      </c>
      <c r="O156" s="7">
        <f t="shared" si="12"/>
        <v>0</v>
      </c>
    </row>
    <row r="157" spans="1:15" ht="19.5" customHeight="1" x14ac:dyDescent="0.25">
      <c r="A157" s="106" t="s">
        <v>174</v>
      </c>
      <c r="B157" s="21" t="s">
        <v>2890</v>
      </c>
      <c r="C157" s="23" t="s">
        <v>52</v>
      </c>
      <c r="D157" s="23">
        <v>0</v>
      </c>
      <c r="E157" s="23"/>
      <c r="F157" s="23">
        <v>706600</v>
      </c>
      <c r="G157" s="107">
        <f t="shared" si="9"/>
        <v>0</v>
      </c>
      <c r="I157" s="7">
        <f>SUMIFS(NK_XUAT_NHAP!L:L,NK_XUAT_NHAP!E:E,A157,NK_XUAT_NHAP!B:B,"PNK")</f>
        <v>0</v>
      </c>
      <c r="J157" s="7">
        <f>SUMIFS(NK_XUAT_NHAP!O:O,NK_XUAT_NHAP!E:E,A157,NK_XUAT_NHAP!B:B,"PNK")</f>
        <v>0</v>
      </c>
      <c r="K157" s="7">
        <f>SUMIFS(NK_XUAT_NHAP!L:L,NK_XUAT_NHAP!E:E,A157,NK_XUAT_NHAP!B:B,"PXK")</f>
        <v>0</v>
      </c>
      <c r="L157" s="7">
        <f>SUMIFS(NK_XUAT_NHAP!O:O,NK_XUAT_NHAP!E:E,A157,NK_XUAT_NHAP!B:B,"PXK")</f>
        <v>0</v>
      </c>
      <c r="M157" s="7">
        <f t="shared" si="10"/>
        <v>0</v>
      </c>
      <c r="N157" s="7">
        <f t="shared" si="11"/>
        <v>0</v>
      </c>
      <c r="O157" s="7">
        <f t="shared" si="12"/>
        <v>0</v>
      </c>
    </row>
    <row r="158" spans="1:15" ht="19.5" customHeight="1" x14ac:dyDescent="0.25">
      <c r="A158" s="106" t="s">
        <v>175</v>
      </c>
      <c r="B158" s="21" t="s">
        <v>2668</v>
      </c>
      <c r="C158" s="23" t="s">
        <v>52</v>
      </c>
      <c r="D158" s="23">
        <v>0</v>
      </c>
      <c r="E158" s="23"/>
      <c r="F158" s="23">
        <v>908500</v>
      </c>
      <c r="G158" s="107">
        <f t="shared" si="9"/>
        <v>0</v>
      </c>
      <c r="I158" s="7">
        <f>SUMIFS(NK_XUAT_NHAP!L:L,NK_XUAT_NHAP!E:E,A158,NK_XUAT_NHAP!B:B,"PNK")</f>
        <v>0</v>
      </c>
      <c r="J158" s="7">
        <f>SUMIFS(NK_XUAT_NHAP!O:O,NK_XUAT_NHAP!E:E,A158,NK_XUAT_NHAP!B:B,"PNK")</f>
        <v>0</v>
      </c>
      <c r="K158" s="7">
        <f>SUMIFS(NK_XUAT_NHAP!L:L,NK_XUAT_NHAP!E:E,A158,NK_XUAT_NHAP!B:B,"PXK")</f>
        <v>0</v>
      </c>
      <c r="L158" s="7">
        <f>SUMIFS(NK_XUAT_NHAP!O:O,NK_XUAT_NHAP!E:E,A158,NK_XUAT_NHAP!B:B,"PXK")</f>
        <v>0</v>
      </c>
      <c r="M158" s="7">
        <f t="shared" si="10"/>
        <v>0</v>
      </c>
      <c r="N158" s="7">
        <f t="shared" si="11"/>
        <v>0</v>
      </c>
      <c r="O158" s="7">
        <f t="shared" si="12"/>
        <v>0</v>
      </c>
    </row>
    <row r="159" spans="1:15" ht="19.5" customHeight="1" x14ac:dyDescent="0.25">
      <c r="A159" s="106" t="s">
        <v>176</v>
      </c>
      <c r="B159" s="21" t="s">
        <v>2891</v>
      </c>
      <c r="C159" s="23" t="s">
        <v>52</v>
      </c>
      <c r="D159" s="23">
        <v>0</v>
      </c>
      <c r="E159" s="23"/>
      <c r="F159" s="23">
        <v>928600</v>
      </c>
      <c r="G159" s="107">
        <f t="shared" si="9"/>
        <v>0</v>
      </c>
      <c r="I159" s="7">
        <f>SUMIFS(NK_XUAT_NHAP!L:L,NK_XUAT_NHAP!E:E,A159,NK_XUAT_NHAP!B:B,"PNK")</f>
        <v>0</v>
      </c>
      <c r="J159" s="7">
        <f>SUMIFS(NK_XUAT_NHAP!O:O,NK_XUAT_NHAP!E:E,A159,NK_XUAT_NHAP!B:B,"PNK")</f>
        <v>0</v>
      </c>
      <c r="K159" s="7">
        <f>SUMIFS(NK_XUAT_NHAP!L:L,NK_XUAT_NHAP!E:E,A159,NK_XUAT_NHAP!B:B,"PXK")</f>
        <v>0</v>
      </c>
      <c r="L159" s="7">
        <f>SUMIFS(NK_XUAT_NHAP!O:O,NK_XUAT_NHAP!E:E,A159,NK_XUAT_NHAP!B:B,"PXK")</f>
        <v>0</v>
      </c>
      <c r="M159" s="7">
        <f t="shared" si="10"/>
        <v>0</v>
      </c>
      <c r="N159" s="7">
        <f t="shared" si="11"/>
        <v>0</v>
      </c>
      <c r="O159" s="7">
        <f t="shared" si="12"/>
        <v>0</v>
      </c>
    </row>
    <row r="160" spans="1:15" ht="19.5" customHeight="1" x14ac:dyDescent="0.25">
      <c r="A160" s="106" t="s">
        <v>177</v>
      </c>
      <c r="B160" s="21" t="s">
        <v>2892</v>
      </c>
      <c r="C160" s="23" t="s">
        <v>52</v>
      </c>
      <c r="D160" s="23">
        <v>0</v>
      </c>
      <c r="E160" s="23"/>
      <c r="F160" s="23">
        <v>973000</v>
      </c>
      <c r="G160" s="107">
        <f t="shared" si="9"/>
        <v>0</v>
      </c>
      <c r="I160" s="7">
        <f>SUMIFS(NK_XUAT_NHAP!L:L,NK_XUAT_NHAP!E:E,A160,NK_XUAT_NHAP!B:B,"PNK")</f>
        <v>0</v>
      </c>
      <c r="J160" s="7">
        <f>SUMIFS(NK_XUAT_NHAP!O:O,NK_XUAT_NHAP!E:E,A160,NK_XUAT_NHAP!B:B,"PNK")</f>
        <v>0</v>
      </c>
      <c r="K160" s="7">
        <f>SUMIFS(NK_XUAT_NHAP!L:L,NK_XUAT_NHAP!E:E,A160,NK_XUAT_NHAP!B:B,"PXK")</f>
        <v>0</v>
      </c>
      <c r="L160" s="7">
        <f>SUMIFS(NK_XUAT_NHAP!O:O,NK_XUAT_NHAP!E:E,A160,NK_XUAT_NHAP!B:B,"PXK")</f>
        <v>0</v>
      </c>
      <c r="M160" s="7">
        <f t="shared" si="10"/>
        <v>0</v>
      </c>
      <c r="N160" s="7">
        <f t="shared" si="11"/>
        <v>0</v>
      </c>
      <c r="O160" s="7">
        <f t="shared" si="12"/>
        <v>0</v>
      </c>
    </row>
    <row r="161" spans="1:15" ht="19.5" customHeight="1" x14ac:dyDescent="0.25">
      <c r="A161" s="106" t="s">
        <v>178</v>
      </c>
      <c r="B161" s="21" t="s">
        <v>2893</v>
      </c>
      <c r="C161" s="23" t="s">
        <v>52</v>
      </c>
      <c r="D161" s="23">
        <v>0</v>
      </c>
      <c r="E161" s="23"/>
      <c r="F161" s="23">
        <v>393700</v>
      </c>
      <c r="G161" s="107">
        <f t="shared" si="9"/>
        <v>0</v>
      </c>
      <c r="I161" s="7">
        <f>SUMIFS(NK_XUAT_NHAP!L:L,NK_XUAT_NHAP!E:E,A161,NK_XUAT_NHAP!B:B,"PNK")</f>
        <v>0</v>
      </c>
      <c r="J161" s="7">
        <f>SUMIFS(NK_XUAT_NHAP!O:O,NK_XUAT_NHAP!E:E,A161,NK_XUAT_NHAP!B:B,"PNK")</f>
        <v>0</v>
      </c>
      <c r="K161" s="7">
        <f>SUMIFS(NK_XUAT_NHAP!L:L,NK_XUAT_NHAP!E:E,A161,NK_XUAT_NHAP!B:B,"PXK")</f>
        <v>0</v>
      </c>
      <c r="L161" s="7">
        <f>SUMIFS(NK_XUAT_NHAP!O:O,NK_XUAT_NHAP!E:E,A161,NK_XUAT_NHAP!B:B,"PXK")</f>
        <v>0</v>
      </c>
      <c r="M161" s="7">
        <f t="shared" si="10"/>
        <v>0</v>
      </c>
      <c r="N161" s="7">
        <f t="shared" si="11"/>
        <v>0</v>
      </c>
      <c r="O161" s="7">
        <f t="shared" si="12"/>
        <v>0</v>
      </c>
    </row>
    <row r="162" spans="1:15" ht="19.5" customHeight="1" x14ac:dyDescent="0.25">
      <c r="A162" s="106" t="s">
        <v>179</v>
      </c>
      <c r="B162" s="21" t="s">
        <v>2894</v>
      </c>
      <c r="C162" s="23" t="s">
        <v>52</v>
      </c>
      <c r="D162" s="23">
        <v>0</v>
      </c>
      <c r="E162" s="23"/>
      <c r="F162" s="23">
        <v>1130500</v>
      </c>
      <c r="G162" s="107">
        <f t="shared" si="9"/>
        <v>0</v>
      </c>
      <c r="I162" s="7">
        <f>SUMIFS(NK_XUAT_NHAP!L:L,NK_XUAT_NHAP!E:E,A162,NK_XUAT_NHAP!B:B,"PNK")</f>
        <v>0</v>
      </c>
      <c r="J162" s="7">
        <f>SUMIFS(NK_XUAT_NHAP!O:O,NK_XUAT_NHAP!E:E,A162,NK_XUAT_NHAP!B:B,"PNK")</f>
        <v>0</v>
      </c>
      <c r="K162" s="7">
        <f>SUMIFS(NK_XUAT_NHAP!L:L,NK_XUAT_NHAP!E:E,A162,NK_XUAT_NHAP!B:B,"PXK")</f>
        <v>0</v>
      </c>
      <c r="L162" s="7">
        <f>SUMIFS(NK_XUAT_NHAP!O:O,NK_XUAT_NHAP!E:E,A162,NK_XUAT_NHAP!B:B,"PXK")</f>
        <v>0</v>
      </c>
      <c r="M162" s="7">
        <f t="shared" si="10"/>
        <v>0</v>
      </c>
      <c r="N162" s="7">
        <f t="shared" si="11"/>
        <v>0</v>
      </c>
      <c r="O162" s="7">
        <f t="shared" si="12"/>
        <v>0</v>
      </c>
    </row>
    <row r="163" spans="1:15" ht="19.5" customHeight="1" x14ac:dyDescent="0.25">
      <c r="A163" s="106" t="s">
        <v>180</v>
      </c>
      <c r="B163" s="21" t="s">
        <v>181</v>
      </c>
      <c r="C163" s="23" t="s">
        <v>52</v>
      </c>
      <c r="D163" s="23">
        <v>76</v>
      </c>
      <c r="E163" s="23"/>
      <c r="F163" s="23">
        <v>1261800</v>
      </c>
      <c r="G163" s="107">
        <f t="shared" si="9"/>
        <v>95896800</v>
      </c>
      <c r="I163" s="7">
        <f>SUMIFS(NK_XUAT_NHAP!L:L,NK_XUAT_NHAP!E:E,A163,NK_XUAT_NHAP!B:B,"PNK")</f>
        <v>106</v>
      </c>
      <c r="J163" s="7">
        <f>SUMIFS(NK_XUAT_NHAP!O:O,NK_XUAT_NHAP!E:E,A163,NK_XUAT_NHAP!B:B,"PNK")</f>
        <v>23628600</v>
      </c>
      <c r="K163" s="7">
        <f>SUMIFS(NK_XUAT_NHAP!L:L,NK_XUAT_NHAP!E:E,A163,NK_XUAT_NHAP!B:B,"PXK")</f>
        <v>181</v>
      </c>
      <c r="L163" s="7">
        <f>SUMIFS(NK_XUAT_NHAP!O:O,NK_XUAT_NHAP!E:E,A163,NK_XUAT_NHAP!B:B,"PXK")</f>
        <v>6884500</v>
      </c>
      <c r="M163" s="7">
        <f t="shared" si="10"/>
        <v>1</v>
      </c>
      <c r="N163" s="7">
        <f t="shared" si="11"/>
        <v>112640900</v>
      </c>
      <c r="O163" s="7">
        <f t="shared" si="12"/>
        <v>112640900</v>
      </c>
    </row>
    <row r="164" spans="1:15" ht="19.5" customHeight="1" x14ac:dyDescent="0.25">
      <c r="A164" s="106" t="s">
        <v>182</v>
      </c>
      <c r="B164" s="21" t="s">
        <v>2895</v>
      </c>
      <c r="C164" s="23" t="s">
        <v>52</v>
      </c>
      <c r="D164" s="23">
        <v>0</v>
      </c>
      <c r="E164" s="23"/>
      <c r="F164" s="23">
        <v>1564600</v>
      </c>
      <c r="G164" s="107">
        <f t="shared" si="9"/>
        <v>0</v>
      </c>
      <c r="I164" s="7">
        <f>SUMIFS(NK_XUAT_NHAP!L:L,NK_XUAT_NHAP!E:E,A164,NK_XUAT_NHAP!B:B,"PNK")</f>
        <v>1</v>
      </c>
      <c r="J164" s="7">
        <f>SUMIFS(NK_XUAT_NHAP!O:O,NK_XUAT_NHAP!E:E,A164,NK_XUAT_NHAP!B:B,"PNK")</f>
        <v>1457500</v>
      </c>
      <c r="K164" s="7">
        <f>SUMIFS(NK_XUAT_NHAP!L:L,NK_XUAT_NHAP!E:E,A164,NK_XUAT_NHAP!B:B,"PXK")</f>
        <v>1</v>
      </c>
      <c r="L164" s="7">
        <f>SUMIFS(NK_XUAT_NHAP!O:O,NK_XUAT_NHAP!E:E,A164,NK_XUAT_NHAP!B:B,"PXK")</f>
        <v>2135700</v>
      </c>
      <c r="M164" s="7">
        <f t="shared" si="10"/>
        <v>0</v>
      </c>
      <c r="N164" s="7">
        <f t="shared" si="11"/>
        <v>-678200</v>
      </c>
      <c r="O164" s="7">
        <f t="shared" si="12"/>
        <v>0</v>
      </c>
    </row>
    <row r="165" spans="1:15" ht="19.5" customHeight="1" x14ac:dyDescent="0.25">
      <c r="A165" s="106" t="s">
        <v>183</v>
      </c>
      <c r="B165" s="21" t="s">
        <v>2896</v>
      </c>
      <c r="C165" s="23" t="s">
        <v>52</v>
      </c>
      <c r="D165" s="23">
        <v>0</v>
      </c>
      <c r="E165" s="23"/>
      <c r="F165" s="23">
        <v>1029600</v>
      </c>
      <c r="G165" s="107">
        <f t="shared" si="9"/>
        <v>0</v>
      </c>
      <c r="I165" s="7">
        <f>SUMIFS(NK_XUAT_NHAP!L:L,NK_XUAT_NHAP!E:E,A165,NK_XUAT_NHAP!B:B,"PNK")</f>
        <v>0</v>
      </c>
      <c r="J165" s="7">
        <f>SUMIFS(NK_XUAT_NHAP!O:O,NK_XUAT_NHAP!E:E,A165,NK_XUAT_NHAP!B:B,"PNK")</f>
        <v>0</v>
      </c>
      <c r="K165" s="7">
        <f>SUMIFS(NK_XUAT_NHAP!L:L,NK_XUAT_NHAP!E:E,A165,NK_XUAT_NHAP!B:B,"PXK")</f>
        <v>0</v>
      </c>
      <c r="L165" s="7">
        <f>SUMIFS(NK_XUAT_NHAP!O:O,NK_XUAT_NHAP!E:E,A165,NK_XUAT_NHAP!B:B,"PXK")</f>
        <v>0</v>
      </c>
      <c r="M165" s="7">
        <f t="shared" si="10"/>
        <v>0</v>
      </c>
      <c r="N165" s="7">
        <f t="shared" si="11"/>
        <v>0</v>
      </c>
      <c r="O165" s="7">
        <f t="shared" si="12"/>
        <v>0</v>
      </c>
    </row>
    <row r="166" spans="1:15" s="24" customFormat="1" ht="19.5" customHeight="1" x14ac:dyDescent="0.25">
      <c r="A166" s="106" t="s">
        <v>184</v>
      </c>
      <c r="B166" s="21" t="s">
        <v>185</v>
      </c>
      <c r="C166" s="23">
        <v>0</v>
      </c>
      <c r="D166" s="23">
        <v>0</v>
      </c>
      <c r="E166" s="23"/>
      <c r="F166" s="23">
        <v>0</v>
      </c>
      <c r="G166" s="107">
        <f t="shared" si="9"/>
        <v>0</v>
      </c>
      <c r="I166" s="7">
        <f>SUMIFS(NK_XUAT_NHAP!L:L,NK_XUAT_NHAP!E:E,A166,NK_XUAT_NHAP!B:B,"PNK")</f>
        <v>0</v>
      </c>
      <c r="J166" s="7">
        <f>SUMIFS(NK_XUAT_NHAP!O:O,NK_XUAT_NHAP!E:E,A166,NK_XUAT_NHAP!B:B,"PNK")</f>
        <v>0</v>
      </c>
      <c r="K166" s="7">
        <f>SUMIFS(NK_XUAT_NHAP!L:L,NK_XUAT_NHAP!E:E,A166,NK_XUAT_NHAP!B:B,"PXK")</f>
        <v>0</v>
      </c>
      <c r="L166" s="7">
        <f>SUMIFS(NK_XUAT_NHAP!O:O,NK_XUAT_NHAP!E:E,A166,NK_XUAT_NHAP!B:B,"PXK")</f>
        <v>0</v>
      </c>
      <c r="M166" s="7">
        <f t="shared" si="10"/>
        <v>0</v>
      </c>
      <c r="N166" s="7">
        <f t="shared" si="11"/>
        <v>0</v>
      </c>
      <c r="O166" s="7">
        <f t="shared" si="12"/>
        <v>0</v>
      </c>
    </row>
    <row r="167" spans="1:15" ht="19.5" customHeight="1" x14ac:dyDescent="0.25">
      <c r="A167" s="106" t="s">
        <v>186</v>
      </c>
      <c r="B167" s="21" t="s">
        <v>187</v>
      </c>
      <c r="C167" s="23" t="s">
        <v>49</v>
      </c>
      <c r="D167" s="23">
        <v>59</v>
      </c>
      <c r="E167" s="23"/>
      <c r="F167" s="23">
        <v>64600</v>
      </c>
      <c r="G167" s="107">
        <f t="shared" si="9"/>
        <v>3811400</v>
      </c>
      <c r="I167" s="7">
        <f>SUMIFS(NK_XUAT_NHAP!L:L,NK_XUAT_NHAP!E:E,A167,NK_XUAT_NHAP!B:B,"PNK")</f>
        <v>0</v>
      </c>
      <c r="J167" s="7">
        <f>SUMIFS(NK_XUAT_NHAP!O:O,NK_XUAT_NHAP!E:E,A167,NK_XUAT_NHAP!B:B,"PNK")</f>
        <v>0</v>
      </c>
      <c r="K167" s="7">
        <f>SUMIFS(NK_XUAT_NHAP!L:L,NK_XUAT_NHAP!E:E,A167,NK_XUAT_NHAP!B:B,"PXK")</f>
        <v>0</v>
      </c>
      <c r="L167" s="7">
        <f>SUMIFS(NK_XUAT_NHAP!O:O,NK_XUAT_NHAP!E:E,A167,NK_XUAT_NHAP!B:B,"PXK")</f>
        <v>0</v>
      </c>
      <c r="M167" s="7">
        <f t="shared" si="10"/>
        <v>59</v>
      </c>
      <c r="N167" s="7">
        <f t="shared" si="11"/>
        <v>3811400</v>
      </c>
      <c r="O167" s="7">
        <f t="shared" si="12"/>
        <v>64600</v>
      </c>
    </row>
    <row r="168" spans="1:15" ht="19.5" customHeight="1" x14ac:dyDescent="0.25">
      <c r="A168" s="106" t="s">
        <v>188</v>
      </c>
      <c r="B168" s="21" t="s">
        <v>2897</v>
      </c>
      <c r="C168" s="23" t="s">
        <v>49</v>
      </c>
      <c r="D168" s="23">
        <v>11</v>
      </c>
      <c r="E168" s="23"/>
      <c r="F168" s="23">
        <v>524900</v>
      </c>
      <c r="G168" s="107">
        <f t="shared" si="9"/>
        <v>5773900</v>
      </c>
      <c r="I168" s="7">
        <f>SUMIFS(NK_XUAT_NHAP!L:L,NK_XUAT_NHAP!E:E,A168,NK_XUAT_NHAP!B:B,"PNK")</f>
        <v>0</v>
      </c>
      <c r="J168" s="7">
        <f>SUMIFS(NK_XUAT_NHAP!O:O,NK_XUAT_NHAP!E:E,A168,NK_XUAT_NHAP!B:B,"PNK")</f>
        <v>0</v>
      </c>
      <c r="K168" s="7">
        <f>SUMIFS(NK_XUAT_NHAP!L:L,NK_XUAT_NHAP!E:E,A168,NK_XUAT_NHAP!B:B,"PXK")</f>
        <v>0</v>
      </c>
      <c r="L168" s="7">
        <f>SUMIFS(NK_XUAT_NHAP!O:O,NK_XUAT_NHAP!E:E,A168,NK_XUAT_NHAP!B:B,"PXK")</f>
        <v>0</v>
      </c>
      <c r="M168" s="7">
        <f t="shared" si="10"/>
        <v>11</v>
      </c>
      <c r="N168" s="7">
        <f t="shared" si="11"/>
        <v>5773900</v>
      </c>
      <c r="O168" s="7">
        <f t="shared" si="12"/>
        <v>524900</v>
      </c>
    </row>
    <row r="169" spans="1:15" ht="19.5" customHeight="1" x14ac:dyDescent="0.25">
      <c r="A169" s="106" t="s">
        <v>189</v>
      </c>
      <c r="B169" s="21" t="s">
        <v>2898</v>
      </c>
      <c r="C169" s="23" t="s">
        <v>49</v>
      </c>
      <c r="D169" s="23">
        <v>0</v>
      </c>
      <c r="E169" s="23"/>
      <c r="F169" s="23">
        <v>625800</v>
      </c>
      <c r="G169" s="107">
        <f t="shared" si="9"/>
        <v>0</v>
      </c>
      <c r="I169" s="7">
        <f>SUMIFS(NK_XUAT_NHAP!L:L,NK_XUAT_NHAP!E:E,A169,NK_XUAT_NHAP!B:B,"PNK")</f>
        <v>0</v>
      </c>
      <c r="J169" s="7">
        <f>SUMIFS(NK_XUAT_NHAP!O:O,NK_XUAT_NHAP!E:E,A169,NK_XUAT_NHAP!B:B,"PNK")</f>
        <v>0</v>
      </c>
      <c r="K169" s="7">
        <f>SUMIFS(NK_XUAT_NHAP!L:L,NK_XUAT_NHAP!E:E,A169,NK_XUAT_NHAP!B:B,"PXK")</f>
        <v>0</v>
      </c>
      <c r="L169" s="7">
        <f>SUMIFS(NK_XUAT_NHAP!O:O,NK_XUAT_NHAP!E:E,A169,NK_XUAT_NHAP!B:B,"PXK")</f>
        <v>0</v>
      </c>
      <c r="M169" s="7">
        <f t="shared" si="10"/>
        <v>0</v>
      </c>
      <c r="N169" s="7">
        <f t="shared" si="11"/>
        <v>0</v>
      </c>
      <c r="O169" s="7">
        <f t="shared" si="12"/>
        <v>0</v>
      </c>
    </row>
    <row r="170" spans="1:15" ht="19.5" customHeight="1" x14ac:dyDescent="0.25">
      <c r="A170" s="106" t="s">
        <v>190</v>
      </c>
      <c r="B170" s="21" t="s">
        <v>2899</v>
      </c>
      <c r="C170" s="23" t="s">
        <v>49</v>
      </c>
      <c r="D170" s="23">
        <v>1556</v>
      </c>
      <c r="E170" s="23"/>
      <c r="F170" s="23">
        <v>171000</v>
      </c>
      <c r="G170" s="107">
        <f t="shared" si="9"/>
        <v>266076000</v>
      </c>
      <c r="I170" s="7">
        <f>SUMIFS(NK_XUAT_NHAP!L:L,NK_XUAT_NHAP!E:E,A170,NK_XUAT_NHAP!B:B,"PNK")</f>
        <v>1114</v>
      </c>
      <c r="J170" s="7">
        <f>SUMIFS(NK_XUAT_NHAP!O:O,NK_XUAT_NHAP!E:E,A170,NK_XUAT_NHAP!B:B,"PNK")</f>
        <v>29245400</v>
      </c>
      <c r="K170" s="7">
        <f>SUMIFS(NK_XUAT_NHAP!L:L,NK_XUAT_NHAP!E:E,A170,NK_XUAT_NHAP!B:B,"PXK")</f>
        <v>2344</v>
      </c>
      <c r="L170" s="7">
        <f>SUMIFS(NK_XUAT_NHAP!O:O,NK_XUAT_NHAP!E:E,A170,NK_XUAT_NHAP!B:B,"PXK")</f>
        <v>343147100</v>
      </c>
      <c r="M170" s="7">
        <f t="shared" si="10"/>
        <v>326</v>
      </c>
      <c r="N170" s="7">
        <f t="shared" si="11"/>
        <v>-47825700</v>
      </c>
      <c r="O170" s="7">
        <f t="shared" si="12"/>
        <v>-146704.60122699387</v>
      </c>
    </row>
    <row r="171" spans="1:15" ht="19.5" customHeight="1" x14ac:dyDescent="0.25">
      <c r="A171" s="106" t="s">
        <v>191</v>
      </c>
      <c r="B171" s="21" t="s">
        <v>2900</v>
      </c>
      <c r="C171" s="23" t="s">
        <v>49</v>
      </c>
      <c r="D171" s="23">
        <v>10</v>
      </c>
      <c r="E171" s="23"/>
      <c r="F171" s="23">
        <v>221000</v>
      </c>
      <c r="G171" s="107">
        <f t="shared" si="9"/>
        <v>2210000</v>
      </c>
      <c r="I171" s="7">
        <f>SUMIFS(NK_XUAT_NHAP!L:L,NK_XUAT_NHAP!E:E,A171,NK_XUAT_NHAP!B:B,"PNK")</f>
        <v>0</v>
      </c>
      <c r="J171" s="7">
        <f>SUMIFS(NK_XUAT_NHAP!O:O,NK_XUAT_NHAP!E:E,A171,NK_XUAT_NHAP!B:B,"PNK")</f>
        <v>0</v>
      </c>
      <c r="K171" s="7">
        <f>SUMIFS(NK_XUAT_NHAP!L:L,NK_XUAT_NHAP!E:E,A171,NK_XUAT_NHAP!B:B,"PXK")</f>
        <v>6</v>
      </c>
      <c r="L171" s="7">
        <f>SUMIFS(NK_XUAT_NHAP!O:O,NK_XUAT_NHAP!E:E,A171,NK_XUAT_NHAP!B:B,"PXK")</f>
        <v>1776600</v>
      </c>
      <c r="M171" s="7">
        <f t="shared" si="10"/>
        <v>4</v>
      </c>
      <c r="N171" s="7">
        <f t="shared" si="11"/>
        <v>433400</v>
      </c>
      <c r="O171" s="7">
        <f t="shared" si="12"/>
        <v>108350</v>
      </c>
    </row>
    <row r="172" spans="1:15" ht="19.5" customHeight="1" x14ac:dyDescent="0.25">
      <c r="A172" s="106" t="s">
        <v>192</v>
      </c>
      <c r="B172" s="21" t="s">
        <v>2901</v>
      </c>
      <c r="C172" s="23" t="s">
        <v>49</v>
      </c>
      <c r="D172" s="23">
        <v>174</v>
      </c>
      <c r="E172" s="23"/>
      <c r="F172" s="23">
        <v>236900</v>
      </c>
      <c r="G172" s="107">
        <f t="shared" si="9"/>
        <v>41220600</v>
      </c>
      <c r="I172" s="7">
        <f>SUMIFS(NK_XUAT_NHAP!L:L,NK_XUAT_NHAP!E:E,A172,NK_XUAT_NHAP!B:B,"PNK")</f>
        <v>94</v>
      </c>
      <c r="J172" s="7">
        <f>SUMIFS(NK_XUAT_NHAP!O:O,NK_XUAT_NHAP!E:E,A172,NK_XUAT_NHAP!B:B,"PNK")</f>
        <v>10018800</v>
      </c>
      <c r="K172" s="7">
        <f>SUMIFS(NK_XUAT_NHAP!L:L,NK_XUAT_NHAP!E:E,A172,NK_XUAT_NHAP!B:B,"PXK")</f>
        <v>189</v>
      </c>
      <c r="L172" s="7">
        <f>SUMIFS(NK_XUAT_NHAP!O:O,NK_XUAT_NHAP!E:E,A172,NK_XUAT_NHAP!B:B,"PXK")</f>
        <v>59988600</v>
      </c>
      <c r="M172" s="7">
        <f t="shared" si="10"/>
        <v>79</v>
      </c>
      <c r="N172" s="7">
        <f t="shared" si="11"/>
        <v>-8749200</v>
      </c>
      <c r="O172" s="7">
        <f t="shared" si="12"/>
        <v>-110749.3670886076</v>
      </c>
    </row>
    <row r="173" spans="1:15" ht="19.5" customHeight="1" x14ac:dyDescent="0.25">
      <c r="A173" s="106" t="s">
        <v>193</v>
      </c>
      <c r="B173" s="21" t="s">
        <v>2902</v>
      </c>
      <c r="C173" s="23" t="s">
        <v>49</v>
      </c>
      <c r="D173" s="23">
        <v>19</v>
      </c>
      <c r="E173" s="23"/>
      <c r="F173" s="23">
        <v>288400</v>
      </c>
      <c r="G173" s="107">
        <f t="shared" si="9"/>
        <v>5479600</v>
      </c>
      <c r="I173" s="7">
        <f>SUMIFS(NK_XUAT_NHAP!L:L,NK_XUAT_NHAP!E:E,A173,NK_XUAT_NHAP!B:B,"PNK")</f>
        <v>0</v>
      </c>
      <c r="J173" s="7">
        <f>SUMIFS(NK_XUAT_NHAP!O:O,NK_XUAT_NHAP!E:E,A173,NK_XUAT_NHAP!B:B,"PNK")</f>
        <v>0</v>
      </c>
      <c r="K173" s="7">
        <f>SUMIFS(NK_XUAT_NHAP!L:L,NK_XUAT_NHAP!E:E,A173,NK_XUAT_NHAP!B:B,"PXK")</f>
        <v>0</v>
      </c>
      <c r="L173" s="7">
        <f>SUMIFS(NK_XUAT_NHAP!O:O,NK_XUAT_NHAP!E:E,A173,NK_XUAT_NHAP!B:B,"PXK")</f>
        <v>0</v>
      </c>
      <c r="M173" s="7">
        <f t="shared" si="10"/>
        <v>19</v>
      </c>
      <c r="N173" s="7">
        <f t="shared" si="11"/>
        <v>5479600</v>
      </c>
      <c r="O173" s="7">
        <f t="shared" si="12"/>
        <v>288400</v>
      </c>
    </row>
    <row r="174" spans="1:15" ht="19.5" customHeight="1" x14ac:dyDescent="0.25">
      <c r="A174" s="106" t="s">
        <v>194</v>
      </c>
      <c r="B174" s="21" t="s">
        <v>2903</v>
      </c>
      <c r="C174" s="23" t="s">
        <v>49</v>
      </c>
      <c r="D174" s="23">
        <v>0</v>
      </c>
      <c r="E174" s="23"/>
      <c r="F174" s="23">
        <v>0</v>
      </c>
      <c r="G174" s="107">
        <f t="shared" si="9"/>
        <v>0</v>
      </c>
      <c r="I174" s="7">
        <f>SUMIFS(NK_XUAT_NHAP!L:L,NK_XUAT_NHAP!E:E,A174,NK_XUAT_NHAP!B:B,"PNK")</f>
        <v>0</v>
      </c>
      <c r="J174" s="7">
        <f>SUMIFS(NK_XUAT_NHAP!O:O,NK_XUAT_NHAP!E:E,A174,NK_XUAT_NHAP!B:B,"PNK")</f>
        <v>0</v>
      </c>
      <c r="K174" s="7">
        <f>SUMIFS(NK_XUAT_NHAP!L:L,NK_XUAT_NHAP!E:E,A174,NK_XUAT_NHAP!B:B,"PXK")</f>
        <v>0</v>
      </c>
      <c r="L174" s="7">
        <f>SUMIFS(NK_XUAT_NHAP!O:O,NK_XUAT_NHAP!E:E,A174,NK_XUAT_NHAP!B:B,"PXK")</f>
        <v>0</v>
      </c>
      <c r="M174" s="7">
        <f t="shared" si="10"/>
        <v>0</v>
      </c>
      <c r="N174" s="7">
        <f t="shared" si="11"/>
        <v>0</v>
      </c>
      <c r="O174" s="7">
        <f t="shared" si="12"/>
        <v>0</v>
      </c>
    </row>
    <row r="175" spans="1:15" ht="19.5" customHeight="1" x14ac:dyDescent="0.25">
      <c r="A175" s="106" t="s">
        <v>195</v>
      </c>
      <c r="B175" s="21" t="s">
        <v>2904</v>
      </c>
      <c r="C175" s="23" t="s">
        <v>49</v>
      </c>
      <c r="D175" s="23">
        <v>921</v>
      </c>
      <c r="E175" s="23"/>
      <c r="F175" s="23">
        <v>191800</v>
      </c>
      <c r="G175" s="107">
        <f t="shared" si="9"/>
        <v>176647800</v>
      </c>
      <c r="I175" s="7">
        <f>SUMIFS(NK_XUAT_NHAP!L:L,NK_XUAT_NHAP!E:E,A175,NK_XUAT_NHAP!B:B,"PNK")</f>
        <v>120</v>
      </c>
      <c r="J175" s="7">
        <f>SUMIFS(NK_XUAT_NHAP!O:O,NK_XUAT_NHAP!E:E,A175,NK_XUAT_NHAP!B:B,"PNK")</f>
        <v>0</v>
      </c>
      <c r="K175" s="7">
        <f>SUMIFS(NK_XUAT_NHAP!L:L,NK_XUAT_NHAP!E:E,A175,NK_XUAT_NHAP!B:B,"PXK")</f>
        <v>388</v>
      </c>
      <c r="L175" s="7">
        <f>SUMIFS(NK_XUAT_NHAP!O:O,NK_XUAT_NHAP!E:E,A175,NK_XUAT_NHAP!B:B,"PXK")</f>
        <v>100860200</v>
      </c>
      <c r="M175" s="7">
        <f t="shared" si="10"/>
        <v>653</v>
      </c>
      <c r="N175" s="7">
        <f t="shared" si="11"/>
        <v>75787600</v>
      </c>
      <c r="O175" s="7">
        <f t="shared" si="12"/>
        <v>116060.64318529863</v>
      </c>
    </row>
    <row r="176" spans="1:15" ht="19.5" customHeight="1" x14ac:dyDescent="0.25">
      <c r="A176" s="106" t="s">
        <v>197</v>
      </c>
      <c r="B176" s="21" t="s">
        <v>2905</v>
      </c>
      <c r="C176" s="23" t="s">
        <v>49</v>
      </c>
      <c r="D176" s="23">
        <v>4</v>
      </c>
      <c r="E176" s="23"/>
      <c r="F176" s="23">
        <v>262400</v>
      </c>
      <c r="G176" s="107">
        <f t="shared" si="9"/>
        <v>1049600</v>
      </c>
      <c r="I176" s="7">
        <f>SUMIFS(NK_XUAT_NHAP!L:L,NK_XUAT_NHAP!E:E,A176,NK_XUAT_NHAP!B:B,"PNK")</f>
        <v>0</v>
      </c>
      <c r="J176" s="7">
        <f>SUMIFS(NK_XUAT_NHAP!O:O,NK_XUAT_NHAP!E:E,A176,NK_XUAT_NHAP!B:B,"PNK")</f>
        <v>0</v>
      </c>
      <c r="K176" s="7">
        <f>SUMIFS(NK_XUAT_NHAP!L:L,NK_XUAT_NHAP!E:E,A176,NK_XUAT_NHAP!B:B,"PXK")</f>
        <v>0</v>
      </c>
      <c r="L176" s="7">
        <f>SUMIFS(NK_XUAT_NHAP!O:O,NK_XUAT_NHAP!E:E,A176,NK_XUAT_NHAP!B:B,"PXK")</f>
        <v>0</v>
      </c>
      <c r="M176" s="7">
        <f t="shared" si="10"/>
        <v>4</v>
      </c>
      <c r="N176" s="7">
        <f t="shared" si="11"/>
        <v>1049600</v>
      </c>
      <c r="O176" s="7">
        <f t="shared" si="12"/>
        <v>262400</v>
      </c>
    </row>
    <row r="177" spans="1:15" ht="19.5" customHeight="1" x14ac:dyDescent="0.25">
      <c r="A177" s="106" t="s">
        <v>198</v>
      </c>
      <c r="B177" s="21" t="s">
        <v>2906</v>
      </c>
      <c r="C177" s="23" t="s">
        <v>49</v>
      </c>
      <c r="D177" s="23">
        <v>17</v>
      </c>
      <c r="E177" s="23"/>
      <c r="F177" s="23">
        <v>292700</v>
      </c>
      <c r="G177" s="107">
        <f t="shared" si="9"/>
        <v>4975900</v>
      </c>
      <c r="I177" s="7">
        <f>SUMIFS(NK_XUAT_NHAP!L:L,NK_XUAT_NHAP!E:E,A177,NK_XUAT_NHAP!B:B,"PNK")</f>
        <v>0</v>
      </c>
      <c r="J177" s="7">
        <f>SUMIFS(NK_XUAT_NHAP!O:O,NK_XUAT_NHAP!E:E,A177,NK_XUAT_NHAP!B:B,"PNK")</f>
        <v>0</v>
      </c>
      <c r="K177" s="7">
        <f>SUMIFS(NK_XUAT_NHAP!L:L,NK_XUAT_NHAP!E:E,A177,NK_XUAT_NHAP!B:B,"PXK")</f>
        <v>0</v>
      </c>
      <c r="L177" s="7">
        <f>SUMIFS(NK_XUAT_NHAP!O:O,NK_XUAT_NHAP!E:E,A177,NK_XUAT_NHAP!B:B,"PXK")</f>
        <v>0</v>
      </c>
      <c r="M177" s="7">
        <f t="shared" si="10"/>
        <v>17</v>
      </c>
      <c r="N177" s="7">
        <f t="shared" si="11"/>
        <v>4975900</v>
      </c>
      <c r="O177" s="7">
        <f t="shared" si="12"/>
        <v>292700</v>
      </c>
    </row>
    <row r="178" spans="1:15" ht="19.5" customHeight="1" x14ac:dyDescent="0.25">
      <c r="A178" s="106" t="s">
        <v>199</v>
      </c>
      <c r="B178" s="21" t="s">
        <v>2907</v>
      </c>
      <c r="C178" s="23" t="s">
        <v>49</v>
      </c>
      <c r="D178" s="23">
        <v>790</v>
      </c>
      <c r="E178" s="23"/>
      <c r="F178" s="23">
        <v>232200</v>
      </c>
      <c r="G178" s="107">
        <f t="shared" si="9"/>
        <v>183438000</v>
      </c>
      <c r="I178" s="7">
        <f>SUMIFS(NK_XUAT_NHAP!L:L,NK_XUAT_NHAP!E:E,A178,NK_XUAT_NHAP!B:B,"PNK")</f>
        <v>1486</v>
      </c>
      <c r="J178" s="7">
        <f>SUMIFS(NK_XUAT_NHAP!O:O,NK_XUAT_NHAP!E:E,A178,NK_XUAT_NHAP!B:B,"PNK")</f>
        <v>174074400</v>
      </c>
      <c r="K178" s="7">
        <f>SUMIFS(NK_XUAT_NHAP!L:L,NK_XUAT_NHAP!E:E,A178,NK_XUAT_NHAP!B:B,"PXK")</f>
        <v>1829</v>
      </c>
      <c r="L178" s="7">
        <f>SUMIFS(NK_XUAT_NHAP!O:O,NK_XUAT_NHAP!E:E,A178,NK_XUAT_NHAP!B:B,"PXK")</f>
        <v>611421300</v>
      </c>
      <c r="M178" s="7">
        <f t="shared" si="10"/>
        <v>447</v>
      </c>
      <c r="N178" s="7">
        <f t="shared" si="11"/>
        <v>-253908900</v>
      </c>
      <c r="O178" s="7">
        <f t="shared" si="12"/>
        <v>-568028.85906040273</v>
      </c>
    </row>
    <row r="179" spans="1:15" ht="19.5" customHeight="1" x14ac:dyDescent="0.25">
      <c r="A179" s="106" t="s">
        <v>200</v>
      </c>
      <c r="B179" s="21" t="s">
        <v>2908</v>
      </c>
      <c r="C179" s="23" t="s">
        <v>49</v>
      </c>
      <c r="D179" s="23">
        <v>62</v>
      </c>
      <c r="E179" s="23"/>
      <c r="F179" s="23">
        <v>257400</v>
      </c>
      <c r="G179" s="107">
        <f t="shared" si="9"/>
        <v>15958800</v>
      </c>
      <c r="I179" s="7">
        <f>SUMIFS(NK_XUAT_NHAP!L:L,NK_XUAT_NHAP!E:E,A179,NK_XUAT_NHAP!B:B,"PNK")</f>
        <v>4</v>
      </c>
      <c r="J179" s="7">
        <f>SUMIFS(NK_XUAT_NHAP!O:O,NK_XUAT_NHAP!E:E,A179,NK_XUAT_NHAP!B:B,"PNK")</f>
        <v>989600</v>
      </c>
      <c r="K179" s="7">
        <f>SUMIFS(NK_XUAT_NHAP!L:L,NK_XUAT_NHAP!E:E,A179,NK_XUAT_NHAP!B:B,"PXK")</f>
        <v>66</v>
      </c>
      <c r="L179" s="7">
        <f>SUMIFS(NK_XUAT_NHAP!O:O,NK_XUAT_NHAP!E:E,A179,NK_XUAT_NHAP!B:B,"PXK")</f>
        <v>22015600</v>
      </c>
      <c r="M179" s="7">
        <f t="shared" si="10"/>
        <v>0</v>
      </c>
      <c r="N179" s="7">
        <f t="shared" si="11"/>
        <v>-5067200</v>
      </c>
      <c r="O179" s="7">
        <f t="shared" si="12"/>
        <v>0</v>
      </c>
    </row>
    <row r="180" spans="1:15" ht="19.5" customHeight="1" x14ac:dyDescent="0.25">
      <c r="A180" s="106" t="s">
        <v>201</v>
      </c>
      <c r="B180" s="21" t="s">
        <v>2909</v>
      </c>
      <c r="C180" s="23" t="s">
        <v>49</v>
      </c>
      <c r="D180" s="23">
        <v>14</v>
      </c>
      <c r="E180" s="23"/>
      <c r="F180" s="23">
        <v>328300</v>
      </c>
      <c r="G180" s="107">
        <f t="shared" si="9"/>
        <v>4596200</v>
      </c>
      <c r="I180" s="7">
        <f>SUMIFS(NK_XUAT_NHAP!L:L,NK_XUAT_NHAP!E:E,A180,NK_XUAT_NHAP!B:B,"PNK")</f>
        <v>4</v>
      </c>
      <c r="J180" s="7">
        <f>SUMIFS(NK_XUAT_NHAP!O:O,NK_XUAT_NHAP!E:E,A180,NK_XUAT_NHAP!B:B,"PNK")</f>
        <v>1261600</v>
      </c>
      <c r="K180" s="7">
        <f>SUMIFS(NK_XUAT_NHAP!L:L,NK_XUAT_NHAP!E:E,A180,NK_XUAT_NHAP!B:B,"PXK")</f>
        <v>0</v>
      </c>
      <c r="L180" s="7">
        <f>SUMIFS(NK_XUAT_NHAP!O:O,NK_XUAT_NHAP!E:E,A180,NK_XUAT_NHAP!B:B,"PXK")</f>
        <v>0</v>
      </c>
      <c r="M180" s="7">
        <f t="shared" si="10"/>
        <v>18</v>
      </c>
      <c r="N180" s="7">
        <f t="shared" si="11"/>
        <v>5857800</v>
      </c>
      <c r="O180" s="7">
        <f t="shared" si="12"/>
        <v>325433.33333333331</v>
      </c>
    </row>
    <row r="181" spans="1:15" ht="19.5" customHeight="1" x14ac:dyDescent="0.25">
      <c r="A181" s="106" t="s">
        <v>202</v>
      </c>
      <c r="B181" s="21" t="s">
        <v>2910</v>
      </c>
      <c r="C181" s="23" t="s">
        <v>49</v>
      </c>
      <c r="D181" s="23">
        <v>0</v>
      </c>
      <c r="E181" s="23"/>
      <c r="F181" s="23">
        <v>193800</v>
      </c>
      <c r="G181" s="107">
        <f t="shared" si="9"/>
        <v>0</v>
      </c>
      <c r="I181" s="7">
        <f>SUMIFS(NK_XUAT_NHAP!L:L,NK_XUAT_NHAP!E:E,A181,NK_XUAT_NHAP!B:B,"PNK")</f>
        <v>0</v>
      </c>
      <c r="J181" s="7">
        <f>SUMIFS(NK_XUAT_NHAP!O:O,NK_XUAT_NHAP!E:E,A181,NK_XUAT_NHAP!B:B,"PNK")</f>
        <v>0</v>
      </c>
      <c r="K181" s="7">
        <f>SUMIFS(NK_XUAT_NHAP!L:L,NK_XUAT_NHAP!E:E,A181,NK_XUAT_NHAP!B:B,"PXK")</f>
        <v>0</v>
      </c>
      <c r="L181" s="7">
        <f>SUMIFS(NK_XUAT_NHAP!O:O,NK_XUAT_NHAP!E:E,A181,NK_XUAT_NHAP!B:B,"PXK")</f>
        <v>0</v>
      </c>
      <c r="M181" s="7">
        <f t="shared" si="10"/>
        <v>0</v>
      </c>
      <c r="N181" s="7">
        <f t="shared" si="11"/>
        <v>0</v>
      </c>
      <c r="O181" s="7">
        <f t="shared" si="12"/>
        <v>0</v>
      </c>
    </row>
    <row r="182" spans="1:15" ht="19.5" customHeight="1" x14ac:dyDescent="0.25">
      <c r="A182" s="106" t="s">
        <v>203</v>
      </c>
      <c r="B182" s="21" t="s">
        <v>2911</v>
      </c>
      <c r="C182" s="23" t="s">
        <v>49</v>
      </c>
      <c r="D182" s="23">
        <v>2531</v>
      </c>
      <c r="E182" s="23"/>
      <c r="F182" s="23">
        <v>36100</v>
      </c>
      <c r="G182" s="107">
        <f t="shared" si="9"/>
        <v>91369100</v>
      </c>
      <c r="I182" s="7">
        <f>SUMIFS(NK_XUAT_NHAP!L:L,NK_XUAT_NHAP!E:E,A182,NK_XUAT_NHAP!B:B,"PNK")</f>
        <v>1606</v>
      </c>
      <c r="J182" s="7">
        <f>SUMIFS(NK_XUAT_NHAP!O:O,NK_XUAT_NHAP!E:E,A182,NK_XUAT_NHAP!B:B,"PNK")</f>
        <v>29776400</v>
      </c>
      <c r="K182" s="7">
        <f>SUMIFS(NK_XUAT_NHAP!L:L,NK_XUAT_NHAP!E:E,A182,NK_XUAT_NHAP!B:B,"PXK")</f>
        <v>2885</v>
      </c>
      <c r="L182" s="7">
        <f>SUMIFS(NK_XUAT_NHAP!O:O,NK_XUAT_NHAP!E:E,A182,NK_XUAT_NHAP!B:B,"PXK")</f>
        <v>61962200</v>
      </c>
      <c r="M182" s="7">
        <f t="shared" si="10"/>
        <v>1252</v>
      </c>
      <c r="N182" s="7">
        <f t="shared" si="11"/>
        <v>59183300</v>
      </c>
      <c r="O182" s="7">
        <f t="shared" si="12"/>
        <v>47271.006389776361</v>
      </c>
    </row>
    <row r="183" spans="1:15" ht="19.5" customHeight="1" x14ac:dyDescent="0.25">
      <c r="A183" s="106" t="s">
        <v>204</v>
      </c>
      <c r="B183" s="21" t="s">
        <v>2912</v>
      </c>
      <c r="C183" s="23" t="s">
        <v>49</v>
      </c>
      <c r="D183" s="23">
        <v>0</v>
      </c>
      <c r="E183" s="23"/>
      <c r="F183" s="23">
        <v>42200</v>
      </c>
      <c r="G183" s="107">
        <f t="shared" si="9"/>
        <v>0</v>
      </c>
      <c r="I183" s="7">
        <f>SUMIFS(NK_XUAT_NHAP!L:L,NK_XUAT_NHAP!E:E,A183,NK_XUAT_NHAP!B:B,"PNK")</f>
        <v>0</v>
      </c>
      <c r="J183" s="7">
        <f>SUMIFS(NK_XUAT_NHAP!O:O,NK_XUAT_NHAP!E:E,A183,NK_XUAT_NHAP!B:B,"PNK")</f>
        <v>0</v>
      </c>
      <c r="K183" s="7">
        <f>SUMIFS(NK_XUAT_NHAP!L:L,NK_XUAT_NHAP!E:E,A183,NK_XUAT_NHAP!B:B,"PXK")</f>
        <v>0</v>
      </c>
      <c r="L183" s="7">
        <f>SUMIFS(NK_XUAT_NHAP!O:O,NK_XUAT_NHAP!E:E,A183,NK_XUAT_NHAP!B:B,"PXK")</f>
        <v>0</v>
      </c>
      <c r="M183" s="7">
        <f t="shared" si="10"/>
        <v>0</v>
      </c>
      <c r="N183" s="7">
        <f t="shared" si="11"/>
        <v>0</v>
      </c>
      <c r="O183" s="7">
        <f t="shared" si="12"/>
        <v>0</v>
      </c>
    </row>
    <row r="184" spans="1:15" ht="19.5" customHeight="1" x14ac:dyDescent="0.25">
      <c r="A184" s="106" t="s">
        <v>205</v>
      </c>
      <c r="B184" s="21" t="s">
        <v>2913</v>
      </c>
      <c r="C184" s="23" t="s">
        <v>49</v>
      </c>
      <c r="D184" s="23">
        <v>29</v>
      </c>
      <c r="E184" s="23"/>
      <c r="F184" s="23">
        <v>46400</v>
      </c>
      <c r="G184" s="107">
        <f t="shared" si="9"/>
        <v>1345600</v>
      </c>
      <c r="I184" s="7">
        <f>SUMIFS(NK_XUAT_NHAP!L:L,NK_XUAT_NHAP!E:E,A184,NK_XUAT_NHAP!B:B,"PNK")</f>
        <v>0</v>
      </c>
      <c r="J184" s="7">
        <f>SUMIFS(NK_XUAT_NHAP!O:O,NK_XUAT_NHAP!E:E,A184,NK_XUAT_NHAP!B:B,"PNK")</f>
        <v>0</v>
      </c>
      <c r="K184" s="7">
        <f>SUMIFS(NK_XUAT_NHAP!L:L,NK_XUAT_NHAP!E:E,A184,NK_XUAT_NHAP!B:B,"PXK")</f>
        <v>0</v>
      </c>
      <c r="L184" s="7">
        <f>SUMIFS(NK_XUAT_NHAP!O:O,NK_XUAT_NHAP!E:E,A184,NK_XUAT_NHAP!B:B,"PXK")</f>
        <v>0</v>
      </c>
      <c r="M184" s="7">
        <f t="shared" si="10"/>
        <v>29</v>
      </c>
      <c r="N184" s="7">
        <f t="shared" si="11"/>
        <v>1345600</v>
      </c>
      <c r="O184" s="7">
        <f t="shared" si="12"/>
        <v>46400</v>
      </c>
    </row>
    <row r="185" spans="1:15" ht="19.5" customHeight="1" x14ac:dyDescent="0.25">
      <c r="A185" s="106" t="s">
        <v>206</v>
      </c>
      <c r="B185" s="21" t="s">
        <v>2914</v>
      </c>
      <c r="C185" s="23" t="s">
        <v>49</v>
      </c>
      <c r="D185" s="23">
        <v>0</v>
      </c>
      <c r="E185" s="23"/>
      <c r="F185" s="23">
        <v>48900</v>
      </c>
      <c r="G185" s="107">
        <f t="shared" si="9"/>
        <v>0</v>
      </c>
      <c r="I185" s="7">
        <f>SUMIFS(NK_XUAT_NHAP!L:L,NK_XUAT_NHAP!E:E,A185,NK_XUAT_NHAP!B:B,"PNK")</f>
        <v>0</v>
      </c>
      <c r="J185" s="7">
        <f>SUMIFS(NK_XUAT_NHAP!O:O,NK_XUAT_NHAP!E:E,A185,NK_XUAT_NHAP!B:B,"PNK")</f>
        <v>0</v>
      </c>
      <c r="K185" s="7">
        <f>SUMIFS(NK_XUAT_NHAP!L:L,NK_XUAT_NHAP!E:E,A185,NK_XUAT_NHAP!B:B,"PXK")</f>
        <v>0</v>
      </c>
      <c r="L185" s="7">
        <f>SUMIFS(NK_XUAT_NHAP!O:O,NK_XUAT_NHAP!E:E,A185,NK_XUAT_NHAP!B:B,"PXK")</f>
        <v>0</v>
      </c>
      <c r="M185" s="7">
        <f t="shared" si="10"/>
        <v>0</v>
      </c>
      <c r="N185" s="7">
        <f t="shared" si="11"/>
        <v>0</v>
      </c>
      <c r="O185" s="7">
        <f t="shared" si="12"/>
        <v>0</v>
      </c>
    </row>
    <row r="186" spans="1:15" ht="19.5" customHeight="1" x14ac:dyDescent="0.25">
      <c r="A186" s="106" t="s">
        <v>207</v>
      </c>
      <c r="B186" s="21" t="s">
        <v>2915</v>
      </c>
      <c r="C186" s="23" t="s">
        <v>49</v>
      </c>
      <c r="D186" s="23">
        <v>0</v>
      </c>
      <c r="E186" s="23"/>
      <c r="F186" s="23">
        <v>35800</v>
      </c>
      <c r="G186" s="107">
        <f t="shared" si="9"/>
        <v>0</v>
      </c>
      <c r="I186" s="7">
        <f>SUMIFS(NK_XUAT_NHAP!L:L,NK_XUAT_NHAP!E:E,A186,NK_XUAT_NHAP!B:B,"PNK")</f>
        <v>0</v>
      </c>
      <c r="J186" s="7">
        <f>SUMIFS(NK_XUAT_NHAP!O:O,NK_XUAT_NHAP!E:E,A186,NK_XUAT_NHAP!B:B,"PNK")</f>
        <v>0</v>
      </c>
      <c r="K186" s="7">
        <f>SUMIFS(NK_XUAT_NHAP!L:L,NK_XUAT_NHAP!E:E,A186,NK_XUAT_NHAP!B:B,"PXK")</f>
        <v>0</v>
      </c>
      <c r="L186" s="7">
        <f>SUMIFS(NK_XUAT_NHAP!O:O,NK_XUAT_NHAP!E:E,A186,NK_XUAT_NHAP!B:B,"PXK")</f>
        <v>0</v>
      </c>
      <c r="M186" s="7">
        <f t="shared" si="10"/>
        <v>0</v>
      </c>
      <c r="N186" s="7">
        <f t="shared" si="11"/>
        <v>0</v>
      </c>
      <c r="O186" s="7">
        <f t="shared" si="12"/>
        <v>0</v>
      </c>
    </row>
    <row r="187" spans="1:15" ht="19.5" customHeight="1" x14ac:dyDescent="0.25">
      <c r="A187" s="106" t="s">
        <v>208</v>
      </c>
      <c r="B187" s="21" t="s">
        <v>2916</v>
      </c>
      <c r="C187" s="23" t="s">
        <v>49</v>
      </c>
      <c r="D187" s="23">
        <v>0</v>
      </c>
      <c r="E187" s="23"/>
      <c r="F187" s="23">
        <v>71700</v>
      </c>
      <c r="G187" s="107">
        <f t="shared" si="9"/>
        <v>0</v>
      </c>
      <c r="I187" s="7">
        <f>SUMIFS(NK_XUAT_NHAP!L:L,NK_XUAT_NHAP!E:E,A187,NK_XUAT_NHAP!B:B,"PNK")</f>
        <v>0</v>
      </c>
      <c r="J187" s="7">
        <f>SUMIFS(NK_XUAT_NHAP!O:O,NK_XUAT_NHAP!E:E,A187,NK_XUAT_NHAP!B:B,"PNK")</f>
        <v>0</v>
      </c>
      <c r="K187" s="7">
        <f>SUMIFS(NK_XUAT_NHAP!L:L,NK_XUAT_NHAP!E:E,A187,NK_XUAT_NHAP!B:B,"PXK")</f>
        <v>0</v>
      </c>
      <c r="L187" s="7">
        <f>SUMIFS(NK_XUAT_NHAP!O:O,NK_XUAT_NHAP!E:E,A187,NK_XUAT_NHAP!B:B,"PXK")</f>
        <v>0</v>
      </c>
      <c r="M187" s="7">
        <f t="shared" si="10"/>
        <v>0</v>
      </c>
      <c r="N187" s="7">
        <f t="shared" si="11"/>
        <v>0</v>
      </c>
      <c r="O187" s="7">
        <f t="shared" si="12"/>
        <v>0</v>
      </c>
    </row>
    <row r="188" spans="1:15" ht="19.5" customHeight="1" x14ac:dyDescent="0.25">
      <c r="A188" s="106" t="s">
        <v>209</v>
      </c>
      <c r="B188" s="21" t="s">
        <v>2917</v>
      </c>
      <c r="C188" s="23" t="s">
        <v>49</v>
      </c>
      <c r="D188" s="23">
        <v>0</v>
      </c>
      <c r="E188" s="23"/>
      <c r="F188" s="23">
        <v>72700</v>
      </c>
      <c r="G188" s="107">
        <f t="shared" si="9"/>
        <v>0</v>
      </c>
      <c r="I188" s="7">
        <f>SUMIFS(NK_XUAT_NHAP!L:L,NK_XUAT_NHAP!E:E,A188,NK_XUAT_NHAP!B:B,"PNK")</f>
        <v>0</v>
      </c>
      <c r="J188" s="7">
        <f>SUMIFS(NK_XUAT_NHAP!O:O,NK_XUAT_NHAP!E:E,A188,NK_XUAT_NHAP!B:B,"PNK")</f>
        <v>0</v>
      </c>
      <c r="K188" s="7">
        <f>SUMIFS(NK_XUAT_NHAP!L:L,NK_XUAT_NHAP!E:E,A188,NK_XUAT_NHAP!B:B,"PXK")</f>
        <v>0</v>
      </c>
      <c r="L188" s="7">
        <f>SUMIFS(NK_XUAT_NHAP!O:O,NK_XUAT_NHAP!E:E,A188,NK_XUAT_NHAP!B:B,"PXK")</f>
        <v>0</v>
      </c>
      <c r="M188" s="7">
        <f t="shared" si="10"/>
        <v>0</v>
      </c>
      <c r="N188" s="7">
        <f t="shared" si="11"/>
        <v>0</v>
      </c>
      <c r="O188" s="7">
        <f t="shared" si="12"/>
        <v>0</v>
      </c>
    </row>
    <row r="189" spans="1:15" ht="19.5" customHeight="1" x14ac:dyDescent="0.25">
      <c r="A189" s="106" t="s">
        <v>210</v>
      </c>
      <c r="B189" s="21" t="s">
        <v>211</v>
      </c>
      <c r="C189" s="23" t="s">
        <v>49</v>
      </c>
      <c r="D189" s="23">
        <v>24</v>
      </c>
      <c r="E189" s="23"/>
      <c r="F189" s="23">
        <v>262400</v>
      </c>
      <c r="G189" s="107">
        <f t="shared" si="9"/>
        <v>6297600</v>
      </c>
      <c r="I189" s="7">
        <f>SUMIFS(NK_XUAT_NHAP!L:L,NK_XUAT_NHAP!E:E,A189,NK_XUAT_NHAP!B:B,"PNK")</f>
        <v>0</v>
      </c>
      <c r="J189" s="7">
        <f>SUMIFS(NK_XUAT_NHAP!O:O,NK_XUAT_NHAP!E:E,A189,NK_XUAT_NHAP!B:B,"PNK")</f>
        <v>0</v>
      </c>
      <c r="K189" s="7">
        <f>SUMIFS(NK_XUAT_NHAP!L:L,NK_XUAT_NHAP!E:E,A189,NK_XUAT_NHAP!B:B,"PXK")</f>
        <v>9</v>
      </c>
      <c r="L189" s="7">
        <f>SUMIFS(NK_XUAT_NHAP!O:O,NK_XUAT_NHAP!E:E,A189,NK_XUAT_NHAP!B:B,"PXK")</f>
        <v>3221400</v>
      </c>
      <c r="M189" s="7">
        <f t="shared" si="10"/>
        <v>15</v>
      </c>
      <c r="N189" s="7">
        <f t="shared" si="11"/>
        <v>3076200</v>
      </c>
      <c r="O189" s="7">
        <f t="shared" si="12"/>
        <v>205080</v>
      </c>
    </row>
    <row r="190" spans="1:15" ht="19.5" customHeight="1" x14ac:dyDescent="0.25">
      <c r="A190" s="106" t="s">
        <v>212</v>
      </c>
      <c r="B190" s="21" t="s">
        <v>2918</v>
      </c>
      <c r="C190" s="23" t="s">
        <v>49</v>
      </c>
      <c r="D190" s="23">
        <v>2</v>
      </c>
      <c r="E190" s="23"/>
      <c r="F190" s="23">
        <v>191800</v>
      </c>
      <c r="G190" s="107">
        <f t="shared" si="9"/>
        <v>383600</v>
      </c>
      <c r="I190" s="7">
        <f>SUMIFS(NK_XUAT_NHAP!L:L,NK_XUAT_NHAP!E:E,A190,NK_XUAT_NHAP!B:B,"PNK")</f>
        <v>0</v>
      </c>
      <c r="J190" s="7">
        <f>SUMIFS(NK_XUAT_NHAP!O:O,NK_XUAT_NHAP!E:E,A190,NK_XUAT_NHAP!B:B,"PNK")</f>
        <v>0</v>
      </c>
      <c r="K190" s="7">
        <f>SUMIFS(NK_XUAT_NHAP!L:L,NK_XUAT_NHAP!E:E,A190,NK_XUAT_NHAP!B:B,"PXK")</f>
        <v>0</v>
      </c>
      <c r="L190" s="7">
        <f>SUMIFS(NK_XUAT_NHAP!O:O,NK_XUAT_NHAP!E:E,A190,NK_XUAT_NHAP!B:B,"PXK")</f>
        <v>0</v>
      </c>
      <c r="M190" s="7">
        <f t="shared" si="10"/>
        <v>2</v>
      </c>
      <c r="N190" s="7">
        <f t="shared" si="11"/>
        <v>383600</v>
      </c>
      <c r="O190" s="7">
        <f t="shared" si="12"/>
        <v>191800</v>
      </c>
    </row>
    <row r="191" spans="1:15" ht="19.5" customHeight="1" x14ac:dyDescent="0.25">
      <c r="A191" s="106" t="s">
        <v>213</v>
      </c>
      <c r="B191" s="21" t="s">
        <v>2919</v>
      </c>
      <c r="C191" s="23" t="s">
        <v>52</v>
      </c>
      <c r="D191" s="23">
        <v>0</v>
      </c>
      <c r="E191" s="23"/>
      <c r="F191" s="23">
        <v>338100</v>
      </c>
      <c r="G191" s="107">
        <f t="shared" si="9"/>
        <v>0</v>
      </c>
      <c r="I191" s="7">
        <f>SUMIFS(NK_XUAT_NHAP!L:L,NK_XUAT_NHAP!E:E,A191,NK_XUAT_NHAP!B:B,"PNK")</f>
        <v>0</v>
      </c>
      <c r="J191" s="7">
        <f>SUMIFS(NK_XUAT_NHAP!O:O,NK_XUAT_NHAP!E:E,A191,NK_XUAT_NHAP!B:B,"PNK")</f>
        <v>0</v>
      </c>
      <c r="K191" s="7">
        <f>SUMIFS(NK_XUAT_NHAP!L:L,NK_XUAT_NHAP!E:E,A191,NK_XUAT_NHAP!B:B,"PXK")</f>
        <v>0</v>
      </c>
      <c r="L191" s="7">
        <f>SUMIFS(NK_XUAT_NHAP!O:O,NK_XUAT_NHAP!E:E,A191,NK_XUAT_NHAP!B:B,"PXK")</f>
        <v>0</v>
      </c>
      <c r="M191" s="7">
        <f t="shared" si="10"/>
        <v>0</v>
      </c>
      <c r="N191" s="7">
        <f t="shared" si="11"/>
        <v>0</v>
      </c>
      <c r="O191" s="7">
        <f t="shared" si="12"/>
        <v>0</v>
      </c>
    </row>
    <row r="192" spans="1:15" ht="19.5" customHeight="1" x14ac:dyDescent="0.25">
      <c r="A192" s="106" t="s">
        <v>214</v>
      </c>
      <c r="B192" s="21" t="s">
        <v>2920</v>
      </c>
      <c r="C192" s="23" t="s">
        <v>49</v>
      </c>
      <c r="D192" s="23">
        <v>10</v>
      </c>
      <c r="E192" s="23"/>
      <c r="F192" s="23">
        <v>86800</v>
      </c>
      <c r="G192" s="107">
        <f t="shared" si="9"/>
        <v>868000</v>
      </c>
      <c r="I192" s="7">
        <f>SUMIFS(NK_XUAT_NHAP!L:L,NK_XUAT_NHAP!E:E,A192,NK_XUAT_NHAP!B:B,"PNK")</f>
        <v>0</v>
      </c>
      <c r="J192" s="7">
        <f>SUMIFS(NK_XUAT_NHAP!O:O,NK_XUAT_NHAP!E:E,A192,NK_XUAT_NHAP!B:B,"PNK")</f>
        <v>0</v>
      </c>
      <c r="K192" s="7">
        <f>SUMIFS(NK_XUAT_NHAP!L:L,NK_XUAT_NHAP!E:E,A192,NK_XUAT_NHAP!B:B,"PXK")</f>
        <v>0</v>
      </c>
      <c r="L192" s="7">
        <f>SUMIFS(NK_XUAT_NHAP!O:O,NK_XUAT_NHAP!E:E,A192,NK_XUAT_NHAP!B:B,"PXK")</f>
        <v>0</v>
      </c>
      <c r="M192" s="7">
        <f t="shared" si="10"/>
        <v>10</v>
      </c>
      <c r="N192" s="7">
        <f t="shared" si="11"/>
        <v>868000</v>
      </c>
      <c r="O192" s="7">
        <f t="shared" si="12"/>
        <v>86800</v>
      </c>
    </row>
    <row r="193" spans="1:15" ht="19.5" customHeight="1" x14ac:dyDescent="0.25">
      <c r="A193" s="106" t="s">
        <v>215</v>
      </c>
      <c r="B193" s="21" t="s">
        <v>216</v>
      </c>
      <c r="C193" s="23" t="s">
        <v>49</v>
      </c>
      <c r="D193" s="23">
        <v>0</v>
      </c>
      <c r="E193" s="23"/>
      <c r="F193" s="23">
        <v>11600</v>
      </c>
      <c r="G193" s="107">
        <f t="shared" si="9"/>
        <v>0</v>
      </c>
      <c r="I193" s="7">
        <f>SUMIFS(NK_XUAT_NHAP!L:L,NK_XUAT_NHAP!E:E,A193,NK_XUAT_NHAP!B:B,"PNK")</f>
        <v>0</v>
      </c>
      <c r="J193" s="7">
        <f>SUMIFS(NK_XUAT_NHAP!O:O,NK_XUAT_NHAP!E:E,A193,NK_XUAT_NHAP!B:B,"PNK")</f>
        <v>0</v>
      </c>
      <c r="K193" s="7">
        <f>SUMIFS(NK_XUAT_NHAP!L:L,NK_XUAT_NHAP!E:E,A193,NK_XUAT_NHAP!B:B,"PXK")</f>
        <v>0</v>
      </c>
      <c r="L193" s="7">
        <f>SUMIFS(NK_XUAT_NHAP!O:O,NK_XUAT_NHAP!E:E,A193,NK_XUAT_NHAP!B:B,"PXK")</f>
        <v>0</v>
      </c>
      <c r="M193" s="7">
        <f t="shared" si="10"/>
        <v>0</v>
      </c>
      <c r="N193" s="7">
        <f t="shared" si="11"/>
        <v>0</v>
      </c>
      <c r="O193" s="7">
        <f t="shared" si="12"/>
        <v>0</v>
      </c>
    </row>
    <row r="194" spans="1:15" ht="19.5" customHeight="1" x14ac:dyDescent="0.25">
      <c r="A194" s="106" t="s">
        <v>220</v>
      </c>
      <c r="B194" s="21" t="s">
        <v>221</v>
      </c>
      <c r="C194" s="23">
        <v>0</v>
      </c>
      <c r="D194" s="23">
        <v>0</v>
      </c>
      <c r="E194" s="23"/>
      <c r="F194" s="23">
        <v>0</v>
      </c>
      <c r="G194" s="107">
        <f t="shared" si="9"/>
        <v>0</v>
      </c>
      <c r="I194" s="7">
        <f>SUMIFS(NK_XUAT_NHAP!L:L,NK_XUAT_NHAP!E:E,A194,NK_XUAT_NHAP!B:B,"PNK")</f>
        <v>0</v>
      </c>
      <c r="J194" s="7">
        <f>SUMIFS(NK_XUAT_NHAP!O:O,NK_XUAT_NHAP!E:E,A194,NK_XUAT_NHAP!B:B,"PNK")</f>
        <v>0</v>
      </c>
      <c r="K194" s="7">
        <f>SUMIFS(NK_XUAT_NHAP!L:L,NK_XUAT_NHAP!E:E,A194,NK_XUAT_NHAP!B:B,"PXK")</f>
        <v>0</v>
      </c>
      <c r="L194" s="7">
        <f>SUMIFS(NK_XUAT_NHAP!O:O,NK_XUAT_NHAP!E:E,A194,NK_XUAT_NHAP!B:B,"PXK")</f>
        <v>0</v>
      </c>
      <c r="M194" s="7">
        <f t="shared" si="10"/>
        <v>0</v>
      </c>
      <c r="N194" s="7">
        <f t="shared" si="11"/>
        <v>0</v>
      </c>
      <c r="O194" s="7">
        <f t="shared" si="12"/>
        <v>0</v>
      </c>
    </row>
    <row r="195" spans="1:15" ht="19.5" customHeight="1" x14ac:dyDescent="0.25">
      <c r="A195" s="106" t="s">
        <v>222</v>
      </c>
      <c r="B195" s="21" t="s">
        <v>2921</v>
      </c>
      <c r="C195" s="23" t="s">
        <v>49</v>
      </c>
      <c r="D195" s="23">
        <v>0</v>
      </c>
      <c r="E195" s="23"/>
      <c r="F195" s="23">
        <v>7233600</v>
      </c>
      <c r="G195" s="107">
        <f t="shared" si="9"/>
        <v>0</v>
      </c>
      <c r="I195" s="7">
        <f>SUMIFS(NK_XUAT_NHAP!L:L,NK_XUAT_NHAP!E:E,A195,NK_XUAT_NHAP!B:B,"PNK")</f>
        <v>0</v>
      </c>
      <c r="J195" s="7">
        <f>SUMIFS(NK_XUAT_NHAP!O:O,NK_XUAT_NHAP!E:E,A195,NK_XUAT_NHAP!B:B,"PNK")</f>
        <v>0</v>
      </c>
      <c r="K195" s="7">
        <f>SUMIFS(NK_XUAT_NHAP!L:L,NK_XUAT_NHAP!E:E,A195,NK_XUAT_NHAP!B:B,"PXK")</f>
        <v>0</v>
      </c>
      <c r="L195" s="7">
        <f>SUMIFS(NK_XUAT_NHAP!O:O,NK_XUAT_NHAP!E:E,A195,NK_XUAT_NHAP!B:B,"PXK")</f>
        <v>0</v>
      </c>
      <c r="M195" s="7">
        <f t="shared" si="10"/>
        <v>0</v>
      </c>
      <c r="N195" s="7">
        <f t="shared" si="11"/>
        <v>0</v>
      </c>
      <c r="O195" s="7">
        <f t="shared" si="12"/>
        <v>0</v>
      </c>
    </row>
    <row r="196" spans="1:15" ht="19.5" customHeight="1" x14ac:dyDescent="0.25">
      <c r="A196" s="106" t="s">
        <v>223</v>
      </c>
      <c r="B196" s="21" t="s">
        <v>2922</v>
      </c>
      <c r="C196" s="23" t="s">
        <v>49</v>
      </c>
      <c r="D196" s="23">
        <v>0</v>
      </c>
      <c r="E196" s="23"/>
      <c r="F196" s="23">
        <v>7233600</v>
      </c>
      <c r="G196" s="107">
        <f t="shared" si="9"/>
        <v>0</v>
      </c>
      <c r="I196" s="7">
        <f>SUMIFS(NK_XUAT_NHAP!L:L,NK_XUAT_NHAP!E:E,A196,NK_XUAT_NHAP!B:B,"PNK")</f>
        <v>0</v>
      </c>
      <c r="J196" s="7">
        <f>SUMIFS(NK_XUAT_NHAP!O:O,NK_XUAT_NHAP!E:E,A196,NK_XUAT_NHAP!B:B,"PNK")</f>
        <v>0</v>
      </c>
      <c r="K196" s="7">
        <f>SUMIFS(NK_XUAT_NHAP!L:L,NK_XUAT_NHAP!E:E,A196,NK_XUAT_NHAP!B:B,"PXK")</f>
        <v>0</v>
      </c>
      <c r="L196" s="7">
        <f>SUMIFS(NK_XUAT_NHAP!O:O,NK_XUAT_NHAP!E:E,A196,NK_XUAT_NHAP!B:B,"PXK")</f>
        <v>0</v>
      </c>
      <c r="M196" s="7">
        <f t="shared" si="10"/>
        <v>0</v>
      </c>
      <c r="N196" s="7">
        <f t="shared" si="11"/>
        <v>0</v>
      </c>
      <c r="O196" s="7">
        <f t="shared" si="12"/>
        <v>0</v>
      </c>
    </row>
    <row r="197" spans="1:15" ht="19.5" customHeight="1" x14ac:dyDescent="0.25">
      <c r="A197" s="106" t="s">
        <v>224</v>
      </c>
      <c r="B197" s="21" t="s">
        <v>2923</v>
      </c>
      <c r="C197" s="23" t="s">
        <v>49</v>
      </c>
      <c r="D197" s="23">
        <v>0</v>
      </c>
      <c r="E197" s="23"/>
      <c r="F197" s="23">
        <v>7233600</v>
      </c>
      <c r="G197" s="107">
        <f t="shared" ref="G197:G260" si="13">(D197+E197)*F197</f>
        <v>0</v>
      </c>
      <c r="I197" s="7">
        <f>SUMIFS(NK_XUAT_NHAP!L:L,NK_XUAT_NHAP!E:E,A197,NK_XUAT_NHAP!B:B,"PNK")</f>
        <v>0</v>
      </c>
      <c r="J197" s="7">
        <f>SUMIFS(NK_XUAT_NHAP!O:O,NK_XUAT_NHAP!E:E,A197,NK_XUAT_NHAP!B:B,"PNK")</f>
        <v>0</v>
      </c>
      <c r="K197" s="7">
        <f>SUMIFS(NK_XUAT_NHAP!L:L,NK_XUAT_NHAP!E:E,A197,NK_XUAT_NHAP!B:B,"PXK")</f>
        <v>0</v>
      </c>
      <c r="L197" s="7">
        <f>SUMIFS(NK_XUAT_NHAP!O:O,NK_XUAT_NHAP!E:E,A197,NK_XUAT_NHAP!B:B,"PXK")</f>
        <v>0</v>
      </c>
      <c r="M197" s="7">
        <f t="shared" ref="M197:M260" si="14">D197+E197+I197-K197</f>
        <v>0</v>
      </c>
      <c r="N197" s="7">
        <f t="shared" ref="N197:N260" si="15">G197+J197-L197</f>
        <v>0</v>
      </c>
      <c r="O197" s="7">
        <f t="shared" ref="O197:O260" si="16">+IF(M197=0,0,N197/M197)</f>
        <v>0</v>
      </c>
    </row>
    <row r="198" spans="1:15" ht="19.5" customHeight="1" x14ac:dyDescent="0.25">
      <c r="A198" s="106" t="s">
        <v>225</v>
      </c>
      <c r="B198" s="21" t="s">
        <v>2924</v>
      </c>
      <c r="C198" s="23" t="s">
        <v>49</v>
      </c>
      <c r="D198" s="23">
        <v>0</v>
      </c>
      <c r="E198" s="23"/>
      <c r="F198" s="23">
        <v>7233600</v>
      </c>
      <c r="G198" s="107">
        <f t="shared" si="13"/>
        <v>0</v>
      </c>
      <c r="I198" s="7">
        <f>SUMIFS(NK_XUAT_NHAP!L:L,NK_XUAT_NHAP!E:E,A198,NK_XUAT_NHAP!B:B,"PNK")</f>
        <v>0</v>
      </c>
      <c r="J198" s="7">
        <f>SUMIFS(NK_XUAT_NHAP!O:O,NK_XUAT_NHAP!E:E,A198,NK_XUAT_NHAP!B:B,"PNK")</f>
        <v>0</v>
      </c>
      <c r="K198" s="7">
        <f>SUMIFS(NK_XUAT_NHAP!L:L,NK_XUAT_NHAP!E:E,A198,NK_XUAT_NHAP!B:B,"PXK")</f>
        <v>0</v>
      </c>
      <c r="L198" s="7">
        <f>SUMIFS(NK_XUAT_NHAP!O:O,NK_XUAT_NHAP!E:E,A198,NK_XUAT_NHAP!B:B,"PXK")</f>
        <v>0</v>
      </c>
      <c r="M198" s="7">
        <f t="shared" si="14"/>
        <v>0</v>
      </c>
      <c r="N198" s="7">
        <f t="shared" si="15"/>
        <v>0</v>
      </c>
      <c r="O198" s="7">
        <f t="shared" si="16"/>
        <v>0</v>
      </c>
    </row>
    <row r="199" spans="1:15" ht="19.5" customHeight="1" x14ac:dyDescent="0.25">
      <c r="A199" s="106" t="s">
        <v>226</v>
      </c>
      <c r="B199" s="21" t="s">
        <v>2925</v>
      </c>
      <c r="C199" s="23" t="s">
        <v>49</v>
      </c>
      <c r="D199" s="23">
        <v>0</v>
      </c>
      <c r="E199" s="23"/>
      <c r="F199" s="23">
        <v>7233600</v>
      </c>
      <c r="G199" s="107">
        <f t="shared" si="13"/>
        <v>0</v>
      </c>
      <c r="I199" s="7">
        <f>SUMIFS(NK_XUAT_NHAP!L:L,NK_XUAT_NHAP!E:E,A199,NK_XUAT_NHAP!B:B,"PNK")</f>
        <v>0</v>
      </c>
      <c r="J199" s="7">
        <f>SUMIFS(NK_XUAT_NHAP!O:O,NK_XUAT_NHAP!E:E,A199,NK_XUAT_NHAP!B:B,"PNK")</f>
        <v>0</v>
      </c>
      <c r="K199" s="7">
        <f>SUMIFS(NK_XUAT_NHAP!L:L,NK_XUAT_NHAP!E:E,A199,NK_XUAT_NHAP!B:B,"PXK")</f>
        <v>0</v>
      </c>
      <c r="L199" s="7">
        <f>SUMIFS(NK_XUAT_NHAP!O:O,NK_XUAT_NHAP!E:E,A199,NK_XUAT_NHAP!B:B,"PXK")</f>
        <v>0</v>
      </c>
      <c r="M199" s="7">
        <f t="shared" si="14"/>
        <v>0</v>
      </c>
      <c r="N199" s="7">
        <f t="shared" si="15"/>
        <v>0</v>
      </c>
      <c r="O199" s="7">
        <f t="shared" si="16"/>
        <v>0</v>
      </c>
    </row>
    <row r="200" spans="1:15" ht="19.5" customHeight="1" x14ac:dyDescent="0.25">
      <c r="A200" s="106" t="s">
        <v>227</v>
      </c>
      <c r="B200" s="21" t="s">
        <v>2926</v>
      </c>
      <c r="C200" s="23" t="s">
        <v>49</v>
      </c>
      <c r="D200" s="23">
        <v>0</v>
      </c>
      <c r="E200" s="23"/>
      <c r="F200" s="23">
        <v>7233600</v>
      </c>
      <c r="G200" s="107">
        <f t="shared" si="13"/>
        <v>0</v>
      </c>
      <c r="I200" s="7">
        <f>SUMIFS(NK_XUAT_NHAP!L:L,NK_XUAT_NHAP!E:E,A200,NK_XUAT_NHAP!B:B,"PNK")</f>
        <v>0</v>
      </c>
      <c r="J200" s="7">
        <f>SUMIFS(NK_XUAT_NHAP!O:O,NK_XUAT_NHAP!E:E,A200,NK_XUAT_NHAP!B:B,"PNK")</f>
        <v>0</v>
      </c>
      <c r="K200" s="7">
        <f>SUMIFS(NK_XUAT_NHAP!L:L,NK_XUAT_NHAP!E:E,A200,NK_XUAT_NHAP!B:B,"PXK")</f>
        <v>0</v>
      </c>
      <c r="L200" s="7">
        <f>SUMIFS(NK_XUAT_NHAP!O:O,NK_XUAT_NHAP!E:E,A200,NK_XUAT_NHAP!B:B,"PXK")</f>
        <v>0</v>
      </c>
      <c r="M200" s="7">
        <f t="shared" si="14"/>
        <v>0</v>
      </c>
      <c r="N200" s="7">
        <f t="shared" si="15"/>
        <v>0</v>
      </c>
      <c r="O200" s="7">
        <f t="shared" si="16"/>
        <v>0</v>
      </c>
    </row>
    <row r="201" spans="1:15" ht="19.5" customHeight="1" x14ac:dyDescent="0.25">
      <c r="A201" s="106" t="s">
        <v>228</v>
      </c>
      <c r="B201" s="21" t="s">
        <v>2927</v>
      </c>
      <c r="C201" s="23" t="s">
        <v>49</v>
      </c>
      <c r="D201" s="23">
        <v>0</v>
      </c>
      <c r="E201" s="23"/>
      <c r="F201" s="23">
        <v>7233600</v>
      </c>
      <c r="G201" s="107">
        <f t="shared" si="13"/>
        <v>0</v>
      </c>
      <c r="I201" s="7">
        <f>SUMIFS(NK_XUAT_NHAP!L:L,NK_XUAT_NHAP!E:E,A201,NK_XUAT_NHAP!B:B,"PNK")</f>
        <v>0</v>
      </c>
      <c r="J201" s="7">
        <f>SUMIFS(NK_XUAT_NHAP!O:O,NK_XUAT_NHAP!E:E,A201,NK_XUAT_NHAP!B:B,"PNK")</f>
        <v>0</v>
      </c>
      <c r="K201" s="7">
        <f>SUMIFS(NK_XUAT_NHAP!L:L,NK_XUAT_NHAP!E:E,A201,NK_XUAT_NHAP!B:B,"PXK")</f>
        <v>0</v>
      </c>
      <c r="L201" s="7">
        <f>SUMIFS(NK_XUAT_NHAP!O:O,NK_XUAT_NHAP!E:E,A201,NK_XUAT_NHAP!B:B,"PXK")</f>
        <v>0</v>
      </c>
      <c r="M201" s="7">
        <f t="shared" si="14"/>
        <v>0</v>
      </c>
      <c r="N201" s="7">
        <f t="shared" si="15"/>
        <v>0</v>
      </c>
      <c r="O201" s="7">
        <f t="shared" si="16"/>
        <v>0</v>
      </c>
    </row>
    <row r="202" spans="1:15" ht="19.5" customHeight="1" x14ac:dyDescent="0.25">
      <c r="A202" s="106" t="s">
        <v>229</v>
      </c>
      <c r="B202" s="21" t="s">
        <v>2928</v>
      </c>
      <c r="C202" s="23" t="s">
        <v>49</v>
      </c>
      <c r="D202" s="23">
        <v>0</v>
      </c>
      <c r="E202" s="23"/>
      <c r="F202" s="23">
        <v>7233600</v>
      </c>
      <c r="G202" s="107">
        <f t="shared" si="13"/>
        <v>0</v>
      </c>
      <c r="I202" s="7">
        <f>SUMIFS(NK_XUAT_NHAP!L:L,NK_XUAT_NHAP!E:E,A202,NK_XUAT_NHAP!B:B,"PNK")</f>
        <v>0</v>
      </c>
      <c r="J202" s="7">
        <f>SUMIFS(NK_XUAT_NHAP!O:O,NK_XUAT_NHAP!E:E,A202,NK_XUAT_NHAP!B:B,"PNK")</f>
        <v>0</v>
      </c>
      <c r="K202" s="7">
        <f>SUMIFS(NK_XUAT_NHAP!L:L,NK_XUAT_NHAP!E:E,A202,NK_XUAT_NHAP!B:B,"PXK")</f>
        <v>0</v>
      </c>
      <c r="L202" s="7">
        <f>SUMIFS(NK_XUAT_NHAP!O:O,NK_XUAT_NHAP!E:E,A202,NK_XUAT_NHAP!B:B,"PXK")</f>
        <v>0</v>
      </c>
      <c r="M202" s="7">
        <f t="shared" si="14"/>
        <v>0</v>
      </c>
      <c r="N202" s="7">
        <f t="shared" si="15"/>
        <v>0</v>
      </c>
      <c r="O202" s="7">
        <f t="shared" si="16"/>
        <v>0</v>
      </c>
    </row>
    <row r="203" spans="1:15" ht="19.5" customHeight="1" x14ac:dyDescent="0.25">
      <c r="A203" s="106" t="s">
        <v>230</v>
      </c>
      <c r="B203" s="21" t="s">
        <v>2669</v>
      </c>
      <c r="C203" s="23" t="s">
        <v>49</v>
      </c>
      <c r="D203" s="23">
        <v>0</v>
      </c>
      <c r="E203" s="23"/>
      <c r="F203" s="23">
        <v>7233600</v>
      </c>
      <c r="G203" s="107">
        <f t="shared" si="13"/>
        <v>0</v>
      </c>
      <c r="I203" s="7">
        <f>SUMIFS(NK_XUAT_NHAP!L:L,NK_XUAT_NHAP!E:E,A203,NK_XUAT_NHAP!B:B,"PNK")</f>
        <v>0</v>
      </c>
      <c r="J203" s="7">
        <f>SUMIFS(NK_XUAT_NHAP!O:O,NK_XUAT_NHAP!E:E,A203,NK_XUAT_NHAP!B:B,"PNK")</f>
        <v>0</v>
      </c>
      <c r="K203" s="7">
        <f>SUMIFS(NK_XUAT_NHAP!L:L,NK_XUAT_NHAP!E:E,A203,NK_XUAT_NHAP!B:B,"PXK")</f>
        <v>0</v>
      </c>
      <c r="L203" s="7">
        <f>SUMIFS(NK_XUAT_NHAP!O:O,NK_XUAT_NHAP!E:E,A203,NK_XUAT_NHAP!B:B,"PXK")</f>
        <v>0</v>
      </c>
      <c r="M203" s="7">
        <f t="shared" si="14"/>
        <v>0</v>
      </c>
      <c r="N203" s="7">
        <f t="shared" si="15"/>
        <v>0</v>
      </c>
      <c r="O203" s="7">
        <f t="shared" si="16"/>
        <v>0</v>
      </c>
    </row>
    <row r="204" spans="1:15" ht="19.5" customHeight="1" x14ac:dyDescent="0.25">
      <c r="A204" s="106" t="s">
        <v>231</v>
      </c>
      <c r="B204" s="21" t="s">
        <v>2929</v>
      </c>
      <c r="C204" s="23" t="s">
        <v>49</v>
      </c>
      <c r="D204" s="23">
        <v>0</v>
      </c>
      <c r="E204" s="23"/>
      <c r="F204" s="23">
        <v>7233600</v>
      </c>
      <c r="G204" s="107">
        <f t="shared" si="13"/>
        <v>0</v>
      </c>
      <c r="I204" s="7">
        <f>SUMIFS(NK_XUAT_NHAP!L:L,NK_XUAT_NHAP!E:E,A204,NK_XUAT_NHAP!B:B,"PNK")</f>
        <v>0</v>
      </c>
      <c r="J204" s="7">
        <f>SUMIFS(NK_XUAT_NHAP!O:O,NK_XUAT_NHAP!E:E,A204,NK_XUAT_NHAP!B:B,"PNK")</f>
        <v>0</v>
      </c>
      <c r="K204" s="7">
        <f>SUMIFS(NK_XUAT_NHAP!L:L,NK_XUAT_NHAP!E:E,A204,NK_XUAT_NHAP!B:B,"PXK")</f>
        <v>0</v>
      </c>
      <c r="L204" s="7">
        <f>SUMIFS(NK_XUAT_NHAP!O:O,NK_XUAT_NHAP!E:E,A204,NK_XUAT_NHAP!B:B,"PXK")</f>
        <v>0</v>
      </c>
      <c r="M204" s="7">
        <f t="shared" si="14"/>
        <v>0</v>
      </c>
      <c r="N204" s="7">
        <f t="shared" si="15"/>
        <v>0</v>
      </c>
      <c r="O204" s="7">
        <f t="shared" si="16"/>
        <v>0</v>
      </c>
    </row>
    <row r="205" spans="1:15" ht="19.5" customHeight="1" x14ac:dyDescent="0.25">
      <c r="A205" s="106" t="s">
        <v>232</v>
      </c>
      <c r="B205" s="21" t="s">
        <v>2930</v>
      </c>
      <c r="C205" s="23" t="s">
        <v>49</v>
      </c>
      <c r="D205" s="23">
        <v>0</v>
      </c>
      <c r="E205" s="23"/>
      <c r="F205" s="23">
        <v>7233600</v>
      </c>
      <c r="G205" s="107">
        <f t="shared" si="13"/>
        <v>0</v>
      </c>
      <c r="I205" s="7">
        <f>SUMIFS(NK_XUAT_NHAP!L:L,NK_XUAT_NHAP!E:E,A205,NK_XUAT_NHAP!B:B,"PNK")</f>
        <v>0</v>
      </c>
      <c r="J205" s="7">
        <f>SUMIFS(NK_XUAT_NHAP!O:O,NK_XUAT_NHAP!E:E,A205,NK_XUAT_NHAP!B:B,"PNK")</f>
        <v>0</v>
      </c>
      <c r="K205" s="7">
        <f>SUMIFS(NK_XUAT_NHAP!L:L,NK_XUAT_NHAP!E:E,A205,NK_XUAT_NHAP!B:B,"PXK")</f>
        <v>0</v>
      </c>
      <c r="L205" s="7">
        <f>SUMIFS(NK_XUAT_NHAP!O:O,NK_XUAT_NHAP!E:E,A205,NK_XUAT_NHAP!B:B,"PXK")</f>
        <v>0</v>
      </c>
      <c r="M205" s="7">
        <f t="shared" si="14"/>
        <v>0</v>
      </c>
      <c r="N205" s="7">
        <f t="shared" si="15"/>
        <v>0</v>
      </c>
      <c r="O205" s="7">
        <f t="shared" si="16"/>
        <v>0</v>
      </c>
    </row>
    <row r="206" spans="1:15" ht="19.5" customHeight="1" x14ac:dyDescent="0.25">
      <c r="A206" s="106" t="s">
        <v>233</v>
      </c>
      <c r="B206" s="21" t="s">
        <v>2931</v>
      </c>
      <c r="C206" s="23" t="s">
        <v>49</v>
      </c>
      <c r="D206" s="23">
        <v>0</v>
      </c>
      <c r="E206" s="23"/>
      <c r="F206" s="23">
        <v>7233600</v>
      </c>
      <c r="G206" s="107">
        <f t="shared" si="13"/>
        <v>0</v>
      </c>
      <c r="I206" s="7">
        <f>SUMIFS(NK_XUAT_NHAP!L:L,NK_XUAT_NHAP!E:E,A206,NK_XUAT_NHAP!B:B,"PNK")</f>
        <v>0</v>
      </c>
      <c r="J206" s="7">
        <f>SUMIFS(NK_XUAT_NHAP!O:O,NK_XUAT_NHAP!E:E,A206,NK_XUAT_NHAP!B:B,"PNK")</f>
        <v>0</v>
      </c>
      <c r="K206" s="7">
        <f>SUMIFS(NK_XUAT_NHAP!L:L,NK_XUAT_NHAP!E:E,A206,NK_XUAT_NHAP!B:B,"PXK")</f>
        <v>0</v>
      </c>
      <c r="L206" s="7">
        <f>SUMIFS(NK_XUAT_NHAP!O:O,NK_XUAT_NHAP!E:E,A206,NK_XUAT_NHAP!B:B,"PXK")</f>
        <v>0</v>
      </c>
      <c r="M206" s="7">
        <f t="shared" si="14"/>
        <v>0</v>
      </c>
      <c r="N206" s="7">
        <f t="shared" si="15"/>
        <v>0</v>
      </c>
      <c r="O206" s="7">
        <f t="shared" si="16"/>
        <v>0</v>
      </c>
    </row>
    <row r="207" spans="1:15" ht="19.5" customHeight="1" x14ac:dyDescent="0.25">
      <c r="A207" s="106" t="s">
        <v>234</v>
      </c>
      <c r="B207" s="21" t="s">
        <v>2932</v>
      </c>
      <c r="C207" s="23" t="s">
        <v>49</v>
      </c>
      <c r="D207" s="23">
        <v>0</v>
      </c>
      <c r="E207" s="23"/>
      <c r="F207" s="23">
        <v>7233600</v>
      </c>
      <c r="G207" s="107">
        <f t="shared" si="13"/>
        <v>0</v>
      </c>
      <c r="I207" s="7">
        <f>SUMIFS(NK_XUAT_NHAP!L:L,NK_XUAT_NHAP!E:E,A207,NK_XUAT_NHAP!B:B,"PNK")</f>
        <v>0</v>
      </c>
      <c r="J207" s="7">
        <f>SUMIFS(NK_XUAT_NHAP!O:O,NK_XUAT_NHAP!E:E,A207,NK_XUAT_NHAP!B:B,"PNK")</f>
        <v>0</v>
      </c>
      <c r="K207" s="7">
        <f>SUMIFS(NK_XUAT_NHAP!L:L,NK_XUAT_NHAP!E:E,A207,NK_XUAT_NHAP!B:B,"PXK")</f>
        <v>0</v>
      </c>
      <c r="L207" s="7">
        <f>SUMIFS(NK_XUAT_NHAP!O:O,NK_XUAT_NHAP!E:E,A207,NK_XUAT_NHAP!B:B,"PXK")</f>
        <v>0</v>
      </c>
      <c r="M207" s="7">
        <f t="shared" si="14"/>
        <v>0</v>
      </c>
      <c r="N207" s="7">
        <f t="shared" si="15"/>
        <v>0</v>
      </c>
      <c r="O207" s="7">
        <f t="shared" si="16"/>
        <v>0</v>
      </c>
    </row>
    <row r="208" spans="1:15" ht="19.5" customHeight="1" x14ac:dyDescent="0.25">
      <c r="A208" s="106" t="s">
        <v>235</v>
      </c>
      <c r="B208" s="21" t="s">
        <v>2933</v>
      </c>
      <c r="C208" s="23" t="s">
        <v>49</v>
      </c>
      <c r="D208" s="23">
        <v>0</v>
      </c>
      <c r="E208" s="23"/>
      <c r="F208" s="23">
        <v>7233600</v>
      </c>
      <c r="G208" s="107">
        <f t="shared" si="13"/>
        <v>0</v>
      </c>
      <c r="I208" s="7">
        <f>SUMIFS(NK_XUAT_NHAP!L:L,NK_XUAT_NHAP!E:E,A208,NK_XUAT_NHAP!B:B,"PNK")</f>
        <v>0</v>
      </c>
      <c r="J208" s="7">
        <f>SUMIFS(NK_XUAT_NHAP!O:O,NK_XUAT_NHAP!E:E,A208,NK_XUAT_NHAP!B:B,"PNK")</f>
        <v>0</v>
      </c>
      <c r="K208" s="7">
        <f>SUMIFS(NK_XUAT_NHAP!L:L,NK_XUAT_NHAP!E:E,A208,NK_XUAT_NHAP!B:B,"PXK")</f>
        <v>0</v>
      </c>
      <c r="L208" s="7">
        <f>SUMIFS(NK_XUAT_NHAP!O:O,NK_XUAT_NHAP!E:E,A208,NK_XUAT_NHAP!B:B,"PXK")</f>
        <v>0</v>
      </c>
      <c r="M208" s="7">
        <f t="shared" si="14"/>
        <v>0</v>
      </c>
      <c r="N208" s="7">
        <f t="shared" si="15"/>
        <v>0</v>
      </c>
      <c r="O208" s="7">
        <f t="shared" si="16"/>
        <v>0</v>
      </c>
    </row>
    <row r="209" spans="1:15" ht="19.5" customHeight="1" x14ac:dyDescent="0.25">
      <c r="A209" s="106" t="s">
        <v>236</v>
      </c>
      <c r="B209" s="21" t="s">
        <v>2934</v>
      </c>
      <c r="C209" s="23" t="s">
        <v>49</v>
      </c>
      <c r="D209" s="23">
        <v>0</v>
      </c>
      <c r="E209" s="23"/>
      <c r="F209" s="23">
        <v>7233600</v>
      </c>
      <c r="G209" s="107">
        <f t="shared" si="13"/>
        <v>0</v>
      </c>
      <c r="I209" s="7">
        <f>SUMIFS(NK_XUAT_NHAP!L:L,NK_XUAT_NHAP!E:E,A209,NK_XUAT_NHAP!B:B,"PNK")</f>
        <v>0</v>
      </c>
      <c r="J209" s="7">
        <f>SUMIFS(NK_XUAT_NHAP!O:O,NK_XUAT_NHAP!E:E,A209,NK_XUAT_NHAP!B:B,"PNK")</f>
        <v>0</v>
      </c>
      <c r="K209" s="7">
        <f>SUMIFS(NK_XUAT_NHAP!L:L,NK_XUAT_NHAP!E:E,A209,NK_XUAT_NHAP!B:B,"PXK")</f>
        <v>0</v>
      </c>
      <c r="L209" s="7">
        <f>SUMIFS(NK_XUAT_NHAP!O:O,NK_XUAT_NHAP!E:E,A209,NK_XUAT_NHAP!B:B,"PXK")</f>
        <v>0</v>
      </c>
      <c r="M209" s="7">
        <f t="shared" si="14"/>
        <v>0</v>
      </c>
      <c r="N209" s="7">
        <f t="shared" si="15"/>
        <v>0</v>
      </c>
      <c r="O209" s="7">
        <f t="shared" si="16"/>
        <v>0</v>
      </c>
    </row>
    <row r="210" spans="1:15" ht="19.5" customHeight="1" x14ac:dyDescent="0.25">
      <c r="A210" s="106" t="s">
        <v>237</v>
      </c>
      <c r="B210" s="21" t="s">
        <v>2935</v>
      </c>
      <c r="C210" s="23" t="s">
        <v>49</v>
      </c>
      <c r="D210" s="23">
        <v>0</v>
      </c>
      <c r="E210" s="23"/>
      <c r="F210" s="23">
        <v>7233600</v>
      </c>
      <c r="G210" s="107">
        <f t="shared" si="13"/>
        <v>0</v>
      </c>
      <c r="I210" s="7">
        <f>SUMIFS(NK_XUAT_NHAP!L:L,NK_XUAT_NHAP!E:E,A210,NK_XUAT_NHAP!B:B,"PNK")</f>
        <v>0</v>
      </c>
      <c r="J210" s="7">
        <f>SUMIFS(NK_XUAT_NHAP!O:O,NK_XUAT_NHAP!E:E,A210,NK_XUAT_NHAP!B:B,"PNK")</f>
        <v>0</v>
      </c>
      <c r="K210" s="7">
        <f>SUMIFS(NK_XUAT_NHAP!L:L,NK_XUAT_NHAP!E:E,A210,NK_XUAT_NHAP!B:B,"PXK")</f>
        <v>0</v>
      </c>
      <c r="L210" s="7">
        <f>SUMIFS(NK_XUAT_NHAP!O:O,NK_XUAT_NHAP!E:E,A210,NK_XUAT_NHAP!B:B,"PXK")</f>
        <v>0</v>
      </c>
      <c r="M210" s="7">
        <f t="shared" si="14"/>
        <v>0</v>
      </c>
      <c r="N210" s="7">
        <f t="shared" si="15"/>
        <v>0</v>
      </c>
      <c r="O210" s="7">
        <f t="shared" si="16"/>
        <v>0</v>
      </c>
    </row>
    <row r="211" spans="1:15" ht="19.5" customHeight="1" x14ac:dyDescent="0.25">
      <c r="A211" s="106" t="s">
        <v>238</v>
      </c>
      <c r="B211" s="21" t="s">
        <v>2936</v>
      </c>
      <c r="C211" s="23" t="s">
        <v>49</v>
      </c>
      <c r="D211" s="23">
        <v>0</v>
      </c>
      <c r="E211" s="23"/>
      <c r="F211" s="23">
        <v>7233600</v>
      </c>
      <c r="G211" s="107">
        <f t="shared" si="13"/>
        <v>0</v>
      </c>
      <c r="I211" s="7">
        <f>SUMIFS(NK_XUAT_NHAP!L:L,NK_XUAT_NHAP!E:E,A211,NK_XUAT_NHAP!B:B,"PNK")</f>
        <v>0</v>
      </c>
      <c r="J211" s="7">
        <f>SUMIFS(NK_XUAT_NHAP!O:O,NK_XUAT_NHAP!E:E,A211,NK_XUAT_NHAP!B:B,"PNK")</f>
        <v>0</v>
      </c>
      <c r="K211" s="7">
        <f>SUMIFS(NK_XUAT_NHAP!L:L,NK_XUAT_NHAP!E:E,A211,NK_XUAT_NHAP!B:B,"PXK")</f>
        <v>0</v>
      </c>
      <c r="L211" s="7">
        <f>SUMIFS(NK_XUAT_NHAP!O:O,NK_XUAT_NHAP!E:E,A211,NK_XUAT_NHAP!B:B,"PXK")</f>
        <v>0</v>
      </c>
      <c r="M211" s="7">
        <f t="shared" si="14"/>
        <v>0</v>
      </c>
      <c r="N211" s="7">
        <f t="shared" si="15"/>
        <v>0</v>
      </c>
      <c r="O211" s="7">
        <f t="shared" si="16"/>
        <v>0</v>
      </c>
    </row>
    <row r="212" spans="1:15" ht="19.5" customHeight="1" x14ac:dyDescent="0.25">
      <c r="A212" s="106" t="s">
        <v>239</v>
      </c>
      <c r="B212" s="21" t="s">
        <v>2937</v>
      </c>
      <c r="C212" s="23" t="s">
        <v>49</v>
      </c>
      <c r="D212" s="23">
        <v>0</v>
      </c>
      <c r="E212" s="23"/>
      <c r="F212" s="23">
        <v>7233600</v>
      </c>
      <c r="G212" s="107">
        <f t="shared" si="13"/>
        <v>0</v>
      </c>
      <c r="I212" s="7">
        <f>SUMIFS(NK_XUAT_NHAP!L:L,NK_XUAT_NHAP!E:E,A212,NK_XUAT_NHAP!B:B,"PNK")</f>
        <v>0</v>
      </c>
      <c r="J212" s="7">
        <f>SUMIFS(NK_XUAT_NHAP!O:O,NK_XUAT_NHAP!E:E,A212,NK_XUAT_NHAP!B:B,"PNK")</f>
        <v>0</v>
      </c>
      <c r="K212" s="7">
        <f>SUMIFS(NK_XUAT_NHAP!L:L,NK_XUAT_NHAP!E:E,A212,NK_XUAT_NHAP!B:B,"PXK")</f>
        <v>0</v>
      </c>
      <c r="L212" s="7">
        <f>SUMIFS(NK_XUAT_NHAP!O:O,NK_XUAT_NHAP!E:E,A212,NK_XUAT_NHAP!B:B,"PXK")</f>
        <v>0</v>
      </c>
      <c r="M212" s="7">
        <f t="shared" si="14"/>
        <v>0</v>
      </c>
      <c r="N212" s="7">
        <f t="shared" si="15"/>
        <v>0</v>
      </c>
      <c r="O212" s="7">
        <f t="shared" si="16"/>
        <v>0</v>
      </c>
    </row>
    <row r="213" spans="1:15" ht="19.5" customHeight="1" x14ac:dyDescent="0.25">
      <c r="A213" s="106" t="s">
        <v>240</v>
      </c>
      <c r="B213" s="21" t="s">
        <v>2938</v>
      </c>
      <c r="C213" s="23" t="s">
        <v>49</v>
      </c>
      <c r="D213" s="23">
        <v>0</v>
      </c>
      <c r="E213" s="23"/>
      <c r="F213" s="23">
        <v>7233600</v>
      </c>
      <c r="G213" s="107">
        <f t="shared" si="13"/>
        <v>0</v>
      </c>
      <c r="I213" s="7">
        <f>SUMIFS(NK_XUAT_NHAP!L:L,NK_XUAT_NHAP!E:E,A213,NK_XUAT_NHAP!B:B,"PNK")</f>
        <v>0</v>
      </c>
      <c r="J213" s="7">
        <f>SUMIFS(NK_XUAT_NHAP!O:O,NK_XUAT_NHAP!E:E,A213,NK_XUAT_NHAP!B:B,"PNK")</f>
        <v>0</v>
      </c>
      <c r="K213" s="7">
        <f>SUMIFS(NK_XUAT_NHAP!L:L,NK_XUAT_NHAP!E:E,A213,NK_XUAT_NHAP!B:B,"PXK")</f>
        <v>0</v>
      </c>
      <c r="L213" s="7">
        <f>SUMIFS(NK_XUAT_NHAP!O:O,NK_XUAT_NHAP!E:E,A213,NK_XUAT_NHAP!B:B,"PXK")</f>
        <v>0</v>
      </c>
      <c r="M213" s="7">
        <f t="shared" si="14"/>
        <v>0</v>
      </c>
      <c r="N213" s="7">
        <f t="shared" si="15"/>
        <v>0</v>
      </c>
      <c r="O213" s="7">
        <f t="shared" si="16"/>
        <v>0</v>
      </c>
    </row>
    <row r="214" spans="1:15" ht="19.5" customHeight="1" x14ac:dyDescent="0.25">
      <c r="A214" s="106" t="s">
        <v>241</v>
      </c>
      <c r="B214" s="21" t="s">
        <v>2939</v>
      </c>
      <c r="C214" s="23" t="s">
        <v>49</v>
      </c>
      <c r="D214" s="23">
        <v>0</v>
      </c>
      <c r="E214" s="23"/>
      <c r="F214" s="23">
        <v>7344900</v>
      </c>
      <c r="G214" s="107">
        <f t="shared" si="13"/>
        <v>0</v>
      </c>
      <c r="I214" s="7">
        <f>SUMIFS(NK_XUAT_NHAP!L:L,NK_XUAT_NHAP!E:E,A214,NK_XUAT_NHAP!B:B,"PNK")</f>
        <v>0</v>
      </c>
      <c r="J214" s="7">
        <f>SUMIFS(NK_XUAT_NHAP!O:O,NK_XUAT_NHAP!E:E,A214,NK_XUAT_NHAP!B:B,"PNK")</f>
        <v>0</v>
      </c>
      <c r="K214" s="7">
        <f>SUMIFS(NK_XUAT_NHAP!L:L,NK_XUAT_NHAP!E:E,A214,NK_XUAT_NHAP!B:B,"PXK")</f>
        <v>0</v>
      </c>
      <c r="L214" s="7">
        <f>SUMIFS(NK_XUAT_NHAP!O:O,NK_XUAT_NHAP!E:E,A214,NK_XUAT_NHAP!B:B,"PXK")</f>
        <v>0</v>
      </c>
      <c r="M214" s="7">
        <f t="shared" si="14"/>
        <v>0</v>
      </c>
      <c r="N214" s="7">
        <f t="shared" si="15"/>
        <v>0</v>
      </c>
      <c r="O214" s="7">
        <f t="shared" si="16"/>
        <v>0</v>
      </c>
    </row>
    <row r="215" spans="1:15" s="24" customFormat="1" ht="19.5" customHeight="1" x14ac:dyDescent="0.25">
      <c r="A215" s="106" t="s">
        <v>242</v>
      </c>
      <c r="B215" s="21" t="s">
        <v>2940</v>
      </c>
      <c r="C215" s="23" t="s">
        <v>49</v>
      </c>
      <c r="D215" s="23">
        <v>0</v>
      </c>
      <c r="E215" s="23"/>
      <c r="F215" s="23">
        <v>7344900</v>
      </c>
      <c r="G215" s="107">
        <f t="shared" si="13"/>
        <v>0</v>
      </c>
      <c r="I215" s="7">
        <f>SUMIFS(NK_XUAT_NHAP!L:L,NK_XUAT_NHAP!E:E,A215,NK_XUAT_NHAP!B:B,"PNK")</f>
        <v>0</v>
      </c>
      <c r="J215" s="7">
        <f>SUMIFS(NK_XUAT_NHAP!O:O,NK_XUAT_NHAP!E:E,A215,NK_XUAT_NHAP!B:B,"PNK")</f>
        <v>0</v>
      </c>
      <c r="K215" s="7">
        <f>SUMIFS(NK_XUAT_NHAP!L:L,NK_XUAT_NHAP!E:E,A215,NK_XUAT_NHAP!B:B,"PXK")</f>
        <v>0</v>
      </c>
      <c r="L215" s="7">
        <f>SUMIFS(NK_XUAT_NHAP!O:O,NK_XUAT_NHAP!E:E,A215,NK_XUAT_NHAP!B:B,"PXK")</f>
        <v>0</v>
      </c>
      <c r="M215" s="7">
        <f t="shared" si="14"/>
        <v>0</v>
      </c>
      <c r="N215" s="7">
        <f t="shared" si="15"/>
        <v>0</v>
      </c>
      <c r="O215" s="7">
        <f t="shared" si="16"/>
        <v>0</v>
      </c>
    </row>
    <row r="216" spans="1:15" ht="19.5" customHeight="1" x14ac:dyDescent="0.25">
      <c r="A216" s="106" t="s">
        <v>243</v>
      </c>
      <c r="B216" s="21" t="s">
        <v>2941</v>
      </c>
      <c r="C216" s="23" t="s">
        <v>49</v>
      </c>
      <c r="D216" s="23">
        <v>0</v>
      </c>
      <c r="E216" s="23"/>
      <c r="F216" s="23">
        <v>7344900</v>
      </c>
      <c r="G216" s="107">
        <f t="shared" si="13"/>
        <v>0</v>
      </c>
      <c r="I216" s="7">
        <f>SUMIFS(NK_XUAT_NHAP!L:L,NK_XUAT_NHAP!E:E,A216,NK_XUAT_NHAP!B:B,"PNK")</f>
        <v>0</v>
      </c>
      <c r="J216" s="7">
        <f>SUMIFS(NK_XUAT_NHAP!O:O,NK_XUAT_NHAP!E:E,A216,NK_XUAT_NHAP!B:B,"PNK")</f>
        <v>0</v>
      </c>
      <c r="K216" s="7">
        <f>SUMIFS(NK_XUAT_NHAP!L:L,NK_XUAT_NHAP!E:E,A216,NK_XUAT_NHAP!B:B,"PXK")</f>
        <v>0</v>
      </c>
      <c r="L216" s="7">
        <f>SUMIFS(NK_XUAT_NHAP!O:O,NK_XUAT_NHAP!E:E,A216,NK_XUAT_NHAP!B:B,"PXK")</f>
        <v>0</v>
      </c>
      <c r="M216" s="7">
        <f t="shared" si="14"/>
        <v>0</v>
      </c>
      <c r="N216" s="7">
        <f t="shared" si="15"/>
        <v>0</v>
      </c>
      <c r="O216" s="7">
        <f t="shared" si="16"/>
        <v>0</v>
      </c>
    </row>
    <row r="217" spans="1:15" ht="19.5" customHeight="1" x14ac:dyDescent="0.25">
      <c r="A217" s="106" t="s">
        <v>244</v>
      </c>
      <c r="B217" s="21" t="s">
        <v>2942</v>
      </c>
      <c r="C217" s="23" t="s">
        <v>49</v>
      </c>
      <c r="D217" s="23">
        <v>0</v>
      </c>
      <c r="E217" s="23"/>
      <c r="F217" s="23">
        <v>8012600</v>
      </c>
      <c r="G217" s="107">
        <f t="shared" si="13"/>
        <v>0</v>
      </c>
      <c r="I217" s="7">
        <f>SUMIFS(NK_XUAT_NHAP!L:L,NK_XUAT_NHAP!E:E,A217,NK_XUAT_NHAP!B:B,"PNK")</f>
        <v>0</v>
      </c>
      <c r="J217" s="7">
        <f>SUMIFS(NK_XUAT_NHAP!O:O,NK_XUAT_NHAP!E:E,A217,NK_XUAT_NHAP!B:B,"PNK")</f>
        <v>0</v>
      </c>
      <c r="K217" s="7">
        <f>SUMIFS(NK_XUAT_NHAP!L:L,NK_XUAT_NHAP!E:E,A217,NK_XUAT_NHAP!B:B,"PXK")</f>
        <v>0</v>
      </c>
      <c r="L217" s="7">
        <f>SUMIFS(NK_XUAT_NHAP!O:O,NK_XUAT_NHAP!E:E,A217,NK_XUAT_NHAP!B:B,"PXK")</f>
        <v>0</v>
      </c>
      <c r="M217" s="7">
        <f t="shared" si="14"/>
        <v>0</v>
      </c>
      <c r="N217" s="7">
        <f t="shared" si="15"/>
        <v>0</v>
      </c>
      <c r="O217" s="7">
        <f t="shared" si="16"/>
        <v>0</v>
      </c>
    </row>
    <row r="218" spans="1:15" ht="19.5" customHeight="1" x14ac:dyDescent="0.25">
      <c r="A218" s="106" t="s">
        <v>245</v>
      </c>
      <c r="B218" s="21" t="s">
        <v>2943</v>
      </c>
      <c r="C218" s="23" t="s">
        <v>49</v>
      </c>
      <c r="D218" s="23">
        <v>0</v>
      </c>
      <c r="E218" s="23"/>
      <c r="F218" s="23">
        <v>8457700</v>
      </c>
      <c r="G218" s="107">
        <f t="shared" si="13"/>
        <v>0</v>
      </c>
      <c r="I218" s="7">
        <f>SUMIFS(NK_XUAT_NHAP!L:L,NK_XUAT_NHAP!E:E,A218,NK_XUAT_NHAP!B:B,"PNK")</f>
        <v>0</v>
      </c>
      <c r="J218" s="7">
        <f>SUMIFS(NK_XUAT_NHAP!O:O,NK_XUAT_NHAP!E:E,A218,NK_XUAT_NHAP!B:B,"PNK")</f>
        <v>0</v>
      </c>
      <c r="K218" s="7">
        <f>SUMIFS(NK_XUAT_NHAP!L:L,NK_XUAT_NHAP!E:E,A218,NK_XUAT_NHAP!B:B,"PXK")</f>
        <v>0</v>
      </c>
      <c r="L218" s="7">
        <f>SUMIFS(NK_XUAT_NHAP!O:O,NK_XUAT_NHAP!E:E,A218,NK_XUAT_NHAP!B:B,"PXK")</f>
        <v>0</v>
      </c>
      <c r="M218" s="7">
        <f t="shared" si="14"/>
        <v>0</v>
      </c>
      <c r="N218" s="7">
        <f t="shared" si="15"/>
        <v>0</v>
      </c>
      <c r="O218" s="7">
        <f t="shared" si="16"/>
        <v>0</v>
      </c>
    </row>
    <row r="219" spans="1:15" ht="19.5" customHeight="1" x14ac:dyDescent="0.25">
      <c r="A219" s="106" t="s">
        <v>246</v>
      </c>
      <c r="B219" s="21" t="s">
        <v>2944</v>
      </c>
      <c r="C219" s="23" t="s">
        <v>49</v>
      </c>
      <c r="D219" s="23">
        <v>0</v>
      </c>
      <c r="E219" s="23"/>
      <c r="F219" s="23">
        <v>8457700</v>
      </c>
      <c r="G219" s="107">
        <f t="shared" si="13"/>
        <v>0</v>
      </c>
      <c r="I219" s="7">
        <f>SUMIFS(NK_XUAT_NHAP!L:L,NK_XUAT_NHAP!E:E,A219,NK_XUAT_NHAP!B:B,"PNK")</f>
        <v>0</v>
      </c>
      <c r="J219" s="7">
        <f>SUMIFS(NK_XUAT_NHAP!O:O,NK_XUAT_NHAP!E:E,A219,NK_XUAT_NHAP!B:B,"PNK")</f>
        <v>0</v>
      </c>
      <c r="K219" s="7">
        <f>SUMIFS(NK_XUAT_NHAP!L:L,NK_XUAT_NHAP!E:E,A219,NK_XUAT_NHAP!B:B,"PXK")</f>
        <v>0</v>
      </c>
      <c r="L219" s="7">
        <f>SUMIFS(NK_XUAT_NHAP!O:O,NK_XUAT_NHAP!E:E,A219,NK_XUAT_NHAP!B:B,"PXK")</f>
        <v>0</v>
      </c>
      <c r="M219" s="7">
        <f t="shared" si="14"/>
        <v>0</v>
      </c>
      <c r="N219" s="7">
        <f t="shared" si="15"/>
        <v>0</v>
      </c>
      <c r="O219" s="7">
        <f t="shared" si="16"/>
        <v>0</v>
      </c>
    </row>
    <row r="220" spans="1:15" ht="19.5" customHeight="1" x14ac:dyDescent="0.25">
      <c r="A220" s="106" t="s">
        <v>247</v>
      </c>
      <c r="B220" s="21" t="s">
        <v>2945</v>
      </c>
      <c r="C220" s="23" t="s">
        <v>49</v>
      </c>
      <c r="D220" s="23">
        <v>0</v>
      </c>
      <c r="E220" s="23"/>
      <c r="F220" s="23">
        <v>8791700</v>
      </c>
      <c r="G220" s="107">
        <f t="shared" si="13"/>
        <v>0</v>
      </c>
      <c r="I220" s="7">
        <f>SUMIFS(NK_XUAT_NHAP!L:L,NK_XUAT_NHAP!E:E,A220,NK_XUAT_NHAP!B:B,"PNK")</f>
        <v>0</v>
      </c>
      <c r="J220" s="7">
        <f>SUMIFS(NK_XUAT_NHAP!O:O,NK_XUAT_NHAP!E:E,A220,NK_XUAT_NHAP!B:B,"PNK")</f>
        <v>0</v>
      </c>
      <c r="K220" s="7">
        <f>SUMIFS(NK_XUAT_NHAP!L:L,NK_XUAT_NHAP!E:E,A220,NK_XUAT_NHAP!B:B,"PXK")</f>
        <v>0</v>
      </c>
      <c r="L220" s="7">
        <f>SUMIFS(NK_XUAT_NHAP!O:O,NK_XUAT_NHAP!E:E,A220,NK_XUAT_NHAP!B:B,"PXK")</f>
        <v>0</v>
      </c>
      <c r="M220" s="7">
        <f t="shared" si="14"/>
        <v>0</v>
      </c>
      <c r="N220" s="7">
        <f t="shared" si="15"/>
        <v>0</v>
      </c>
      <c r="O220" s="7">
        <f t="shared" si="16"/>
        <v>0</v>
      </c>
    </row>
    <row r="221" spans="1:15" ht="19.5" customHeight="1" x14ac:dyDescent="0.25">
      <c r="A221" s="106" t="s">
        <v>248</v>
      </c>
      <c r="B221" s="21" t="s">
        <v>249</v>
      </c>
      <c r="C221" s="23">
        <v>0</v>
      </c>
      <c r="D221" s="23">
        <v>0</v>
      </c>
      <c r="E221" s="23"/>
      <c r="F221" s="23">
        <v>0</v>
      </c>
      <c r="G221" s="107">
        <f t="shared" si="13"/>
        <v>0</v>
      </c>
      <c r="I221" s="7">
        <f>SUMIFS(NK_XUAT_NHAP!L:L,NK_XUAT_NHAP!E:E,A221,NK_XUAT_NHAP!B:B,"PNK")</f>
        <v>0</v>
      </c>
      <c r="J221" s="7">
        <f>SUMIFS(NK_XUAT_NHAP!O:O,NK_XUAT_NHAP!E:E,A221,NK_XUAT_NHAP!B:B,"PNK")</f>
        <v>0</v>
      </c>
      <c r="K221" s="7">
        <f>SUMIFS(NK_XUAT_NHAP!L:L,NK_XUAT_NHAP!E:E,A221,NK_XUAT_NHAP!B:B,"PXK")</f>
        <v>0</v>
      </c>
      <c r="L221" s="7">
        <f>SUMIFS(NK_XUAT_NHAP!O:O,NK_XUAT_NHAP!E:E,A221,NK_XUAT_NHAP!B:B,"PXK")</f>
        <v>0</v>
      </c>
      <c r="M221" s="7">
        <f t="shared" si="14"/>
        <v>0</v>
      </c>
      <c r="N221" s="7">
        <f t="shared" si="15"/>
        <v>0</v>
      </c>
      <c r="O221" s="7">
        <f t="shared" si="16"/>
        <v>0</v>
      </c>
    </row>
    <row r="222" spans="1:15" ht="19.5" customHeight="1" x14ac:dyDescent="0.25">
      <c r="A222" s="106" t="s">
        <v>250</v>
      </c>
      <c r="B222" s="21" t="s">
        <v>251</v>
      </c>
      <c r="C222" s="23" t="s">
        <v>252</v>
      </c>
      <c r="D222" s="23">
        <v>0</v>
      </c>
      <c r="E222" s="23"/>
      <c r="F222" s="23">
        <v>8161000</v>
      </c>
      <c r="G222" s="107">
        <f t="shared" si="13"/>
        <v>0</v>
      </c>
      <c r="I222" s="7">
        <f>SUMIFS(NK_XUAT_NHAP!L:L,NK_XUAT_NHAP!E:E,A222,NK_XUAT_NHAP!B:B,"PNK")</f>
        <v>0</v>
      </c>
      <c r="J222" s="7">
        <f>SUMIFS(NK_XUAT_NHAP!O:O,NK_XUAT_NHAP!E:E,A222,NK_XUAT_NHAP!B:B,"PNK")</f>
        <v>0</v>
      </c>
      <c r="K222" s="7">
        <f>SUMIFS(NK_XUAT_NHAP!L:L,NK_XUAT_NHAP!E:E,A222,NK_XUAT_NHAP!B:B,"PXK")</f>
        <v>0</v>
      </c>
      <c r="L222" s="7">
        <f>SUMIFS(NK_XUAT_NHAP!O:O,NK_XUAT_NHAP!E:E,A222,NK_XUAT_NHAP!B:B,"PXK")</f>
        <v>0</v>
      </c>
      <c r="M222" s="7">
        <f t="shared" si="14"/>
        <v>0</v>
      </c>
      <c r="N222" s="7">
        <f t="shared" si="15"/>
        <v>0</v>
      </c>
      <c r="O222" s="7">
        <f t="shared" si="16"/>
        <v>0</v>
      </c>
    </row>
    <row r="223" spans="1:15" ht="19.5" customHeight="1" x14ac:dyDescent="0.25">
      <c r="A223" s="106" t="s">
        <v>253</v>
      </c>
      <c r="B223" s="21" t="s">
        <v>254</v>
      </c>
      <c r="C223" s="23" t="s">
        <v>252</v>
      </c>
      <c r="D223" s="23">
        <v>0</v>
      </c>
      <c r="E223" s="23"/>
      <c r="F223" s="23">
        <v>8487400</v>
      </c>
      <c r="G223" s="107">
        <f t="shared" si="13"/>
        <v>0</v>
      </c>
      <c r="I223" s="7">
        <f>SUMIFS(NK_XUAT_NHAP!L:L,NK_XUAT_NHAP!E:E,A223,NK_XUAT_NHAP!B:B,"PNK")</f>
        <v>0</v>
      </c>
      <c r="J223" s="7">
        <f>SUMIFS(NK_XUAT_NHAP!O:O,NK_XUAT_NHAP!E:E,A223,NK_XUAT_NHAP!B:B,"PNK")</f>
        <v>0</v>
      </c>
      <c r="K223" s="7">
        <f>SUMIFS(NK_XUAT_NHAP!L:L,NK_XUAT_NHAP!E:E,A223,NK_XUAT_NHAP!B:B,"PXK")</f>
        <v>0</v>
      </c>
      <c r="L223" s="7">
        <f>SUMIFS(NK_XUAT_NHAP!O:O,NK_XUAT_NHAP!E:E,A223,NK_XUAT_NHAP!B:B,"PXK")</f>
        <v>0</v>
      </c>
      <c r="M223" s="7">
        <f t="shared" si="14"/>
        <v>0</v>
      </c>
      <c r="N223" s="7">
        <f t="shared" si="15"/>
        <v>0</v>
      </c>
      <c r="O223" s="7">
        <f t="shared" si="16"/>
        <v>0</v>
      </c>
    </row>
    <row r="224" spans="1:15" ht="19.5" customHeight="1" x14ac:dyDescent="0.25">
      <c r="A224" s="106" t="s">
        <v>255</v>
      </c>
      <c r="B224" s="21" t="s">
        <v>256</v>
      </c>
      <c r="C224" s="23" t="s">
        <v>252</v>
      </c>
      <c r="D224" s="23">
        <v>0</v>
      </c>
      <c r="E224" s="23"/>
      <c r="F224" s="23">
        <v>8487400</v>
      </c>
      <c r="G224" s="107">
        <f t="shared" si="13"/>
        <v>0</v>
      </c>
      <c r="I224" s="7">
        <f>SUMIFS(NK_XUAT_NHAP!L:L,NK_XUAT_NHAP!E:E,A224,NK_XUAT_NHAP!B:B,"PNK")</f>
        <v>0</v>
      </c>
      <c r="J224" s="7">
        <f>SUMIFS(NK_XUAT_NHAP!O:O,NK_XUAT_NHAP!E:E,A224,NK_XUAT_NHAP!B:B,"PNK")</f>
        <v>0</v>
      </c>
      <c r="K224" s="7">
        <f>SUMIFS(NK_XUAT_NHAP!L:L,NK_XUAT_NHAP!E:E,A224,NK_XUAT_NHAP!B:B,"PXK")</f>
        <v>0</v>
      </c>
      <c r="L224" s="7">
        <f>SUMIFS(NK_XUAT_NHAP!O:O,NK_XUAT_NHAP!E:E,A224,NK_XUAT_NHAP!B:B,"PXK")</f>
        <v>0</v>
      </c>
      <c r="M224" s="7">
        <f t="shared" si="14"/>
        <v>0</v>
      </c>
      <c r="N224" s="7">
        <f t="shared" si="15"/>
        <v>0</v>
      </c>
      <c r="O224" s="7">
        <f t="shared" si="16"/>
        <v>0</v>
      </c>
    </row>
    <row r="225" spans="1:15" ht="19.5" customHeight="1" x14ac:dyDescent="0.25">
      <c r="A225" s="106" t="s">
        <v>257</v>
      </c>
      <c r="B225" s="21" t="s">
        <v>258</v>
      </c>
      <c r="C225" s="23" t="s">
        <v>252</v>
      </c>
      <c r="D225" s="23">
        <v>0</v>
      </c>
      <c r="E225" s="23"/>
      <c r="F225" s="23">
        <v>8487400</v>
      </c>
      <c r="G225" s="107">
        <f t="shared" si="13"/>
        <v>0</v>
      </c>
      <c r="I225" s="7">
        <f>SUMIFS(NK_XUAT_NHAP!L:L,NK_XUAT_NHAP!E:E,A225,NK_XUAT_NHAP!B:B,"PNK")</f>
        <v>0</v>
      </c>
      <c r="J225" s="7">
        <f>SUMIFS(NK_XUAT_NHAP!O:O,NK_XUAT_NHAP!E:E,A225,NK_XUAT_NHAP!B:B,"PNK")</f>
        <v>0</v>
      </c>
      <c r="K225" s="7">
        <f>SUMIFS(NK_XUAT_NHAP!L:L,NK_XUAT_NHAP!E:E,A225,NK_XUAT_NHAP!B:B,"PXK")</f>
        <v>0</v>
      </c>
      <c r="L225" s="7">
        <f>SUMIFS(NK_XUAT_NHAP!O:O,NK_XUAT_NHAP!E:E,A225,NK_XUAT_NHAP!B:B,"PXK")</f>
        <v>0</v>
      </c>
      <c r="M225" s="7">
        <f t="shared" si="14"/>
        <v>0</v>
      </c>
      <c r="N225" s="7">
        <f t="shared" si="15"/>
        <v>0</v>
      </c>
      <c r="O225" s="7">
        <f t="shared" si="16"/>
        <v>0</v>
      </c>
    </row>
    <row r="226" spans="1:15" ht="19.5" customHeight="1" x14ac:dyDescent="0.25">
      <c r="A226" s="106" t="s">
        <v>259</v>
      </c>
      <c r="B226" s="21" t="s">
        <v>260</v>
      </c>
      <c r="C226" s="23" t="s">
        <v>252</v>
      </c>
      <c r="D226" s="23">
        <v>0</v>
      </c>
      <c r="E226" s="23"/>
      <c r="F226" s="23">
        <v>8487400</v>
      </c>
      <c r="G226" s="107">
        <f t="shared" si="13"/>
        <v>0</v>
      </c>
      <c r="I226" s="7">
        <f>SUMIFS(NK_XUAT_NHAP!L:L,NK_XUAT_NHAP!E:E,A226,NK_XUAT_NHAP!B:B,"PNK")</f>
        <v>0</v>
      </c>
      <c r="J226" s="7">
        <f>SUMIFS(NK_XUAT_NHAP!O:O,NK_XUAT_NHAP!E:E,A226,NK_XUAT_NHAP!B:B,"PNK")</f>
        <v>0</v>
      </c>
      <c r="K226" s="7">
        <f>SUMIFS(NK_XUAT_NHAP!L:L,NK_XUAT_NHAP!E:E,A226,NK_XUAT_NHAP!B:B,"PXK")</f>
        <v>0</v>
      </c>
      <c r="L226" s="7">
        <f>SUMIFS(NK_XUAT_NHAP!O:O,NK_XUAT_NHAP!E:E,A226,NK_XUAT_NHAP!B:B,"PXK")</f>
        <v>0</v>
      </c>
      <c r="M226" s="7">
        <f t="shared" si="14"/>
        <v>0</v>
      </c>
      <c r="N226" s="7">
        <f t="shared" si="15"/>
        <v>0</v>
      </c>
      <c r="O226" s="7">
        <f t="shared" si="16"/>
        <v>0</v>
      </c>
    </row>
    <row r="227" spans="1:15" ht="19.5" customHeight="1" x14ac:dyDescent="0.25">
      <c r="A227" s="106" t="s">
        <v>261</v>
      </c>
      <c r="B227" s="21" t="s">
        <v>262</v>
      </c>
      <c r="C227" s="23" t="s">
        <v>252</v>
      </c>
      <c r="D227" s="23">
        <v>0</v>
      </c>
      <c r="E227" s="23"/>
      <c r="F227" s="23">
        <v>8487400</v>
      </c>
      <c r="G227" s="107">
        <f t="shared" si="13"/>
        <v>0</v>
      </c>
      <c r="I227" s="7">
        <f>SUMIFS(NK_XUAT_NHAP!L:L,NK_XUAT_NHAP!E:E,A227,NK_XUAT_NHAP!B:B,"PNK")</f>
        <v>0</v>
      </c>
      <c r="J227" s="7">
        <f>SUMIFS(NK_XUAT_NHAP!O:O,NK_XUAT_NHAP!E:E,A227,NK_XUAT_NHAP!B:B,"PNK")</f>
        <v>0</v>
      </c>
      <c r="K227" s="7">
        <f>SUMIFS(NK_XUAT_NHAP!L:L,NK_XUAT_NHAP!E:E,A227,NK_XUAT_NHAP!B:B,"PXK")</f>
        <v>0</v>
      </c>
      <c r="L227" s="7">
        <f>SUMIFS(NK_XUAT_NHAP!O:O,NK_XUAT_NHAP!E:E,A227,NK_XUAT_NHAP!B:B,"PXK")</f>
        <v>0</v>
      </c>
      <c r="M227" s="7">
        <f t="shared" si="14"/>
        <v>0</v>
      </c>
      <c r="N227" s="7">
        <f t="shared" si="15"/>
        <v>0</v>
      </c>
      <c r="O227" s="7">
        <f t="shared" si="16"/>
        <v>0</v>
      </c>
    </row>
    <row r="228" spans="1:15" ht="19.5" customHeight="1" x14ac:dyDescent="0.25">
      <c r="A228" s="106" t="s">
        <v>263</v>
      </c>
      <c r="B228" s="21" t="s">
        <v>264</v>
      </c>
      <c r="C228" s="23" t="s">
        <v>252</v>
      </c>
      <c r="D228" s="23">
        <v>0</v>
      </c>
      <c r="E228" s="23"/>
      <c r="F228" s="23">
        <v>8487400</v>
      </c>
      <c r="G228" s="107">
        <f t="shared" si="13"/>
        <v>0</v>
      </c>
      <c r="I228" s="7">
        <f>SUMIFS(NK_XUAT_NHAP!L:L,NK_XUAT_NHAP!E:E,A228,NK_XUAT_NHAP!B:B,"PNK")</f>
        <v>0</v>
      </c>
      <c r="J228" s="7">
        <f>SUMIFS(NK_XUAT_NHAP!O:O,NK_XUAT_NHAP!E:E,A228,NK_XUAT_NHAP!B:B,"PNK")</f>
        <v>0</v>
      </c>
      <c r="K228" s="7">
        <f>SUMIFS(NK_XUAT_NHAP!L:L,NK_XUAT_NHAP!E:E,A228,NK_XUAT_NHAP!B:B,"PXK")</f>
        <v>0</v>
      </c>
      <c r="L228" s="7">
        <f>SUMIFS(NK_XUAT_NHAP!O:O,NK_XUAT_NHAP!E:E,A228,NK_XUAT_NHAP!B:B,"PXK")</f>
        <v>0</v>
      </c>
      <c r="M228" s="7">
        <f t="shared" si="14"/>
        <v>0</v>
      </c>
      <c r="N228" s="7">
        <f t="shared" si="15"/>
        <v>0</v>
      </c>
      <c r="O228" s="7">
        <f t="shared" si="16"/>
        <v>0</v>
      </c>
    </row>
    <row r="229" spans="1:15" ht="19.5" customHeight="1" x14ac:dyDescent="0.25">
      <c r="A229" s="106" t="s">
        <v>265</v>
      </c>
      <c r="B229" s="21" t="s">
        <v>266</v>
      </c>
      <c r="C229" s="23" t="s">
        <v>252</v>
      </c>
      <c r="D229" s="23">
        <v>0</v>
      </c>
      <c r="E229" s="23"/>
      <c r="F229" s="23">
        <v>8487400</v>
      </c>
      <c r="G229" s="107">
        <f t="shared" si="13"/>
        <v>0</v>
      </c>
      <c r="I229" s="7">
        <f>SUMIFS(NK_XUAT_NHAP!L:L,NK_XUAT_NHAP!E:E,A229,NK_XUAT_NHAP!B:B,"PNK")</f>
        <v>0</v>
      </c>
      <c r="J229" s="7">
        <f>SUMIFS(NK_XUAT_NHAP!O:O,NK_XUAT_NHAP!E:E,A229,NK_XUAT_NHAP!B:B,"PNK")</f>
        <v>0</v>
      </c>
      <c r="K229" s="7">
        <f>SUMIFS(NK_XUAT_NHAP!L:L,NK_XUAT_NHAP!E:E,A229,NK_XUAT_NHAP!B:B,"PXK")</f>
        <v>0</v>
      </c>
      <c r="L229" s="7">
        <f>SUMIFS(NK_XUAT_NHAP!O:O,NK_XUAT_NHAP!E:E,A229,NK_XUAT_NHAP!B:B,"PXK")</f>
        <v>0</v>
      </c>
      <c r="M229" s="7">
        <f t="shared" si="14"/>
        <v>0</v>
      </c>
      <c r="N229" s="7">
        <f t="shared" si="15"/>
        <v>0</v>
      </c>
      <c r="O229" s="7">
        <f t="shared" si="16"/>
        <v>0</v>
      </c>
    </row>
    <row r="230" spans="1:15" ht="19.5" customHeight="1" x14ac:dyDescent="0.25">
      <c r="A230" s="106" t="s">
        <v>267</v>
      </c>
      <c r="B230" s="21" t="s">
        <v>268</v>
      </c>
      <c r="C230" s="23" t="s">
        <v>252</v>
      </c>
      <c r="D230" s="23">
        <v>0</v>
      </c>
      <c r="E230" s="23"/>
      <c r="F230" s="23">
        <v>8487400</v>
      </c>
      <c r="G230" s="107">
        <f t="shared" si="13"/>
        <v>0</v>
      </c>
      <c r="I230" s="7">
        <f>SUMIFS(NK_XUAT_NHAP!L:L,NK_XUAT_NHAP!E:E,A230,NK_XUAT_NHAP!B:B,"PNK")</f>
        <v>0</v>
      </c>
      <c r="J230" s="7">
        <f>SUMIFS(NK_XUAT_NHAP!O:O,NK_XUAT_NHAP!E:E,A230,NK_XUAT_NHAP!B:B,"PNK")</f>
        <v>0</v>
      </c>
      <c r="K230" s="7">
        <f>SUMIFS(NK_XUAT_NHAP!L:L,NK_XUAT_NHAP!E:E,A230,NK_XUAT_NHAP!B:B,"PXK")</f>
        <v>0</v>
      </c>
      <c r="L230" s="7">
        <f>SUMIFS(NK_XUAT_NHAP!O:O,NK_XUAT_NHAP!E:E,A230,NK_XUAT_NHAP!B:B,"PXK")</f>
        <v>0</v>
      </c>
      <c r="M230" s="7">
        <f t="shared" si="14"/>
        <v>0</v>
      </c>
      <c r="N230" s="7">
        <f t="shared" si="15"/>
        <v>0</v>
      </c>
      <c r="O230" s="7">
        <f t="shared" si="16"/>
        <v>0</v>
      </c>
    </row>
    <row r="231" spans="1:15" ht="19.5" customHeight="1" x14ac:dyDescent="0.25">
      <c r="A231" s="106" t="s">
        <v>269</v>
      </c>
      <c r="B231" s="21" t="s">
        <v>270</v>
      </c>
      <c r="C231" s="23" t="s">
        <v>252</v>
      </c>
      <c r="D231" s="23">
        <v>0</v>
      </c>
      <c r="E231" s="23"/>
      <c r="F231" s="23">
        <v>7772400</v>
      </c>
      <c r="G231" s="107">
        <f t="shared" si="13"/>
        <v>0</v>
      </c>
      <c r="I231" s="7">
        <f>SUMIFS(NK_XUAT_NHAP!L:L,NK_XUAT_NHAP!E:E,A231,NK_XUAT_NHAP!B:B,"PNK")</f>
        <v>0</v>
      </c>
      <c r="J231" s="7">
        <f>SUMIFS(NK_XUAT_NHAP!O:O,NK_XUAT_NHAP!E:E,A231,NK_XUAT_NHAP!B:B,"PNK")</f>
        <v>0</v>
      </c>
      <c r="K231" s="7">
        <f>SUMIFS(NK_XUAT_NHAP!L:L,NK_XUAT_NHAP!E:E,A231,NK_XUAT_NHAP!B:B,"PXK")</f>
        <v>0</v>
      </c>
      <c r="L231" s="7">
        <f>SUMIFS(NK_XUAT_NHAP!O:O,NK_XUAT_NHAP!E:E,A231,NK_XUAT_NHAP!B:B,"PXK")</f>
        <v>0</v>
      </c>
      <c r="M231" s="7">
        <f t="shared" si="14"/>
        <v>0</v>
      </c>
      <c r="N231" s="7">
        <f t="shared" si="15"/>
        <v>0</v>
      </c>
      <c r="O231" s="7">
        <f t="shared" si="16"/>
        <v>0</v>
      </c>
    </row>
    <row r="232" spans="1:15" ht="19.5" customHeight="1" x14ac:dyDescent="0.25">
      <c r="A232" s="106" t="s">
        <v>271</v>
      </c>
      <c r="B232" s="21" t="s">
        <v>272</v>
      </c>
      <c r="C232" s="23" t="s">
        <v>252</v>
      </c>
      <c r="D232" s="23">
        <v>0</v>
      </c>
      <c r="E232" s="23"/>
      <c r="F232" s="23">
        <v>7772400</v>
      </c>
      <c r="G232" s="107">
        <f t="shared" si="13"/>
        <v>0</v>
      </c>
      <c r="I232" s="7">
        <f>SUMIFS(NK_XUAT_NHAP!L:L,NK_XUAT_NHAP!E:E,A232,NK_XUAT_NHAP!B:B,"PNK")</f>
        <v>0</v>
      </c>
      <c r="J232" s="7">
        <f>SUMIFS(NK_XUAT_NHAP!O:O,NK_XUAT_NHAP!E:E,A232,NK_XUAT_NHAP!B:B,"PNK")</f>
        <v>0</v>
      </c>
      <c r="K232" s="7">
        <f>SUMIFS(NK_XUAT_NHAP!L:L,NK_XUAT_NHAP!E:E,A232,NK_XUAT_NHAP!B:B,"PXK")</f>
        <v>0</v>
      </c>
      <c r="L232" s="7">
        <f>SUMIFS(NK_XUAT_NHAP!O:O,NK_XUAT_NHAP!E:E,A232,NK_XUAT_NHAP!B:B,"PXK")</f>
        <v>0</v>
      </c>
      <c r="M232" s="7">
        <f t="shared" si="14"/>
        <v>0</v>
      </c>
      <c r="N232" s="7">
        <f t="shared" si="15"/>
        <v>0</v>
      </c>
      <c r="O232" s="7">
        <f t="shared" si="16"/>
        <v>0</v>
      </c>
    </row>
    <row r="233" spans="1:15" ht="19.5" customHeight="1" x14ac:dyDescent="0.25">
      <c r="A233" s="106" t="s">
        <v>273</v>
      </c>
      <c r="B233" s="21" t="s">
        <v>274</v>
      </c>
      <c r="C233" s="23" t="s">
        <v>252</v>
      </c>
      <c r="D233" s="23">
        <v>0</v>
      </c>
      <c r="E233" s="23"/>
      <c r="F233" s="23">
        <v>7772400</v>
      </c>
      <c r="G233" s="107">
        <f t="shared" si="13"/>
        <v>0</v>
      </c>
      <c r="I233" s="7">
        <f>SUMIFS(NK_XUAT_NHAP!L:L,NK_XUAT_NHAP!E:E,A233,NK_XUAT_NHAP!B:B,"PNK")</f>
        <v>0</v>
      </c>
      <c r="J233" s="7">
        <f>SUMIFS(NK_XUAT_NHAP!O:O,NK_XUAT_NHAP!E:E,A233,NK_XUAT_NHAP!B:B,"PNK")</f>
        <v>0</v>
      </c>
      <c r="K233" s="7">
        <f>SUMIFS(NK_XUAT_NHAP!L:L,NK_XUAT_NHAP!E:E,A233,NK_XUAT_NHAP!B:B,"PXK")</f>
        <v>0</v>
      </c>
      <c r="L233" s="7">
        <f>SUMIFS(NK_XUAT_NHAP!O:O,NK_XUAT_NHAP!E:E,A233,NK_XUAT_NHAP!B:B,"PXK")</f>
        <v>0</v>
      </c>
      <c r="M233" s="7">
        <f t="shared" si="14"/>
        <v>0</v>
      </c>
      <c r="N233" s="7">
        <f t="shared" si="15"/>
        <v>0</v>
      </c>
      <c r="O233" s="7">
        <f t="shared" si="16"/>
        <v>0</v>
      </c>
    </row>
    <row r="234" spans="1:15" ht="19.5" customHeight="1" x14ac:dyDescent="0.25">
      <c r="A234" s="106" t="s">
        <v>275</v>
      </c>
      <c r="B234" s="21" t="s">
        <v>276</v>
      </c>
      <c r="C234" s="23" t="s">
        <v>252</v>
      </c>
      <c r="D234" s="23">
        <v>0</v>
      </c>
      <c r="E234" s="23"/>
      <c r="F234" s="23">
        <v>7772400</v>
      </c>
      <c r="G234" s="107">
        <f t="shared" si="13"/>
        <v>0</v>
      </c>
      <c r="I234" s="7">
        <f>SUMIFS(NK_XUAT_NHAP!L:L,NK_XUAT_NHAP!E:E,A234,NK_XUAT_NHAP!B:B,"PNK")</f>
        <v>0</v>
      </c>
      <c r="J234" s="7">
        <f>SUMIFS(NK_XUAT_NHAP!O:O,NK_XUAT_NHAP!E:E,A234,NK_XUAT_NHAP!B:B,"PNK")</f>
        <v>0</v>
      </c>
      <c r="K234" s="7">
        <f>SUMIFS(NK_XUAT_NHAP!L:L,NK_XUAT_NHAP!E:E,A234,NK_XUAT_NHAP!B:B,"PXK")</f>
        <v>0</v>
      </c>
      <c r="L234" s="7">
        <f>SUMIFS(NK_XUAT_NHAP!O:O,NK_XUAT_NHAP!E:E,A234,NK_XUAT_NHAP!B:B,"PXK")</f>
        <v>0</v>
      </c>
      <c r="M234" s="7">
        <f t="shared" si="14"/>
        <v>0</v>
      </c>
      <c r="N234" s="7">
        <f t="shared" si="15"/>
        <v>0</v>
      </c>
      <c r="O234" s="7">
        <f t="shared" si="16"/>
        <v>0</v>
      </c>
    </row>
    <row r="235" spans="1:15" ht="19.5" customHeight="1" x14ac:dyDescent="0.25">
      <c r="A235" s="106" t="s">
        <v>277</v>
      </c>
      <c r="B235" s="21" t="s">
        <v>278</v>
      </c>
      <c r="C235" s="23" t="s">
        <v>252</v>
      </c>
      <c r="D235" s="23">
        <v>0</v>
      </c>
      <c r="E235" s="23"/>
      <c r="F235" s="23">
        <v>7772400</v>
      </c>
      <c r="G235" s="107">
        <f t="shared" si="13"/>
        <v>0</v>
      </c>
      <c r="I235" s="7">
        <f>SUMIFS(NK_XUAT_NHAP!L:L,NK_XUAT_NHAP!E:E,A235,NK_XUAT_NHAP!B:B,"PNK")</f>
        <v>0</v>
      </c>
      <c r="J235" s="7">
        <f>SUMIFS(NK_XUAT_NHAP!O:O,NK_XUAT_NHAP!E:E,A235,NK_XUAT_NHAP!B:B,"PNK")</f>
        <v>0</v>
      </c>
      <c r="K235" s="7">
        <f>SUMIFS(NK_XUAT_NHAP!L:L,NK_XUAT_NHAP!E:E,A235,NK_XUAT_NHAP!B:B,"PXK")</f>
        <v>0</v>
      </c>
      <c r="L235" s="7">
        <f>SUMIFS(NK_XUAT_NHAP!O:O,NK_XUAT_NHAP!E:E,A235,NK_XUAT_NHAP!B:B,"PXK")</f>
        <v>0</v>
      </c>
      <c r="M235" s="7">
        <f t="shared" si="14"/>
        <v>0</v>
      </c>
      <c r="N235" s="7">
        <f t="shared" si="15"/>
        <v>0</v>
      </c>
      <c r="O235" s="7">
        <f t="shared" si="16"/>
        <v>0</v>
      </c>
    </row>
    <row r="236" spans="1:15" ht="19.5" customHeight="1" x14ac:dyDescent="0.25">
      <c r="A236" s="106" t="s">
        <v>279</v>
      </c>
      <c r="B236" s="21" t="s">
        <v>280</v>
      </c>
      <c r="C236" s="23" t="s">
        <v>252</v>
      </c>
      <c r="D236" s="23">
        <v>0</v>
      </c>
      <c r="E236" s="23"/>
      <c r="F236" s="23">
        <v>7772400</v>
      </c>
      <c r="G236" s="107">
        <f t="shared" si="13"/>
        <v>0</v>
      </c>
      <c r="I236" s="7">
        <f>SUMIFS(NK_XUAT_NHAP!L:L,NK_XUAT_NHAP!E:E,A236,NK_XUAT_NHAP!B:B,"PNK")</f>
        <v>0</v>
      </c>
      <c r="J236" s="7">
        <f>SUMIFS(NK_XUAT_NHAP!O:O,NK_XUAT_NHAP!E:E,A236,NK_XUAT_NHAP!B:B,"PNK")</f>
        <v>0</v>
      </c>
      <c r="K236" s="7">
        <f>SUMIFS(NK_XUAT_NHAP!L:L,NK_XUAT_NHAP!E:E,A236,NK_XUAT_NHAP!B:B,"PXK")</f>
        <v>0</v>
      </c>
      <c r="L236" s="7">
        <f>SUMIFS(NK_XUAT_NHAP!O:O,NK_XUAT_NHAP!E:E,A236,NK_XUAT_NHAP!B:B,"PXK")</f>
        <v>0</v>
      </c>
      <c r="M236" s="7">
        <f t="shared" si="14"/>
        <v>0</v>
      </c>
      <c r="N236" s="7">
        <f t="shared" si="15"/>
        <v>0</v>
      </c>
      <c r="O236" s="7">
        <f t="shared" si="16"/>
        <v>0</v>
      </c>
    </row>
    <row r="237" spans="1:15" ht="19.5" customHeight="1" x14ac:dyDescent="0.25">
      <c r="A237" s="106" t="s">
        <v>281</v>
      </c>
      <c r="B237" s="21" t="s">
        <v>282</v>
      </c>
      <c r="C237" s="23" t="s">
        <v>252</v>
      </c>
      <c r="D237" s="23">
        <v>0</v>
      </c>
      <c r="E237" s="23"/>
      <c r="F237" s="23">
        <v>7772400</v>
      </c>
      <c r="G237" s="107">
        <f t="shared" si="13"/>
        <v>0</v>
      </c>
      <c r="I237" s="7">
        <f>SUMIFS(NK_XUAT_NHAP!L:L,NK_XUAT_NHAP!E:E,A237,NK_XUAT_NHAP!B:B,"PNK")</f>
        <v>0</v>
      </c>
      <c r="J237" s="7">
        <f>SUMIFS(NK_XUAT_NHAP!O:O,NK_XUAT_NHAP!E:E,A237,NK_XUAT_NHAP!B:B,"PNK")</f>
        <v>0</v>
      </c>
      <c r="K237" s="7">
        <f>SUMIFS(NK_XUAT_NHAP!L:L,NK_XUAT_NHAP!E:E,A237,NK_XUAT_NHAP!B:B,"PXK")</f>
        <v>0</v>
      </c>
      <c r="L237" s="7">
        <f>SUMIFS(NK_XUAT_NHAP!O:O,NK_XUAT_NHAP!E:E,A237,NK_XUAT_NHAP!B:B,"PXK")</f>
        <v>0</v>
      </c>
      <c r="M237" s="7">
        <f t="shared" si="14"/>
        <v>0</v>
      </c>
      <c r="N237" s="7">
        <f t="shared" si="15"/>
        <v>0</v>
      </c>
      <c r="O237" s="7">
        <f t="shared" si="16"/>
        <v>0</v>
      </c>
    </row>
    <row r="238" spans="1:15" s="24" customFormat="1" ht="19.5" customHeight="1" x14ac:dyDescent="0.25">
      <c r="A238" s="106" t="s">
        <v>283</v>
      </c>
      <c r="B238" s="21" t="s">
        <v>284</v>
      </c>
      <c r="C238" s="23" t="s">
        <v>252</v>
      </c>
      <c r="D238" s="23">
        <v>0</v>
      </c>
      <c r="E238" s="23"/>
      <c r="F238" s="23">
        <v>7772400</v>
      </c>
      <c r="G238" s="107">
        <f t="shared" si="13"/>
        <v>0</v>
      </c>
      <c r="I238" s="7">
        <f>SUMIFS(NK_XUAT_NHAP!L:L,NK_XUAT_NHAP!E:E,A238,NK_XUAT_NHAP!B:B,"PNK")</f>
        <v>0</v>
      </c>
      <c r="J238" s="7">
        <f>SUMIFS(NK_XUAT_NHAP!O:O,NK_XUAT_NHAP!E:E,A238,NK_XUAT_NHAP!B:B,"PNK")</f>
        <v>0</v>
      </c>
      <c r="K238" s="7">
        <f>SUMIFS(NK_XUAT_NHAP!L:L,NK_XUAT_NHAP!E:E,A238,NK_XUAT_NHAP!B:B,"PXK")</f>
        <v>0</v>
      </c>
      <c r="L238" s="7">
        <f>SUMIFS(NK_XUAT_NHAP!O:O,NK_XUAT_NHAP!E:E,A238,NK_XUAT_NHAP!B:B,"PXK")</f>
        <v>0</v>
      </c>
      <c r="M238" s="7">
        <f t="shared" si="14"/>
        <v>0</v>
      </c>
      <c r="N238" s="7">
        <f t="shared" si="15"/>
        <v>0</v>
      </c>
      <c r="O238" s="7">
        <f t="shared" si="16"/>
        <v>0</v>
      </c>
    </row>
    <row r="239" spans="1:15" ht="19.5" customHeight="1" x14ac:dyDescent="0.25">
      <c r="A239" s="106" t="s">
        <v>285</v>
      </c>
      <c r="B239" s="21" t="s">
        <v>286</v>
      </c>
      <c r="C239" s="23" t="s">
        <v>252</v>
      </c>
      <c r="D239" s="23">
        <v>0</v>
      </c>
      <c r="E239" s="23"/>
      <c r="F239" s="23">
        <v>7772400</v>
      </c>
      <c r="G239" s="107">
        <f t="shared" si="13"/>
        <v>0</v>
      </c>
      <c r="I239" s="7">
        <f>SUMIFS(NK_XUAT_NHAP!L:L,NK_XUAT_NHAP!E:E,A239,NK_XUAT_NHAP!B:B,"PNK")</f>
        <v>0</v>
      </c>
      <c r="J239" s="7">
        <f>SUMIFS(NK_XUAT_NHAP!O:O,NK_XUAT_NHAP!E:E,A239,NK_XUAT_NHAP!B:B,"PNK")</f>
        <v>0</v>
      </c>
      <c r="K239" s="7">
        <f>SUMIFS(NK_XUAT_NHAP!L:L,NK_XUAT_NHAP!E:E,A239,NK_XUAT_NHAP!B:B,"PXK")</f>
        <v>0</v>
      </c>
      <c r="L239" s="7">
        <f>SUMIFS(NK_XUAT_NHAP!O:O,NK_XUAT_NHAP!E:E,A239,NK_XUAT_NHAP!B:B,"PXK")</f>
        <v>0</v>
      </c>
      <c r="M239" s="7">
        <f t="shared" si="14"/>
        <v>0</v>
      </c>
      <c r="N239" s="7">
        <f t="shared" si="15"/>
        <v>0</v>
      </c>
      <c r="O239" s="7">
        <f t="shared" si="16"/>
        <v>0</v>
      </c>
    </row>
    <row r="240" spans="1:15" ht="19.5" customHeight="1" x14ac:dyDescent="0.25">
      <c r="A240" s="106" t="s">
        <v>287</v>
      </c>
      <c r="B240" s="21" t="s">
        <v>288</v>
      </c>
      <c r="C240" s="23">
        <v>0</v>
      </c>
      <c r="D240" s="23">
        <v>0</v>
      </c>
      <c r="E240" s="23"/>
      <c r="F240" s="23">
        <v>0</v>
      </c>
      <c r="G240" s="107">
        <f t="shared" si="13"/>
        <v>0</v>
      </c>
      <c r="I240" s="7">
        <f>SUMIFS(NK_XUAT_NHAP!L:L,NK_XUAT_NHAP!E:E,A240,NK_XUAT_NHAP!B:B,"PNK")</f>
        <v>0</v>
      </c>
      <c r="J240" s="7">
        <f>SUMIFS(NK_XUAT_NHAP!O:O,NK_XUAT_NHAP!E:E,A240,NK_XUAT_NHAP!B:B,"PNK")</f>
        <v>0</v>
      </c>
      <c r="K240" s="7">
        <f>SUMIFS(NK_XUAT_NHAP!L:L,NK_XUAT_NHAP!E:E,A240,NK_XUAT_NHAP!B:B,"PXK")</f>
        <v>0</v>
      </c>
      <c r="L240" s="7">
        <f>SUMIFS(NK_XUAT_NHAP!O:O,NK_XUAT_NHAP!E:E,A240,NK_XUAT_NHAP!B:B,"PXK")</f>
        <v>0</v>
      </c>
      <c r="M240" s="7">
        <f t="shared" si="14"/>
        <v>0</v>
      </c>
      <c r="N240" s="7">
        <f t="shared" si="15"/>
        <v>0</v>
      </c>
      <c r="O240" s="7">
        <f t="shared" si="16"/>
        <v>0</v>
      </c>
    </row>
    <row r="241" spans="1:15" ht="19.5" customHeight="1" x14ac:dyDescent="0.25">
      <c r="A241" s="106" t="s">
        <v>289</v>
      </c>
      <c r="B241" s="21" t="s">
        <v>2946</v>
      </c>
      <c r="C241" s="23" t="s">
        <v>252</v>
      </c>
      <c r="D241" s="23">
        <v>0</v>
      </c>
      <c r="E241" s="23"/>
      <c r="F241" s="23">
        <v>8277100</v>
      </c>
      <c r="G241" s="107">
        <f t="shared" si="13"/>
        <v>0</v>
      </c>
      <c r="I241" s="7">
        <f>SUMIFS(NK_XUAT_NHAP!L:L,NK_XUAT_NHAP!E:E,A241,NK_XUAT_NHAP!B:B,"PNK")</f>
        <v>0</v>
      </c>
      <c r="J241" s="7">
        <f>SUMIFS(NK_XUAT_NHAP!O:O,NK_XUAT_NHAP!E:E,A241,NK_XUAT_NHAP!B:B,"PNK")</f>
        <v>0</v>
      </c>
      <c r="K241" s="7">
        <f>SUMIFS(NK_XUAT_NHAP!L:L,NK_XUAT_NHAP!E:E,A241,NK_XUAT_NHAP!B:B,"PXK")</f>
        <v>0</v>
      </c>
      <c r="L241" s="7">
        <f>SUMIFS(NK_XUAT_NHAP!O:O,NK_XUAT_NHAP!E:E,A241,NK_XUAT_NHAP!B:B,"PXK")</f>
        <v>0</v>
      </c>
      <c r="M241" s="7">
        <f t="shared" si="14"/>
        <v>0</v>
      </c>
      <c r="N241" s="7">
        <f t="shared" si="15"/>
        <v>0</v>
      </c>
      <c r="O241" s="7">
        <f t="shared" si="16"/>
        <v>0</v>
      </c>
    </row>
    <row r="242" spans="1:15" ht="19.5" customHeight="1" x14ac:dyDescent="0.25">
      <c r="A242" s="106" t="s">
        <v>290</v>
      </c>
      <c r="B242" s="21" t="s">
        <v>2947</v>
      </c>
      <c r="C242" s="23" t="s">
        <v>252</v>
      </c>
      <c r="D242" s="23">
        <v>0</v>
      </c>
      <c r="E242" s="23"/>
      <c r="F242" s="23">
        <v>8277100</v>
      </c>
      <c r="G242" s="107">
        <f t="shared" si="13"/>
        <v>0</v>
      </c>
      <c r="I242" s="7">
        <f>SUMIFS(NK_XUAT_NHAP!L:L,NK_XUAT_NHAP!E:E,A242,NK_XUAT_NHAP!B:B,"PNK")</f>
        <v>0</v>
      </c>
      <c r="J242" s="7">
        <f>SUMIFS(NK_XUAT_NHAP!O:O,NK_XUAT_NHAP!E:E,A242,NK_XUAT_NHAP!B:B,"PNK")</f>
        <v>0</v>
      </c>
      <c r="K242" s="7">
        <f>SUMIFS(NK_XUAT_NHAP!L:L,NK_XUAT_NHAP!E:E,A242,NK_XUAT_NHAP!B:B,"PXK")</f>
        <v>0</v>
      </c>
      <c r="L242" s="7">
        <f>SUMIFS(NK_XUAT_NHAP!O:O,NK_XUAT_NHAP!E:E,A242,NK_XUAT_NHAP!B:B,"PXK")</f>
        <v>0</v>
      </c>
      <c r="M242" s="7">
        <f t="shared" si="14"/>
        <v>0</v>
      </c>
      <c r="N242" s="7">
        <f t="shared" si="15"/>
        <v>0</v>
      </c>
      <c r="O242" s="7">
        <f t="shared" si="16"/>
        <v>0</v>
      </c>
    </row>
    <row r="243" spans="1:15" ht="19.5" customHeight="1" x14ac:dyDescent="0.25">
      <c r="A243" s="106" t="s">
        <v>291</v>
      </c>
      <c r="B243" s="21" t="s">
        <v>2948</v>
      </c>
      <c r="C243" s="23" t="s">
        <v>252</v>
      </c>
      <c r="D243" s="23">
        <v>0</v>
      </c>
      <c r="E243" s="23"/>
      <c r="F243" s="23">
        <v>8378000</v>
      </c>
      <c r="G243" s="107">
        <f t="shared" si="13"/>
        <v>0</v>
      </c>
      <c r="I243" s="7">
        <f>SUMIFS(NK_XUAT_NHAP!L:L,NK_XUAT_NHAP!E:E,A243,NK_XUAT_NHAP!B:B,"PNK")</f>
        <v>0</v>
      </c>
      <c r="J243" s="7">
        <f>SUMIFS(NK_XUAT_NHAP!O:O,NK_XUAT_NHAP!E:E,A243,NK_XUAT_NHAP!B:B,"PNK")</f>
        <v>0</v>
      </c>
      <c r="K243" s="7">
        <f>SUMIFS(NK_XUAT_NHAP!L:L,NK_XUAT_NHAP!E:E,A243,NK_XUAT_NHAP!B:B,"PXK")</f>
        <v>0</v>
      </c>
      <c r="L243" s="7">
        <f>SUMIFS(NK_XUAT_NHAP!O:O,NK_XUAT_NHAP!E:E,A243,NK_XUAT_NHAP!B:B,"PXK")</f>
        <v>0</v>
      </c>
      <c r="M243" s="7">
        <f t="shared" si="14"/>
        <v>0</v>
      </c>
      <c r="N243" s="7">
        <f t="shared" si="15"/>
        <v>0</v>
      </c>
      <c r="O243" s="7">
        <f t="shared" si="16"/>
        <v>0</v>
      </c>
    </row>
    <row r="244" spans="1:15" ht="19.5" customHeight="1" x14ac:dyDescent="0.25">
      <c r="A244" s="106" t="s">
        <v>292</v>
      </c>
      <c r="B244" s="21" t="s">
        <v>2949</v>
      </c>
      <c r="C244" s="23" t="s">
        <v>252</v>
      </c>
      <c r="D244" s="23">
        <v>0</v>
      </c>
      <c r="E244" s="23"/>
      <c r="F244" s="23">
        <v>8378000</v>
      </c>
      <c r="G244" s="107">
        <f t="shared" si="13"/>
        <v>0</v>
      </c>
      <c r="I244" s="7">
        <f>SUMIFS(NK_XUAT_NHAP!L:L,NK_XUAT_NHAP!E:E,A244,NK_XUAT_NHAP!B:B,"PNK")</f>
        <v>0</v>
      </c>
      <c r="J244" s="7">
        <f>SUMIFS(NK_XUAT_NHAP!O:O,NK_XUAT_NHAP!E:E,A244,NK_XUAT_NHAP!B:B,"PNK")</f>
        <v>0</v>
      </c>
      <c r="K244" s="7">
        <f>SUMIFS(NK_XUAT_NHAP!L:L,NK_XUAT_NHAP!E:E,A244,NK_XUAT_NHAP!B:B,"PXK")</f>
        <v>0</v>
      </c>
      <c r="L244" s="7">
        <f>SUMIFS(NK_XUAT_NHAP!O:O,NK_XUAT_NHAP!E:E,A244,NK_XUAT_NHAP!B:B,"PXK")</f>
        <v>0</v>
      </c>
      <c r="M244" s="7">
        <f t="shared" si="14"/>
        <v>0</v>
      </c>
      <c r="N244" s="7">
        <f t="shared" si="15"/>
        <v>0</v>
      </c>
      <c r="O244" s="7">
        <f t="shared" si="16"/>
        <v>0</v>
      </c>
    </row>
    <row r="245" spans="1:15" ht="19.5" customHeight="1" x14ac:dyDescent="0.25">
      <c r="A245" s="106" t="s">
        <v>293</v>
      </c>
      <c r="B245" s="21" t="s">
        <v>294</v>
      </c>
      <c r="C245" s="23">
        <v>0</v>
      </c>
      <c r="D245" s="23">
        <v>0</v>
      </c>
      <c r="E245" s="23"/>
      <c r="F245" s="23">
        <v>0</v>
      </c>
      <c r="G245" s="107">
        <f t="shared" si="13"/>
        <v>0</v>
      </c>
      <c r="I245" s="7">
        <f>SUMIFS(NK_XUAT_NHAP!L:L,NK_XUAT_NHAP!E:E,A245,NK_XUAT_NHAP!B:B,"PNK")</f>
        <v>0</v>
      </c>
      <c r="J245" s="7">
        <f>SUMIFS(NK_XUAT_NHAP!O:O,NK_XUAT_NHAP!E:E,A245,NK_XUAT_NHAP!B:B,"PNK")</f>
        <v>0</v>
      </c>
      <c r="K245" s="7">
        <f>SUMIFS(NK_XUAT_NHAP!L:L,NK_XUAT_NHAP!E:E,A245,NK_XUAT_NHAP!B:B,"PXK")</f>
        <v>0</v>
      </c>
      <c r="L245" s="7">
        <f>SUMIFS(NK_XUAT_NHAP!O:O,NK_XUAT_NHAP!E:E,A245,NK_XUAT_NHAP!B:B,"PXK")</f>
        <v>0</v>
      </c>
      <c r="M245" s="7">
        <f t="shared" si="14"/>
        <v>0</v>
      </c>
      <c r="N245" s="7">
        <f t="shared" si="15"/>
        <v>0</v>
      </c>
      <c r="O245" s="7">
        <f t="shared" si="16"/>
        <v>0</v>
      </c>
    </row>
    <row r="246" spans="1:15" ht="19.5" customHeight="1" x14ac:dyDescent="0.25">
      <c r="A246" s="106" t="s">
        <v>295</v>
      </c>
      <c r="B246" s="21" t="s">
        <v>2950</v>
      </c>
      <c r="C246" s="23" t="s">
        <v>49</v>
      </c>
      <c r="D246" s="23">
        <v>0</v>
      </c>
      <c r="E246" s="23"/>
      <c r="F246" s="23">
        <v>267800</v>
      </c>
      <c r="G246" s="107">
        <f t="shared" si="13"/>
        <v>0</v>
      </c>
      <c r="I246" s="7">
        <f>SUMIFS(NK_XUAT_NHAP!L:L,NK_XUAT_NHAP!E:E,A246,NK_XUAT_NHAP!B:B,"PNK")</f>
        <v>0</v>
      </c>
      <c r="J246" s="7">
        <f>SUMIFS(NK_XUAT_NHAP!O:O,NK_XUAT_NHAP!E:E,A246,NK_XUAT_NHAP!B:B,"PNK")</f>
        <v>0</v>
      </c>
      <c r="K246" s="7">
        <f>SUMIFS(NK_XUAT_NHAP!L:L,NK_XUAT_NHAP!E:E,A246,NK_XUAT_NHAP!B:B,"PXK")</f>
        <v>0</v>
      </c>
      <c r="L246" s="7">
        <f>SUMIFS(NK_XUAT_NHAP!O:O,NK_XUAT_NHAP!E:E,A246,NK_XUAT_NHAP!B:B,"PXK")</f>
        <v>0</v>
      </c>
      <c r="M246" s="7">
        <f t="shared" si="14"/>
        <v>0</v>
      </c>
      <c r="N246" s="7">
        <f t="shared" si="15"/>
        <v>0</v>
      </c>
      <c r="O246" s="7">
        <f t="shared" si="16"/>
        <v>0</v>
      </c>
    </row>
    <row r="247" spans="1:15" ht="19.5" customHeight="1" x14ac:dyDescent="0.25">
      <c r="A247" s="106" t="s">
        <v>296</v>
      </c>
      <c r="B247" s="21" t="s">
        <v>2951</v>
      </c>
      <c r="C247" s="23" t="s">
        <v>49</v>
      </c>
      <c r="D247" s="23">
        <v>0</v>
      </c>
      <c r="E247" s="23"/>
      <c r="F247" s="23">
        <v>267800</v>
      </c>
      <c r="G247" s="107">
        <f t="shared" si="13"/>
        <v>0</v>
      </c>
      <c r="I247" s="7">
        <f>SUMIFS(NK_XUAT_NHAP!L:L,NK_XUAT_NHAP!E:E,A247,NK_XUAT_NHAP!B:B,"PNK")</f>
        <v>0</v>
      </c>
      <c r="J247" s="7">
        <f>SUMIFS(NK_XUAT_NHAP!O:O,NK_XUAT_NHAP!E:E,A247,NK_XUAT_NHAP!B:B,"PNK")</f>
        <v>0</v>
      </c>
      <c r="K247" s="7">
        <f>SUMIFS(NK_XUAT_NHAP!L:L,NK_XUAT_NHAP!E:E,A247,NK_XUAT_NHAP!B:B,"PXK")</f>
        <v>0</v>
      </c>
      <c r="L247" s="7">
        <f>SUMIFS(NK_XUAT_NHAP!O:O,NK_XUAT_NHAP!E:E,A247,NK_XUAT_NHAP!B:B,"PXK")</f>
        <v>0</v>
      </c>
      <c r="M247" s="7">
        <f t="shared" si="14"/>
        <v>0</v>
      </c>
      <c r="N247" s="7">
        <f t="shared" si="15"/>
        <v>0</v>
      </c>
      <c r="O247" s="7">
        <f t="shared" si="16"/>
        <v>0</v>
      </c>
    </row>
    <row r="248" spans="1:15" ht="19.5" customHeight="1" x14ac:dyDescent="0.25">
      <c r="A248" s="106" t="s">
        <v>297</v>
      </c>
      <c r="B248" s="21" t="s">
        <v>2952</v>
      </c>
      <c r="C248" s="23" t="s">
        <v>49</v>
      </c>
      <c r="D248" s="23">
        <v>0</v>
      </c>
      <c r="E248" s="23"/>
      <c r="F248" s="23">
        <v>267800</v>
      </c>
      <c r="G248" s="107">
        <f t="shared" si="13"/>
        <v>0</v>
      </c>
      <c r="I248" s="7">
        <f>SUMIFS(NK_XUAT_NHAP!L:L,NK_XUAT_NHAP!E:E,A248,NK_XUAT_NHAP!B:B,"PNK")</f>
        <v>0</v>
      </c>
      <c r="J248" s="7">
        <f>SUMIFS(NK_XUAT_NHAP!O:O,NK_XUAT_NHAP!E:E,A248,NK_XUAT_NHAP!B:B,"PNK")</f>
        <v>0</v>
      </c>
      <c r="K248" s="7">
        <f>SUMIFS(NK_XUAT_NHAP!L:L,NK_XUAT_NHAP!E:E,A248,NK_XUAT_NHAP!B:B,"PXK")</f>
        <v>0</v>
      </c>
      <c r="L248" s="7">
        <f>SUMIFS(NK_XUAT_NHAP!O:O,NK_XUAT_NHAP!E:E,A248,NK_XUAT_NHAP!B:B,"PXK")</f>
        <v>0</v>
      </c>
      <c r="M248" s="7">
        <f t="shared" si="14"/>
        <v>0</v>
      </c>
      <c r="N248" s="7">
        <f t="shared" si="15"/>
        <v>0</v>
      </c>
      <c r="O248" s="7">
        <f t="shared" si="16"/>
        <v>0</v>
      </c>
    </row>
    <row r="249" spans="1:15" ht="19.5" customHeight="1" x14ac:dyDescent="0.25">
      <c r="A249" s="106" t="s">
        <v>298</v>
      </c>
      <c r="B249" s="21" t="s">
        <v>2953</v>
      </c>
      <c r="C249" s="23" t="s">
        <v>49</v>
      </c>
      <c r="D249" s="23">
        <v>0</v>
      </c>
      <c r="E249" s="23"/>
      <c r="F249" s="23">
        <v>267800</v>
      </c>
      <c r="G249" s="107">
        <f t="shared" si="13"/>
        <v>0</v>
      </c>
      <c r="I249" s="7">
        <f>SUMIFS(NK_XUAT_NHAP!L:L,NK_XUAT_NHAP!E:E,A249,NK_XUAT_NHAP!B:B,"PNK")</f>
        <v>0</v>
      </c>
      <c r="J249" s="7">
        <f>SUMIFS(NK_XUAT_NHAP!O:O,NK_XUAT_NHAP!E:E,A249,NK_XUAT_NHAP!B:B,"PNK")</f>
        <v>0</v>
      </c>
      <c r="K249" s="7">
        <f>SUMIFS(NK_XUAT_NHAP!L:L,NK_XUAT_NHAP!E:E,A249,NK_XUAT_NHAP!B:B,"PXK")</f>
        <v>0</v>
      </c>
      <c r="L249" s="7">
        <f>SUMIFS(NK_XUAT_NHAP!O:O,NK_XUAT_NHAP!E:E,A249,NK_XUAT_NHAP!B:B,"PXK")</f>
        <v>0</v>
      </c>
      <c r="M249" s="7">
        <f t="shared" si="14"/>
        <v>0</v>
      </c>
      <c r="N249" s="7">
        <f t="shared" si="15"/>
        <v>0</v>
      </c>
      <c r="O249" s="7">
        <f t="shared" si="16"/>
        <v>0</v>
      </c>
    </row>
    <row r="250" spans="1:15" ht="19.5" customHeight="1" x14ac:dyDescent="0.25">
      <c r="A250" s="106" t="s">
        <v>299</v>
      </c>
      <c r="B250" s="21" t="s">
        <v>2954</v>
      </c>
      <c r="C250" s="23" t="s">
        <v>49</v>
      </c>
      <c r="D250" s="23">
        <v>0</v>
      </c>
      <c r="E250" s="23"/>
      <c r="F250" s="23">
        <v>267800</v>
      </c>
      <c r="G250" s="107">
        <f t="shared" si="13"/>
        <v>0</v>
      </c>
      <c r="I250" s="7">
        <f>SUMIFS(NK_XUAT_NHAP!L:L,NK_XUAT_NHAP!E:E,A250,NK_XUAT_NHAP!B:B,"PNK")</f>
        <v>0</v>
      </c>
      <c r="J250" s="7">
        <f>SUMIFS(NK_XUAT_NHAP!O:O,NK_XUAT_NHAP!E:E,A250,NK_XUAT_NHAP!B:B,"PNK")</f>
        <v>0</v>
      </c>
      <c r="K250" s="7">
        <f>SUMIFS(NK_XUAT_NHAP!L:L,NK_XUAT_NHAP!E:E,A250,NK_XUAT_NHAP!B:B,"PXK")</f>
        <v>0</v>
      </c>
      <c r="L250" s="7">
        <f>SUMIFS(NK_XUAT_NHAP!O:O,NK_XUAT_NHAP!E:E,A250,NK_XUAT_NHAP!B:B,"PXK")</f>
        <v>0</v>
      </c>
      <c r="M250" s="7">
        <f t="shared" si="14"/>
        <v>0</v>
      </c>
      <c r="N250" s="7">
        <f t="shared" si="15"/>
        <v>0</v>
      </c>
      <c r="O250" s="7">
        <f t="shared" si="16"/>
        <v>0</v>
      </c>
    </row>
    <row r="251" spans="1:15" ht="19.5" customHeight="1" x14ac:dyDescent="0.25">
      <c r="A251" s="106" t="s">
        <v>300</v>
      </c>
      <c r="B251" s="21" t="s">
        <v>2955</v>
      </c>
      <c r="C251" s="23" t="s">
        <v>49</v>
      </c>
      <c r="D251" s="23">
        <v>0</v>
      </c>
      <c r="E251" s="23"/>
      <c r="F251" s="23">
        <v>267800</v>
      </c>
      <c r="G251" s="107">
        <f t="shared" si="13"/>
        <v>0</v>
      </c>
      <c r="I251" s="7">
        <f>SUMIFS(NK_XUAT_NHAP!L:L,NK_XUAT_NHAP!E:E,A251,NK_XUAT_NHAP!B:B,"PNK")</f>
        <v>0</v>
      </c>
      <c r="J251" s="7">
        <f>SUMIFS(NK_XUAT_NHAP!O:O,NK_XUAT_NHAP!E:E,A251,NK_XUAT_NHAP!B:B,"PNK")</f>
        <v>0</v>
      </c>
      <c r="K251" s="7">
        <f>SUMIFS(NK_XUAT_NHAP!L:L,NK_XUAT_NHAP!E:E,A251,NK_XUAT_NHAP!B:B,"PXK")</f>
        <v>0</v>
      </c>
      <c r="L251" s="7">
        <f>SUMIFS(NK_XUAT_NHAP!O:O,NK_XUAT_NHAP!E:E,A251,NK_XUAT_NHAP!B:B,"PXK")</f>
        <v>0</v>
      </c>
      <c r="M251" s="7">
        <f t="shared" si="14"/>
        <v>0</v>
      </c>
      <c r="N251" s="7">
        <f t="shared" si="15"/>
        <v>0</v>
      </c>
      <c r="O251" s="7">
        <f t="shared" si="16"/>
        <v>0</v>
      </c>
    </row>
    <row r="252" spans="1:15" ht="19.5" customHeight="1" x14ac:dyDescent="0.25">
      <c r="A252" s="106" t="s">
        <v>301</v>
      </c>
      <c r="B252" s="21" t="s">
        <v>2956</v>
      </c>
      <c r="C252" s="23" t="s">
        <v>49</v>
      </c>
      <c r="D252" s="23">
        <v>0</v>
      </c>
      <c r="E252" s="23"/>
      <c r="F252" s="23">
        <v>267800</v>
      </c>
      <c r="G252" s="107">
        <f t="shared" si="13"/>
        <v>0</v>
      </c>
      <c r="I252" s="7">
        <f>SUMIFS(NK_XUAT_NHAP!L:L,NK_XUAT_NHAP!E:E,A252,NK_XUAT_NHAP!B:B,"PNK")</f>
        <v>0</v>
      </c>
      <c r="J252" s="7">
        <f>SUMIFS(NK_XUAT_NHAP!O:O,NK_XUAT_NHAP!E:E,A252,NK_XUAT_NHAP!B:B,"PNK")</f>
        <v>0</v>
      </c>
      <c r="K252" s="7">
        <f>SUMIFS(NK_XUAT_NHAP!L:L,NK_XUAT_NHAP!E:E,A252,NK_XUAT_NHAP!B:B,"PXK")</f>
        <v>0</v>
      </c>
      <c r="L252" s="7">
        <f>SUMIFS(NK_XUAT_NHAP!O:O,NK_XUAT_NHAP!E:E,A252,NK_XUAT_NHAP!B:B,"PXK")</f>
        <v>0</v>
      </c>
      <c r="M252" s="7">
        <f t="shared" si="14"/>
        <v>0</v>
      </c>
      <c r="N252" s="7">
        <f t="shared" si="15"/>
        <v>0</v>
      </c>
      <c r="O252" s="7">
        <f t="shared" si="16"/>
        <v>0</v>
      </c>
    </row>
    <row r="253" spans="1:15" ht="19.5" customHeight="1" x14ac:dyDescent="0.25">
      <c r="A253" s="106" t="s">
        <v>302</v>
      </c>
      <c r="B253" s="21" t="s">
        <v>2957</v>
      </c>
      <c r="C253" s="23" t="s">
        <v>49</v>
      </c>
      <c r="D253" s="23">
        <v>0</v>
      </c>
      <c r="E253" s="23"/>
      <c r="F253" s="23">
        <v>267800</v>
      </c>
      <c r="G253" s="107">
        <f t="shared" si="13"/>
        <v>0</v>
      </c>
      <c r="I253" s="7">
        <f>SUMIFS(NK_XUAT_NHAP!L:L,NK_XUAT_NHAP!E:E,A253,NK_XUAT_NHAP!B:B,"PNK")</f>
        <v>0</v>
      </c>
      <c r="J253" s="7">
        <f>SUMIFS(NK_XUAT_NHAP!O:O,NK_XUAT_NHAP!E:E,A253,NK_XUAT_NHAP!B:B,"PNK")</f>
        <v>0</v>
      </c>
      <c r="K253" s="7">
        <f>SUMIFS(NK_XUAT_NHAP!L:L,NK_XUAT_NHAP!E:E,A253,NK_XUAT_NHAP!B:B,"PXK")</f>
        <v>0</v>
      </c>
      <c r="L253" s="7">
        <f>SUMIFS(NK_XUAT_NHAP!O:O,NK_XUAT_NHAP!E:E,A253,NK_XUAT_NHAP!B:B,"PXK")</f>
        <v>0</v>
      </c>
      <c r="M253" s="7">
        <f t="shared" si="14"/>
        <v>0</v>
      </c>
      <c r="N253" s="7">
        <f t="shared" si="15"/>
        <v>0</v>
      </c>
      <c r="O253" s="7">
        <f t="shared" si="16"/>
        <v>0</v>
      </c>
    </row>
    <row r="254" spans="1:15" ht="19.5" customHeight="1" x14ac:dyDescent="0.25">
      <c r="A254" s="106" t="s">
        <v>303</v>
      </c>
      <c r="B254" s="21" t="s">
        <v>2958</v>
      </c>
      <c r="C254" s="23" t="s">
        <v>49</v>
      </c>
      <c r="D254" s="23">
        <v>0</v>
      </c>
      <c r="E254" s="23"/>
      <c r="F254" s="23">
        <v>267800</v>
      </c>
      <c r="G254" s="107">
        <f t="shared" si="13"/>
        <v>0</v>
      </c>
      <c r="I254" s="7">
        <f>SUMIFS(NK_XUAT_NHAP!L:L,NK_XUAT_NHAP!E:E,A254,NK_XUAT_NHAP!B:B,"PNK")</f>
        <v>0</v>
      </c>
      <c r="J254" s="7">
        <f>SUMIFS(NK_XUAT_NHAP!O:O,NK_XUAT_NHAP!E:E,A254,NK_XUAT_NHAP!B:B,"PNK")</f>
        <v>0</v>
      </c>
      <c r="K254" s="7">
        <f>SUMIFS(NK_XUAT_NHAP!L:L,NK_XUAT_NHAP!E:E,A254,NK_XUAT_NHAP!B:B,"PXK")</f>
        <v>0</v>
      </c>
      <c r="L254" s="7">
        <f>SUMIFS(NK_XUAT_NHAP!O:O,NK_XUAT_NHAP!E:E,A254,NK_XUAT_NHAP!B:B,"PXK")</f>
        <v>0</v>
      </c>
      <c r="M254" s="7">
        <f t="shared" si="14"/>
        <v>0</v>
      </c>
      <c r="N254" s="7">
        <f t="shared" si="15"/>
        <v>0</v>
      </c>
      <c r="O254" s="7">
        <f t="shared" si="16"/>
        <v>0</v>
      </c>
    </row>
    <row r="255" spans="1:15" ht="19.5" customHeight="1" x14ac:dyDescent="0.25">
      <c r="A255" s="106" t="s">
        <v>304</v>
      </c>
      <c r="B255" s="21" t="s">
        <v>2959</v>
      </c>
      <c r="C255" s="23" t="s">
        <v>49</v>
      </c>
      <c r="D255" s="23">
        <v>0</v>
      </c>
      <c r="E255" s="23"/>
      <c r="F255" s="23">
        <v>267800</v>
      </c>
      <c r="G255" s="107">
        <f t="shared" si="13"/>
        <v>0</v>
      </c>
      <c r="I255" s="7">
        <f>SUMIFS(NK_XUAT_NHAP!L:L,NK_XUAT_NHAP!E:E,A255,NK_XUAT_NHAP!B:B,"PNK")</f>
        <v>0</v>
      </c>
      <c r="J255" s="7">
        <f>SUMIFS(NK_XUAT_NHAP!O:O,NK_XUAT_NHAP!E:E,A255,NK_XUAT_NHAP!B:B,"PNK")</f>
        <v>0</v>
      </c>
      <c r="K255" s="7">
        <f>SUMIFS(NK_XUAT_NHAP!L:L,NK_XUAT_NHAP!E:E,A255,NK_XUAT_NHAP!B:B,"PXK")</f>
        <v>0</v>
      </c>
      <c r="L255" s="7">
        <f>SUMIFS(NK_XUAT_NHAP!O:O,NK_XUAT_NHAP!E:E,A255,NK_XUAT_NHAP!B:B,"PXK")</f>
        <v>0</v>
      </c>
      <c r="M255" s="7">
        <f t="shared" si="14"/>
        <v>0</v>
      </c>
      <c r="N255" s="7">
        <f t="shared" si="15"/>
        <v>0</v>
      </c>
      <c r="O255" s="7">
        <f t="shared" si="16"/>
        <v>0</v>
      </c>
    </row>
    <row r="256" spans="1:15" ht="19.5" customHeight="1" x14ac:dyDescent="0.25">
      <c r="A256" s="106" t="s">
        <v>305</v>
      </c>
      <c r="B256" s="21" t="s">
        <v>2960</v>
      </c>
      <c r="C256" s="23" t="s">
        <v>49</v>
      </c>
      <c r="D256" s="23">
        <v>0</v>
      </c>
      <c r="E256" s="23"/>
      <c r="F256" s="23">
        <v>283300</v>
      </c>
      <c r="G256" s="107">
        <f t="shared" si="13"/>
        <v>0</v>
      </c>
      <c r="I256" s="7">
        <f>SUMIFS(NK_XUAT_NHAP!L:L,NK_XUAT_NHAP!E:E,A256,NK_XUAT_NHAP!B:B,"PNK")</f>
        <v>0</v>
      </c>
      <c r="J256" s="7">
        <f>SUMIFS(NK_XUAT_NHAP!O:O,NK_XUAT_NHAP!E:E,A256,NK_XUAT_NHAP!B:B,"PNK")</f>
        <v>0</v>
      </c>
      <c r="K256" s="7">
        <f>SUMIFS(NK_XUAT_NHAP!L:L,NK_XUAT_NHAP!E:E,A256,NK_XUAT_NHAP!B:B,"PXK")</f>
        <v>0</v>
      </c>
      <c r="L256" s="7">
        <f>SUMIFS(NK_XUAT_NHAP!O:O,NK_XUAT_NHAP!E:E,A256,NK_XUAT_NHAP!B:B,"PXK")</f>
        <v>0</v>
      </c>
      <c r="M256" s="7">
        <f t="shared" si="14"/>
        <v>0</v>
      </c>
      <c r="N256" s="7">
        <f t="shared" si="15"/>
        <v>0</v>
      </c>
      <c r="O256" s="7">
        <f t="shared" si="16"/>
        <v>0</v>
      </c>
    </row>
    <row r="257" spans="1:15" ht="19.5" customHeight="1" x14ac:dyDescent="0.25">
      <c r="A257" s="106" t="s">
        <v>306</v>
      </c>
      <c r="B257" s="21" t="s">
        <v>2961</v>
      </c>
      <c r="C257" s="23" t="s">
        <v>49</v>
      </c>
      <c r="D257" s="23">
        <v>0</v>
      </c>
      <c r="E257" s="23"/>
      <c r="F257" s="23">
        <v>300500</v>
      </c>
      <c r="G257" s="107">
        <f t="shared" si="13"/>
        <v>0</v>
      </c>
      <c r="I257" s="7">
        <f>SUMIFS(NK_XUAT_NHAP!L:L,NK_XUAT_NHAP!E:E,A257,NK_XUAT_NHAP!B:B,"PNK")</f>
        <v>0</v>
      </c>
      <c r="J257" s="7">
        <f>SUMIFS(NK_XUAT_NHAP!O:O,NK_XUAT_NHAP!E:E,A257,NK_XUAT_NHAP!B:B,"PNK")</f>
        <v>0</v>
      </c>
      <c r="K257" s="7">
        <f>SUMIFS(NK_XUAT_NHAP!L:L,NK_XUAT_NHAP!E:E,A257,NK_XUAT_NHAP!B:B,"PXK")</f>
        <v>0</v>
      </c>
      <c r="L257" s="7">
        <f>SUMIFS(NK_XUAT_NHAP!O:O,NK_XUAT_NHAP!E:E,A257,NK_XUAT_NHAP!B:B,"PXK")</f>
        <v>0</v>
      </c>
      <c r="M257" s="7">
        <f t="shared" si="14"/>
        <v>0</v>
      </c>
      <c r="N257" s="7">
        <f t="shared" si="15"/>
        <v>0</v>
      </c>
      <c r="O257" s="7">
        <f t="shared" si="16"/>
        <v>0</v>
      </c>
    </row>
    <row r="258" spans="1:15" ht="19.5" customHeight="1" x14ac:dyDescent="0.25">
      <c r="A258" s="106" t="s">
        <v>307</v>
      </c>
      <c r="B258" s="21" t="s">
        <v>2962</v>
      </c>
      <c r="C258" s="23" t="s">
        <v>49</v>
      </c>
      <c r="D258" s="23">
        <v>0</v>
      </c>
      <c r="E258" s="23"/>
      <c r="F258" s="23">
        <v>311600</v>
      </c>
      <c r="G258" s="107">
        <f t="shared" si="13"/>
        <v>0</v>
      </c>
      <c r="I258" s="7">
        <f>SUMIFS(NK_XUAT_NHAP!L:L,NK_XUAT_NHAP!E:E,A258,NK_XUAT_NHAP!B:B,"PNK")</f>
        <v>0</v>
      </c>
      <c r="J258" s="7">
        <f>SUMIFS(NK_XUAT_NHAP!O:O,NK_XUAT_NHAP!E:E,A258,NK_XUAT_NHAP!B:B,"PNK")</f>
        <v>0</v>
      </c>
      <c r="K258" s="7">
        <f>SUMIFS(NK_XUAT_NHAP!L:L,NK_XUAT_NHAP!E:E,A258,NK_XUAT_NHAP!B:B,"PXK")</f>
        <v>0</v>
      </c>
      <c r="L258" s="7">
        <f>SUMIFS(NK_XUAT_NHAP!O:O,NK_XUAT_NHAP!E:E,A258,NK_XUAT_NHAP!B:B,"PXK")</f>
        <v>0</v>
      </c>
      <c r="M258" s="7">
        <f t="shared" si="14"/>
        <v>0</v>
      </c>
      <c r="N258" s="7">
        <f t="shared" si="15"/>
        <v>0</v>
      </c>
      <c r="O258" s="7">
        <f t="shared" si="16"/>
        <v>0</v>
      </c>
    </row>
    <row r="259" spans="1:15" ht="19.5" customHeight="1" x14ac:dyDescent="0.25">
      <c r="A259" s="106" t="s">
        <v>308</v>
      </c>
      <c r="B259" s="21" t="s">
        <v>2963</v>
      </c>
      <c r="C259" s="23" t="s">
        <v>49</v>
      </c>
      <c r="D259" s="23">
        <v>0</v>
      </c>
      <c r="E259" s="23"/>
      <c r="F259" s="23">
        <v>327500</v>
      </c>
      <c r="G259" s="107">
        <f t="shared" si="13"/>
        <v>0</v>
      </c>
      <c r="I259" s="7">
        <f>SUMIFS(NK_XUAT_NHAP!L:L,NK_XUAT_NHAP!E:E,A259,NK_XUAT_NHAP!B:B,"PNK")</f>
        <v>0</v>
      </c>
      <c r="J259" s="7">
        <f>SUMIFS(NK_XUAT_NHAP!O:O,NK_XUAT_NHAP!E:E,A259,NK_XUAT_NHAP!B:B,"PNK")</f>
        <v>0</v>
      </c>
      <c r="K259" s="7">
        <f>SUMIFS(NK_XUAT_NHAP!L:L,NK_XUAT_NHAP!E:E,A259,NK_XUAT_NHAP!B:B,"PXK")</f>
        <v>0</v>
      </c>
      <c r="L259" s="7">
        <f>SUMIFS(NK_XUAT_NHAP!O:O,NK_XUAT_NHAP!E:E,A259,NK_XUAT_NHAP!B:B,"PXK")</f>
        <v>0</v>
      </c>
      <c r="M259" s="7">
        <f t="shared" si="14"/>
        <v>0</v>
      </c>
      <c r="N259" s="7">
        <f t="shared" si="15"/>
        <v>0</v>
      </c>
      <c r="O259" s="7">
        <f t="shared" si="16"/>
        <v>0</v>
      </c>
    </row>
    <row r="260" spans="1:15" ht="19.5" customHeight="1" x14ac:dyDescent="0.25">
      <c r="A260" s="106" t="s">
        <v>309</v>
      </c>
      <c r="B260" s="21" t="s">
        <v>2964</v>
      </c>
      <c r="C260" s="23" t="s">
        <v>49</v>
      </c>
      <c r="D260" s="23">
        <v>0</v>
      </c>
      <c r="E260" s="23"/>
      <c r="F260" s="23">
        <v>337800</v>
      </c>
      <c r="G260" s="107">
        <f t="shared" si="13"/>
        <v>0</v>
      </c>
      <c r="I260" s="7">
        <f>SUMIFS(NK_XUAT_NHAP!L:L,NK_XUAT_NHAP!E:E,A260,NK_XUAT_NHAP!B:B,"PNK")</f>
        <v>0</v>
      </c>
      <c r="J260" s="7">
        <f>SUMIFS(NK_XUAT_NHAP!O:O,NK_XUAT_NHAP!E:E,A260,NK_XUAT_NHAP!B:B,"PNK")</f>
        <v>0</v>
      </c>
      <c r="K260" s="7">
        <f>SUMIFS(NK_XUAT_NHAP!L:L,NK_XUAT_NHAP!E:E,A260,NK_XUAT_NHAP!B:B,"PXK")</f>
        <v>0</v>
      </c>
      <c r="L260" s="7">
        <f>SUMIFS(NK_XUAT_NHAP!O:O,NK_XUAT_NHAP!E:E,A260,NK_XUAT_NHAP!B:B,"PXK")</f>
        <v>0</v>
      </c>
      <c r="M260" s="7">
        <f t="shared" si="14"/>
        <v>0</v>
      </c>
      <c r="N260" s="7">
        <f t="shared" si="15"/>
        <v>0</v>
      </c>
      <c r="O260" s="7">
        <f t="shared" si="16"/>
        <v>0</v>
      </c>
    </row>
    <row r="261" spans="1:15" ht="19.5" customHeight="1" x14ac:dyDescent="0.25">
      <c r="A261" s="106" t="s">
        <v>310</v>
      </c>
      <c r="B261" s="21" t="s">
        <v>2965</v>
      </c>
      <c r="C261" s="23" t="s">
        <v>49</v>
      </c>
      <c r="D261" s="23">
        <v>0</v>
      </c>
      <c r="E261" s="23"/>
      <c r="F261" s="23">
        <v>346100</v>
      </c>
      <c r="G261" s="107">
        <f t="shared" ref="G261:G324" si="17">(D261+E261)*F261</f>
        <v>0</v>
      </c>
      <c r="I261" s="7">
        <f>SUMIFS(NK_XUAT_NHAP!L:L,NK_XUAT_NHAP!E:E,A261,NK_XUAT_NHAP!B:B,"PNK")</f>
        <v>0</v>
      </c>
      <c r="J261" s="7">
        <f>SUMIFS(NK_XUAT_NHAP!O:O,NK_XUAT_NHAP!E:E,A261,NK_XUAT_NHAP!B:B,"PNK")</f>
        <v>0</v>
      </c>
      <c r="K261" s="7">
        <f>SUMIFS(NK_XUAT_NHAP!L:L,NK_XUAT_NHAP!E:E,A261,NK_XUAT_NHAP!B:B,"PXK")</f>
        <v>0</v>
      </c>
      <c r="L261" s="7">
        <f>SUMIFS(NK_XUAT_NHAP!O:O,NK_XUAT_NHAP!E:E,A261,NK_XUAT_NHAP!B:B,"PXK")</f>
        <v>0</v>
      </c>
      <c r="M261" s="7">
        <f t="shared" ref="M261:M324" si="18">D261+E261+I261-K261</f>
        <v>0</v>
      </c>
      <c r="N261" s="7">
        <f t="shared" ref="N261:N324" si="19">G261+J261-L261</f>
        <v>0</v>
      </c>
      <c r="O261" s="7">
        <f t="shared" ref="O261:O324" si="20">+IF(M261=0,0,N261/M261)</f>
        <v>0</v>
      </c>
    </row>
    <row r="262" spans="1:15" ht="19.5" customHeight="1" x14ac:dyDescent="0.25">
      <c r="A262" s="106" t="s">
        <v>311</v>
      </c>
      <c r="B262" s="21" t="s">
        <v>2966</v>
      </c>
      <c r="C262" s="23" t="s">
        <v>49</v>
      </c>
      <c r="D262" s="23">
        <v>0</v>
      </c>
      <c r="E262" s="23"/>
      <c r="F262" s="23">
        <v>370800</v>
      </c>
      <c r="G262" s="107">
        <f t="shared" si="17"/>
        <v>0</v>
      </c>
      <c r="I262" s="7">
        <f>SUMIFS(NK_XUAT_NHAP!L:L,NK_XUAT_NHAP!E:E,A262,NK_XUAT_NHAP!B:B,"PNK")</f>
        <v>0</v>
      </c>
      <c r="J262" s="7">
        <f>SUMIFS(NK_XUAT_NHAP!O:O,NK_XUAT_NHAP!E:E,A262,NK_XUAT_NHAP!B:B,"PNK")</f>
        <v>0</v>
      </c>
      <c r="K262" s="7">
        <f>SUMIFS(NK_XUAT_NHAP!L:L,NK_XUAT_NHAP!E:E,A262,NK_XUAT_NHAP!B:B,"PXK")</f>
        <v>0</v>
      </c>
      <c r="L262" s="7">
        <f>SUMIFS(NK_XUAT_NHAP!O:O,NK_XUAT_NHAP!E:E,A262,NK_XUAT_NHAP!B:B,"PXK")</f>
        <v>0</v>
      </c>
      <c r="M262" s="7">
        <f t="shared" si="18"/>
        <v>0</v>
      </c>
      <c r="N262" s="7">
        <f t="shared" si="19"/>
        <v>0</v>
      </c>
      <c r="O262" s="7">
        <f t="shared" si="20"/>
        <v>0</v>
      </c>
    </row>
    <row r="263" spans="1:15" ht="19.5" customHeight="1" x14ac:dyDescent="0.25">
      <c r="A263" s="106" t="s">
        <v>312</v>
      </c>
      <c r="B263" s="21" t="s">
        <v>2967</v>
      </c>
      <c r="C263" s="23" t="s">
        <v>49</v>
      </c>
      <c r="D263" s="23">
        <v>0</v>
      </c>
      <c r="E263" s="23"/>
      <c r="F263" s="23">
        <v>381100</v>
      </c>
      <c r="G263" s="107">
        <f t="shared" si="17"/>
        <v>0</v>
      </c>
      <c r="I263" s="7">
        <f>SUMIFS(NK_XUAT_NHAP!L:L,NK_XUAT_NHAP!E:E,A263,NK_XUAT_NHAP!B:B,"PNK")</f>
        <v>0</v>
      </c>
      <c r="J263" s="7">
        <f>SUMIFS(NK_XUAT_NHAP!O:O,NK_XUAT_NHAP!E:E,A263,NK_XUAT_NHAP!B:B,"PNK")</f>
        <v>0</v>
      </c>
      <c r="K263" s="7">
        <f>SUMIFS(NK_XUAT_NHAP!L:L,NK_XUAT_NHAP!E:E,A263,NK_XUAT_NHAP!B:B,"PXK")</f>
        <v>0</v>
      </c>
      <c r="L263" s="7">
        <f>SUMIFS(NK_XUAT_NHAP!O:O,NK_XUAT_NHAP!E:E,A263,NK_XUAT_NHAP!B:B,"PXK")</f>
        <v>0</v>
      </c>
      <c r="M263" s="7">
        <f t="shared" si="18"/>
        <v>0</v>
      </c>
      <c r="N263" s="7">
        <f t="shared" si="19"/>
        <v>0</v>
      </c>
      <c r="O263" s="7">
        <f t="shared" si="20"/>
        <v>0</v>
      </c>
    </row>
    <row r="264" spans="1:15" ht="19.5" customHeight="1" x14ac:dyDescent="0.25">
      <c r="A264" s="106" t="s">
        <v>313</v>
      </c>
      <c r="B264" s="21" t="s">
        <v>2968</v>
      </c>
      <c r="C264" s="23" t="s">
        <v>49</v>
      </c>
      <c r="D264" s="23">
        <v>0</v>
      </c>
      <c r="E264" s="23"/>
      <c r="F264" s="23">
        <v>381900</v>
      </c>
      <c r="G264" s="107">
        <f t="shared" si="17"/>
        <v>0</v>
      </c>
      <c r="I264" s="7">
        <f>SUMIFS(NK_XUAT_NHAP!L:L,NK_XUAT_NHAP!E:E,A264,NK_XUAT_NHAP!B:B,"PNK")</f>
        <v>0</v>
      </c>
      <c r="J264" s="7">
        <f>SUMIFS(NK_XUAT_NHAP!O:O,NK_XUAT_NHAP!E:E,A264,NK_XUAT_NHAP!B:B,"PNK")</f>
        <v>0</v>
      </c>
      <c r="K264" s="7">
        <f>SUMIFS(NK_XUAT_NHAP!L:L,NK_XUAT_NHAP!E:E,A264,NK_XUAT_NHAP!B:B,"PXK")</f>
        <v>0</v>
      </c>
      <c r="L264" s="7">
        <f>SUMIFS(NK_XUAT_NHAP!O:O,NK_XUAT_NHAP!E:E,A264,NK_XUAT_NHAP!B:B,"PXK")</f>
        <v>0</v>
      </c>
      <c r="M264" s="7">
        <f t="shared" si="18"/>
        <v>0</v>
      </c>
      <c r="N264" s="7">
        <f t="shared" si="19"/>
        <v>0</v>
      </c>
      <c r="O264" s="7">
        <f t="shared" si="20"/>
        <v>0</v>
      </c>
    </row>
    <row r="265" spans="1:15" ht="19.5" customHeight="1" x14ac:dyDescent="0.25">
      <c r="A265" s="106" t="s">
        <v>314</v>
      </c>
      <c r="B265" s="21" t="s">
        <v>2969</v>
      </c>
      <c r="C265" s="23" t="s">
        <v>49</v>
      </c>
      <c r="D265" s="23">
        <v>0</v>
      </c>
      <c r="E265" s="23"/>
      <c r="F265" s="23">
        <v>384900</v>
      </c>
      <c r="G265" s="107">
        <f t="shared" si="17"/>
        <v>0</v>
      </c>
      <c r="I265" s="7">
        <f>SUMIFS(NK_XUAT_NHAP!L:L,NK_XUAT_NHAP!E:E,A265,NK_XUAT_NHAP!B:B,"PNK")</f>
        <v>0</v>
      </c>
      <c r="J265" s="7">
        <f>SUMIFS(NK_XUAT_NHAP!O:O,NK_XUAT_NHAP!E:E,A265,NK_XUAT_NHAP!B:B,"PNK")</f>
        <v>0</v>
      </c>
      <c r="K265" s="7">
        <f>SUMIFS(NK_XUAT_NHAP!L:L,NK_XUAT_NHAP!E:E,A265,NK_XUAT_NHAP!B:B,"PXK")</f>
        <v>0</v>
      </c>
      <c r="L265" s="7">
        <f>SUMIFS(NK_XUAT_NHAP!O:O,NK_XUAT_NHAP!E:E,A265,NK_XUAT_NHAP!B:B,"PXK")</f>
        <v>0</v>
      </c>
      <c r="M265" s="7">
        <f t="shared" si="18"/>
        <v>0</v>
      </c>
      <c r="N265" s="7">
        <f t="shared" si="19"/>
        <v>0</v>
      </c>
      <c r="O265" s="7">
        <f t="shared" si="20"/>
        <v>0</v>
      </c>
    </row>
    <row r="266" spans="1:15" ht="19.5" customHeight="1" x14ac:dyDescent="0.25">
      <c r="A266" s="106" t="s">
        <v>315</v>
      </c>
      <c r="B266" s="21" t="s">
        <v>2970</v>
      </c>
      <c r="C266" s="23" t="s">
        <v>49</v>
      </c>
      <c r="D266" s="23">
        <v>0</v>
      </c>
      <c r="E266" s="23"/>
      <c r="F266" s="23">
        <v>294900</v>
      </c>
      <c r="G266" s="107">
        <f t="shared" si="17"/>
        <v>0</v>
      </c>
      <c r="I266" s="7">
        <f>SUMIFS(NK_XUAT_NHAP!L:L,NK_XUAT_NHAP!E:E,A266,NK_XUAT_NHAP!B:B,"PNK")</f>
        <v>0</v>
      </c>
      <c r="J266" s="7">
        <f>SUMIFS(NK_XUAT_NHAP!O:O,NK_XUAT_NHAP!E:E,A266,NK_XUAT_NHAP!B:B,"PNK")</f>
        <v>0</v>
      </c>
      <c r="K266" s="7">
        <f>SUMIFS(NK_XUAT_NHAP!L:L,NK_XUAT_NHAP!E:E,A266,NK_XUAT_NHAP!B:B,"PXK")</f>
        <v>0</v>
      </c>
      <c r="L266" s="7">
        <f>SUMIFS(NK_XUAT_NHAP!O:O,NK_XUAT_NHAP!E:E,A266,NK_XUAT_NHAP!B:B,"PXK")</f>
        <v>0</v>
      </c>
      <c r="M266" s="7">
        <f t="shared" si="18"/>
        <v>0</v>
      </c>
      <c r="N266" s="7">
        <f t="shared" si="19"/>
        <v>0</v>
      </c>
      <c r="O266" s="7">
        <f t="shared" si="20"/>
        <v>0</v>
      </c>
    </row>
    <row r="267" spans="1:15" ht="19.5" customHeight="1" x14ac:dyDescent="0.25">
      <c r="A267" s="106" t="s">
        <v>316</v>
      </c>
      <c r="B267" s="21" t="s">
        <v>2971</v>
      </c>
      <c r="C267" s="23" t="s">
        <v>49</v>
      </c>
      <c r="D267" s="23">
        <v>0</v>
      </c>
      <c r="E267" s="23"/>
      <c r="F267" s="23">
        <v>298200</v>
      </c>
      <c r="G267" s="107">
        <f t="shared" si="17"/>
        <v>0</v>
      </c>
      <c r="I267" s="7">
        <f>SUMIFS(NK_XUAT_NHAP!L:L,NK_XUAT_NHAP!E:E,A267,NK_XUAT_NHAP!B:B,"PNK")</f>
        <v>0</v>
      </c>
      <c r="J267" s="7">
        <f>SUMIFS(NK_XUAT_NHAP!O:O,NK_XUAT_NHAP!E:E,A267,NK_XUAT_NHAP!B:B,"PNK")</f>
        <v>0</v>
      </c>
      <c r="K267" s="7">
        <f>SUMIFS(NK_XUAT_NHAP!L:L,NK_XUAT_NHAP!E:E,A267,NK_XUAT_NHAP!B:B,"PXK")</f>
        <v>0</v>
      </c>
      <c r="L267" s="7">
        <f>SUMIFS(NK_XUAT_NHAP!O:O,NK_XUAT_NHAP!E:E,A267,NK_XUAT_NHAP!B:B,"PXK")</f>
        <v>0</v>
      </c>
      <c r="M267" s="7">
        <f t="shared" si="18"/>
        <v>0</v>
      </c>
      <c r="N267" s="7">
        <f t="shared" si="19"/>
        <v>0</v>
      </c>
      <c r="O267" s="7">
        <f t="shared" si="20"/>
        <v>0</v>
      </c>
    </row>
    <row r="268" spans="1:15" ht="19.5" customHeight="1" x14ac:dyDescent="0.25">
      <c r="A268" s="106" t="s">
        <v>317</v>
      </c>
      <c r="B268" s="21" t="s">
        <v>2972</v>
      </c>
      <c r="C268" s="23" t="s">
        <v>49</v>
      </c>
      <c r="D268" s="23">
        <v>0</v>
      </c>
      <c r="E268" s="23"/>
      <c r="F268" s="23">
        <v>300500</v>
      </c>
      <c r="G268" s="107">
        <f t="shared" si="17"/>
        <v>0</v>
      </c>
      <c r="I268" s="7">
        <f>SUMIFS(NK_XUAT_NHAP!L:L,NK_XUAT_NHAP!E:E,A268,NK_XUAT_NHAP!B:B,"PNK")</f>
        <v>0</v>
      </c>
      <c r="J268" s="7">
        <f>SUMIFS(NK_XUAT_NHAP!O:O,NK_XUAT_NHAP!E:E,A268,NK_XUAT_NHAP!B:B,"PNK")</f>
        <v>0</v>
      </c>
      <c r="K268" s="7">
        <f>SUMIFS(NK_XUAT_NHAP!L:L,NK_XUAT_NHAP!E:E,A268,NK_XUAT_NHAP!B:B,"PXK")</f>
        <v>0</v>
      </c>
      <c r="L268" s="7">
        <f>SUMIFS(NK_XUAT_NHAP!O:O,NK_XUAT_NHAP!E:E,A268,NK_XUAT_NHAP!B:B,"PXK")</f>
        <v>0</v>
      </c>
      <c r="M268" s="7">
        <f t="shared" si="18"/>
        <v>0</v>
      </c>
      <c r="N268" s="7">
        <f t="shared" si="19"/>
        <v>0</v>
      </c>
      <c r="O268" s="7">
        <f t="shared" si="20"/>
        <v>0</v>
      </c>
    </row>
    <row r="269" spans="1:15" ht="19.5" customHeight="1" x14ac:dyDescent="0.25">
      <c r="A269" s="106" t="s">
        <v>318</v>
      </c>
      <c r="B269" s="21" t="s">
        <v>2973</v>
      </c>
      <c r="C269" s="23" t="s">
        <v>49</v>
      </c>
      <c r="D269" s="23">
        <v>0</v>
      </c>
      <c r="E269" s="23"/>
      <c r="F269" s="23">
        <v>302700</v>
      </c>
      <c r="G269" s="107">
        <f t="shared" si="17"/>
        <v>0</v>
      </c>
      <c r="I269" s="7">
        <f>SUMIFS(NK_XUAT_NHAP!L:L,NK_XUAT_NHAP!E:E,A269,NK_XUAT_NHAP!B:B,"PNK")</f>
        <v>0</v>
      </c>
      <c r="J269" s="7">
        <f>SUMIFS(NK_XUAT_NHAP!O:O,NK_XUAT_NHAP!E:E,A269,NK_XUAT_NHAP!B:B,"PNK")</f>
        <v>0</v>
      </c>
      <c r="K269" s="7">
        <f>SUMIFS(NK_XUAT_NHAP!L:L,NK_XUAT_NHAP!E:E,A269,NK_XUAT_NHAP!B:B,"PXK")</f>
        <v>0</v>
      </c>
      <c r="L269" s="7">
        <f>SUMIFS(NK_XUAT_NHAP!O:O,NK_XUAT_NHAP!E:E,A269,NK_XUAT_NHAP!B:B,"PXK")</f>
        <v>0</v>
      </c>
      <c r="M269" s="7">
        <f t="shared" si="18"/>
        <v>0</v>
      </c>
      <c r="N269" s="7">
        <f t="shared" si="19"/>
        <v>0</v>
      </c>
      <c r="O269" s="7">
        <f t="shared" si="20"/>
        <v>0</v>
      </c>
    </row>
    <row r="270" spans="1:15" ht="19.5" customHeight="1" x14ac:dyDescent="0.25">
      <c r="A270" s="106" t="s">
        <v>319</v>
      </c>
      <c r="B270" s="21" t="s">
        <v>2974</v>
      </c>
      <c r="C270" s="23" t="s">
        <v>49</v>
      </c>
      <c r="D270" s="23">
        <v>0</v>
      </c>
      <c r="E270" s="23"/>
      <c r="F270" s="23">
        <v>306100</v>
      </c>
      <c r="G270" s="107">
        <f t="shared" si="17"/>
        <v>0</v>
      </c>
      <c r="I270" s="7">
        <f>SUMIFS(NK_XUAT_NHAP!L:L,NK_XUAT_NHAP!E:E,A270,NK_XUAT_NHAP!B:B,"PNK")</f>
        <v>0</v>
      </c>
      <c r="J270" s="7">
        <f>SUMIFS(NK_XUAT_NHAP!O:O,NK_XUAT_NHAP!E:E,A270,NK_XUAT_NHAP!B:B,"PNK")</f>
        <v>0</v>
      </c>
      <c r="K270" s="7">
        <f>SUMIFS(NK_XUAT_NHAP!L:L,NK_XUAT_NHAP!E:E,A270,NK_XUAT_NHAP!B:B,"PXK")</f>
        <v>0</v>
      </c>
      <c r="L270" s="7">
        <f>SUMIFS(NK_XUAT_NHAP!O:O,NK_XUAT_NHAP!E:E,A270,NK_XUAT_NHAP!B:B,"PXK")</f>
        <v>0</v>
      </c>
      <c r="M270" s="7">
        <f t="shared" si="18"/>
        <v>0</v>
      </c>
      <c r="N270" s="7">
        <f t="shared" si="19"/>
        <v>0</v>
      </c>
      <c r="O270" s="7">
        <f t="shared" si="20"/>
        <v>0</v>
      </c>
    </row>
    <row r="271" spans="1:15" ht="19.5" customHeight="1" x14ac:dyDescent="0.25">
      <c r="A271" s="106" t="s">
        <v>320</v>
      </c>
      <c r="B271" s="21" t="s">
        <v>2975</v>
      </c>
      <c r="C271" s="23" t="s">
        <v>49</v>
      </c>
      <c r="D271" s="23">
        <v>0</v>
      </c>
      <c r="E271" s="23"/>
      <c r="F271" s="23">
        <v>311600</v>
      </c>
      <c r="G271" s="107">
        <f t="shared" si="17"/>
        <v>0</v>
      </c>
      <c r="I271" s="7">
        <f>SUMIFS(NK_XUAT_NHAP!L:L,NK_XUAT_NHAP!E:E,A271,NK_XUAT_NHAP!B:B,"PNK")</f>
        <v>0</v>
      </c>
      <c r="J271" s="7">
        <f>SUMIFS(NK_XUAT_NHAP!O:O,NK_XUAT_NHAP!E:E,A271,NK_XUAT_NHAP!B:B,"PNK")</f>
        <v>0</v>
      </c>
      <c r="K271" s="7">
        <f>SUMIFS(NK_XUAT_NHAP!L:L,NK_XUAT_NHAP!E:E,A271,NK_XUAT_NHAP!B:B,"PXK")</f>
        <v>0</v>
      </c>
      <c r="L271" s="7">
        <f>SUMIFS(NK_XUAT_NHAP!O:O,NK_XUAT_NHAP!E:E,A271,NK_XUAT_NHAP!B:B,"PXK")</f>
        <v>0</v>
      </c>
      <c r="M271" s="7">
        <f t="shared" si="18"/>
        <v>0</v>
      </c>
      <c r="N271" s="7">
        <f t="shared" si="19"/>
        <v>0</v>
      </c>
      <c r="O271" s="7">
        <f t="shared" si="20"/>
        <v>0</v>
      </c>
    </row>
    <row r="272" spans="1:15" ht="19.5" customHeight="1" x14ac:dyDescent="0.25">
      <c r="A272" s="106" t="s">
        <v>321</v>
      </c>
      <c r="B272" s="21" t="s">
        <v>2976</v>
      </c>
      <c r="C272" s="23" t="s">
        <v>49</v>
      </c>
      <c r="D272" s="23">
        <v>0</v>
      </c>
      <c r="E272" s="23"/>
      <c r="F272" s="23">
        <v>333800</v>
      </c>
      <c r="G272" s="107">
        <f t="shared" si="17"/>
        <v>0</v>
      </c>
      <c r="I272" s="7">
        <f>SUMIFS(NK_XUAT_NHAP!L:L,NK_XUAT_NHAP!E:E,A272,NK_XUAT_NHAP!B:B,"PNK")</f>
        <v>0</v>
      </c>
      <c r="J272" s="7">
        <f>SUMIFS(NK_XUAT_NHAP!O:O,NK_XUAT_NHAP!E:E,A272,NK_XUAT_NHAP!B:B,"PNK")</f>
        <v>0</v>
      </c>
      <c r="K272" s="7">
        <f>SUMIFS(NK_XUAT_NHAP!L:L,NK_XUAT_NHAP!E:E,A272,NK_XUAT_NHAP!B:B,"PXK")</f>
        <v>0</v>
      </c>
      <c r="L272" s="7">
        <f>SUMIFS(NK_XUAT_NHAP!O:O,NK_XUAT_NHAP!E:E,A272,NK_XUAT_NHAP!B:B,"PXK")</f>
        <v>0</v>
      </c>
      <c r="M272" s="7">
        <f t="shared" si="18"/>
        <v>0</v>
      </c>
      <c r="N272" s="7">
        <f t="shared" si="19"/>
        <v>0</v>
      </c>
      <c r="O272" s="7">
        <f t="shared" si="20"/>
        <v>0</v>
      </c>
    </row>
    <row r="273" spans="1:15" ht="19.5" customHeight="1" x14ac:dyDescent="0.25">
      <c r="A273" s="106" t="s">
        <v>322</v>
      </c>
      <c r="B273" s="21" t="s">
        <v>2977</v>
      </c>
      <c r="C273" s="23" t="s">
        <v>49</v>
      </c>
      <c r="D273" s="23">
        <v>0</v>
      </c>
      <c r="E273" s="23"/>
      <c r="F273" s="23">
        <v>345100</v>
      </c>
      <c r="G273" s="107">
        <f t="shared" si="17"/>
        <v>0</v>
      </c>
      <c r="I273" s="7">
        <f>SUMIFS(NK_XUAT_NHAP!L:L,NK_XUAT_NHAP!E:E,A273,NK_XUAT_NHAP!B:B,"PNK")</f>
        <v>0</v>
      </c>
      <c r="J273" s="7">
        <f>SUMIFS(NK_XUAT_NHAP!O:O,NK_XUAT_NHAP!E:E,A273,NK_XUAT_NHAP!B:B,"PNK")</f>
        <v>0</v>
      </c>
      <c r="K273" s="7">
        <f>SUMIFS(NK_XUAT_NHAP!L:L,NK_XUAT_NHAP!E:E,A273,NK_XUAT_NHAP!B:B,"PXK")</f>
        <v>0</v>
      </c>
      <c r="L273" s="7">
        <f>SUMIFS(NK_XUAT_NHAP!O:O,NK_XUAT_NHAP!E:E,A273,NK_XUAT_NHAP!B:B,"PXK")</f>
        <v>0</v>
      </c>
      <c r="M273" s="7">
        <f t="shared" si="18"/>
        <v>0</v>
      </c>
      <c r="N273" s="7">
        <f t="shared" si="19"/>
        <v>0</v>
      </c>
      <c r="O273" s="7">
        <f t="shared" si="20"/>
        <v>0</v>
      </c>
    </row>
    <row r="274" spans="1:15" ht="19.5" customHeight="1" x14ac:dyDescent="0.25">
      <c r="A274" s="106" t="s">
        <v>323</v>
      </c>
      <c r="B274" s="21" t="s">
        <v>2978</v>
      </c>
      <c r="C274" s="23" t="s">
        <v>49</v>
      </c>
      <c r="D274" s="23">
        <v>0</v>
      </c>
      <c r="E274" s="23"/>
      <c r="F274" s="23">
        <v>356200</v>
      </c>
      <c r="G274" s="107">
        <f t="shared" si="17"/>
        <v>0</v>
      </c>
      <c r="I274" s="7">
        <f>SUMIFS(NK_XUAT_NHAP!L:L,NK_XUAT_NHAP!E:E,A274,NK_XUAT_NHAP!B:B,"PNK")</f>
        <v>0</v>
      </c>
      <c r="J274" s="7">
        <f>SUMIFS(NK_XUAT_NHAP!O:O,NK_XUAT_NHAP!E:E,A274,NK_XUAT_NHAP!B:B,"PNK")</f>
        <v>0</v>
      </c>
      <c r="K274" s="7">
        <f>SUMIFS(NK_XUAT_NHAP!L:L,NK_XUAT_NHAP!E:E,A274,NK_XUAT_NHAP!B:B,"PXK")</f>
        <v>0</v>
      </c>
      <c r="L274" s="7">
        <f>SUMIFS(NK_XUAT_NHAP!O:O,NK_XUAT_NHAP!E:E,A274,NK_XUAT_NHAP!B:B,"PXK")</f>
        <v>0</v>
      </c>
      <c r="M274" s="7">
        <f t="shared" si="18"/>
        <v>0</v>
      </c>
      <c r="N274" s="7">
        <f t="shared" si="19"/>
        <v>0</v>
      </c>
      <c r="O274" s="7">
        <f t="shared" si="20"/>
        <v>0</v>
      </c>
    </row>
    <row r="275" spans="1:15" ht="19.5" customHeight="1" x14ac:dyDescent="0.25">
      <c r="A275" s="106" t="s">
        <v>324</v>
      </c>
      <c r="B275" s="21" t="s">
        <v>2979</v>
      </c>
      <c r="C275" s="23" t="s">
        <v>49</v>
      </c>
      <c r="D275" s="23">
        <v>0</v>
      </c>
      <c r="E275" s="23"/>
      <c r="F275" s="23">
        <v>367300</v>
      </c>
      <c r="G275" s="107">
        <f t="shared" si="17"/>
        <v>0</v>
      </c>
      <c r="I275" s="7">
        <f>SUMIFS(NK_XUAT_NHAP!L:L,NK_XUAT_NHAP!E:E,A275,NK_XUAT_NHAP!B:B,"PNK")</f>
        <v>0</v>
      </c>
      <c r="J275" s="7">
        <f>SUMIFS(NK_XUAT_NHAP!O:O,NK_XUAT_NHAP!E:E,A275,NK_XUAT_NHAP!B:B,"PNK")</f>
        <v>0</v>
      </c>
      <c r="K275" s="7">
        <f>SUMIFS(NK_XUAT_NHAP!L:L,NK_XUAT_NHAP!E:E,A275,NK_XUAT_NHAP!B:B,"PXK")</f>
        <v>0</v>
      </c>
      <c r="L275" s="7">
        <f>SUMIFS(NK_XUAT_NHAP!O:O,NK_XUAT_NHAP!E:E,A275,NK_XUAT_NHAP!B:B,"PXK")</f>
        <v>0</v>
      </c>
      <c r="M275" s="7">
        <f t="shared" si="18"/>
        <v>0</v>
      </c>
      <c r="N275" s="7">
        <f t="shared" si="19"/>
        <v>0</v>
      </c>
      <c r="O275" s="7">
        <f t="shared" si="20"/>
        <v>0</v>
      </c>
    </row>
    <row r="276" spans="1:15" ht="19.5" customHeight="1" x14ac:dyDescent="0.25">
      <c r="A276" s="106" t="s">
        <v>325</v>
      </c>
      <c r="B276" s="21" t="s">
        <v>2980</v>
      </c>
      <c r="C276" s="23" t="s">
        <v>49</v>
      </c>
      <c r="D276" s="23">
        <v>0</v>
      </c>
      <c r="E276" s="23"/>
      <c r="F276" s="23">
        <v>378400</v>
      </c>
      <c r="G276" s="107">
        <f t="shared" si="17"/>
        <v>0</v>
      </c>
      <c r="I276" s="7">
        <f>SUMIFS(NK_XUAT_NHAP!L:L,NK_XUAT_NHAP!E:E,A276,NK_XUAT_NHAP!B:B,"PNK")</f>
        <v>0</v>
      </c>
      <c r="J276" s="7">
        <f>SUMIFS(NK_XUAT_NHAP!O:O,NK_XUAT_NHAP!E:E,A276,NK_XUAT_NHAP!B:B,"PNK")</f>
        <v>0</v>
      </c>
      <c r="K276" s="7">
        <f>SUMIFS(NK_XUAT_NHAP!L:L,NK_XUAT_NHAP!E:E,A276,NK_XUAT_NHAP!B:B,"PXK")</f>
        <v>0</v>
      </c>
      <c r="L276" s="7">
        <f>SUMIFS(NK_XUAT_NHAP!O:O,NK_XUAT_NHAP!E:E,A276,NK_XUAT_NHAP!B:B,"PXK")</f>
        <v>0</v>
      </c>
      <c r="M276" s="7">
        <f t="shared" si="18"/>
        <v>0</v>
      </c>
      <c r="N276" s="7">
        <f t="shared" si="19"/>
        <v>0</v>
      </c>
      <c r="O276" s="7">
        <f t="shared" si="20"/>
        <v>0</v>
      </c>
    </row>
    <row r="277" spans="1:15" ht="19.5" customHeight="1" x14ac:dyDescent="0.25">
      <c r="A277" s="106" t="s">
        <v>326</v>
      </c>
      <c r="B277" s="21" t="s">
        <v>2981</v>
      </c>
      <c r="C277" s="23" t="s">
        <v>49</v>
      </c>
      <c r="D277" s="23">
        <v>0</v>
      </c>
      <c r="E277" s="23"/>
      <c r="F277" s="23">
        <v>400600</v>
      </c>
      <c r="G277" s="107">
        <f t="shared" si="17"/>
        <v>0</v>
      </c>
      <c r="I277" s="7">
        <f>SUMIFS(NK_XUAT_NHAP!L:L,NK_XUAT_NHAP!E:E,A277,NK_XUAT_NHAP!B:B,"PNK")</f>
        <v>0</v>
      </c>
      <c r="J277" s="7">
        <f>SUMIFS(NK_XUAT_NHAP!O:O,NK_XUAT_NHAP!E:E,A277,NK_XUAT_NHAP!B:B,"PNK")</f>
        <v>0</v>
      </c>
      <c r="K277" s="7">
        <f>SUMIFS(NK_XUAT_NHAP!L:L,NK_XUAT_NHAP!E:E,A277,NK_XUAT_NHAP!B:B,"PXK")</f>
        <v>0</v>
      </c>
      <c r="L277" s="7">
        <f>SUMIFS(NK_XUAT_NHAP!O:O,NK_XUAT_NHAP!E:E,A277,NK_XUAT_NHAP!B:B,"PXK")</f>
        <v>0</v>
      </c>
      <c r="M277" s="7">
        <f t="shared" si="18"/>
        <v>0</v>
      </c>
      <c r="N277" s="7">
        <f t="shared" si="19"/>
        <v>0</v>
      </c>
      <c r="O277" s="7">
        <f t="shared" si="20"/>
        <v>0</v>
      </c>
    </row>
    <row r="278" spans="1:15" ht="19.5" customHeight="1" x14ac:dyDescent="0.25">
      <c r="A278" s="106" t="s">
        <v>327</v>
      </c>
      <c r="B278" s="21" t="s">
        <v>2982</v>
      </c>
      <c r="C278" s="23" t="s">
        <v>49</v>
      </c>
      <c r="D278" s="23">
        <v>0</v>
      </c>
      <c r="E278" s="23"/>
      <c r="F278" s="23">
        <v>411700</v>
      </c>
      <c r="G278" s="107">
        <f t="shared" si="17"/>
        <v>0</v>
      </c>
      <c r="I278" s="7">
        <f>SUMIFS(NK_XUAT_NHAP!L:L,NK_XUAT_NHAP!E:E,A278,NK_XUAT_NHAP!B:B,"PNK")</f>
        <v>0</v>
      </c>
      <c r="J278" s="7">
        <f>SUMIFS(NK_XUAT_NHAP!O:O,NK_XUAT_NHAP!E:E,A278,NK_XUAT_NHAP!B:B,"PNK")</f>
        <v>0</v>
      </c>
      <c r="K278" s="7">
        <f>SUMIFS(NK_XUAT_NHAP!L:L,NK_XUAT_NHAP!E:E,A278,NK_XUAT_NHAP!B:B,"PXK")</f>
        <v>0</v>
      </c>
      <c r="L278" s="7">
        <f>SUMIFS(NK_XUAT_NHAP!O:O,NK_XUAT_NHAP!E:E,A278,NK_XUAT_NHAP!B:B,"PXK")</f>
        <v>0</v>
      </c>
      <c r="M278" s="7">
        <f t="shared" si="18"/>
        <v>0</v>
      </c>
      <c r="N278" s="7">
        <f t="shared" si="19"/>
        <v>0</v>
      </c>
      <c r="O278" s="7">
        <f t="shared" si="20"/>
        <v>0</v>
      </c>
    </row>
    <row r="279" spans="1:15" ht="19.5" customHeight="1" x14ac:dyDescent="0.25">
      <c r="A279" s="106" t="s">
        <v>328</v>
      </c>
      <c r="B279" s="21" t="s">
        <v>2983</v>
      </c>
      <c r="C279" s="23" t="s">
        <v>49</v>
      </c>
      <c r="D279" s="23">
        <v>0</v>
      </c>
      <c r="E279" s="23"/>
      <c r="F279" s="23">
        <v>278300</v>
      </c>
      <c r="G279" s="107">
        <f t="shared" si="17"/>
        <v>0</v>
      </c>
      <c r="I279" s="7">
        <f>SUMIFS(NK_XUAT_NHAP!L:L,NK_XUAT_NHAP!E:E,A279,NK_XUAT_NHAP!B:B,"PNK")</f>
        <v>0</v>
      </c>
      <c r="J279" s="7">
        <f>SUMIFS(NK_XUAT_NHAP!O:O,NK_XUAT_NHAP!E:E,A279,NK_XUAT_NHAP!B:B,"PNK")</f>
        <v>0</v>
      </c>
      <c r="K279" s="7">
        <f>SUMIFS(NK_XUAT_NHAP!L:L,NK_XUAT_NHAP!E:E,A279,NK_XUAT_NHAP!B:B,"PXK")</f>
        <v>0</v>
      </c>
      <c r="L279" s="7">
        <f>SUMIFS(NK_XUAT_NHAP!O:O,NK_XUAT_NHAP!E:E,A279,NK_XUAT_NHAP!B:B,"PXK")</f>
        <v>0</v>
      </c>
      <c r="M279" s="7">
        <f t="shared" si="18"/>
        <v>0</v>
      </c>
      <c r="N279" s="7">
        <f t="shared" si="19"/>
        <v>0</v>
      </c>
      <c r="O279" s="7">
        <f t="shared" si="20"/>
        <v>0</v>
      </c>
    </row>
    <row r="280" spans="1:15" ht="19.5" customHeight="1" x14ac:dyDescent="0.25">
      <c r="A280" s="106" t="s">
        <v>329</v>
      </c>
      <c r="B280" s="21" t="s">
        <v>2984</v>
      </c>
      <c r="C280" s="23" t="s">
        <v>49</v>
      </c>
      <c r="D280" s="23">
        <v>0</v>
      </c>
      <c r="E280" s="23"/>
      <c r="F280" s="23">
        <v>278300</v>
      </c>
      <c r="G280" s="107">
        <f t="shared" si="17"/>
        <v>0</v>
      </c>
      <c r="I280" s="7">
        <f>SUMIFS(NK_XUAT_NHAP!L:L,NK_XUAT_NHAP!E:E,A280,NK_XUAT_NHAP!B:B,"PNK")</f>
        <v>0</v>
      </c>
      <c r="J280" s="7">
        <f>SUMIFS(NK_XUAT_NHAP!O:O,NK_XUAT_NHAP!E:E,A280,NK_XUAT_NHAP!B:B,"PNK")</f>
        <v>0</v>
      </c>
      <c r="K280" s="7">
        <f>SUMIFS(NK_XUAT_NHAP!L:L,NK_XUAT_NHAP!E:E,A280,NK_XUAT_NHAP!B:B,"PXK")</f>
        <v>0</v>
      </c>
      <c r="L280" s="7">
        <f>SUMIFS(NK_XUAT_NHAP!O:O,NK_XUAT_NHAP!E:E,A280,NK_XUAT_NHAP!B:B,"PXK")</f>
        <v>0</v>
      </c>
      <c r="M280" s="7">
        <f t="shared" si="18"/>
        <v>0</v>
      </c>
      <c r="N280" s="7">
        <f t="shared" si="19"/>
        <v>0</v>
      </c>
      <c r="O280" s="7">
        <f t="shared" si="20"/>
        <v>0</v>
      </c>
    </row>
    <row r="281" spans="1:15" ht="19.5" customHeight="1" x14ac:dyDescent="0.25">
      <c r="A281" s="106" t="s">
        <v>330</v>
      </c>
      <c r="B281" s="21" t="s">
        <v>2985</v>
      </c>
      <c r="C281" s="23" t="s">
        <v>49</v>
      </c>
      <c r="D281" s="23">
        <v>0</v>
      </c>
      <c r="E281" s="23"/>
      <c r="F281" s="23">
        <v>328400</v>
      </c>
      <c r="G281" s="107">
        <f t="shared" si="17"/>
        <v>0</v>
      </c>
      <c r="I281" s="7">
        <f>SUMIFS(NK_XUAT_NHAP!L:L,NK_XUAT_NHAP!E:E,A281,NK_XUAT_NHAP!B:B,"PNK")</f>
        <v>0</v>
      </c>
      <c r="J281" s="7">
        <f>SUMIFS(NK_XUAT_NHAP!O:O,NK_XUAT_NHAP!E:E,A281,NK_XUAT_NHAP!B:B,"PNK")</f>
        <v>0</v>
      </c>
      <c r="K281" s="7">
        <f>SUMIFS(NK_XUAT_NHAP!L:L,NK_XUAT_NHAP!E:E,A281,NK_XUAT_NHAP!B:B,"PXK")</f>
        <v>0</v>
      </c>
      <c r="L281" s="7">
        <f>SUMIFS(NK_XUAT_NHAP!O:O,NK_XUAT_NHAP!E:E,A281,NK_XUAT_NHAP!B:B,"PXK")</f>
        <v>0</v>
      </c>
      <c r="M281" s="7">
        <f t="shared" si="18"/>
        <v>0</v>
      </c>
      <c r="N281" s="7">
        <f t="shared" si="19"/>
        <v>0</v>
      </c>
      <c r="O281" s="7">
        <f t="shared" si="20"/>
        <v>0</v>
      </c>
    </row>
    <row r="282" spans="1:15" ht="19.5" customHeight="1" x14ac:dyDescent="0.25">
      <c r="A282" s="106" t="s">
        <v>331</v>
      </c>
      <c r="B282" s="21" t="s">
        <v>2986</v>
      </c>
      <c r="C282" s="23" t="s">
        <v>49</v>
      </c>
      <c r="D282" s="23">
        <v>0</v>
      </c>
      <c r="E282" s="23"/>
      <c r="F282" s="23">
        <v>345100</v>
      </c>
      <c r="G282" s="107">
        <f t="shared" si="17"/>
        <v>0</v>
      </c>
      <c r="I282" s="7">
        <f>SUMIFS(NK_XUAT_NHAP!L:L,NK_XUAT_NHAP!E:E,A282,NK_XUAT_NHAP!B:B,"PNK")</f>
        <v>0</v>
      </c>
      <c r="J282" s="7">
        <f>SUMIFS(NK_XUAT_NHAP!O:O,NK_XUAT_NHAP!E:E,A282,NK_XUAT_NHAP!B:B,"PNK")</f>
        <v>0</v>
      </c>
      <c r="K282" s="7">
        <f>SUMIFS(NK_XUAT_NHAP!L:L,NK_XUAT_NHAP!E:E,A282,NK_XUAT_NHAP!B:B,"PXK")</f>
        <v>0</v>
      </c>
      <c r="L282" s="7">
        <f>SUMIFS(NK_XUAT_NHAP!O:O,NK_XUAT_NHAP!E:E,A282,NK_XUAT_NHAP!B:B,"PXK")</f>
        <v>0</v>
      </c>
      <c r="M282" s="7">
        <f t="shared" si="18"/>
        <v>0</v>
      </c>
      <c r="N282" s="7">
        <f t="shared" si="19"/>
        <v>0</v>
      </c>
      <c r="O282" s="7">
        <f t="shared" si="20"/>
        <v>0</v>
      </c>
    </row>
    <row r="283" spans="1:15" ht="19.5" customHeight="1" x14ac:dyDescent="0.25">
      <c r="A283" s="106" t="s">
        <v>332</v>
      </c>
      <c r="B283" s="21" t="s">
        <v>2987</v>
      </c>
      <c r="C283" s="23" t="s">
        <v>49</v>
      </c>
      <c r="D283" s="23">
        <v>0</v>
      </c>
      <c r="E283" s="23"/>
      <c r="F283" s="23">
        <v>367300</v>
      </c>
      <c r="G283" s="107">
        <f t="shared" si="17"/>
        <v>0</v>
      </c>
      <c r="I283" s="7">
        <f>SUMIFS(NK_XUAT_NHAP!L:L,NK_XUAT_NHAP!E:E,A283,NK_XUAT_NHAP!B:B,"PNK")</f>
        <v>0</v>
      </c>
      <c r="J283" s="7">
        <f>SUMIFS(NK_XUAT_NHAP!O:O,NK_XUAT_NHAP!E:E,A283,NK_XUAT_NHAP!B:B,"PNK")</f>
        <v>0</v>
      </c>
      <c r="K283" s="7">
        <f>SUMIFS(NK_XUAT_NHAP!L:L,NK_XUAT_NHAP!E:E,A283,NK_XUAT_NHAP!B:B,"PXK")</f>
        <v>0</v>
      </c>
      <c r="L283" s="7">
        <f>SUMIFS(NK_XUAT_NHAP!O:O,NK_XUAT_NHAP!E:E,A283,NK_XUAT_NHAP!B:B,"PXK")</f>
        <v>0</v>
      </c>
      <c r="M283" s="7">
        <f t="shared" si="18"/>
        <v>0</v>
      </c>
      <c r="N283" s="7">
        <f t="shared" si="19"/>
        <v>0</v>
      </c>
      <c r="O283" s="7">
        <f t="shared" si="20"/>
        <v>0</v>
      </c>
    </row>
    <row r="284" spans="1:15" ht="19.5" customHeight="1" x14ac:dyDescent="0.25">
      <c r="A284" s="106" t="s">
        <v>333</v>
      </c>
      <c r="B284" s="21" t="s">
        <v>2988</v>
      </c>
      <c r="C284" s="23" t="s">
        <v>49</v>
      </c>
      <c r="D284" s="23">
        <v>0</v>
      </c>
      <c r="E284" s="23"/>
      <c r="F284" s="23">
        <v>378400</v>
      </c>
      <c r="G284" s="107">
        <f t="shared" si="17"/>
        <v>0</v>
      </c>
      <c r="I284" s="7">
        <f>SUMIFS(NK_XUAT_NHAP!L:L,NK_XUAT_NHAP!E:E,A284,NK_XUAT_NHAP!B:B,"PNK")</f>
        <v>0</v>
      </c>
      <c r="J284" s="7">
        <f>SUMIFS(NK_XUAT_NHAP!O:O,NK_XUAT_NHAP!E:E,A284,NK_XUAT_NHAP!B:B,"PNK")</f>
        <v>0</v>
      </c>
      <c r="K284" s="7">
        <f>SUMIFS(NK_XUAT_NHAP!L:L,NK_XUAT_NHAP!E:E,A284,NK_XUAT_NHAP!B:B,"PXK")</f>
        <v>0</v>
      </c>
      <c r="L284" s="7">
        <f>SUMIFS(NK_XUAT_NHAP!O:O,NK_XUAT_NHAP!E:E,A284,NK_XUAT_NHAP!B:B,"PXK")</f>
        <v>0</v>
      </c>
      <c r="M284" s="7">
        <f t="shared" si="18"/>
        <v>0</v>
      </c>
      <c r="N284" s="7">
        <f t="shared" si="19"/>
        <v>0</v>
      </c>
      <c r="O284" s="7">
        <f t="shared" si="20"/>
        <v>0</v>
      </c>
    </row>
    <row r="285" spans="1:15" ht="19.5" customHeight="1" x14ac:dyDescent="0.25">
      <c r="A285" s="106" t="s">
        <v>334</v>
      </c>
      <c r="B285" s="21" t="s">
        <v>2989</v>
      </c>
      <c r="C285" s="23" t="s">
        <v>49</v>
      </c>
      <c r="D285" s="23">
        <v>0</v>
      </c>
      <c r="E285" s="23"/>
      <c r="F285" s="23">
        <v>395100</v>
      </c>
      <c r="G285" s="107">
        <f t="shared" si="17"/>
        <v>0</v>
      </c>
      <c r="I285" s="7">
        <f>SUMIFS(NK_XUAT_NHAP!L:L,NK_XUAT_NHAP!E:E,A285,NK_XUAT_NHAP!B:B,"PNK")</f>
        <v>0</v>
      </c>
      <c r="J285" s="7">
        <f>SUMIFS(NK_XUAT_NHAP!O:O,NK_XUAT_NHAP!E:E,A285,NK_XUAT_NHAP!B:B,"PNK")</f>
        <v>0</v>
      </c>
      <c r="K285" s="7">
        <f>SUMIFS(NK_XUAT_NHAP!L:L,NK_XUAT_NHAP!E:E,A285,NK_XUAT_NHAP!B:B,"PXK")</f>
        <v>0</v>
      </c>
      <c r="L285" s="7">
        <f>SUMIFS(NK_XUAT_NHAP!O:O,NK_XUAT_NHAP!E:E,A285,NK_XUAT_NHAP!B:B,"PXK")</f>
        <v>0</v>
      </c>
      <c r="M285" s="7">
        <f t="shared" si="18"/>
        <v>0</v>
      </c>
      <c r="N285" s="7">
        <f t="shared" si="19"/>
        <v>0</v>
      </c>
      <c r="O285" s="7">
        <f t="shared" si="20"/>
        <v>0</v>
      </c>
    </row>
    <row r="286" spans="1:15" ht="19.5" customHeight="1" x14ac:dyDescent="0.25">
      <c r="A286" s="106" t="s">
        <v>335</v>
      </c>
      <c r="B286" s="21" t="s">
        <v>2990</v>
      </c>
      <c r="C286" s="23" t="s">
        <v>49</v>
      </c>
      <c r="D286" s="23">
        <v>0</v>
      </c>
      <c r="E286" s="23"/>
      <c r="F286" s="23">
        <v>400600</v>
      </c>
      <c r="G286" s="107">
        <f t="shared" si="17"/>
        <v>0</v>
      </c>
      <c r="I286" s="7">
        <f>SUMIFS(NK_XUAT_NHAP!L:L,NK_XUAT_NHAP!E:E,A286,NK_XUAT_NHAP!B:B,"PNK")</f>
        <v>0</v>
      </c>
      <c r="J286" s="7">
        <f>SUMIFS(NK_XUAT_NHAP!O:O,NK_XUAT_NHAP!E:E,A286,NK_XUAT_NHAP!B:B,"PNK")</f>
        <v>0</v>
      </c>
      <c r="K286" s="7">
        <f>SUMIFS(NK_XUAT_NHAP!L:L,NK_XUAT_NHAP!E:E,A286,NK_XUAT_NHAP!B:B,"PXK")</f>
        <v>0</v>
      </c>
      <c r="L286" s="7">
        <f>SUMIFS(NK_XUAT_NHAP!O:O,NK_XUAT_NHAP!E:E,A286,NK_XUAT_NHAP!B:B,"PXK")</f>
        <v>0</v>
      </c>
      <c r="M286" s="7">
        <f t="shared" si="18"/>
        <v>0</v>
      </c>
      <c r="N286" s="7">
        <f t="shared" si="19"/>
        <v>0</v>
      </c>
      <c r="O286" s="7">
        <f t="shared" si="20"/>
        <v>0</v>
      </c>
    </row>
    <row r="287" spans="1:15" ht="19.5" customHeight="1" x14ac:dyDescent="0.25">
      <c r="A287" s="106" t="s">
        <v>336</v>
      </c>
      <c r="B287" s="21" t="s">
        <v>2991</v>
      </c>
      <c r="C287" s="23" t="s">
        <v>49</v>
      </c>
      <c r="D287" s="23">
        <v>0</v>
      </c>
      <c r="E287" s="23"/>
      <c r="F287" s="23">
        <v>411700</v>
      </c>
      <c r="G287" s="107">
        <f t="shared" si="17"/>
        <v>0</v>
      </c>
      <c r="I287" s="7">
        <f>SUMIFS(NK_XUAT_NHAP!L:L,NK_XUAT_NHAP!E:E,A287,NK_XUAT_NHAP!B:B,"PNK")</f>
        <v>0</v>
      </c>
      <c r="J287" s="7">
        <f>SUMIFS(NK_XUAT_NHAP!O:O,NK_XUAT_NHAP!E:E,A287,NK_XUAT_NHAP!B:B,"PNK")</f>
        <v>0</v>
      </c>
      <c r="K287" s="7">
        <f>SUMIFS(NK_XUAT_NHAP!L:L,NK_XUAT_NHAP!E:E,A287,NK_XUAT_NHAP!B:B,"PXK")</f>
        <v>0</v>
      </c>
      <c r="L287" s="7">
        <f>SUMIFS(NK_XUAT_NHAP!O:O,NK_XUAT_NHAP!E:E,A287,NK_XUAT_NHAP!B:B,"PXK")</f>
        <v>0</v>
      </c>
      <c r="M287" s="7">
        <f t="shared" si="18"/>
        <v>0</v>
      </c>
      <c r="N287" s="7">
        <f t="shared" si="19"/>
        <v>0</v>
      </c>
      <c r="O287" s="7">
        <f t="shared" si="20"/>
        <v>0</v>
      </c>
    </row>
    <row r="288" spans="1:15" ht="19.5" customHeight="1" x14ac:dyDescent="0.25">
      <c r="A288" s="106" t="s">
        <v>337</v>
      </c>
      <c r="B288" s="21" t="s">
        <v>2992</v>
      </c>
      <c r="C288" s="23" t="s">
        <v>49</v>
      </c>
      <c r="D288" s="23">
        <v>0</v>
      </c>
      <c r="E288" s="23"/>
      <c r="F288" s="23">
        <v>434000</v>
      </c>
      <c r="G288" s="107">
        <f t="shared" si="17"/>
        <v>0</v>
      </c>
      <c r="I288" s="7">
        <f>SUMIFS(NK_XUAT_NHAP!L:L,NK_XUAT_NHAP!E:E,A288,NK_XUAT_NHAP!B:B,"PNK")</f>
        <v>0</v>
      </c>
      <c r="J288" s="7">
        <f>SUMIFS(NK_XUAT_NHAP!O:O,NK_XUAT_NHAP!E:E,A288,NK_XUAT_NHAP!B:B,"PNK")</f>
        <v>0</v>
      </c>
      <c r="K288" s="7">
        <f>SUMIFS(NK_XUAT_NHAP!L:L,NK_XUAT_NHAP!E:E,A288,NK_XUAT_NHAP!B:B,"PXK")</f>
        <v>0</v>
      </c>
      <c r="L288" s="7">
        <f>SUMIFS(NK_XUAT_NHAP!O:O,NK_XUAT_NHAP!E:E,A288,NK_XUAT_NHAP!B:B,"PXK")</f>
        <v>0</v>
      </c>
      <c r="M288" s="7">
        <f t="shared" si="18"/>
        <v>0</v>
      </c>
      <c r="N288" s="7">
        <f t="shared" si="19"/>
        <v>0</v>
      </c>
      <c r="O288" s="7">
        <f t="shared" si="20"/>
        <v>0</v>
      </c>
    </row>
    <row r="289" spans="1:15" ht="19.5" customHeight="1" x14ac:dyDescent="0.25">
      <c r="A289" s="106" t="s">
        <v>338</v>
      </c>
      <c r="B289" s="21" t="s">
        <v>2993</v>
      </c>
      <c r="C289" s="23" t="s">
        <v>49</v>
      </c>
      <c r="D289" s="23">
        <v>0</v>
      </c>
      <c r="E289" s="23"/>
      <c r="F289" s="23">
        <v>450600</v>
      </c>
      <c r="G289" s="107">
        <f t="shared" si="17"/>
        <v>0</v>
      </c>
      <c r="I289" s="7">
        <f>SUMIFS(NK_XUAT_NHAP!L:L,NK_XUAT_NHAP!E:E,A289,NK_XUAT_NHAP!B:B,"PNK")</f>
        <v>0</v>
      </c>
      <c r="J289" s="7">
        <f>SUMIFS(NK_XUAT_NHAP!O:O,NK_XUAT_NHAP!E:E,A289,NK_XUAT_NHAP!B:B,"PNK")</f>
        <v>0</v>
      </c>
      <c r="K289" s="7">
        <f>SUMIFS(NK_XUAT_NHAP!L:L,NK_XUAT_NHAP!E:E,A289,NK_XUAT_NHAP!B:B,"PXK")</f>
        <v>0</v>
      </c>
      <c r="L289" s="7">
        <f>SUMIFS(NK_XUAT_NHAP!O:O,NK_XUAT_NHAP!E:E,A289,NK_XUAT_NHAP!B:B,"PXK")</f>
        <v>0</v>
      </c>
      <c r="M289" s="7">
        <f t="shared" si="18"/>
        <v>0</v>
      </c>
      <c r="N289" s="7">
        <f t="shared" si="19"/>
        <v>0</v>
      </c>
      <c r="O289" s="7">
        <f t="shared" si="20"/>
        <v>0</v>
      </c>
    </row>
    <row r="290" spans="1:15" ht="19.5" customHeight="1" x14ac:dyDescent="0.25">
      <c r="A290" s="106" t="s">
        <v>339</v>
      </c>
      <c r="B290" s="21" t="s">
        <v>2994</v>
      </c>
      <c r="C290" s="23" t="s">
        <v>49</v>
      </c>
      <c r="D290" s="23">
        <v>0</v>
      </c>
      <c r="E290" s="23"/>
      <c r="F290" s="23">
        <v>534200</v>
      </c>
      <c r="G290" s="107">
        <f t="shared" si="17"/>
        <v>0</v>
      </c>
      <c r="I290" s="7">
        <f>SUMIFS(NK_XUAT_NHAP!L:L,NK_XUAT_NHAP!E:E,A290,NK_XUAT_NHAP!B:B,"PNK")</f>
        <v>0</v>
      </c>
      <c r="J290" s="7">
        <f>SUMIFS(NK_XUAT_NHAP!O:O,NK_XUAT_NHAP!E:E,A290,NK_XUAT_NHAP!B:B,"PNK")</f>
        <v>0</v>
      </c>
      <c r="K290" s="7">
        <f>SUMIFS(NK_XUAT_NHAP!L:L,NK_XUAT_NHAP!E:E,A290,NK_XUAT_NHAP!B:B,"PXK")</f>
        <v>0</v>
      </c>
      <c r="L290" s="7">
        <f>SUMIFS(NK_XUAT_NHAP!O:O,NK_XUAT_NHAP!E:E,A290,NK_XUAT_NHAP!B:B,"PXK")</f>
        <v>0</v>
      </c>
      <c r="M290" s="7">
        <f t="shared" si="18"/>
        <v>0</v>
      </c>
      <c r="N290" s="7">
        <f t="shared" si="19"/>
        <v>0</v>
      </c>
      <c r="O290" s="7">
        <f t="shared" si="20"/>
        <v>0</v>
      </c>
    </row>
    <row r="291" spans="1:15" ht="19.5" customHeight="1" x14ac:dyDescent="0.25">
      <c r="A291" s="106" t="s">
        <v>340</v>
      </c>
      <c r="B291" s="21" t="s">
        <v>2995</v>
      </c>
      <c r="C291" s="23" t="s">
        <v>49</v>
      </c>
      <c r="D291" s="23">
        <v>0</v>
      </c>
      <c r="E291" s="23"/>
      <c r="F291" s="23">
        <v>545300</v>
      </c>
      <c r="G291" s="107">
        <f t="shared" si="17"/>
        <v>0</v>
      </c>
      <c r="I291" s="7">
        <f>SUMIFS(NK_XUAT_NHAP!L:L,NK_XUAT_NHAP!E:E,A291,NK_XUAT_NHAP!B:B,"PNK")</f>
        <v>0</v>
      </c>
      <c r="J291" s="7">
        <f>SUMIFS(NK_XUAT_NHAP!O:O,NK_XUAT_NHAP!E:E,A291,NK_XUAT_NHAP!B:B,"PNK")</f>
        <v>0</v>
      </c>
      <c r="K291" s="7">
        <f>SUMIFS(NK_XUAT_NHAP!L:L,NK_XUAT_NHAP!E:E,A291,NK_XUAT_NHAP!B:B,"PXK")</f>
        <v>0</v>
      </c>
      <c r="L291" s="7">
        <f>SUMIFS(NK_XUAT_NHAP!O:O,NK_XUAT_NHAP!E:E,A291,NK_XUAT_NHAP!B:B,"PXK")</f>
        <v>0</v>
      </c>
      <c r="M291" s="7">
        <f t="shared" si="18"/>
        <v>0</v>
      </c>
      <c r="N291" s="7">
        <f t="shared" si="19"/>
        <v>0</v>
      </c>
      <c r="O291" s="7">
        <f t="shared" si="20"/>
        <v>0</v>
      </c>
    </row>
    <row r="292" spans="1:15" ht="19.5" customHeight="1" x14ac:dyDescent="0.25">
      <c r="A292" s="106" t="s">
        <v>341</v>
      </c>
      <c r="B292" s="21" t="s">
        <v>2996</v>
      </c>
      <c r="C292" s="23" t="s">
        <v>49</v>
      </c>
      <c r="D292" s="23">
        <v>0</v>
      </c>
      <c r="E292" s="23"/>
      <c r="F292" s="23">
        <v>556400</v>
      </c>
      <c r="G292" s="107">
        <f t="shared" si="17"/>
        <v>0</v>
      </c>
      <c r="I292" s="7">
        <f>SUMIFS(NK_XUAT_NHAP!L:L,NK_XUAT_NHAP!E:E,A292,NK_XUAT_NHAP!B:B,"PNK")</f>
        <v>0</v>
      </c>
      <c r="J292" s="7">
        <f>SUMIFS(NK_XUAT_NHAP!O:O,NK_XUAT_NHAP!E:E,A292,NK_XUAT_NHAP!B:B,"PNK")</f>
        <v>0</v>
      </c>
      <c r="K292" s="7">
        <f>SUMIFS(NK_XUAT_NHAP!L:L,NK_XUAT_NHAP!E:E,A292,NK_XUAT_NHAP!B:B,"PXK")</f>
        <v>0</v>
      </c>
      <c r="L292" s="7">
        <f>SUMIFS(NK_XUAT_NHAP!O:O,NK_XUAT_NHAP!E:E,A292,NK_XUAT_NHAP!B:B,"PXK")</f>
        <v>0</v>
      </c>
      <c r="M292" s="7">
        <f t="shared" si="18"/>
        <v>0</v>
      </c>
      <c r="N292" s="7">
        <f t="shared" si="19"/>
        <v>0</v>
      </c>
      <c r="O292" s="7">
        <f t="shared" si="20"/>
        <v>0</v>
      </c>
    </row>
    <row r="293" spans="1:15" ht="19.5" customHeight="1" x14ac:dyDescent="0.25">
      <c r="A293" s="106" t="s">
        <v>342</v>
      </c>
      <c r="B293" s="21" t="s">
        <v>2997</v>
      </c>
      <c r="C293" s="23" t="s">
        <v>49</v>
      </c>
      <c r="D293" s="23">
        <v>0</v>
      </c>
      <c r="E293" s="23"/>
      <c r="F293" s="23">
        <v>556400</v>
      </c>
      <c r="G293" s="107">
        <f t="shared" si="17"/>
        <v>0</v>
      </c>
      <c r="I293" s="7">
        <f>SUMIFS(NK_XUAT_NHAP!L:L,NK_XUAT_NHAP!E:E,A293,NK_XUAT_NHAP!B:B,"PNK")</f>
        <v>0</v>
      </c>
      <c r="J293" s="7">
        <f>SUMIFS(NK_XUAT_NHAP!O:O,NK_XUAT_NHAP!E:E,A293,NK_XUAT_NHAP!B:B,"PNK")</f>
        <v>0</v>
      </c>
      <c r="K293" s="7">
        <f>SUMIFS(NK_XUAT_NHAP!L:L,NK_XUAT_NHAP!E:E,A293,NK_XUAT_NHAP!B:B,"PXK")</f>
        <v>0</v>
      </c>
      <c r="L293" s="7">
        <f>SUMIFS(NK_XUAT_NHAP!O:O,NK_XUAT_NHAP!E:E,A293,NK_XUAT_NHAP!B:B,"PXK")</f>
        <v>0</v>
      </c>
      <c r="M293" s="7">
        <f t="shared" si="18"/>
        <v>0</v>
      </c>
      <c r="N293" s="7">
        <f t="shared" si="19"/>
        <v>0</v>
      </c>
      <c r="O293" s="7">
        <f t="shared" si="20"/>
        <v>0</v>
      </c>
    </row>
    <row r="294" spans="1:15" ht="19.5" customHeight="1" x14ac:dyDescent="0.25">
      <c r="A294" s="106" t="s">
        <v>343</v>
      </c>
      <c r="B294" s="21" t="s">
        <v>2998</v>
      </c>
      <c r="C294" s="23" t="s">
        <v>49</v>
      </c>
      <c r="D294" s="23">
        <v>0</v>
      </c>
      <c r="E294" s="23"/>
      <c r="F294" s="23">
        <v>567500</v>
      </c>
      <c r="G294" s="107">
        <f t="shared" si="17"/>
        <v>0</v>
      </c>
      <c r="I294" s="7">
        <f>SUMIFS(NK_XUAT_NHAP!L:L,NK_XUAT_NHAP!E:E,A294,NK_XUAT_NHAP!B:B,"PNK")</f>
        <v>0</v>
      </c>
      <c r="J294" s="7">
        <f>SUMIFS(NK_XUAT_NHAP!O:O,NK_XUAT_NHAP!E:E,A294,NK_XUAT_NHAP!B:B,"PNK")</f>
        <v>0</v>
      </c>
      <c r="K294" s="7">
        <f>SUMIFS(NK_XUAT_NHAP!L:L,NK_XUAT_NHAP!E:E,A294,NK_XUAT_NHAP!B:B,"PXK")</f>
        <v>0</v>
      </c>
      <c r="L294" s="7">
        <f>SUMIFS(NK_XUAT_NHAP!O:O,NK_XUAT_NHAP!E:E,A294,NK_XUAT_NHAP!B:B,"PXK")</f>
        <v>0</v>
      </c>
      <c r="M294" s="7">
        <f t="shared" si="18"/>
        <v>0</v>
      </c>
      <c r="N294" s="7">
        <f t="shared" si="19"/>
        <v>0</v>
      </c>
      <c r="O294" s="7">
        <f t="shared" si="20"/>
        <v>0</v>
      </c>
    </row>
    <row r="295" spans="1:15" ht="19.5" customHeight="1" x14ac:dyDescent="0.25">
      <c r="A295" s="106" t="s">
        <v>344</v>
      </c>
      <c r="B295" s="21" t="s">
        <v>2999</v>
      </c>
      <c r="C295" s="23" t="s">
        <v>49</v>
      </c>
      <c r="D295" s="23">
        <v>0</v>
      </c>
      <c r="E295" s="23"/>
      <c r="F295" s="23">
        <v>578800</v>
      </c>
      <c r="G295" s="107">
        <f t="shared" si="17"/>
        <v>0</v>
      </c>
      <c r="I295" s="7">
        <f>SUMIFS(NK_XUAT_NHAP!L:L,NK_XUAT_NHAP!E:E,A295,NK_XUAT_NHAP!B:B,"PNK")</f>
        <v>0</v>
      </c>
      <c r="J295" s="7">
        <f>SUMIFS(NK_XUAT_NHAP!O:O,NK_XUAT_NHAP!E:E,A295,NK_XUAT_NHAP!B:B,"PNK")</f>
        <v>0</v>
      </c>
      <c r="K295" s="7">
        <f>SUMIFS(NK_XUAT_NHAP!L:L,NK_XUAT_NHAP!E:E,A295,NK_XUAT_NHAP!B:B,"PXK")</f>
        <v>0</v>
      </c>
      <c r="L295" s="7">
        <f>SUMIFS(NK_XUAT_NHAP!O:O,NK_XUAT_NHAP!E:E,A295,NK_XUAT_NHAP!B:B,"PXK")</f>
        <v>0</v>
      </c>
      <c r="M295" s="7">
        <f t="shared" si="18"/>
        <v>0</v>
      </c>
      <c r="N295" s="7">
        <f t="shared" si="19"/>
        <v>0</v>
      </c>
      <c r="O295" s="7">
        <f t="shared" si="20"/>
        <v>0</v>
      </c>
    </row>
    <row r="296" spans="1:15" ht="19.5" customHeight="1" x14ac:dyDescent="0.25">
      <c r="A296" s="106" t="s">
        <v>345</v>
      </c>
      <c r="B296" s="21" t="s">
        <v>3000</v>
      </c>
      <c r="C296" s="23" t="s">
        <v>49</v>
      </c>
      <c r="D296" s="23">
        <v>0</v>
      </c>
      <c r="E296" s="23"/>
      <c r="F296" s="23">
        <v>584200</v>
      </c>
      <c r="G296" s="107">
        <f t="shared" si="17"/>
        <v>0</v>
      </c>
      <c r="I296" s="7">
        <f>SUMIFS(NK_XUAT_NHAP!L:L,NK_XUAT_NHAP!E:E,A296,NK_XUAT_NHAP!B:B,"PNK")</f>
        <v>0</v>
      </c>
      <c r="J296" s="7">
        <f>SUMIFS(NK_XUAT_NHAP!O:O,NK_XUAT_NHAP!E:E,A296,NK_XUAT_NHAP!B:B,"PNK")</f>
        <v>0</v>
      </c>
      <c r="K296" s="7">
        <f>SUMIFS(NK_XUAT_NHAP!L:L,NK_XUAT_NHAP!E:E,A296,NK_XUAT_NHAP!B:B,"PXK")</f>
        <v>0</v>
      </c>
      <c r="L296" s="7">
        <f>SUMIFS(NK_XUAT_NHAP!O:O,NK_XUAT_NHAP!E:E,A296,NK_XUAT_NHAP!B:B,"PXK")</f>
        <v>0</v>
      </c>
      <c r="M296" s="7">
        <f t="shared" si="18"/>
        <v>0</v>
      </c>
      <c r="N296" s="7">
        <f t="shared" si="19"/>
        <v>0</v>
      </c>
      <c r="O296" s="7">
        <f t="shared" si="20"/>
        <v>0</v>
      </c>
    </row>
    <row r="297" spans="1:15" ht="19.5" customHeight="1" x14ac:dyDescent="0.25">
      <c r="A297" s="106" t="s">
        <v>346</v>
      </c>
      <c r="B297" s="21" t="s">
        <v>3001</v>
      </c>
      <c r="C297" s="23" t="s">
        <v>49</v>
      </c>
      <c r="D297" s="23">
        <v>0</v>
      </c>
      <c r="E297" s="23"/>
      <c r="F297" s="23">
        <v>584200</v>
      </c>
      <c r="G297" s="107">
        <f t="shared" si="17"/>
        <v>0</v>
      </c>
      <c r="I297" s="7">
        <f>SUMIFS(NK_XUAT_NHAP!L:L,NK_XUAT_NHAP!E:E,A297,NK_XUAT_NHAP!B:B,"PNK")</f>
        <v>0</v>
      </c>
      <c r="J297" s="7">
        <f>SUMIFS(NK_XUAT_NHAP!O:O,NK_XUAT_NHAP!E:E,A297,NK_XUAT_NHAP!B:B,"PNK")</f>
        <v>0</v>
      </c>
      <c r="K297" s="7">
        <f>SUMIFS(NK_XUAT_NHAP!L:L,NK_XUAT_NHAP!E:E,A297,NK_XUAT_NHAP!B:B,"PXK")</f>
        <v>0</v>
      </c>
      <c r="L297" s="7">
        <f>SUMIFS(NK_XUAT_NHAP!O:O,NK_XUAT_NHAP!E:E,A297,NK_XUAT_NHAP!B:B,"PXK")</f>
        <v>0</v>
      </c>
      <c r="M297" s="7">
        <f t="shared" si="18"/>
        <v>0</v>
      </c>
      <c r="N297" s="7">
        <f t="shared" si="19"/>
        <v>0</v>
      </c>
      <c r="O297" s="7">
        <f t="shared" si="20"/>
        <v>0</v>
      </c>
    </row>
    <row r="298" spans="1:15" ht="19.5" customHeight="1" x14ac:dyDescent="0.25">
      <c r="A298" s="106" t="s">
        <v>347</v>
      </c>
      <c r="B298" s="21" t="s">
        <v>3002</v>
      </c>
      <c r="C298" s="23" t="s">
        <v>49</v>
      </c>
      <c r="D298" s="23">
        <v>0</v>
      </c>
      <c r="E298" s="23"/>
      <c r="F298" s="23">
        <v>556400</v>
      </c>
      <c r="G298" s="107">
        <f t="shared" si="17"/>
        <v>0</v>
      </c>
      <c r="I298" s="7">
        <f>SUMIFS(NK_XUAT_NHAP!L:L,NK_XUAT_NHAP!E:E,A298,NK_XUAT_NHAP!B:B,"PNK")</f>
        <v>0</v>
      </c>
      <c r="J298" s="7">
        <f>SUMIFS(NK_XUAT_NHAP!O:O,NK_XUAT_NHAP!E:E,A298,NK_XUAT_NHAP!B:B,"PNK")</f>
        <v>0</v>
      </c>
      <c r="K298" s="7">
        <f>SUMIFS(NK_XUAT_NHAP!L:L,NK_XUAT_NHAP!E:E,A298,NK_XUAT_NHAP!B:B,"PXK")</f>
        <v>0</v>
      </c>
      <c r="L298" s="7">
        <f>SUMIFS(NK_XUAT_NHAP!O:O,NK_XUAT_NHAP!E:E,A298,NK_XUAT_NHAP!B:B,"PXK")</f>
        <v>0</v>
      </c>
      <c r="M298" s="7">
        <f t="shared" si="18"/>
        <v>0</v>
      </c>
      <c r="N298" s="7">
        <f t="shared" si="19"/>
        <v>0</v>
      </c>
      <c r="O298" s="7">
        <f t="shared" si="20"/>
        <v>0</v>
      </c>
    </row>
    <row r="299" spans="1:15" ht="19.5" customHeight="1" x14ac:dyDescent="0.25">
      <c r="A299" s="106" t="s">
        <v>348</v>
      </c>
      <c r="B299" s="21" t="s">
        <v>3003</v>
      </c>
      <c r="C299" s="23" t="s">
        <v>49</v>
      </c>
      <c r="D299" s="23">
        <v>0</v>
      </c>
      <c r="E299" s="23"/>
      <c r="F299" s="23">
        <v>556400</v>
      </c>
      <c r="G299" s="107">
        <f t="shared" si="17"/>
        <v>0</v>
      </c>
      <c r="I299" s="7">
        <f>SUMIFS(NK_XUAT_NHAP!L:L,NK_XUAT_NHAP!E:E,A299,NK_XUAT_NHAP!B:B,"PNK")</f>
        <v>0</v>
      </c>
      <c r="J299" s="7">
        <f>SUMIFS(NK_XUAT_NHAP!O:O,NK_XUAT_NHAP!E:E,A299,NK_XUAT_NHAP!B:B,"PNK")</f>
        <v>0</v>
      </c>
      <c r="K299" s="7">
        <f>SUMIFS(NK_XUAT_NHAP!L:L,NK_XUAT_NHAP!E:E,A299,NK_XUAT_NHAP!B:B,"PXK")</f>
        <v>0</v>
      </c>
      <c r="L299" s="7">
        <f>SUMIFS(NK_XUAT_NHAP!O:O,NK_XUAT_NHAP!E:E,A299,NK_XUAT_NHAP!B:B,"PXK")</f>
        <v>0</v>
      </c>
      <c r="M299" s="7">
        <f t="shared" si="18"/>
        <v>0</v>
      </c>
      <c r="N299" s="7">
        <f t="shared" si="19"/>
        <v>0</v>
      </c>
      <c r="O299" s="7">
        <f t="shared" si="20"/>
        <v>0</v>
      </c>
    </row>
    <row r="300" spans="1:15" ht="19.5" customHeight="1" x14ac:dyDescent="0.25">
      <c r="A300" s="106" t="s">
        <v>349</v>
      </c>
      <c r="B300" s="21" t="s">
        <v>3004</v>
      </c>
      <c r="C300" s="23" t="s">
        <v>49</v>
      </c>
      <c r="D300" s="23">
        <v>0</v>
      </c>
      <c r="E300" s="23"/>
      <c r="F300" s="23">
        <v>556400</v>
      </c>
      <c r="G300" s="107">
        <f t="shared" si="17"/>
        <v>0</v>
      </c>
      <c r="I300" s="7">
        <f>SUMIFS(NK_XUAT_NHAP!L:L,NK_XUAT_NHAP!E:E,A300,NK_XUAT_NHAP!B:B,"PNK")</f>
        <v>0</v>
      </c>
      <c r="J300" s="7">
        <f>SUMIFS(NK_XUAT_NHAP!O:O,NK_XUAT_NHAP!E:E,A300,NK_XUAT_NHAP!B:B,"PNK")</f>
        <v>0</v>
      </c>
      <c r="K300" s="7">
        <f>SUMIFS(NK_XUAT_NHAP!L:L,NK_XUAT_NHAP!E:E,A300,NK_XUAT_NHAP!B:B,"PXK")</f>
        <v>0</v>
      </c>
      <c r="L300" s="7">
        <f>SUMIFS(NK_XUAT_NHAP!O:O,NK_XUAT_NHAP!E:E,A300,NK_XUAT_NHAP!B:B,"PXK")</f>
        <v>0</v>
      </c>
      <c r="M300" s="7">
        <f t="shared" si="18"/>
        <v>0</v>
      </c>
      <c r="N300" s="7">
        <f t="shared" si="19"/>
        <v>0</v>
      </c>
      <c r="O300" s="7">
        <f t="shared" si="20"/>
        <v>0</v>
      </c>
    </row>
    <row r="301" spans="1:15" ht="19.5" customHeight="1" x14ac:dyDescent="0.25">
      <c r="A301" s="106" t="s">
        <v>350</v>
      </c>
      <c r="B301" s="21" t="s">
        <v>3005</v>
      </c>
      <c r="C301" s="23" t="s">
        <v>49</v>
      </c>
      <c r="D301" s="23">
        <v>0</v>
      </c>
      <c r="E301" s="23"/>
      <c r="F301" s="23">
        <v>556400</v>
      </c>
      <c r="G301" s="107">
        <f t="shared" si="17"/>
        <v>0</v>
      </c>
      <c r="I301" s="7">
        <f>SUMIFS(NK_XUAT_NHAP!L:L,NK_XUAT_NHAP!E:E,A301,NK_XUAT_NHAP!B:B,"PNK")</f>
        <v>0</v>
      </c>
      <c r="J301" s="7">
        <f>SUMIFS(NK_XUAT_NHAP!O:O,NK_XUAT_NHAP!E:E,A301,NK_XUAT_NHAP!B:B,"PNK")</f>
        <v>0</v>
      </c>
      <c r="K301" s="7">
        <f>SUMIFS(NK_XUAT_NHAP!L:L,NK_XUAT_NHAP!E:E,A301,NK_XUAT_NHAP!B:B,"PXK")</f>
        <v>0</v>
      </c>
      <c r="L301" s="7">
        <f>SUMIFS(NK_XUAT_NHAP!O:O,NK_XUAT_NHAP!E:E,A301,NK_XUAT_NHAP!B:B,"PXK")</f>
        <v>0</v>
      </c>
      <c r="M301" s="7">
        <f t="shared" si="18"/>
        <v>0</v>
      </c>
      <c r="N301" s="7">
        <f t="shared" si="19"/>
        <v>0</v>
      </c>
      <c r="O301" s="7">
        <f t="shared" si="20"/>
        <v>0</v>
      </c>
    </row>
    <row r="302" spans="1:15" ht="19.5" customHeight="1" x14ac:dyDescent="0.25">
      <c r="A302" s="106" t="s">
        <v>351</v>
      </c>
      <c r="B302" s="21" t="s">
        <v>3006</v>
      </c>
      <c r="C302" s="23" t="s">
        <v>49</v>
      </c>
      <c r="D302" s="23">
        <v>0</v>
      </c>
      <c r="E302" s="23"/>
      <c r="F302" s="23">
        <v>556400</v>
      </c>
      <c r="G302" s="107">
        <f t="shared" si="17"/>
        <v>0</v>
      </c>
      <c r="I302" s="7">
        <f>SUMIFS(NK_XUAT_NHAP!L:L,NK_XUAT_NHAP!E:E,A302,NK_XUAT_NHAP!B:B,"PNK")</f>
        <v>0</v>
      </c>
      <c r="J302" s="7">
        <f>SUMIFS(NK_XUAT_NHAP!O:O,NK_XUAT_NHAP!E:E,A302,NK_XUAT_NHAP!B:B,"PNK")</f>
        <v>0</v>
      </c>
      <c r="K302" s="7">
        <f>SUMIFS(NK_XUAT_NHAP!L:L,NK_XUAT_NHAP!E:E,A302,NK_XUAT_NHAP!B:B,"PXK")</f>
        <v>0</v>
      </c>
      <c r="L302" s="7">
        <f>SUMIFS(NK_XUAT_NHAP!O:O,NK_XUAT_NHAP!E:E,A302,NK_XUAT_NHAP!B:B,"PXK")</f>
        <v>0</v>
      </c>
      <c r="M302" s="7">
        <f t="shared" si="18"/>
        <v>0</v>
      </c>
      <c r="N302" s="7">
        <f t="shared" si="19"/>
        <v>0</v>
      </c>
      <c r="O302" s="7">
        <f t="shared" si="20"/>
        <v>0</v>
      </c>
    </row>
    <row r="303" spans="1:15" ht="19.5" customHeight="1" x14ac:dyDescent="0.25">
      <c r="A303" s="106" t="s">
        <v>352</v>
      </c>
      <c r="B303" s="21" t="s">
        <v>3007</v>
      </c>
      <c r="C303" s="23" t="s">
        <v>49</v>
      </c>
      <c r="D303" s="23">
        <v>0</v>
      </c>
      <c r="E303" s="23"/>
      <c r="F303" s="23">
        <v>378400</v>
      </c>
      <c r="G303" s="107">
        <f t="shared" si="17"/>
        <v>0</v>
      </c>
      <c r="I303" s="7">
        <f>SUMIFS(NK_XUAT_NHAP!L:L,NK_XUAT_NHAP!E:E,A303,NK_XUAT_NHAP!B:B,"PNK")</f>
        <v>0</v>
      </c>
      <c r="J303" s="7">
        <f>SUMIFS(NK_XUAT_NHAP!O:O,NK_XUAT_NHAP!E:E,A303,NK_XUAT_NHAP!B:B,"PNK")</f>
        <v>0</v>
      </c>
      <c r="K303" s="7">
        <f>SUMIFS(NK_XUAT_NHAP!L:L,NK_XUAT_NHAP!E:E,A303,NK_XUAT_NHAP!B:B,"PXK")</f>
        <v>0</v>
      </c>
      <c r="L303" s="7">
        <f>SUMIFS(NK_XUAT_NHAP!O:O,NK_XUAT_NHAP!E:E,A303,NK_XUAT_NHAP!B:B,"PXK")</f>
        <v>0</v>
      </c>
      <c r="M303" s="7">
        <f t="shared" si="18"/>
        <v>0</v>
      </c>
      <c r="N303" s="7">
        <f t="shared" si="19"/>
        <v>0</v>
      </c>
      <c r="O303" s="7">
        <f t="shared" si="20"/>
        <v>0</v>
      </c>
    </row>
    <row r="304" spans="1:15" ht="19.5" customHeight="1" x14ac:dyDescent="0.25">
      <c r="A304" s="106" t="s">
        <v>353</v>
      </c>
      <c r="B304" s="21" t="s">
        <v>3008</v>
      </c>
      <c r="C304" s="23" t="s">
        <v>49</v>
      </c>
      <c r="D304" s="23">
        <v>0</v>
      </c>
      <c r="E304" s="23"/>
      <c r="F304" s="23">
        <v>378400</v>
      </c>
      <c r="G304" s="107">
        <f t="shared" si="17"/>
        <v>0</v>
      </c>
      <c r="I304" s="7">
        <f>SUMIFS(NK_XUAT_NHAP!L:L,NK_XUAT_NHAP!E:E,A304,NK_XUAT_NHAP!B:B,"PNK")</f>
        <v>0</v>
      </c>
      <c r="J304" s="7">
        <f>SUMIFS(NK_XUAT_NHAP!O:O,NK_XUAT_NHAP!E:E,A304,NK_XUAT_NHAP!B:B,"PNK")</f>
        <v>0</v>
      </c>
      <c r="K304" s="7">
        <f>SUMIFS(NK_XUAT_NHAP!L:L,NK_XUAT_NHAP!E:E,A304,NK_XUAT_NHAP!B:B,"PXK")</f>
        <v>0</v>
      </c>
      <c r="L304" s="7">
        <f>SUMIFS(NK_XUAT_NHAP!O:O,NK_XUAT_NHAP!E:E,A304,NK_XUAT_NHAP!B:B,"PXK")</f>
        <v>0</v>
      </c>
      <c r="M304" s="7">
        <f t="shared" si="18"/>
        <v>0</v>
      </c>
      <c r="N304" s="7">
        <f t="shared" si="19"/>
        <v>0</v>
      </c>
      <c r="O304" s="7">
        <f t="shared" si="20"/>
        <v>0</v>
      </c>
    </row>
    <row r="305" spans="1:15" ht="19.5" customHeight="1" x14ac:dyDescent="0.25">
      <c r="A305" s="106" t="s">
        <v>354</v>
      </c>
      <c r="B305" s="21" t="s">
        <v>3009</v>
      </c>
      <c r="C305" s="23" t="s">
        <v>49</v>
      </c>
      <c r="D305" s="23">
        <v>0</v>
      </c>
      <c r="E305" s="23"/>
      <c r="F305" s="23">
        <v>378400</v>
      </c>
      <c r="G305" s="107">
        <f t="shared" si="17"/>
        <v>0</v>
      </c>
      <c r="I305" s="7">
        <f>SUMIFS(NK_XUAT_NHAP!L:L,NK_XUAT_NHAP!E:E,A305,NK_XUAT_NHAP!B:B,"PNK")</f>
        <v>0</v>
      </c>
      <c r="J305" s="7">
        <f>SUMIFS(NK_XUAT_NHAP!O:O,NK_XUAT_NHAP!E:E,A305,NK_XUAT_NHAP!B:B,"PNK")</f>
        <v>0</v>
      </c>
      <c r="K305" s="7">
        <f>SUMIFS(NK_XUAT_NHAP!L:L,NK_XUAT_NHAP!E:E,A305,NK_XUAT_NHAP!B:B,"PXK")</f>
        <v>0</v>
      </c>
      <c r="L305" s="7">
        <f>SUMIFS(NK_XUAT_NHAP!O:O,NK_XUAT_NHAP!E:E,A305,NK_XUAT_NHAP!B:B,"PXK")</f>
        <v>0</v>
      </c>
      <c r="M305" s="7">
        <f t="shared" si="18"/>
        <v>0</v>
      </c>
      <c r="N305" s="7">
        <f t="shared" si="19"/>
        <v>0</v>
      </c>
      <c r="O305" s="7">
        <f t="shared" si="20"/>
        <v>0</v>
      </c>
    </row>
    <row r="306" spans="1:15" ht="19.5" customHeight="1" x14ac:dyDescent="0.25">
      <c r="A306" s="106" t="s">
        <v>355</v>
      </c>
      <c r="B306" s="21" t="s">
        <v>3010</v>
      </c>
      <c r="C306" s="23" t="s">
        <v>49</v>
      </c>
      <c r="D306" s="23">
        <v>0</v>
      </c>
      <c r="E306" s="23"/>
      <c r="F306" s="23">
        <v>384000</v>
      </c>
      <c r="G306" s="107">
        <f t="shared" si="17"/>
        <v>0</v>
      </c>
      <c r="I306" s="7">
        <f>SUMIFS(NK_XUAT_NHAP!L:L,NK_XUAT_NHAP!E:E,A306,NK_XUAT_NHAP!B:B,"PNK")</f>
        <v>0</v>
      </c>
      <c r="J306" s="7">
        <f>SUMIFS(NK_XUAT_NHAP!O:O,NK_XUAT_NHAP!E:E,A306,NK_XUAT_NHAP!B:B,"PNK")</f>
        <v>0</v>
      </c>
      <c r="K306" s="7">
        <f>SUMIFS(NK_XUAT_NHAP!L:L,NK_XUAT_NHAP!E:E,A306,NK_XUAT_NHAP!B:B,"PXK")</f>
        <v>0</v>
      </c>
      <c r="L306" s="7">
        <f>SUMIFS(NK_XUAT_NHAP!O:O,NK_XUAT_NHAP!E:E,A306,NK_XUAT_NHAP!B:B,"PXK")</f>
        <v>0</v>
      </c>
      <c r="M306" s="7">
        <f t="shared" si="18"/>
        <v>0</v>
      </c>
      <c r="N306" s="7">
        <f t="shared" si="19"/>
        <v>0</v>
      </c>
      <c r="O306" s="7">
        <f t="shared" si="20"/>
        <v>0</v>
      </c>
    </row>
    <row r="307" spans="1:15" ht="19.5" customHeight="1" x14ac:dyDescent="0.25">
      <c r="A307" s="106" t="s">
        <v>356</v>
      </c>
      <c r="B307" s="21" t="s">
        <v>3011</v>
      </c>
      <c r="C307" s="23" t="s">
        <v>49</v>
      </c>
      <c r="D307" s="23">
        <v>0</v>
      </c>
      <c r="E307" s="23"/>
      <c r="F307" s="23">
        <v>411700</v>
      </c>
      <c r="G307" s="107">
        <f t="shared" si="17"/>
        <v>0</v>
      </c>
      <c r="I307" s="7">
        <f>SUMIFS(NK_XUAT_NHAP!L:L,NK_XUAT_NHAP!E:E,A307,NK_XUAT_NHAP!B:B,"PNK")</f>
        <v>0</v>
      </c>
      <c r="J307" s="7">
        <f>SUMIFS(NK_XUAT_NHAP!O:O,NK_XUAT_NHAP!E:E,A307,NK_XUAT_NHAP!B:B,"PNK")</f>
        <v>0</v>
      </c>
      <c r="K307" s="7">
        <f>SUMIFS(NK_XUAT_NHAP!L:L,NK_XUAT_NHAP!E:E,A307,NK_XUAT_NHAP!B:B,"PXK")</f>
        <v>0</v>
      </c>
      <c r="L307" s="7">
        <f>SUMIFS(NK_XUAT_NHAP!O:O,NK_XUAT_NHAP!E:E,A307,NK_XUAT_NHAP!B:B,"PXK")</f>
        <v>0</v>
      </c>
      <c r="M307" s="7">
        <f t="shared" si="18"/>
        <v>0</v>
      </c>
      <c r="N307" s="7">
        <f t="shared" si="19"/>
        <v>0</v>
      </c>
      <c r="O307" s="7">
        <f t="shared" si="20"/>
        <v>0</v>
      </c>
    </row>
    <row r="308" spans="1:15" ht="19.5" customHeight="1" x14ac:dyDescent="0.25">
      <c r="A308" s="106" t="s">
        <v>357</v>
      </c>
      <c r="B308" s="21" t="s">
        <v>3012</v>
      </c>
      <c r="C308" s="23" t="s">
        <v>49</v>
      </c>
      <c r="D308" s="23">
        <v>0</v>
      </c>
      <c r="E308" s="23"/>
      <c r="F308" s="23">
        <v>411700</v>
      </c>
      <c r="G308" s="107">
        <f t="shared" si="17"/>
        <v>0</v>
      </c>
      <c r="I308" s="7">
        <f>SUMIFS(NK_XUAT_NHAP!L:L,NK_XUAT_NHAP!E:E,A308,NK_XUAT_NHAP!B:B,"PNK")</f>
        <v>0</v>
      </c>
      <c r="J308" s="7">
        <f>SUMIFS(NK_XUAT_NHAP!O:O,NK_XUAT_NHAP!E:E,A308,NK_XUAT_NHAP!B:B,"PNK")</f>
        <v>0</v>
      </c>
      <c r="K308" s="7">
        <f>SUMIFS(NK_XUAT_NHAP!L:L,NK_XUAT_NHAP!E:E,A308,NK_XUAT_NHAP!B:B,"PXK")</f>
        <v>0</v>
      </c>
      <c r="L308" s="7">
        <f>SUMIFS(NK_XUAT_NHAP!O:O,NK_XUAT_NHAP!E:E,A308,NK_XUAT_NHAP!B:B,"PXK")</f>
        <v>0</v>
      </c>
      <c r="M308" s="7">
        <f t="shared" si="18"/>
        <v>0</v>
      </c>
      <c r="N308" s="7">
        <f t="shared" si="19"/>
        <v>0</v>
      </c>
      <c r="O308" s="7">
        <f t="shared" si="20"/>
        <v>0</v>
      </c>
    </row>
    <row r="309" spans="1:15" ht="19.5" customHeight="1" x14ac:dyDescent="0.25">
      <c r="A309" s="106" t="s">
        <v>358</v>
      </c>
      <c r="B309" s="21" t="s">
        <v>3013</v>
      </c>
      <c r="C309" s="23" t="s">
        <v>49</v>
      </c>
      <c r="D309" s="23">
        <v>0</v>
      </c>
      <c r="E309" s="23"/>
      <c r="F309" s="23">
        <v>417400</v>
      </c>
      <c r="G309" s="107">
        <f t="shared" si="17"/>
        <v>0</v>
      </c>
      <c r="I309" s="7">
        <f>SUMIFS(NK_XUAT_NHAP!L:L,NK_XUAT_NHAP!E:E,A309,NK_XUAT_NHAP!B:B,"PNK")</f>
        <v>0</v>
      </c>
      <c r="J309" s="7">
        <f>SUMIFS(NK_XUAT_NHAP!O:O,NK_XUAT_NHAP!E:E,A309,NK_XUAT_NHAP!B:B,"PNK")</f>
        <v>0</v>
      </c>
      <c r="K309" s="7">
        <f>SUMIFS(NK_XUAT_NHAP!L:L,NK_XUAT_NHAP!E:E,A309,NK_XUAT_NHAP!B:B,"PXK")</f>
        <v>0</v>
      </c>
      <c r="L309" s="7">
        <f>SUMIFS(NK_XUAT_NHAP!O:O,NK_XUAT_NHAP!E:E,A309,NK_XUAT_NHAP!B:B,"PXK")</f>
        <v>0</v>
      </c>
      <c r="M309" s="7">
        <f t="shared" si="18"/>
        <v>0</v>
      </c>
      <c r="N309" s="7">
        <f t="shared" si="19"/>
        <v>0</v>
      </c>
      <c r="O309" s="7">
        <f t="shared" si="20"/>
        <v>0</v>
      </c>
    </row>
    <row r="310" spans="1:15" ht="19.5" customHeight="1" x14ac:dyDescent="0.25">
      <c r="A310" s="106" t="s">
        <v>359</v>
      </c>
      <c r="B310" s="21" t="s">
        <v>3014</v>
      </c>
      <c r="C310" s="23" t="s">
        <v>49</v>
      </c>
      <c r="D310" s="23">
        <v>0</v>
      </c>
      <c r="E310" s="23"/>
      <c r="F310" s="23">
        <v>422900</v>
      </c>
      <c r="G310" s="107">
        <f t="shared" si="17"/>
        <v>0</v>
      </c>
      <c r="I310" s="7">
        <f>SUMIFS(NK_XUAT_NHAP!L:L,NK_XUAT_NHAP!E:E,A310,NK_XUAT_NHAP!B:B,"PNK")</f>
        <v>0</v>
      </c>
      <c r="J310" s="7">
        <f>SUMIFS(NK_XUAT_NHAP!O:O,NK_XUAT_NHAP!E:E,A310,NK_XUAT_NHAP!B:B,"PNK")</f>
        <v>0</v>
      </c>
      <c r="K310" s="7">
        <f>SUMIFS(NK_XUAT_NHAP!L:L,NK_XUAT_NHAP!E:E,A310,NK_XUAT_NHAP!B:B,"PXK")</f>
        <v>0</v>
      </c>
      <c r="L310" s="7">
        <f>SUMIFS(NK_XUAT_NHAP!O:O,NK_XUAT_NHAP!E:E,A310,NK_XUAT_NHAP!B:B,"PXK")</f>
        <v>0</v>
      </c>
      <c r="M310" s="7">
        <f t="shared" si="18"/>
        <v>0</v>
      </c>
      <c r="N310" s="7">
        <f t="shared" si="19"/>
        <v>0</v>
      </c>
      <c r="O310" s="7">
        <f t="shared" si="20"/>
        <v>0</v>
      </c>
    </row>
    <row r="311" spans="1:15" ht="19.5" customHeight="1" x14ac:dyDescent="0.25">
      <c r="A311" s="106" t="s">
        <v>360</v>
      </c>
      <c r="B311" s="21" t="s">
        <v>3015</v>
      </c>
      <c r="C311" s="23" t="s">
        <v>49</v>
      </c>
      <c r="D311" s="23">
        <v>0</v>
      </c>
      <c r="E311" s="23"/>
      <c r="F311" s="23">
        <v>422900</v>
      </c>
      <c r="G311" s="107">
        <f t="shared" si="17"/>
        <v>0</v>
      </c>
      <c r="I311" s="7">
        <f>SUMIFS(NK_XUAT_NHAP!L:L,NK_XUAT_NHAP!E:E,A311,NK_XUAT_NHAP!B:B,"PNK")</f>
        <v>0</v>
      </c>
      <c r="J311" s="7">
        <f>SUMIFS(NK_XUAT_NHAP!O:O,NK_XUAT_NHAP!E:E,A311,NK_XUAT_NHAP!B:B,"PNK")</f>
        <v>0</v>
      </c>
      <c r="K311" s="7">
        <f>SUMIFS(NK_XUAT_NHAP!L:L,NK_XUAT_NHAP!E:E,A311,NK_XUAT_NHAP!B:B,"PXK")</f>
        <v>0</v>
      </c>
      <c r="L311" s="7">
        <f>SUMIFS(NK_XUAT_NHAP!O:O,NK_XUAT_NHAP!E:E,A311,NK_XUAT_NHAP!B:B,"PXK")</f>
        <v>0</v>
      </c>
      <c r="M311" s="7">
        <f t="shared" si="18"/>
        <v>0</v>
      </c>
      <c r="N311" s="7">
        <f t="shared" si="19"/>
        <v>0</v>
      </c>
      <c r="O311" s="7">
        <f t="shared" si="20"/>
        <v>0</v>
      </c>
    </row>
    <row r="312" spans="1:15" ht="19.5" customHeight="1" x14ac:dyDescent="0.25">
      <c r="A312" s="106" t="s">
        <v>361</v>
      </c>
      <c r="B312" s="21" t="s">
        <v>3016</v>
      </c>
      <c r="C312" s="23" t="s">
        <v>49</v>
      </c>
      <c r="D312" s="23">
        <v>0</v>
      </c>
      <c r="E312" s="23"/>
      <c r="F312" s="23">
        <v>422900</v>
      </c>
      <c r="G312" s="107">
        <f t="shared" si="17"/>
        <v>0</v>
      </c>
      <c r="I312" s="7">
        <f>SUMIFS(NK_XUAT_NHAP!L:L,NK_XUAT_NHAP!E:E,A312,NK_XUAT_NHAP!B:B,"PNK")</f>
        <v>0</v>
      </c>
      <c r="J312" s="7">
        <f>SUMIFS(NK_XUAT_NHAP!O:O,NK_XUAT_NHAP!E:E,A312,NK_XUAT_NHAP!B:B,"PNK")</f>
        <v>0</v>
      </c>
      <c r="K312" s="7">
        <f>SUMIFS(NK_XUAT_NHAP!L:L,NK_XUAT_NHAP!E:E,A312,NK_XUAT_NHAP!B:B,"PXK")</f>
        <v>0</v>
      </c>
      <c r="L312" s="7">
        <f>SUMIFS(NK_XUAT_NHAP!O:O,NK_XUAT_NHAP!E:E,A312,NK_XUAT_NHAP!B:B,"PXK")</f>
        <v>0</v>
      </c>
      <c r="M312" s="7">
        <f t="shared" si="18"/>
        <v>0</v>
      </c>
      <c r="N312" s="7">
        <f t="shared" si="19"/>
        <v>0</v>
      </c>
      <c r="O312" s="7">
        <f t="shared" si="20"/>
        <v>0</v>
      </c>
    </row>
    <row r="313" spans="1:15" ht="19.5" customHeight="1" x14ac:dyDescent="0.25">
      <c r="A313" s="106" t="s">
        <v>362</v>
      </c>
      <c r="B313" s="21" t="s">
        <v>3017</v>
      </c>
      <c r="C313" s="23" t="s">
        <v>49</v>
      </c>
      <c r="D313" s="23">
        <v>0</v>
      </c>
      <c r="E313" s="23"/>
      <c r="F313" s="23">
        <v>422900</v>
      </c>
      <c r="G313" s="107">
        <f t="shared" si="17"/>
        <v>0</v>
      </c>
      <c r="I313" s="7">
        <f>SUMIFS(NK_XUAT_NHAP!L:L,NK_XUAT_NHAP!E:E,A313,NK_XUAT_NHAP!B:B,"PNK")</f>
        <v>0</v>
      </c>
      <c r="J313" s="7">
        <f>SUMIFS(NK_XUAT_NHAP!O:O,NK_XUAT_NHAP!E:E,A313,NK_XUAT_NHAP!B:B,"PNK")</f>
        <v>0</v>
      </c>
      <c r="K313" s="7">
        <f>SUMIFS(NK_XUAT_NHAP!L:L,NK_XUAT_NHAP!E:E,A313,NK_XUAT_NHAP!B:B,"PXK")</f>
        <v>0</v>
      </c>
      <c r="L313" s="7">
        <f>SUMIFS(NK_XUAT_NHAP!O:O,NK_XUAT_NHAP!E:E,A313,NK_XUAT_NHAP!B:B,"PXK")</f>
        <v>0</v>
      </c>
      <c r="M313" s="7">
        <f t="shared" si="18"/>
        <v>0</v>
      </c>
      <c r="N313" s="7">
        <f t="shared" si="19"/>
        <v>0</v>
      </c>
      <c r="O313" s="7">
        <f t="shared" si="20"/>
        <v>0</v>
      </c>
    </row>
    <row r="314" spans="1:15" ht="19.5" customHeight="1" x14ac:dyDescent="0.25">
      <c r="A314" s="106" t="s">
        <v>363</v>
      </c>
      <c r="B314" s="21" t="s">
        <v>364</v>
      </c>
      <c r="C314" s="23">
        <v>0</v>
      </c>
      <c r="D314" s="23">
        <v>0</v>
      </c>
      <c r="E314" s="23"/>
      <c r="F314" s="23">
        <v>0</v>
      </c>
      <c r="G314" s="107">
        <f t="shared" si="17"/>
        <v>0</v>
      </c>
      <c r="I314" s="7">
        <f>SUMIFS(NK_XUAT_NHAP!L:L,NK_XUAT_NHAP!E:E,A314,NK_XUAT_NHAP!B:B,"PNK")</f>
        <v>0</v>
      </c>
      <c r="J314" s="7">
        <f>SUMIFS(NK_XUAT_NHAP!O:O,NK_XUAT_NHAP!E:E,A314,NK_XUAT_NHAP!B:B,"PNK")</f>
        <v>0</v>
      </c>
      <c r="K314" s="7">
        <f>SUMIFS(NK_XUAT_NHAP!L:L,NK_XUAT_NHAP!E:E,A314,NK_XUAT_NHAP!B:B,"PXK")</f>
        <v>0</v>
      </c>
      <c r="L314" s="7">
        <f>SUMIFS(NK_XUAT_NHAP!O:O,NK_XUAT_NHAP!E:E,A314,NK_XUAT_NHAP!B:B,"PXK")</f>
        <v>0</v>
      </c>
      <c r="M314" s="7">
        <f t="shared" si="18"/>
        <v>0</v>
      </c>
      <c r="N314" s="7">
        <f t="shared" si="19"/>
        <v>0</v>
      </c>
      <c r="O314" s="7">
        <f t="shared" si="20"/>
        <v>0</v>
      </c>
    </row>
    <row r="315" spans="1:15" ht="19.5" customHeight="1" x14ac:dyDescent="0.25">
      <c r="A315" s="106" t="s">
        <v>365</v>
      </c>
      <c r="B315" s="21" t="s">
        <v>366</v>
      </c>
      <c r="C315" s="23" t="s">
        <v>49</v>
      </c>
      <c r="D315" s="23">
        <v>0</v>
      </c>
      <c r="E315" s="23"/>
      <c r="F315" s="23">
        <v>422200</v>
      </c>
      <c r="G315" s="107">
        <f t="shared" si="17"/>
        <v>0</v>
      </c>
      <c r="I315" s="7">
        <f>SUMIFS(NK_XUAT_NHAP!L:L,NK_XUAT_NHAP!E:E,A315,NK_XUAT_NHAP!B:B,"PNK")</f>
        <v>0</v>
      </c>
      <c r="J315" s="7">
        <f>SUMIFS(NK_XUAT_NHAP!O:O,NK_XUAT_NHAP!E:E,A315,NK_XUAT_NHAP!B:B,"PNK")</f>
        <v>0</v>
      </c>
      <c r="K315" s="7">
        <f>SUMIFS(NK_XUAT_NHAP!L:L,NK_XUAT_NHAP!E:E,A315,NK_XUAT_NHAP!B:B,"PXK")</f>
        <v>0</v>
      </c>
      <c r="L315" s="7">
        <f>SUMIFS(NK_XUAT_NHAP!O:O,NK_XUAT_NHAP!E:E,A315,NK_XUAT_NHAP!B:B,"PXK")</f>
        <v>0</v>
      </c>
      <c r="M315" s="7">
        <f t="shared" si="18"/>
        <v>0</v>
      </c>
      <c r="N315" s="7">
        <f t="shared" si="19"/>
        <v>0</v>
      </c>
      <c r="O315" s="7">
        <f t="shared" si="20"/>
        <v>0</v>
      </c>
    </row>
    <row r="316" spans="1:15" ht="19.5" customHeight="1" x14ac:dyDescent="0.25">
      <c r="A316" s="106" t="s">
        <v>367</v>
      </c>
      <c r="B316" s="21" t="s">
        <v>368</v>
      </c>
      <c r="C316" s="23" t="s">
        <v>49</v>
      </c>
      <c r="D316" s="23">
        <v>0</v>
      </c>
      <c r="E316" s="23"/>
      <c r="F316" s="23">
        <v>240300</v>
      </c>
      <c r="G316" s="107">
        <f t="shared" si="17"/>
        <v>0</v>
      </c>
      <c r="I316" s="7">
        <f>SUMIFS(NK_XUAT_NHAP!L:L,NK_XUAT_NHAP!E:E,A316,NK_XUAT_NHAP!B:B,"PNK")</f>
        <v>0</v>
      </c>
      <c r="J316" s="7">
        <f>SUMIFS(NK_XUAT_NHAP!O:O,NK_XUAT_NHAP!E:E,A316,NK_XUAT_NHAP!B:B,"PNK")</f>
        <v>0</v>
      </c>
      <c r="K316" s="7">
        <f>SUMIFS(NK_XUAT_NHAP!L:L,NK_XUAT_NHAP!E:E,A316,NK_XUAT_NHAP!B:B,"PXK")</f>
        <v>0</v>
      </c>
      <c r="L316" s="7">
        <f>SUMIFS(NK_XUAT_NHAP!O:O,NK_XUAT_NHAP!E:E,A316,NK_XUAT_NHAP!B:B,"PXK")</f>
        <v>0</v>
      </c>
      <c r="M316" s="7">
        <f t="shared" si="18"/>
        <v>0</v>
      </c>
      <c r="N316" s="7">
        <f t="shared" si="19"/>
        <v>0</v>
      </c>
      <c r="O316" s="7">
        <f t="shared" si="20"/>
        <v>0</v>
      </c>
    </row>
    <row r="317" spans="1:15" ht="19.5" customHeight="1" x14ac:dyDescent="0.25">
      <c r="A317" s="106" t="s">
        <v>369</v>
      </c>
      <c r="B317" s="21" t="s">
        <v>370</v>
      </c>
      <c r="C317" s="23" t="s">
        <v>49</v>
      </c>
      <c r="D317" s="23">
        <v>0</v>
      </c>
      <c r="E317" s="23"/>
      <c r="F317" s="23">
        <v>54384000</v>
      </c>
      <c r="G317" s="107">
        <f t="shared" si="17"/>
        <v>0</v>
      </c>
      <c r="I317" s="7">
        <f>SUMIFS(NK_XUAT_NHAP!L:L,NK_XUAT_NHAP!E:E,A317,NK_XUAT_NHAP!B:B,"PNK")</f>
        <v>0</v>
      </c>
      <c r="J317" s="7">
        <f>SUMIFS(NK_XUAT_NHAP!O:O,NK_XUAT_NHAP!E:E,A317,NK_XUAT_NHAP!B:B,"PNK")</f>
        <v>0</v>
      </c>
      <c r="K317" s="7">
        <f>SUMIFS(NK_XUAT_NHAP!L:L,NK_XUAT_NHAP!E:E,A317,NK_XUAT_NHAP!B:B,"PXK")</f>
        <v>0</v>
      </c>
      <c r="L317" s="7">
        <f>SUMIFS(NK_XUAT_NHAP!O:O,NK_XUAT_NHAP!E:E,A317,NK_XUAT_NHAP!B:B,"PXK")</f>
        <v>0</v>
      </c>
      <c r="M317" s="7">
        <f t="shared" si="18"/>
        <v>0</v>
      </c>
      <c r="N317" s="7">
        <f t="shared" si="19"/>
        <v>0</v>
      </c>
      <c r="O317" s="7">
        <f t="shared" si="20"/>
        <v>0</v>
      </c>
    </row>
    <row r="318" spans="1:15" ht="19.5" customHeight="1" x14ac:dyDescent="0.25">
      <c r="A318" s="106" t="s">
        <v>371</v>
      </c>
      <c r="B318" s="21" t="s">
        <v>372</v>
      </c>
      <c r="C318" s="23" t="s">
        <v>49</v>
      </c>
      <c r="D318" s="23">
        <v>0</v>
      </c>
      <c r="E318" s="23"/>
      <c r="F318" s="23">
        <v>102588000</v>
      </c>
      <c r="G318" s="107">
        <f t="shared" si="17"/>
        <v>0</v>
      </c>
      <c r="I318" s="7">
        <f>SUMIFS(NK_XUAT_NHAP!L:L,NK_XUAT_NHAP!E:E,A318,NK_XUAT_NHAP!B:B,"PNK")</f>
        <v>0</v>
      </c>
      <c r="J318" s="7">
        <f>SUMIFS(NK_XUAT_NHAP!O:O,NK_XUAT_NHAP!E:E,A318,NK_XUAT_NHAP!B:B,"PNK")</f>
        <v>0</v>
      </c>
      <c r="K318" s="7">
        <f>SUMIFS(NK_XUAT_NHAP!L:L,NK_XUAT_NHAP!E:E,A318,NK_XUAT_NHAP!B:B,"PXK")</f>
        <v>0</v>
      </c>
      <c r="L318" s="7">
        <f>SUMIFS(NK_XUAT_NHAP!O:O,NK_XUAT_NHAP!E:E,A318,NK_XUAT_NHAP!B:B,"PXK")</f>
        <v>0</v>
      </c>
      <c r="M318" s="7">
        <f t="shared" si="18"/>
        <v>0</v>
      </c>
      <c r="N318" s="7">
        <f t="shared" si="19"/>
        <v>0</v>
      </c>
      <c r="O318" s="7">
        <f t="shared" si="20"/>
        <v>0</v>
      </c>
    </row>
    <row r="319" spans="1:15" ht="19.5" customHeight="1" x14ac:dyDescent="0.25">
      <c r="A319" s="106" t="s">
        <v>373</v>
      </c>
      <c r="B319" s="21" t="s">
        <v>3018</v>
      </c>
      <c r="C319" s="23" t="s">
        <v>49</v>
      </c>
      <c r="D319" s="23">
        <v>0</v>
      </c>
      <c r="E319" s="23"/>
      <c r="F319" s="23">
        <v>12360000</v>
      </c>
      <c r="G319" s="107">
        <f t="shared" si="17"/>
        <v>0</v>
      </c>
      <c r="I319" s="7">
        <f>SUMIFS(NK_XUAT_NHAP!L:L,NK_XUAT_NHAP!E:E,A319,NK_XUAT_NHAP!B:B,"PNK")</f>
        <v>0</v>
      </c>
      <c r="J319" s="7">
        <f>SUMIFS(NK_XUAT_NHAP!O:O,NK_XUAT_NHAP!E:E,A319,NK_XUAT_NHAP!B:B,"PNK")</f>
        <v>0</v>
      </c>
      <c r="K319" s="7">
        <f>SUMIFS(NK_XUAT_NHAP!L:L,NK_XUAT_NHAP!E:E,A319,NK_XUAT_NHAP!B:B,"PXK")</f>
        <v>0</v>
      </c>
      <c r="L319" s="7">
        <f>SUMIFS(NK_XUAT_NHAP!O:O,NK_XUAT_NHAP!E:E,A319,NK_XUAT_NHAP!B:B,"PXK")</f>
        <v>0</v>
      </c>
      <c r="M319" s="7">
        <f t="shared" si="18"/>
        <v>0</v>
      </c>
      <c r="N319" s="7">
        <f t="shared" si="19"/>
        <v>0</v>
      </c>
      <c r="O319" s="7">
        <f t="shared" si="20"/>
        <v>0</v>
      </c>
    </row>
    <row r="320" spans="1:15" ht="19.5" customHeight="1" x14ac:dyDescent="0.25">
      <c r="A320" s="106" t="s">
        <v>374</v>
      </c>
      <c r="B320" s="21" t="s">
        <v>3019</v>
      </c>
      <c r="C320" s="23" t="s">
        <v>49</v>
      </c>
      <c r="D320" s="23">
        <v>0</v>
      </c>
      <c r="E320" s="23"/>
      <c r="F320" s="23">
        <v>146775000</v>
      </c>
      <c r="G320" s="107">
        <f t="shared" si="17"/>
        <v>0</v>
      </c>
      <c r="I320" s="7">
        <f>SUMIFS(NK_XUAT_NHAP!L:L,NK_XUAT_NHAP!E:E,A320,NK_XUAT_NHAP!B:B,"PNK")</f>
        <v>0</v>
      </c>
      <c r="J320" s="7">
        <f>SUMIFS(NK_XUAT_NHAP!O:O,NK_XUAT_NHAP!E:E,A320,NK_XUAT_NHAP!B:B,"PNK")</f>
        <v>0</v>
      </c>
      <c r="K320" s="7">
        <f>SUMIFS(NK_XUAT_NHAP!L:L,NK_XUAT_NHAP!E:E,A320,NK_XUAT_NHAP!B:B,"PXK")</f>
        <v>0</v>
      </c>
      <c r="L320" s="7">
        <f>SUMIFS(NK_XUAT_NHAP!O:O,NK_XUAT_NHAP!E:E,A320,NK_XUAT_NHAP!B:B,"PXK")</f>
        <v>0</v>
      </c>
      <c r="M320" s="7">
        <f t="shared" si="18"/>
        <v>0</v>
      </c>
      <c r="N320" s="7">
        <f t="shared" si="19"/>
        <v>0</v>
      </c>
      <c r="O320" s="7">
        <f t="shared" si="20"/>
        <v>0</v>
      </c>
    </row>
    <row r="321" spans="1:15" ht="19.5" customHeight="1" x14ac:dyDescent="0.25">
      <c r="A321" s="106" t="s">
        <v>375</v>
      </c>
      <c r="B321" s="21" t="s">
        <v>3020</v>
      </c>
      <c r="C321" s="23" t="s">
        <v>49</v>
      </c>
      <c r="D321" s="23">
        <v>0</v>
      </c>
      <c r="E321" s="23"/>
      <c r="F321" s="23">
        <v>196730000</v>
      </c>
      <c r="G321" s="107">
        <f t="shared" si="17"/>
        <v>0</v>
      </c>
      <c r="I321" s="7">
        <f>SUMIFS(NK_XUAT_NHAP!L:L,NK_XUAT_NHAP!E:E,A321,NK_XUAT_NHAP!B:B,"PNK")</f>
        <v>0</v>
      </c>
      <c r="J321" s="7">
        <f>SUMIFS(NK_XUAT_NHAP!O:O,NK_XUAT_NHAP!E:E,A321,NK_XUAT_NHAP!B:B,"PNK")</f>
        <v>0</v>
      </c>
      <c r="K321" s="7">
        <f>SUMIFS(NK_XUAT_NHAP!L:L,NK_XUAT_NHAP!E:E,A321,NK_XUAT_NHAP!B:B,"PXK")</f>
        <v>0</v>
      </c>
      <c r="L321" s="7">
        <f>SUMIFS(NK_XUAT_NHAP!O:O,NK_XUAT_NHAP!E:E,A321,NK_XUAT_NHAP!B:B,"PXK")</f>
        <v>0</v>
      </c>
      <c r="M321" s="7">
        <f t="shared" si="18"/>
        <v>0</v>
      </c>
      <c r="N321" s="7">
        <f t="shared" si="19"/>
        <v>0</v>
      </c>
      <c r="O321" s="7">
        <f t="shared" si="20"/>
        <v>0</v>
      </c>
    </row>
    <row r="322" spans="1:15" ht="19.5" customHeight="1" x14ac:dyDescent="0.25">
      <c r="A322" s="106" t="s">
        <v>376</v>
      </c>
      <c r="B322" s="21" t="s">
        <v>377</v>
      </c>
      <c r="C322" s="23" t="s">
        <v>49</v>
      </c>
      <c r="D322" s="23">
        <v>0</v>
      </c>
      <c r="E322" s="23"/>
      <c r="F322" s="23">
        <v>0</v>
      </c>
      <c r="G322" s="107">
        <f t="shared" si="17"/>
        <v>0</v>
      </c>
      <c r="I322" s="7">
        <f>SUMIFS(NK_XUAT_NHAP!L:L,NK_XUAT_NHAP!E:E,A322,NK_XUAT_NHAP!B:B,"PNK")</f>
        <v>0</v>
      </c>
      <c r="J322" s="7">
        <f>SUMIFS(NK_XUAT_NHAP!O:O,NK_XUAT_NHAP!E:E,A322,NK_XUAT_NHAP!B:B,"PNK")</f>
        <v>0</v>
      </c>
      <c r="K322" s="7">
        <f>SUMIFS(NK_XUAT_NHAP!L:L,NK_XUAT_NHAP!E:E,A322,NK_XUAT_NHAP!B:B,"PXK")</f>
        <v>0</v>
      </c>
      <c r="L322" s="7">
        <f>SUMIFS(NK_XUAT_NHAP!O:O,NK_XUAT_NHAP!E:E,A322,NK_XUAT_NHAP!B:B,"PXK")</f>
        <v>0</v>
      </c>
      <c r="M322" s="7">
        <f t="shared" si="18"/>
        <v>0</v>
      </c>
      <c r="N322" s="7">
        <f t="shared" si="19"/>
        <v>0</v>
      </c>
      <c r="O322" s="7">
        <f t="shared" si="20"/>
        <v>0</v>
      </c>
    </row>
    <row r="323" spans="1:15" ht="19.5" customHeight="1" x14ac:dyDescent="0.25">
      <c r="A323" s="106" t="s">
        <v>378</v>
      </c>
      <c r="B323" s="21" t="s">
        <v>379</v>
      </c>
      <c r="C323" s="23" t="s">
        <v>49</v>
      </c>
      <c r="D323" s="23">
        <v>0</v>
      </c>
      <c r="E323" s="23"/>
      <c r="F323" s="23">
        <v>0</v>
      </c>
      <c r="G323" s="107">
        <f t="shared" si="17"/>
        <v>0</v>
      </c>
      <c r="I323" s="7">
        <f>SUMIFS(NK_XUAT_NHAP!L:L,NK_XUAT_NHAP!E:E,A323,NK_XUAT_NHAP!B:B,"PNK")</f>
        <v>0</v>
      </c>
      <c r="J323" s="7">
        <f>SUMIFS(NK_XUAT_NHAP!O:O,NK_XUAT_NHAP!E:E,A323,NK_XUAT_NHAP!B:B,"PNK")</f>
        <v>0</v>
      </c>
      <c r="K323" s="7">
        <f>SUMIFS(NK_XUAT_NHAP!L:L,NK_XUAT_NHAP!E:E,A323,NK_XUAT_NHAP!B:B,"PXK")</f>
        <v>0</v>
      </c>
      <c r="L323" s="7">
        <f>SUMIFS(NK_XUAT_NHAP!O:O,NK_XUAT_NHAP!E:E,A323,NK_XUAT_NHAP!B:B,"PXK")</f>
        <v>0</v>
      </c>
      <c r="M323" s="7">
        <f t="shared" si="18"/>
        <v>0</v>
      </c>
      <c r="N323" s="7">
        <f t="shared" si="19"/>
        <v>0</v>
      </c>
      <c r="O323" s="7">
        <f t="shared" si="20"/>
        <v>0</v>
      </c>
    </row>
    <row r="324" spans="1:15" ht="19.5" customHeight="1" x14ac:dyDescent="0.25">
      <c r="A324" s="106" t="s">
        <v>380</v>
      </c>
      <c r="B324" s="21" t="s">
        <v>381</v>
      </c>
      <c r="C324" s="23" t="s">
        <v>49</v>
      </c>
      <c r="D324" s="23">
        <v>0</v>
      </c>
      <c r="E324" s="23"/>
      <c r="F324" s="23">
        <v>0</v>
      </c>
      <c r="G324" s="107">
        <f t="shared" si="17"/>
        <v>0</v>
      </c>
      <c r="I324" s="7">
        <f>SUMIFS(NK_XUAT_NHAP!L:L,NK_XUAT_NHAP!E:E,A324,NK_XUAT_NHAP!B:B,"PNK")</f>
        <v>0</v>
      </c>
      <c r="J324" s="7">
        <f>SUMIFS(NK_XUAT_NHAP!O:O,NK_XUAT_NHAP!E:E,A324,NK_XUAT_NHAP!B:B,"PNK")</f>
        <v>0</v>
      </c>
      <c r="K324" s="7">
        <f>SUMIFS(NK_XUAT_NHAP!L:L,NK_XUAT_NHAP!E:E,A324,NK_XUAT_NHAP!B:B,"PXK")</f>
        <v>0</v>
      </c>
      <c r="L324" s="7">
        <f>SUMIFS(NK_XUAT_NHAP!O:O,NK_XUAT_NHAP!E:E,A324,NK_XUAT_NHAP!B:B,"PXK")</f>
        <v>0</v>
      </c>
      <c r="M324" s="7">
        <f t="shared" si="18"/>
        <v>0</v>
      </c>
      <c r="N324" s="7">
        <f t="shared" si="19"/>
        <v>0</v>
      </c>
      <c r="O324" s="7">
        <f t="shared" si="20"/>
        <v>0</v>
      </c>
    </row>
    <row r="325" spans="1:15" s="24" customFormat="1" ht="19.5" customHeight="1" x14ac:dyDescent="0.25">
      <c r="A325" s="106" t="s">
        <v>382</v>
      </c>
      <c r="B325" s="21" t="s">
        <v>383</v>
      </c>
      <c r="C325" s="23" t="s">
        <v>49</v>
      </c>
      <c r="D325" s="23">
        <v>0</v>
      </c>
      <c r="E325" s="23"/>
      <c r="F325" s="23">
        <v>0</v>
      </c>
      <c r="G325" s="107">
        <f t="shared" ref="G325:G388" si="21">(D325+E325)*F325</f>
        <v>0</v>
      </c>
      <c r="I325" s="7">
        <f>SUMIFS(NK_XUAT_NHAP!L:L,NK_XUAT_NHAP!E:E,A325,NK_XUAT_NHAP!B:B,"PNK")</f>
        <v>0</v>
      </c>
      <c r="J325" s="7">
        <f>SUMIFS(NK_XUAT_NHAP!O:O,NK_XUAT_NHAP!E:E,A325,NK_XUAT_NHAP!B:B,"PNK")</f>
        <v>0</v>
      </c>
      <c r="K325" s="7">
        <f>SUMIFS(NK_XUAT_NHAP!L:L,NK_XUAT_NHAP!E:E,A325,NK_XUAT_NHAP!B:B,"PXK")</f>
        <v>0</v>
      </c>
      <c r="L325" s="7">
        <f>SUMIFS(NK_XUAT_NHAP!O:O,NK_XUAT_NHAP!E:E,A325,NK_XUAT_NHAP!B:B,"PXK")</f>
        <v>0</v>
      </c>
      <c r="M325" s="7">
        <f t="shared" ref="M325:M388" si="22">D325+E325+I325-K325</f>
        <v>0</v>
      </c>
      <c r="N325" s="7">
        <f t="shared" ref="N325:N388" si="23">G325+J325-L325</f>
        <v>0</v>
      </c>
      <c r="O325" s="7">
        <f t="shared" ref="O325:O388" si="24">+IF(M325=0,0,N325/M325)</f>
        <v>0</v>
      </c>
    </row>
    <row r="326" spans="1:15" ht="19.5" customHeight="1" x14ac:dyDescent="0.25">
      <c r="A326" s="106" t="s">
        <v>384</v>
      </c>
      <c r="B326" s="21" t="s">
        <v>385</v>
      </c>
      <c r="C326" s="23" t="s">
        <v>49</v>
      </c>
      <c r="D326" s="23">
        <v>0</v>
      </c>
      <c r="E326" s="23"/>
      <c r="F326" s="23">
        <v>212000</v>
      </c>
      <c r="G326" s="107">
        <f t="shared" si="21"/>
        <v>0</v>
      </c>
      <c r="I326" s="7">
        <f>SUMIFS(NK_XUAT_NHAP!L:L,NK_XUAT_NHAP!E:E,A326,NK_XUAT_NHAP!B:B,"PNK")</f>
        <v>0</v>
      </c>
      <c r="J326" s="7">
        <f>SUMIFS(NK_XUAT_NHAP!O:O,NK_XUAT_NHAP!E:E,A326,NK_XUAT_NHAP!B:B,"PNK")</f>
        <v>0</v>
      </c>
      <c r="K326" s="7">
        <f>SUMIFS(NK_XUAT_NHAP!L:L,NK_XUAT_NHAP!E:E,A326,NK_XUAT_NHAP!B:B,"PXK")</f>
        <v>0</v>
      </c>
      <c r="L326" s="7">
        <f>SUMIFS(NK_XUAT_NHAP!O:O,NK_XUAT_NHAP!E:E,A326,NK_XUAT_NHAP!B:B,"PXK")</f>
        <v>0</v>
      </c>
      <c r="M326" s="7">
        <f t="shared" si="22"/>
        <v>0</v>
      </c>
      <c r="N326" s="7">
        <f t="shared" si="23"/>
        <v>0</v>
      </c>
      <c r="O326" s="7">
        <f t="shared" si="24"/>
        <v>0</v>
      </c>
    </row>
    <row r="327" spans="1:15" ht="19.5" customHeight="1" x14ac:dyDescent="0.25">
      <c r="A327" s="106" t="s">
        <v>386</v>
      </c>
      <c r="B327" s="21" t="s">
        <v>387</v>
      </c>
      <c r="C327" s="23" t="s">
        <v>49</v>
      </c>
      <c r="D327" s="23">
        <v>0</v>
      </c>
      <c r="E327" s="23"/>
      <c r="F327" s="23">
        <v>237200</v>
      </c>
      <c r="G327" s="107">
        <f t="shared" si="21"/>
        <v>0</v>
      </c>
      <c r="I327" s="7">
        <f>SUMIFS(NK_XUAT_NHAP!L:L,NK_XUAT_NHAP!E:E,A327,NK_XUAT_NHAP!B:B,"PNK")</f>
        <v>0</v>
      </c>
      <c r="J327" s="7">
        <f>SUMIFS(NK_XUAT_NHAP!O:O,NK_XUAT_NHAP!E:E,A327,NK_XUAT_NHAP!B:B,"PNK")</f>
        <v>0</v>
      </c>
      <c r="K327" s="7">
        <f>SUMIFS(NK_XUAT_NHAP!L:L,NK_XUAT_NHAP!E:E,A327,NK_XUAT_NHAP!B:B,"PXK")</f>
        <v>0</v>
      </c>
      <c r="L327" s="7">
        <f>SUMIFS(NK_XUAT_NHAP!O:O,NK_XUAT_NHAP!E:E,A327,NK_XUAT_NHAP!B:B,"PXK")</f>
        <v>0</v>
      </c>
      <c r="M327" s="7">
        <f t="shared" si="22"/>
        <v>0</v>
      </c>
      <c r="N327" s="7">
        <f t="shared" si="23"/>
        <v>0</v>
      </c>
      <c r="O327" s="7">
        <f t="shared" si="24"/>
        <v>0</v>
      </c>
    </row>
    <row r="328" spans="1:15" ht="19.5" customHeight="1" x14ac:dyDescent="0.25">
      <c r="A328" s="106" t="s">
        <v>388</v>
      </c>
      <c r="B328" s="21" t="s">
        <v>389</v>
      </c>
      <c r="C328" s="23" t="s">
        <v>390</v>
      </c>
      <c r="D328" s="23">
        <v>66</v>
      </c>
      <c r="E328" s="23"/>
      <c r="F328" s="23">
        <v>35300</v>
      </c>
      <c r="G328" s="107">
        <f t="shared" si="21"/>
        <v>2329800</v>
      </c>
      <c r="I328" s="7">
        <f>SUMIFS(NK_XUAT_NHAP!L:L,NK_XUAT_NHAP!E:E,A328,NK_XUAT_NHAP!B:B,"PNK")</f>
        <v>391</v>
      </c>
      <c r="J328" s="7">
        <f>SUMIFS(NK_XUAT_NHAP!O:O,NK_XUAT_NHAP!E:E,A328,NK_XUAT_NHAP!B:B,"PNK")</f>
        <v>12240000</v>
      </c>
      <c r="K328" s="7">
        <f>SUMIFS(NK_XUAT_NHAP!L:L,NK_XUAT_NHAP!E:E,A328,NK_XUAT_NHAP!B:B,"PXK")</f>
        <v>341</v>
      </c>
      <c r="L328" s="7">
        <f>SUMIFS(NK_XUAT_NHAP!O:O,NK_XUAT_NHAP!E:E,A328,NK_XUAT_NHAP!B:B,"PXK")</f>
        <v>15598000</v>
      </c>
      <c r="M328" s="7">
        <f t="shared" si="22"/>
        <v>116</v>
      </c>
      <c r="N328" s="7">
        <f t="shared" si="23"/>
        <v>-1028200</v>
      </c>
      <c r="O328" s="7">
        <f t="shared" si="24"/>
        <v>-8863.7931034482754</v>
      </c>
    </row>
    <row r="329" spans="1:15" ht="19.5" customHeight="1" x14ac:dyDescent="0.25">
      <c r="A329" s="106" t="s">
        <v>391</v>
      </c>
      <c r="B329" s="21" t="s">
        <v>392</v>
      </c>
      <c r="C329" s="23" t="s">
        <v>393</v>
      </c>
      <c r="D329" s="23">
        <v>2</v>
      </c>
      <c r="E329" s="23"/>
      <c r="F329" s="23">
        <v>383600</v>
      </c>
      <c r="G329" s="107">
        <f t="shared" si="21"/>
        <v>767200</v>
      </c>
      <c r="I329" s="7">
        <f>SUMIFS(NK_XUAT_NHAP!L:L,NK_XUAT_NHAP!E:E,A329,NK_XUAT_NHAP!B:B,"PNK")</f>
        <v>0</v>
      </c>
      <c r="J329" s="7">
        <f>SUMIFS(NK_XUAT_NHAP!O:O,NK_XUAT_NHAP!E:E,A329,NK_XUAT_NHAP!B:B,"PNK")</f>
        <v>0</v>
      </c>
      <c r="K329" s="7">
        <f>SUMIFS(NK_XUAT_NHAP!L:L,NK_XUAT_NHAP!E:E,A329,NK_XUAT_NHAP!B:B,"PXK")</f>
        <v>0</v>
      </c>
      <c r="L329" s="7">
        <f>SUMIFS(NK_XUAT_NHAP!O:O,NK_XUAT_NHAP!E:E,A329,NK_XUAT_NHAP!B:B,"PXK")</f>
        <v>0</v>
      </c>
      <c r="M329" s="7">
        <f t="shared" si="22"/>
        <v>2</v>
      </c>
      <c r="N329" s="7">
        <f t="shared" si="23"/>
        <v>767200</v>
      </c>
      <c r="O329" s="7">
        <f t="shared" si="24"/>
        <v>383600</v>
      </c>
    </row>
    <row r="330" spans="1:15" ht="19.5" customHeight="1" x14ac:dyDescent="0.25">
      <c r="A330" s="106" t="s">
        <v>394</v>
      </c>
      <c r="B330" s="21" t="s">
        <v>395</v>
      </c>
      <c r="C330" s="23">
        <v>0</v>
      </c>
      <c r="D330" s="23">
        <v>0</v>
      </c>
      <c r="E330" s="23"/>
      <c r="F330" s="23">
        <v>0</v>
      </c>
      <c r="G330" s="107">
        <f t="shared" si="21"/>
        <v>0</v>
      </c>
      <c r="I330" s="7">
        <f>SUMIFS(NK_XUAT_NHAP!L:L,NK_XUAT_NHAP!E:E,A330,NK_XUAT_NHAP!B:B,"PNK")</f>
        <v>0</v>
      </c>
      <c r="J330" s="7">
        <f>SUMIFS(NK_XUAT_NHAP!O:O,NK_XUAT_NHAP!E:E,A330,NK_XUAT_NHAP!B:B,"PNK")</f>
        <v>0</v>
      </c>
      <c r="K330" s="7">
        <f>SUMIFS(NK_XUAT_NHAP!L:L,NK_XUAT_NHAP!E:E,A330,NK_XUAT_NHAP!B:B,"PXK")</f>
        <v>0</v>
      </c>
      <c r="L330" s="7">
        <f>SUMIFS(NK_XUAT_NHAP!O:O,NK_XUAT_NHAP!E:E,A330,NK_XUAT_NHAP!B:B,"PXK")</f>
        <v>0</v>
      </c>
      <c r="M330" s="7">
        <f t="shared" si="22"/>
        <v>0</v>
      </c>
      <c r="N330" s="7">
        <f t="shared" si="23"/>
        <v>0</v>
      </c>
      <c r="O330" s="7">
        <f t="shared" si="24"/>
        <v>0</v>
      </c>
    </row>
    <row r="331" spans="1:15" ht="19.5" customHeight="1" x14ac:dyDescent="0.25">
      <c r="A331" s="106" t="s">
        <v>396</v>
      </c>
      <c r="B331" s="21" t="s">
        <v>397</v>
      </c>
      <c r="C331" s="23" t="s">
        <v>49</v>
      </c>
      <c r="D331" s="23">
        <v>0</v>
      </c>
      <c r="E331" s="23"/>
      <c r="F331" s="23">
        <v>56100</v>
      </c>
      <c r="G331" s="107">
        <f t="shared" si="21"/>
        <v>0</v>
      </c>
      <c r="I331" s="7">
        <f>SUMIFS(NK_XUAT_NHAP!L:L,NK_XUAT_NHAP!E:E,A331,NK_XUAT_NHAP!B:B,"PNK")</f>
        <v>0</v>
      </c>
      <c r="J331" s="7">
        <f>SUMIFS(NK_XUAT_NHAP!O:O,NK_XUAT_NHAP!E:E,A331,NK_XUAT_NHAP!B:B,"PNK")</f>
        <v>0</v>
      </c>
      <c r="K331" s="7">
        <f>SUMIFS(NK_XUAT_NHAP!L:L,NK_XUAT_NHAP!E:E,A331,NK_XUAT_NHAP!B:B,"PXK")</f>
        <v>0</v>
      </c>
      <c r="L331" s="7">
        <f>SUMIFS(NK_XUAT_NHAP!O:O,NK_XUAT_NHAP!E:E,A331,NK_XUAT_NHAP!B:B,"PXK")</f>
        <v>0</v>
      </c>
      <c r="M331" s="7">
        <f t="shared" si="22"/>
        <v>0</v>
      </c>
      <c r="N331" s="7">
        <f t="shared" si="23"/>
        <v>0</v>
      </c>
      <c r="O331" s="7">
        <f t="shared" si="24"/>
        <v>0</v>
      </c>
    </row>
    <row r="332" spans="1:15" ht="19.5" customHeight="1" x14ac:dyDescent="0.25">
      <c r="A332" s="106" t="s">
        <v>398</v>
      </c>
      <c r="B332" s="21" t="s">
        <v>399</v>
      </c>
      <c r="C332" s="23" t="s">
        <v>49</v>
      </c>
      <c r="D332" s="23">
        <v>0</v>
      </c>
      <c r="E332" s="23"/>
      <c r="F332" s="23">
        <v>56100</v>
      </c>
      <c r="G332" s="107">
        <f t="shared" si="21"/>
        <v>0</v>
      </c>
      <c r="I332" s="7">
        <f>SUMIFS(NK_XUAT_NHAP!L:L,NK_XUAT_NHAP!E:E,A332,NK_XUAT_NHAP!B:B,"PNK")</f>
        <v>0</v>
      </c>
      <c r="J332" s="7">
        <f>SUMIFS(NK_XUAT_NHAP!O:O,NK_XUAT_NHAP!E:E,A332,NK_XUAT_NHAP!B:B,"PNK")</f>
        <v>0</v>
      </c>
      <c r="K332" s="7">
        <f>SUMIFS(NK_XUAT_NHAP!L:L,NK_XUAT_NHAP!E:E,A332,NK_XUAT_NHAP!B:B,"PXK")</f>
        <v>0</v>
      </c>
      <c r="L332" s="7">
        <f>SUMIFS(NK_XUAT_NHAP!O:O,NK_XUAT_NHAP!E:E,A332,NK_XUAT_NHAP!B:B,"PXK")</f>
        <v>0</v>
      </c>
      <c r="M332" s="7">
        <f t="shared" si="22"/>
        <v>0</v>
      </c>
      <c r="N332" s="7">
        <f t="shared" si="23"/>
        <v>0</v>
      </c>
      <c r="O332" s="7">
        <f t="shared" si="24"/>
        <v>0</v>
      </c>
    </row>
    <row r="333" spans="1:15" ht="19.5" customHeight="1" x14ac:dyDescent="0.25">
      <c r="A333" s="106" t="s">
        <v>400</v>
      </c>
      <c r="B333" s="21" t="s">
        <v>401</v>
      </c>
      <c r="C333" s="23" t="s">
        <v>49</v>
      </c>
      <c r="D333" s="23">
        <v>0</v>
      </c>
      <c r="E333" s="23"/>
      <c r="F333" s="23">
        <v>56100</v>
      </c>
      <c r="G333" s="107">
        <f t="shared" si="21"/>
        <v>0</v>
      </c>
      <c r="I333" s="7">
        <f>SUMIFS(NK_XUAT_NHAP!L:L,NK_XUAT_NHAP!E:E,A333,NK_XUAT_NHAP!B:B,"PNK")</f>
        <v>0</v>
      </c>
      <c r="J333" s="7">
        <f>SUMIFS(NK_XUAT_NHAP!O:O,NK_XUAT_NHAP!E:E,A333,NK_XUAT_NHAP!B:B,"PNK")</f>
        <v>0</v>
      </c>
      <c r="K333" s="7">
        <f>SUMIFS(NK_XUAT_NHAP!L:L,NK_XUAT_NHAP!E:E,A333,NK_XUAT_NHAP!B:B,"PXK")</f>
        <v>0</v>
      </c>
      <c r="L333" s="7">
        <f>SUMIFS(NK_XUAT_NHAP!O:O,NK_XUAT_NHAP!E:E,A333,NK_XUAT_NHAP!B:B,"PXK")</f>
        <v>0</v>
      </c>
      <c r="M333" s="7">
        <f t="shared" si="22"/>
        <v>0</v>
      </c>
      <c r="N333" s="7">
        <f t="shared" si="23"/>
        <v>0</v>
      </c>
      <c r="O333" s="7">
        <f t="shared" si="24"/>
        <v>0</v>
      </c>
    </row>
    <row r="334" spans="1:15" ht="19.5" customHeight="1" x14ac:dyDescent="0.25">
      <c r="A334" s="106" t="s">
        <v>402</v>
      </c>
      <c r="B334" s="21" t="s">
        <v>403</v>
      </c>
      <c r="C334" s="23" t="s">
        <v>49</v>
      </c>
      <c r="D334" s="23">
        <v>0</v>
      </c>
      <c r="E334" s="23"/>
      <c r="F334" s="23">
        <v>56100</v>
      </c>
      <c r="G334" s="107">
        <f t="shared" si="21"/>
        <v>0</v>
      </c>
      <c r="I334" s="7">
        <f>SUMIFS(NK_XUAT_NHAP!L:L,NK_XUAT_NHAP!E:E,A334,NK_XUAT_NHAP!B:B,"PNK")</f>
        <v>0</v>
      </c>
      <c r="J334" s="7">
        <f>SUMIFS(NK_XUAT_NHAP!O:O,NK_XUAT_NHAP!E:E,A334,NK_XUAT_NHAP!B:B,"PNK")</f>
        <v>0</v>
      </c>
      <c r="K334" s="7">
        <f>SUMIFS(NK_XUAT_NHAP!L:L,NK_XUAT_NHAP!E:E,A334,NK_XUAT_NHAP!B:B,"PXK")</f>
        <v>0</v>
      </c>
      <c r="L334" s="7">
        <f>SUMIFS(NK_XUAT_NHAP!O:O,NK_XUAT_NHAP!E:E,A334,NK_XUAT_NHAP!B:B,"PXK")</f>
        <v>0</v>
      </c>
      <c r="M334" s="7">
        <f t="shared" si="22"/>
        <v>0</v>
      </c>
      <c r="N334" s="7">
        <f t="shared" si="23"/>
        <v>0</v>
      </c>
      <c r="O334" s="7">
        <f t="shared" si="24"/>
        <v>0</v>
      </c>
    </row>
    <row r="335" spans="1:15" s="24" customFormat="1" ht="19.5" customHeight="1" x14ac:dyDescent="0.25">
      <c r="A335" s="106" t="s">
        <v>404</v>
      </c>
      <c r="B335" s="21" t="s">
        <v>405</v>
      </c>
      <c r="C335" s="23" t="s">
        <v>49</v>
      </c>
      <c r="D335" s="23">
        <v>0</v>
      </c>
      <c r="E335" s="23"/>
      <c r="F335" s="23">
        <v>56100</v>
      </c>
      <c r="G335" s="107">
        <f t="shared" si="21"/>
        <v>0</v>
      </c>
      <c r="I335" s="7">
        <f>SUMIFS(NK_XUAT_NHAP!L:L,NK_XUAT_NHAP!E:E,A335,NK_XUAT_NHAP!B:B,"PNK")</f>
        <v>0</v>
      </c>
      <c r="J335" s="7">
        <f>SUMIFS(NK_XUAT_NHAP!O:O,NK_XUAT_NHAP!E:E,A335,NK_XUAT_NHAP!B:B,"PNK")</f>
        <v>0</v>
      </c>
      <c r="K335" s="7">
        <f>SUMIFS(NK_XUAT_NHAP!L:L,NK_XUAT_NHAP!E:E,A335,NK_XUAT_NHAP!B:B,"PXK")</f>
        <v>0</v>
      </c>
      <c r="L335" s="7">
        <f>SUMIFS(NK_XUAT_NHAP!O:O,NK_XUAT_NHAP!E:E,A335,NK_XUAT_NHAP!B:B,"PXK")</f>
        <v>0</v>
      </c>
      <c r="M335" s="7">
        <f t="shared" si="22"/>
        <v>0</v>
      </c>
      <c r="N335" s="7">
        <f t="shared" si="23"/>
        <v>0</v>
      </c>
      <c r="O335" s="7">
        <f t="shared" si="24"/>
        <v>0</v>
      </c>
    </row>
    <row r="336" spans="1:15" ht="19.5" customHeight="1" x14ac:dyDescent="0.25">
      <c r="A336" s="106" t="s">
        <v>406</v>
      </c>
      <c r="B336" s="21" t="s">
        <v>407</v>
      </c>
      <c r="C336" s="23" t="s">
        <v>49</v>
      </c>
      <c r="D336" s="23">
        <v>0</v>
      </c>
      <c r="E336" s="23"/>
      <c r="F336" s="23">
        <v>58300</v>
      </c>
      <c r="G336" s="107">
        <f t="shared" si="21"/>
        <v>0</v>
      </c>
      <c r="I336" s="7">
        <f>SUMIFS(NK_XUAT_NHAP!L:L,NK_XUAT_NHAP!E:E,A336,NK_XUAT_NHAP!B:B,"PNK")</f>
        <v>0</v>
      </c>
      <c r="J336" s="7">
        <f>SUMIFS(NK_XUAT_NHAP!O:O,NK_XUAT_NHAP!E:E,A336,NK_XUAT_NHAP!B:B,"PNK")</f>
        <v>0</v>
      </c>
      <c r="K336" s="7">
        <f>SUMIFS(NK_XUAT_NHAP!L:L,NK_XUAT_NHAP!E:E,A336,NK_XUAT_NHAP!B:B,"PXK")</f>
        <v>0</v>
      </c>
      <c r="L336" s="7">
        <f>SUMIFS(NK_XUAT_NHAP!O:O,NK_XUAT_NHAP!E:E,A336,NK_XUAT_NHAP!B:B,"PXK")</f>
        <v>0</v>
      </c>
      <c r="M336" s="7">
        <f t="shared" si="22"/>
        <v>0</v>
      </c>
      <c r="N336" s="7">
        <f t="shared" si="23"/>
        <v>0</v>
      </c>
      <c r="O336" s="7">
        <f t="shared" si="24"/>
        <v>0</v>
      </c>
    </row>
    <row r="337" spans="1:15" ht="19.5" customHeight="1" x14ac:dyDescent="0.25">
      <c r="A337" s="106" t="s">
        <v>408</v>
      </c>
      <c r="B337" s="21" t="s">
        <v>409</v>
      </c>
      <c r="C337" s="23" t="s">
        <v>49</v>
      </c>
      <c r="D337" s="23">
        <v>0</v>
      </c>
      <c r="E337" s="23"/>
      <c r="F337" s="23">
        <v>67400</v>
      </c>
      <c r="G337" s="107">
        <f t="shared" si="21"/>
        <v>0</v>
      </c>
      <c r="I337" s="7">
        <f>SUMIFS(NK_XUAT_NHAP!L:L,NK_XUAT_NHAP!E:E,A337,NK_XUAT_NHAP!B:B,"PNK")</f>
        <v>0</v>
      </c>
      <c r="J337" s="7">
        <f>SUMIFS(NK_XUAT_NHAP!O:O,NK_XUAT_NHAP!E:E,A337,NK_XUAT_NHAP!B:B,"PNK")</f>
        <v>0</v>
      </c>
      <c r="K337" s="7">
        <f>SUMIFS(NK_XUAT_NHAP!L:L,NK_XUAT_NHAP!E:E,A337,NK_XUAT_NHAP!B:B,"PXK")</f>
        <v>0</v>
      </c>
      <c r="L337" s="7">
        <f>SUMIFS(NK_XUAT_NHAP!O:O,NK_XUAT_NHAP!E:E,A337,NK_XUAT_NHAP!B:B,"PXK")</f>
        <v>0</v>
      </c>
      <c r="M337" s="7">
        <f t="shared" si="22"/>
        <v>0</v>
      </c>
      <c r="N337" s="7">
        <f t="shared" si="23"/>
        <v>0</v>
      </c>
      <c r="O337" s="7">
        <f t="shared" si="24"/>
        <v>0</v>
      </c>
    </row>
    <row r="338" spans="1:15" ht="19.5" customHeight="1" x14ac:dyDescent="0.25">
      <c r="A338" s="106" t="s">
        <v>410</v>
      </c>
      <c r="B338" s="21" t="s">
        <v>411</v>
      </c>
      <c r="C338" s="23" t="s">
        <v>49</v>
      </c>
      <c r="D338" s="23">
        <v>0</v>
      </c>
      <c r="E338" s="23"/>
      <c r="F338" s="23">
        <v>67400</v>
      </c>
      <c r="G338" s="107">
        <f t="shared" si="21"/>
        <v>0</v>
      </c>
      <c r="I338" s="7">
        <f>SUMIFS(NK_XUAT_NHAP!L:L,NK_XUAT_NHAP!E:E,A338,NK_XUAT_NHAP!B:B,"PNK")</f>
        <v>0</v>
      </c>
      <c r="J338" s="7">
        <f>SUMIFS(NK_XUAT_NHAP!O:O,NK_XUAT_NHAP!E:E,A338,NK_XUAT_NHAP!B:B,"PNK")</f>
        <v>0</v>
      </c>
      <c r="K338" s="7">
        <f>SUMIFS(NK_XUAT_NHAP!L:L,NK_XUAT_NHAP!E:E,A338,NK_XUAT_NHAP!B:B,"PXK")</f>
        <v>0</v>
      </c>
      <c r="L338" s="7">
        <f>SUMIFS(NK_XUAT_NHAP!O:O,NK_XUAT_NHAP!E:E,A338,NK_XUAT_NHAP!B:B,"PXK")</f>
        <v>0</v>
      </c>
      <c r="M338" s="7">
        <f t="shared" si="22"/>
        <v>0</v>
      </c>
      <c r="N338" s="7">
        <f t="shared" si="23"/>
        <v>0</v>
      </c>
      <c r="O338" s="7">
        <f t="shared" si="24"/>
        <v>0</v>
      </c>
    </row>
    <row r="339" spans="1:15" ht="19.5" customHeight="1" x14ac:dyDescent="0.25">
      <c r="A339" s="106" t="s">
        <v>412</v>
      </c>
      <c r="B339" s="21" t="s">
        <v>413</v>
      </c>
      <c r="C339" s="23" t="s">
        <v>49</v>
      </c>
      <c r="D339" s="23">
        <v>0</v>
      </c>
      <c r="E339" s="23"/>
      <c r="F339" s="23">
        <v>80000</v>
      </c>
      <c r="G339" s="107">
        <f t="shared" si="21"/>
        <v>0</v>
      </c>
      <c r="I339" s="7">
        <f>SUMIFS(NK_XUAT_NHAP!L:L,NK_XUAT_NHAP!E:E,A339,NK_XUAT_NHAP!B:B,"PNK")</f>
        <v>0</v>
      </c>
      <c r="J339" s="7">
        <f>SUMIFS(NK_XUAT_NHAP!O:O,NK_XUAT_NHAP!E:E,A339,NK_XUAT_NHAP!B:B,"PNK")</f>
        <v>0</v>
      </c>
      <c r="K339" s="7">
        <f>SUMIFS(NK_XUAT_NHAP!L:L,NK_XUAT_NHAP!E:E,A339,NK_XUAT_NHAP!B:B,"PXK")</f>
        <v>0</v>
      </c>
      <c r="L339" s="7">
        <f>SUMIFS(NK_XUAT_NHAP!O:O,NK_XUAT_NHAP!E:E,A339,NK_XUAT_NHAP!B:B,"PXK")</f>
        <v>0</v>
      </c>
      <c r="M339" s="7">
        <f t="shared" si="22"/>
        <v>0</v>
      </c>
      <c r="N339" s="7">
        <f t="shared" si="23"/>
        <v>0</v>
      </c>
      <c r="O339" s="7">
        <f t="shared" si="24"/>
        <v>0</v>
      </c>
    </row>
    <row r="340" spans="1:15" ht="19.5" customHeight="1" x14ac:dyDescent="0.25">
      <c r="A340" s="106" t="s">
        <v>414</v>
      </c>
      <c r="B340" s="21" t="s">
        <v>415</v>
      </c>
      <c r="C340" s="23" t="s">
        <v>49</v>
      </c>
      <c r="D340" s="23">
        <v>0</v>
      </c>
      <c r="E340" s="23"/>
      <c r="F340" s="23">
        <v>80000</v>
      </c>
      <c r="G340" s="107">
        <f t="shared" si="21"/>
        <v>0</v>
      </c>
      <c r="I340" s="7">
        <f>SUMIFS(NK_XUAT_NHAP!L:L,NK_XUAT_NHAP!E:E,A340,NK_XUAT_NHAP!B:B,"PNK")</f>
        <v>0</v>
      </c>
      <c r="J340" s="7">
        <f>SUMIFS(NK_XUAT_NHAP!O:O,NK_XUAT_NHAP!E:E,A340,NK_XUAT_NHAP!B:B,"PNK")</f>
        <v>0</v>
      </c>
      <c r="K340" s="7">
        <f>SUMIFS(NK_XUAT_NHAP!L:L,NK_XUAT_NHAP!E:E,A340,NK_XUAT_NHAP!B:B,"PXK")</f>
        <v>0</v>
      </c>
      <c r="L340" s="7">
        <f>SUMIFS(NK_XUAT_NHAP!O:O,NK_XUAT_NHAP!E:E,A340,NK_XUAT_NHAP!B:B,"PXK")</f>
        <v>0</v>
      </c>
      <c r="M340" s="7">
        <f t="shared" si="22"/>
        <v>0</v>
      </c>
      <c r="N340" s="7">
        <f t="shared" si="23"/>
        <v>0</v>
      </c>
      <c r="O340" s="7">
        <f t="shared" si="24"/>
        <v>0</v>
      </c>
    </row>
    <row r="341" spans="1:15" ht="19.5" customHeight="1" x14ac:dyDescent="0.25">
      <c r="A341" s="106" t="s">
        <v>416</v>
      </c>
      <c r="B341" s="21" t="s">
        <v>417</v>
      </c>
      <c r="C341" s="23" t="s">
        <v>49</v>
      </c>
      <c r="D341" s="23">
        <v>0</v>
      </c>
      <c r="E341" s="23"/>
      <c r="F341" s="23">
        <v>80000</v>
      </c>
      <c r="G341" s="107">
        <f t="shared" si="21"/>
        <v>0</v>
      </c>
      <c r="I341" s="7">
        <f>SUMIFS(NK_XUAT_NHAP!L:L,NK_XUAT_NHAP!E:E,A341,NK_XUAT_NHAP!B:B,"PNK")</f>
        <v>0</v>
      </c>
      <c r="J341" s="7">
        <f>SUMIFS(NK_XUAT_NHAP!O:O,NK_XUAT_NHAP!E:E,A341,NK_XUAT_NHAP!B:B,"PNK")</f>
        <v>0</v>
      </c>
      <c r="K341" s="7">
        <f>SUMIFS(NK_XUAT_NHAP!L:L,NK_XUAT_NHAP!E:E,A341,NK_XUAT_NHAP!B:B,"PXK")</f>
        <v>0</v>
      </c>
      <c r="L341" s="7">
        <f>SUMIFS(NK_XUAT_NHAP!O:O,NK_XUAT_NHAP!E:E,A341,NK_XUAT_NHAP!B:B,"PXK")</f>
        <v>0</v>
      </c>
      <c r="M341" s="7">
        <f t="shared" si="22"/>
        <v>0</v>
      </c>
      <c r="N341" s="7">
        <f t="shared" si="23"/>
        <v>0</v>
      </c>
      <c r="O341" s="7">
        <f t="shared" si="24"/>
        <v>0</v>
      </c>
    </row>
    <row r="342" spans="1:15" ht="19.5" customHeight="1" x14ac:dyDescent="0.25">
      <c r="A342" s="106" t="s">
        <v>418</v>
      </c>
      <c r="B342" s="21" t="s">
        <v>419</v>
      </c>
      <c r="C342" s="23" t="s">
        <v>49</v>
      </c>
      <c r="D342" s="23">
        <v>0</v>
      </c>
      <c r="E342" s="23"/>
      <c r="F342" s="23">
        <v>80000</v>
      </c>
      <c r="G342" s="107">
        <f t="shared" si="21"/>
        <v>0</v>
      </c>
      <c r="I342" s="7">
        <f>SUMIFS(NK_XUAT_NHAP!L:L,NK_XUAT_NHAP!E:E,A342,NK_XUAT_NHAP!B:B,"PNK")</f>
        <v>0</v>
      </c>
      <c r="J342" s="7">
        <f>SUMIFS(NK_XUAT_NHAP!O:O,NK_XUAT_NHAP!E:E,A342,NK_XUAT_NHAP!B:B,"PNK")</f>
        <v>0</v>
      </c>
      <c r="K342" s="7">
        <f>SUMIFS(NK_XUAT_NHAP!L:L,NK_XUAT_NHAP!E:E,A342,NK_XUAT_NHAP!B:B,"PXK")</f>
        <v>0</v>
      </c>
      <c r="L342" s="7">
        <f>SUMIFS(NK_XUAT_NHAP!O:O,NK_XUAT_NHAP!E:E,A342,NK_XUAT_NHAP!B:B,"PXK")</f>
        <v>0</v>
      </c>
      <c r="M342" s="7">
        <f t="shared" si="22"/>
        <v>0</v>
      </c>
      <c r="N342" s="7">
        <f t="shared" si="23"/>
        <v>0</v>
      </c>
      <c r="O342" s="7">
        <f t="shared" si="24"/>
        <v>0</v>
      </c>
    </row>
    <row r="343" spans="1:15" ht="19.5" customHeight="1" x14ac:dyDescent="0.25">
      <c r="A343" s="106" t="s">
        <v>420</v>
      </c>
      <c r="B343" s="21" t="s">
        <v>421</v>
      </c>
      <c r="C343" s="23" t="s">
        <v>49</v>
      </c>
      <c r="D343" s="23">
        <v>0</v>
      </c>
      <c r="E343" s="23"/>
      <c r="F343" s="23">
        <v>81300</v>
      </c>
      <c r="G343" s="107">
        <f t="shared" si="21"/>
        <v>0</v>
      </c>
      <c r="I343" s="7">
        <f>SUMIFS(NK_XUAT_NHAP!L:L,NK_XUAT_NHAP!E:E,A343,NK_XUAT_NHAP!B:B,"PNK")</f>
        <v>0</v>
      </c>
      <c r="J343" s="7">
        <f>SUMIFS(NK_XUAT_NHAP!O:O,NK_XUAT_NHAP!E:E,A343,NK_XUAT_NHAP!B:B,"PNK")</f>
        <v>0</v>
      </c>
      <c r="K343" s="7">
        <f>SUMIFS(NK_XUAT_NHAP!L:L,NK_XUAT_NHAP!E:E,A343,NK_XUAT_NHAP!B:B,"PXK")</f>
        <v>0</v>
      </c>
      <c r="L343" s="7">
        <f>SUMIFS(NK_XUAT_NHAP!O:O,NK_XUAT_NHAP!E:E,A343,NK_XUAT_NHAP!B:B,"PXK")</f>
        <v>0</v>
      </c>
      <c r="M343" s="7">
        <f t="shared" si="22"/>
        <v>0</v>
      </c>
      <c r="N343" s="7">
        <f t="shared" si="23"/>
        <v>0</v>
      </c>
      <c r="O343" s="7">
        <f t="shared" si="24"/>
        <v>0</v>
      </c>
    </row>
    <row r="344" spans="1:15" ht="19.5" customHeight="1" x14ac:dyDescent="0.25">
      <c r="A344" s="106" t="s">
        <v>422</v>
      </c>
      <c r="B344" s="21" t="s">
        <v>423</v>
      </c>
      <c r="C344" s="23" t="s">
        <v>49</v>
      </c>
      <c r="D344" s="23">
        <v>0</v>
      </c>
      <c r="E344" s="23"/>
      <c r="F344" s="23">
        <v>83000</v>
      </c>
      <c r="G344" s="107">
        <f t="shared" si="21"/>
        <v>0</v>
      </c>
      <c r="I344" s="7">
        <f>SUMIFS(NK_XUAT_NHAP!L:L,NK_XUAT_NHAP!E:E,A344,NK_XUAT_NHAP!B:B,"PNK")</f>
        <v>0</v>
      </c>
      <c r="J344" s="7">
        <f>SUMIFS(NK_XUAT_NHAP!O:O,NK_XUAT_NHAP!E:E,A344,NK_XUAT_NHAP!B:B,"PNK")</f>
        <v>0</v>
      </c>
      <c r="K344" s="7">
        <f>SUMIFS(NK_XUAT_NHAP!L:L,NK_XUAT_NHAP!E:E,A344,NK_XUAT_NHAP!B:B,"PXK")</f>
        <v>0</v>
      </c>
      <c r="L344" s="7">
        <f>SUMIFS(NK_XUAT_NHAP!O:O,NK_XUAT_NHAP!E:E,A344,NK_XUAT_NHAP!B:B,"PXK")</f>
        <v>0</v>
      </c>
      <c r="M344" s="7">
        <f t="shared" si="22"/>
        <v>0</v>
      </c>
      <c r="N344" s="7">
        <f t="shared" si="23"/>
        <v>0</v>
      </c>
      <c r="O344" s="7">
        <f t="shared" si="24"/>
        <v>0</v>
      </c>
    </row>
    <row r="345" spans="1:15" ht="19.5" customHeight="1" x14ac:dyDescent="0.25">
      <c r="A345" s="106" t="s">
        <v>424</v>
      </c>
      <c r="B345" s="21" t="s">
        <v>425</v>
      </c>
      <c r="C345" s="23" t="s">
        <v>49</v>
      </c>
      <c r="D345" s="23">
        <v>0</v>
      </c>
      <c r="E345" s="23"/>
      <c r="F345" s="23">
        <v>92900</v>
      </c>
      <c r="G345" s="107">
        <f t="shared" si="21"/>
        <v>0</v>
      </c>
      <c r="I345" s="7">
        <f>SUMIFS(NK_XUAT_NHAP!L:L,NK_XUAT_NHAP!E:E,A345,NK_XUAT_NHAP!B:B,"PNK")</f>
        <v>0</v>
      </c>
      <c r="J345" s="7">
        <f>SUMIFS(NK_XUAT_NHAP!O:O,NK_XUAT_NHAP!E:E,A345,NK_XUAT_NHAP!B:B,"PNK")</f>
        <v>0</v>
      </c>
      <c r="K345" s="7">
        <f>SUMIFS(NK_XUAT_NHAP!L:L,NK_XUAT_NHAP!E:E,A345,NK_XUAT_NHAP!B:B,"PXK")</f>
        <v>0</v>
      </c>
      <c r="L345" s="7">
        <f>SUMIFS(NK_XUAT_NHAP!O:O,NK_XUAT_NHAP!E:E,A345,NK_XUAT_NHAP!B:B,"PXK")</f>
        <v>0</v>
      </c>
      <c r="M345" s="7">
        <f t="shared" si="22"/>
        <v>0</v>
      </c>
      <c r="N345" s="7">
        <f t="shared" si="23"/>
        <v>0</v>
      </c>
      <c r="O345" s="7">
        <f t="shared" si="24"/>
        <v>0</v>
      </c>
    </row>
    <row r="346" spans="1:15" ht="19.5" customHeight="1" x14ac:dyDescent="0.25">
      <c r="A346" s="106" t="s">
        <v>426</v>
      </c>
      <c r="B346" s="21" t="s">
        <v>427</v>
      </c>
      <c r="C346" s="23" t="s">
        <v>49</v>
      </c>
      <c r="D346" s="23">
        <v>0</v>
      </c>
      <c r="E346" s="23"/>
      <c r="F346" s="23">
        <v>115500</v>
      </c>
      <c r="G346" s="107">
        <f t="shared" si="21"/>
        <v>0</v>
      </c>
      <c r="I346" s="7">
        <f>SUMIFS(NK_XUAT_NHAP!L:L,NK_XUAT_NHAP!E:E,A346,NK_XUAT_NHAP!B:B,"PNK")</f>
        <v>0</v>
      </c>
      <c r="J346" s="7">
        <f>SUMIFS(NK_XUAT_NHAP!O:O,NK_XUAT_NHAP!E:E,A346,NK_XUAT_NHAP!B:B,"PNK")</f>
        <v>0</v>
      </c>
      <c r="K346" s="7">
        <f>SUMIFS(NK_XUAT_NHAP!L:L,NK_XUAT_NHAP!E:E,A346,NK_XUAT_NHAP!B:B,"PXK")</f>
        <v>0</v>
      </c>
      <c r="L346" s="7">
        <f>SUMIFS(NK_XUAT_NHAP!O:O,NK_XUAT_NHAP!E:E,A346,NK_XUAT_NHAP!B:B,"PXK")</f>
        <v>0</v>
      </c>
      <c r="M346" s="7">
        <f t="shared" si="22"/>
        <v>0</v>
      </c>
      <c r="N346" s="7">
        <f t="shared" si="23"/>
        <v>0</v>
      </c>
      <c r="O346" s="7">
        <f t="shared" si="24"/>
        <v>0</v>
      </c>
    </row>
    <row r="347" spans="1:15" ht="19.5" customHeight="1" x14ac:dyDescent="0.25">
      <c r="A347" s="106" t="s">
        <v>428</v>
      </c>
      <c r="B347" s="21" t="s">
        <v>429</v>
      </c>
      <c r="C347" s="23" t="s">
        <v>49</v>
      </c>
      <c r="D347" s="23">
        <v>0</v>
      </c>
      <c r="E347" s="23"/>
      <c r="F347" s="23">
        <v>212000</v>
      </c>
      <c r="G347" s="107">
        <f t="shared" si="21"/>
        <v>0</v>
      </c>
      <c r="I347" s="7">
        <f>SUMIFS(NK_XUAT_NHAP!L:L,NK_XUAT_NHAP!E:E,A347,NK_XUAT_NHAP!B:B,"PNK")</f>
        <v>0</v>
      </c>
      <c r="J347" s="7">
        <f>SUMIFS(NK_XUAT_NHAP!O:O,NK_XUAT_NHAP!E:E,A347,NK_XUAT_NHAP!B:B,"PNK")</f>
        <v>0</v>
      </c>
      <c r="K347" s="7">
        <f>SUMIFS(NK_XUAT_NHAP!L:L,NK_XUAT_NHAP!E:E,A347,NK_XUAT_NHAP!B:B,"PXK")</f>
        <v>0</v>
      </c>
      <c r="L347" s="7">
        <f>SUMIFS(NK_XUAT_NHAP!O:O,NK_XUAT_NHAP!E:E,A347,NK_XUAT_NHAP!B:B,"PXK")</f>
        <v>0</v>
      </c>
      <c r="M347" s="7">
        <f t="shared" si="22"/>
        <v>0</v>
      </c>
      <c r="N347" s="7">
        <f t="shared" si="23"/>
        <v>0</v>
      </c>
      <c r="O347" s="7">
        <f t="shared" si="24"/>
        <v>0</v>
      </c>
    </row>
    <row r="348" spans="1:15" ht="19.5" customHeight="1" x14ac:dyDescent="0.25">
      <c r="A348" s="106" t="s">
        <v>430</v>
      </c>
      <c r="B348" s="21" t="s">
        <v>431</v>
      </c>
      <c r="C348" s="23" t="s">
        <v>49</v>
      </c>
      <c r="D348" s="23">
        <v>0</v>
      </c>
      <c r="E348" s="23"/>
      <c r="F348" s="23">
        <v>3082200</v>
      </c>
      <c r="G348" s="107">
        <f t="shared" si="21"/>
        <v>0</v>
      </c>
      <c r="I348" s="7">
        <f>SUMIFS(NK_XUAT_NHAP!L:L,NK_XUAT_NHAP!E:E,A348,NK_XUAT_NHAP!B:B,"PNK")</f>
        <v>0</v>
      </c>
      <c r="J348" s="7">
        <f>SUMIFS(NK_XUAT_NHAP!O:O,NK_XUAT_NHAP!E:E,A348,NK_XUAT_NHAP!B:B,"PNK")</f>
        <v>0</v>
      </c>
      <c r="K348" s="7">
        <f>SUMIFS(NK_XUAT_NHAP!L:L,NK_XUAT_NHAP!E:E,A348,NK_XUAT_NHAP!B:B,"PXK")</f>
        <v>0</v>
      </c>
      <c r="L348" s="7">
        <f>SUMIFS(NK_XUAT_NHAP!O:O,NK_XUAT_NHAP!E:E,A348,NK_XUAT_NHAP!B:B,"PXK")</f>
        <v>0</v>
      </c>
      <c r="M348" s="7">
        <f t="shared" si="22"/>
        <v>0</v>
      </c>
      <c r="N348" s="7">
        <f t="shared" si="23"/>
        <v>0</v>
      </c>
      <c r="O348" s="7">
        <f t="shared" si="24"/>
        <v>0</v>
      </c>
    </row>
    <row r="349" spans="1:15" ht="19.5" customHeight="1" x14ac:dyDescent="0.25">
      <c r="A349" s="106" t="s">
        <v>432</v>
      </c>
      <c r="B349" s="21" t="s">
        <v>433</v>
      </c>
      <c r="C349" s="23" t="s">
        <v>49</v>
      </c>
      <c r="D349" s="23">
        <v>0</v>
      </c>
      <c r="E349" s="23"/>
      <c r="F349" s="23">
        <v>4258900</v>
      </c>
      <c r="G349" s="107">
        <f t="shared" si="21"/>
        <v>0</v>
      </c>
      <c r="I349" s="7">
        <f>SUMIFS(NK_XUAT_NHAP!L:L,NK_XUAT_NHAP!E:E,A349,NK_XUAT_NHAP!B:B,"PNK")</f>
        <v>0</v>
      </c>
      <c r="J349" s="7">
        <f>SUMIFS(NK_XUAT_NHAP!O:O,NK_XUAT_NHAP!E:E,A349,NK_XUAT_NHAP!B:B,"PNK")</f>
        <v>0</v>
      </c>
      <c r="K349" s="7">
        <f>SUMIFS(NK_XUAT_NHAP!L:L,NK_XUAT_NHAP!E:E,A349,NK_XUAT_NHAP!B:B,"PXK")</f>
        <v>0</v>
      </c>
      <c r="L349" s="7">
        <f>SUMIFS(NK_XUAT_NHAP!O:O,NK_XUAT_NHAP!E:E,A349,NK_XUAT_NHAP!B:B,"PXK")</f>
        <v>0</v>
      </c>
      <c r="M349" s="7">
        <f t="shared" si="22"/>
        <v>0</v>
      </c>
      <c r="N349" s="7">
        <f t="shared" si="23"/>
        <v>0</v>
      </c>
      <c r="O349" s="7">
        <f t="shared" si="24"/>
        <v>0</v>
      </c>
    </row>
    <row r="350" spans="1:15" s="24" customFormat="1" ht="19.5" customHeight="1" x14ac:dyDescent="0.25">
      <c r="A350" s="106" t="s">
        <v>434</v>
      </c>
      <c r="B350" s="21" t="s">
        <v>435</v>
      </c>
      <c r="C350" s="23" t="s">
        <v>49</v>
      </c>
      <c r="D350" s="23">
        <v>0</v>
      </c>
      <c r="E350" s="23"/>
      <c r="F350" s="23">
        <v>8495500</v>
      </c>
      <c r="G350" s="107">
        <f t="shared" si="21"/>
        <v>0</v>
      </c>
      <c r="I350" s="7">
        <f>SUMIFS(NK_XUAT_NHAP!L:L,NK_XUAT_NHAP!E:E,A350,NK_XUAT_NHAP!B:B,"PNK")</f>
        <v>0</v>
      </c>
      <c r="J350" s="7">
        <f>SUMIFS(NK_XUAT_NHAP!O:O,NK_XUAT_NHAP!E:E,A350,NK_XUAT_NHAP!B:B,"PNK")</f>
        <v>0</v>
      </c>
      <c r="K350" s="7">
        <f>SUMIFS(NK_XUAT_NHAP!L:L,NK_XUAT_NHAP!E:E,A350,NK_XUAT_NHAP!B:B,"PXK")</f>
        <v>0</v>
      </c>
      <c r="L350" s="7">
        <f>SUMIFS(NK_XUAT_NHAP!O:O,NK_XUAT_NHAP!E:E,A350,NK_XUAT_NHAP!B:B,"PXK")</f>
        <v>0</v>
      </c>
      <c r="M350" s="7">
        <f t="shared" si="22"/>
        <v>0</v>
      </c>
      <c r="N350" s="7">
        <f t="shared" si="23"/>
        <v>0</v>
      </c>
      <c r="O350" s="7">
        <f t="shared" si="24"/>
        <v>0</v>
      </c>
    </row>
    <row r="351" spans="1:15" ht="19.5" customHeight="1" x14ac:dyDescent="0.25">
      <c r="A351" s="106" t="s">
        <v>436</v>
      </c>
      <c r="B351" s="21" t="s">
        <v>437</v>
      </c>
      <c r="C351" s="23" t="s">
        <v>49</v>
      </c>
      <c r="D351" s="23">
        <v>0</v>
      </c>
      <c r="E351" s="23"/>
      <c r="F351" s="23">
        <v>10459400</v>
      </c>
      <c r="G351" s="107">
        <f t="shared" si="21"/>
        <v>0</v>
      </c>
      <c r="I351" s="7">
        <f>SUMIFS(NK_XUAT_NHAP!L:L,NK_XUAT_NHAP!E:E,A351,NK_XUAT_NHAP!B:B,"PNK")</f>
        <v>0</v>
      </c>
      <c r="J351" s="7">
        <f>SUMIFS(NK_XUAT_NHAP!O:O,NK_XUAT_NHAP!E:E,A351,NK_XUAT_NHAP!B:B,"PNK")</f>
        <v>0</v>
      </c>
      <c r="K351" s="7">
        <f>SUMIFS(NK_XUAT_NHAP!L:L,NK_XUAT_NHAP!E:E,A351,NK_XUAT_NHAP!B:B,"PXK")</f>
        <v>0</v>
      </c>
      <c r="L351" s="7">
        <f>SUMIFS(NK_XUAT_NHAP!O:O,NK_XUAT_NHAP!E:E,A351,NK_XUAT_NHAP!B:B,"PXK")</f>
        <v>0</v>
      </c>
      <c r="M351" s="7">
        <f t="shared" si="22"/>
        <v>0</v>
      </c>
      <c r="N351" s="7">
        <f t="shared" si="23"/>
        <v>0</v>
      </c>
      <c r="O351" s="7">
        <f t="shared" si="24"/>
        <v>0</v>
      </c>
    </row>
    <row r="352" spans="1:15" ht="19.5" customHeight="1" x14ac:dyDescent="0.25">
      <c r="A352" s="106" t="s">
        <v>438</v>
      </c>
      <c r="B352" s="21" t="s">
        <v>439</v>
      </c>
      <c r="C352" s="23" t="s">
        <v>49</v>
      </c>
      <c r="D352" s="23">
        <v>0</v>
      </c>
      <c r="E352" s="23"/>
      <c r="F352" s="23">
        <v>14636300</v>
      </c>
      <c r="G352" s="107">
        <f t="shared" si="21"/>
        <v>0</v>
      </c>
      <c r="I352" s="7">
        <f>SUMIFS(NK_XUAT_NHAP!L:L,NK_XUAT_NHAP!E:E,A352,NK_XUAT_NHAP!B:B,"PNK")</f>
        <v>0</v>
      </c>
      <c r="J352" s="7">
        <f>SUMIFS(NK_XUAT_NHAP!O:O,NK_XUAT_NHAP!E:E,A352,NK_XUAT_NHAP!B:B,"PNK")</f>
        <v>0</v>
      </c>
      <c r="K352" s="7">
        <f>SUMIFS(NK_XUAT_NHAP!L:L,NK_XUAT_NHAP!E:E,A352,NK_XUAT_NHAP!B:B,"PXK")</f>
        <v>0</v>
      </c>
      <c r="L352" s="7">
        <f>SUMIFS(NK_XUAT_NHAP!O:O,NK_XUAT_NHAP!E:E,A352,NK_XUAT_NHAP!B:B,"PXK")</f>
        <v>0</v>
      </c>
      <c r="M352" s="7">
        <f t="shared" si="22"/>
        <v>0</v>
      </c>
      <c r="N352" s="7">
        <f t="shared" si="23"/>
        <v>0</v>
      </c>
      <c r="O352" s="7">
        <f t="shared" si="24"/>
        <v>0</v>
      </c>
    </row>
    <row r="353" spans="1:15" ht="19.5" customHeight="1" x14ac:dyDescent="0.25">
      <c r="A353" s="106" t="s">
        <v>440</v>
      </c>
      <c r="B353" s="21" t="s">
        <v>441</v>
      </c>
      <c r="C353" s="23" t="s">
        <v>49</v>
      </c>
      <c r="D353" s="23">
        <v>0</v>
      </c>
      <c r="E353" s="23"/>
      <c r="F353" s="23">
        <v>3866600</v>
      </c>
      <c r="G353" s="107">
        <f t="shared" si="21"/>
        <v>0</v>
      </c>
      <c r="I353" s="7">
        <f>SUMIFS(NK_XUAT_NHAP!L:L,NK_XUAT_NHAP!E:E,A353,NK_XUAT_NHAP!B:B,"PNK")</f>
        <v>0</v>
      </c>
      <c r="J353" s="7">
        <f>SUMIFS(NK_XUAT_NHAP!O:O,NK_XUAT_NHAP!E:E,A353,NK_XUAT_NHAP!B:B,"PNK")</f>
        <v>0</v>
      </c>
      <c r="K353" s="7">
        <f>SUMIFS(NK_XUAT_NHAP!L:L,NK_XUAT_NHAP!E:E,A353,NK_XUAT_NHAP!B:B,"PXK")</f>
        <v>0</v>
      </c>
      <c r="L353" s="7">
        <f>SUMIFS(NK_XUAT_NHAP!O:O,NK_XUAT_NHAP!E:E,A353,NK_XUAT_NHAP!B:B,"PXK")</f>
        <v>0</v>
      </c>
      <c r="M353" s="7">
        <f t="shared" si="22"/>
        <v>0</v>
      </c>
      <c r="N353" s="7">
        <f t="shared" si="23"/>
        <v>0</v>
      </c>
      <c r="O353" s="7">
        <f t="shared" si="24"/>
        <v>0</v>
      </c>
    </row>
    <row r="354" spans="1:15" ht="19.5" customHeight="1" x14ac:dyDescent="0.25">
      <c r="A354" s="106" t="s">
        <v>442</v>
      </c>
      <c r="B354" s="21" t="s">
        <v>443</v>
      </c>
      <c r="C354" s="23" t="s">
        <v>49</v>
      </c>
      <c r="D354" s="23">
        <v>0</v>
      </c>
      <c r="E354" s="23"/>
      <c r="F354" s="23">
        <v>5547900</v>
      </c>
      <c r="G354" s="107">
        <f t="shared" si="21"/>
        <v>0</v>
      </c>
      <c r="I354" s="7">
        <f>SUMIFS(NK_XUAT_NHAP!L:L,NK_XUAT_NHAP!E:E,A354,NK_XUAT_NHAP!B:B,"PNK")</f>
        <v>0</v>
      </c>
      <c r="J354" s="7">
        <f>SUMIFS(NK_XUAT_NHAP!O:O,NK_XUAT_NHAP!E:E,A354,NK_XUAT_NHAP!B:B,"PNK")</f>
        <v>0</v>
      </c>
      <c r="K354" s="7">
        <f>SUMIFS(NK_XUAT_NHAP!L:L,NK_XUAT_NHAP!E:E,A354,NK_XUAT_NHAP!B:B,"PXK")</f>
        <v>0</v>
      </c>
      <c r="L354" s="7">
        <f>SUMIFS(NK_XUAT_NHAP!O:O,NK_XUAT_NHAP!E:E,A354,NK_XUAT_NHAP!B:B,"PXK")</f>
        <v>0</v>
      </c>
      <c r="M354" s="7">
        <f t="shared" si="22"/>
        <v>0</v>
      </c>
      <c r="N354" s="7">
        <f t="shared" si="23"/>
        <v>0</v>
      </c>
      <c r="O354" s="7">
        <f t="shared" si="24"/>
        <v>0</v>
      </c>
    </row>
    <row r="355" spans="1:15" ht="19.5" customHeight="1" x14ac:dyDescent="0.25">
      <c r="A355" s="106" t="s">
        <v>444</v>
      </c>
      <c r="B355" s="21" t="s">
        <v>445</v>
      </c>
      <c r="C355" s="23" t="s">
        <v>49</v>
      </c>
      <c r="D355" s="23">
        <v>0</v>
      </c>
      <c r="E355" s="23"/>
      <c r="F355" s="23">
        <v>7733400</v>
      </c>
      <c r="G355" s="107">
        <f t="shared" si="21"/>
        <v>0</v>
      </c>
      <c r="I355" s="7">
        <f>SUMIFS(NK_XUAT_NHAP!L:L,NK_XUAT_NHAP!E:E,A355,NK_XUAT_NHAP!B:B,"PNK")</f>
        <v>0</v>
      </c>
      <c r="J355" s="7">
        <f>SUMIFS(NK_XUAT_NHAP!O:O,NK_XUAT_NHAP!E:E,A355,NK_XUAT_NHAP!B:B,"PNK")</f>
        <v>0</v>
      </c>
      <c r="K355" s="7">
        <f>SUMIFS(NK_XUAT_NHAP!L:L,NK_XUAT_NHAP!E:E,A355,NK_XUAT_NHAP!B:B,"PXK")</f>
        <v>0</v>
      </c>
      <c r="L355" s="7">
        <f>SUMIFS(NK_XUAT_NHAP!O:O,NK_XUAT_NHAP!E:E,A355,NK_XUAT_NHAP!B:B,"PXK")</f>
        <v>0</v>
      </c>
      <c r="M355" s="7">
        <f t="shared" si="22"/>
        <v>0</v>
      </c>
      <c r="N355" s="7">
        <f t="shared" si="23"/>
        <v>0</v>
      </c>
      <c r="O355" s="7">
        <f t="shared" si="24"/>
        <v>0</v>
      </c>
    </row>
    <row r="356" spans="1:15" ht="19.5" customHeight="1" x14ac:dyDescent="0.25">
      <c r="A356" s="106" t="s">
        <v>446</v>
      </c>
      <c r="B356" s="21" t="s">
        <v>447</v>
      </c>
      <c r="C356" s="23" t="s">
        <v>49</v>
      </c>
      <c r="D356" s="23">
        <v>0</v>
      </c>
      <c r="E356" s="23"/>
      <c r="F356" s="23">
        <v>9638600</v>
      </c>
      <c r="G356" s="107">
        <f t="shared" si="21"/>
        <v>0</v>
      </c>
      <c r="I356" s="7">
        <f>SUMIFS(NK_XUAT_NHAP!L:L,NK_XUAT_NHAP!E:E,A356,NK_XUAT_NHAP!B:B,"PNK")</f>
        <v>0</v>
      </c>
      <c r="J356" s="7">
        <f>SUMIFS(NK_XUAT_NHAP!O:O,NK_XUAT_NHAP!E:E,A356,NK_XUAT_NHAP!B:B,"PNK")</f>
        <v>0</v>
      </c>
      <c r="K356" s="7">
        <f>SUMIFS(NK_XUAT_NHAP!L:L,NK_XUAT_NHAP!E:E,A356,NK_XUAT_NHAP!B:B,"PXK")</f>
        <v>0</v>
      </c>
      <c r="L356" s="7">
        <f>SUMIFS(NK_XUAT_NHAP!O:O,NK_XUAT_NHAP!E:E,A356,NK_XUAT_NHAP!B:B,"PXK")</f>
        <v>0</v>
      </c>
      <c r="M356" s="7">
        <f t="shared" si="22"/>
        <v>0</v>
      </c>
      <c r="N356" s="7">
        <f t="shared" si="23"/>
        <v>0</v>
      </c>
      <c r="O356" s="7">
        <f t="shared" si="24"/>
        <v>0</v>
      </c>
    </row>
    <row r="357" spans="1:15" ht="19.5" customHeight="1" x14ac:dyDescent="0.25">
      <c r="A357" s="106" t="s">
        <v>448</v>
      </c>
      <c r="B357" s="21" t="s">
        <v>449</v>
      </c>
      <c r="C357" s="23">
        <v>0</v>
      </c>
      <c r="D357" s="23">
        <v>0</v>
      </c>
      <c r="E357" s="23"/>
      <c r="F357" s="23">
        <v>0</v>
      </c>
      <c r="G357" s="107">
        <f t="shared" si="21"/>
        <v>0</v>
      </c>
      <c r="I357" s="7">
        <f>SUMIFS(NK_XUAT_NHAP!L:L,NK_XUAT_NHAP!E:E,A357,NK_XUAT_NHAP!B:B,"PNK")</f>
        <v>0</v>
      </c>
      <c r="J357" s="7">
        <f>SUMIFS(NK_XUAT_NHAP!O:O,NK_XUAT_NHAP!E:E,A357,NK_XUAT_NHAP!B:B,"PNK")</f>
        <v>0</v>
      </c>
      <c r="K357" s="7">
        <f>SUMIFS(NK_XUAT_NHAP!L:L,NK_XUAT_NHAP!E:E,A357,NK_XUAT_NHAP!B:B,"PXK")</f>
        <v>0</v>
      </c>
      <c r="L357" s="7">
        <f>SUMIFS(NK_XUAT_NHAP!O:O,NK_XUAT_NHAP!E:E,A357,NK_XUAT_NHAP!B:B,"PXK")</f>
        <v>0</v>
      </c>
      <c r="M357" s="7">
        <f t="shared" si="22"/>
        <v>0</v>
      </c>
      <c r="N357" s="7">
        <f t="shared" si="23"/>
        <v>0</v>
      </c>
      <c r="O357" s="7">
        <f t="shared" si="24"/>
        <v>0</v>
      </c>
    </row>
    <row r="358" spans="1:15" ht="19.5" customHeight="1" x14ac:dyDescent="0.25">
      <c r="A358" s="106" t="s">
        <v>450</v>
      </c>
      <c r="B358" s="21" t="s">
        <v>3021</v>
      </c>
      <c r="C358" s="23" t="s">
        <v>49</v>
      </c>
      <c r="D358" s="23">
        <v>0</v>
      </c>
      <c r="E358" s="23"/>
      <c r="F358" s="23">
        <v>21400</v>
      </c>
      <c r="G358" s="107">
        <f t="shared" si="21"/>
        <v>0</v>
      </c>
      <c r="I358" s="7">
        <f>SUMIFS(NK_XUAT_NHAP!L:L,NK_XUAT_NHAP!E:E,A358,NK_XUAT_NHAP!B:B,"PNK")</f>
        <v>0</v>
      </c>
      <c r="J358" s="7">
        <f>SUMIFS(NK_XUAT_NHAP!O:O,NK_XUAT_NHAP!E:E,A358,NK_XUAT_NHAP!B:B,"PNK")</f>
        <v>0</v>
      </c>
      <c r="K358" s="7">
        <f>SUMIFS(NK_XUAT_NHAP!L:L,NK_XUAT_NHAP!E:E,A358,NK_XUAT_NHAP!B:B,"PXK")</f>
        <v>0</v>
      </c>
      <c r="L358" s="7">
        <f>SUMIFS(NK_XUAT_NHAP!O:O,NK_XUAT_NHAP!E:E,A358,NK_XUAT_NHAP!B:B,"PXK")</f>
        <v>0</v>
      </c>
      <c r="M358" s="7">
        <f t="shared" si="22"/>
        <v>0</v>
      </c>
      <c r="N358" s="7">
        <f t="shared" si="23"/>
        <v>0</v>
      </c>
      <c r="O358" s="7">
        <f t="shared" si="24"/>
        <v>0</v>
      </c>
    </row>
    <row r="359" spans="1:15" ht="19.5" customHeight="1" x14ac:dyDescent="0.25">
      <c r="A359" s="106" t="s">
        <v>451</v>
      </c>
      <c r="B359" s="21" t="s">
        <v>3022</v>
      </c>
      <c r="C359" s="23" t="s">
        <v>49</v>
      </c>
      <c r="D359" s="23">
        <v>12</v>
      </c>
      <c r="E359" s="23"/>
      <c r="F359" s="23">
        <v>21600</v>
      </c>
      <c r="G359" s="107">
        <f t="shared" si="21"/>
        <v>259200</v>
      </c>
      <c r="I359" s="7">
        <f>SUMIFS(NK_XUAT_NHAP!L:L,NK_XUAT_NHAP!E:E,A359,NK_XUAT_NHAP!B:B,"PNK")</f>
        <v>0</v>
      </c>
      <c r="J359" s="7">
        <f>SUMIFS(NK_XUAT_NHAP!O:O,NK_XUAT_NHAP!E:E,A359,NK_XUAT_NHAP!B:B,"PNK")</f>
        <v>0</v>
      </c>
      <c r="K359" s="7">
        <f>SUMIFS(NK_XUAT_NHAP!L:L,NK_XUAT_NHAP!E:E,A359,NK_XUAT_NHAP!B:B,"PXK")</f>
        <v>0</v>
      </c>
      <c r="L359" s="7">
        <f>SUMIFS(NK_XUAT_NHAP!O:O,NK_XUAT_NHAP!E:E,A359,NK_XUAT_NHAP!B:B,"PXK")</f>
        <v>0</v>
      </c>
      <c r="M359" s="7">
        <f t="shared" si="22"/>
        <v>12</v>
      </c>
      <c r="N359" s="7">
        <f t="shared" si="23"/>
        <v>259200</v>
      </c>
      <c r="O359" s="7">
        <f t="shared" si="24"/>
        <v>21600</v>
      </c>
    </row>
    <row r="360" spans="1:15" ht="19.5" customHeight="1" x14ac:dyDescent="0.25">
      <c r="A360" s="106" t="s">
        <v>452</v>
      </c>
      <c r="B360" s="21" t="s">
        <v>3023</v>
      </c>
      <c r="C360" s="23" t="s">
        <v>49</v>
      </c>
      <c r="D360" s="23">
        <v>0</v>
      </c>
      <c r="E360" s="23"/>
      <c r="F360" s="23">
        <v>22100</v>
      </c>
      <c r="G360" s="107">
        <f t="shared" si="21"/>
        <v>0</v>
      </c>
      <c r="I360" s="7">
        <f>SUMIFS(NK_XUAT_NHAP!L:L,NK_XUAT_NHAP!E:E,A360,NK_XUAT_NHAP!B:B,"PNK")</f>
        <v>0</v>
      </c>
      <c r="J360" s="7">
        <f>SUMIFS(NK_XUAT_NHAP!O:O,NK_XUAT_NHAP!E:E,A360,NK_XUAT_NHAP!B:B,"PNK")</f>
        <v>0</v>
      </c>
      <c r="K360" s="7">
        <f>SUMIFS(NK_XUAT_NHAP!L:L,NK_XUAT_NHAP!E:E,A360,NK_XUAT_NHAP!B:B,"PXK")</f>
        <v>0</v>
      </c>
      <c r="L360" s="7">
        <f>SUMIFS(NK_XUAT_NHAP!O:O,NK_XUAT_NHAP!E:E,A360,NK_XUAT_NHAP!B:B,"PXK")</f>
        <v>0</v>
      </c>
      <c r="M360" s="7">
        <f t="shared" si="22"/>
        <v>0</v>
      </c>
      <c r="N360" s="7">
        <f t="shared" si="23"/>
        <v>0</v>
      </c>
      <c r="O360" s="7">
        <f t="shared" si="24"/>
        <v>0</v>
      </c>
    </row>
    <row r="361" spans="1:15" ht="19.5" customHeight="1" x14ac:dyDescent="0.25">
      <c r="A361" s="106" t="s">
        <v>453</v>
      </c>
      <c r="B361" s="21" t="s">
        <v>3024</v>
      </c>
      <c r="C361" s="23" t="s">
        <v>49</v>
      </c>
      <c r="D361" s="23">
        <v>278</v>
      </c>
      <c r="E361" s="23"/>
      <c r="F361" s="23">
        <v>23300</v>
      </c>
      <c r="G361" s="107">
        <f t="shared" si="21"/>
        <v>6477400</v>
      </c>
      <c r="I361" s="7">
        <f>SUMIFS(NK_XUAT_NHAP!L:L,NK_XUAT_NHAP!E:E,A361,NK_XUAT_NHAP!B:B,"PNK")</f>
        <v>2503</v>
      </c>
      <c r="J361" s="7">
        <f>SUMIFS(NK_XUAT_NHAP!O:O,NK_XUAT_NHAP!E:E,A361,NK_XUAT_NHAP!B:B,"PNK")</f>
        <v>57819400</v>
      </c>
      <c r="K361" s="7">
        <f>SUMIFS(NK_XUAT_NHAP!L:L,NK_XUAT_NHAP!E:E,A361,NK_XUAT_NHAP!B:B,"PXK")</f>
        <v>2560</v>
      </c>
      <c r="L361" s="7">
        <f>SUMIFS(NK_XUAT_NHAP!O:O,NK_XUAT_NHAP!E:E,A361,NK_XUAT_NHAP!B:B,"PXK")</f>
        <v>84158660</v>
      </c>
      <c r="M361" s="7">
        <f t="shared" si="22"/>
        <v>221</v>
      </c>
      <c r="N361" s="7">
        <f t="shared" si="23"/>
        <v>-19861860</v>
      </c>
      <c r="O361" s="7">
        <f t="shared" si="24"/>
        <v>-89872.669683257918</v>
      </c>
    </row>
    <row r="362" spans="1:15" ht="19.5" customHeight="1" x14ac:dyDescent="0.25">
      <c r="A362" s="106" t="s">
        <v>454</v>
      </c>
      <c r="B362" s="21" t="s">
        <v>3025</v>
      </c>
      <c r="C362" s="23" t="s">
        <v>49</v>
      </c>
      <c r="D362" s="23">
        <v>10</v>
      </c>
      <c r="E362" s="23"/>
      <c r="F362" s="23">
        <v>27100</v>
      </c>
      <c r="G362" s="107">
        <f t="shared" si="21"/>
        <v>271000</v>
      </c>
      <c r="I362" s="7">
        <f>SUMIFS(NK_XUAT_NHAP!L:L,NK_XUAT_NHAP!E:E,A362,NK_XUAT_NHAP!B:B,"PNK")</f>
        <v>0</v>
      </c>
      <c r="J362" s="7">
        <f>SUMIFS(NK_XUAT_NHAP!O:O,NK_XUAT_NHAP!E:E,A362,NK_XUAT_NHAP!B:B,"PNK")</f>
        <v>0</v>
      </c>
      <c r="K362" s="7">
        <f>SUMIFS(NK_XUAT_NHAP!L:L,NK_XUAT_NHAP!E:E,A362,NK_XUAT_NHAP!B:B,"PXK")</f>
        <v>0</v>
      </c>
      <c r="L362" s="7">
        <f>SUMIFS(NK_XUAT_NHAP!O:O,NK_XUAT_NHAP!E:E,A362,NK_XUAT_NHAP!B:B,"PXK")</f>
        <v>0</v>
      </c>
      <c r="M362" s="7">
        <f t="shared" si="22"/>
        <v>10</v>
      </c>
      <c r="N362" s="7">
        <f t="shared" si="23"/>
        <v>271000</v>
      </c>
      <c r="O362" s="7">
        <f t="shared" si="24"/>
        <v>27100</v>
      </c>
    </row>
    <row r="363" spans="1:15" ht="19.5" customHeight="1" x14ac:dyDescent="0.25">
      <c r="A363" s="106" t="s">
        <v>455</v>
      </c>
      <c r="B363" s="21" t="s">
        <v>3026</v>
      </c>
      <c r="C363" s="23" t="s">
        <v>49</v>
      </c>
      <c r="D363" s="23">
        <v>0</v>
      </c>
      <c r="E363" s="23"/>
      <c r="F363" s="23">
        <v>28300</v>
      </c>
      <c r="G363" s="107">
        <f t="shared" si="21"/>
        <v>0</v>
      </c>
      <c r="I363" s="7">
        <f>SUMIFS(NK_XUAT_NHAP!L:L,NK_XUAT_NHAP!E:E,A363,NK_XUAT_NHAP!B:B,"PNK")</f>
        <v>0</v>
      </c>
      <c r="J363" s="7">
        <f>SUMIFS(NK_XUAT_NHAP!O:O,NK_XUAT_NHAP!E:E,A363,NK_XUAT_NHAP!B:B,"PNK")</f>
        <v>0</v>
      </c>
      <c r="K363" s="7">
        <f>SUMIFS(NK_XUAT_NHAP!L:L,NK_XUAT_NHAP!E:E,A363,NK_XUAT_NHAP!B:B,"PXK")</f>
        <v>0</v>
      </c>
      <c r="L363" s="7">
        <f>SUMIFS(NK_XUAT_NHAP!O:O,NK_XUAT_NHAP!E:E,A363,NK_XUAT_NHAP!B:B,"PXK")</f>
        <v>0</v>
      </c>
      <c r="M363" s="7">
        <f t="shared" si="22"/>
        <v>0</v>
      </c>
      <c r="N363" s="7">
        <f t="shared" si="23"/>
        <v>0</v>
      </c>
      <c r="O363" s="7">
        <f t="shared" si="24"/>
        <v>0</v>
      </c>
    </row>
    <row r="364" spans="1:15" ht="19.5" customHeight="1" x14ac:dyDescent="0.25">
      <c r="A364" s="106" t="s">
        <v>456</v>
      </c>
      <c r="B364" s="21" t="s">
        <v>3027</v>
      </c>
      <c r="C364" s="23" t="s">
        <v>49</v>
      </c>
      <c r="D364" s="23">
        <v>316</v>
      </c>
      <c r="E364" s="23"/>
      <c r="F364" s="23">
        <v>29000</v>
      </c>
      <c r="G364" s="107">
        <f t="shared" si="21"/>
        <v>9164000</v>
      </c>
      <c r="I364" s="7">
        <f>SUMIFS(NK_XUAT_NHAP!L:L,NK_XUAT_NHAP!E:E,A364,NK_XUAT_NHAP!B:B,"PNK")</f>
        <v>600</v>
      </c>
      <c r="J364" s="7">
        <f>SUMIFS(NK_XUAT_NHAP!O:O,NK_XUAT_NHAP!E:E,A364,NK_XUAT_NHAP!B:B,"PNK")</f>
        <v>17100000</v>
      </c>
      <c r="K364" s="7">
        <f>SUMIFS(NK_XUAT_NHAP!L:L,NK_XUAT_NHAP!E:E,A364,NK_XUAT_NHAP!B:B,"PXK")</f>
        <v>190</v>
      </c>
      <c r="L364" s="7">
        <f>SUMIFS(NK_XUAT_NHAP!O:O,NK_XUAT_NHAP!E:E,A364,NK_XUAT_NHAP!B:B,"PXK")</f>
        <v>7601000</v>
      </c>
      <c r="M364" s="7">
        <f t="shared" si="22"/>
        <v>726</v>
      </c>
      <c r="N364" s="7">
        <f t="shared" si="23"/>
        <v>18663000</v>
      </c>
      <c r="O364" s="7">
        <f t="shared" si="24"/>
        <v>25706.611570247933</v>
      </c>
    </row>
    <row r="365" spans="1:15" ht="19.5" customHeight="1" x14ac:dyDescent="0.25">
      <c r="A365" s="106" t="s">
        <v>457</v>
      </c>
      <c r="B365" s="21" t="s">
        <v>3028</v>
      </c>
      <c r="C365" s="23" t="s">
        <v>49</v>
      </c>
      <c r="D365" s="23">
        <v>30</v>
      </c>
      <c r="E365" s="23"/>
      <c r="F365" s="23">
        <v>43100</v>
      </c>
      <c r="G365" s="107">
        <f t="shared" si="21"/>
        <v>1293000</v>
      </c>
      <c r="I365" s="7">
        <f>SUMIFS(NK_XUAT_NHAP!L:L,NK_XUAT_NHAP!E:E,A365,NK_XUAT_NHAP!B:B,"PNK")</f>
        <v>30</v>
      </c>
      <c r="J365" s="7">
        <f>SUMIFS(NK_XUAT_NHAP!O:O,NK_XUAT_NHAP!E:E,A365,NK_XUAT_NHAP!B:B,"PNK")</f>
        <v>1266000</v>
      </c>
      <c r="K365" s="7">
        <f>SUMIFS(NK_XUAT_NHAP!L:L,NK_XUAT_NHAP!E:E,A365,NK_XUAT_NHAP!B:B,"PXK")</f>
        <v>30</v>
      </c>
      <c r="L365" s="7">
        <f>SUMIFS(NK_XUAT_NHAP!O:O,NK_XUAT_NHAP!E:E,A365,NK_XUAT_NHAP!B:B,"PXK")</f>
        <v>1800000</v>
      </c>
      <c r="M365" s="7">
        <f t="shared" si="22"/>
        <v>30</v>
      </c>
      <c r="N365" s="7">
        <f t="shared" si="23"/>
        <v>759000</v>
      </c>
      <c r="O365" s="7">
        <f t="shared" si="24"/>
        <v>25300</v>
      </c>
    </row>
    <row r="366" spans="1:15" ht="19.5" customHeight="1" x14ac:dyDescent="0.25">
      <c r="A366" s="106" t="s">
        <v>458</v>
      </c>
      <c r="B366" s="21" t="s">
        <v>3029</v>
      </c>
      <c r="C366" s="23" t="s">
        <v>49</v>
      </c>
      <c r="D366" s="23">
        <v>29</v>
      </c>
      <c r="E366" s="23"/>
      <c r="F366" s="23">
        <v>43300</v>
      </c>
      <c r="G366" s="107">
        <f t="shared" si="21"/>
        <v>1255700</v>
      </c>
      <c r="I366" s="7">
        <f>SUMIFS(NK_XUAT_NHAP!L:L,NK_XUAT_NHAP!E:E,A366,NK_XUAT_NHAP!B:B,"PNK")</f>
        <v>0</v>
      </c>
      <c r="J366" s="7">
        <f>SUMIFS(NK_XUAT_NHAP!O:O,NK_XUAT_NHAP!E:E,A366,NK_XUAT_NHAP!B:B,"PNK")</f>
        <v>0</v>
      </c>
      <c r="K366" s="7">
        <f>SUMIFS(NK_XUAT_NHAP!L:L,NK_XUAT_NHAP!E:E,A366,NK_XUAT_NHAP!B:B,"PXK")</f>
        <v>0</v>
      </c>
      <c r="L366" s="7">
        <f>SUMIFS(NK_XUAT_NHAP!O:O,NK_XUAT_NHAP!E:E,A366,NK_XUAT_NHAP!B:B,"PXK")</f>
        <v>0</v>
      </c>
      <c r="M366" s="7">
        <f t="shared" si="22"/>
        <v>29</v>
      </c>
      <c r="N366" s="7">
        <f t="shared" si="23"/>
        <v>1255700</v>
      </c>
      <c r="O366" s="7">
        <f t="shared" si="24"/>
        <v>43300</v>
      </c>
    </row>
    <row r="367" spans="1:15" ht="19.5" customHeight="1" x14ac:dyDescent="0.25">
      <c r="A367" s="106" t="s">
        <v>459</v>
      </c>
      <c r="B367" s="21" t="s">
        <v>3030</v>
      </c>
      <c r="C367" s="23" t="s">
        <v>49</v>
      </c>
      <c r="D367" s="23">
        <v>160</v>
      </c>
      <c r="E367" s="23"/>
      <c r="F367" s="23">
        <v>44400</v>
      </c>
      <c r="G367" s="107">
        <f t="shared" si="21"/>
        <v>7104000</v>
      </c>
      <c r="I367" s="7">
        <f>SUMIFS(NK_XUAT_NHAP!L:L,NK_XUAT_NHAP!E:E,A367,NK_XUAT_NHAP!B:B,"PNK")</f>
        <v>0</v>
      </c>
      <c r="J367" s="7">
        <f>SUMIFS(NK_XUAT_NHAP!O:O,NK_XUAT_NHAP!E:E,A367,NK_XUAT_NHAP!B:B,"PNK")</f>
        <v>0</v>
      </c>
      <c r="K367" s="7">
        <f>SUMIFS(NK_XUAT_NHAP!L:L,NK_XUAT_NHAP!E:E,A367,NK_XUAT_NHAP!B:B,"PXK")</f>
        <v>0</v>
      </c>
      <c r="L367" s="7">
        <f>SUMIFS(NK_XUAT_NHAP!O:O,NK_XUAT_NHAP!E:E,A367,NK_XUAT_NHAP!B:B,"PXK")</f>
        <v>0</v>
      </c>
      <c r="M367" s="7">
        <f t="shared" si="22"/>
        <v>160</v>
      </c>
      <c r="N367" s="7">
        <f t="shared" si="23"/>
        <v>7104000</v>
      </c>
      <c r="O367" s="7">
        <f t="shared" si="24"/>
        <v>44400</v>
      </c>
    </row>
    <row r="368" spans="1:15" ht="19.5" customHeight="1" x14ac:dyDescent="0.25">
      <c r="A368" s="106" t="s">
        <v>460</v>
      </c>
      <c r="B368" s="21" t="s">
        <v>3031</v>
      </c>
      <c r="C368" s="23" t="s">
        <v>49</v>
      </c>
      <c r="D368" s="23">
        <v>15063</v>
      </c>
      <c r="E368" s="23"/>
      <c r="F368" s="23">
        <v>46500</v>
      </c>
      <c r="G368" s="107">
        <f t="shared" si="21"/>
        <v>700429500</v>
      </c>
      <c r="I368" s="7">
        <f>SUMIFS(NK_XUAT_NHAP!L:L,NK_XUAT_NHAP!E:E,A368,NK_XUAT_NHAP!B:B,"PNK")</f>
        <v>25960</v>
      </c>
      <c r="J368" s="7">
        <f>SUMIFS(NK_XUAT_NHAP!O:O,NK_XUAT_NHAP!E:E,A368,NK_XUAT_NHAP!B:B,"PNK")</f>
        <v>521208000</v>
      </c>
      <c r="K368" s="7">
        <f>SUMIFS(NK_XUAT_NHAP!L:L,NK_XUAT_NHAP!E:E,A368,NK_XUAT_NHAP!B:B,"PXK")</f>
        <v>40250</v>
      </c>
      <c r="L368" s="7">
        <f>SUMIFS(NK_XUAT_NHAP!O:O,NK_XUAT_NHAP!E:E,A368,NK_XUAT_NHAP!B:B,"PXK")</f>
        <v>1694455200</v>
      </c>
      <c r="M368" s="7">
        <f t="shared" si="22"/>
        <v>773</v>
      </c>
      <c r="N368" s="7">
        <f t="shared" si="23"/>
        <v>-472817700</v>
      </c>
      <c r="O368" s="7">
        <f t="shared" si="24"/>
        <v>-611665.8473479948</v>
      </c>
    </row>
    <row r="369" spans="1:15" ht="19.5" customHeight="1" x14ac:dyDescent="0.25">
      <c r="A369" s="106" t="s">
        <v>461</v>
      </c>
      <c r="B369" s="21" t="s">
        <v>3032</v>
      </c>
      <c r="C369" s="23" t="s">
        <v>49</v>
      </c>
      <c r="D369" s="23">
        <v>290</v>
      </c>
      <c r="E369" s="23"/>
      <c r="F369" s="23">
        <v>54200</v>
      </c>
      <c r="G369" s="107">
        <f t="shared" si="21"/>
        <v>15718000</v>
      </c>
      <c r="I369" s="7">
        <f>SUMIFS(NK_XUAT_NHAP!L:L,NK_XUAT_NHAP!E:E,A369,NK_XUAT_NHAP!B:B,"PNK")</f>
        <v>200</v>
      </c>
      <c r="J369" s="7">
        <f>SUMIFS(NK_XUAT_NHAP!O:O,NK_XUAT_NHAP!E:E,A369,NK_XUAT_NHAP!B:B,"PNK")</f>
        <v>0</v>
      </c>
      <c r="K369" s="7">
        <f>SUMIFS(NK_XUAT_NHAP!L:L,NK_XUAT_NHAP!E:E,A369,NK_XUAT_NHAP!B:B,"PXK")</f>
        <v>460</v>
      </c>
      <c r="L369" s="7">
        <f>SUMIFS(NK_XUAT_NHAP!O:O,NK_XUAT_NHAP!E:E,A369,NK_XUAT_NHAP!B:B,"PXK")</f>
        <v>21028000</v>
      </c>
      <c r="M369" s="7">
        <f t="shared" si="22"/>
        <v>30</v>
      </c>
      <c r="N369" s="7">
        <f t="shared" si="23"/>
        <v>-5310000</v>
      </c>
      <c r="O369" s="7">
        <f t="shared" si="24"/>
        <v>-177000</v>
      </c>
    </row>
    <row r="370" spans="1:15" ht="19.5" customHeight="1" x14ac:dyDescent="0.25">
      <c r="A370" s="106" t="s">
        <v>462</v>
      </c>
      <c r="B370" s="21" t="s">
        <v>3033</v>
      </c>
      <c r="C370" s="23" t="s">
        <v>49</v>
      </c>
      <c r="D370" s="23">
        <v>125</v>
      </c>
      <c r="E370" s="23"/>
      <c r="F370" s="23">
        <v>55600</v>
      </c>
      <c r="G370" s="107">
        <f t="shared" si="21"/>
        <v>6950000</v>
      </c>
      <c r="I370" s="7">
        <f>SUMIFS(NK_XUAT_NHAP!L:L,NK_XUAT_NHAP!E:E,A370,NK_XUAT_NHAP!B:B,"PNK")</f>
        <v>0</v>
      </c>
      <c r="J370" s="7">
        <f>SUMIFS(NK_XUAT_NHAP!O:O,NK_XUAT_NHAP!E:E,A370,NK_XUAT_NHAP!B:B,"PNK")</f>
        <v>0</v>
      </c>
      <c r="K370" s="7">
        <f>SUMIFS(NK_XUAT_NHAP!L:L,NK_XUAT_NHAP!E:E,A370,NK_XUAT_NHAP!B:B,"PXK")</f>
        <v>0</v>
      </c>
      <c r="L370" s="7">
        <f>SUMIFS(NK_XUAT_NHAP!O:O,NK_XUAT_NHAP!E:E,A370,NK_XUAT_NHAP!B:B,"PXK")</f>
        <v>0</v>
      </c>
      <c r="M370" s="7">
        <f t="shared" si="22"/>
        <v>125</v>
      </c>
      <c r="N370" s="7">
        <f t="shared" si="23"/>
        <v>6950000</v>
      </c>
      <c r="O370" s="7">
        <f t="shared" si="24"/>
        <v>55600</v>
      </c>
    </row>
    <row r="371" spans="1:15" ht="19.5" customHeight="1" x14ac:dyDescent="0.25">
      <c r="A371" s="106" t="s">
        <v>463</v>
      </c>
      <c r="B371" s="21" t="s">
        <v>3034</v>
      </c>
      <c r="C371" s="23" t="s">
        <v>49</v>
      </c>
      <c r="D371" s="23">
        <v>402</v>
      </c>
      <c r="E371" s="23"/>
      <c r="F371" s="23">
        <v>58400</v>
      </c>
      <c r="G371" s="107">
        <f t="shared" si="21"/>
        <v>23476800</v>
      </c>
      <c r="I371" s="7">
        <f>SUMIFS(NK_XUAT_NHAP!L:L,NK_XUAT_NHAP!E:E,A371,NK_XUAT_NHAP!B:B,"PNK")</f>
        <v>731</v>
      </c>
      <c r="J371" s="7">
        <f>SUMIFS(NK_XUAT_NHAP!O:O,NK_XUAT_NHAP!E:E,A371,NK_XUAT_NHAP!B:B,"PNK")</f>
        <v>36099000</v>
      </c>
      <c r="K371" s="7">
        <f>SUMIFS(NK_XUAT_NHAP!L:L,NK_XUAT_NHAP!E:E,A371,NK_XUAT_NHAP!B:B,"PXK")</f>
        <v>701</v>
      </c>
      <c r="L371" s="7">
        <f>SUMIFS(NK_XUAT_NHAP!O:O,NK_XUAT_NHAP!E:E,A371,NK_XUAT_NHAP!B:B,"PXK")</f>
        <v>48364200</v>
      </c>
      <c r="M371" s="7">
        <f t="shared" si="22"/>
        <v>432</v>
      </c>
      <c r="N371" s="7">
        <f t="shared" si="23"/>
        <v>11211600</v>
      </c>
      <c r="O371" s="7">
        <f t="shared" si="24"/>
        <v>25952.777777777777</v>
      </c>
    </row>
    <row r="372" spans="1:15" ht="19.5" customHeight="1" x14ac:dyDescent="0.25">
      <c r="A372" s="106" t="s">
        <v>464</v>
      </c>
      <c r="B372" s="21" t="s">
        <v>3035</v>
      </c>
      <c r="C372" s="23" t="s">
        <v>49</v>
      </c>
      <c r="D372" s="23">
        <v>0</v>
      </c>
      <c r="E372" s="23"/>
      <c r="F372" s="23">
        <v>64700</v>
      </c>
      <c r="G372" s="107">
        <f t="shared" si="21"/>
        <v>0</v>
      </c>
      <c r="I372" s="7">
        <f>SUMIFS(NK_XUAT_NHAP!L:L,NK_XUAT_NHAP!E:E,A372,NK_XUAT_NHAP!B:B,"PNK")</f>
        <v>0</v>
      </c>
      <c r="J372" s="7">
        <f>SUMIFS(NK_XUAT_NHAP!O:O,NK_XUAT_NHAP!E:E,A372,NK_XUAT_NHAP!B:B,"PNK")</f>
        <v>0</v>
      </c>
      <c r="K372" s="7">
        <f>SUMIFS(NK_XUAT_NHAP!L:L,NK_XUAT_NHAP!E:E,A372,NK_XUAT_NHAP!B:B,"PXK")</f>
        <v>0</v>
      </c>
      <c r="L372" s="7">
        <f>SUMIFS(NK_XUAT_NHAP!O:O,NK_XUAT_NHAP!E:E,A372,NK_XUAT_NHAP!B:B,"PXK")</f>
        <v>0</v>
      </c>
      <c r="M372" s="7">
        <f t="shared" si="22"/>
        <v>0</v>
      </c>
      <c r="N372" s="7">
        <f t="shared" si="23"/>
        <v>0</v>
      </c>
      <c r="O372" s="7">
        <f t="shared" si="24"/>
        <v>0</v>
      </c>
    </row>
    <row r="373" spans="1:15" ht="19.5" customHeight="1" x14ac:dyDescent="0.25">
      <c r="A373" s="106" t="s">
        <v>465</v>
      </c>
      <c r="B373" s="21" t="s">
        <v>3036</v>
      </c>
      <c r="C373" s="23" t="s">
        <v>49</v>
      </c>
      <c r="D373" s="23">
        <v>100</v>
      </c>
      <c r="E373" s="23"/>
      <c r="F373" s="23">
        <v>67500</v>
      </c>
      <c r="G373" s="107">
        <f t="shared" si="21"/>
        <v>6750000</v>
      </c>
      <c r="I373" s="7">
        <f>SUMIFS(NK_XUAT_NHAP!L:L,NK_XUAT_NHAP!E:E,A373,NK_XUAT_NHAP!B:B,"PNK")</f>
        <v>0</v>
      </c>
      <c r="J373" s="7">
        <f>SUMIFS(NK_XUAT_NHAP!O:O,NK_XUAT_NHAP!E:E,A373,NK_XUAT_NHAP!B:B,"PNK")</f>
        <v>0</v>
      </c>
      <c r="K373" s="7">
        <f>SUMIFS(NK_XUAT_NHAP!L:L,NK_XUAT_NHAP!E:E,A373,NK_XUAT_NHAP!B:B,"PXK")</f>
        <v>0</v>
      </c>
      <c r="L373" s="7">
        <f>SUMIFS(NK_XUAT_NHAP!O:O,NK_XUAT_NHAP!E:E,A373,NK_XUAT_NHAP!B:B,"PXK")</f>
        <v>0</v>
      </c>
      <c r="M373" s="7">
        <f t="shared" si="22"/>
        <v>100</v>
      </c>
      <c r="N373" s="7">
        <f t="shared" si="23"/>
        <v>6750000</v>
      </c>
      <c r="O373" s="7">
        <f t="shared" si="24"/>
        <v>67500</v>
      </c>
    </row>
    <row r="374" spans="1:15" ht="19.5" customHeight="1" x14ac:dyDescent="0.25">
      <c r="A374" s="106" t="s">
        <v>466</v>
      </c>
      <c r="B374" s="21" t="s">
        <v>3037</v>
      </c>
      <c r="C374" s="23" t="s">
        <v>49</v>
      </c>
      <c r="D374" s="23">
        <v>60</v>
      </c>
      <c r="E374" s="23"/>
      <c r="F374" s="23">
        <v>78900</v>
      </c>
      <c r="G374" s="107">
        <f t="shared" si="21"/>
        <v>4734000</v>
      </c>
      <c r="I374" s="7">
        <f>SUMIFS(NK_XUAT_NHAP!L:L,NK_XUAT_NHAP!E:E,A374,NK_XUAT_NHAP!B:B,"PNK")</f>
        <v>30</v>
      </c>
      <c r="J374" s="7">
        <f>SUMIFS(NK_XUAT_NHAP!O:O,NK_XUAT_NHAP!E:E,A374,NK_XUAT_NHAP!B:B,"PNK")</f>
        <v>0</v>
      </c>
      <c r="K374" s="7">
        <f>SUMIFS(NK_XUAT_NHAP!L:L,NK_XUAT_NHAP!E:E,A374,NK_XUAT_NHAP!B:B,"PXK")</f>
        <v>60</v>
      </c>
      <c r="L374" s="7">
        <f>SUMIFS(NK_XUAT_NHAP!O:O,NK_XUAT_NHAP!E:E,A374,NK_XUAT_NHAP!B:B,"PXK")</f>
        <v>3330000</v>
      </c>
      <c r="M374" s="7">
        <f t="shared" si="22"/>
        <v>30</v>
      </c>
      <c r="N374" s="7">
        <f t="shared" si="23"/>
        <v>1404000</v>
      </c>
      <c r="O374" s="7">
        <f t="shared" si="24"/>
        <v>46800</v>
      </c>
    </row>
    <row r="375" spans="1:15" ht="19.5" customHeight="1" x14ac:dyDescent="0.25">
      <c r="A375" s="106" t="s">
        <v>467</v>
      </c>
      <c r="B375" s="21" t="s">
        <v>3038</v>
      </c>
      <c r="C375" s="23" t="s">
        <v>49</v>
      </c>
      <c r="D375" s="23">
        <v>15</v>
      </c>
      <c r="E375" s="23"/>
      <c r="F375" s="23">
        <v>83800</v>
      </c>
      <c r="G375" s="107">
        <f t="shared" si="21"/>
        <v>1257000</v>
      </c>
      <c r="I375" s="7">
        <f>SUMIFS(NK_XUAT_NHAP!L:L,NK_XUAT_NHAP!E:E,A375,NK_XUAT_NHAP!B:B,"PNK")</f>
        <v>0</v>
      </c>
      <c r="J375" s="7">
        <f>SUMIFS(NK_XUAT_NHAP!O:O,NK_XUAT_NHAP!E:E,A375,NK_XUAT_NHAP!B:B,"PNK")</f>
        <v>0</v>
      </c>
      <c r="K375" s="7">
        <f>SUMIFS(NK_XUAT_NHAP!L:L,NK_XUAT_NHAP!E:E,A375,NK_XUAT_NHAP!B:B,"PXK")</f>
        <v>0</v>
      </c>
      <c r="L375" s="7">
        <f>SUMIFS(NK_XUAT_NHAP!O:O,NK_XUAT_NHAP!E:E,A375,NK_XUAT_NHAP!B:B,"PXK")</f>
        <v>0</v>
      </c>
      <c r="M375" s="7">
        <f t="shared" si="22"/>
        <v>15</v>
      </c>
      <c r="N375" s="7">
        <f t="shared" si="23"/>
        <v>1257000</v>
      </c>
      <c r="O375" s="7">
        <f t="shared" si="24"/>
        <v>83800</v>
      </c>
    </row>
    <row r="376" spans="1:15" ht="19.5" customHeight="1" x14ac:dyDescent="0.25">
      <c r="A376" s="106" t="s">
        <v>468</v>
      </c>
      <c r="B376" s="21" t="s">
        <v>3039</v>
      </c>
      <c r="C376" s="23" t="s">
        <v>49</v>
      </c>
      <c r="D376" s="23">
        <v>20</v>
      </c>
      <c r="E376" s="23"/>
      <c r="F376" s="23">
        <v>84800</v>
      </c>
      <c r="G376" s="107">
        <f t="shared" si="21"/>
        <v>1696000</v>
      </c>
      <c r="I376" s="7">
        <f>SUMIFS(NK_XUAT_NHAP!L:L,NK_XUAT_NHAP!E:E,A376,NK_XUAT_NHAP!B:B,"PNK")</f>
        <v>20</v>
      </c>
      <c r="J376" s="7">
        <f>SUMIFS(NK_XUAT_NHAP!O:O,NK_XUAT_NHAP!E:E,A376,NK_XUAT_NHAP!B:B,"PNK")</f>
        <v>0</v>
      </c>
      <c r="K376" s="7">
        <f>SUMIFS(NK_XUAT_NHAP!L:L,NK_XUAT_NHAP!E:E,A376,NK_XUAT_NHAP!B:B,"PXK")</f>
        <v>40</v>
      </c>
      <c r="L376" s="7">
        <f>SUMIFS(NK_XUAT_NHAP!O:O,NK_XUAT_NHAP!E:E,A376,NK_XUAT_NHAP!B:B,"PXK")</f>
        <v>2632000</v>
      </c>
      <c r="M376" s="7">
        <f t="shared" si="22"/>
        <v>0</v>
      </c>
      <c r="N376" s="7">
        <f t="shared" si="23"/>
        <v>-936000</v>
      </c>
      <c r="O376" s="7">
        <f t="shared" si="24"/>
        <v>0</v>
      </c>
    </row>
    <row r="377" spans="1:15" ht="19.5" customHeight="1" x14ac:dyDescent="0.25">
      <c r="A377" s="106" t="s">
        <v>469</v>
      </c>
      <c r="B377" s="21" t="s">
        <v>3040</v>
      </c>
      <c r="C377" s="23" t="s">
        <v>49</v>
      </c>
      <c r="D377" s="23">
        <v>0</v>
      </c>
      <c r="E377" s="23"/>
      <c r="F377" s="23">
        <v>82800</v>
      </c>
      <c r="G377" s="107">
        <f t="shared" si="21"/>
        <v>0</v>
      </c>
      <c r="I377" s="7">
        <f>SUMIFS(NK_XUAT_NHAP!L:L,NK_XUAT_NHAP!E:E,A377,NK_XUAT_NHAP!B:B,"PNK")</f>
        <v>0</v>
      </c>
      <c r="J377" s="7">
        <f>SUMIFS(NK_XUAT_NHAP!O:O,NK_XUAT_NHAP!E:E,A377,NK_XUAT_NHAP!B:B,"PNK")</f>
        <v>0</v>
      </c>
      <c r="K377" s="7">
        <f>SUMIFS(NK_XUAT_NHAP!L:L,NK_XUAT_NHAP!E:E,A377,NK_XUAT_NHAP!B:B,"PXK")</f>
        <v>0</v>
      </c>
      <c r="L377" s="7">
        <f>SUMIFS(NK_XUAT_NHAP!O:O,NK_XUAT_NHAP!E:E,A377,NK_XUAT_NHAP!B:B,"PXK")</f>
        <v>0</v>
      </c>
      <c r="M377" s="7">
        <f t="shared" si="22"/>
        <v>0</v>
      </c>
      <c r="N377" s="7">
        <f t="shared" si="23"/>
        <v>0</v>
      </c>
      <c r="O377" s="7">
        <f t="shared" si="24"/>
        <v>0</v>
      </c>
    </row>
    <row r="378" spans="1:15" ht="19.5" customHeight="1" x14ac:dyDescent="0.25">
      <c r="A378" s="106" t="s">
        <v>470</v>
      </c>
      <c r="B378" s="21" t="s">
        <v>3041</v>
      </c>
      <c r="C378" s="23" t="s">
        <v>49</v>
      </c>
      <c r="D378" s="23">
        <v>0</v>
      </c>
      <c r="E378" s="23"/>
      <c r="F378" s="23">
        <v>89600</v>
      </c>
      <c r="G378" s="107">
        <f t="shared" si="21"/>
        <v>0</v>
      </c>
      <c r="I378" s="7">
        <f>SUMIFS(NK_XUAT_NHAP!L:L,NK_XUAT_NHAP!E:E,A378,NK_XUAT_NHAP!B:B,"PNK")</f>
        <v>0</v>
      </c>
      <c r="J378" s="7">
        <f>SUMIFS(NK_XUAT_NHAP!O:O,NK_XUAT_NHAP!E:E,A378,NK_XUAT_NHAP!B:B,"PNK")</f>
        <v>0</v>
      </c>
      <c r="K378" s="7">
        <f>SUMIFS(NK_XUAT_NHAP!L:L,NK_XUAT_NHAP!E:E,A378,NK_XUAT_NHAP!B:B,"PXK")</f>
        <v>0</v>
      </c>
      <c r="L378" s="7">
        <f>SUMIFS(NK_XUAT_NHAP!O:O,NK_XUAT_NHAP!E:E,A378,NK_XUAT_NHAP!B:B,"PXK")</f>
        <v>0</v>
      </c>
      <c r="M378" s="7">
        <f t="shared" si="22"/>
        <v>0</v>
      </c>
      <c r="N378" s="7">
        <f t="shared" si="23"/>
        <v>0</v>
      </c>
      <c r="O378" s="7">
        <f t="shared" si="24"/>
        <v>0</v>
      </c>
    </row>
    <row r="379" spans="1:15" ht="19.5" customHeight="1" x14ac:dyDescent="0.25">
      <c r="A379" s="106" t="s">
        <v>471</v>
      </c>
      <c r="B379" s="21" t="s">
        <v>3042</v>
      </c>
      <c r="C379" s="23" t="s">
        <v>49</v>
      </c>
      <c r="D379" s="23">
        <v>0</v>
      </c>
      <c r="E379" s="23"/>
      <c r="F379" s="23">
        <v>105100</v>
      </c>
      <c r="G379" s="107">
        <f t="shared" si="21"/>
        <v>0</v>
      </c>
      <c r="I379" s="7">
        <f>SUMIFS(NK_XUAT_NHAP!L:L,NK_XUAT_NHAP!E:E,A379,NK_XUAT_NHAP!B:B,"PNK")</f>
        <v>0</v>
      </c>
      <c r="J379" s="7">
        <f>SUMIFS(NK_XUAT_NHAP!O:O,NK_XUAT_NHAP!E:E,A379,NK_XUAT_NHAP!B:B,"PNK")</f>
        <v>0</v>
      </c>
      <c r="K379" s="7">
        <f>SUMIFS(NK_XUAT_NHAP!L:L,NK_XUAT_NHAP!E:E,A379,NK_XUAT_NHAP!B:B,"PXK")</f>
        <v>0</v>
      </c>
      <c r="L379" s="7">
        <f>SUMIFS(NK_XUAT_NHAP!O:O,NK_XUAT_NHAP!E:E,A379,NK_XUAT_NHAP!B:B,"PXK")</f>
        <v>0</v>
      </c>
      <c r="M379" s="7">
        <f t="shared" si="22"/>
        <v>0</v>
      </c>
      <c r="N379" s="7">
        <f t="shared" si="23"/>
        <v>0</v>
      </c>
      <c r="O379" s="7">
        <f t="shared" si="24"/>
        <v>0</v>
      </c>
    </row>
    <row r="380" spans="1:15" ht="19.5" customHeight="1" x14ac:dyDescent="0.25">
      <c r="A380" s="106" t="s">
        <v>472</v>
      </c>
      <c r="B380" s="21" t="s">
        <v>3043</v>
      </c>
      <c r="C380" s="23" t="s">
        <v>49</v>
      </c>
      <c r="D380" s="23">
        <v>0</v>
      </c>
      <c r="E380" s="23"/>
      <c r="F380" s="23">
        <v>97600</v>
      </c>
      <c r="G380" s="107">
        <f t="shared" si="21"/>
        <v>0</v>
      </c>
      <c r="I380" s="7">
        <f>SUMIFS(NK_XUAT_NHAP!L:L,NK_XUAT_NHAP!E:E,A380,NK_XUAT_NHAP!B:B,"PNK")</f>
        <v>0</v>
      </c>
      <c r="J380" s="7">
        <f>SUMIFS(NK_XUAT_NHAP!O:O,NK_XUAT_NHAP!E:E,A380,NK_XUAT_NHAP!B:B,"PNK")</f>
        <v>0</v>
      </c>
      <c r="K380" s="7">
        <f>SUMIFS(NK_XUAT_NHAP!L:L,NK_XUAT_NHAP!E:E,A380,NK_XUAT_NHAP!B:B,"PXK")</f>
        <v>0</v>
      </c>
      <c r="L380" s="7">
        <f>SUMIFS(NK_XUAT_NHAP!O:O,NK_XUAT_NHAP!E:E,A380,NK_XUAT_NHAP!B:B,"PXK")</f>
        <v>0</v>
      </c>
      <c r="M380" s="7">
        <f t="shared" si="22"/>
        <v>0</v>
      </c>
      <c r="N380" s="7">
        <f t="shared" si="23"/>
        <v>0</v>
      </c>
      <c r="O380" s="7">
        <f t="shared" si="24"/>
        <v>0</v>
      </c>
    </row>
    <row r="381" spans="1:15" ht="19.5" customHeight="1" x14ac:dyDescent="0.25">
      <c r="A381" s="106" t="s">
        <v>473</v>
      </c>
      <c r="B381" s="21" t="s">
        <v>3044</v>
      </c>
      <c r="C381" s="23" t="s">
        <v>49</v>
      </c>
      <c r="D381" s="23">
        <v>0</v>
      </c>
      <c r="E381" s="23"/>
      <c r="F381" s="23">
        <v>115400</v>
      </c>
      <c r="G381" s="107">
        <f t="shared" si="21"/>
        <v>0</v>
      </c>
      <c r="I381" s="7">
        <f>SUMIFS(NK_XUAT_NHAP!L:L,NK_XUAT_NHAP!E:E,A381,NK_XUAT_NHAP!B:B,"PNK")</f>
        <v>0</v>
      </c>
      <c r="J381" s="7">
        <f>SUMIFS(NK_XUAT_NHAP!O:O,NK_XUAT_NHAP!E:E,A381,NK_XUAT_NHAP!B:B,"PNK")</f>
        <v>0</v>
      </c>
      <c r="K381" s="7">
        <f>SUMIFS(NK_XUAT_NHAP!L:L,NK_XUAT_NHAP!E:E,A381,NK_XUAT_NHAP!B:B,"PXK")</f>
        <v>0</v>
      </c>
      <c r="L381" s="7">
        <f>SUMIFS(NK_XUAT_NHAP!O:O,NK_XUAT_NHAP!E:E,A381,NK_XUAT_NHAP!B:B,"PXK")</f>
        <v>0</v>
      </c>
      <c r="M381" s="7">
        <f t="shared" si="22"/>
        <v>0</v>
      </c>
      <c r="N381" s="7">
        <f t="shared" si="23"/>
        <v>0</v>
      </c>
      <c r="O381" s="7">
        <f t="shared" si="24"/>
        <v>0</v>
      </c>
    </row>
    <row r="382" spans="1:15" ht="19.5" customHeight="1" x14ac:dyDescent="0.25">
      <c r="A382" s="106" t="s">
        <v>474</v>
      </c>
      <c r="B382" s="21" t="s">
        <v>3045</v>
      </c>
      <c r="C382" s="23" t="s">
        <v>49</v>
      </c>
      <c r="D382" s="23">
        <v>2</v>
      </c>
      <c r="E382" s="23"/>
      <c r="F382" s="23">
        <v>62600</v>
      </c>
      <c r="G382" s="107">
        <f t="shared" si="21"/>
        <v>125200</v>
      </c>
      <c r="I382" s="7">
        <f>SUMIFS(NK_XUAT_NHAP!L:L,NK_XUAT_NHAP!E:E,A382,NK_XUAT_NHAP!B:B,"PNK")</f>
        <v>0</v>
      </c>
      <c r="J382" s="7">
        <f>SUMIFS(NK_XUAT_NHAP!O:O,NK_XUAT_NHAP!E:E,A382,NK_XUAT_NHAP!B:B,"PNK")</f>
        <v>0</v>
      </c>
      <c r="K382" s="7">
        <f>SUMIFS(NK_XUAT_NHAP!L:L,NK_XUAT_NHAP!E:E,A382,NK_XUAT_NHAP!B:B,"PXK")</f>
        <v>0</v>
      </c>
      <c r="L382" s="7">
        <f>SUMIFS(NK_XUAT_NHAP!O:O,NK_XUAT_NHAP!E:E,A382,NK_XUAT_NHAP!B:B,"PXK")</f>
        <v>0</v>
      </c>
      <c r="M382" s="7">
        <f t="shared" si="22"/>
        <v>2</v>
      </c>
      <c r="N382" s="7">
        <f t="shared" si="23"/>
        <v>125200</v>
      </c>
      <c r="O382" s="7">
        <f t="shared" si="24"/>
        <v>62600</v>
      </c>
    </row>
    <row r="383" spans="1:15" ht="19.5" customHeight="1" x14ac:dyDescent="0.25">
      <c r="A383" s="106" t="s">
        <v>475</v>
      </c>
      <c r="B383" s="21" t="s">
        <v>3046</v>
      </c>
      <c r="C383" s="23" t="s">
        <v>49</v>
      </c>
      <c r="D383" s="23">
        <v>0</v>
      </c>
      <c r="E383" s="23"/>
      <c r="F383" s="23">
        <v>63100</v>
      </c>
      <c r="G383" s="107">
        <f t="shared" si="21"/>
        <v>0</v>
      </c>
      <c r="I383" s="7">
        <f>SUMIFS(NK_XUAT_NHAP!L:L,NK_XUAT_NHAP!E:E,A383,NK_XUAT_NHAP!B:B,"PNK")</f>
        <v>0</v>
      </c>
      <c r="J383" s="7">
        <f>SUMIFS(NK_XUAT_NHAP!O:O,NK_XUAT_NHAP!E:E,A383,NK_XUAT_NHAP!B:B,"PNK")</f>
        <v>0</v>
      </c>
      <c r="K383" s="7">
        <f>SUMIFS(NK_XUAT_NHAP!L:L,NK_XUAT_NHAP!E:E,A383,NK_XUAT_NHAP!B:B,"PXK")</f>
        <v>0</v>
      </c>
      <c r="L383" s="7">
        <f>SUMIFS(NK_XUAT_NHAP!O:O,NK_XUAT_NHAP!E:E,A383,NK_XUAT_NHAP!B:B,"PXK")</f>
        <v>0</v>
      </c>
      <c r="M383" s="7">
        <f t="shared" si="22"/>
        <v>0</v>
      </c>
      <c r="N383" s="7">
        <f t="shared" si="23"/>
        <v>0</v>
      </c>
      <c r="O383" s="7">
        <f t="shared" si="24"/>
        <v>0</v>
      </c>
    </row>
    <row r="384" spans="1:15" ht="19.5" customHeight="1" x14ac:dyDescent="0.25">
      <c r="A384" s="106" t="s">
        <v>476</v>
      </c>
      <c r="B384" s="21" t="s">
        <v>3047</v>
      </c>
      <c r="C384" s="23" t="s">
        <v>49</v>
      </c>
      <c r="D384" s="23">
        <v>0</v>
      </c>
      <c r="E384" s="23"/>
      <c r="F384" s="23">
        <v>63600</v>
      </c>
      <c r="G384" s="107">
        <f t="shared" si="21"/>
        <v>0</v>
      </c>
      <c r="I384" s="7">
        <f>SUMIFS(NK_XUAT_NHAP!L:L,NK_XUAT_NHAP!E:E,A384,NK_XUAT_NHAP!B:B,"PNK")</f>
        <v>0</v>
      </c>
      <c r="J384" s="7">
        <f>SUMIFS(NK_XUAT_NHAP!O:O,NK_XUAT_NHAP!E:E,A384,NK_XUAT_NHAP!B:B,"PNK")</f>
        <v>0</v>
      </c>
      <c r="K384" s="7">
        <f>SUMIFS(NK_XUAT_NHAP!L:L,NK_XUAT_NHAP!E:E,A384,NK_XUAT_NHAP!B:B,"PXK")</f>
        <v>0</v>
      </c>
      <c r="L384" s="7">
        <f>SUMIFS(NK_XUAT_NHAP!O:O,NK_XUAT_NHAP!E:E,A384,NK_XUAT_NHAP!B:B,"PXK")</f>
        <v>0</v>
      </c>
      <c r="M384" s="7">
        <f t="shared" si="22"/>
        <v>0</v>
      </c>
      <c r="N384" s="7">
        <f t="shared" si="23"/>
        <v>0</v>
      </c>
      <c r="O384" s="7">
        <f t="shared" si="24"/>
        <v>0</v>
      </c>
    </row>
    <row r="385" spans="1:15" ht="19.5" customHeight="1" x14ac:dyDescent="0.25">
      <c r="A385" s="106" t="s">
        <v>477</v>
      </c>
      <c r="B385" s="21" t="s">
        <v>3048</v>
      </c>
      <c r="C385" s="23" t="s">
        <v>49</v>
      </c>
      <c r="D385" s="23">
        <v>2</v>
      </c>
      <c r="E385" s="23"/>
      <c r="F385" s="23">
        <v>131800</v>
      </c>
      <c r="G385" s="107">
        <f t="shared" si="21"/>
        <v>263600</v>
      </c>
      <c r="I385" s="7">
        <f>SUMIFS(NK_XUAT_NHAP!L:L,NK_XUAT_NHAP!E:E,A385,NK_XUAT_NHAP!B:B,"PNK")</f>
        <v>0</v>
      </c>
      <c r="J385" s="7">
        <f>SUMIFS(NK_XUAT_NHAP!O:O,NK_XUAT_NHAP!E:E,A385,NK_XUAT_NHAP!B:B,"PNK")</f>
        <v>0</v>
      </c>
      <c r="K385" s="7">
        <f>SUMIFS(NK_XUAT_NHAP!L:L,NK_XUAT_NHAP!E:E,A385,NK_XUAT_NHAP!B:B,"PXK")</f>
        <v>0</v>
      </c>
      <c r="L385" s="7">
        <f>SUMIFS(NK_XUAT_NHAP!O:O,NK_XUAT_NHAP!E:E,A385,NK_XUAT_NHAP!B:B,"PXK")</f>
        <v>0</v>
      </c>
      <c r="M385" s="7">
        <f t="shared" si="22"/>
        <v>2</v>
      </c>
      <c r="N385" s="7">
        <f t="shared" si="23"/>
        <v>263600</v>
      </c>
      <c r="O385" s="7">
        <f t="shared" si="24"/>
        <v>131800</v>
      </c>
    </row>
    <row r="386" spans="1:15" ht="19.5" customHeight="1" x14ac:dyDescent="0.25">
      <c r="A386" s="106" t="s">
        <v>478</v>
      </c>
      <c r="B386" s="21" t="s">
        <v>3049</v>
      </c>
      <c r="C386" s="23" t="s">
        <v>49</v>
      </c>
      <c r="D386" s="23">
        <v>0</v>
      </c>
      <c r="E386" s="23"/>
      <c r="F386" s="23">
        <v>130200</v>
      </c>
      <c r="G386" s="107">
        <f t="shared" si="21"/>
        <v>0</v>
      </c>
      <c r="I386" s="7">
        <f>SUMIFS(NK_XUAT_NHAP!L:L,NK_XUAT_NHAP!E:E,A386,NK_XUAT_NHAP!B:B,"PNK")</f>
        <v>0</v>
      </c>
      <c r="J386" s="7">
        <f>SUMIFS(NK_XUAT_NHAP!O:O,NK_XUAT_NHAP!E:E,A386,NK_XUAT_NHAP!B:B,"PNK")</f>
        <v>0</v>
      </c>
      <c r="K386" s="7">
        <f>SUMIFS(NK_XUAT_NHAP!L:L,NK_XUAT_NHAP!E:E,A386,NK_XUAT_NHAP!B:B,"PXK")</f>
        <v>0</v>
      </c>
      <c r="L386" s="7">
        <f>SUMIFS(NK_XUAT_NHAP!O:O,NK_XUAT_NHAP!E:E,A386,NK_XUAT_NHAP!B:B,"PXK")</f>
        <v>0</v>
      </c>
      <c r="M386" s="7">
        <f t="shared" si="22"/>
        <v>0</v>
      </c>
      <c r="N386" s="7">
        <f t="shared" si="23"/>
        <v>0</v>
      </c>
      <c r="O386" s="7">
        <f t="shared" si="24"/>
        <v>0</v>
      </c>
    </row>
    <row r="387" spans="1:15" ht="19.5" customHeight="1" x14ac:dyDescent="0.25">
      <c r="A387" s="106" t="s">
        <v>479</v>
      </c>
      <c r="B387" s="21" t="s">
        <v>3050</v>
      </c>
      <c r="C387" s="23" t="s">
        <v>49</v>
      </c>
      <c r="D387" s="23">
        <v>0</v>
      </c>
      <c r="E387" s="23"/>
      <c r="F387" s="23">
        <v>131200</v>
      </c>
      <c r="G387" s="107">
        <f t="shared" si="21"/>
        <v>0</v>
      </c>
      <c r="I387" s="7">
        <f>SUMIFS(NK_XUAT_NHAP!L:L,NK_XUAT_NHAP!E:E,A387,NK_XUAT_NHAP!B:B,"PNK")</f>
        <v>0</v>
      </c>
      <c r="J387" s="7">
        <f>SUMIFS(NK_XUAT_NHAP!O:O,NK_XUAT_NHAP!E:E,A387,NK_XUAT_NHAP!B:B,"PNK")</f>
        <v>0</v>
      </c>
      <c r="K387" s="7">
        <f>SUMIFS(NK_XUAT_NHAP!L:L,NK_XUAT_NHAP!E:E,A387,NK_XUAT_NHAP!B:B,"PXK")</f>
        <v>0</v>
      </c>
      <c r="L387" s="7">
        <f>SUMIFS(NK_XUAT_NHAP!O:O,NK_XUAT_NHAP!E:E,A387,NK_XUAT_NHAP!B:B,"PXK")</f>
        <v>0</v>
      </c>
      <c r="M387" s="7">
        <f t="shared" si="22"/>
        <v>0</v>
      </c>
      <c r="N387" s="7">
        <f t="shared" si="23"/>
        <v>0</v>
      </c>
      <c r="O387" s="7">
        <f t="shared" si="24"/>
        <v>0</v>
      </c>
    </row>
    <row r="388" spans="1:15" ht="19.5" customHeight="1" x14ac:dyDescent="0.25">
      <c r="A388" s="106" t="s">
        <v>480</v>
      </c>
      <c r="B388" s="21" t="s">
        <v>3051</v>
      </c>
      <c r="C388" s="23" t="s">
        <v>49</v>
      </c>
      <c r="D388" s="23">
        <v>0</v>
      </c>
      <c r="E388" s="23"/>
      <c r="F388" s="23">
        <v>193800</v>
      </c>
      <c r="G388" s="107">
        <f t="shared" si="21"/>
        <v>0</v>
      </c>
      <c r="I388" s="7">
        <f>SUMIFS(NK_XUAT_NHAP!L:L,NK_XUAT_NHAP!E:E,A388,NK_XUAT_NHAP!B:B,"PNK")</f>
        <v>0</v>
      </c>
      <c r="J388" s="7">
        <f>SUMIFS(NK_XUAT_NHAP!O:O,NK_XUAT_NHAP!E:E,A388,NK_XUAT_NHAP!B:B,"PNK")</f>
        <v>0</v>
      </c>
      <c r="K388" s="7">
        <f>SUMIFS(NK_XUAT_NHAP!L:L,NK_XUAT_NHAP!E:E,A388,NK_XUAT_NHAP!B:B,"PXK")</f>
        <v>0</v>
      </c>
      <c r="L388" s="7">
        <f>SUMIFS(NK_XUAT_NHAP!O:O,NK_XUAT_NHAP!E:E,A388,NK_XUAT_NHAP!B:B,"PXK")</f>
        <v>0</v>
      </c>
      <c r="M388" s="7">
        <f t="shared" si="22"/>
        <v>0</v>
      </c>
      <c r="N388" s="7">
        <f t="shared" si="23"/>
        <v>0</v>
      </c>
      <c r="O388" s="7">
        <f t="shared" si="24"/>
        <v>0</v>
      </c>
    </row>
    <row r="389" spans="1:15" ht="19.5" customHeight="1" x14ac:dyDescent="0.25">
      <c r="A389" s="106" t="s">
        <v>481</v>
      </c>
      <c r="B389" s="21" t="s">
        <v>3052</v>
      </c>
      <c r="C389" s="23" t="s">
        <v>49</v>
      </c>
      <c r="D389" s="23">
        <v>50</v>
      </c>
      <c r="E389" s="23"/>
      <c r="F389" s="23">
        <v>197900</v>
      </c>
      <c r="G389" s="107">
        <f t="shared" ref="G389:G452" si="25">(D389+E389)*F389</f>
        <v>9895000</v>
      </c>
      <c r="I389" s="7">
        <f>SUMIFS(NK_XUAT_NHAP!L:L,NK_XUAT_NHAP!E:E,A389,NK_XUAT_NHAP!B:B,"PNK")</f>
        <v>0</v>
      </c>
      <c r="J389" s="7">
        <f>SUMIFS(NK_XUAT_NHAP!O:O,NK_XUAT_NHAP!E:E,A389,NK_XUAT_NHAP!B:B,"PNK")</f>
        <v>0</v>
      </c>
      <c r="K389" s="7">
        <f>SUMIFS(NK_XUAT_NHAP!L:L,NK_XUAT_NHAP!E:E,A389,NK_XUAT_NHAP!B:B,"PXK")</f>
        <v>0</v>
      </c>
      <c r="L389" s="7">
        <f>SUMIFS(NK_XUAT_NHAP!O:O,NK_XUAT_NHAP!E:E,A389,NK_XUAT_NHAP!B:B,"PXK")</f>
        <v>0</v>
      </c>
      <c r="M389" s="7">
        <f t="shared" ref="M389:M452" si="26">D389+E389+I389-K389</f>
        <v>50</v>
      </c>
      <c r="N389" s="7">
        <f t="shared" ref="N389:N452" si="27">G389+J389-L389</f>
        <v>9895000</v>
      </c>
      <c r="O389" s="7">
        <f t="shared" ref="O389:O452" si="28">+IF(M389=0,0,N389/M389)</f>
        <v>197900</v>
      </c>
    </row>
    <row r="390" spans="1:15" ht="19.5" customHeight="1" x14ac:dyDescent="0.25">
      <c r="A390" s="106" t="s">
        <v>482</v>
      </c>
      <c r="B390" s="21" t="s">
        <v>3053</v>
      </c>
      <c r="C390" s="23" t="s">
        <v>49</v>
      </c>
      <c r="D390" s="23">
        <v>0</v>
      </c>
      <c r="E390" s="23"/>
      <c r="F390" s="23">
        <v>206900</v>
      </c>
      <c r="G390" s="107">
        <f t="shared" si="25"/>
        <v>0</v>
      </c>
      <c r="I390" s="7">
        <f>SUMIFS(NK_XUAT_NHAP!L:L,NK_XUAT_NHAP!E:E,A390,NK_XUAT_NHAP!B:B,"PNK")</f>
        <v>0</v>
      </c>
      <c r="J390" s="7">
        <f>SUMIFS(NK_XUAT_NHAP!O:O,NK_XUAT_NHAP!E:E,A390,NK_XUAT_NHAP!B:B,"PNK")</f>
        <v>0</v>
      </c>
      <c r="K390" s="7">
        <f>SUMIFS(NK_XUAT_NHAP!L:L,NK_XUAT_NHAP!E:E,A390,NK_XUAT_NHAP!B:B,"PXK")</f>
        <v>0</v>
      </c>
      <c r="L390" s="7">
        <f>SUMIFS(NK_XUAT_NHAP!O:O,NK_XUAT_NHAP!E:E,A390,NK_XUAT_NHAP!B:B,"PXK")</f>
        <v>0</v>
      </c>
      <c r="M390" s="7">
        <f t="shared" si="26"/>
        <v>0</v>
      </c>
      <c r="N390" s="7">
        <f t="shared" si="27"/>
        <v>0</v>
      </c>
      <c r="O390" s="7">
        <f t="shared" si="28"/>
        <v>0</v>
      </c>
    </row>
    <row r="391" spans="1:15" ht="19.5" customHeight="1" x14ac:dyDescent="0.25">
      <c r="A391" s="106" t="s">
        <v>483</v>
      </c>
      <c r="B391" s="21" t="s">
        <v>3054</v>
      </c>
      <c r="C391" s="23" t="s">
        <v>49</v>
      </c>
      <c r="D391" s="23">
        <v>0</v>
      </c>
      <c r="E391" s="23"/>
      <c r="F391" s="23">
        <v>250300</v>
      </c>
      <c r="G391" s="107">
        <f t="shared" si="25"/>
        <v>0</v>
      </c>
      <c r="I391" s="7">
        <f>SUMIFS(NK_XUAT_NHAP!L:L,NK_XUAT_NHAP!E:E,A391,NK_XUAT_NHAP!B:B,"PNK")</f>
        <v>0</v>
      </c>
      <c r="J391" s="7">
        <f>SUMIFS(NK_XUAT_NHAP!O:O,NK_XUAT_NHAP!E:E,A391,NK_XUAT_NHAP!B:B,"PNK")</f>
        <v>0</v>
      </c>
      <c r="K391" s="7">
        <f>SUMIFS(NK_XUAT_NHAP!L:L,NK_XUAT_NHAP!E:E,A391,NK_XUAT_NHAP!B:B,"PXK")</f>
        <v>0</v>
      </c>
      <c r="L391" s="7">
        <f>SUMIFS(NK_XUAT_NHAP!O:O,NK_XUAT_NHAP!E:E,A391,NK_XUAT_NHAP!B:B,"PXK")</f>
        <v>0</v>
      </c>
      <c r="M391" s="7">
        <f t="shared" si="26"/>
        <v>0</v>
      </c>
      <c r="N391" s="7">
        <f t="shared" si="27"/>
        <v>0</v>
      </c>
      <c r="O391" s="7">
        <f t="shared" si="28"/>
        <v>0</v>
      </c>
    </row>
    <row r="392" spans="1:15" ht="19.5" customHeight="1" x14ac:dyDescent="0.25">
      <c r="A392" s="106" t="s">
        <v>484</v>
      </c>
      <c r="B392" s="21" t="s">
        <v>3055</v>
      </c>
      <c r="C392" s="23" t="s">
        <v>49</v>
      </c>
      <c r="D392" s="23">
        <v>0</v>
      </c>
      <c r="E392" s="23"/>
      <c r="F392" s="23">
        <v>261600</v>
      </c>
      <c r="G392" s="107">
        <f t="shared" si="25"/>
        <v>0</v>
      </c>
      <c r="I392" s="7">
        <f>SUMIFS(NK_XUAT_NHAP!L:L,NK_XUAT_NHAP!E:E,A392,NK_XUAT_NHAP!B:B,"PNK")</f>
        <v>0</v>
      </c>
      <c r="J392" s="7">
        <f>SUMIFS(NK_XUAT_NHAP!O:O,NK_XUAT_NHAP!E:E,A392,NK_XUAT_NHAP!B:B,"PNK")</f>
        <v>0</v>
      </c>
      <c r="K392" s="7">
        <f>SUMIFS(NK_XUAT_NHAP!L:L,NK_XUAT_NHAP!E:E,A392,NK_XUAT_NHAP!B:B,"PXK")</f>
        <v>0</v>
      </c>
      <c r="L392" s="7">
        <f>SUMIFS(NK_XUAT_NHAP!O:O,NK_XUAT_NHAP!E:E,A392,NK_XUAT_NHAP!B:B,"PXK")</f>
        <v>0</v>
      </c>
      <c r="M392" s="7">
        <f t="shared" si="26"/>
        <v>0</v>
      </c>
      <c r="N392" s="7">
        <f t="shared" si="27"/>
        <v>0</v>
      </c>
      <c r="O392" s="7">
        <f t="shared" si="28"/>
        <v>0</v>
      </c>
    </row>
    <row r="393" spans="1:15" ht="19.5" customHeight="1" x14ac:dyDescent="0.25">
      <c r="A393" s="106" t="s">
        <v>485</v>
      </c>
      <c r="B393" s="21" t="s">
        <v>3056</v>
      </c>
      <c r="C393" s="23" t="s">
        <v>49</v>
      </c>
      <c r="D393" s="23">
        <v>0</v>
      </c>
      <c r="E393" s="23"/>
      <c r="F393" s="23">
        <v>264500</v>
      </c>
      <c r="G393" s="107">
        <f t="shared" si="25"/>
        <v>0</v>
      </c>
      <c r="I393" s="7">
        <f>SUMIFS(NK_XUAT_NHAP!L:L,NK_XUAT_NHAP!E:E,A393,NK_XUAT_NHAP!B:B,"PNK")</f>
        <v>0</v>
      </c>
      <c r="J393" s="7">
        <f>SUMIFS(NK_XUAT_NHAP!O:O,NK_XUAT_NHAP!E:E,A393,NK_XUAT_NHAP!B:B,"PNK")</f>
        <v>0</v>
      </c>
      <c r="K393" s="7">
        <f>SUMIFS(NK_XUAT_NHAP!L:L,NK_XUAT_NHAP!E:E,A393,NK_XUAT_NHAP!B:B,"PXK")</f>
        <v>0</v>
      </c>
      <c r="L393" s="7">
        <f>SUMIFS(NK_XUAT_NHAP!O:O,NK_XUAT_NHAP!E:E,A393,NK_XUAT_NHAP!B:B,"PXK")</f>
        <v>0</v>
      </c>
      <c r="M393" s="7">
        <f t="shared" si="26"/>
        <v>0</v>
      </c>
      <c r="N393" s="7">
        <f t="shared" si="27"/>
        <v>0</v>
      </c>
      <c r="O393" s="7">
        <f t="shared" si="28"/>
        <v>0</v>
      </c>
    </row>
    <row r="394" spans="1:15" ht="19.5" customHeight="1" x14ac:dyDescent="0.25">
      <c r="A394" s="106" t="s">
        <v>486</v>
      </c>
      <c r="B394" s="21" t="s">
        <v>487</v>
      </c>
      <c r="C394" s="23">
        <v>0</v>
      </c>
      <c r="D394" s="23">
        <v>0</v>
      </c>
      <c r="E394" s="23"/>
      <c r="F394" s="23">
        <v>0</v>
      </c>
      <c r="G394" s="107">
        <f t="shared" si="25"/>
        <v>0</v>
      </c>
      <c r="I394" s="7">
        <f>SUMIFS(NK_XUAT_NHAP!L:L,NK_XUAT_NHAP!E:E,A394,NK_XUAT_NHAP!B:B,"PNK")</f>
        <v>0</v>
      </c>
      <c r="J394" s="7">
        <f>SUMIFS(NK_XUAT_NHAP!O:O,NK_XUAT_NHAP!E:E,A394,NK_XUAT_NHAP!B:B,"PNK")</f>
        <v>0</v>
      </c>
      <c r="K394" s="7">
        <f>SUMIFS(NK_XUAT_NHAP!L:L,NK_XUAT_NHAP!E:E,A394,NK_XUAT_NHAP!B:B,"PXK")</f>
        <v>0</v>
      </c>
      <c r="L394" s="7">
        <f>SUMIFS(NK_XUAT_NHAP!O:O,NK_XUAT_NHAP!E:E,A394,NK_XUAT_NHAP!B:B,"PXK")</f>
        <v>0</v>
      </c>
      <c r="M394" s="7">
        <f t="shared" si="26"/>
        <v>0</v>
      </c>
      <c r="N394" s="7">
        <f t="shared" si="27"/>
        <v>0</v>
      </c>
      <c r="O394" s="7">
        <f t="shared" si="28"/>
        <v>0</v>
      </c>
    </row>
    <row r="395" spans="1:15" ht="19.5" customHeight="1" x14ac:dyDescent="0.25">
      <c r="A395" s="106" t="s">
        <v>488</v>
      </c>
      <c r="B395" s="21" t="s">
        <v>489</v>
      </c>
      <c r="C395" s="23" t="s">
        <v>490</v>
      </c>
      <c r="D395" s="23">
        <v>668</v>
      </c>
      <c r="E395" s="23"/>
      <c r="F395" s="23">
        <v>115400</v>
      </c>
      <c r="G395" s="107">
        <f t="shared" si="25"/>
        <v>77087200</v>
      </c>
      <c r="I395" s="7">
        <f>SUMIFS(NK_XUAT_NHAP!L:L,NK_XUAT_NHAP!E:E,A395,NK_XUAT_NHAP!B:B,"PNK")</f>
        <v>1652</v>
      </c>
      <c r="J395" s="7">
        <f>SUMIFS(NK_XUAT_NHAP!O:O,NK_XUAT_NHAP!E:E,A395,NK_XUAT_NHAP!B:B,"PNK")</f>
        <v>105327300</v>
      </c>
      <c r="K395" s="7">
        <f>SUMIFS(NK_XUAT_NHAP!L:L,NK_XUAT_NHAP!E:E,A395,NK_XUAT_NHAP!B:B,"PXK")</f>
        <v>1466</v>
      </c>
      <c r="L395" s="7">
        <f>SUMIFS(NK_XUAT_NHAP!O:O,NK_XUAT_NHAP!E:E,A395,NK_XUAT_NHAP!B:B,"PXK")</f>
        <v>0</v>
      </c>
      <c r="M395" s="7">
        <f t="shared" si="26"/>
        <v>854</v>
      </c>
      <c r="N395" s="7">
        <f t="shared" si="27"/>
        <v>182414500</v>
      </c>
      <c r="O395" s="7">
        <f t="shared" si="28"/>
        <v>213600.11709601874</v>
      </c>
    </row>
    <row r="396" spans="1:15" ht="19.5" customHeight="1" x14ac:dyDescent="0.25">
      <c r="A396" s="106" t="s">
        <v>491</v>
      </c>
      <c r="B396" s="21" t="s">
        <v>492</v>
      </c>
      <c r="C396" s="23" t="s">
        <v>490</v>
      </c>
      <c r="D396" s="23">
        <v>105</v>
      </c>
      <c r="E396" s="23"/>
      <c r="F396" s="23">
        <v>344400</v>
      </c>
      <c r="G396" s="107">
        <f t="shared" si="25"/>
        <v>36162000</v>
      </c>
      <c r="I396" s="7">
        <f>SUMIFS(NK_XUAT_NHAP!L:L,NK_XUAT_NHAP!E:E,A396,NK_XUAT_NHAP!B:B,"PNK")</f>
        <v>190</v>
      </c>
      <c r="J396" s="7">
        <f>SUMIFS(NK_XUAT_NHAP!O:O,NK_XUAT_NHAP!E:E,A396,NK_XUAT_NHAP!B:B,"PNK")</f>
        <v>45469700</v>
      </c>
      <c r="K396" s="7">
        <f>SUMIFS(NK_XUAT_NHAP!L:L,NK_XUAT_NHAP!E:E,A396,NK_XUAT_NHAP!B:B,"PXK")</f>
        <v>125</v>
      </c>
      <c r="L396" s="7">
        <f>SUMIFS(NK_XUAT_NHAP!O:O,NK_XUAT_NHAP!E:E,A396,NK_XUAT_NHAP!B:B,"PXK")</f>
        <v>0</v>
      </c>
      <c r="M396" s="7">
        <f t="shared" si="26"/>
        <v>170</v>
      </c>
      <c r="N396" s="7">
        <f t="shared" si="27"/>
        <v>81631700</v>
      </c>
      <c r="O396" s="7">
        <f t="shared" si="28"/>
        <v>480186.4705882353</v>
      </c>
    </row>
    <row r="397" spans="1:15" ht="19.5" customHeight="1" x14ac:dyDescent="0.25">
      <c r="A397" s="106" t="s">
        <v>493</v>
      </c>
      <c r="B397" s="21" t="s">
        <v>494</v>
      </c>
      <c r="C397" s="23" t="s">
        <v>52</v>
      </c>
      <c r="D397" s="23">
        <v>0</v>
      </c>
      <c r="E397" s="23"/>
      <c r="F397" s="23">
        <v>77300</v>
      </c>
      <c r="G397" s="107">
        <f t="shared" si="25"/>
        <v>0</v>
      </c>
      <c r="I397" s="7">
        <f>SUMIFS(NK_XUAT_NHAP!L:L,NK_XUAT_NHAP!E:E,A397,NK_XUAT_NHAP!B:B,"PNK")</f>
        <v>0</v>
      </c>
      <c r="J397" s="7">
        <f>SUMIFS(NK_XUAT_NHAP!O:O,NK_XUAT_NHAP!E:E,A397,NK_XUAT_NHAP!B:B,"PNK")</f>
        <v>0</v>
      </c>
      <c r="K397" s="7">
        <f>SUMIFS(NK_XUAT_NHAP!L:L,NK_XUAT_NHAP!E:E,A397,NK_XUAT_NHAP!B:B,"PXK")</f>
        <v>0</v>
      </c>
      <c r="L397" s="7">
        <f>SUMIFS(NK_XUAT_NHAP!O:O,NK_XUAT_NHAP!E:E,A397,NK_XUAT_NHAP!B:B,"PXK")</f>
        <v>0</v>
      </c>
      <c r="M397" s="7">
        <f t="shared" si="26"/>
        <v>0</v>
      </c>
      <c r="N397" s="7">
        <f t="shared" si="27"/>
        <v>0</v>
      </c>
      <c r="O397" s="7">
        <f t="shared" si="28"/>
        <v>0</v>
      </c>
    </row>
    <row r="398" spans="1:15" ht="19.5" customHeight="1" x14ac:dyDescent="0.25">
      <c r="A398" s="106" t="s">
        <v>495</v>
      </c>
      <c r="B398" s="21" t="s">
        <v>496</v>
      </c>
      <c r="C398" s="23" t="s">
        <v>52</v>
      </c>
      <c r="D398" s="23">
        <v>0</v>
      </c>
      <c r="E398" s="23"/>
      <c r="F398" s="23">
        <v>89600</v>
      </c>
      <c r="G398" s="107">
        <f t="shared" si="25"/>
        <v>0</v>
      </c>
      <c r="I398" s="7">
        <f>SUMIFS(NK_XUAT_NHAP!L:L,NK_XUAT_NHAP!E:E,A398,NK_XUAT_NHAP!B:B,"PNK")</f>
        <v>0</v>
      </c>
      <c r="J398" s="7">
        <f>SUMIFS(NK_XUAT_NHAP!O:O,NK_XUAT_NHAP!E:E,A398,NK_XUAT_NHAP!B:B,"PNK")</f>
        <v>0</v>
      </c>
      <c r="K398" s="7">
        <f>SUMIFS(NK_XUAT_NHAP!L:L,NK_XUAT_NHAP!E:E,A398,NK_XUAT_NHAP!B:B,"PXK")</f>
        <v>0</v>
      </c>
      <c r="L398" s="7">
        <f>SUMIFS(NK_XUAT_NHAP!O:O,NK_XUAT_NHAP!E:E,A398,NK_XUAT_NHAP!B:B,"PXK")</f>
        <v>0</v>
      </c>
      <c r="M398" s="7">
        <f t="shared" si="26"/>
        <v>0</v>
      </c>
      <c r="N398" s="7">
        <f t="shared" si="27"/>
        <v>0</v>
      </c>
      <c r="O398" s="7">
        <f t="shared" si="28"/>
        <v>0</v>
      </c>
    </row>
    <row r="399" spans="1:15" ht="19.5" customHeight="1" x14ac:dyDescent="0.25">
      <c r="A399" s="106" t="s">
        <v>497</v>
      </c>
      <c r="B399" s="21" t="s">
        <v>498</v>
      </c>
      <c r="C399" s="23" t="s">
        <v>49</v>
      </c>
      <c r="D399" s="23">
        <v>104</v>
      </c>
      <c r="E399" s="23"/>
      <c r="F399" s="23">
        <v>2500</v>
      </c>
      <c r="G399" s="107">
        <f t="shared" si="25"/>
        <v>260000</v>
      </c>
      <c r="I399" s="7">
        <f>SUMIFS(NK_XUAT_NHAP!L:L,NK_XUAT_NHAP!E:E,A399,NK_XUAT_NHAP!B:B,"PNK")</f>
        <v>196</v>
      </c>
      <c r="J399" s="7">
        <f>SUMIFS(NK_XUAT_NHAP!O:O,NK_XUAT_NHAP!E:E,A399,NK_XUAT_NHAP!B:B,"PNK")</f>
        <v>230400</v>
      </c>
      <c r="K399" s="7">
        <f>SUMIFS(NK_XUAT_NHAP!L:L,NK_XUAT_NHAP!E:E,A399,NK_XUAT_NHAP!B:B,"PXK")</f>
        <v>200</v>
      </c>
      <c r="L399" s="7">
        <f>SUMIFS(NK_XUAT_NHAP!O:O,NK_XUAT_NHAP!E:E,A399,NK_XUAT_NHAP!B:B,"PXK")</f>
        <v>0</v>
      </c>
      <c r="M399" s="7">
        <f t="shared" si="26"/>
        <v>100</v>
      </c>
      <c r="N399" s="7">
        <f t="shared" si="27"/>
        <v>490400</v>
      </c>
      <c r="O399" s="7">
        <f t="shared" si="28"/>
        <v>4904</v>
      </c>
    </row>
    <row r="400" spans="1:15" ht="19.5" customHeight="1" x14ac:dyDescent="0.25">
      <c r="A400" s="106" t="s">
        <v>499</v>
      </c>
      <c r="B400" s="21" t="s">
        <v>500</v>
      </c>
      <c r="C400" s="23" t="s">
        <v>52</v>
      </c>
      <c r="D400" s="23">
        <v>0</v>
      </c>
      <c r="E400" s="23"/>
      <c r="F400" s="23">
        <v>36195400</v>
      </c>
      <c r="G400" s="107">
        <f t="shared" si="25"/>
        <v>0</v>
      </c>
      <c r="I400" s="7">
        <f>SUMIFS(NK_XUAT_NHAP!L:L,NK_XUAT_NHAP!E:E,A400,NK_XUAT_NHAP!B:B,"PNK")</f>
        <v>0</v>
      </c>
      <c r="J400" s="7">
        <f>SUMIFS(NK_XUAT_NHAP!O:O,NK_XUAT_NHAP!E:E,A400,NK_XUAT_NHAP!B:B,"PNK")</f>
        <v>0</v>
      </c>
      <c r="K400" s="7">
        <f>SUMIFS(NK_XUAT_NHAP!L:L,NK_XUAT_NHAP!E:E,A400,NK_XUAT_NHAP!B:B,"PXK")</f>
        <v>0</v>
      </c>
      <c r="L400" s="7">
        <f>SUMIFS(NK_XUAT_NHAP!O:O,NK_XUAT_NHAP!E:E,A400,NK_XUAT_NHAP!B:B,"PXK")</f>
        <v>0</v>
      </c>
      <c r="M400" s="7">
        <f t="shared" si="26"/>
        <v>0</v>
      </c>
      <c r="N400" s="7">
        <f t="shared" si="27"/>
        <v>0</v>
      </c>
      <c r="O400" s="7">
        <f t="shared" si="28"/>
        <v>0</v>
      </c>
    </row>
    <row r="401" spans="1:15" ht="19.5" customHeight="1" x14ac:dyDescent="0.25">
      <c r="A401" s="106" t="s">
        <v>501</v>
      </c>
      <c r="B401" s="21" t="s">
        <v>3057</v>
      </c>
      <c r="C401" s="23" t="s">
        <v>49</v>
      </c>
      <c r="D401" s="23">
        <v>221</v>
      </c>
      <c r="E401" s="23"/>
      <c r="F401" s="23">
        <v>1060300</v>
      </c>
      <c r="G401" s="107">
        <f t="shared" si="25"/>
        <v>234326300</v>
      </c>
      <c r="I401" s="7">
        <f>SUMIFS(NK_XUAT_NHAP!L:L,NK_XUAT_NHAP!E:E,A401,NK_XUAT_NHAP!B:B,"PNK")</f>
        <v>371</v>
      </c>
      <c r="J401" s="7">
        <f>SUMIFS(NK_XUAT_NHAP!O:O,NK_XUAT_NHAP!E:E,A401,NK_XUAT_NHAP!B:B,"PNK")</f>
        <v>209460000</v>
      </c>
      <c r="K401" s="7">
        <f>SUMIFS(NK_XUAT_NHAP!L:L,NK_XUAT_NHAP!E:E,A401,NK_XUAT_NHAP!B:B,"PXK")</f>
        <v>342</v>
      </c>
      <c r="L401" s="7">
        <f>SUMIFS(NK_XUAT_NHAP!O:O,NK_XUAT_NHAP!E:E,A401,NK_XUAT_NHAP!B:B,"PXK")</f>
        <v>299535600</v>
      </c>
      <c r="M401" s="7">
        <f t="shared" si="26"/>
        <v>250</v>
      </c>
      <c r="N401" s="7">
        <f t="shared" si="27"/>
        <v>144250700</v>
      </c>
      <c r="O401" s="7">
        <f t="shared" si="28"/>
        <v>577002.80000000005</v>
      </c>
    </row>
    <row r="402" spans="1:15" ht="19.5" customHeight="1" x14ac:dyDescent="0.25">
      <c r="A402" s="106" t="s">
        <v>502</v>
      </c>
      <c r="B402" s="21" t="s">
        <v>3058</v>
      </c>
      <c r="C402" s="23" t="s">
        <v>49</v>
      </c>
      <c r="D402" s="23">
        <v>259</v>
      </c>
      <c r="E402" s="23"/>
      <c r="F402" s="23">
        <v>1059900</v>
      </c>
      <c r="G402" s="107">
        <f t="shared" si="25"/>
        <v>274514100</v>
      </c>
      <c r="I402" s="7">
        <f>SUMIFS(NK_XUAT_NHAP!L:L,NK_XUAT_NHAP!E:E,A402,NK_XUAT_NHAP!B:B,"PNK")</f>
        <v>301</v>
      </c>
      <c r="J402" s="7">
        <f>SUMIFS(NK_XUAT_NHAP!O:O,NK_XUAT_NHAP!E:E,A402,NK_XUAT_NHAP!B:B,"PNK")</f>
        <v>212070000</v>
      </c>
      <c r="K402" s="7">
        <f>SUMIFS(NK_XUAT_NHAP!L:L,NK_XUAT_NHAP!E:E,A402,NK_XUAT_NHAP!B:B,"PXK")</f>
        <v>210</v>
      </c>
      <c r="L402" s="7">
        <f>SUMIFS(NK_XUAT_NHAP!O:O,NK_XUAT_NHAP!E:E,A402,NK_XUAT_NHAP!B:B,"PXK")</f>
        <v>188200000</v>
      </c>
      <c r="M402" s="7">
        <f t="shared" si="26"/>
        <v>350</v>
      </c>
      <c r="N402" s="7">
        <f t="shared" si="27"/>
        <v>298384100</v>
      </c>
      <c r="O402" s="7">
        <f t="shared" si="28"/>
        <v>852526</v>
      </c>
    </row>
    <row r="403" spans="1:15" ht="19.5" customHeight="1" x14ac:dyDescent="0.25">
      <c r="A403" s="106" t="s">
        <v>503</v>
      </c>
      <c r="B403" s="21" t="s">
        <v>3059</v>
      </c>
      <c r="C403" s="23" t="s">
        <v>49</v>
      </c>
      <c r="D403" s="23">
        <v>28</v>
      </c>
      <c r="E403" s="23"/>
      <c r="F403" s="23">
        <v>1211300</v>
      </c>
      <c r="G403" s="107">
        <f t="shared" si="25"/>
        <v>33916400</v>
      </c>
      <c r="I403" s="7">
        <f>SUMIFS(NK_XUAT_NHAP!L:L,NK_XUAT_NHAP!E:E,A403,NK_XUAT_NHAP!B:B,"PNK")</f>
        <v>316</v>
      </c>
      <c r="J403" s="7">
        <f>SUMIFS(NK_XUAT_NHAP!O:O,NK_XUAT_NHAP!E:E,A403,NK_XUAT_NHAP!B:B,"PNK")</f>
        <v>199850800</v>
      </c>
      <c r="K403" s="7">
        <f>SUMIFS(NK_XUAT_NHAP!L:L,NK_XUAT_NHAP!E:E,A403,NK_XUAT_NHAP!B:B,"PXK")</f>
        <v>329</v>
      </c>
      <c r="L403" s="7">
        <f>SUMIFS(NK_XUAT_NHAP!O:O,NK_XUAT_NHAP!E:E,A403,NK_XUAT_NHAP!B:B,"PXK")</f>
        <v>325176200</v>
      </c>
      <c r="M403" s="7">
        <f t="shared" si="26"/>
        <v>15</v>
      </c>
      <c r="N403" s="7">
        <f t="shared" si="27"/>
        <v>-91409000</v>
      </c>
      <c r="O403" s="7">
        <f t="shared" si="28"/>
        <v>-6093933.333333333</v>
      </c>
    </row>
    <row r="404" spans="1:15" ht="19.5" customHeight="1" x14ac:dyDescent="0.25">
      <c r="A404" s="106" t="s">
        <v>504</v>
      </c>
      <c r="B404" s="21" t="s">
        <v>3060</v>
      </c>
      <c r="C404" s="23" t="s">
        <v>49</v>
      </c>
      <c r="D404" s="23">
        <v>158</v>
      </c>
      <c r="E404" s="23"/>
      <c r="F404" s="23">
        <v>1221400</v>
      </c>
      <c r="G404" s="107">
        <f t="shared" si="25"/>
        <v>192981200</v>
      </c>
      <c r="I404" s="7">
        <f>SUMIFS(NK_XUAT_NHAP!L:L,NK_XUAT_NHAP!E:E,A404,NK_XUAT_NHAP!B:B,"PNK")</f>
        <v>242</v>
      </c>
      <c r="J404" s="7">
        <f>SUMIFS(NK_XUAT_NHAP!O:O,NK_XUAT_NHAP!E:E,A404,NK_XUAT_NHAP!B:B,"PNK")</f>
        <v>196677700</v>
      </c>
      <c r="K404" s="7">
        <f>SUMIFS(NK_XUAT_NHAP!L:L,NK_XUAT_NHAP!E:E,A404,NK_XUAT_NHAP!B:B,"PXK")</f>
        <v>169</v>
      </c>
      <c r="L404" s="7">
        <f>SUMIFS(NK_XUAT_NHAP!O:O,NK_XUAT_NHAP!E:E,A404,NK_XUAT_NHAP!B:B,"PXK")</f>
        <v>163419200</v>
      </c>
      <c r="M404" s="7">
        <f t="shared" si="26"/>
        <v>231</v>
      </c>
      <c r="N404" s="7">
        <f t="shared" si="27"/>
        <v>226239700</v>
      </c>
      <c r="O404" s="7">
        <f t="shared" si="28"/>
        <v>979392.64069264068</v>
      </c>
    </row>
    <row r="405" spans="1:15" ht="19.5" customHeight="1" x14ac:dyDescent="0.25">
      <c r="A405" s="106" t="s">
        <v>505</v>
      </c>
      <c r="B405" s="21" t="s">
        <v>3061</v>
      </c>
      <c r="C405" s="23" t="s">
        <v>49</v>
      </c>
      <c r="D405" s="23">
        <v>44</v>
      </c>
      <c r="E405" s="23"/>
      <c r="F405" s="23">
        <v>1393000</v>
      </c>
      <c r="G405" s="107">
        <f t="shared" si="25"/>
        <v>61292000</v>
      </c>
      <c r="I405" s="7">
        <f>SUMIFS(NK_XUAT_NHAP!L:L,NK_XUAT_NHAP!E:E,A405,NK_XUAT_NHAP!B:B,"PNK")</f>
        <v>182</v>
      </c>
      <c r="J405" s="7">
        <f>SUMIFS(NK_XUAT_NHAP!O:O,NK_XUAT_NHAP!E:E,A405,NK_XUAT_NHAP!B:B,"PNK")</f>
        <v>98903000</v>
      </c>
      <c r="K405" s="7">
        <f>SUMIFS(NK_XUAT_NHAP!L:L,NK_XUAT_NHAP!E:E,A405,NK_XUAT_NHAP!B:B,"PXK")</f>
        <v>225</v>
      </c>
      <c r="L405" s="7">
        <f>SUMIFS(NK_XUAT_NHAP!O:O,NK_XUAT_NHAP!E:E,A405,NK_XUAT_NHAP!B:B,"PXK")</f>
        <v>250964200</v>
      </c>
      <c r="M405" s="7">
        <f t="shared" si="26"/>
        <v>1</v>
      </c>
      <c r="N405" s="7">
        <f t="shared" si="27"/>
        <v>-90769200</v>
      </c>
      <c r="O405" s="7">
        <f t="shared" si="28"/>
        <v>-90769200</v>
      </c>
    </row>
    <row r="406" spans="1:15" ht="19.5" customHeight="1" x14ac:dyDescent="0.25">
      <c r="A406" s="106" t="s">
        <v>506</v>
      </c>
      <c r="B406" s="21" t="s">
        <v>3062</v>
      </c>
      <c r="C406" s="23" t="s">
        <v>49</v>
      </c>
      <c r="D406" s="23">
        <v>18</v>
      </c>
      <c r="E406" s="23"/>
      <c r="F406" s="23">
        <v>1413200</v>
      </c>
      <c r="G406" s="107">
        <f t="shared" si="25"/>
        <v>25437600</v>
      </c>
      <c r="I406" s="7">
        <f>SUMIFS(NK_XUAT_NHAP!L:L,NK_XUAT_NHAP!E:E,A406,NK_XUAT_NHAP!B:B,"PNK")</f>
        <v>142</v>
      </c>
      <c r="J406" s="7">
        <f>SUMIFS(NK_XUAT_NHAP!O:O,NK_XUAT_NHAP!E:E,A406,NK_XUAT_NHAP!B:B,"PNK")</f>
        <v>100309700</v>
      </c>
      <c r="K406" s="7">
        <f>SUMIFS(NK_XUAT_NHAP!L:L,NK_XUAT_NHAP!E:E,A406,NK_XUAT_NHAP!B:B,"PXK")</f>
        <v>159</v>
      </c>
      <c r="L406" s="7">
        <f>SUMIFS(NK_XUAT_NHAP!O:O,NK_XUAT_NHAP!E:E,A406,NK_XUAT_NHAP!B:B,"PXK")</f>
        <v>184413200</v>
      </c>
      <c r="M406" s="7">
        <f t="shared" si="26"/>
        <v>1</v>
      </c>
      <c r="N406" s="7">
        <f t="shared" si="27"/>
        <v>-58665900</v>
      </c>
      <c r="O406" s="7">
        <f t="shared" si="28"/>
        <v>-58665900</v>
      </c>
    </row>
    <row r="407" spans="1:15" ht="19.5" customHeight="1" x14ac:dyDescent="0.25">
      <c r="A407" s="106" t="s">
        <v>507</v>
      </c>
      <c r="B407" s="21" t="s">
        <v>3063</v>
      </c>
      <c r="C407" s="23" t="s">
        <v>49</v>
      </c>
      <c r="D407" s="23">
        <v>60</v>
      </c>
      <c r="E407" s="23"/>
      <c r="F407" s="23">
        <v>5248900</v>
      </c>
      <c r="G407" s="107">
        <f t="shared" si="25"/>
        <v>314934000</v>
      </c>
      <c r="I407" s="7">
        <f>SUMIFS(NK_XUAT_NHAP!L:L,NK_XUAT_NHAP!E:E,A407,NK_XUAT_NHAP!B:B,"PNK")</f>
        <v>41</v>
      </c>
      <c r="J407" s="7">
        <f>SUMIFS(NK_XUAT_NHAP!O:O,NK_XUAT_NHAP!E:E,A407,NK_XUAT_NHAP!B:B,"PNK")</f>
        <v>131253500</v>
      </c>
      <c r="K407" s="7">
        <f>SUMIFS(NK_XUAT_NHAP!L:L,NK_XUAT_NHAP!E:E,A407,NK_XUAT_NHAP!B:B,"PXK")</f>
        <v>31</v>
      </c>
      <c r="L407" s="7">
        <f>SUMIFS(NK_XUAT_NHAP!O:O,NK_XUAT_NHAP!E:E,A407,NK_XUAT_NHAP!B:B,"PXK")</f>
        <v>117736500</v>
      </c>
      <c r="M407" s="7">
        <f t="shared" si="26"/>
        <v>70</v>
      </c>
      <c r="N407" s="7">
        <f t="shared" si="27"/>
        <v>328451000</v>
      </c>
      <c r="O407" s="7">
        <f t="shared" si="28"/>
        <v>4692157.1428571427</v>
      </c>
    </row>
    <row r="408" spans="1:15" ht="19.5" customHeight="1" x14ac:dyDescent="0.25">
      <c r="A408" s="106" t="s">
        <v>508</v>
      </c>
      <c r="B408" s="21" t="s">
        <v>3064</v>
      </c>
      <c r="C408" s="23" t="s">
        <v>49</v>
      </c>
      <c r="D408" s="23">
        <v>4</v>
      </c>
      <c r="E408" s="23"/>
      <c r="F408" s="23">
        <v>5299400</v>
      </c>
      <c r="G408" s="107">
        <f t="shared" si="25"/>
        <v>21197600</v>
      </c>
      <c r="I408" s="7">
        <f>SUMIFS(NK_XUAT_NHAP!L:L,NK_XUAT_NHAP!E:E,A408,NK_XUAT_NHAP!B:B,"PNK")</f>
        <v>128</v>
      </c>
      <c r="J408" s="7">
        <f>SUMIFS(NK_XUAT_NHAP!O:O,NK_XUAT_NHAP!E:E,A408,NK_XUAT_NHAP!B:B,"PNK")</f>
        <v>514252600</v>
      </c>
      <c r="K408" s="7">
        <f>SUMIFS(NK_XUAT_NHAP!L:L,NK_XUAT_NHAP!E:E,A408,NK_XUAT_NHAP!B:B,"PXK")</f>
        <v>72</v>
      </c>
      <c r="L408" s="7">
        <f>SUMIFS(NK_XUAT_NHAP!O:O,NK_XUAT_NHAP!E:E,A408,NK_XUAT_NHAP!B:B,"PXK")</f>
        <v>332383500</v>
      </c>
      <c r="M408" s="7">
        <f t="shared" si="26"/>
        <v>60</v>
      </c>
      <c r="N408" s="7">
        <f t="shared" si="27"/>
        <v>203066700</v>
      </c>
      <c r="O408" s="7">
        <f t="shared" si="28"/>
        <v>3384445</v>
      </c>
    </row>
    <row r="409" spans="1:15" ht="19.5" customHeight="1" x14ac:dyDescent="0.25">
      <c r="A409" s="106" t="s">
        <v>509</v>
      </c>
      <c r="B409" s="21" t="s">
        <v>3065</v>
      </c>
      <c r="C409" s="23" t="s">
        <v>49</v>
      </c>
      <c r="D409" s="23">
        <v>1</v>
      </c>
      <c r="E409" s="23"/>
      <c r="F409" s="23">
        <v>5349800</v>
      </c>
      <c r="G409" s="107">
        <f t="shared" si="25"/>
        <v>5349800</v>
      </c>
      <c r="I409" s="7">
        <f>SUMIFS(NK_XUAT_NHAP!L:L,NK_XUAT_NHAP!E:E,A409,NK_XUAT_NHAP!B:B,"PNK")</f>
        <v>0</v>
      </c>
      <c r="J409" s="7">
        <f>SUMIFS(NK_XUAT_NHAP!O:O,NK_XUAT_NHAP!E:E,A409,NK_XUAT_NHAP!B:B,"PNK")</f>
        <v>0</v>
      </c>
      <c r="K409" s="7">
        <f>SUMIFS(NK_XUAT_NHAP!L:L,NK_XUAT_NHAP!E:E,A409,NK_XUAT_NHAP!B:B,"PXK")</f>
        <v>0</v>
      </c>
      <c r="L409" s="7">
        <f>SUMIFS(NK_XUAT_NHAP!O:O,NK_XUAT_NHAP!E:E,A409,NK_XUAT_NHAP!B:B,"PXK")</f>
        <v>0</v>
      </c>
      <c r="M409" s="7">
        <f t="shared" si="26"/>
        <v>1</v>
      </c>
      <c r="N409" s="7">
        <f t="shared" si="27"/>
        <v>5349800</v>
      </c>
      <c r="O409" s="7">
        <f t="shared" si="28"/>
        <v>5349800</v>
      </c>
    </row>
    <row r="410" spans="1:15" ht="19.5" customHeight="1" x14ac:dyDescent="0.25">
      <c r="A410" s="106" t="s">
        <v>510</v>
      </c>
      <c r="B410" s="21" t="s">
        <v>3066</v>
      </c>
      <c r="C410" s="23" t="s">
        <v>49</v>
      </c>
      <c r="D410" s="23">
        <v>47</v>
      </c>
      <c r="E410" s="23"/>
      <c r="F410" s="23">
        <v>5450800</v>
      </c>
      <c r="G410" s="107">
        <f t="shared" si="25"/>
        <v>256187600</v>
      </c>
      <c r="I410" s="7">
        <f>SUMIFS(NK_XUAT_NHAP!L:L,NK_XUAT_NHAP!E:E,A410,NK_XUAT_NHAP!B:B,"PNK")</f>
        <v>20</v>
      </c>
      <c r="J410" s="7">
        <f>SUMIFS(NK_XUAT_NHAP!O:O,NK_XUAT_NHAP!E:E,A410,NK_XUAT_NHAP!B:B,"PNK")</f>
        <v>49057200</v>
      </c>
      <c r="K410" s="7">
        <f>SUMIFS(NK_XUAT_NHAP!L:L,NK_XUAT_NHAP!E:E,A410,NK_XUAT_NHAP!B:B,"PXK")</f>
        <v>27</v>
      </c>
      <c r="L410" s="7">
        <f>SUMIFS(NK_XUAT_NHAP!O:O,NK_XUAT_NHAP!E:E,A410,NK_XUAT_NHAP!B:B,"PXK")</f>
        <v>126348700</v>
      </c>
      <c r="M410" s="7">
        <f t="shared" si="26"/>
        <v>40</v>
      </c>
      <c r="N410" s="7">
        <f t="shared" si="27"/>
        <v>178896100</v>
      </c>
      <c r="O410" s="7">
        <f t="shared" si="28"/>
        <v>4472402.5</v>
      </c>
    </row>
    <row r="411" spans="1:15" ht="19.5" customHeight="1" x14ac:dyDescent="0.25">
      <c r="A411" s="106" t="s">
        <v>3067</v>
      </c>
      <c r="B411" s="21" t="s">
        <v>3068</v>
      </c>
      <c r="C411" s="23" t="s">
        <v>3069</v>
      </c>
      <c r="D411" s="23">
        <v>0</v>
      </c>
      <c r="E411" s="23"/>
      <c r="F411" s="23">
        <v>0</v>
      </c>
      <c r="G411" s="107">
        <f t="shared" si="25"/>
        <v>0</v>
      </c>
      <c r="I411" s="7">
        <f>SUMIFS(NK_XUAT_NHAP!L:L,NK_XUAT_NHAP!E:E,A411,NK_XUAT_NHAP!B:B,"PNK")</f>
        <v>0</v>
      </c>
      <c r="J411" s="7">
        <f>SUMIFS(NK_XUAT_NHAP!O:O,NK_XUAT_NHAP!E:E,A411,NK_XUAT_NHAP!B:B,"PNK")</f>
        <v>0</v>
      </c>
      <c r="K411" s="7">
        <f>SUMIFS(NK_XUAT_NHAP!L:L,NK_XUAT_NHAP!E:E,A411,NK_XUAT_NHAP!B:B,"PXK")</f>
        <v>0</v>
      </c>
      <c r="L411" s="7">
        <f>SUMIFS(NK_XUAT_NHAP!O:O,NK_XUAT_NHAP!E:E,A411,NK_XUAT_NHAP!B:B,"PXK")</f>
        <v>0</v>
      </c>
      <c r="M411" s="7">
        <f t="shared" si="26"/>
        <v>0</v>
      </c>
      <c r="N411" s="7">
        <f t="shared" si="27"/>
        <v>0</v>
      </c>
      <c r="O411" s="7">
        <f t="shared" si="28"/>
        <v>0</v>
      </c>
    </row>
    <row r="412" spans="1:15" ht="19.5" customHeight="1" x14ac:dyDescent="0.25">
      <c r="A412" s="106" t="s">
        <v>3070</v>
      </c>
      <c r="B412" s="21" t="s">
        <v>3071</v>
      </c>
      <c r="C412" s="23" t="s">
        <v>3069</v>
      </c>
      <c r="D412" s="23">
        <v>0</v>
      </c>
      <c r="E412" s="23"/>
      <c r="F412" s="23">
        <v>0</v>
      </c>
      <c r="G412" s="107">
        <f t="shared" si="25"/>
        <v>0</v>
      </c>
      <c r="I412" s="7">
        <f>SUMIFS(NK_XUAT_NHAP!L:L,NK_XUAT_NHAP!E:E,A412,NK_XUAT_NHAP!B:B,"PNK")</f>
        <v>0</v>
      </c>
      <c r="J412" s="7">
        <f>SUMIFS(NK_XUAT_NHAP!O:O,NK_XUAT_NHAP!E:E,A412,NK_XUAT_NHAP!B:B,"PNK")</f>
        <v>0</v>
      </c>
      <c r="K412" s="7">
        <f>SUMIFS(NK_XUAT_NHAP!L:L,NK_XUAT_NHAP!E:E,A412,NK_XUAT_NHAP!B:B,"PXK")</f>
        <v>0</v>
      </c>
      <c r="L412" s="7">
        <f>SUMIFS(NK_XUAT_NHAP!O:O,NK_XUAT_NHAP!E:E,A412,NK_XUAT_NHAP!B:B,"PXK")</f>
        <v>0</v>
      </c>
      <c r="M412" s="7">
        <f t="shared" si="26"/>
        <v>0</v>
      </c>
      <c r="N412" s="7">
        <f t="shared" si="27"/>
        <v>0</v>
      </c>
      <c r="O412" s="7">
        <f t="shared" si="28"/>
        <v>0</v>
      </c>
    </row>
    <row r="413" spans="1:15" ht="19.5" customHeight="1" x14ac:dyDescent="0.25">
      <c r="A413" s="106" t="s">
        <v>3072</v>
      </c>
      <c r="B413" s="21" t="s">
        <v>3073</v>
      </c>
      <c r="C413" s="23" t="s">
        <v>3069</v>
      </c>
      <c r="D413" s="23">
        <v>0</v>
      </c>
      <c r="E413" s="23"/>
      <c r="F413" s="23">
        <v>0</v>
      </c>
      <c r="G413" s="107">
        <f t="shared" si="25"/>
        <v>0</v>
      </c>
      <c r="I413" s="7">
        <f>SUMIFS(NK_XUAT_NHAP!L:L,NK_XUAT_NHAP!E:E,A413,NK_XUAT_NHAP!B:B,"PNK")</f>
        <v>0</v>
      </c>
      <c r="J413" s="7">
        <f>SUMIFS(NK_XUAT_NHAP!O:O,NK_XUAT_NHAP!E:E,A413,NK_XUAT_NHAP!B:B,"PNK")</f>
        <v>0</v>
      </c>
      <c r="K413" s="7">
        <f>SUMIFS(NK_XUAT_NHAP!L:L,NK_XUAT_NHAP!E:E,A413,NK_XUAT_NHAP!B:B,"PXK")</f>
        <v>0</v>
      </c>
      <c r="L413" s="7">
        <f>SUMIFS(NK_XUAT_NHAP!O:O,NK_XUAT_NHAP!E:E,A413,NK_XUAT_NHAP!B:B,"PXK")</f>
        <v>0</v>
      </c>
      <c r="M413" s="7">
        <f t="shared" si="26"/>
        <v>0</v>
      </c>
      <c r="N413" s="7">
        <f t="shared" si="27"/>
        <v>0</v>
      </c>
      <c r="O413" s="7">
        <f t="shared" si="28"/>
        <v>0</v>
      </c>
    </row>
    <row r="414" spans="1:15" ht="19.5" customHeight="1" x14ac:dyDescent="0.25">
      <c r="A414" s="106" t="s">
        <v>3074</v>
      </c>
      <c r="B414" s="21" t="s">
        <v>3075</v>
      </c>
      <c r="C414" s="23" t="s">
        <v>3069</v>
      </c>
      <c r="D414" s="23">
        <v>0</v>
      </c>
      <c r="E414" s="23"/>
      <c r="F414" s="23">
        <v>0</v>
      </c>
      <c r="G414" s="107">
        <f t="shared" si="25"/>
        <v>0</v>
      </c>
      <c r="I414" s="7">
        <f>SUMIFS(NK_XUAT_NHAP!L:L,NK_XUAT_NHAP!E:E,A414,NK_XUAT_NHAP!B:B,"PNK")</f>
        <v>0</v>
      </c>
      <c r="J414" s="7">
        <f>SUMIFS(NK_XUAT_NHAP!O:O,NK_XUAT_NHAP!E:E,A414,NK_XUAT_NHAP!B:B,"PNK")</f>
        <v>0</v>
      </c>
      <c r="K414" s="7">
        <f>SUMIFS(NK_XUAT_NHAP!L:L,NK_XUAT_NHAP!E:E,A414,NK_XUAT_NHAP!B:B,"PXK")</f>
        <v>0</v>
      </c>
      <c r="L414" s="7">
        <f>SUMIFS(NK_XUAT_NHAP!O:O,NK_XUAT_NHAP!E:E,A414,NK_XUAT_NHAP!B:B,"PXK")</f>
        <v>0</v>
      </c>
      <c r="M414" s="7">
        <f t="shared" si="26"/>
        <v>0</v>
      </c>
      <c r="N414" s="7">
        <f t="shared" si="27"/>
        <v>0</v>
      </c>
      <c r="O414" s="7">
        <f t="shared" si="28"/>
        <v>0</v>
      </c>
    </row>
    <row r="415" spans="1:15" ht="19.5" customHeight="1" x14ac:dyDescent="0.25">
      <c r="A415" s="106" t="s">
        <v>3076</v>
      </c>
      <c r="B415" s="21" t="s">
        <v>3077</v>
      </c>
      <c r="C415" s="23" t="s">
        <v>3069</v>
      </c>
      <c r="D415" s="23">
        <v>0</v>
      </c>
      <c r="E415" s="23"/>
      <c r="F415" s="23">
        <v>0</v>
      </c>
      <c r="G415" s="107">
        <f t="shared" si="25"/>
        <v>0</v>
      </c>
      <c r="I415" s="7">
        <f>SUMIFS(NK_XUAT_NHAP!L:L,NK_XUAT_NHAP!E:E,A415,NK_XUAT_NHAP!B:B,"PNK")</f>
        <v>0</v>
      </c>
      <c r="J415" s="7">
        <f>SUMIFS(NK_XUAT_NHAP!O:O,NK_XUAT_NHAP!E:E,A415,NK_XUAT_NHAP!B:B,"PNK")</f>
        <v>0</v>
      </c>
      <c r="K415" s="7">
        <f>SUMIFS(NK_XUAT_NHAP!L:L,NK_XUAT_NHAP!E:E,A415,NK_XUAT_NHAP!B:B,"PXK")</f>
        <v>0</v>
      </c>
      <c r="L415" s="7">
        <f>SUMIFS(NK_XUAT_NHAP!O:O,NK_XUAT_NHAP!E:E,A415,NK_XUAT_NHAP!B:B,"PXK")</f>
        <v>0</v>
      </c>
      <c r="M415" s="7">
        <f t="shared" si="26"/>
        <v>0</v>
      </c>
      <c r="N415" s="7">
        <f t="shared" si="27"/>
        <v>0</v>
      </c>
      <c r="O415" s="7">
        <f t="shared" si="28"/>
        <v>0</v>
      </c>
    </row>
    <row r="416" spans="1:15" ht="19.5" customHeight="1" x14ac:dyDescent="0.25">
      <c r="A416" s="106" t="s">
        <v>3078</v>
      </c>
      <c r="B416" s="21" t="s">
        <v>3079</v>
      </c>
      <c r="C416" s="23" t="s">
        <v>3069</v>
      </c>
      <c r="D416" s="23">
        <v>0</v>
      </c>
      <c r="E416" s="23"/>
      <c r="F416" s="23">
        <v>0</v>
      </c>
      <c r="G416" s="107">
        <f t="shared" si="25"/>
        <v>0</v>
      </c>
      <c r="I416" s="7">
        <f>SUMIFS(NK_XUAT_NHAP!L:L,NK_XUAT_NHAP!E:E,A416,NK_XUAT_NHAP!B:B,"PNK")</f>
        <v>0</v>
      </c>
      <c r="J416" s="7">
        <f>SUMIFS(NK_XUAT_NHAP!O:O,NK_XUAT_NHAP!E:E,A416,NK_XUAT_NHAP!B:B,"PNK")</f>
        <v>0</v>
      </c>
      <c r="K416" s="7">
        <f>SUMIFS(NK_XUAT_NHAP!L:L,NK_XUAT_NHAP!E:E,A416,NK_XUAT_NHAP!B:B,"PXK")</f>
        <v>0</v>
      </c>
      <c r="L416" s="7">
        <f>SUMIFS(NK_XUAT_NHAP!O:O,NK_XUAT_NHAP!E:E,A416,NK_XUAT_NHAP!B:B,"PXK")</f>
        <v>0</v>
      </c>
      <c r="M416" s="7">
        <f t="shared" si="26"/>
        <v>0</v>
      </c>
      <c r="N416" s="7">
        <f t="shared" si="27"/>
        <v>0</v>
      </c>
      <c r="O416" s="7">
        <f t="shared" si="28"/>
        <v>0</v>
      </c>
    </row>
    <row r="417" spans="1:15" ht="19.5" customHeight="1" x14ac:dyDescent="0.25">
      <c r="A417" s="106" t="s">
        <v>3080</v>
      </c>
      <c r="B417" s="21" t="s">
        <v>3081</v>
      </c>
      <c r="C417" s="23" t="s">
        <v>3069</v>
      </c>
      <c r="D417" s="23">
        <v>0</v>
      </c>
      <c r="E417" s="23"/>
      <c r="F417" s="23">
        <v>0</v>
      </c>
      <c r="G417" s="107">
        <f t="shared" si="25"/>
        <v>0</v>
      </c>
      <c r="I417" s="7">
        <f>SUMIFS(NK_XUAT_NHAP!L:L,NK_XUAT_NHAP!E:E,A417,NK_XUAT_NHAP!B:B,"PNK")</f>
        <v>0</v>
      </c>
      <c r="J417" s="7">
        <f>SUMIFS(NK_XUAT_NHAP!O:O,NK_XUAT_NHAP!E:E,A417,NK_XUAT_NHAP!B:B,"PNK")</f>
        <v>0</v>
      </c>
      <c r="K417" s="7">
        <f>SUMIFS(NK_XUAT_NHAP!L:L,NK_XUAT_NHAP!E:E,A417,NK_XUAT_NHAP!B:B,"PXK")</f>
        <v>0</v>
      </c>
      <c r="L417" s="7">
        <f>SUMIFS(NK_XUAT_NHAP!O:O,NK_XUAT_NHAP!E:E,A417,NK_XUAT_NHAP!B:B,"PXK")</f>
        <v>0</v>
      </c>
      <c r="M417" s="7">
        <f t="shared" si="26"/>
        <v>0</v>
      </c>
      <c r="N417" s="7">
        <f t="shared" si="27"/>
        <v>0</v>
      </c>
      <c r="O417" s="7">
        <f t="shared" si="28"/>
        <v>0</v>
      </c>
    </row>
    <row r="418" spans="1:15" ht="19.5" customHeight="1" x14ac:dyDescent="0.25">
      <c r="A418" s="106" t="s">
        <v>3082</v>
      </c>
      <c r="B418" s="21" t="s">
        <v>3083</v>
      </c>
      <c r="C418" s="23" t="s">
        <v>3069</v>
      </c>
      <c r="D418" s="23">
        <v>0</v>
      </c>
      <c r="E418" s="23"/>
      <c r="F418" s="23">
        <v>0</v>
      </c>
      <c r="G418" s="107">
        <f t="shared" si="25"/>
        <v>0</v>
      </c>
      <c r="I418" s="7">
        <f>SUMIFS(NK_XUAT_NHAP!L:L,NK_XUAT_NHAP!E:E,A418,NK_XUAT_NHAP!B:B,"PNK")</f>
        <v>0</v>
      </c>
      <c r="J418" s="7">
        <f>SUMIFS(NK_XUAT_NHAP!O:O,NK_XUAT_NHAP!E:E,A418,NK_XUAT_NHAP!B:B,"PNK")</f>
        <v>0</v>
      </c>
      <c r="K418" s="7">
        <f>SUMIFS(NK_XUAT_NHAP!L:L,NK_XUAT_NHAP!E:E,A418,NK_XUAT_NHAP!B:B,"PXK")</f>
        <v>0</v>
      </c>
      <c r="L418" s="7">
        <f>SUMIFS(NK_XUAT_NHAP!O:O,NK_XUAT_NHAP!E:E,A418,NK_XUAT_NHAP!B:B,"PXK")</f>
        <v>0</v>
      </c>
      <c r="M418" s="7">
        <f t="shared" si="26"/>
        <v>0</v>
      </c>
      <c r="N418" s="7">
        <f t="shared" si="27"/>
        <v>0</v>
      </c>
      <c r="O418" s="7">
        <f t="shared" si="28"/>
        <v>0</v>
      </c>
    </row>
    <row r="419" spans="1:15" ht="19.5" customHeight="1" x14ac:dyDescent="0.25">
      <c r="A419" s="106" t="s">
        <v>518</v>
      </c>
      <c r="B419" s="21" t="s">
        <v>519</v>
      </c>
      <c r="C419" s="23">
        <v>0</v>
      </c>
      <c r="D419" s="23">
        <v>0</v>
      </c>
      <c r="E419" s="23"/>
      <c r="F419" s="23">
        <v>0</v>
      </c>
      <c r="G419" s="107">
        <f t="shared" si="25"/>
        <v>0</v>
      </c>
      <c r="I419" s="7">
        <f>SUMIFS(NK_XUAT_NHAP!L:L,NK_XUAT_NHAP!E:E,A419,NK_XUAT_NHAP!B:B,"PNK")</f>
        <v>0</v>
      </c>
      <c r="J419" s="7">
        <f>SUMIFS(NK_XUAT_NHAP!O:O,NK_XUAT_NHAP!E:E,A419,NK_XUAT_NHAP!B:B,"PNK")</f>
        <v>0</v>
      </c>
      <c r="K419" s="7">
        <f>SUMIFS(NK_XUAT_NHAP!L:L,NK_XUAT_NHAP!E:E,A419,NK_XUAT_NHAP!B:B,"PXK")</f>
        <v>0</v>
      </c>
      <c r="L419" s="7">
        <f>SUMIFS(NK_XUAT_NHAP!O:O,NK_XUAT_NHAP!E:E,A419,NK_XUAT_NHAP!B:B,"PXK")</f>
        <v>0</v>
      </c>
      <c r="M419" s="7">
        <f t="shared" si="26"/>
        <v>0</v>
      </c>
      <c r="N419" s="7">
        <f t="shared" si="27"/>
        <v>0</v>
      </c>
      <c r="O419" s="7">
        <f t="shared" si="28"/>
        <v>0</v>
      </c>
    </row>
    <row r="420" spans="1:15" ht="19.5" customHeight="1" x14ac:dyDescent="0.25">
      <c r="A420" s="106" t="s">
        <v>520</v>
      </c>
      <c r="B420" s="21" t="s">
        <v>3084</v>
      </c>
      <c r="C420" s="23" t="s">
        <v>49</v>
      </c>
      <c r="D420" s="23">
        <v>0</v>
      </c>
      <c r="E420" s="23"/>
      <c r="F420" s="23">
        <v>10600</v>
      </c>
      <c r="G420" s="107">
        <f t="shared" si="25"/>
        <v>0</v>
      </c>
      <c r="I420" s="7">
        <f>SUMIFS(NK_XUAT_NHAP!L:L,NK_XUAT_NHAP!E:E,A420,NK_XUAT_NHAP!B:B,"PNK")</f>
        <v>30</v>
      </c>
      <c r="J420" s="7">
        <f>SUMIFS(NK_XUAT_NHAP!O:O,NK_XUAT_NHAP!E:E,A420,NK_XUAT_NHAP!B:B,"PNK")</f>
        <v>297000</v>
      </c>
      <c r="K420" s="7">
        <f>SUMIFS(NK_XUAT_NHAP!L:L,NK_XUAT_NHAP!E:E,A420,NK_XUAT_NHAP!B:B,"PXK")</f>
        <v>30</v>
      </c>
      <c r="L420" s="7">
        <f>SUMIFS(NK_XUAT_NHAP!O:O,NK_XUAT_NHAP!E:E,A420,NK_XUAT_NHAP!B:B,"PXK")</f>
        <v>426000</v>
      </c>
      <c r="M420" s="7">
        <f t="shared" si="26"/>
        <v>0</v>
      </c>
      <c r="N420" s="7">
        <f t="shared" si="27"/>
        <v>-129000</v>
      </c>
      <c r="O420" s="7">
        <f t="shared" si="28"/>
        <v>0</v>
      </c>
    </row>
    <row r="421" spans="1:15" ht="19.5" customHeight="1" x14ac:dyDescent="0.25">
      <c r="A421" s="106" t="s">
        <v>521</v>
      </c>
      <c r="B421" s="21" t="s">
        <v>3085</v>
      </c>
      <c r="C421" s="23" t="s">
        <v>49</v>
      </c>
      <c r="D421" s="23">
        <v>0</v>
      </c>
      <c r="E421" s="23"/>
      <c r="F421" s="23">
        <v>11900</v>
      </c>
      <c r="G421" s="107">
        <f t="shared" si="25"/>
        <v>0</v>
      </c>
      <c r="I421" s="7">
        <f>SUMIFS(NK_XUAT_NHAP!L:L,NK_XUAT_NHAP!E:E,A421,NK_XUAT_NHAP!B:B,"PNK")</f>
        <v>0</v>
      </c>
      <c r="J421" s="7">
        <f>SUMIFS(NK_XUAT_NHAP!O:O,NK_XUAT_NHAP!E:E,A421,NK_XUAT_NHAP!B:B,"PNK")</f>
        <v>0</v>
      </c>
      <c r="K421" s="7">
        <f>SUMIFS(NK_XUAT_NHAP!L:L,NK_XUAT_NHAP!E:E,A421,NK_XUAT_NHAP!B:B,"PXK")</f>
        <v>0</v>
      </c>
      <c r="L421" s="7">
        <f>SUMIFS(NK_XUAT_NHAP!O:O,NK_XUAT_NHAP!E:E,A421,NK_XUAT_NHAP!B:B,"PXK")</f>
        <v>0</v>
      </c>
      <c r="M421" s="7">
        <f t="shared" si="26"/>
        <v>0</v>
      </c>
      <c r="N421" s="7">
        <f t="shared" si="27"/>
        <v>0</v>
      </c>
      <c r="O421" s="7">
        <f t="shared" si="28"/>
        <v>0</v>
      </c>
    </row>
    <row r="422" spans="1:15" ht="19.5" customHeight="1" x14ac:dyDescent="0.25">
      <c r="A422" s="106" t="s">
        <v>522</v>
      </c>
      <c r="B422" s="21" t="s">
        <v>3086</v>
      </c>
      <c r="C422" s="23" t="s">
        <v>49</v>
      </c>
      <c r="D422" s="23">
        <v>411</v>
      </c>
      <c r="E422" s="23"/>
      <c r="F422" s="23">
        <v>12200</v>
      </c>
      <c r="G422" s="107">
        <f t="shared" si="25"/>
        <v>5014200</v>
      </c>
      <c r="I422" s="7">
        <f>SUMIFS(NK_XUAT_NHAP!L:L,NK_XUAT_NHAP!E:E,A422,NK_XUAT_NHAP!B:B,"PNK")</f>
        <v>0</v>
      </c>
      <c r="J422" s="7">
        <f>SUMIFS(NK_XUAT_NHAP!O:O,NK_XUAT_NHAP!E:E,A422,NK_XUAT_NHAP!B:B,"PNK")</f>
        <v>0</v>
      </c>
      <c r="K422" s="7">
        <f>SUMIFS(NK_XUAT_NHAP!L:L,NK_XUAT_NHAP!E:E,A422,NK_XUAT_NHAP!B:B,"PXK")</f>
        <v>18</v>
      </c>
      <c r="L422" s="7">
        <f>SUMIFS(NK_XUAT_NHAP!O:O,NK_XUAT_NHAP!E:E,A422,NK_XUAT_NHAP!B:B,"PXK")</f>
        <v>293400</v>
      </c>
      <c r="M422" s="7">
        <f t="shared" si="26"/>
        <v>393</v>
      </c>
      <c r="N422" s="7">
        <f t="shared" si="27"/>
        <v>4720800</v>
      </c>
      <c r="O422" s="7">
        <f t="shared" si="28"/>
        <v>12012.213740458015</v>
      </c>
    </row>
    <row r="423" spans="1:15" ht="19.5" customHeight="1" x14ac:dyDescent="0.25">
      <c r="A423" s="106" t="s">
        <v>523</v>
      </c>
      <c r="B423" s="21" t="s">
        <v>3087</v>
      </c>
      <c r="C423" s="23" t="s">
        <v>49</v>
      </c>
      <c r="D423" s="23">
        <v>702</v>
      </c>
      <c r="E423" s="23"/>
      <c r="F423" s="23">
        <v>13100</v>
      </c>
      <c r="G423" s="107">
        <f t="shared" si="25"/>
        <v>9196200</v>
      </c>
      <c r="I423" s="7">
        <f>SUMIFS(NK_XUAT_NHAP!L:L,NK_XUAT_NHAP!E:E,A423,NK_XUAT_NHAP!B:B,"PNK")</f>
        <v>0</v>
      </c>
      <c r="J423" s="7">
        <f>SUMIFS(NK_XUAT_NHAP!O:O,NK_XUAT_NHAP!E:E,A423,NK_XUAT_NHAP!B:B,"PNK")</f>
        <v>0</v>
      </c>
      <c r="K423" s="7">
        <f>SUMIFS(NK_XUAT_NHAP!L:L,NK_XUAT_NHAP!E:E,A423,NK_XUAT_NHAP!B:B,"PXK")</f>
        <v>481</v>
      </c>
      <c r="L423" s="7">
        <f>SUMIFS(NK_XUAT_NHAP!O:O,NK_XUAT_NHAP!E:E,A423,NK_XUAT_NHAP!B:B,"PXK")</f>
        <v>8417500</v>
      </c>
      <c r="M423" s="7">
        <f t="shared" si="26"/>
        <v>221</v>
      </c>
      <c r="N423" s="7">
        <f t="shared" si="27"/>
        <v>778700</v>
      </c>
      <c r="O423" s="7">
        <f t="shared" si="28"/>
        <v>3523.5294117647059</v>
      </c>
    </row>
    <row r="424" spans="1:15" ht="19.5" customHeight="1" x14ac:dyDescent="0.25">
      <c r="A424" s="106" t="s">
        <v>524</v>
      </c>
      <c r="B424" s="21" t="s">
        <v>3088</v>
      </c>
      <c r="C424" s="23" t="s">
        <v>49</v>
      </c>
      <c r="D424" s="23">
        <v>1980</v>
      </c>
      <c r="E424" s="23"/>
      <c r="F424" s="23">
        <v>13600</v>
      </c>
      <c r="G424" s="107">
        <f t="shared" si="25"/>
        <v>26928000</v>
      </c>
      <c r="I424" s="7">
        <f>SUMIFS(NK_XUAT_NHAP!L:L,NK_XUAT_NHAP!E:E,A424,NK_XUAT_NHAP!B:B,"PNK")</f>
        <v>320</v>
      </c>
      <c r="J424" s="7">
        <f>SUMIFS(NK_XUAT_NHAP!O:O,NK_XUAT_NHAP!E:E,A424,NK_XUAT_NHAP!B:B,"PNK")</f>
        <v>4064000</v>
      </c>
      <c r="K424" s="7">
        <f>SUMIFS(NK_XUAT_NHAP!L:L,NK_XUAT_NHAP!E:E,A424,NK_XUAT_NHAP!B:B,"PXK")</f>
        <v>2020</v>
      </c>
      <c r="L424" s="7">
        <f>SUMIFS(NK_XUAT_NHAP!O:O,NK_XUAT_NHAP!E:E,A424,NK_XUAT_NHAP!B:B,"PXK")</f>
        <v>35166200</v>
      </c>
      <c r="M424" s="7">
        <f t="shared" si="26"/>
        <v>280</v>
      </c>
      <c r="N424" s="7">
        <f t="shared" si="27"/>
        <v>-4174200</v>
      </c>
      <c r="O424" s="7">
        <f t="shared" si="28"/>
        <v>-14907.857142857143</v>
      </c>
    </row>
    <row r="425" spans="1:15" ht="19.5" customHeight="1" x14ac:dyDescent="0.25">
      <c r="A425" s="106" t="s">
        <v>525</v>
      </c>
      <c r="B425" s="21" t="s">
        <v>3089</v>
      </c>
      <c r="C425" s="23" t="s">
        <v>49</v>
      </c>
      <c r="D425" s="23">
        <v>159</v>
      </c>
      <c r="E425" s="23"/>
      <c r="F425" s="23">
        <v>17000</v>
      </c>
      <c r="G425" s="107">
        <f t="shared" si="25"/>
        <v>2703000</v>
      </c>
      <c r="I425" s="7">
        <f>SUMIFS(NK_XUAT_NHAP!L:L,NK_XUAT_NHAP!E:E,A425,NK_XUAT_NHAP!B:B,"PNK")</f>
        <v>220</v>
      </c>
      <c r="J425" s="7">
        <f>SUMIFS(NK_XUAT_NHAP!O:O,NK_XUAT_NHAP!E:E,A425,NK_XUAT_NHAP!B:B,"PNK")</f>
        <v>3476000</v>
      </c>
      <c r="K425" s="7">
        <f>SUMIFS(NK_XUAT_NHAP!L:L,NK_XUAT_NHAP!E:E,A425,NK_XUAT_NHAP!B:B,"PXK")</f>
        <v>223</v>
      </c>
      <c r="L425" s="7">
        <f>SUMIFS(NK_XUAT_NHAP!O:O,NK_XUAT_NHAP!E:E,A425,NK_XUAT_NHAP!B:B,"PXK")</f>
        <v>5084400</v>
      </c>
      <c r="M425" s="7">
        <f t="shared" si="26"/>
        <v>156</v>
      </c>
      <c r="N425" s="7">
        <f t="shared" si="27"/>
        <v>1094600</v>
      </c>
      <c r="O425" s="7">
        <f t="shared" si="28"/>
        <v>7016.666666666667</v>
      </c>
    </row>
    <row r="426" spans="1:15" ht="19.5" customHeight="1" x14ac:dyDescent="0.25">
      <c r="A426" s="106" t="s">
        <v>526</v>
      </c>
      <c r="B426" s="21" t="s">
        <v>3090</v>
      </c>
      <c r="C426" s="23" t="s">
        <v>49</v>
      </c>
      <c r="D426" s="23">
        <v>333</v>
      </c>
      <c r="E426" s="23"/>
      <c r="F426" s="23">
        <v>18600</v>
      </c>
      <c r="G426" s="107">
        <f t="shared" si="25"/>
        <v>6193800</v>
      </c>
      <c r="I426" s="7">
        <f>SUMIFS(NK_XUAT_NHAP!L:L,NK_XUAT_NHAP!E:E,A426,NK_XUAT_NHAP!B:B,"PNK")</f>
        <v>0</v>
      </c>
      <c r="J426" s="7">
        <f>SUMIFS(NK_XUAT_NHAP!O:O,NK_XUAT_NHAP!E:E,A426,NK_XUAT_NHAP!B:B,"PNK")</f>
        <v>0</v>
      </c>
      <c r="K426" s="7">
        <f>SUMIFS(NK_XUAT_NHAP!L:L,NK_XUAT_NHAP!E:E,A426,NK_XUAT_NHAP!B:B,"PXK")</f>
        <v>185</v>
      </c>
      <c r="L426" s="7">
        <f>SUMIFS(NK_XUAT_NHAP!O:O,NK_XUAT_NHAP!E:E,A426,NK_XUAT_NHAP!B:B,"PXK")</f>
        <v>4787000</v>
      </c>
      <c r="M426" s="7">
        <f t="shared" si="26"/>
        <v>148</v>
      </c>
      <c r="N426" s="7">
        <f t="shared" si="27"/>
        <v>1406800</v>
      </c>
      <c r="O426" s="7">
        <f t="shared" si="28"/>
        <v>9505.405405405405</v>
      </c>
    </row>
    <row r="427" spans="1:15" ht="19.5" customHeight="1" x14ac:dyDescent="0.25">
      <c r="A427" s="106" t="s">
        <v>527</v>
      </c>
      <c r="B427" s="21" t="s">
        <v>3091</v>
      </c>
      <c r="C427" s="23" t="s">
        <v>49</v>
      </c>
      <c r="D427" s="23">
        <v>7</v>
      </c>
      <c r="E427" s="23"/>
      <c r="F427" s="23">
        <v>31400</v>
      </c>
      <c r="G427" s="107">
        <f t="shared" si="25"/>
        <v>219800</v>
      </c>
      <c r="I427" s="7">
        <f>SUMIFS(NK_XUAT_NHAP!L:L,NK_XUAT_NHAP!E:E,A427,NK_XUAT_NHAP!B:B,"PNK")</f>
        <v>0</v>
      </c>
      <c r="J427" s="7">
        <f>SUMIFS(NK_XUAT_NHAP!O:O,NK_XUAT_NHAP!E:E,A427,NK_XUAT_NHAP!B:B,"PNK")</f>
        <v>0</v>
      </c>
      <c r="K427" s="7">
        <f>SUMIFS(NK_XUAT_NHAP!L:L,NK_XUAT_NHAP!E:E,A427,NK_XUAT_NHAP!B:B,"PXK")</f>
        <v>0</v>
      </c>
      <c r="L427" s="7">
        <f>SUMIFS(NK_XUAT_NHAP!O:O,NK_XUAT_NHAP!E:E,A427,NK_XUAT_NHAP!B:B,"PXK")</f>
        <v>0</v>
      </c>
      <c r="M427" s="7">
        <f t="shared" si="26"/>
        <v>7</v>
      </c>
      <c r="N427" s="7">
        <f t="shared" si="27"/>
        <v>219800</v>
      </c>
      <c r="O427" s="7">
        <f t="shared" si="28"/>
        <v>31400</v>
      </c>
    </row>
    <row r="428" spans="1:15" ht="19.5" customHeight="1" x14ac:dyDescent="0.25">
      <c r="A428" s="106" t="s">
        <v>528</v>
      </c>
      <c r="B428" s="21" t="s">
        <v>3092</v>
      </c>
      <c r="C428" s="23" t="s">
        <v>49</v>
      </c>
      <c r="D428" s="23">
        <v>4</v>
      </c>
      <c r="E428" s="23"/>
      <c r="F428" s="23">
        <v>31900</v>
      </c>
      <c r="G428" s="107">
        <f t="shared" si="25"/>
        <v>127600</v>
      </c>
      <c r="I428" s="7">
        <f>SUMIFS(NK_XUAT_NHAP!L:L,NK_XUAT_NHAP!E:E,A428,NK_XUAT_NHAP!B:B,"PNK")</f>
        <v>0</v>
      </c>
      <c r="J428" s="7">
        <f>SUMIFS(NK_XUAT_NHAP!O:O,NK_XUAT_NHAP!E:E,A428,NK_XUAT_NHAP!B:B,"PNK")</f>
        <v>0</v>
      </c>
      <c r="K428" s="7">
        <f>SUMIFS(NK_XUAT_NHAP!L:L,NK_XUAT_NHAP!E:E,A428,NK_XUAT_NHAP!B:B,"PXK")</f>
        <v>0</v>
      </c>
      <c r="L428" s="7">
        <f>SUMIFS(NK_XUAT_NHAP!O:O,NK_XUAT_NHAP!E:E,A428,NK_XUAT_NHAP!B:B,"PXK")</f>
        <v>0</v>
      </c>
      <c r="M428" s="7">
        <f t="shared" si="26"/>
        <v>4</v>
      </c>
      <c r="N428" s="7">
        <f t="shared" si="27"/>
        <v>127600</v>
      </c>
      <c r="O428" s="7">
        <f t="shared" si="28"/>
        <v>31900</v>
      </c>
    </row>
    <row r="429" spans="1:15" ht="19.5" customHeight="1" x14ac:dyDescent="0.25">
      <c r="A429" s="106" t="s">
        <v>529</v>
      </c>
      <c r="B429" s="21" t="s">
        <v>530</v>
      </c>
      <c r="C429" s="23" t="s">
        <v>49</v>
      </c>
      <c r="D429" s="23">
        <v>58</v>
      </c>
      <c r="E429" s="23"/>
      <c r="F429" s="23">
        <v>32100</v>
      </c>
      <c r="G429" s="107">
        <f t="shared" si="25"/>
        <v>1861800</v>
      </c>
      <c r="I429" s="7">
        <f>SUMIFS(NK_XUAT_NHAP!L:L,NK_XUAT_NHAP!E:E,A429,NK_XUAT_NHAP!B:B,"PNK")</f>
        <v>0</v>
      </c>
      <c r="J429" s="7">
        <f>SUMIFS(NK_XUAT_NHAP!O:O,NK_XUAT_NHAP!E:E,A429,NK_XUAT_NHAP!B:B,"PNK")</f>
        <v>0</v>
      </c>
      <c r="K429" s="7">
        <f>SUMIFS(NK_XUAT_NHAP!L:L,NK_XUAT_NHAP!E:E,A429,NK_XUAT_NHAP!B:B,"PXK")</f>
        <v>0</v>
      </c>
      <c r="L429" s="7">
        <f>SUMIFS(NK_XUAT_NHAP!O:O,NK_XUAT_NHAP!E:E,A429,NK_XUAT_NHAP!B:B,"PXK")</f>
        <v>0</v>
      </c>
      <c r="M429" s="7">
        <f t="shared" si="26"/>
        <v>58</v>
      </c>
      <c r="N429" s="7">
        <f t="shared" si="27"/>
        <v>1861800</v>
      </c>
      <c r="O429" s="7">
        <f t="shared" si="28"/>
        <v>32100</v>
      </c>
    </row>
    <row r="430" spans="1:15" ht="19.5" customHeight="1" x14ac:dyDescent="0.25">
      <c r="A430" s="106" t="s">
        <v>531</v>
      </c>
      <c r="B430" s="21" t="s">
        <v>532</v>
      </c>
      <c r="C430" s="23" t="s">
        <v>49</v>
      </c>
      <c r="D430" s="23">
        <v>87</v>
      </c>
      <c r="E430" s="23"/>
      <c r="F430" s="23">
        <v>7900</v>
      </c>
      <c r="G430" s="107">
        <f t="shared" si="25"/>
        <v>687300</v>
      </c>
      <c r="I430" s="7">
        <f>SUMIFS(NK_XUAT_NHAP!L:L,NK_XUAT_NHAP!E:E,A430,NK_XUAT_NHAP!B:B,"PNK")</f>
        <v>0</v>
      </c>
      <c r="J430" s="7">
        <f>SUMIFS(NK_XUAT_NHAP!O:O,NK_XUAT_NHAP!E:E,A430,NK_XUAT_NHAP!B:B,"PNK")</f>
        <v>0</v>
      </c>
      <c r="K430" s="7">
        <f>SUMIFS(NK_XUAT_NHAP!L:L,NK_XUAT_NHAP!E:E,A430,NK_XUAT_NHAP!B:B,"PXK")</f>
        <v>10</v>
      </c>
      <c r="L430" s="7">
        <f>SUMIFS(NK_XUAT_NHAP!O:O,NK_XUAT_NHAP!E:E,A430,NK_XUAT_NHAP!B:B,"PXK")</f>
        <v>106000</v>
      </c>
      <c r="M430" s="7">
        <f t="shared" si="26"/>
        <v>77</v>
      </c>
      <c r="N430" s="7">
        <f t="shared" si="27"/>
        <v>581300</v>
      </c>
      <c r="O430" s="7">
        <f t="shared" si="28"/>
        <v>7549.3506493506493</v>
      </c>
    </row>
    <row r="431" spans="1:15" ht="19.5" customHeight="1" x14ac:dyDescent="0.25">
      <c r="A431" s="106" t="s">
        <v>533</v>
      </c>
      <c r="B431" s="21" t="s">
        <v>534</v>
      </c>
      <c r="C431" s="23" t="s">
        <v>49</v>
      </c>
      <c r="D431" s="23">
        <v>99</v>
      </c>
      <c r="E431" s="23"/>
      <c r="F431" s="23">
        <v>25200</v>
      </c>
      <c r="G431" s="107">
        <f t="shared" si="25"/>
        <v>2494800</v>
      </c>
      <c r="I431" s="7">
        <f>SUMIFS(NK_XUAT_NHAP!L:L,NK_XUAT_NHAP!E:E,A431,NK_XUAT_NHAP!B:B,"PNK")</f>
        <v>0</v>
      </c>
      <c r="J431" s="7">
        <f>SUMIFS(NK_XUAT_NHAP!O:O,NK_XUAT_NHAP!E:E,A431,NK_XUAT_NHAP!B:B,"PNK")</f>
        <v>0</v>
      </c>
      <c r="K431" s="7">
        <f>SUMIFS(NK_XUAT_NHAP!L:L,NK_XUAT_NHAP!E:E,A431,NK_XUAT_NHAP!B:B,"PXK")</f>
        <v>15</v>
      </c>
      <c r="L431" s="7">
        <f>SUMIFS(NK_XUAT_NHAP!O:O,NK_XUAT_NHAP!E:E,A431,NK_XUAT_NHAP!B:B,"PXK")</f>
        <v>507700</v>
      </c>
      <c r="M431" s="7">
        <f t="shared" si="26"/>
        <v>84</v>
      </c>
      <c r="N431" s="7">
        <f t="shared" si="27"/>
        <v>1987100</v>
      </c>
      <c r="O431" s="7">
        <f t="shared" si="28"/>
        <v>23655.952380952382</v>
      </c>
    </row>
    <row r="432" spans="1:15" ht="19.5" customHeight="1" x14ac:dyDescent="0.25">
      <c r="A432" s="106" t="s">
        <v>535</v>
      </c>
      <c r="B432" s="21" t="s">
        <v>536</v>
      </c>
      <c r="C432" s="23" t="s">
        <v>49</v>
      </c>
      <c r="D432" s="23">
        <v>1832</v>
      </c>
      <c r="E432" s="23"/>
      <c r="F432" s="23">
        <v>35500</v>
      </c>
      <c r="G432" s="107">
        <f t="shared" si="25"/>
        <v>65036000</v>
      </c>
      <c r="I432" s="7">
        <f>SUMIFS(NK_XUAT_NHAP!L:L,NK_XUAT_NHAP!E:E,A432,NK_XUAT_NHAP!B:B,"PNK")</f>
        <v>806</v>
      </c>
      <c r="J432" s="7">
        <f>SUMIFS(NK_XUAT_NHAP!O:O,NK_XUAT_NHAP!E:E,A432,NK_XUAT_NHAP!B:B,"PNK")</f>
        <v>24131600</v>
      </c>
      <c r="K432" s="7">
        <f>SUMIFS(NK_XUAT_NHAP!L:L,NK_XUAT_NHAP!E:E,A432,NK_XUAT_NHAP!B:B,"PXK")</f>
        <v>2322</v>
      </c>
      <c r="L432" s="7">
        <f>SUMIFS(NK_XUAT_NHAP!O:O,NK_XUAT_NHAP!E:E,A432,NK_XUAT_NHAP!B:B,"PXK")</f>
        <v>101984200</v>
      </c>
      <c r="M432" s="7">
        <f t="shared" si="26"/>
        <v>316</v>
      </c>
      <c r="N432" s="7">
        <f t="shared" si="27"/>
        <v>-12816600</v>
      </c>
      <c r="O432" s="7">
        <f t="shared" si="28"/>
        <v>-40558.860759493669</v>
      </c>
    </row>
    <row r="433" spans="1:15" ht="19.5" customHeight="1" x14ac:dyDescent="0.25">
      <c r="A433" s="106" t="s">
        <v>537</v>
      </c>
      <c r="B433" s="21" t="s">
        <v>538</v>
      </c>
      <c r="C433" s="23" t="s">
        <v>49</v>
      </c>
      <c r="D433" s="23">
        <v>106</v>
      </c>
      <c r="E433" s="23"/>
      <c r="F433" s="23">
        <v>43400</v>
      </c>
      <c r="G433" s="107">
        <f t="shared" si="25"/>
        <v>4600400</v>
      </c>
      <c r="I433" s="7">
        <f>SUMIFS(NK_XUAT_NHAP!L:L,NK_XUAT_NHAP!E:E,A433,NK_XUAT_NHAP!B:B,"PNK")</f>
        <v>88</v>
      </c>
      <c r="J433" s="7">
        <f>SUMIFS(NK_XUAT_NHAP!O:O,NK_XUAT_NHAP!E:E,A433,NK_XUAT_NHAP!B:B,"PNK")</f>
        <v>3232000</v>
      </c>
      <c r="K433" s="7">
        <f>SUMIFS(NK_XUAT_NHAP!L:L,NK_XUAT_NHAP!E:E,A433,NK_XUAT_NHAP!B:B,"PXK")</f>
        <v>140</v>
      </c>
      <c r="L433" s="7">
        <f>SUMIFS(NK_XUAT_NHAP!O:O,NK_XUAT_NHAP!E:E,A433,NK_XUAT_NHAP!B:B,"PXK")</f>
        <v>8134000</v>
      </c>
      <c r="M433" s="7">
        <f t="shared" si="26"/>
        <v>54</v>
      </c>
      <c r="N433" s="7">
        <f t="shared" si="27"/>
        <v>-301600</v>
      </c>
      <c r="O433" s="7">
        <f t="shared" si="28"/>
        <v>-5585.1851851851852</v>
      </c>
    </row>
    <row r="434" spans="1:15" ht="19.5" customHeight="1" x14ac:dyDescent="0.25">
      <c r="A434" s="106" t="s">
        <v>539</v>
      </c>
      <c r="B434" s="21" t="s">
        <v>540</v>
      </c>
      <c r="C434" s="23" t="s">
        <v>73</v>
      </c>
      <c r="D434" s="23">
        <v>176</v>
      </c>
      <c r="E434" s="23"/>
      <c r="F434" s="23">
        <v>51500</v>
      </c>
      <c r="G434" s="107">
        <f t="shared" si="25"/>
        <v>9064000</v>
      </c>
      <c r="I434" s="7">
        <f>SUMIFS(NK_XUAT_NHAP!L:L,NK_XUAT_NHAP!E:E,A434,NK_XUAT_NHAP!B:B,"PNK")</f>
        <v>0</v>
      </c>
      <c r="J434" s="7">
        <f>SUMIFS(NK_XUAT_NHAP!O:O,NK_XUAT_NHAP!E:E,A434,NK_XUAT_NHAP!B:B,"PNK")</f>
        <v>0</v>
      </c>
      <c r="K434" s="7">
        <f>SUMIFS(NK_XUAT_NHAP!L:L,NK_XUAT_NHAP!E:E,A434,NK_XUAT_NHAP!B:B,"PXK")</f>
        <v>101</v>
      </c>
      <c r="L434" s="7">
        <f>SUMIFS(NK_XUAT_NHAP!O:O,NK_XUAT_NHAP!E:E,A434,NK_XUAT_NHAP!B:B,"PXK")</f>
        <v>6969000</v>
      </c>
      <c r="M434" s="7">
        <f t="shared" si="26"/>
        <v>75</v>
      </c>
      <c r="N434" s="7">
        <f t="shared" si="27"/>
        <v>2095000</v>
      </c>
      <c r="O434" s="7">
        <f t="shared" si="28"/>
        <v>27933.333333333332</v>
      </c>
    </row>
    <row r="435" spans="1:15" ht="19.5" customHeight="1" x14ac:dyDescent="0.25">
      <c r="A435" s="106" t="s">
        <v>541</v>
      </c>
      <c r="B435" s="21" t="s">
        <v>542</v>
      </c>
      <c r="C435" s="23" t="s">
        <v>73</v>
      </c>
      <c r="D435" s="23">
        <v>1</v>
      </c>
      <c r="E435" s="23"/>
      <c r="F435" s="23">
        <v>39300</v>
      </c>
      <c r="G435" s="107">
        <f t="shared" si="25"/>
        <v>39300</v>
      </c>
      <c r="I435" s="7">
        <f>SUMIFS(NK_XUAT_NHAP!L:L,NK_XUAT_NHAP!E:E,A435,NK_XUAT_NHAP!B:B,"PNK")</f>
        <v>0</v>
      </c>
      <c r="J435" s="7">
        <f>SUMIFS(NK_XUAT_NHAP!O:O,NK_XUAT_NHAP!E:E,A435,NK_XUAT_NHAP!B:B,"PNK")</f>
        <v>0</v>
      </c>
      <c r="K435" s="7">
        <f>SUMIFS(NK_XUAT_NHAP!L:L,NK_XUAT_NHAP!E:E,A435,NK_XUAT_NHAP!B:B,"PXK")</f>
        <v>0</v>
      </c>
      <c r="L435" s="7">
        <f>SUMIFS(NK_XUAT_NHAP!O:O,NK_XUAT_NHAP!E:E,A435,NK_XUAT_NHAP!B:B,"PXK")</f>
        <v>0</v>
      </c>
      <c r="M435" s="7">
        <f t="shared" si="26"/>
        <v>1</v>
      </c>
      <c r="N435" s="7">
        <f t="shared" si="27"/>
        <v>39300</v>
      </c>
      <c r="O435" s="7">
        <f t="shared" si="28"/>
        <v>39300</v>
      </c>
    </row>
    <row r="436" spans="1:15" ht="19.5" customHeight="1" x14ac:dyDescent="0.25">
      <c r="A436" s="106" t="s">
        <v>543</v>
      </c>
      <c r="B436" s="21" t="s">
        <v>544</v>
      </c>
      <c r="C436" s="23" t="s">
        <v>49</v>
      </c>
      <c r="D436" s="23">
        <v>1</v>
      </c>
      <c r="E436" s="23"/>
      <c r="F436" s="23">
        <v>39300</v>
      </c>
      <c r="G436" s="107">
        <f t="shared" si="25"/>
        <v>39300</v>
      </c>
      <c r="I436" s="7">
        <f>SUMIFS(NK_XUAT_NHAP!L:L,NK_XUAT_NHAP!E:E,A436,NK_XUAT_NHAP!B:B,"PNK")</f>
        <v>0</v>
      </c>
      <c r="J436" s="7">
        <f>SUMIFS(NK_XUAT_NHAP!O:O,NK_XUAT_NHAP!E:E,A436,NK_XUAT_NHAP!B:B,"PNK")</f>
        <v>0</v>
      </c>
      <c r="K436" s="7">
        <f>SUMIFS(NK_XUAT_NHAP!L:L,NK_XUAT_NHAP!E:E,A436,NK_XUAT_NHAP!B:B,"PXK")</f>
        <v>0</v>
      </c>
      <c r="L436" s="7">
        <f>SUMIFS(NK_XUAT_NHAP!O:O,NK_XUAT_NHAP!E:E,A436,NK_XUAT_NHAP!B:B,"PXK")</f>
        <v>0</v>
      </c>
      <c r="M436" s="7">
        <f t="shared" si="26"/>
        <v>1</v>
      </c>
      <c r="N436" s="7">
        <f t="shared" si="27"/>
        <v>39300</v>
      </c>
      <c r="O436" s="7">
        <f t="shared" si="28"/>
        <v>39300</v>
      </c>
    </row>
    <row r="437" spans="1:15" ht="19.5" customHeight="1" x14ac:dyDescent="0.25">
      <c r="A437" s="106" t="s">
        <v>545</v>
      </c>
      <c r="B437" s="21" t="s">
        <v>546</v>
      </c>
      <c r="C437" s="23" t="s">
        <v>49</v>
      </c>
      <c r="D437" s="23">
        <v>0</v>
      </c>
      <c r="E437" s="23"/>
      <c r="F437" s="23">
        <v>48600</v>
      </c>
      <c r="G437" s="107">
        <f t="shared" si="25"/>
        <v>0</v>
      </c>
      <c r="I437" s="7">
        <f>SUMIFS(NK_XUAT_NHAP!L:L,NK_XUAT_NHAP!E:E,A437,NK_XUAT_NHAP!B:B,"PNK")</f>
        <v>0</v>
      </c>
      <c r="J437" s="7">
        <f>SUMIFS(NK_XUAT_NHAP!O:O,NK_XUAT_NHAP!E:E,A437,NK_XUAT_NHAP!B:B,"PNK")</f>
        <v>0</v>
      </c>
      <c r="K437" s="7">
        <f>SUMIFS(NK_XUAT_NHAP!L:L,NK_XUAT_NHAP!E:E,A437,NK_XUAT_NHAP!B:B,"PXK")</f>
        <v>0</v>
      </c>
      <c r="L437" s="7">
        <f>SUMIFS(NK_XUAT_NHAP!O:O,NK_XUAT_NHAP!E:E,A437,NK_XUAT_NHAP!B:B,"PXK")</f>
        <v>0</v>
      </c>
      <c r="M437" s="7">
        <f t="shared" si="26"/>
        <v>0</v>
      </c>
      <c r="N437" s="7">
        <f t="shared" si="27"/>
        <v>0</v>
      </c>
      <c r="O437" s="7">
        <f t="shared" si="28"/>
        <v>0</v>
      </c>
    </row>
    <row r="438" spans="1:15" s="24" customFormat="1" ht="19.5" customHeight="1" x14ac:dyDescent="0.25">
      <c r="A438" s="106" t="s">
        <v>549</v>
      </c>
      <c r="B438" s="21" t="s">
        <v>550</v>
      </c>
      <c r="C438" s="23">
        <v>0</v>
      </c>
      <c r="D438" s="23">
        <v>0</v>
      </c>
      <c r="E438" s="23"/>
      <c r="F438" s="23">
        <v>0</v>
      </c>
      <c r="G438" s="107">
        <f t="shared" si="25"/>
        <v>0</v>
      </c>
      <c r="I438" s="7">
        <f>SUMIFS(NK_XUAT_NHAP!L:L,NK_XUAT_NHAP!E:E,A438,NK_XUAT_NHAP!B:B,"PNK")</f>
        <v>0</v>
      </c>
      <c r="J438" s="7">
        <f>SUMIFS(NK_XUAT_NHAP!O:O,NK_XUAT_NHAP!E:E,A438,NK_XUAT_NHAP!B:B,"PNK")</f>
        <v>0</v>
      </c>
      <c r="K438" s="7">
        <f>SUMIFS(NK_XUAT_NHAP!L:L,NK_XUAT_NHAP!E:E,A438,NK_XUAT_NHAP!B:B,"PXK")</f>
        <v>0</v>
      </c>
      <c r="L438" s="7">
        <f>SUMIFS(NK_XUAT_NHAP!O:O,NK_XUAT_NHAP!E:E,A438,NK_XUAT_NHAP!B:B,"PXK")</f>
        <v>0</v>
      </c>
      <c r="M438" s="7">
        <f t="shared" si="26"/>
        <v>0</v>
      </c>
      <c r="N438" s="7">
        <f t="shared" si="27"/>
        <v>0</v>
      </c>
      <c r="O438" s="7">
        <f t="shared" si="28"/>
        <v>0</v>
      </c>
    </row>
    <row r="439" spans="1:15" ht="19.5" customHeight="1" x14ac:dyDescent="0.25">
      <c r="A439" s="106" t="s">
        <v>551</v>
      </c>
      <c r="B439" s="21" t="s">
        <v>3093</v>
      </c>
      <c r="C439" s="23" t="s">
        <v>49</v>
      </c>
      <c r="D439" s="23">
        <v>7714</v>
      </c>
      <c r="E439" s="23"/>
      <c r="F439" s="23">
        <v>20800</v>
      </c>
      <c r="G439" s="107">
        <f t="shared" si="25"/>
        <v>160451200</v>
      </c>
      <c r="I439" s="7">
        <f>SUMIFS(NK_XUAT_NHAP!L:L,NK_XUAT_NHAP!E:E,A439,NK_XUAT_NHAP!B:B,"PNK")</f>
        <v>0</v>
      </c>
      <c r="J439" s="7">
        <f>SUMIFS(NK_XUAT_NHAP!O:O,NK_XUAT_NHAP!E:E,A439,NK_XUAT_NHAP!B:B,"PNK")</f>
        <v>0</v>
      </c>
      <c r="K439" s="7">
        <f>SUMIFS(NK_XUAT_NHAP!L:L,NK_XUAT_NHAP!E:E,A439,NK_XUAT_NHAP!B:B,"PXK")</f>
        <v>5859</v>
      </c>
      <c r="L439" s="7">
        <f>SUMIFS(NK_XUAT_NHAP!O:O,NK_XUAT_NHAP!E:E,A439,NK_XUAT_NHAP!B:B,"PXK")</f>
        <v>166360500</v>
      </c>
      <c r="M439" s="7">
        <f t="shared" si="26"/>
        <v>1855</v>
      </c>
      <c r="N439" s="7">
        <f t="shared" si="27"/>
        <v>-5909300</v>
      </c>
      <c r="O439" s="7">
        <f t="shared" si="28"/>
        <v>-3185.6064690026956</v>
      </c>
    </row>
    <row r="440" spans="1:15" ht="19.5" customHeight="1" x14ac:dyDescent="0.25">
      <c r="A440" s="106" t="s">
        <v>552</v>
      </c>
      <c r="B440" s="21" t="s">
        <v>3094</v>
      </c>
      <c r="C440" s="23" t="s">
        <v>49</v>
      </c>
      <c r="D440" s="23">
        <v>3824</v>
      </c>
      <c r="E440" s="23"/>
      <c r="F440" s="23">
        <v>24300</v>
      </c>
      <c r="G440" s="107">
        <f t="shared" si="25"/>
        <v>92923200</v>
      </c>
      <c r="I440" s="7">
        <f>SUMIFS(NK_XUAT_NHAP!L:L,NK_XUAT_NHAP!E:E,A440,NK_XUAT_NHAP!B:B,"PNK")</f>
        <v>3550</v>
      </c>
      <c r="J440" s="7">
        <f>SUMIFS(NK_XUAT_NHAP!O:O,NK_XUAT_NHAP!E:E,A440,NK_XUAT_NHAP!B:B,"PNK")</f>
        <v>81295000</v>
      </c>
      <c r="K440" s="7">
        <f>SUMIFS(NK_XUAT_NHAP!L:L,NK_XUAT_NHAP!E:E,A440,NK_XUAT_NHAP!B:B,"PXK")</f>
        <v>6779</v>
      </c>
      <c r="L440" s="7">
        <f>SUMIFS(NK_XUAT_NHAP!O:O,NK_XUAT_NHAP!E:E,A440,NK_XUAT_NHAP!B:B,"PXK")</f>
        <v>219192200</v>
      </c>
      <c r="M440" s="7">
        <f t="shared" si="26"/>
        <v>595</v>
      </c>
      <c r="N440" s="7">
        <f t="shared" si="27"/>
        <v>-44974000</v>
      </c>
      <c r="O440" s="7">
        <f t="shared" si="28"/>
        <v>-75586.554621848743</v>
      </c>
    </row>
    <row r="441" spans="1:15" ht="19.5" customHeight="1" x14ac:dyDescent="0.25">
      <c r="A441" s="106" t="s">
        <v>553</v>
      </c>
      <c r="B441" s="21" t="s">
        <v>3095</v>
      </c>
      <c r="C441" s="23" t="s">
        <v>49</v>
      </c>
      <c r="D441" s="23">
        <v>472</v>
      </c>
      <c r="E441" s="23"/>
      <c r="F441" s="23">
        <v>29000</v>
      </c>
      <c r="G441" s="107">
        <f t="shared" si="25"/>
        <v>13688000</v>
      </c>
      <c r="I441" s="7">
        <f>SUMIFS(NK_XUAT_NHAP!L:L,NK_XUAT_NHAP!E:E,A441,NK_XUAT_NHAP!B:B,"PNK")</f>
        <v>5100</v>
      </c>
      <c r="J441" s="7">
        <f>SUMIFS(NK_XUAT_NHAP!O:O,NK_XUAT_NHAP!E:E,A441,NK_XUAT_NHAP!B:B,"PNK")</f>
        <v>139230000</v>
      </c>
      <c r="K441" s="7">
        <f>SUMIFS(NK_XUAT_NHAP!L:L,NK_XUAT_NHAP!E:E,A441,NK_XUAT_NHAP!B:B,"PXK")</f>
        <v>4812</v>
      </c>
      <c r="L441" s="7">
        <f>SUMIFS(NK_XUAT_NHAP!O:O,NK_XUAT_NHAP!E:E,A441,NK_XUAT_NHAP!B:B,"PXK")</f>
        <v>193772972.72727272</v>
      </c>
      <c r="M441" s="7">
        <f t="shared" si="26"/>
        <v>760</v>
      </c>
      <c r="N441" s="7">
        <f t="shared" si="27"/>
        <v>-40854972.727272719</v>
      </c>
      <c r="O441" s="7">
        <f t="shared" si="28"/>
        <v>-53756.543062200944</v>
      </c>
    </row>
    <row r="442" spans="1:15" ht="19.5" customHeight="1" x14ac:dyDescent="0.25">
      <c r="A442" s="106" t="s">
        <v>554</v>
      </c>
      <c r="B442" s="21" t="s">
        <v>3096</v>
      </c>
      <c r="C442" s="23" t="s">
        <v>49</v>
      </c>
      <c r="D442" s="23">
        <v>3586</v>
      </c>
      <c r="E442" s="23"/>
      <c r="F442" s="23">
        <v>44900</v>
      </c>
      <c r="G442" s="107">
        <f t="shared" si="25"/>
        <v>161011400</v>
      </c>
      <c r="I442" s="7">
        <f>SUMIFS(NK_XUAT_NHAP!L:L,NK_XUAT_NHAP!E:E,A442,NK_XUAT_NHAP!B:B,"PNK")</f>
        <v>3948</v>
      </c>
      <c r="J442" s="7">
        <f>SUMIFS(NK_XUAT_NHAP!O:O,NK_XUAT_NHAP!E:E,A442,NK_XUAT_NHAP!B:B,"PNK")</f>
        <v>167000400</v>
      </c>
      <c r="K442" s="7">
        <f>SUMIFS(NK_XUAT_NHAP!L:L,NK_XUAT_NHAP!E:E,A442,NK_XUAT_NHAP!B:B,"PXK")</f>
        <v>7158</v>
      </c>
      <c r="L442" s="7">
        <f>SUMIFS(NK_XUAT_NHAP!O:O,NK_XUAT_NHAP!E:E,A442,NK_XUAT_NHAP!B:B,"PXK")</f>
        <v>419416200</v>
      </c>
      <c r="M442" s="7">
        <f t="shared" si="26"/>
        <v>376</v>
      </c>
      <c r="N442" s="7">
        <f t="shared" si="27"/>
        <v>-91404400</v>
      </c>
      <c r="O442" s="7">
        <f t="shared" si="28"/>
        <v>-243096.80851063831</v>
      </c>
    </row>
    <row r="443" spans="1:15" ht="19.5" customHeight="1" x14ac:dyDescent="0.25">
      <c r="A443" s="106" t="s">
        <v>555</v>
      </c>
      <c r="B443" s="21" t="s">
        <v>3097</v>
      </c>
      <c r="C443" s="23" t="s">
        <v>49</v>
      </c>
      <c r="D443" s="23">
        <v>1416</v>
      </c>
      <c r="E443" s="23"/>
      <c r="F443" s="23">
        <v>47400</v>
      </c>
      <c r="G443" s="107">
        <f t="shared" si="25"/>
        <v>67118400</v>
      </c>
      <c r="I443" s="7">
        <f>SUMIFS(NK_XUAT_NHAP!L:L,NK_XUAT_NHAP!E:E,A443,NK_XUAT_NHAP!B:B,"PNK")</f>
        <v>316</v>
      </c>
      <c r="J443" s="7">
        <f>SUMIFS(NK_XUAT_NHAP!O:O,NK_XUAT_NHAP!E:E,A443,NK_XUAT_NHAP!B:B,"PNK")</f>
        <v>14093600</v>
      </c>
      <c r="K443" s="7">
        <f>SUMIFS(NK_XUAT_NHAP!L:L,NK_XUAT_NHAP!E:E,A443,NK_XUAT_NHAP!B:B,"PXK")</f>
        <v>974</v>
      </c>
      <c r="L443" s="7">
        <f>SUMIFS(NK_XUAT_NHAP!O:O,NK_XUAT_NHAP!E:E,A443,NK_XUAT_NHAP!B:B,"PXK")</f>
        <v>61959000</v>
      </c>
      <c r="M443" s="7">
        <f t="shared" si="26"/>
        <v>758</v>
      </c>
      <c r="N443" s="7">
        <f t="shared" si="27"/>
        <v>19253000</v>
      </c>
      <c r="O443" s="7">
        <f t="shared" si="28"/>
        <v>25399.736147757256</v>
      </c>
    </row>
    <row r="444" spans="1:15" ht="19.5" customHeight="1" x14ac:dyDescent="0.25">
      <c r="A444" s="106" t="s">
        <v>556</v>
      </c>
      <c r="B444" s="21" t="s">
        <v>3098</v>
      </c>
      <c r="C444" s="23" t="s">
        <v>49</v>
      </c>
      <c r="D444" s="23">
        <v>365</v>
      </c>
      <c r="E444" s="23"/>
      <c r="F444" s="23">
        <v>68800</v>
      </c>
      <c r="G444" s="107">
        <f t="shared" si="25"/>
        <v>25112000</v>
      </c>
      <c r="I444" s="7">
        <f>SUMIFS(NK_XUAT_NHAP!L:L,NK_XUAT_NHAP!E:E,A444,NK_XUAT_NHAP!B:B,"PNK")</f>
        <v>200</v>
      </c>
      <c r="J444" s="7">
        <f>SUMIFS(NK_XUAT_NHAP!O:O,NK_XUAT_NHAP!E:E,A444,NK_XUAT_NHAP!B:B,"PNK")</f>
        <v>12960000</v>
      </c>
      <c r="K444" s="7">
        <f>SUMIFS(NK_XUAT_NHAP!L:L,NK_XUAT_NHAP!E:E,A444,NK_XUAT_NHAP!B:B,"PXK")</f>
        <v>169</v>
      </c>
      <c r="L444" s="7">
        <f>SUMIFS(NK_XUAT_NHAP!O:O,NK_XUAT_NHAP!E:E,A444,NK_XUAT_NHAP!B:B,"PXK")</f>
        <v>16026600</v>
      </c>
      <c r="M444" s="7">
        <f t="shared" si="26"/>
        <v>396</v>
      </c>
      <c r="N444" s="7">
        <f t="shared" si="27"/>
        <v>22045400</v>
      </c>
      <c r="O444" s="7">
        <f t="shared" si="28"/>
        <v>55670.202020202021</v>
      </c>
    </row>
    <row r="445" spans="1:15" ht="19.5" customHeight="1" x14ac:dyDescent="0.25">
      <c r="A445" s="106" t="s">
        <v>557</v>
      </c>
      <c r="B445" s="21" t="s">
        <v>3099</v>
      </c>
      <c r="C445" s="23" t="s">
        <v>49</v>
      </c>
      <c r="D445" s="23">
        <v>0</v>
      </c>
      <c r="E445" s="23"/>
      <c r="F445" s="23">
        <v>110200</v>
      </c>
      <c r="G445" s="107">
        <f t="shared" si="25"/>
        <v>0</v>
      </c>
      <c r="I445" s="7">
        <f>SUMIFS(NK_XUAT_NHAP!L:L,NK_XUAT_NHAP!E:E,A445,NK_XUAT_NHAP!B:B,"PNK")</f>
        <v>29</v>
      </c>
      <c r="J445" s="7">
        <f>SUMIFS(NK_XUAT_NHAP!O:O,NK_XUAT_NHAP!E:E,A445,NK_XUAT_NHAP!B:B,"PNK")</f>
        <v>3007300</v>
      </c>
      <c r="K445" s="7">
        <f>SUMIFS(NK_XUAT_NHAP!L:L,NK_XUAT_NHAP!E:E,A445,NK_XUAT_NHAP!B:B,"PXK")</f>
        <v>29</v>
      </c>
      <c r="L445" s="7">
        <f>SUMIFS(NK_XUAT_NHAP!O:O,NK_XUAT_NHAP!E:E,A445,NK_XUAT_NHAP!B:B,"PXK")</f>
        <v>4593600</v>
      </c>
      <c r="M445" s="7">
        <f t="shared" si="26"/>
        <v>0</v>
      </c>
      <c r="N445" s="7">
        <f t="shared" si="27"/>
        <v>-1586300</v>
      </c>
      <c r="O445" s="7">
        <f t="shared" si="28"/>
        <v>0</v>
      </c>
    </row>
    <row r="446" spans="1:15" ht="19.5" customHeight="1" x14ac:dyDescent="0.25">
      <c r="A446" s="106" t="s">
        <v>558</v>
      </c>
      <c r="B446" s="21" t="s">
        <v>3100</v>
      </c>
      <c r="C446" s="23" t="s">
        <v>49</v>
      </c>
      <c r="D446" s="23">
        <v>64</v>
      </c>
      <c r="E446" s="23"/>
      <c r="F446" s="23">
        <v>120600</v>
      </c>
      <c r="G446" s="107">
        <f t="shared" si="25"/>
        <v>7718400</v>
      </c>
      <c r="I446" s="7">
        <f>SUMIFS(NK_XUAT_NHAP!L:L,NK_XUAT_NHAP!E:E,A446,NK_XUAT_NHAP!B:B,"PNK")</f>
        <v>90</v>
      </c>
      <c r="J446" s="7">
        <f>SUMIFS(NK_XUAT_NHAP!O:O,NK_XUAT_NHAP!E:E,A446,NK_XUAT_NHAP!B:B,"PNK")</f>
        <v>10215000</v>
      </c>
      <c r="K446" s="7">
        <f>SUMIFS(NK_XUAT_NHAP!L:L,NK_XUAT_NHAP!E:E,A446,NK_XUAT_NHAP!B:B,"PXK")</f>
        <v>115</v>
      </c>
      <c r="L446" s="7">
        <f>SUMIFS(NK_XUAT_NHAP!O:O,NK_XUAT_NHAP!E:E,A446,NK_XUAT_NHAP!B:B,"PXK")</f>
        <v>19929500</v>
      </c>
      <c r="M446" s="7">
        <f t="shared" si="26"/>
        <v>39</v>
      </c>
      <c r="N446" s="7">
        <f t="shared" si="27"/>
        <v>-1996100</v>
      </c>
      <c r="O446" s="7">
        <f t="shared" si="28"/>
        <v>-51182.051282051281</v>
      </c>
    </row>
    <row r="447" spans="1:15" ht="19.5" customHeight="1" x14ac:dyDescent="0.25">
      <c r="A447" s="106" t="s">
        <v>559</v>
      </c>
      <c r="B447" s="21" t="s">
        <v>3101</v>
      </c>
      <c r="C447" s="23" t="s">
        <v>49</v>
      </c>
      <c r="D447" s="23">
        <v>0</v>
      </c>
      <c r="E447" s="23"/>
      <c r="F447" s="23">
        <v>22900</v>
      </c>
      <c r="G447" s="107">
        <f t="shared" si="25"/>
        <v>0</v>
      </c>
      <c r="I447" s="7">
        <f>SUMIFS(NK_XUAT_NHAP!L:L,NK_XUAT_NHAP!E:E,A447,NK_XUAT_NHAP!B:B,"PNK")</f>
        <v>0</v>
      </c>
      <c r="J447" s="7">
        <f>SUMIFS(NK_XUAT_NHAP!O:O,NK_XUAT_NHAP!E:E,A447,NK_XUAT_NHAP!B:B,"PNK")</f>
        <v>0</v>
      </c>
      <c r="K447" s="7">
        <f>SUMIFS(NK_XUAT_NHAP!L:L,NK_XUAT_NHAP!E:E,A447,NK_XUAT_NHAP!B:B,"PXK")</f>
        <v>0</v>
      </c>
      <c r="L447" s="7">
        <f>SUMIFS(NK_XUAT_NHAP!O:O,NK_XUAT_NHAP!E:E,A447,NK_XUAT_NHAP!B:B,"PXK")</f>
        <v>0</v>
      </c>
      <c r="M447" s="7">
        <f t="shared" si="26"/>
        <v>0</v>
      </c>
      <c r="N447" s="7">
        <f t="shared" si="27"/>
        <v>0</v>
      </c>
      <c r="O447" s="7">
        <f t="shared" si="28"/>
        <v>0</v>
      </c>
    </row>
    <row r="448" spans="1:15" ht="19.5" customHeight="1" x14ac:dyDescent="0.25">
      <c r="A448" s="106" t="s">
        <v>560</v>
      </c>
      <c r="B448" s="21" t="s">
        <v>3102</v>
      </c>
      <c r="C448" s="23" t="s">
        <v>49</v>
      </c>
      <c r="D448" s="23">
        <v>1</v>
      </c>
      <c r="E448" s="23"/>
      <c r="F448" s="23">
        <v>26600</v>
      </c>
      <c r="G448" s="107">
        <f t="shared" si="25"/>
        <v>26600</v>
      </c>
      <c r="I448" s="7">
        <f>SUMIFS(NK_XUAT_NHAP!L:L,NK_XUAT_NHAP!E:E,A448,NK_XUAT_NHAP!B:B,"PNK")</f>
        <v>0</v>
      </c>
      <c r="J448" s="7">
        <f>SUMIFS(NK_XUAT_NHAP!O:O,NK_XUAT_NHAP!E:E,A448,NK_XUAT_NHAP!B:B,"PNK")</f>
        <v>0</v>
      </c>
      <c r="K448" s="7">
        <f>SUMIFS(NK_XUAT_NHAP!L:L,NK_XUAT_NHAP!E:E,A448,NK_XUAT_NHAP!B:B,"PXK")</f>
        <v>0</v>
      </c>
      <c r="L448" s="7">
        <f>SUMIFS(NK_XUAT_NHAP!O:O,NK_XUAT_NHAP!E:E,A448,NK_XUAT_NHAP!B:B,"PXK")</f>
        <v>0</v>
      </c>
      <c r="M448" s="7">
        <f t="shared" si="26"/>
        <v>1</v>
      </c>
      <c r="N448" s="7">
        <f t="shared" si="27"/>
        <v>26600</v>
      </c>
      <c r="O448" s="7">
        <f t="shared" si="28"/>
        <v>26600</v>
      </c>
    </row>
    <row r="449" spans="1:15" ht="19.5" customHeight="1" x14ac:dyDescent="0.25">
      <c r="A449" s="106" t="s">
        <v>561</v>
      </c>
      <c r="B449" s="21" t="s">
        <v>2670</v>
      </c>
      <c r="C449" s="23" t="s">
        <v>49</v>
      </c>
      <c r="D449" s="23">
        <v>0</v>
      </c>
      <c r="E449" s="23"/>
      <c r="F449" s="23">
        <v>35300</v>
      </c>
      <c r="G449" s="107">
        <f t="shared" si="25"/>
        <v>0</v>
      </c>
      <c r="I449" s="7">
        <f>SUMIFS(NK_XUAT_NHAP!L:L,NK_XUAT_NHAP!E:E,A449,NK_XUAT_NHAP!B:B,"PNK")</f>
        <v>0</v>
      </c>
      <c r="J449" s="7">
        <f>SUMIFS(NK_XUAT_NHAP!O:O,NK_XUAT_NHAP!E:E,A449,NK_XUAT_NHAP!B:B,"PNK")</f>
        <v>0</v>
      </c>
      <c r="K449" s="7">
        <f>SUMIFS(NK_XUAT_NHAP!L:L,NK_XUAT_NHAP!E:E,A449,NK_XUAT_NHAP!B:B,"PXK")</f>
        <v>0</v>
      </c>
      <c r="L449" s="7">
        <f>SUMIFS(NK_XUAT_NHAP!O:O,NK_XUAT_NHAP!E:E,A449,NK_XUAT_NHAP!B:B,"PXK")</f>
        <v>0</v>
      </c>
      <c r="M449" s="7">
        <f t="shared" si="26"/>
        <v>0</v>
      </c>
      <c r="N449" s="7">
        <f t="shared" si="27"/>
        <v>0</v>
      </c>
      <c r="O449" s="7">
        <f t="shared" si="28"/>
        <v>0</v>
      </c>
    </row>
    <row r="450" spans="1:15" ht="19.5" customHeight="1" x14ac:dyDescent="0.25">
      <c r="A450" s="106" t="s">
        <v>562</v>
      </c>
      <c r="B450" s="21" t="s">
        <v>3103</v>
      </c>
      <c r="C450" s="23" t="s">
        <v>49</v>
      </c>
      <c r="D450" s="23">
        <v>0</v>
      </c>
      <c r="E450" s="23"/>
      <c r="F450" s="23">
        <v>49000</v>
      </c>
      <c r="G450" s="107">
        <f t="shared" si="25"/>
        <v>0</v>
      </c>
      <c r="I450" s="7">
        <f>SUMIFS(NK_XUAT_NHAP!L:L,NK_XUAT_NHAP!E:E,A450,NK_XUAT_NHAP!B:B,"PNK")</f>
        <v>0</v>
      </c>
      <c r="J450" s="7">
        <f>SUMIFS(NK_XUAT_NHAP!O:O,NK_XUAT_NHAP!E:E,A450,NK_XUAT_NHAP!B:B,"PNK")</f>
        <v>0</v>
      </c>
      <c r="K450" s="7">
        <f>SUMIFS(NK_XUAT_NHAP!L:L,NK_XUAT_NHAP!E:E,A450,NK_XUAT_NHAP!B:B,"PXK")</f>
        <v>0</v>
      </c>
      <c r="L450" s="7">
        <f>SUMIFS(NK_XUAT_NHAP!O:O,NK_XUAT_NHAP!E:E,A450,NK_XUAT_NHAP!B:B,"PXK")</f>
        <v>0</v>
      </c>
      <c r="M450" s="7">
        <f t="shared" si="26"/>
        <v>0</v>
      </c>
      <c r="N450" s="7">
        <f t="shared" si="27"/>
        <v>0</v>
      </c>
      <c r="O450" s="7">
        <f t="shared" si="28"/>
        <v>0</v>
      </c>
    </row>
    <row r="451" spans="1:15" ht="19.5" customHeight="1" x14ac:dyDescent="0.25">
      <c r="A451" s="106" t="s">
        <v>563</v>
      </c>
      <c r="B451" s="21" t="s">
        <v>3104</v>
      </c>
      <c r="C451" s="23" t="s">
        <v>49</v>
      </c>
      <c r="D451" s="23">
        <v>20</v>
      </c>
      <c r="E451" s="23"/>
      <c r="F451" s="23">
        <v>51200</v>
      </c>
      <c r="G451" s="107">
        <f t="shared" si="25"/>
        <v>1024000</v>
      </c>
      <c r="I451" s="7">
        <f>SUMIFS(NK_XUAT_NHAP!L:L,NK_XUAT_NHAP!E:E,A451,NK_XUAT_NHAP!B:B,"PNK")</f>
        <v>0</v>
      </c>
      <c r="J451" s="7">
        <f>SUMIFS(NK_XUAT_NHAP!O:O,NK_XUAT_NHAP!E:E,A451,NK_XUAT_NHAP!B:B,"PNK")</f>
        <v>0</v>
      </c>
      <c r="K451" s="7">
        <f>SUMIFS(NK_XUAT_NHAP!L:L,NK_XUAT_NHAP!E:E,A451,NK_XUAT_NHAP!B:B,"PXK")</f>
        <v>0</v>
      </c>
      <c r="L451" s="7">
        <f>SUMIFS(NK_XUAT_NHAP!O:O,NK_XUAT_NHAP!E:E,A451,NK_XUAT_NHAP!B:B,"PXK")</f>
        <v>0</v>
      </c>
      <c r="M451" s="7">
        <f t="shared" si="26"/>
        <v>20</v>
      </c>
      <c r="N451" s="7">
        <f t="shared" si="27"/>
        <v>1024000</v>
      </c>
      <c r="O451" s="7">
        <f t="shared" si="28"/>
        <v>51200</v>
      </c>
    </row>
    <row r="452" spans="1:15" ht="19.5" customHeight="1" x14ac:dyDescent="0.25">
      <c r="A452" s="106" t="s">
        <v>564</v>
      </c>
      <c r="B452" s="21" t="s">
        <v>3105</v>
      </c>
      <c r="C452" s="23">
        <v>0</v>
      </c>
      <c r="D452" s="23">
        <v>0</v>
      </c>
      <c r="E452" s="23"/>
      <c r="F452" s="23">
        <v>72700</v>
      </c>
      <c r="G452" s="107">
        <f t="shared" si="25"/>
        <v>0</v>
      </c>
      <c r="I452" s="7">
        <f>SUMIFS(NK_XUAT_NHAP!L:L,NK_XUAT_NHAP!E:E,A452,NK_XUAT_NHAP!B:B,"PNK")</f>
        <v>0</v>
      </c>
      <c r="J452" s="7">
        <f>SUMIFS(NK_XUAT_NHAP!O:O,NK_XUAT_NHAP!E:E,A452,NK_XUAT_NHAP!B:B,"PNK")</f>
        <v>0</v>
      </c>
      <c r="K452" s="7">
        <f>SUMIFS(NK_XUAT_NHAP!L:L,NK_XUAT_NHAP!E:E,A452,NK_XUAT_NHAP!B:B,"PXK")</f>
        <v>0</v>
      </c>
      <c r="L452" s="7">
        <f>SUMIFS(NK_XUAT_NHAP!O:O,NK_XUAT_NHAP!E:E,A452,NK_XUAT_NHAP!B:B,"PXK")</f>
        <v>0</v>
      </c>
      <c r="M452" s="7">
        <f t="shared" si="26"/>
        <v>0</v>
      </c>
      <c r="N452" s="7">
        <f t="shared" si="27"/>
        <v>0</v>
      </c>
      <c r="O452" s="7">
        <f t="shared" si="28"/>
        <v>0</v>
      </c>
    </row>
    <row r="453" spans="1:15" ht="19.5" customHeight="1" x14ac:dyDescent="0.25">
      <c r="A453" s="106" t="s">
        <v>565</v>
      </c>
      <c r="B453" s="21" t="s">
        <v>3106</v>
      </c>
      <c r="C453" s="23" t="s">
        <v>49</v>
      </c>
      <c r="D453" s="23">
        <v>0</v>
      </c>
      <c r="E453" s="23"/>
      <c r="F453" s="23">
        <v>122700</v>
      </c>
      <c r="G453" s="107">
        <f t="shared" ref="G453:G516" si="29">(D453+E453)*F453</f>
        <v>0</v>
      </c>
      <c r="I453" s="7">
        <f>SUMIFS(NK_XUAT_NHAP!L:L,NK_XUAT_NHAP!E:E,A453,NK_XUAT_NHAP!B:B,"PNK")</f>
        <v>0</v>
      </c>
      <c r="J453" s="7">
        <f>SUMIFS(NK_XUAT_NHAP!O:O,NK_XUAT_NHAP!E:E,A453,NK_XUAT_NHAP!B:B,"PNK")</f>
        <v>0</v>
      </c>
      <c r="K453" s="7">
        <f>SUMIFS(NK_XUAT_NHAP!L:L,NK_XUAT_NHAP!E:E,A453,NK_XUAT_NHAP!B:B,"PXK")</f>
        <v>0</v>
      </c>
      <c r="L453" s="7">
        <f>SUMIFS(NK_XUAT_NHAP!O:O,NK_XUAT_NHAP!E:E,A453,NK_XUAT_NHAP!B:B,"PXK")</f>
        <v>0</v>
      </c>
      <c r="M453" s="7">
        <f t="shared" ref="M453:M516" si="30">D453+E453+I453-K453</f>
        <v>0</v>
      </c>
      <c r="N453" s="7">
        <f t="shared" ref="N453:N516" si="31">G453+J453-L453</f>
        <v>0</v>
      </c>
      <c r="O453" s="7">
        <f t="shared" ref="O453:O516" si="32">+IF(M453=0,0,N453/M453)</f>
        <v>0</v>
      </c>
    </row>
    <row r="454" spans="1:15" ht="19.5" customHeight="1" x14ac:dyDescent="0.25">
      <c r="A454" s="106" t="s">
        <v>566</v>
      </c>
      <c r="B454" s="21" t="s">
        <v>3107</v>
      </c>
      <c r="C454" s="23" t="s">
        <v>49</v>
      </c>
      <c r="D454" s="23">
        <v>0</v>
      </c>
      <c r="E454" s="23"/>
      <c r="F454" s="23">
        <v>134100</v>
      </c>
      <c r="G454" s="107">
        <f t="shared" si="29"/>
        <v>0</v>
      </c>
      <c r="I454" s="7">
        <f>SUMIFS(NK_XUAT_NHAP!L:L,NK_XUAT_NHAP!E:E,A454,NK_XUAT_NHAP!B:B,"PNK")</f>
        <v>0</v>
      </c>
      <c r="J454" s="7">
        <f>SUMIFS(NK_XUAT_NHAP!O:O,NK_XUAT_NHAP!E:E,A454,NK_XUAT_NHAP!B:B,"PNK")</f>
        <v>0</v>
      </c>
      <c r="K454" s="7">
        <f>SUMIFS(NK_XUAT_NHAP!L:L,NK_XUAT_NHAP!E:E,A454,NK_XUAT_NHAP!B:B,"PXK")</f>
        <v>0</v>
      </c>
      <c r="L454" s="7">
        <f>SUMIFS(NK_XUAT_NHAP!O:O,NK_XUAT_NHAP!E:E,A454,NK_XUAT_NHAP!B:B,"PXK")</f>
        <v>0</v>
      </c>
      <c r="M454" s="7">
        <f t="shared" si="30"/>
        <v>0</v>
      </c>
      <c r="N454" s="7">
        <f t="shared" si="31"/>
        <v>0</v>
      </c>
      <c r="O454" s="7">
        <f t="shared" si="32"/>
        <v>0</v>
      </c>
    </row>
    <row r="455" spans="1:15" ht="19.5" customHeight="1" x14ac:dyDescent="0.25">
      <c r="A455" s="106" t="s">
        <v>567</v>
      </c>
      <c r="B455" s="21" t="s">
        <v>3108</v>
      </c>
      <c r="C455" s="23" t="s">
        <v>49</v>
      </c>
      <c r="D455" s="23">
        <v>130</v>
      </c>
      <c r="E455" s="23"/>
      <c r="F455" s="23">
        <v>228800</v>
      </c>
      <c r="G455" s="107">
        <f t="shared" si="29"/>
        <v>29744000</v>
      </c>
      <c r="I455" s="7">
        <f>SUMIFS(NK_XUAT_NHAP!L:L,NK_XUAT_NHAP!E:E,A455,NK_XUAT_NHAP!B:B,"PNK")</f>
        <v>0</v>
      </c>
      <c r="J455" s="7">
        <f>SUMIFS(NK_XUAT_NHAP!O:O,NK_XUAT_NHAP!E:E,A455,NK_XUAT_NHAP!B:B,"PNK")</f>
        <v>0</v>
      </c>
      <c r="K455" s="7">
        <f>SUMIFS(NK_XUAT_NHAP!L:L,NK_XUAT_NHAP!E:E,A455,NK_XUAT_NHAP!B:B,"PXK")</f>
        <v>21</v>
      </c>
      <c r="L455" s="7">
        <f>SUMIFS(NK_XUAT_NHAP!O:O,NK_XUAT_NHAP!E:E,A455,NK_XUAT_NHAP!B:B,"PXK")</f>
        <v>6436500</v>
      </c>
      <c r="M455" s="7">
        <f t="shared" si="30"/>
        <v>109</v>
      </c>
      <c r="N455" s="7">
        <f t="shared" si="31"/>
        <v>23307500</v>
      </c>
      <c r="O455" s="7">
        <f t="shared" si="32"/>
        <v>213830.27522935779</v>
      </c>
    </row>
    <row r="456" spans="1:15" ht="19.5" customHeight="1" x14ac:dyDescent="0.25">
      <c r="A456" s="106" t="s">
        <v>568</v>
      </c>
      <c r="B456" s="21" t="s">
        <v>3109</v>
      </c>
      <c r="C456" s="23" t="s">
        <v>49</v>
      </c>
      <c r="D456" s="23">
        <v>0</v>
      </c>
      <c r="E456" s="23"/>
      <c r="F456" s="23">
        <v>249600</v>
      </c>
      <c r="G456" s="107">
        <f t="shared" si="29"/>
        <v>0</v>
      </c>
      <c r="I456" s="7">
        <f>SUMIFS(NK_XUAT_NHAP!L:L,NK_XUAT_NHAP!E:E,A456,NK_XUAT_NHAP!B:B,"PNK")</f>
        <v>14</v>
      </c>
      <c r="J456" s="7">
        <f>SUMIFS(NK_XUAT_NHAP!O:O,NK_XUAT_NHAP!E:E,A456,NK_XUAT_NHAP!B:B,"PNK")</f>
        <v>3288600</v>
      </c>
      <c r="K456" s="7">
        <f>SUMIFS(NK_XUAT_NHAP!L:L,NK_XUAT_NHAP!E:E,A456,NK_XUAT_NHAP!B:B,"PXK")</f>
        <v>14</v>
      </c>
      <c r="L456" s="7">
        <f>SUMIFS(NK_XUAT_NHAP!O:O,NK_XUAT_NHAP!E:E,A456,NK_XUAT_NHAP!B:B,"PXK")</f>
        <v>4859300</v>
      </c>
      <c r="M456" s="7">
        <f t="shared" si="30"/>
        <v>0</v>
      </c>
      <c r="N456" s="7">
        <f t="shared" si="31"/>
        <v>-1570700</v>
      </c>
      <c r="O456" s="7">
        <f t="shared" si="32"/>
        <v>0</v>
      </c>
    </row>
    <row r="457" spans="1:15" ht="19.5" customHeight="1" x14ac:dyDescent="0.25">
      <c r="A457" s="106" t="s">
        <v>569</v>
      </c>
      <c r="B457" s="21" t="s">
        <v>3110</v>
      </c>
      <c r="C457" s="23" t="s">
        <v>49</v>
      </c>
      <c r="D457" s="23">
        <v>21</v>
      </c>
      <c r="E457" s="23"/>
      <c r="F457" s="23">
        <v>265100</v>
      </c>
      <c r="G457" s="107">
        <f t="shared" si="29"/>
        <v>5567100</v>
      </c>
      <c r="I457" s="7">
        <f>SUMIFS(NK_XUAT_NHAP!L:L,NK_XUAT_NHAP!E:E,A457,NK_XUAT_NHAP!B:B,"PNK")</f>
        <v>30</v>
      </c>
      <c r="J457" s="7">
        <f>SUMIFS(NK_XUAT_NHAP!O:O,NK_XUAT_NHAP!E:E,A457,NK_XUAT_NHAP!B:B,"PNK")</f>
        <v>7488000</v>
      </c>
      <c r="K457" s="7">
        <f>SUMIFS(NK_XUAT_NHAP!L:L,NK_XUAT_NHAP!E:E,A457,NK_XUAT_NHAP!B:B,"PXK")</f>
        <v>26</v>
      </c>
      <c r="L457" s="7">
        <f>SUMIFS(NK_XUAT_NHAP!O:O,NK_XUAT_NHAP!E:E,A457,NK_XUAT_NHAP!B:B,"PXK")</f>
        <v>9412000</v>
      </c>
      <c r="M457" s="7">
        <f t="shared" si="30"/>
        <v>25</v>
      </c>
      <c r="N457" s="7">
        <f t="shared" si="31"/>
        <v>3643100</v>
      </c>
      <c r="O457" s="7">
        <f t="shared" si="32"/>
        <v>145724</v>
      </c>
    </row>
    <row r="458" spans="1:15" ht="19.5" customHeight="1" x14ac:dyDescent="0.25">
      <c r="A458" s="106" t="s">
        <v>570</v>
      </c>
      <c r="B458" s="21" t="s">
        <v>3111</v>
      </c>
      <c r="C458" s="23" t="s">
        <v>49</v>
      </c>
      <c r="D458" s="23">
        <v>42</v>
      </c>
      <c r="E458" s="23"/>
      <c r="F458" s="23">
        <v>284900</v>
      </c>
      <c r="G458" s="107">
        <f t="shared" si="29"/>
        <v>11965800</v>
      </c>
      <c r="I458" s="7">
        <f>SUMIFS(NK_XUAT_NHAP!L:L,NK_XUAT_NHAP!E:E,A458,NK_XUAT_NHAP!B:B,"PNK")</f>
        <v>30</v>
      </c>
      <c r="J458" s="7">
        <f>SUMIFS(NK_XUAT_NHAP!O:O,NK_XUAT_NHAP!E:E,A458,NK_XUAT_NHAP!B:B,"PNK")</f>
        <v>8046000</v>
      </c>
      <c r="K458" s="7">
        <f>SUMIFS(NK_XUAT_NHAP!L:L,NK_XUAT_NHAP!E:E,A458,NK_XUAT_NHAP!B:B,"PXK")</f>
        <v>9</v>
      </c>
      <c r="L458" s="7">
        <f>SUMIFS(NK_XUAT_NHAP!O:O,NK_XUAT_NHAP!E:E,A458,NK_XUAT_NHAP!B:B,"PXK")</f>
        <v>3684600</v>
      </c>
      <c r="M458" s="7">
        <f t="shared" si="30"/>
        <v>63</v>
      </c>
      <c r="N458" s="7">
        <f t="shared" si="31"/>
        <v>16327200</v>
      </c>
      <c r="O458" s="7">
        <f t="shared" si="32"/>
        <v>259161.90476190476</v>
      </c>
    </row>
    <row r="459" spans="1:15" ht="19.5" customHeight="1" x14ac:dyDescent="0.25">
      <c r="A459" s="106" t="s">
        <v>571</v>
      </c>
      <c r="B459" s="21" t="s">
        <v>3112</v>
      </c>
      <c r="C459" s="23" t="s">
        <v>49</v>
      </c>
      <c r="D459" s="23">
        <v>47</v>
      </c>
      <c r="E459" s="23"/>
      <c r="F459" s="23">
        <v>348200</v>
      </c>
      <c r="G459" s="107">
        <f t="shared" si="29"/>
        <v>16365400</v>
      </c>
      <c r="I459" s="7">
        <f>SUMIFS(NK_XUAT_NHAP!L:L,NK_XUAT_NHAP!E:E,A459,NK_XUAT_NHAP!B:B,"PNK")</f>
        <v>0</v>
      </c>
      <c r="J459" s="7">
        <f>SUMIFS(NK_XUAT_NHAP!O:O,NK_XUAT_NHAP!E:E,A459,NK_XUAT_NHAP!B:B,"PNK")</f>
        <v>0</v>
      </c>
      <c r="K459" s="7">
        <f>SUMIFS(NK_XUAT_NHAP!L:L,NK_XUAT_NHAP!E:E,A459,NK_XUAT_NHAP!B:B,"PXK")</f>
        <v>28</v>
      </c>
      <c r="L459" s="7">
        <f>SUMIFS(NK_XUAT_NHAP!O:O,NK_XUAT_NHAP!E:E,A459,NK_XUAT_NHAP!B:B,"PXK")</f>
        <v>13737200</v>
      </c>
      <c r="M459" s="7">
        <f t="shared" si="30"/>
        <v>19</v>
      </c>
      <c r="N459" s="7">
        <f t="shared" si="31"/>
        <v>2628200</v>
      </c>
      <c r="O459" s="7">
        <f t="shared" si="32"/>
        <v>138326.31578947368</v>
      </c>
    </row>
    <row r="460" spans="1:15" ht="19.5" customHeight="1" x14ac:dyDescent="0.25">
      <c r="A460" s="106" t="s">
        <v>572</v>
      </c>
      <c r="B460" s="21" t="s">
        <v>3113</v>
      </c>
      <c r="C460" s="23" t="s">
        <v>49</v>
      </c>
      <c r="D460" s="23">
        <v>4</v>
      </c>
      <c r="E460" s="23"/>
      <c r="F460" s="23">
        <v>353100</v>
      </c>
      <c r="G460" s="107">
        <f t="shared" si="29"/>
        <v>1412400</v>
      </c>
      <c r="I460" s="7">
        <f>SUMIFS(NK_XUAT_NHAP!L:L,NK_XUAT_NHAP!E:E,A460,NK_XUAT_NHAP!B:B,"PNK")</f>
        <v>0</v>
      </c>
      <c r="J460" s="7">
        <f>SUMIFS(NK_XUAT_NHAP!O:O,NK_XUAT_NHAP!E:E,A460,NK_XUAT_NHAP!B:B,"PNK")</f>
        <v>0</v>
      </c>
      <c r="K460" s="7">
        <f>SUMIFS(NK_XUAT_NHAP!L:L,NK_XUAT_NHAP!E:E,A460,NK_XUAT_NHAP!B:B,"PXK")</f>
        <v>0</v>
      </c>
      <c r="L460" s="7">
        <f>SUMIFS(NK_XUAT_NHAP!O:O,NK_XUAT_NHAP!E:E,A460,NK_XUAT_NHAP!B:B,"PXK")</f>
        <v>0</v>
      </c>
      <c r="M460" s="7">
        <f t="shared" si="30"/>
        <v>4</v>
      </c>
      <c r="N460" s="7">
        <f t="shared" si="31"/>
        <v>1412400</v>
      </c>
      <c r="O460" s="7">
        <f t="shared" si="32"/>
        <v>353100</v>
      </c>
    </row>
    <row r="461" spans="1:15" ht="19.5" customHeight="1" x14ac:dyDescent="0.25">
      <c r="A461" s="106" t="s">
        <v>573</v>
      </c>
      <c r="B461" s="21" t="s">
        <v>3114</v>
      </c>
      <c r="C461" s="23" t="s">
        <v>49</v>
      </c>
      <c r="D461" s="23">
        <v>36</v>
      </c>
      <c r="E461" s="23"/>
      <c r="F461" s="23">
        <v>356200</v>
      </c>
      <c r="G461" s="107">
        <f t="shared" si="29"/>
        <v>12823200</v>
      </c>
      <c r="I461" s="7">
        <f>SUMIFS(NK_XUAT_NHAP!L:L,NK_XUAT_NHAP!E:E,A461,NK_XUAT_NHAP!B:B,"PNK")</f>
        <v>0</v>
      </c>
      <c r="J461" s="7">
        <f>SUMIFS(NK_XUAT_NHAP!O:O,NK_XUAT_NHAP!E:E,A461,NK_XUAT_NHAP!B:B,"PNK")</f>
        <v>0</v>
      </c>
      <c r="K461" s="7">
        <f>SUMIFS(NK_XUAT_NHAP!L:L,NK_XUAT_NHAP!E:E,A461,NK_XUAT_NHAP!B:B,"PXK")</f>
        <v>18</v>
      </c>
      <c r="L461" s="7">
        <f>SUMIFS(NK_XUAT_NHAP!O:O,NK_XUAT_NHAP!E:E,A461,NK_XUAT_NHAP!B:B,"PXK")</f>
        <v>8589600</v>
      </c>
      <c r="M461" s="7">
        <f t="shared" si="30"/>
        <v>18</v>
      </c>
      <c r="N461" s="7">
        <f t="shared" si="31"/>
        <v>4233600</v>
      </c>
      <c r="O461" s="7">
        <f t="shared" si="32"/>
        <v>235200</v>
      </c>
    </row>
    <row r="462" spans="1:15" ht="19.5" customHeight="1" x14ac:dyDescent="0.25">
      <c r="A462" s="106" t="s">
        <v>574</v>
      </c>
      <c r="B462" s="21" t="s">
        <v>3115</v>
      </c>
      <c r="C462" s="23" t="s">
        <v>49</v>
      </c>
      <c r="D462" s="23">
        <v>56</v>
      </c>
      <c r="E462" s="23"/>
      <c r="F462" s="23">
        <v>365700</v>
      </c>
      <c r="G462" s="107">
        <f t="shared" si="29"/>
        <v>20479200</v>
      </c>
      <c r="I462" s="7">
        <f>SUMIFS(NK_XUAT_NHAP!L:L,NK_XUAT_NHAP!E:E,A462,NK_XUAT_NHAP!B:B,"PNK")</f>
        <v>0</v>
      </c>
      <c r="J462" s="7">
        <f>SUMIFS(NK_XUAT_NHAP!O:O,NK_XUAT_NHAP!E:E,A462,NK_XUAT_NHAP!B:B,"PNK")</f>
        <v>0</v>
      </c>
      <c r="K462" s="7">
        <f>SUMIFS(NK_XUAT_NHAP!L:L,NK_XUAT_NHAP!E:E,A462,NK_XUAT_NHAP!B:B,"PXK")</f>
        <v>0</v>
      </c>
      <c r="L462" s="7">
        <f>SUMIFS(NK_XUAT_NHAP!O:O,NK_XUAT_NHAP!E:E,A462,NK_XUAT_NHAP!B:B,"PXK")</f>
        <v>0</v>
      </c>
      <c r="M462" s="7">
        <f t="shared" si="30"/>
        <v>56</v>
      </c>
      <c r="N462" s="7">
        <f t="shared" si="31"/>
        <v>20479200</v>
      </c>
      <c r="O462" s="7">
        <f t="shared" si="32"/>
        <v>365700</v>
      </c>
    </row>
    <row r="463" spans="1:15" ht="19.5" customHeight="1" x14ac:dyDescent="0.25">
      <c r="A463" s="106" t="s">
        <v>575</v>
      </c>
      <c r="B463" s="21" t="s">
        <v>3116</v>
      </c>
      <c r="C463" s="23" t="s">
        <v>49</v>
      </c>
      <c r="D463" s="23">
        <v>0</v>
      </c>
      <c r="E463" s="23"/>
      <c r="F463" s="23">
        <v>376000</v>
      </c>
      <c r="G463" s="107">
        <f t="shared" si="29"/>
        <v>0</v>
      </c>
      <c r="I463" s="7">
        <f>SUMIFS(NK_XUAT_NHAP!L:L,NK_XUAT_NHAP!E:E,A463,NK_XUAT_NHAP!B:B,"PNK")</f>
        <v>0</v>
      </c>
      <c r="J463" s="7">
        <f>SUMIFS(NK_XUAT_NHAP!O:O,NK_XUAT_NHAP!E:E,A463,NK_XUAT_NHAP!B:B,"PNK")</f>
        <v>0</v>
      </c>
      <c r="K463" s="7">
        <f>SUMIFS(NK_XUAT_NHAP!L:L,NK_XUAT_NHAP!E:E,A463,NK_XUAT_NHAP!B:B,"PXK")</f>
        <v>0</v>
      </c>
      <c r="L463" s="7">
        <f>SUMIFS(NK_XUAT_NHAP!O:O,NK_XUAT_NHAP!E:E,A463,NK_XUAT_NHAP!B:B,"PXK")</f>
        <v>0</v>
      </c>
      <c r="M463" s="7">
        <f t="shared" si="30"/>
        <v>0</v>
      </c>
      <c r="N463" s="7">
        <f t="shared" si="31"/>
        <v>0</v>
      </c>
      <c r="O463" s="7">
        <f t="shared" si="32"/>
        <v>0</v>
      </c>
    </row>
    <row r="464" spans="1:15" ht="19.5" customHeight="1" x14ac:dyDescent="0.25">
      <c r="A464" s="106" t="s">
        <v>576</v>
      </c>
      <c r="B464" s="21" t="s">
        <v>3117</v>
      </c>
      <c r="C464" s="23" t="s">
        <v>49</v>
      </c>
      <c r="D464" s="23">
        <v>1</v>
      </c>
      <c r="E464" s="23"/>
      <c r="F464" s="23">
        <v>386300</v>
      </c>
      <c r="G464" s="107">
        <f t="shared" si="29"/>
        <v>386300</v>
      </c>
      <c r="I464" s="7">
        <f>SUMIFS(NK_XUAT_NHAP!L:L,NK_XUAT_NHAP!E:E,A464,NK_XUAT_NHAP!B:B,"PNK")</f>
        <v>0</v>
      </c>
      <c r="J464" s="7">
        <f>SUMIFS(NK_XUAT_NHAP!O:O,NK_XUAT_NHAP!E:E,A464,NK_XUAT_NHAP!B:B,"PNK")</f>
        <v>0</v>
      </c>
      <c r="K464" s="7">
        <f>SUMIFS(NK_XUAT_NHAP!L:L,NK_XUAT_NHAP!E:E,A464,NK_XUAT_NHAP!B:B,"PXK")</f>
        <v>0</v>
      </c>
      <c r="L464" s="7">
        <f>SUMIFS(NK_XUAT_NHAP!O:O,NK_XUAT_NHAP!E:E,A464,NK_XUAT_NHAP!B:B,"PXK")</f>
        <v>0</v>
      </c>
      <c r="M464" s="7">
        <f t="shared" si="30"/>
        <v>1</v>
      </c>
      <c r="N464" s="7">
        <f t="shared" si="31"/>
        <v>386300</v>
      </c>
      <c r="O464" s="7">
        <f t="shared" si="32"/>
        <v>386300</v>
      </c>
    </row>
    <row r="465" spans="1:15" s="24" customFormat="1" ht="19.5" customHeight="1" x14ac:dyDescent="0.25">
      <c r="A465" s="106" t="s">
        <v>577</v>
      </c>
      <c r="B465" s="21" t="s">
        <v>3118</v>
      </c>
      <c r="C465" s="23" t="s">
        <v>49</v>
      </c>
      <c r="D465" s="23">
        <v>0</v>
      </c>
      <c r="E465" s="23"/>
      <c r="F465" s="23">
        <v>392900</v>
      </c>
      <c r="G465" s="107">
        <f t="shared" si="29"/>
        <v>0</v>
      </c>
      <c r="I465" s="7">
        <f>SUMIFS(NK_XUAT_NHAP!L:L,NK_XUAT_NHAP!E:E,A465,NK_XUAT_NHAP!B:B,"PNK")</f>
        <v>0</v>
      </c>
      <c r="J465" s="7">
        <f>SUMIFS(NK_XUAT_NHAP!O:O,NK_XUAT_NHAP!E:E,A465,NK_XUAT_NHAP!B:B,"PNK")</f>
        <v>0</v>
      </c>
      <c r="K465" s="7">
        <f>SUMIFS(NK_XUAT_NHAP!L:L,NK_XUAT_NHAP!E:E,A465,NK_XUAT_NHAP!B:B,"PXK")</f>
        <v>0</v>
      </c>
      <c r="L465" s="7">
        <f>SUMIFS(NK_XUAT_NHAP!O:O,NK_XUAT_NHAP!E:E,A465,NK_XUAT_NHAP!B:B,"PXK")</f>
        <v>0</v>
      </c>
      <c r="M465" s="7">
        <f t="shared" si="30"/>
        <v>0</v>
      </c>
      <c r="N465" s="7">
        <f t="shared" si="31"/>
        <v>0</v>
      </c>
      <c r="O465" s="7">
        <f t="shared" si="32"/>
        <v>0</v>
      </c>
    </row>
    <row r="466" spans="1:15" ht="19.5" customHeight="1" x14ac:dyDescent="0.25">
      <c r="A466" s="106" t="s">
        <v>578</v>
      </c>
      <c r="B466" s="21" t="s">
        <v>2671</v>
      </c>
      <c r="C466" s="23" t="s">
        <v>49</v>
      </c>
      <c r="D466" s="23">
        <v>0</v>
      </c>
      <c r="E466" s="23"/>
      <c r="F466" s="23">
        <v>410700</v>
      </c>
      <c r="G466" s="107">
        <f t="shared" si="29"/>
        <v>0</v>
      </c>
      <c r="I466" s="7">
        <f>SUMIFS(NK_XUAT_NHAP!L:L,NK_XUAT_NHAP!E:E,A466,NK_XUAT_NHAP!B:B,"PNK")</f>
        <v>0</v>
      </c>
      <c r="J466" s="7">
        <f>SUMIFS(NK_XUAT_NHAP!O:O,NK_XUAT_NHAP!E:E,A466,NK_XUAT_NHAP!B:B,"PNK")</f>
        <v>0</v>
      </c>
      <c r="K466" s="7">
        <f>SUMIFS(NK_XUAT_NHAP!L:L,NK_XUAT_NHAP!E:E,A466,NK_XUAT_NHAP!B:B,"PXK")</f>
        <v>0</v>
      </c>
      <c r="L466" s="7">
        <f>SUMIFS(NK_XUAT_NHAP!O:O,NK_XUAT_NHAP!E:E,A466,NK_XUAT_NHAP!B:B,"PXK")</f>
        <v>0</v>
      </c>
      <c r="M466" s="7">
        <f t="shared" si="30"/>
        <v>0</v>
      </c>
      <c r="N466" s="7">
        <f t="shared" si="31"/>
        <v>0</v>
      </c>
      <c r="O466" s="7">
        <f t="shared" si="32"/>
        <v>0</v>
      </c>
    </row>
    <row r="467" spans="1:15" ht="19.5" customHeight="1" x14ac:dyDescent="0.25">
      <c r="A467" s="106" t="s">
        <v>579</v>
      </c>
      <c r="B467" s="21" t="s">
        <v>3119</v>
      </c>
      <c r="C467" s="23" t="s">
        <v>49</v>
      </c>
      <c r="D467" s="23">
        <v>0</v>
      </c>
      <c r="E467" s="23"/>
      <c r="F467" s="23">
        <v>369000</v>
      </c>
      <c r="G467" s="107">
        <f t="shared" si="29"/>
        <v>0</v>
      </c>
      <c r="I467" s="7">
        <f>SUMIFS(NK_XUAT_NHAP!L:L,NK_XUAT_NHAP!E:E,A467,NK_XUAT_NHAP!B:B,"PNK")</f>
        <v>0</v>
      </c>
      <c r="J467" s="7">
        <f>SUMIFS(NK_XUAT_NHAP!O:O,NK_XUAT_NHAP!E:E,A467,NK_XUAT_NHAP!B:B,"PNK")</f>
        <v>0</v>
      </c>
      <c r="K467" s="7">
        <f>SUMIFS(NK_XUAT_NHAP!L:L,NK_XUAT_NHAP!E:E,A467,NK_XUAT_NHAP!B:B,"PXK")</f>
        <v>0</v>
      </c>
      <c r="L467" s="7">
        <f>SUMIFS(NK_XUAT_NHAP!O:O,NK_XUAT_NHAP!E:E,A467,NK_XUAT_NHAP!B:B,"PXK")</f>
        <v>0</v>
      </c>
      <c r="M467" s="7">
        <f t="shared" si="30"/>
        <v>0</v>
      </c>
      <c r="N467" s="7">
        <f t="shared" si="31"/>
        <v>0</v>
      </c>
      <c r="O467" s="7">
        <f t="shared" si="32"/>
        <v>0</v>
      </c>
    </row>
    <row r="468" spans="1:15" ht="19.5" customHeight="1" x14ac:dyDescent="0.25">
      <c r="A468" s="106" t="s">
        <v>580</v>
      </c>
      <c r="B468" s="21" t="s">
        <v>2672</v>
      </c>
      <c r="C468" s="23" t="s">
        <v>581</v>
      </c>
      <c r="D468" s="23">
        <v>0</v>
      </c>
      <c r="E468" s="23"/>
      <c r="F468" s="23">
        <v>900</v>
      </c>
      <c r="G468" s="107">
        <f t="shared" si="29"/>
        <v>0</v>
      </c>
      <c r="I468" s="7">
        <f>SUMIFS(NK_XUAT_NHAP!L:L,NK_XUAT_NHAP!E:E,A468,NK_XUAT_NHAP!B:B,"PNK")</f>
        <v>0</v>
      </c>
      <c r="J468" s="7">
        <f>SUMIFS(NK_XUAT_NHAP!O:O,NK_XUAT_NHAP!E:E,A468,NK_XUAT_NHAP!B:B,"PNK")</f>
        <v>0</v>
      </c>
      <c r="K468" s="7">
        <f>SUMIFS(NK_XUAT_NHAP!L:L,NK_XUAT_NHAP!E:E,A468,NK_XUAT_NHAP!B:B,"PXK")</f>
        <v>0</v>
      </c>
      <c r="L468" s="7">
        <f>SUMIFS(NK_XUAT_NHAP!O:O,NK_XUAT_NHAP!E:E,A468,NK_XUAT_NHAP!B:B,"PXK")</f>
        <v>0</v>
      </c>
      <c r="M468" s="7">
        <f t="shared" si="30"/>
        <v>0</v>
      </c>
      <c r="N468" s="7">
        <f t="shared" si="31"/>
        <v>0</v>
      </c>
      <c r="O468" s="7">
        <f t="shared" si="32"/>
        <v>0</v>
      </c>
    </row>
    <row r="469" spans="1:15" ht="19.5" customHeight="1" x14ac:dyDescent="0.25">
      <c r="A469" s="106" t="s">
        <v>582</v>
      </c>
      <c r="B469" s="21" t="s">
        <v>3120</v>
      </c>
      <c r="C469" s="23" t="s">
        <v>581</v>
      </c>
      <c r="D469" s="23">
        <v>0</v>
      </c>
      <c r="E469" s="23"/>
      <c r="F469" s="23">
        <v>900</v>
      </c>
      <c r="G469" s="107">
        <f t="shared" si="29"/>
        <v>0</v>
      </c>
      <c r="I469" s="7">
        <f>SUMIFS(NK_XUAT_NHAP!L:L,NK_XUAT_NHAP!E:E,A469,NK_XUAT_NHAP!B:B,"PNK")</f>
        <v>0</v>
      </c>
      <c r="J469" s="7">
        <f>SUMIFS(NK_XUAT_NHAP!O:O,NK_XUAT_NHAP!E:E,A469,NK_XUAT_NHAP!B:B,"PNK")</f>
        <v>0</v>
      </c>
      <c r="K469" s="7">
        <f>SUMIFS(NK_XUAT_NHAP!L:L,NK_XUAT_NHAP!E:E,A469,NK_XUAT_NHAP!B:B,"PXK")</f>
        <v>0</v>
      </c>
      <c r="L469" s="7">
        <f>SUMIFS(NK_XUAT_NHAP!O:O,NK_XUAT_NHAP!E:E,A469,NK_XUAT_NHAP!B:B,"PXK")</f>
        <v>0</v>
      </c>
      <c r="M469" s="7">
        <f t="shared" si="30"/>
        <v>0</v>
      </c>
      <c r="N469" s="7">
        <f t="shared" si="31"/>
        <v>0</v>
      </c>
      <c r="O469" s="7">
        <f t="shared" si="32"/>
        <v>0</v>
      </c>
    </row>
    <row r="470" spans="1:15" ht="19.5" customHeight="1" x14ac:dyDescent="0.25">
      <c r="A470" s="106" t="s">
        <v>583</v>
      </c>
      <c r="B470" s="21" t="s">
        <v>3121</v>
      </c>
      <c r="C470" s="23" t="s">
        <v>581</v>
      </c>
      <c r="D470" s="23">
        <v>0</v>
      </c>
      <c r="E470" s="23"/>
      <c r="F470" s="23">
        <v>900</v>
      </c>
      <c r="G470" s="107">
        <f t="shared" si="29"/>
        <v>0</v>
      </c>
      <c r="I470" s="7">
        <f>SUMIFS(NK_XUAT_NHAP!L:L,NK_XUAT_NHAP!E:E,A470,NK_XUAT_NHAP!B:B,"PNK")</f>
        <v>0</v>
      </c>
      <c r="J470" s="7">
        <f>SUMIFS(NK_XUAT_NHAP!O:O,NK_XUAT_NHAP!E:E,A470,NK_XUAT_NHAP!B:B,"PNK")</f>
        <v>0</v>
      </c>
      <c r="K470" s="7">
        <f>SUMIFS(NK_XUAT_NHAP!L:L,NK_XUAT_NHAP!E:E,A470,NK_XUAT_NHAP!B:B,"PXK")</f>
        <v>0</v>
      </c>
      <c r="L470" s="7">
        <f>SUMIFS(NK_XUAT_NHAP!O:O,NK_XUAT_NHAP!E:E,A470,NK_XUAT_NHAP!B:B,"PXK")</f>
        <v>0</v>
      </c>
      <c r="M470" s="7">
        <f t="shared" si="30"/>
        <v>0</v>
      </c>
      <c r="N470" s="7">
        <f t="shared" si="31"/>
        <v>0</v>
      </c>
      <c r="O470" s="7">
        <f t="shared" si="32"/>
        <v>0</v>
      </c>
    </row>
    <row r="471" spans="1:15" ht="19.5" customHeight="1" x14ac:dyDescent="0.25">
      <c r="A471" s="106" t="s">
        <v>584</v>
      </c>
      <c r="B471" s="21" t="s">
        <v>3122</v>
      </c>
      <c r="C471" s="23" t="s">
        <v>581</v>
      </c>
      <c r="D471" s="23">
        <v>0</v>
      </c>
      <c r="E471" s="23"/>
      <c r="F471" s="23">
        <v>900</v>
      </c>
      <c r="G471" s="107">
        <f t="shared" si="29"/>
        <v>0</v>
      </c>
      <c r="I471" s="7">
        <f>SUMIFS(NK_XUAT_NHAP!L:L,NK_XUAT_NHAP!E:E,A471,NK_XUAT_NHAP!B:B,"PNK")</f>
        <v>0</v>
      </c>
      <c r="J471" s="7">
        <f>SUMIFS(NK_XUAT_NHAP!O:O,NK_XUAT_NHAP!E:E,A471,NK_XUAT_NHAP!B:B,"PNK")</f>
        <v>0</v>
      </c>
      <c r="K471" s="7">
        <f>SUMIFS(NK_XUAT_NHAP!L:L,NK_XUAT_NHAP!E:E,A471,NK_XUAT_NHAP!B:B,"PXK")</f>
        <v>0</v>
      </c>
      <c r="L471" s="7">
        <f>SUMIFS(NK_XUAT_NHAP!O:O,NK_XUAT_NHAP!E:E,A471,NK_XUAT_NHAP!B:B,"PXK")</f>
        <v>0</v>
      </c>
      <c r="M471" s="7">
        <f t="shared" si="30"/>
        <v>0</v>
      </c>
      <c r="N471" s="7">
        <f t="shared" si="31"/>
        <v>0</v>
      </c>
      <c r="O471" s="7">
        <f t="shared" si="32"/>
        <v>0</v>
      </c>
    </row>
    <row r="472" spans="1:15" ht="19.5" customHeight="1" x14ac:dyDescent="0.25">
      <c r="A472" s="106" t="s">
        <v>585</v>
      </c>
      <c r="B472" s="21" t="s">
        <v>3123</v>
      </c>
      <c r="C472" s="23" t="s">
        <v>581</v>
      </c>
      <c r="D472" s="23">
        <v>114</v>
      </c>
      <c r="E472" s="23"/>
      <c r="F472" s="23">
        <v>1000</v>
      </c>
      <c r="G472" s="107">
        <f t="shared" si="29"/>
        <v>114000</v>
      </c>
      <c r="I472" s="7">
        <f>SUMIFS(NK_XUAT_NHAP!L:L,NK_XUAT_NHAP!E:E,A472,NK_XUAT_NHAP!B:B,"PNK")</f>
        <v>1411</v>
      </c>
      <c r="J472" s="7">
        <f>SUMIFS(NK_XUAT_NHAP!O:O,NK_XUAT_NHAP!E:E,A472,NK_XUAT_NHAP!B:B,"PNK")</f>
        <v>1411000</v>
      </c>
      <c r="K472" s="7">
        <f>SUMIFS(NK_XUAT_NHAP!L:L,NK_XUAT_NHAP!E:E,A472,NK_XUAT_NHAP!B:B,"PXK")</f>
        <v>1109</v>
      </c>
      <c r="L472" s="7">
        <f>SUMIFS(NK_XUAT_NHAP!O:O,NK_XUAT_NHAP!E:E,A472,NK_XUAT_NHAP!B:B,"PXK")</f>
        <v>1446500</v>
      </c>
      <c r="M472" s="7">
        <f t="shared" si="30"/>
        <v>416</v>
      </c>
      <c r="N472" s="7">
        <f t="shared" si="31"/>
        <v>78500</v>
      </c>
      <c r="O472" s="7">
        <f t="shared" si="32"/>
        <v>188.70192307692307</v>
      </c>
    </row>
    <row r="473" spans="1:15" ht="19.5" customHeight="1" x14ac:dyDescent="0.25">
      <c r="A473" s="106" t="s">
        <v>586</v>
      </c>
      <c r="B473" s="21" t="s">
        <v>3124</v>
      </c>
      <c r="C473" s="23" t="s">
        <v>581</v>
      </c>
      <c r="D473" s="23">
        <v>0</v>
      </c>
      <c r="E473" s="23"/>
      <c r="F473" s="23">
        <v>1000</v>
      </c>
      <c r="G473" s="107">
        <f t="shared" si="29"/>
        <v>0</v>
      </c>
      <c r="I473" s="7">
        <f>SUMIFS(NK_XUAT_NHAP!L:L,NK_XUAT_NHAP!E:E,A473,NK_XUAT_NHAP!B:B,"PNK")</f>
        <v>0</v>
      </c>
      <c r="J473" s="7">
        <f>SUMIFS(NK_XUAT_NHAP!O:O,NK_XUAT_NHAP!E:E,A473,NK_XUAT_NHAP!B:B,"PNK")</f>
        <v>0</v>
      </c>
      <c r="K473" s="7">
        <f>SUMIFS(NK_XUAT_NHAP!L:L,NK_XUAT_NHAP!E:E,A473,NK_XUAT_NHAP!B:B,"PXK")</f>
        <v>0</v>
      </c>
      <c r="L473" s="7">
        <f>SUMIFS(NK_XUAT_NHAP!O:O,NK_XUAT_NHAP!E:E,A473,NK_XUAT_NHAP!B:B,"PXK")</f>
        <v>0</v>
      </c>
      <c r="M473" s="7">
        <f t="shared" si="30"/>
        <v>0</v>
      </c>
      <c r="N473" s="7">
        <f t="shared" si="31"/>
        <v>0</v>
      </c>
      <c r="O473" s="7">
        <f t="shared" si="32"/>
        <v>0</v>
      </c>
    </row>
    <row r="474" spans="1:15" ht="19.5" customHeight="1" x14ac:dyDescent="0.25">
      <c r="A474" s="106" t="s">
        <v>587</v>
      </c>
      <c r="B474" s="21" t="s">
        <v>3125</v>
      </c>
      <c r="C474" s="23" t="s">
        <v>581</v>
      </c>
      <c r="D474" s="23">
        <v>0</v>
      </c>
      <c r="E474" s="23"/>
      <c r="F474" s="23">
        <v>1000</v>
      </c>
      <c r="G474" s="107">
        <f t="shared" si="29"/>
        <v>0</v>
      </c>
      <c r="I474" s="7">
        <f>SUMIFS(NK_XUAT_NHAP!L:L,NK_XUAT_NHAP!E:E,A474,NK_XUAT_NHAP!B:B,"PNK")</f>
        <v>0</v>
      </c>
      <c r="J474" s="7">
        <f>SUMIFS(NK_XUAT_NHAP!O:O,NK_XUAT_NHAP!E:E,A474,NK_XUAT_NHAP!B:B,"PNK")</f>
        <v>0</v>
      </c>
      <c r="K474" s="7">
        <f>SUMIFS(NK_XUAT_NHAP!L:L,NK_XUAT_NHAP!E:E,A474,NK_XUAT_NHAP!B:B,"PXK")</f>
        <v>0</v>
      </c>
      <c r="L474" s="7">
        <f>SUMIFS(NK_XUAT_NHAP!O:O,NK_XUAT_NHAP!E:E,A474,NK_XUAT_NHAP!B:B,"PXK")</f>
        <v>0</v>
      </c>
      <c r="M474" s="7">
        <f t="shared" si="30"/>
        <v>0</v>
      </c>
      <c r="N474" s="7">
        <f t="shared" si="31"/>
        <v>0</v>
      </c>
      <c r="O474" s="7">
        <f t="shared" si="32"/>
        <v>0</v>
      </c>
    </row>
    <row r="475" spans="1:15" ht="19.5" customHeight="1" x14ac:dyDescent="0.25">
      <c r="A475" s="106" t="s">
        <v>588</v>
      </c>
      <c r="B475" s="21" t="s">
        <v>3126</v>
      </c>
      <c r="C475" s="23" t="s">
        <v>581</v>
      </c>
      <c r="D475" s="23">
        <v>0</v>
      </c>
      <c r="E475" s="23"/>
      <c r="F475" s="23">
        <v>1000</v>
      </c>
      <c r="G475" s="107">
        <f t="shared" si="29"/>
        <v>0</v>
      </c>
      <c r="I475" s="7">
        <f>SUMIFS(NK_XUAT_NHAP!L:L,NK_XUAT_NHAP!E:E,A475,NK_XUAT_NHAP!B:B,"PNK")</f>
        <v>0</v>
      </c>
      <c r="J475" s="7">
        <f>SUMIFS(NK_XUAT_NHAP!O:O,NK_XUAT_NHAP!E:E,A475,NK_XUAT_NHAP!B:B,"PNK")</f>
        <v>0</v>
      </c>
      <c r="K475" s="7">
        <f>SUMIFS(NK_XUAT_NHAP!L:L,NK_XUAT_NHAP!E:E,A475,NK_XUAT_NHAP!B:B,"PXK")</f>
        <v>0</v>
      </c>
      <c r="L475" s="7">
        <f>SUMIFS(NK_XUAT_NHAP!O:O,NK_XUAT_NHAP!E:E,A475,NK_XUAT_NHAP!B:B,"PXK")</f>
        <v>0</v>
      </c>
      <c r="M475" s="7">
        <f t="shared" si="30"/>
        <v>0</v>
      </c>
      <c r="N475" s="7">
        <f t="shared" si="31"/>
        <v>0</v>
      </c>
      <c r="O475" s="7">
        <f t="shared" si="32"/>
        <v>0</v>
      </c>
    </row>
    <row r="476" spans="1:15" ht="19.5" customHeight="1" x14ac:dyDescent="0.25">
      <c r="A476" s="106" t="s">
        <v>589</v>
      </c>
      <c r="B476" s="21" t="s">
        <v>3127</v>
      </c>
      <c r="C476" s="23" t="s">
        <v>581</v>
      </c>
      <c r="D476" s="23">
        <v>1801</v>
      </c>
      <c r="E476" s="23"/>
      <c r="F476" s="23">
        <v>1100</v>
      </c>
      <c r="G476" s="107">
        <f t="shared" si="29"/>
        <v>1981100</v>
      </c>
      <c r="I476" s="7">
        <f>SUMIFS(NK_XUAT_NHAP!L:L,NK_XUAT_NHAP!E:E,A476,NK_XUAT_NHAP!B:B,"PNK")</f>
        <v>1000</v>
      </c>
      <c r="J476" s="7">
        <f>SUMIFS(NK_XUAT_NHAP!O:O,NK_XUAT_NHAP!E:E,A476,NK_XUAT_NHAP!B:B,"PNK")</f>
        <v>1100000</v>
      </c>
      <c r="K476" s="7">
        <f>SUMIFS(NK_XUAT_NHAP!L:L,NK_XUAT_NHAP!E:E,A476,NK_XUAT_NHAP!B:B,"PXK")</f>
        <v>1762</v>
      </c>
      <c r="L476" s="7">
        <f>SUMIFS(NK_XUAT_NHAP!O:O,NK_XUAT_NHAP!E:E,A476,NK_XUAT_NHAP!B:B,"PXK")</f>
        <v>2643000</v>
      </c>
      <c r="M476" s="7">
        <f t="shared" si="30"/>
        <v>1039</v>
      </c>
      <c r="N476" s="7">
        <f t="shared" si="31"/>
        <v>438100</v>
      </c>
      <c r="O476" s="7">
        <f t="shared" si="32"/>
        <v>421.65543792107798</v>
      </c>
    </row>
    <row r="477" spans="1:15" ht="19.5" customHeight="1" x14ac:dyDescent="0.25">
      <c r="A477" s="106" t="s">
        <v>590</v>
      </c>
      <c r="B477" s="21" t="s">
        <v>3128</v>
      </c>
      <c r="C477" s="23" t="s">
        <v>581</v>
      </c>
      <c r="D477" s="23">
        <v>0</v>
      </c>
      <c r="E477" s="23"/>
      <c r="F477" s="23">
        <v>1100</v>
      </c>
      <c r="G477" s="107">
        <f t="shared" si="29"/>
        <v>0</v>
      </c>
      <c r="I477" s="7">
        <f>SUMIFS(NK_XUAT_NHAP!L:L,NK_XUAT_NHAP!E:E,A477,NK_XUAT_NHAP!B:B,"PNK")</f>
        <v>0</v>
      </c>
      <c r="J477" s="7">
        <f>SUMIFS(NK_XUAT_NHAP!O:O,NK_XUAT_NHAP!E:E,A477,NK_XUAT_NHAP!B:B,"PNK")</f>
        <v>0</v>
      </c>
      <c r="K477" s="7">
        <f>SUMIFS(NK_XUAT_NHAP!L:L,NK_XUAT_NHAP!E:E,A477,NK_XUAT_NHAP!B:B,"PXK")</f>
        <v>0</v>
      </c>
      <c r="L477" s="7">
        <f>SUMIFS(NK_XUAT_NHAP!O:O,NK_XUAT_NHAP!E:E,A477,NK_XUAT_NHAP!B:B,"PXK")</f>
        <v>0</v>
      </c>
      <c r="M477" s="7">
        <f t="shared" si="30"/>
        <v>0</v>
      </c>
      <c r="N477" s="7">
        <f t="shared" si="31"/>
        <v>0</v>
      </c>
      <c r="O477" s="7">
        <f t="shared" si="32"/>
        <v>0</v>
      </c>
    </row>
    <row r="478" spans="1:15" ht="19.5" customHeight="1" x14ac:dyDescent="0.25">
      <c r="A478" s="106" t="s">
        <v>591</v>
      </c>
      <c r="B478" s="21" t="s">
        <v>3129</v>
      </c>
      <c r="C478" s="23" t="s">
        <v>581</v>
      </c>
      <c r="D478" s="23">
        <v>0</v>
      </c>
      <c r="E478" s="23"/>
      <c r="F478" s="23">
        <v>1100</v>
      </c>
      <c r="G478" s="107">
        <f t="shared" si="29"/>
        <v>0</v>
      </c>
      <c r="I478" s="7">
        <f>SUMIFS(NK_XUAT_NHAP!L:L,NK_XUAT_NHAP!E:E,A478,NK_XUAT_NHAP!B:B,"PNK")</f>
        <v>0</v>
      </c>
      <c r="J478" s="7">
        <f>SUMIFS(NK_XUAT_NHAP!O:O,NK_XUAT_NHAP!E:E,A478,NK_XUAT_NHAP!B:B,"PNK")</f>
        <v>0</v>
      </c>
      <c r="K478" s="7">
        <f>SUMIFS(NK_XUAT_NHAP!L:L,NK_XUAT_NHAP!E:E,A478,NK_XUAT_NHAP!B:B,"PXK")</f>
        <v>0</v>
      </c>
      <c r="L478" s="7">
        <f>SUMIFS(NK_XUAT_NHAP!O:O,NK_XUAT_NHAP!E:E,A478,NK_XUAT_NHAP!B:B,"PXK")</f>
        <v>0</v>
      </c>
      <c r="M478" s="7">
        <f t="shared" si="30"/>
        <v>0</v>
      </c>
      <c r="N478" s="7">
        <f t="shared" si="31"/>
        <v>0</v>
      </c>
      <c r="O478" s="7">
        <f t="shared" si="32"/>
        <v>0</v>
      </c>
    </row>
    <row r="479" spans="1:15" ht="19.5" customHeight="1" x14ac:dyDescent="0.25">
      <c r="A479" s="106" t="s">
        <v>592</v>
      </c>
      <c r="B479" s="21" t="s">
        <v>3130</v>
      </c>
      <c r="C479" s="23" t="s">
        <v>581</v>
      </c>
      <c r="D479" s="23">
        <v>0</v>
      </c>
      <c r="E479" s="23"/>
      <c r="F479" s="23">
        <v>1100</v>
      </c>
      <c r="G479" s="107">
        <f t="shared" si="29"/>
        <v>0</v>
      </c>
      <c r="I479" s="7">
        <f>SUMIFS(NK_XUAT_NHAP!L:L,NK_XUAT_NHAP!E:E,A479,NK_XUAT_NHAP!B:B,"PNK")</f>
        <v>0</v>
      </c>
      <c r="J479" s="7">
        <f>SUMIFS(NK_XUAT_NHAP!O:O,NK_XUAT_NHAP!E:E,A479,NK_XUAT_NHAP!B:B,"PNK")</f>
        <v>0</v>
      </c>
      <c r="K479" s="7">
        <f>SUMIFS(NK_XUAT_NHAP!L:L,NK_XUAT_NHAP!E:E,A479,NK_XUAT_NHAP!B:B,"PXK")</f>
        <v>0</v>
      </c>
      <c r="L479" s="7">
        <f>SUMIFS(NK_XUAT_NHAP!O:O,NK_XUAT_NHAP!E:E,A479,NK_XUAT_NHAP!B:B,"PXK")</f>
        <v>0</v>
      </c>
      <c r="M479" s="7">
        <f t="shared" si="30"/>
        <v>0</v>
      </c>
      <c r="N479" s="7">
        <f t="shared" si="31"/>
        <v>0</v>
      </c>
      <c r="O479" s="7">
        <f t="shared" si="32"/>
        <v>0</v>
      </c>
    </row>
    <row r="480" spans="1:15" ht="19.5" customHeight="1" x14ac:dyDescent="0.25">
      <c r="A480" s="106" t="s">
        <v>593</v>
      </c>
      <c r="B480" s="21" t="s">
        <v>3131</v>
      </c>
      <c r="C480" s="23" t="s">
        <v>581</v>
      </c>
      <c r="D480" s="23">
        <v>236</v>
      </c>
      <c r="E480" s="23"/>
      <c r="F480" s="23">
        <v>1100</v>
      </c>
      <c r="G480" s="107">
        <f t="shared" si="29"/>
        <v>259600</v>
      </c>
      <c r="I480" s="7">
        <f>SUMIFS(NK_XUAT_NHAP!L:L,NK_XUAT_NHAP!E:E,A480,NK_XUAT_NHAP!B:B,"PNK")</f>
        <v>0</v>
      </c>
      <c r="J480" s="7">
        <f>SUMIFS(NK_XUAT_NHAP!O:O,NK_XUAT_NHAP!E:E,A480,NK_XUAT_NHAP!B:B,"PNK")</f>
        <v>0</v>
      </c>
      <c r="K480" s="7">
        <f>SUMIFS(NK_XUAT_NHAP!L:L,NK_XUAT_NHAP!E:E,A480,NK_XUAT_NHAP!B:B,"PXK")</f>
        <v>164</v>
      </c>
      <c r="L480" s="7">
        <f>SUMIFS(NK_XUAT_NHAP!O:O,NK_XUAT_NHAP!E:E,A480,NK_XUAT_NHAP!B:B,"PXK")</f>
        <v>246000</v>
      </c>
      <c r="M480" s="7">
        <f t="shared" si="30"/>
        <v>72</v>
      </c>
      <c r="N480" s="7">
        <f t="shared" si="31"/>
        <v>13600</v>
      </c>
      <c r="O480" s="7">
        <f t="shared" si="32"/>
        <v>188.88888888888889</v>
      </c>
    </row>
    <row r="481" spans="1:15" ht="18.75" customHeight="1" x14ac:dyDescent="0.25">
      <c r="A481" s="106" t="s">
        <v>594</v>
      </c>
      <c r="B481" s="21" t="s">
        <v>3132</v>
      </c>
      <c r="C481" s="23" t="s">
        <v>581</v>
      </c>
      <c r="D481" s="23">
        <v>0</v>
      </c>
      <c r="E481" s="23"/>
      <c r="F481" s="23">
        <v>1100</v>
      </c>
      <c r="G481" s="107">
        <f t="shared" si="29"/>
        <v>0</v>
      </c>
      <c r="I481" s="7">
        <f>SUMIFS(NK_XUAT_NHAP!L:L,NK_XUAT_NHAP!E:E,A481,NK_XUAT_NHAP!B:B,"PNK")</f>
        <v>0</v>
      </c>
      <c r="J481" s="7">
        <f>SUMIFS(NK_XUAT_NHAP!O:O,NK_XUAT_NHAP!E:E,A481,NK_XUAT_NHAP!B:B,"PNK")</f>
        <v>0</v>
      </c>
      <c r="K481" s="7">
        <f>SUMIFS(NK_XUAT_NHAP!L:L,NK_XUAT_NHAP!E:E,A481,NK_XUAT_NHAP!B:B,"PXK")</f>
        <v>0</v>
      </c>
      <c r="L481" s="7">
        <f>SUMIFS(NK_XUAT_NHAP!O:O,NK_XUAT_NHAP!E:E,A481,NK_XUAT_NHAP!B:B,"PXK")</f>
        <v>0</v>
      </c>
      <c r="M481" s="7">
        <f t="shared" si="30"/>
        <v>0</v>
      </c>
      <c r="N481" s="7">
        <f t="shared" si="31"/>
        <v>0</v>
      </c>
      <c r="O481" s="7">
        <f t="shared" si="32"/>
        <v>0</v>
      </c>
    </row>
    <row r="482" spans="1:15" ht="19.5" customHeight="1" x14ac:dyDescent="0.25">
      <c r="A482" s="106" t="s">
        <v>595</v>
      </c>
      <c r="B482" s="21" t="s">
        <v>3133</v>
      </c>
      <c r="C482" s="23" t="s">
        <v>581</v>
      </c>
      <c r="D482" s="23">
        <v>0</v>
      </c>
      <c r="E482" s="23"/>
      <c r="F482" s="23">
        <v>1100</v>
      </c>
      <c r="G482" s="107">
        <f t="shared" si="29"/>
        <v>0</v>
      </c>
      <c r="I482" s="7">
        <f>SUMIFS(NK_XUAT_NHAP!L:L,NK_XUAT_NHAP!E:E,A482,NK_XUAT_NHAP!B:B,"PNK")</f>
        <v>0</v>
      </c>
      <c r="J482" s="7">
        <f>SUMIFS(NK_XUAT_NHAP!O:O,NK_XUAT_NHAP!E:E,A482,NK_XUAT_NHAP!B:B,"PNK")</f>
        <v>0</v>
      </c>
      <c r="K482" s="7">
        <f>SUMIFS(NK_XUAT_NHAP!L:L,NK_XUAT_NHAP!E:E,A482,NK_XUAT_NHAP!B:B,"PXK")</f>
        <v>0</v>
      </c>
      <c r="L482" s="7">
        <f>SUMIFS(NK_XUAT_NHAP!O:O,NK_XUAT_NHAP!E:E,A482,NK_XUAT_NHAP!B:B,"PXK")</f>
        <v>0</v>
      </c>
      <c r="M482" s="7">
        <f t="shared" si="30"/>
        <v>0</v>
      </c>
      <c r="N482" s="7">
        <f t="shared" si="31"/>
        <v>0</v>
      </c>
      <c r="O482" s="7">
        <f t="shared" si="32"/>
        <v>0</v>
      </c>
    </row>
    <row r="483" spans="1:15" ht="19.5" customHeight="1" x14ac:dyDescent="0.25">
      <c r="A483" s="106" t="s">
        <v>596</v>
      </c>
      <c r="B483" s="21" t="s">
        <v>3134</v>
      </c>
      <c r="C483" s="23" t="s">
        <v>581</v>
      </c>
      <c r="D483" s="23">
        <v>0</v>
      </c>
      <c r="E483" s="23"/>
      <c r="F483" s="23">
        <v>1100</v>
      </c>
      <c r="G483" s="107">
        <f t="shared" si="29"/>
        <v>0</v>
      </c>
      <c r="I483" s="7">
        <f>SUMIFS(NK_XUAT_NHAP!L:L,NK_XUAT_NHAP!E:E,A483,NK_XUAT_NHAP!B:B,"PNK")</f>
        <v>0</v>
      </c>
      <c r="J483" s="7">
        <f>SUMIFS(NK_XUAT_NHAP!O:O,NK_XUAT_NHAP!E:E,A483,NK_XUAT_NHAP!B:B,"PNK")</f>
        <v>0</v>
      </c>
      <c r="K483" s="7">
        <f>SUMIFS(NK_XUAT_NHAP!L:L,NK_XUAT_NHAP!E:E,A483,NK_XUAT_NHAP!B:B,"PXK")</f>
        <v>0</v>
      </c>
      <c r="L483" s="7">
        <f>SUMIFS(NK_XUAT_NHAP!O:O,NK_XUAT_NHAP!E:E,A483,NK_XUAT_NHAP!B:B,"PXK")</f>
        <v>0</v>
      </c>
      <c r="M483" s="7">
        <f t="shared" si="30"/>
        <v>0</v>
      </c>
      <c r="N483" s="7">
        <f t="shared" si="31"/>
        <v>0</v>
      </c>
      <c r="O483" s="7">
        <f t="shared" si="32"/>
        <v>0</v>
      </c>
    </row>
    <row r="484" spans="1:15" ht="19.5" customHeight="1" x14ac:dyDescent="0.25">
      <c r="A484" s="106" t="s">
        <v>600</v>
      </c>
      <c r="B484" s="21" t="s">
        <v>601</v>
      </c>
      <c r="C484" s="23">
        <v>0</v>
      </c>
      <c r="D484" s="23">
        <v>0</v>
      </c>
      <c r="E484" s="23"/>
      <c r="F484" s="23">
        <v>0</v>
      </c>
      <c r="G484" s="107">
        <f t="shared" si="29"/>
        <v>0</v>
      </c>
      <c r="I484" s="7">
        <f>SUMIFS(NK_XUAT_NHAP!L:L,NK_XUAT_NHAP!E:E,A484,NK_XUAT_NHAP!B:B,"PNK")</f>
        <v>0</v>
      </c>
      <c r="J484" s="7">
        <f>SUMIFS(NK_XUAT_NHAP!O:O,NK_XUAT_NHAP!E:E,A484,NK_XUAT_NHAP!B:B,"PNK")</f>
        <v>0</v>
      </c>
      <c r="K484" s="7">
        <f>SUMIFS(NK_XUAT_NHAP!L:L,NK_XUAT_NHAP!E:E,A484,NK_XUAT_NHAP!B:B,"PXK")</f>
        <v>0</v>
      </c>
      <c r="L484" s="7">
        <f>SUMIFS(NK_XUAT_NHAP!O:O,NK_XUAT_NHAP!E:E,A484,NK_XUAT_NHAP!B:B,"PXK")</f>
        <v>0</v>
      </c>
      <c r="M484" s="7">
        <f t="shared" si="30"/>
        <v>0</v>
      </c>
      <c r="N484" s="7">
        <f t="shared" si="31"/>
        <v>0</v>
      </c>
      <c r="O484" s="7">
        <f t="shared" si="32"/>
        <v>0</v>
      </c>
    </row>
    <row r="485" spans="1:15" ht="19.5" customHeight="1" x14ac:dyDescent="0.25">
      <c r="A485" s="106" t="s">
        <v>602</v>
      </c>
      <c r="B485" s="21" t="s">
        <v>603</v>
      </c>
      <c r="C485" s="23" t="s">
        <v>49</v>
      </c>
      <c r="D485" s="23">
        <v>0</v>
      </c>
      <c r="E485" s="23"/>
      <c r="F485" s="23">
        <v>13500</v>
      </c>
      <c r="G485" s="107">
        <f t="shared" si="29"/>
        <v>0</v>
      </c>
      <c r="I485" s="7">
        <f>SUMIFS(NK_XUAT_NHAP!L:L,NK_XUAT_NHAP!E:E,A485,NK_XUAT_NHAP!B:B,"PNK")</f>
        <v>0</v>
      </c>
      <c r="J485" s="7">
        <f>SUMIFS(NK_XUAT_NHAP!O:O,NK_XUAT_NHAP!E:E,A485,NK_XUAT_NHAP!B:B,"PNK")</f>
        <v>0</v>
      </c>
      <c r="K485" s="7">
        <f>SUMIFS(NK_XUAT_NHAP!L:L,NK_XUAT_NHAP!E:E,A485,NK_XUAT_NHAP!B:B,"PXK")</f>
        <v>0</v>
      </c>
      <c r="L485" s="7">
        <f>SUMIFS(NK_XUAT_NHAP!O:O,NK_XUAT_NHAP!E:E,A485,NK_XUAT_NHAP!B:B,"PXK")</f>
        <v>0</v>
      </c>
      <c r="M485" s="7">
        <f t="shared" si="30"/>
        <v>0</v>
      </c>
      <c r="N485" s="7">
        <f t="shared" si="31"/>
        <v>0</v>
      </c>
      <c r="O485" s="7">
        <f t="shared" si="32"/>
        <v>0</v>
      </c>
    </row>
    <row r="486" spans="1:15" ht="19.5" customHeight="1" x14ac:dyDescent="0.25">
      <c r="A486" s="106" t="s">
        <v>604</v>
      </c>
      <c r="B486" s="21" t="s">
        <v>605</v>
      </c>
      <c r="C486" s="23" t="s">
        <v>49</v>
      </c>
      <c r="D486" s="23">
        <v>44</v>
      </c>
      <c r="E486" s="23"/>
      <c r="F486" s="23">
        <v>55000</v>
      </c>
      <c r="G486" s="107">
        <f t="shared" si="29"/>
        <v>2420000</v>
      </c>
      <c r="I486" s="7">
        <f>SUMIFS(NK_XUAT_NHAP!L:L,NK_XUAT_NHAP!E:E,A486,NK_XUAT_NHAP!B:B,"PNK")</f>
        <v>50</v>
      </c>
      <c r="J486" s="7">
        <f>SUMIFS(NK_XUAT_NHAP!O:O,NK_XUAT_NHAP!E:E,A486,NK_XUAT_NHAP!B:B,"PNK")</f>
        <v>2480000</v>
      </c>
      <c r="K486" s="7">
        <f>SUMIFS(NK_XUAT_NHAP!L:L,NK_XUAT_NHAP!E:E,A486,NK_XUAT_NHAP!B:B,"PXK")</f>
        <v>31</v>
      </c>
      <c r="L486" s="7">
        <f>SUMIFS(NK_XUAT_NHAP!O:O,NK_XUAT_NHAP!E:E,A486,NK_XUAT_NHAP!B:B,"PXK")</f>
        <v>2319700</v>
      </c>
      <c r="M486" s="7">
        <f t="shared" si="30"/>
        <v>63</v>
      </c>
      <c r="N486" s="7">
        <f t="shared" si="31"/>
        <v>2580300</v>
      </c>
      <c r="O486" s="7">
        <f t="shared" si="32"/>
        <v>40957.142857142855</v>
      </c>
    </row>
    <row r="487" spans="1:15" ht="19.5" customHeight="1" x14ac:dyDescent="0.25">
      <c r="A487" s="106" t="s">
        <v>606</v>
      </c>
      <c r="B487" s="21" t="s">
        <v>607</v>
      </c>
      <c r="C487" s="23" t="s">
        <v>49</v>
      </c>
      <c r="D487" s="23">
        <v>0</v>
      </c>
      <c r="E487" s="23"/>
      <c r="F487" s="23">
        <v>159100</v>
      </c>
      <c r="G487" s="107">
        <f t="shared" si="29"/>
        <v>0</v>
      </c>
      <c r="I487" s="7">
        <f>SUMIFS(NK_XUAT_NHAP!L:L,NK_XUAT_NHAP!E:E,A487,NK_XUAT_NHAP!B:B,"PNK")</f>
        <v>0</v>
      </c>
      <c r="J487" s="7">
        <f>SUMIFS(NK_XUAT_NHAP!O:O,NK_XUAT_NHAP!E:E,A487,NK_XUAT_NHAP!B:B,"PNK")</f>
        <v>0</v>
      </c>
      <c r="K487" s="7">
        <f>SUMIFS(NK_XUAT_NHAP!L:L,NK_XUAT_NHAP!E:E,A487,NK_XUAT_NHAP!B:B,"PXK")</f>
        <v>0</v>
      </c>
      <c r="L487" s="7">
        <f>SUMIFS(NK_XUAT_NHAP!O:O,NK_XUAT_NHAP!E:E,A487,NK_XUAT_NHAP!B:B,"PXK")</f>
        <v>0</v>
      </c>
      <c r="M487" s="7">
        <f t="shared" si="30"/>
        <v>0</v>
      </c>
      <c r="N487" s="7">
        <f t="shared" si="31"/>
        <v>0</v>
      </c>
      <c r="O487" s="7">
        <f t="shared" si="32"/>
        <v>0</v>
      </c>
    </row>
    <row r="488" spans="1:15" ht="19.5" customHeight="1" x14ac:dyDescent="0.25">
      <c r="A488" s="106" t="s">
        <v>608</v>
      </c>
      <c r="B488" s="21" t="s">
        <v>609</v>
      </c>
      <c r="C488" s="23" t="s">
        <v>49</v>
      </c>
      <c r="D488" s="23">
        <v>1</v>
      </c>
      <c r="E488" s="23"/>
      <c r="F488" s="23">
        <v>176000</v>
      </c>
      <c r="G488" s="107">
        <f t="shared" si="29"/>
        <v>176000</v>
      </c>
      <c r="I488" s="7">
        <f>SUMIFS(NK_XUAT_NHAP!L:L,NK_XUAT_NHAP!E:E,A488,NK_XUAT_NHAP!B:B,"PNK")</f>
        <v>6</v>
      </c>
      <c r="J488" s="7">
        <f>SUMIFS(NK_XUAT_NHAP!O:O,NK_XUAT_NHAP!E:E,A488,NK_XUAT_NHAP!B:B,"PNK")</f>
        <v>952800</v>
      </c>
      <c r="K488" s="7">
        <f>SUMIFS(NK_XUAT_NHAP!L:L,NK_XUAT_NHAP!E:E,A488,NK_XUAT_NHAP!B:B,"PXK")</f>
        <v>7</v>
      </c>
      <c r="L488" s="7">
        <f>SUMIFS(NK_XUAT_NHAP!O:O,NK_XUAT_NHAP!E:E,A488,NK_XUAT_NHAP!B:B,"PXK")</f>
        <v>1682100</v>
      </c>
      <c r="M488" s="7">
        <f t="shared" si="30"/>
        <v>0</v>
      </c>
      <c r="N488" s="7">
        <f t="shared" si="31"/>
        <v>-553300</v>
      </c>
      <c r="O488" s="7">
        <f t="shared" si="32"/>
        <v>0</v>
      </c>
    </row>
    <row r="489" spans="1:15" ht="19.5" customHeight="1" x14ac:dyDescent="0.25">
      <c r="A489" s="106" t="s">
        <v>610</v>
      </c>
      <c r="B489" s="21" t="s">
        <v>611</v>
      </c>
      <c r="C489" s="23" t="s">
        <v>49</v>
      </c>
      <c r="D489" s="23">
        <v>8</v>
      </c>
      <c r="E489" s="23"/>
      <c r="F489" s="23">
        <v>185000</v>
      </c>
      <c r="G489" s="107">
        <f t="shared" si="29"/>
        <v>1480000</v>
      </c>
      <c r="I489" s="7">
        <f>SUMIFS(NK_XUAT_NHAP!L:L,NK_XUAT_NHAP!E:E,A489,NK_XUAT_NHAP!B:B,"PNK")</f>
        <v>31</v>
      </c>
      <c r="J489" s="7">
        <f>SUMIFS(NK_XUAT_NHAP!O:O,NK_XUAT_NHAP!E:E,A489,NK_XUAT_NHAP!B:B,"PNK")</f>
        <v>5173900</v>
      </c>
      <c r="K489" s="7">
        <f>SUMIFS(NK_XUAT_NHAP!L:L,NK_XUAT_NHAP!E:E,A489,NK_XUAT_NHAP!B:B,"PXK")</f>
        <v>15</v>
      </c>
      <c r="L489" s="7">
        <f>SUMIFS(NK_XUAT_NHAP!O:O,NK_XUAT_NHAP!E:E,A489,NK_XUAT_NHAP!B:B,"PXK")</f>
        <v>3840700</v>
      </c>
      <c r="M489" s="7">
        <f t="shared" si="30"/>
        <v>24</v>
      </c>
      <c r="N489" s="7">
        <f t="shared" si="31"/>
        <v>2813200</v>
      </c>
      <c r="O489" s="7">
        <f t="shared" si="32"/>
        <v>117216.66666666667</v>
      </c>
    </row>
    <row r="490" spans="1:15" ht="19.5" customHeight="1" x14ac:dyDescent="0.25">
      <c r="A490" s="106" t="s">
        <v>612</v>
      </c>
      <c r="B490" s="21" t="s">
        <v>613</v>
      </c>
      <c r="C490" s="23" t="s">
        <v>49</v>
      </c>
      <c r="D490" s="23">
        <v>0</v>
      </c>
      <c r="E490" s="23"/>
      <c r="F490" s="23">
        <v>190600</v>
      </c>
      <c r="G490" s="107">
        <f t="shared" si="29"/>
        <v>0</v>
      </c>
      <c r="I490" s="7">
        <f>SUMIFS(NK_XUAT_NHAP!L:L,NK_XUAT_NHAP!E:E,A490,NK_XUAT_NHAP!B:B,"PNK")</f>
        <v>90</v>
      </c>
      <c r="J490" s="7">
        <f>SUMIFS(NK_XUAT_NHAP!O:O,NK_XUAT_NHAP!E:E,A490,NK_XUAT_NHAP!B:B,"PNK")</f>
        <v>15471000</v>
      </c>
      <c r="K490" s="7">
        <f>SUMIFS(NK_XUAT_NHAP!L:L,NK_XUAT_NHAP!E:E,A490,NK_XUAT_NHAP!B:B,"PXK")</f>
        <v>69</v>
      </c>
      <c r="L490" s="7">
        <f>SUMIFS(NK_XUAT_NHAP!O:O,NK_XUAT_NHAP!E:E,A490,NK_XUAT_NHAP!B:B,"PXK")</f>
        <v>17406300</v>
      </c>
      <c r="M490" s="7">
        <f t="shared" si="30"/>
        <v>21</v>
      </c>
      <c r="N490" s="7">
        <f t="shared" si="31"/>
        <v>-1935300</v>
      </c>
      <c r="O490" s="7">
        <f t="shared" si="32"/>
        <v>-92157.142857142855</v>
      </c>
    </row>
    <row r="491" spans="1:15" ht="19.5" customHeight="1" x14ac:dyDescent="0.25">
      <c r="A491" s="106" t="s">
        <v>614</v>
      </c>
      <c r="B491" s="21" t="s">
        <v>615</v>
      </c>
      <c r="C491" s="23" t="s">
        <v>49</v>
      </c>
      <c r="D491" s="23">
        <v>2</v>
      </c>
      <c r="E491" s="23"/>
      <c r="F491" s="23">
        <v>195000</v>
      </c>
      <c r="G491" s="107">
        <f t="shared" si="29"/>
        <v>390000</v>
      </c>
      <c r="I491" s="7">
        <f>SUMIFS(NK_XUAT_NHAP!L:L,NK_XUAT_NHAP!E:E,A491,NK_XUAT_NHAP!B:B,"PNK")</f>
        <v>15</v>
      </c>
      <c r="J491" s="7">
        <f>SUMIFS(NK_XUAT_NHAP!O:O,NK_XUAT_NHAP!E:E,A491,NK_XUAT_NHAP!B:B,"PNK")</f>
        <v>2638500</v>
      </c>
      <c r="K491" s="7">
        <f>SUMIFS(NK_XUAT_NHAP!L:L,NK_XUAT_NHAP!E:E,A491,NK_XUAT_NHAP!B:B,"PXK")</f>
        <v>15</v>
      </c>
      <c r="L491" s="7">
        <f>SUMIFS(NK_XUAT_NHAP!O:O,NK_XUAT_NHAP!E:E,A491,NK_XUAT_NHAP!B:B,"PXK")</f>
        <v>3993000</v>
      </c>
      <c r="M491" s="7">
        <f t="shared" si="30"/>
        <v>2</v>
      </c>
      <c r="N491" s="7">
        <f t="shared" si="31"/>
        <v>-964500</v>
      </c>
      <c r="O491" s="7">
        <f t="shared" si="32"/>
        <v>-482250</v>
      </c>
    </row>
    <row r="492" spans="1:15" ht="19.5" customHeight="1" x14ac:dyDescent="0.25">
      <c r="A492" s="106" t="s">
        <v>616</v>
      </c>
      <c r="B492" s="21" t="s">
        <v>617</v>
      </c>
      <c r="C492" s="23" t="s">
        <v>49</v>
      </c>
      <c r="D492" s="23">
        <v>6</v>
      </c>
      <c r="E492" s="23"/>
      <c r="F492" s="23">
        <v>221900</v>
      </c>
      <c r="G492" s="107">
        <f t="shared" si="29"/>
        <v>1331400</v>
      </c>
      <c r="I492" s="7">
        <f>SUMIFS(NK_XUAT_NHAP!L:L,NK_XUAT_NHAP!E:E,A492,NK_XUAT_NHAP!B:B,"PNK")</f>
        <v>0</v>
      </c>
      <c r="J492" s="7">
        <f>SUMIFS(NK_XUAT_NHAP!O:O,NK_XUAT_NHAP!E:E,A492,NK_XUAT_NHAP!B:B,"PNK")</f>
        <v>0</v>
      </c>
      <c r="K492" s="7">
        <f>SUMIFS(NK_XUAT_NHAP!L:L,NK_XUAT_NHAP!E:E,A492,NK_XUAT_NHAP!B:B,"PXK")</f>
        <v>0</v>
      </c>
      <c r="L492" s="7">
        <f>SUMIFS(NK_XUAT_NHAP!O:O,NK_XUAT_NHAP!E:E,A492,NK_XUAT_NHAP!B:B,"PXK")</f>
        <v>0</v>
      </c>
      <c r="M492" s="7">
        <f t="shared" si="30"/>
        <v>6</v>
      </c>
      <c r="N492" s="7">
        <f t="shared" si="31"/>
        <v>1331400</v>
      </c>
      <c r="O492" s="7">
        <f t="shared" si="32"/>
        <v>221900</v>
      </c>
    </row>
    <row r="493" spans="1:15" ht="19.5" customHeight="1" x14ac:dyDescent="0.25">
      <c r="A493" s="106" t="s">
        <v>618</v>
      </c>
      <c r="B493" s="21" t="s">
        <v>619</v>
      </c>
      <c r="C493" s="23" t="s">
        <v>49</v>
      </c>
      <c r="D493" s="23">
        <v>0</v>
      </c>
      <c r="E493" s="23"/>
      <c r="F493" s="23">
        <v>234300</v>
      </c>
      <c r="G493" s="107">
        <f t="shared" si="29"/>
        <v>0</v>
      </c>
      <c r="I493" s="7">
        <f>SUMIFS(NK_XUAT_NHAP!L:L,NK_XUAT_NHAP!E:E,A493,NK_XUAT_NHAP!B:B,"PNK")</f>
        <v>0</v>
      </c>
      <c r="J493" s="7">
        <f>SUMIFS(NK_XUAT_NHAP!O:O,NK_XUAT_NHAP!E:E,A493,NK_XUAT_NHAP!B:B,"PNK")</f>
        <v>0</v>
      </c>
      <c r="K493" s="7">
        <f>SUMIFS(NK_XUAT_NHAP!L:L,NK_XUAT_NHAP!E:E,A493,NK_XUAT_NHAP!B:B,"PXK")</f>
        <v>0</v>
      </c>
      <c r="L493" s="7">
        <f>SUMIFS(NK_XUAT_NHAP!O:O,NK_XUAT_NHAP!E:E,A493,NK_XUAT_NHAP!B:B,"PXK")</f>
        <v>0</v>
      </c>
      <c r="M493" s="7">
        <f t="shared" si="30"/>
        <v>0</v>
      </c>
      <c r="N493" s="7">
        <f t="shared" si="31"/>
        <v>0</v>
      </c>
      <c r="O493" s="7">
        <f t="shared" si="32"/>
        <v>0</v>
      </c>
    </row>
    <row r="494" spans="1:15" ht="19.5" customHeight="1" x14ac:dyDescent="0.25">
      <c r="A494" s="106" t="s">
        <v>620</v>
      </c>
      <c r="B494" s="21" t="s">
        <v>621</v>
      </c>
      <c r="C494" s="23" t="s">
        <v>49</v>
      </c>
      <c r="D494" s="23">
        <v>0</v>
      </c>
      <c r="E494" s="23"/>
      <c r="F494" s="23">
        <v>288000</v>
      </c>
      <c r="G494" s="107">
        <f t="shared" si="29"/>
        <v>0</v>
      </c>
      <c r="I494" s="7">
        <f>SUMIFS(NK_XUAT_NHAP!L:L,NK_XUAT_NHAP!E:E,A494,NK_XUAT_NHAP!B:B,"PNK")</f>
        <v>9</v>
      </c>
      <c r="J494" s="7">
        <f>SUMIFS(NK_XUAT_NHAP!O:O,NK_XUAT_NHAP!E:E,A494,NK_XUAT_NHAP!B:B,"PNK")</f>
        <v>2338200</v>
      </c>
      <c r="K494" s="7">
        <f>SUMIFS(NK_XUAT_NHAP!L:L,NK_XUAT_NHAP!E:E,A494,NK_XUAT_NHAP!B:B,"PXK")</f>
        <v>9</v>
      </c>
      <c r="L494" s="7">
        <f>SUMIFS(NK_XUAT_NHAP!O:O,NK_XUAT_NHAP!E:E,A494,NK_XUAT_NHAP!B:B,"PXK")</f>
        <v>3537900</v>
      </c>
      <c r="M494" s="7">
        <f t="shared" si="30"/>
        <v>0</v>
      </c>
      <c r="N494" s="7">
        <f t="shared" si="31"/>
        <v>-1199700</v>
      </c>
      <c r="O494" s="7">
        <f t="shared" si="32"/>
        <v>0</v>
      </c>
    </row>
    <row r="495" spans="1:15" ht="19.5" customHeight="1" x14ac:dyDescent="0.25">
      <c r="A495" s="106" t="s">
        <v>622</v>
      </c>
      <c r="B495" s="21" t="s">
        <v>623</v>
      </c>
      <c r="C495" s="23" t="s">
        <v>49</v>
      </c>
      <c r="D495" s="23">
        <v>0</v>
      </c>
      <c r="E495" s="23"/>
      <c r="F495" s="23">
        <v>316100</v>
      </c>
      <c r="G495" s="107">
        <f t="shared" si="29"/>
        <v>0</v>
      </c>
      <c r="I495" s="7">
        <f>SUMIFS(NK_XUAT_NHAP!L:L,NK_XUAT_NHAP!E:E,A495,NK_XUAT_NHAP!B:B,"PNK")</f>
        <v>0</v>
      </c>
      <c r="J495" s="7">
        <f>SUMIFS(NK_XUAT_NHAP!O:O,NK_XUAT_NHAP!E:E,A495,NK_XUAT_NHAP!B:B,"PNK")</f>
        <v>0</v>
      </c>
      <c r="K495" s="7">
        <f>SUMIFS(NK_XUAT_NHAP!L:L,NK_XUAT_NHAP!E:E,A495,NK_XUAT_NHAP!B:B,"PXK")</f>
        <v>0</v>
      </c>
      <c r="L495" s="7">
        <f>SUMIFS(NK_XUAT_NHAP!O:O,NK_XUAT_NHAP!E:E,A495,NK_XUAT_NHAP!B:B,"PXK")</f>
        <v>0</v>
      </c>
      <c r="M495" s="7">
        <f t="shared" si="30"/>
        <v>0</v>
      </c>
      <c r="N495" s="7">
        <f t="shared" si="31"/>
        <v>0</v>
      </c>
      <c r="O495" s="7">
        <f t="shared" si="32"/>
        <v>0</v>
      </c>
    </row>
    <row r="496" spans="1:15" ht="19.5" customHeight="1" x14ac:dyDescent="0.25">
      <c r="A496" s="106" t="s">
        <v>624</v>
      </c>
      <c r="B496" s="21" t="s">
        <v>625</v>
      </c>
      <c r="C496" s="23" t="s">
        <v>49</v>
      </c>
      <c r="D496" s="23">
        <v>0</v>
      </c>
      <c r="E496" s="23"/>
      <c r="F496" s="23">
        <v>319500</v>
      </c>
      <c r="G496" s="107">
        <f t="shared" si="29"/>
        <v>0</v>
      </c>
      <c r="I496" s="7">
        <f>SUMIFS(NK_XUAT_NHAP!L:L,NK_XUAT_NHAP!E:E,A496,NK_XUAT_NHAP!B:B,"PNK")</f>
        <v>0</v>
      </c>
      <c r="J496" s="7">
        <f>SUMIFS(NK_XUAT_NHAP!O:O,NK_XUAT_NHAP!E:E,A496,NK_XUAT_NHAP!B:B,"PNK")</f>
        <v>0</v>
      </c>
      <c r="K496" s="7">
        <f>SUMIFS(NK_XUAT_NHAP!L:L,NK_XUAT_NHAP!E:E,A496,NK_XUAT_NHAP!B:B,"PXK")</f>
        <v>0</v>
      </c>
      <c r="L496" s="7">
        <f>SUMIFS(NK_XUAT_NHAP!O:O,NK_XUAT_NHAP!E:E,A496,NK_XUAT_NHAP!B:B,"PXK")</f>
        <v>0</v>
      </c>
      <c r="M496" s="7">
        <f t="shared" si="30"/>
        <v>0</v>
      </c>
      <c r="N496" s="7">
        <f t="shared" si="31"/>
        <v>0</v>
      </c>
      <c r="O496" s="7">
        <f t="shared" si="32"/>
        <v>0</v>
      </c>
    </row>
    <row r="497" spans="1:15" ht="19.5" customHeight="1" x14ac:dyDescent="0.25">
      <c r="A497" s="106" t="s">
        <v>626</v>
      </c>
      <c r="B497" s="21" t="s">
        <v>627</v>
      </c>
      <c r="C497" s="23" t="s">
        <v>49</v>
      </c>
      <c r="D497" s="23">
        <v>0</v>
      </c>
      <c r="E497" s="23"/>
      <c r="F497" s="23">
        <v>327300</v>
      </c>
      <c r="G497" s="107">
        <f t="shared" si="29"/>
        <v>0</v>
      </c>
      <c r="I497" s="7">
        <f>SUMIFS(NK_XUAT_NHAP!L:L,NK_XUAT_NHAP!E:E,A497,NK_XUAT_NHAP!B:B,"PNK")</f>
        <v>0</v>
      </c>
      <c r="J497" s="7">
        <f>SUMIFS(NK_XUAT_NHAP!O:O,NK_XUAT_NHAP!E:E,A497,NK_XUAT_NHAP!B:B,"PNK")</f>
        <v>0</v>
      </c>
      <c r="K497" s="7">
        <f>SUMIFS(NK_XUAT_NHAP!L:L,NK_XUAT_NHAP!E:E,A497,NK_XUAT_NHAP!B:B,"PXK")</f>
        <v>0</v>
      </c>
      <c r="L497" s="7">
        <f>SUMIFS(NK_XUAT_NHAP!O:O,NK_XUAT_NHAP!E:E,A497,NK_XUAT_NHAP!B:B,"PXK")</f>
        <v>0</v>
      </c>
      <c r="M497" s="7">
        <f t="shared" si="30"/>
        <v>0</v>
      </c>
      <c r="N497" s="7">
        <f t="shared" si="31"/>
        <v>0</v>
      </c>
      <c r="O497" s="7">
        <f t="shared" si="32"/>
        <v>0</v>
      </c>
    </row>
    <row r="498" spans="1:15" s="24" customFormat="1" ht="19.5" customHeight="1" x14ac:dyDescent="0.25">
      <c r="A498" s="106" t="s">
        <v>628</v>
      </c>
      <c r="B498" s="21" t="s">
        <v>629</v>
      </c>
      <c r="C498" s="23" t="s">
        <v>49</v>
      </c>
      <c r="D498" s="23">
        <v>0</v>
      </c>
      <c r="E498" s="23"/>
      <c r="F498" s="23">
        <v>331800</v>
      </c>
      <c r="G498" s="107">
        <f t="shared" si="29"/>
        <v>0</v>
      </c>
      <c r="I498" s="7">
        <f>SUMIFS(NK_XUAT_NHAP!L:L,NK_XUAT_NHAP!E:E,A498,NK_XUAT_NHAP!B:B,"PNK")</f>
        <v>12</v>
      </c>
      <c r="J498" s="7">
        <f>SUMIFS(NK_XUAT_NHAP!O:O,NK_XUAT_NHAP!E:E,A498,NK_XUAT_NHAP!B:B,"PNK")</f>
        <v>3591600</v>
      </c>
      <c r="K498" s="7">
        <f>SUMIFS(NK_XUAT_NHAP!L:L,NK_XUAT_NHAP!E:E,A498,NK_XUAT_NHAP!B:B,"PXK")</f>
        <v>12</v>
      </c>
      <c r="L498" s="7">
        <f>SUMIFS(NK_XUAT_NHAP!O:O,NK_XUAT_NHAP!E:E,A498,NK_XUAT_NHAP!B:B,"PXK")</f>
        <v>5334000</v>
      </c>
      <c r="M498" s="7">
        <f t="shared" si="30"/>
        <v>0</v>
      </c>
      <c r="N498" s="7">
        <f t="shared" si="31"/>
        <v>-1742400</v>
      </c>
      <c r="O498" s="7">
        <f t="shared" si="32"/>
        <v>0</v>
      </c>
    </row>
    <row r="499" spans="1:15" s="24" customFormat="1" ht="19.5" customHeight="1" x14ac:dyDescent="0.25">
      <c r="A499" s="106" t="s">
        <v>630</v>
      </c>
      <c r="B499" s="21" t="s">
        <v>631</v>
      </c>
      <c r="C499" s="23" t="s">
        <v>49</v>
      </c>
      <c r="D499" s="23">
        <v>0</v>
      </c>
      <c r="E499" s="23"/>
      <c r="F499" s="23">
        <v>341900</v>
      </c>
      <c r="G499" s="107">
        <f t="shared" si="29"/>
        <v>0</v>
      </c>
      <c r="I499" s="7">
        <f>SUMIFS(NK_XUAT_NHAP!L:L,NK_XUAT_NHAP!E:E,A499,NK_XUAT_NHAP!B:B,"PNK")</f>
        <v>18</v>
      </c>
      <c r="J499" s="7">
        <f>SUMIFS(NK_XUAT_NHAP!O:O,NK_XUAT_NHAP!E:E,A499,NK_XUAT_NHAP!B:B,"PNK")</f>
        <v>5551200</v>
      </c>
      <c r="K499" s="7">
        <f>SUMIFS(NK_XUAT_NHAP!L:L,NK_XUAT_NHAP!E:E,A499,NK_XUAT_NHAP!B:B,"PXK")</f>
        <v>18</v>
      </c>
      <c r="L499" s="7">
        <f>SUMIFS(NK_XUAT_NHAP!O:O,NK_XUAT_NHAP!E:E,A499,NK_XUAT_NHAP!B:B,"PXK")</f>
        <v>8398800</v>
      </c>
      <c r="M499" s="7">
        <f t="shared" si="30"/>
        <v>0</v>
      </c>
      <c r="N499" s="7">
        <f t="shared" si="31"/>
        <v>-2847600</v>
      </c>
      <c r="O499" s="7">
        <f t="shared" si="32"/>
        <v>0</v>
      </c>
    </row>
    <row r="500" spans="1:15" s="24" customFormat="1" ht="19.5" customHeight="1" x14ac:dyDescent="0.25">
      <c r="A500" s="106" t="s">
        <v>632</v>
      </c>
      <c r="B500" s="21" t="s">
        <v>633</v>
      </c>
      <c r="C500" s="23" t="s">
        <v>49</v>
      </c>
      <c r="D500" s="23">
        <v>0</v>
      </c>
      <c r="E500" s="23"/>
      <c r="F500" s="23">
        <v>347400</v>
      </c>
      <c r="G500" s="107">
        <f t="shared" si="29"/>
        <v>0</v>
      </c>
      <c r="I500" s="7">
        <f>SUMIFS(NK_XUAT_NHAP!L:L,NK_XUAT_NHAP!E:E,A500,NK_XUAT_NHAP!B:B,"PNK")</f>
        <v>0</v>
      </c>
      <c r="J500" s="7">
        <f>SUMIFS(NK_XUAT_NHAP!O:O,NK_XUAT_NHAP!E:E,A500,NK_XUAT_NHAP!B:B,"PNK")</f>
        <v>0</v>
      </c>
      <c r="K500" s="7">
        <f>SUMIFS(NK_XUAT_NHAP!L:L,NK_XUAT_NHAP!E:E,A500,NK_XUAT_NHAP!B:B,"PXK")</f>
        <v>0</v>
      </c>
      <c r="L500" s="7">
        <f>SUMIFS(NK_XUAT_NHAP!O:O,NK_XUAT_NHAP!E:E,A500,NK_XUAT_NHAP!B:B,"PXK")</f>
        <v>0</v>
      </c>
      <c r="M500" s="7">
        <f t="shared" si="30"/>
        <v>0</v>
      </c>
      <c r="N500" s="7">
        <f t="shared" si="31"/>
        <v>0</v>
      </c>
      <c r="O500" s="7">
        <f t="shared" si="32"/>
        <v>0</v>
      </c>
    </row>
    <row r="501" spans="1:15" s="24" customFormat="1" ht="19.5" customHeight="1" x14ac:dyDescent="0.25">
      <c r="A501" s="106" t="s">
        <v>634</v>
      </c>
      <c r="B501" s="21" t="s">
        <v>635</v>
      </c>
      <c r="C501" s="23" t="s">
        <v>49</v>
      </c>
      <c r="D501" s="23">
        <v>0</v>
      </c>
      <c r="E501" s="23"/>
      <c r="F501" s="23">
        <v>375500</v>
      </c>
      <c r="G501" s="107">
        <f t="shared" si="29"/>
        <v>0</v>
      </c>
      <c r="I501" s="7">
        <f>SUMIFS(NK_XUAT_NHAP!L:L,NK_XUAT_NHAP!E:E,A501,NK_XUAT_NHAP!B:B,"PNK")</f>
        <v>0</v>
      </c>
      <c r="J501" s="7">
        <f>SUMIFS(NK_XUAT_NHAP!O:O,NK_XUAT_NHAP!E:E,A501,NK_XUAT_NHAP!B:B,"PNK")</f>
        <v>0</v>
      </c>
      <c r="K501" s="7">
        <f>SUMIFS(NK_XUAT_NHAP!L:L,NK_XUAT_NHAP!E:E,A501,NK_XUAT_NHAP!B:B,"PXK")</f>
        <v>0</v>
      </c>
      <c r="L501" s="7">
        <f>SUMIFS(NK_XUAT_NHAP!O:O,NK_XUAT_NHAP!E:E,A501,NK_XUAT_NHAP!B:B,"PXK")</f>
        <v>0</v>
      </c>
      <c r="M501" s="7">
        <f t="shared" si="30"/>
        <v>0</v>
      </c>
      <c r="N501" s="7">
        <f t="shared" si="31"/>
        <v>0</v>
      </c>
      <c r="O501" s="7">
        <f t="shared" si="32"/>
        <v>0</v>
      </c>
    </row>
    <row r="502" spans="1:15" s="24" customFormat="1" ht="19.5" customHeight="1" x14ac:dyDescent="0.25">
      <c r="A502" s="106" t="s">
        <v>636</v>
      </c>
      <c r="B502" s="21" t="s">
        <v>637</v>
      </c>
      <c r="C502" s="23" t="s">
        <v>49</v>
      </c>
      <c r="D502" s="23">
        <v>42</v>
      </c>
      <c r="E502" s="23"/>
      <c r="F502" s="23">
        <v>400100</v>
      </c>
      <c r="G502" s="107">
        <f t="shared" si="29"/>
        <v>16804200</v>
      </c>
      <c r="I502" s="7">
        <f>SUMIFS(NK_XUAT_NHAP!L:L,NK_XUAT_NHAP!E:E,A502,NK_XUAT_NHAP!B:B,"PNK")</f>
        <v>0</v>
      </c>
      <c r="J502" s="7">
        <f>SUMIFS(NK_XUAT_NHAP!O:O,NK_XUAT_NHAP!E:E,A502,NK_XUAT_NHAP!B:B,"PNK")</f>
        <v>0</v>
      </c>
      <c r="K502" s="7">
        <f>SUMIFS(NK_XUAT_NHAP!L:L,NK_XUAT_NHAP!E:E,A502,NK_XUAT_NHAP!B:B,"PXK")</f>
        <v>0</v>
      </c>
      <c r="L502" s="7">
        <f>SUMIFS(NK_XUAT_NHAP!O:O,NK_XUAT_NHAP!E:E,A502,NK_XUAT_NHAP!B:B,"PXK")</f>
        <v>0</v>
      </c>
      <c r="M502" s="7">
        <f t="shared" si="30"/>
        <v>42</v>
      </c>
      <c r="N502" s="7">
        <f t="shared" si="31"/>
        <v>16804200</v>
      </c>
      <c r="O502" s="7">
        <f t="shared" si="32"/>
        <v>400100</v>
      </c>
    </row>
    <row r="503" spans="1:15" s="24" customFormat="1" ht="19.5" customHeight="1" x14ac:dyDescent="0.25">
      <c r="A503" s="106" t="s">
        <v>638</v>
      </c>
      <c r="B503" s="21" t="s">
        <v>639</v>
      </c>
      <c r="C503" s="23" t="s">
        <v>49</v>
      </c>
      <c r="D503" s="23">
        <v>9</v>
      </c>
      <c r="E503" s="23"/>
      <c r="F503" s="23">
        <v>400100</v>
      </c>
      <c r="G503" s="107">
        <f t="shared" si="29"/>
        <v>3600900</v>
      </c>
      <c r="I503" s="7">
        <f>SUMIFS(NK_XUAT_NHAP!L:L,NK_XUAT_NHAP!E:E,A503,NK_XUAT_NHAP!B:B,"PNK")</f>
        <v>0</v>
      </c>
      <c r="J503" s="7">
        <f>SUMIFS(NK_XUAT_NHAP!O:O,NK_XUAT_NHAP!E:E,A503,NK_XUAT_NHAP!B:B,"PNK")</f>
        <v>0</v>
      </c>
      <c r="K503" s="7">
        <f>SUMIFS(NK_XUAT_NHAP!L:L,NK_XUAT_NHAP!E:E,A503,NK_XUAT_NHAP!B:B,"PXK")</f>
        <v>0</v>
      </c>
      <c r="L503" s="7">
        <f>SUMIFS(NK_XUAT_NHAP!O:O,NK_XUAT_NHAP!E:E,A503,NK_XUAT_NHAP!B:B,"PXK")</f>
        <v>0</v>
      </c>
      <c r="M503" s="7">
        <f t="shared" si="30"/>
        <v>9</v>
      </c>
      <c r="N503" s="7">
        <f t="shared" si="31"/>
        <v>3600900</v>
      </c>
      <c r="O503" s="7">
        <f t="shared" si="32"/>
        <v>400100</v>
      </c>
    </row>
    <row r="504" spans="1:15" ht="19.5" customHeight="1" x14ac:dyDescent="0.25">
      <c r="A504" s="106" t="s">
        <v>640</v>
      </c>
      <c r="B504" s="21" t="s">
        <v>641</v>
      </c>
      <c r="C504" s="23" t="s">
        <v>49</v>
      </c>
      <c r="D504" s="23">
        <v>0</v>
      </c>
      <c r="E504" s="23"/>
      <c r="F504" s="23">
        <v>549200</v>
      </c>
      <c r="G504" s="107">
        <f t="shared" si="29"/>
        <v>0</v>
      </c>
      <c r="I504" s="7">
        <f>SUMIFS(NK_XUAT_NHAP!L:L,NK_XUAT_NHAP!E:E,A504,NK_XUAT_NHAP!B:B,"PNK")</f>
        <v>0</v>
      </c>
      <c r="J504" s="7">
        <f>SUMIFS(NK_XUAT_NHAP!O:O,NK_XUAT_NHAP!E:E,A504,NK_XUAT_NHAP!B:B,"PNK")</f>
        <v>0</v>
      </c>
      <c r="K504" s="7">
        <f>SUMIFS(NK_XUAT_NHAP!L:L,NK_XUAT_NHAP!E:E,A504,NK_XUAT_NHAP!B:B,"PXK")</f>
        <v>0</v>
      </c>
      <c r="L504" s="7">
        <f>SUMIFS(NK_XUAT_NHAP!O:O,NK_XUAT_NHAP!E:E,A504,NK_XUAT_NHAP!B:B,"PXK")</f>
        <v>0</v>
      </c>
      <c r="M504" s="7">
        <f t="shared" si="30"/>
        <v>0</v>
      </c>
      <c r="N504" s="7">
        <f t="shared" si="31"/>
        <v>0</v>
      </c>
      <c r="O504" s="7">
        <f t="shared" si="32"/>
        <v>0</v>
      </c>
    </row>
    <row r="505" spans="1:15" ht="19.5" customHeight="1" x14ac:dyDescent="0.25">
      <c r="A505" s="106" t="s">
        <v>650</v>
      </c>
      <c r="B505" s="21" t="s">
        <v>651</v>
      </c>
      <c r="C505" s="23">
        <v>0</v>
      </c>
      <c r="D505" s="23">
        <v>0</v>
      </c>
      <c r="E505" s="23"/>
      <c r="F505" s="23">
        <v>0</v>
      </c>
      <c r="G505" s="107">
        <f t="shared" si="29"/>
        <v>0</v>
      </c>
      <c r="I505" s="7">
        <f>SUMIFS(NK_XUAT_NHAP!L:L,NK_XUAT_NHAP!E:E,A505,NK_XUAT_NHAP!B:B,"PNK")</f>
        <v>0</v>
      </c>
      <c r="J505" s="7">
        <f>SUMIFS(NK_XUAT_NHAP!O:O,NK_XUAT_NHAP!E:E,A505,NK_XUAT_NHAP!B:B,"PNK")</f>
        <v>0</v>
      </c>
      <c r="K505" s="7">
        <f>SUMIFS(NK_XUAT_NHAP!L:L,NK_XUAT_NHAP!E:E,A505,NK_XUAT_NHAP!B:B,"PXK")</f>
        <v>0</v>
      </c>
      <c r="L505" s="7">
        <f>SUMIFS(NK_XUAT_NHAP!O:O,NK_XUAT_NHAP!E:E,A505,NK_XUAT_NHAP!B:B,"PXK")</f>
        <v>0</v>
      </c>
      <c r="M505" s="7">
        <f t="shared" si="30"/>
        <v>0</v>
      </c>
      <c r="N505" s="7">
        <f t="shared" si="31"/>
        <v>0</v>
      </c>
      <c r="O505" s="7">
        <f t="shared" si="32"/>
        <v>0</v>
      </c>
    </row>
    <row r="506" spans="1:15" ht="19.5" customHeight="1" x14ac:dyDescent="0.25">
      <c r="A506" s="106" t="s">
        <v>652</v>
      </c>
      <c r="B506" s="21" t="s">
        <v>653</v>
      </c>
      <c r="C506" s="23" t="s">
        <v>49</v>
      </c>
      <c r="D506" s="23">
        <v>1</v>
      </c>
      <c r="E506" s="23"/>
      <c r="F506" s="23">
        <v>10100</v>
      </c>
      <c r="G506" s="107">
        <f t="shared" si="29"/>
        <v>10100</v>
      </c>
      <c r="I506" s="7">
        <f>SUMIFS(NK_XUAT_NHAP!L:L,NK_XUAT_NHAP!E:E,A506,NK_XUAT_NHAP!B:B,"PNK")</f>
        <v>0</v>
      </c>
      <c r="J506" s="7">
        <f>SUMIFS(NK_XUAT_NHAP!O:O,NK_XUAT_NHAP!E:E,A506,NK_XUAT_NHAP!B:B,"PNK")</f>
        <v>0</v>
      </c>
      <c r="K506" s="7">
        <f>SUMIFS(NK_XUAT_NHAP!L:L,NK_XUAT_NHAP!E:E,A506,NK_XUAT_NHAP!B:B,"PXK")</f>
        <v>0</v>
      </c>
      <c r="L506" s="7">
        <f>SUMIFS(NK_XUAT_NHAP!O:O,NK_XUAT_NHAP!E:E,A506,NK_XUAT_NHAP!B:B,"PXK")</f>
        <v>0</v>
      </c>
      <c r="M506" s="7">
        <f t="shared" si="30"/>
        <v>1</v>
      </c>
      <c r="N506" s="7">
        <f t="shared" si="31"/>
        <v>10100</v>
      </c>
      <c r="O506" s="7">
        <f t="shared" si="32"/>
        <v>10100</v>
      </c>
    </row>
    <row r="507" spans="1:15" ht="19.5" customHeight="1" x14ac:dyDescent="0.25">
      <c r="A507" s="106" t="s">
        <v>654</v>
      </c>
      <c r="B507" s="21" t="s">
        <v>655</v>
      </c>
      <c r="C507" s="23" t="s">
        <v>49</v>
      </c>
      <c r="D507" s="23">
        <v>0</v>
      </c>
      <c r="E507" s="23"/>
      <c r="F507" s="23">
        <v>10100</v>
      </c>
      <c r="G507" s="107">
        <f t="shared" si="29"/>
        <v>0</v>
      </c>
      <c r="I507" s="7">
        <f>SUMIFS(NK_XUAT_NHAP!L:L,NK_XUAT_NHAP!E:E,A507,NK_XUAT_NHAP!B:B,"PNK")</f>
        <v>0</v>
      </c>
      <c r="J507" s="7">
        <f>SUMIFS(NK_XUAT_NHAP!O:O,NK_XUAT_NHAP!E:E,A507,NK_XUAT_NHAP!B:B,"PNK")</f>
        <v>0</v>
      </c>
      <c r="K507" s="7">
        <f>SUMIFS(NK_XUAT_NHAP!L:L,NK_XUAT_NHAP!E:E,A507,NK_XUAT_NHAP!B:B,"PXK")</f>
        <v>0</v>
      </c>
      <c r="L507" s="7">
        <f>SUMIFS(NK_XUAT_NHAP!O:O,NK_XUAT_NHAP!E:E,A507,NK_XUAT_NHAP!B:B,"PXK")</f>
        <v>0</v>
      </c>
      <c r="M507" s="7">
        <f t="shared" si="30"/>
        <v>0</v>
      </c>
      <c r="N507" s="7">
        <f t="shared" si="31"/>
        <v>0</v>
      </c>
      <c r="O507" s="7">
        <f t="shared" si="32"/>
        <v>0</v>
      </c>
    </row>
    <row r="508" spans="1:15" ht="19.5" customHeight="1" x14ac:dyDescent="0.25">
      <c r="A508" s="106" t="s">
        <v>656</v>
      </c>
      <c r="B508" s="21" t="s">
        <v>657</v>
      </c>
      <c r="C508" s="23" t="s">
        <v>49</v>
      </c>
      <c r="D508" s="23">
        <v>0</v>
      </c>
      <c r="E508" s="23"/>
      <c r="F508" s="23">
        <v>10100</v>
      </c>
      <c r="G508" s="107">
        <f t="shared" si="29"/>
        <v>0</v>
      </c>
      <c r="I508" s="7">
        <f>SUMIFS(NK_XUAT_NHAP!L:L,NK_XUAT_NHAP!E:E,A508,NK_XUAT_NHAP!B:B,"PNK")</f>
        <v>0</v>
      </c>
      <c r="J508" s="7">
        <f>SUMIFS(NK_XUAT_NHAP!O:O,NK_XUAT_NHAP!E:E,A508,NK_XUAT_NHAP!B:B,"PNK")</f>
        <v>0</v>
      </c>
      <c r="K508" s="7">
        <f>SUMIFS(NK_XUAT_NHAP!L:L,NK_XUAT_NHAP!E:E,A508,NK_XUAT_NHAP!B:B,"PXK")</f>
        <v>0</v>
      </c>
      <c r="L508" s="7">
        <f>SUMIFS(NK_XUAT_NHAP!O:O,NK_XUAT_NHAP!E:E,A508,NK_XUAT_NHAP!B:B,"PXK")</f>
        <v>0</v>
      </c>
      <c r="M508" s="7">
        <f t="shared" si="30"/>
        <v>0</v>
      </c>
      <c r="N508" s="7">
        <f t="shared" si="31"/>
        <v>0</v>
      </c>
      <c r="O508" s="7">
        <f t="shared" si="32"/>
        <v>0</v>
      </c>
    </row>
    <row r="509" spans="1:15" ht="19.5" customHeight="1" x14ac:dyDescent="0.25">
      <c r="A509" s="106" t="s">
        <v>658</v>
      </c>
      <c r="B509" s="21" t="s">
        <v>659</v>
      </c>
      <c r="C509" s="23" t="s">
        <v>49</v>
      </c>
      <c r="D509" s="23">
        <v>2</v>
      </c>
      <c r="E509" s="23"/>
      <c r="F509" s="23">
        <v>10100</v>
      </c>
      <c r="G509" s="107">
        <f t="shared" si="29"/>
        <v>20200</v>
      </c>
      <c r="I509" s="7">
        <f>SUMIFS(NK_XUAT_NHAP!L:L,NK_XUAT_NHAP!E:E,A509,NK_XUAT_NHAP!B:B,"PNK")</f>
        <v>0</v>
      </c>
      <c r="J509" s="7">
        <f>SUMIFS(NK_XUAT_NHAP!O:O,NK_XUAT_NHAP!E:E,A509,NK_XUAT_NHAP!B:B,"PNK")</f>
        <v>0</v>
      </c>
      <c r="K509" s="7">
        <f>SUMIFS(NK_XUAT_NHAP!L:L,NK_XUAT_NHAP!E:E,A509,NK_XUAT_NHAP!B:B,"PXK")</f>
        <v>0</v>
      </c>
      <c r="L509" s="7">
        <f>SUMIFS(NK_XUAT_NHAP!O:O,NK_XUAT_NHAP!E:E,A509,NK_XUAT_NHAP!B:B,"PXK")</f>
        <v>0</v>
      </c>
      <c r="M509" s="7">
        <f t="shared" si="30"/>
        <v>2</v>
      </c>
      <c r="N509" s="7">
        <f t="shared" si="31"/>
        <v>20200</v>
      </c>
      <c r="O509" s="7">
        <f t="shared" si="32"/>
        <v>10100</v>
      </c>
    </row>
    <row r="510" spans="1:15" ht="19.5" customHeight="1" x14ac:dyDescent="0.25">
      <c r="A510" s="106" t="s">
        <v>660</v>
      </c>
      <c r="B510" s="21" t="s">
        <v>661</v>
      </c>
      <c r="C510" s="23" t="s">
        <v>49</v>
      </c>
      <c r="D510" s="23">
        <v>0</v>
      </c>
      <c r="E510" s="23"/>
      <c r="F510" s="23">
        <v>10100</v>
      </c>
      <c r="G510" s="107">
        <f t="shared" si="29"/>
        <v>0</v>
      </c>
      <c r="I510" s="7">
        <f>SUMIFS(NK_XUAT_NHAP!L:L,NK_XUAT_NHAP!E:E,A510,NK_XUAT_NHAP!B:B,"PNK")</f>
        <v>0</v>
      </c>
      <c r="J510" s="7">
        <f>SUMIFS(NK_XUAT_NHAP!O:O,NK_XUAT_NHAP!E:E,A510,NK_XUAT_NHAP!B:B,"PNK")</f>
        <v>0</v>
      </c>
      <c r="K510" s="7">
        <f>SUMIFS(NK_XUAT_NHAP!L:L,NK_XUAT_NHAP!E:E,A510,NK_XUAT_NHAP!B:B,"PXK")</f>
        <v>0</v>
      </c>
      <c r="L510" s="7">
        <f>SUMIFS(NK_XUAT_NHAP!O:O,NK_XUAT_NHAP!E:E,A510,NK_XUAT_NHAP!B:B,"PXK")</f>
        <v>0</v>
      </c>
      <c r="M510" s="7">
        <f t="shared" si="30"/>
        <v>0</v>
      </c>
      <c r="N510" s="7">
        <f t="shared" si="31"/>
        <v>0</v>
      </c>
      <c r="O510" s="7">
        <f t="shared" si="32"/>
        <v>0</v>
      </c>
    </row>
    <row r="511" spans="1:15" ht="19.5" customHeight="1" x14ac:dyDescent="0.25">
      <c r="A511" s="106" t="s">
        <v>662</v>
      </c>
      <c r="B511" s="21" t="s">
        <v>663</v>
      </c>
      <c r="C511" s="23" t="s">
        <v>49</v>
      </c>
      <c r="D511" s="23">
        <v>0</v>
      </c>
      <c r="E511" s="23"/>
      <c r="F511" s="23">
        <v>10100</v>
      </c>
      <c r="G511" s="107">
        <f t="shared" si="29"/>
        <v>0</v>
      </c>
      <c r="I511" s="7">
        <f>SUMIFS(NK_XUAT_NHAP!L:L,NK_XUAT_NHAP!E:E,A511,NK_XUAT_NHAP!B:B,"PNK")</f>
        <v>0</v>
      </c>
      <c r="J511" s="7">
        <f>SUMIFS(NK_XUAT_NHAP!O:O,NK_XUAT_NHAP!E:E,A511,NK_XUAT_NHAP!B:B,"PNK")</f>
        <v>0</v>
      </c>
      <c r="K511" s="7">
        <f>SUMIFS(NK_XUAT_NHAP!L:L,NK_XUAT_NHAP!E:E,A511,NK_XUAT_NHAP!B:B,"PXK")</f>
        <v>0</v>
      </c>
      <c r="L511" s="7">
        <f>SUMIFS(NK_XUAT_NHAP!O:O,NK_XUAT_NHAP!E:E,A511,NK_XUAT_NHAP!B:B,"PXK")</f>
        <v>0</v>
      </c>
      <c r="M511" s="7">
        <f t="shared" si="30"/>
        <v>0</v>
      </c>
      <c r="N511" s="7">
        <f t="shared" si="31"/>
        <v>0</v>
      </c>
      <c r="O511" s="7">
        <f t="shared" si="32"/>
        <v>0</v>
      </c>
    </row>
    <row r="512" spans="1:15" ht="19.5" customHeight="1" x14ac:dyDescent="0.25">
      <c r="A512" s="106" t="s">
        <v>664</v>
      </c>
      <c r="B512" s="21" t="s">
        <v>665</v>
      </c>
      <c r="C512" s="23" t="s">
        <v>49</v>
      </c>
      <c r="D512" s="23">
        <v>49</v>
      </c>
      <c r="E512" s="23"/>
      <c r="F512" s="23">
        <v>14600</v>
      </c>
      <c r="G512" s="107">
        <f t="shared" si="29"/>
        <v>715400</v>
      </c>
      <c r="I512" s="7">
        <f>SUMIFS(NK_XUAT_NHAP!L:L,NK_XUAT_NHAP!E:E,A512,NK_XUAT_NHAP!B:B,"PNK")</f>
        <v>206</v>
      </c>
      <c r="J512" s="7">
        <f>SUMIFS(NK_XUAT_NHAP!O:O,NK_XUAT_NHAP!E:E,A512,NK_XUAT_NHAP!B:B,"PNK")</f>
        <v>1935000</v>
      </c>
      <c r="K512" s="7">
        <f>SUMIFS(NK_XUAT_NHAP!L:L,NK_XUAT_NHAP!E:E,A512,NK_XUAT_NHAP!B:B,"PXK")</f>
        <v>167</v>
      </c>
      <c r="L512" s="7">
        <f>SUMIFS(NK_XUAT_NHAP!O:O,NK_XUAT_NHAP!E:E,A512,NK_XUAT_NHAP!B:B,"PXK")</f>
        <v>2269600</v>
      </c>
      <c r="M512" s="7">
        <f t="shared" si="30"/>
        <v>88</v>
      </c>
      <c r="N512" s="7">
        <f t="shared" si="31"/>
        <v>380800</v>
      </c>
      <c r="O512" s="7">
        <f t="shared" si="32"/>
        <v>4327.272727272727</v>
      </c>
    </row>
    <row r="513" spans="1:15" ht="19.5" customHeight="1" x14ac:dyDescent="0.25">
      <c r="A513" s="106" t="s">
        <v>666</v>
      </c>
      <c r="B513" s="21" t="s">
        <v>667</v>
      </c>
      <c r="C513" s="23" t="s">
        <v>49</v>
      </c>
      <c r="D513" s="23">
        <v>68</v>
      </c>
      <c r="E513" s="23"/>
      <c r="F513" s="23">
        <v>15000</v>
      </c>
      <c r="G513" s="107">
        <f t="shared" si="29"/>
        <v>1020000</v>
      </c>
      <c r="I513" s="7">
        <f>SUMIFS(NK_XUAT_NHAP!L:L,NK_XUAT_NHAP!E:E,A513,NK_XUAT_NHAP!B:B,"PNK")</f>
        <v>201</v>
      </c>
      <c r="J513" s="7">
        <f>SUMIFS(NK_XUAT_NHAP!O:O,NK_XUAT_NHAP!E:E,A513,NK_XUAT_NHAP!B:B,"PNK")</f>
        <v>2660000</v>
      </c>
      <c r="K513" s="7">
        <f>SUMIFS(NK_XUAT_NHAP!L:L,NK_XUAT_NHAP!E:E,A513,NK_XUAT_NHAP!B:B,"PXK")</f>
        <v>187</v>
      </c>
      <c r="L513" s="7">
        <f>SUMIFS(NK_XUAT_NHAP!O:O,NK_XUAT_NHAP!E:E,A513,NK_XUAT_NHAP!B:B,"PXK")</f>
        <v>3803100</v>
      </c>
      <c r="M513" s="7">
        <f t="shared" si="30"/>
        <v>82</v>
      </c>
      <c r="N513" s="7">
        <f t="shared" si="31"/>
        <v>-123100</v>
      </c>
      <c r="O513" s="7">
        <f t="shared" si="32"/>
        <v>-1501.219512195122</v>
      </c>
    </row>
    <row r="514" spans="1:15" ht="19.5" customHeight="1" x14ac:dyDescent="0.25">
      <c r="A514" s="106" t="s">
        <v>668</v>
      </c>
      <c r="B514" s="21" t="s">
        <v>669</v>
      </c>
      <c r="C514" s="23" t="s">
        <v>49</v>
      </c>
      <c r="D514" s="23">
        <v>157</v>
      </c>
      <c r="E514" s="23"/>
      <c r="F514" s="23">
        <v>15700</v>
      </c>
      <c r="G514" s="107">
        <f t="shared" si="29"/>
        <v>2464900</v>
      </c>
      <c r="I514" s="7">
        <f>SUMIFS(NK_XUAT_NHAP!L:L,NK_XUAT_NHAP!E:E,A514,NK_XUAT_NHAP!B:B,"PNK")</f>
        <v>400</v>
      </c>
      <c r="J514" s="7">
        <f>SUMIFS(NK_XUAT_NHAP!O:O,NK_XUAT_NHAP!E:E,A514,NK_XUAT_NHAP!B:B,"PNK")</f>
        <v>5520000</v>
      </c>
      <c r="K514" s="7">
        <f>SUMIFS(NK_XUAT_NHAP!L:L,NK_XUAT_NHAP!E:E,A514,NK_XUAT_NHAP!B:B,"PXK")</f>
        <v>287</v>
      </c>
      <c r="L514" s="7">
        <f>SUMIFS(NK_XUAT_NHAP!O:O,NK_XUAT_NHAP!E:E,A514,NK_XUAT_NHAP!B:B,"PXK")</f>
        <v>6202500</v>
      </c>
      <c r="M514" s="7">
        <f t="shared" si="30"/>
        <v>270</v>
      </c>
      <c r="N514" s="7">
        <f t="shared" si="31"/>
        <v>1782400</v>
      </c>
      <c r="O514" s="7">
        <f t="shared" si="32"/>
        <v>6601.4814814814818</v>
      </c>
    </row>
    <row r="515" spans="1:15" ht="19.5" customHeight="1" x14ac:dyDescent="0.25">
      <c r="A515" s="106" t="s">
        <v>670</v>
      </c>
      <c r="B515" s="21" t="s">
        <v>671</v>
      </c>
      <c r="C515" s="23" t="s">
        <v>49</v>
      </c>
      <c r="D515" s="23">
        <v>73</v>
      </c>
      <c r="E515" s="23"/>
      <c r="F515" s="23">
        <v>21200</v>
      </c>
      <c r="G515" s="107">
        <f t="shared" si="29"/>
        <v>1547600</v>
      </c>
      <c r="I515" s="7">
        <f>SUMIFS(NK_XUAT_NHAP!L:L,NK_XUAT_NHAP!E:E,A515,NK_XUAT_NHAP!B:B,"PNK")</f>
        <v>50</v>
      </c>
      <c r="J515" s="7">
        <f>SUMIFS(NK_XUAT_NHAP!O:O,NK_XUAT_NHAP!E:E,A515,NK_XUAT_NHAP!B:B,"PNK")</f>
        <v>935000</v>
      </c>
      <c r="K515" s="7">
        <f>SUMIFS(NK_XUAT_NHAP!L:L,NK_XUAT_NHAP!E:E,A515,NK_XUAT_NHAP!B:B,"PXK")</f>
        <v>58</v>
      </c>
      <c r="L515" s="7">
        <f>SUMIFS(NK_XUAT_NHAP!O:O,NK_XUAT_NHAP!E:E,A515,NK_XUAT_NHAP!B:B,"PXK")</f>
        <v>1664000</v>
      </c>
      <c r="M515" s="7">
        <f t="shared" si="30"/>
        <v>65</v>
      </c>
      <c r="N515" s="7">
        <f t="shared" si="31"/>
        <v>818600</v>
      </c>
      <c r="O515" s="7">
        <f t="shared" si="32"/>
        <v>12593.846153846154</v>
      </c>
    </row>
    <row r="516" spans="1:15" ht="19.5" customHeight="1" x14ac:dyDescent="0.25">
      <c r="A516" s="106" t="s">
        <v>672</v>
      </c>
      <c r="B516" s="21" t="s">
        <v>673</v>
      </c>
      <c r="C516" s="23" t="s">
        <v>49</v>
      </c>
      <c r="D516" s="23">
        <v>88</v>
      </c>
      <c r="E516" s="23"/>
      <c r="F516" s="23">
        <v>21200</v>
      </c>
      <c r="G516" s="107">
        <f t="shared" si="29"/>
        <v>1865600</v>
      </c>
      <c r="I516" s="7">
        <f>SUMIFS(NK_XUAT_NHAP!L:L,NK_XUAT_NHAP!E:E,A516,NK_XUAT_NHAP!B:B,"PNK")</f>
        <v>312</v>
      </c>
      <c r="J516" s="7">
        <f>SUMIFS(NK_XUAT_NHAP!O:O,NK_XUAT_NHAP!E:E,A516,NK_XUAT_NHAP!B:B,"PNK")</f>
        <v>5834400</v>
      </c>
      <c r="K516" s="7">
        <f>SUMIFS(NK_XUAT_NHAP!L:L,NK_XUAT_NHAP!E:E,A516,NK_XUAT_NHAP!B:B,"PXK")</f>
        <v>344</v>
      </c>
      <c r="L516" s="7">
        <f>SUMIFS(NK_XUAT_NHAP!O:O,NK_XUAT_NHAP!E:E,A516,NK_XUAT_NHAP!B:B,"PXK")</f>
        <v>9999000</v>
      </c>
      <c r="M516" s="7">
        <f t="shared" si="30"/>
        <v>56</v>
      </c>
      <c r="N516" s="7">
        <f t="shared" si="31"/>
        <v>-2299000</v>
      </c>
      <c r="O516" s="7">
        <f t="shared" si="32"/>
        <v>-41053.571428571428</v>
      </c>
    </row>
    <row r="517" spans="1:15" ht="19.5" customHeight="1" x14ac:dyDescent="0.25">
      <c r="A517" s="106" t="s">
        <v>674</v>
      </c>
      <c r="B517" s="21" t="s">
        <v>675</v>
      </c>
      <c r="C517" s="23" t="s">
        <v>49</v>
      </c>
      <c r="D517" s="23">
        <v>42</v>
      </c>
      <c r="E517" s="23"/>
      <c r="F517" s="23">
        <v>22800</v>
      </c>
      <c r="G517" s="107">
        <f t="shared" ref="G517:G580" si="33">(D517+E517)*F517</f>
        <v>957600</v>
      </c>
      <c r="I517" s="7">
        <f>SUMIFS(NK_XUAT_NHAP!L:L,NK_XUAT_NHAP!E:E,A517,NK_XUAT_NHAP!B:B,"PNK")</f>
        <v>0</v>
      </c>
      <c r="J517" s="7">
        <f>SUMIFS(NK_XUAT_NHAP!O:O,NK_XUAT_NHAP!E:E,A517,NK_XUAT_NHAP!B:B,"PNK")</f>
        <v>0</v>
      </c>
      <c r="K517" s="7">
        <f>SUMIFS(NK_XUAT_NHAP!L:L,NK_XUAT_NHAP!E:E,A517,NK_XUAT_NHAP!B:B,"PXK")</f>
        <v>0</v>
      </c>
      <c r="L517" s="7">
        <f>SUMIFS(NK_XUAT_NHAP!O:O,NK_XUAT_NHAP!E:E,A517,NK_XUAT_NHAP!B:B,"PXK")</f>
        <v>0</v>
      </c>
      <c r="M517" s="7">
        <f t="shared" ref="M517:M580" si="34">D517+E517+I517-K517</f>
        <v>42</v>
      </c>
      <c r="N517" s="7">
        <f t="shared" ref="N517:N580" si="35">G517+J517-L517</f>
        <v>957600</v>
      </c>
      <c r="O517" s="7">
        <f t="shared" ref="O517:O580" si="36">+IF(M517=0,0,N517/M517)</f>
        <v>22800</v>
      </c>
    </row>
    <row r="518" spans="1:15" ht="19.5" customHeight="1" x14ac:dyDescent="0.25">
      <c r="A518" s="106" t="s">
        <v>676</v>
      </c>
      <c r="B518" s="21">
        <v>0</v>
      </c>
      <c r="C518" s="23">
        <v>0</v>
      </c>
      <c r="D518" s="23">
        <v>0</v>
      </c>
      <c r="E518" s="23"/>
      <c r="F518" s="23">
        <v>0</v>
      </c>
      <c r="G518" s="107">
        <f t="shared" si="33"/>
        <v>0</v>
      </c>
      <c r="I518" s="7">
        <f>SUMIFS(NK_XUAT_NHAP!L:L,NK_XUAT_NHAP!E:E,A518,NK_XUAT_NHAP!B:B,"PNK")</f>
        <v>0</v>
      </c>
      <c r="J518" s="7">
        <f>SUMIFS(NK_XUAT_NHAP!O:O,NK_XUAT_NHAP!E:E,A518,NK_XUAT_NHAP!B:B,"PNK")</f>
        <v>0</v>
      </c>
      <c r="K518" s="7">
        <f>SUMIFS(NK_XUAT_NHAP!L:L,NK_XUAT_NHAP!E:E,A518,NK_XUAT_NHAP!B:B,"PXK")</f>
        <v>0</v>
      </c>
      <c r="L518" s="7">
        <f>SUMIFS(NK_XUAT_NHAP!O:O,NK_XUAT_NHAP!E:E,A518,NK_XUAT_NHAP!B:B,"PXK")</f>
        <v>0</v>
      </c>
      <c r="M518" s="7">
        <f t="shared" si="34"/>
        <v>0</v>
      </c>
      <c r="N518" s="7">
        <f t="shared" si="35"/>
        <v>0</v>
      </c>
      <c r="O518" s="7">
        <f t="shared" si="36"/>
        <v>0</v>
      </c>
    </row>
    <row r="519" spans="1:15" ht="19.5" customHeight="1" x14ac:dyDescent="0.25">
      <c r="A519" s="106" t="s">
        <v>677</v>
      </c>
      <c r="B519" s="21" t="s">
        <v>678</v>
      </c>
      <c r="C519" s="23">
        <v>0</v>
      </c>
      <c r="D519" s="23">
        <v>0</v>
      </c>
      <c r="E519" s="23"/>
      <c r="F519" s="23">
        <v>0</v>
      </c>
      <c r="G519" s="107">
        <f t="shared" si="33"/>
        <v>0</v>
      </c>
      <c r="I519" s="7">
        <f>SUMIFS(NK_XUAT_NHAP!L:L,NK_XUAT_NHAP!E:E,A519,NK_XUAT_NHAP!B:B,"PNK")</f>
        <v>0</v>
      </c>
      <c r="J519" s="7">
        <f>SUMIFS(NK_XUAT_NHAP!O:O,NK_XUAT_NHAP!E:E,A519,NK_XUAT_NHAP!B:B,"PNK")</f>
        <v>0</v>
      </c>
      <c r="K519" s="7">
        <f>SUMIFS(NK_XUAT_NHAP!L:L,NK_XUAT_NHAP!E:E,A519,NK_XUAT_NHAP!B:B,"PXK")</f>
        <v>0</v>
      </c>
      <c r="L519" s="7">
        <f>SUMIFS(NK_XUAT_NHAP!O:O,NK_XUAT_NHAP!E:E,A519,NK_XUAT_NHAP!B:B,"PXK")</f>
        <v>0</v>
      </c>
      <c r="M519" s="7">
        <f t="shared" si="34"/>
        <v>0</v>
      </c>
      <c r="N519" s="7">
        <f t="shared" si="35"/>
        <v>0</v>
      </c>
      <c r="O519" s="7">
        <f t="shared" si="36"/>
        <v>0</v>
      </c>
    </row>
    <row r="520" spans="1:15" s="24" customFormat="1" ht="19.5" customHeight="1" x14ac:dyDescent="0.25">
      <c r="A520" s="106" t="s">
        <v>679</v>
      </c>
      <c r="B520" s="21" t="s">
        <v>680</v>
      </c>
      <c r="C520" s="23" t="s">
        <v>49</v>
      </c>
      <c r="D520" s="23">
        <v>0</v>
      </c>
      <c r="E520" s="23"/>
      <c r="F520" s="23">
        <v>113100</v>
      </c>
      <c r="G520" s="107">
        <f t="shared" si="33"/>
        <v>0</v>
      </c>
      <c r="I520" s="7">
        <f>SUMIFS(NK_XUAT_NHAP!L:L,NK_XUAT_NHAP!E:E,A520,NK_XUAT_NHAP!B:B,"PNK")</f>
        <v>0</v>
      </c>
      <c r="J520" s="7">
        <f>SUMIFS(NK_XUAT_NHAP!O:O,NK_XUAT_NHAP!E:E,A520,NK_XUAT_NHAP!B:B,"PNK")</f>
        <v>0</v>
      </c>
      <c r="K520" s="7">
        <f>SUMIFS(NK_XUAT_NHAP!L:L,NK_XUAT_NHAP!E:E,A520,NK_XUAT_NHAP!B:B,"PXK")</f>
        <v>0</v>
      </c>
      <c r="L520" s="7">
        <f>SUMIFS(NK_XUAT_NHAP!O:O,NK_XUAT_NHAP!E:E,A520,NK_XUAT_NHAP!B:B,"PXK")</f>
        <v>0</v>
      </c>
      <c r="M520" s="7">
        <f t="shared" si="34"/>
        <v>0</v>
      </c>
      <c r="N520" s="7">
        <f t="shared" si="35"/>
        <v>0</v>
      </c>
      <c r="O520" s="7">
        <f t="shared" si="36"/>
        <v>0</v>
      </c>
    </row>
    <row r="521" spans="1:15" ht="19.5" customHeight="1" x14ac:dyDescent="0.25">
      <c r="A521" s="106" t="s">
        <v>681</v>
      </c>
      <c r="B521" s="21" t="s">
        <v>682</v>
      </c>
      <c r="C521" s="23" t="s">
        <v>49</v>
      </c>
      <c r="D521" s="23">
        <v>0</v>
      </c>
      <c r="E521" s="23"/>
      <c r="F521" s="23">
        <v>212000</v>
      </c>
      <c r="G521" s="107">
        <f t="shared" si="33"/>
        <v>0</v>
      </c>
      <c r="I521" s="7">
        <f>SUMIFS(NK_XUAT_NHAP!L:L,NK_XUAT_NHAP!E:E,A521,NK_XUAT_NHAP!B:B,"PNK")</f>
        <v>112</v>
      </c>
      <c r="J521" s="7">
        <f>SUMIFS(NK_XUAT_NHAP!O:O,NK_XUAT_NHAP!E:E,A521,NK_XUAT_NHAP!B:B,"PNK")</f>
        <v>22814400</v>
      </c>
      <c r="K521" s="7">
        <f>SUMIFS(NK_XUAT_NHAP!L:L,NK_XUAT_NHAP!E:E,A521,NK_XUAT_NHAP!B:B,"PXK")</f>
        <v>15</v>
      </c>
      <c r="L521" s="7">
        <f>SUMIFS(NK_XUAT_NHAP!O:O,NK_XUAT_NHAP!E:E,A521,NK_XUAT_NHAP!B:B,"PXK")</f>
        <v>4341000</v>
      </c>
      <c r="M521" s="7">
        <f t="shared" si="34"/>
        <v>97</v>
      </c>
      <c r="N521" s="7">
        <f t="shared" si="35"/>
        <v>18473400</v>
      </c>
      <c r="O521" s="7">
        <f t="shared" si="36"/>
        <v>190447.42268041236</v>
      </c>
    </row>
    <row r="522" spans="1:15" ht="19.5" customHeight="1" x14ac:dyDescent="0.25">
      <c r="A522" s="106" t="s">
        <v>683</v>
      </c>
      <c r="B522" s="21" t="s">
        <v>684</v>
      </c>
      <c r="C522" s="23" t="s">
        <v>49</v>
      </c>
      <c r="D522" s="23">
        <v>50</v>
      </c>
      <c r="E522" s="23"/>
      <c r="F522" s="23">
        <v>244900</v>
      </c>
      <c r="G522" s="107">
        <f t="shared" si="33"/>
        <v>12245000</v>
      </c>
      <c r="I522" s="7">
        <f>SUMIFS(NK_XUAT_NHAP!L:L,NK_XUAT_NHAP!E:E,A522,NK_XUAT_NHAP!B:B,"PNK")</f>
        <v>26</v>
      </c>
      <c r="J522" s="7">
        <f>SUMIFS(NK_XUAT_NHAP!O:O,NK_XUAT_NHAP!E:E,A522,NK_XUAT_NHAP!B:B,"PNK")</f>
        <v>6367400</v>
      </c>
      <c r="K522" s="7">
        <f>SUMIFS(NK_XUAT_NHAP!L:L,NK_XUAT_NHAP!E:E,A522,NK_XUAT_NHAP!B:B,"PXK")</f>
        <v>0</v>
      </c>
      <c r="L522" s="7">
        <f>SUMIFS(NK_XUAT_NHAP!O:O,NK_XUAT_NHAP!E:E,A522,NK_XUAT_NHAP!B:B,"PXK")</f>
        <v>0</v>
      </c>
      <c r="M522" s="7">
        <f t="shared" si="34"/>
        <v>76</v>
      </c>
      <c r="N522" s="7">
        <f t="shared" si="35"/>
        <v>18612400</v>
      </c>
      <c r="O522" s="7">
        <f t="shared" si="36"/>
        <v>244900</v>
      </c>
    </row>
    <row r="523" spans="1:15" ht="19.5" customHeight="1" x14ac:dyDescent="0.25">
      <c r="A523" s="106" t="s">
        <v>685</v>
      </c>
      <c r="B523" s="21" t="s">
        <v>686</v>
      </c>
      <c r="C523" s="23" t="s">
        <v>49</v>
      </c>
      <c r="D523" s="23">
        <v>0</v>
      </c>
      <c r="E523" s="23"/>
      <c r="F523" s="23">
        <v>223100</v>
      </c>
      <c r="G523" s="107">
        <f t="shared" si="33"/>
        <v>0</v>
      </c>
      <c r="I523" s="7">
        <f>SUMIFS(NK_XUAT_NHAP!L:L,NK_XUAT_NHAP!E:E,A523,NK_XUAT_NHAP!B:B,"PNK")</f>
        <v>0</v>
      </c>
      <c r="J523" s="7">
        <f>SUMIFS(NK_XUAT_NHAP!O:O,NK_XUAT_NHAP!E:E,A523,NK_XUAT_NHAP!B:B,"PNK")</f>
        <v>0</v>
      </c>
      <c r="K523" s="7">
        <f>SUMIFS(NK_XUAT_NHAP!L:L,NK_XUAT_NHAP!E:E,A523,NK_XUAT_NHAP!B:B,"PXK")</f>
        <v>0</v>
      </c>
      <c r="L523" s="7">
        <f>SUMIFS(NK_XUAT_NHAP!O:O,NK_XUAT_NHAP!E:E,A523,NK_XUAT_NHAP!B:B,"PXK")</f>
        <v>0</v>
      </c>
      <c r="M523" s="7">
        <f t="shared" si="34"/>
        <v>0</v>
      </c>
      <c r="N523" s="7">
        <f t="shared" si="35"/>
        <v>0</v>
      </c>
      <c r="O523" s="7">
        <f t="shared" si="36"/>
        <v>0</v>
      </c>
    </row>
    <row r="524" spans="1:15" ht="19.5" customHeight="1" x14ac:dyDescent="0.25">
      <c r="A524" s="106" t="s">
        <v>687</v>
      </c>
      <c r="B524" s="21" t="s">
        <v>688</v>
      </c>
      <c r="C524" s="23" t="s">
        <v>49</v>
      </c>
      <c r="D524" s="23">
        <v>0</v>
      </c>
      <c r="E524" s="23"/>
      <c r="F524" s="23">
        <v>262400</v>
      </c>
      <c r="G524" s="107">
        <f t="shared" si="33"/>
        <v>0</v>
      </c>
      <c r="I524" s="7">
        <f>SUMIFS(NK_XUAT_NHAP!L:L,NK_XUAT_NHAP!E:E,A524,NK_XUAT_NHAP!B:B,"PNK")</f>
        <v>0</v>
      </c>
      <c r="J524" s="7">
        <f>SUMIFS(NK_XUAT_NHAP!O:O,NK_XUAT_NHAP!E:E,A524,NK_XUAT_NHAP!B:B,"PNK")</f>
        <v>0</v>
      </c>
      <c r="K524" s="7">
        <f>SUMIFS(NK_XUAT_NHAP!L:L,NK_XUAT_NHAP!E:E,A524,NK_XUAT_NHAP!B:B,"PXK")</f>
        <v>0</v>
      </c>
      <c r="L524" s="7">
        <f>SUMIFS(NK_XUAT_NHAP!O:O,NK_XUAT_NHAP!E:E,A524,NK_XUAT_NHAP!B:B,"PXK")</f>
        <v>0</v>
      </c>
      <c r="M524" s="7">
        <f t="shared" si="34"/>
        <v>0</v>
      </c>
      <c r="N524" s="7">
        <f t="shared" si="35"/>
        <v>0</v>
      </c>
      <c r="O524" s="7">
        <f t="shared" si="36"/>
        <v>0</v>
      </c>
    </row>
    <row r="525" spans="1:15" ht="19.5" customHeight="1" x14ac:dyDescent="0.25">
      <c r="A525" s="106" t="s">
        <v>689</v>
      </c>
      <c r="B525" s="21" t="s">
        <v>690</v>
      </c>
      <c r="C525" s="23" t="s">
        <v>49</v>
      </c>
      <c r="D525" s="23">
        <v>0</v>
      </c>
      <c r="E525" s="23"/>
      <c r="F525" s="23">
        <v>262400</v>
      </c>
      <c r="G525" s="107">
        <f t="shared" si="33"/>
        <v>0</v>
      </c>
      <c r="I525" s="7">
        <f>SUMIFS(NK_XUAT_NHAP!L:L,NK_XUAT_NHAP!E:E,A525,NK_XUAT_NHAP!B:B,"PNK")</f>
        <v>0</v>
      </c>
      <c r="J525" s="7">
        <f>SUMIFS(NK_XUAT_NHAP!O:O,NK_XUAT_NHAP!E:E,A525,NK_XUAT_NHAP!B:B,"PNK")</f>
        <v>0</v>
      </c>
      <c r="K525" s="7">
        <f>SUMIFS(NK_XUAT_NHAP!L:L,NK_XUAT_NHAP!E:E,A525,NK_XUAT_NHAP!B:B,"PXK")</f>
        <v>0</v>
      </c>
      <c r="L525" s="7">
        <f>SUMIFS(NK_XUAT_NHAP!O:O,NK_XUAT_NHAP!E:E,A525,NK_XUAT_NHAP!B:B,"PXK")</f>
        <v>0</v>
      </c>
      <c r="M525" s="7">
        <f t="shared" si="34"/>
        <v>0</v>
      </c>
      <c r="N525" s="7">
        <f t="shared" si="35"/>
        <v>0</v>
      </c>
      <c r="O525" s="7">
        <f t="shared" si="36"/>
        <v>0</v>
      </c>
    </row>
    <row r="526" spans="1:15" ht="19.5" customHeight="1" x14ac:dyDescent="0.25">
      <c r="A526" s="106" t="s">
        <v>691</v>
      </c>
      <c r="B526" s="21" t="s">
        <v>692</v>
      </c>
      <c r="C526" s="23" t="s">
        <v>49</v>
      </c>
      <c r="D526" s="23">
        <v>0</v>
      </c>
      <c r="E526" s="23"/>
      <c r="F526" s="23">
        <v>262400</v>
      </c>
      <c r="G526" s="107">
        <f t="shared" si="33"/>
        <v>0</v>
      </c>
      <c r="I526" s="7">
        <f>SUMIFS(NK_XUAT_NHAP!L:L,NK_XUAT_NHAP!E:E,A526,NK_XUAT_NHAP!B:B,"PNK")</f>
        <v>0</v>
      </c>
      <c r="J526" s="7">
        <f>SUMIFS(NK_XUAT_NHAP!O:O,NK_XUAT_NHAP!E:E,A526,NK_XUAT_NHAP!B:B,"PNK")</f>
        <v>0</v>
      </c>
      <c r="K526" s="7">
        <f>SUMIFS(NK_XUAT_NHAP!L:L,NK_XUAT_NHAP!E:E,A526,NK_XUAT_NHAP!B:B,"PXK")</f>
        <v>0</v>
      </c>
      <c r="L526" s="7">
        <f>SUMIFS(NK_XUAT_NHAP!O:O,NK_XUAT_NHAP!E:E,A526,NK_XUAT_NHAP!B:B,"PXK")</f>
        <v>0</v>
      </c>
      <c r="M526" s="7">
        <f t="shared" si="34"/>
        <v>0</v>
      </c>
      <c r="N526" s="7">
        <f t="shared" si="35"/>
        <v>0</v>
      </c>
      <c r="O526" s="7">
        <f t="shared" si="36"/>
        <v>0</v>
      </c>
    </row>
    <row r="527" spans="1:15" ht="19.5" customHeight="1" x14ac:dyDescent="0.25">
      <c r="A527" s="106" t="s">
        <v>693</v>
      </c>
      <c r="B527" s="21" t="s">
        <v>694</v>
      </c>
      <c r="C527" s="23" t="s">
        <v>49</v>
      </c>
      <c r="D527" s="23">
        <v>0</v>
      </c>
      <c r="E527" s="23"/>
      <c r="F527" s="23">
        <v>274600</v>
      </c>
      <c r="G527" s="107">
        <f t="shared" si="33"/>
        <v>0</v>
      </c>
      <c r="I527" s="7">
        <f>SUMIFS(NK_XUAT_NHAP!L:L,NK_XUAT_NHAP!E:E,A527,NK_XUAT_NHAP!B:B,"PNK")</f>
        <v>0</v>
      </c>
      <c r="J527" s="7">
        <f>SUMIFS(NK_XUAT_NHAP!O:O,NK_XUAT_NHAP!E:E,A527,NK_XUAT_NHAP!B:B,"PNK")</f>
        <v>0</v>
      </c>
      <c r="K527" s="7">
        <f>SUMIFS(NK_XUAT_NHAP!L:L,NK_XUAT_NHAP!E:E,A527,NK_XUAT_NHAP!B:B,"PXK")</f>
        <v>0</v>
      </c>
      <c r="L527" s="7">
        <f>SUMIFS(NK_XUAT_NHAP!O:O,NK_XUAT_NHAP!E:E,A527,NK_XUAT_NHAP!B:B,"PXK")</f>
        <v>0</v>
      </c>
      <c r="M527" s="7">
        <f t="shared" si="34"/>
        <v>0</v>
      </c>
      <c r="N527" s="7">
        <f t="shared" si="35"/>
        <v>0</v>
      </c>
      <c r="O527" s="7">
        <f t="shared" si="36"/>
        <v>0</v>
      </c>
    </row>
    <row r="528" spans="1:15" ht="19.5" customHeight="1" x14ac:dyDescent="0.25">
      <c r="A528" s="106" t="s">
        <v>695</v>
      </c>
      <c r="B528" s="21" t="s">
        <v>696</v>
      </c>
      <c r="C528" s="23" t="s">
        <v>49</v>
      </c>
      <c r="D528" s="23">
        <v>0</v>
      </c>
      <c r="E528" s="23"/>
      <c r="F528" s="23">
        <v>339200</v>
      </c>
      <c r="G528" s="107">
        <f t="shared" si="33"/>
        <v>0</v>
      </c>
      <c r="I528" s="7">
        <f>SUMIFS(NK_XUAT_NHAP!L:L,NK_XUAT_NHAP!E:E,A528,NK_XUAT_NHAP!B:B,"PNK")</f>
        <v>0</v>
      </c>
      <c r="J528" s="7">
        <f>SUMIFS(NK_XUAT_NHAP!O:O,NK_XUAT_NHAP!E:E,A528,NK_XUAT_NHAP!B:B,"PNK")</f>
        <v>0</v>
      </c>
      <c r="K528" s="7">
        <f>SUMIFS(NK_XUAT_NHAP!L:L,NK_XUAT_NHAP!E:E,A528,NK_XUAT_NHAP!B:B,"PXK")</f>
        <v>0</v>
      </c>
      <c r="L528" s="7">
        <f>SUMIFS(NK_XUAT_NHAP!O:O,NK_XUAT_NHAP!E:E,A528,NK_XUAT_NHAP!B:B,"PXK")</f>
        <v>0</v>
      </c>
      <c r="M528" s="7">
        <f t="shared" si="34"/>
        <v>0</v>
      </c>
      <c r="N528" s="7">
        <f t="shared" si="35"/>
        <v>0</v>
      </c>
      <c r="O528" s="7">
        <f t="shared" si="36"/>
        <v>0</v>
      </c>
    </row>
    <row r="529" spans="1:15" ht="19.5" customHeight="1" x14ac:dyDescent="0.25">
      <c r="A529" s="106" t="s">
        <v>697</v>
      </c>
      <c r="B529" s="21" t="s">
        <v>698</v>
      </c>
      <c r="C529" s="23" t="s">
        <v>49</v>
      </c>
      <c r="D529" s="23">
        <v>0</v>
      </c>
      <c r="E529" s="23"/>
      <c r="F529" s="23">
        <v>309900</v>
      </c>
      <c r="G529" s="107">
        <f t="shared" si="33"/>
        <v>0</v>
      </c>
      <c r="I529" s="7">
        <f>SUMIFS(NK_XUAT_NHAP!L:L,NK_XUAT_NHAP!E:E,A529,NK_XUAT_NHAP!B:B,"PNK")</f>
        <v>0</v>
      </c>
      <c r="J529" s="7">
        <f>SUMIFS(NK_XUAT_NHAP!O:O,NK_XUAT_NHAP!E:E,A529,NK_XUAT_NHAP!B:B,"PNK")</f>
        <v>0</v>
      </c>
      <c r="K529" s="7">
        <f>SUMIFS(NK_XUAT_NHAP!L:L,NK_XUAT_NHAP!E:E,A529,NK_XUAT_NHAP!B:B,"PXK")</f>
        <v>0</v>
      </c>
      <c r="L529" s="7">
        <f>SUMIFS(NK_XUAT_NHAP!O:O,NK_XUAT_NHAP!E:E,A529,NK_XUAT_NHAP!B:B,"PXK")</f>
        <v>0</v>
      </c>
      <c r="M529" s="7">
        <f t="shared" si="34"/>
        <v>0</v>
      </c>
      <c r="N529" s="7">
        <f t="shared" si="35"/>
        <v>0</v>
      </c>
      <c r="O529" s="7">
        <f t="shared" si="36"/>
        <v>0</v>
      </c>
    </row>
    <row r="530" spans="1:15" ht="19.5" customHeight="1" x14ac:dyDescent="0.25">
      <c r="A530" s="106" t="s">
        <v>699</v>
      </c>
      <c r="B530" s="21" t="s">
        <v>700</v>
      </c>
      <c r="C530" s="23" t="s">
        <v>49</v>
      </c>
      <c r="D530" s="23">
        <v>0</v>
      </c>
      <c r="E530" s="23"/>
      <c r="F530" s="23">
        <v>305800</v>
      </c>
      <c r="G530" s="107">
        <f t="shared" si="33"/>
        <v>0</v>
      </c>
      <c r="I530" s="7">
        <f>SUMIFS(NK_XUAT_NHAP!L:L,NK_XUAT_NHAP!E:E,A530,NK_XUAT_NHAP!B:B,"PNK")</f>
        <v>0</v>
      </c>
      <c r="J530" s="7">
        <f>SUMIFS(NK_XUAT_NHAP!O:O,NK_XUAT_NHAP!E:E,A530,NK_XUAT_NHAP!B:B,"PNK")</f>
        <v>0</v>
      </c>
      <c r="K530" s="7">
        <f>SUMIFS(NK_XUAT_NHAP!L:L,NK_XUAT_NHAP!E:E,A530,NK_XUAT_NHAP!B:B,"PXK")</f>
        <v>0</v>
      </c>
      <c r="L530" s="7">
        <f>SUMIFS(NK_XUAT_NHAP!O:O,NK_XUAT_NHAP!E:E,A530,NK_XUAT_NHAP!B:B,"PXK")</f>
        <v>0</v>
      </c>
      <c r="M530" s="7">
        <f t="shared" si="34"/>
        <v>0</v>
      </c>
      <c r="N530" s="7">
        <f t="shared" si="35"/>
        <v>0</v>
      </c>
      <c r="O530" s="7">
        <f t="shared" si="36"/>
        <v>0</v>
      </c>
    </row>
    <row r="531" spans="1:15" ht="19.5" customHeight="1" x14ac:dyDescent="0.25">
      <c r="A531" s="106" t="s">
        <v>701</v>
      </c>
      <c r="B531" s="21" t="s">
        <v>702</v>
      </c>
      <c r="C531" s="23" t="s">
        <v>49</v>
      </c>
      <c r="D531" s="23">
        <v>0</v>
      </c>
      <c r="E531" s="23"/>
      <c r="F531" s="23">
        <v>304900</v>
      </c>
      <c r="G531" s="107">
        <f t="shared" si="33"/>
        <v>0</v>
      </c>
      <c r="I531" s="7">
        <f>SUMIFS(NK_XUAT_NHAP!L:L,NK_XUAT_NHAP!E:E,A531,NK_XUAT_NHAP!B:B,"PNK")</f>
        <v>0</v>
      </c>
      <c r="J531" s="7">
        <f>SUMIFS(NK_XUAT_NHAP!O:O,NK_XUAT_NHAP!E:E,A531,NK_XUAT_NHAP!B:B,"PNK")</f>
        <v>0</v>
      </c>
      <c r="K531" s="7">
        <f>SUMIFS(NK_XUAT_NHAP!L:L,NK_XUAT_NHAP!E:E,A531,NK_XUAT_NHAP!B:B,"PXK")</f>
        <v>0</v>
      </c>
      <c r="L531" s="7">
        <f>SUMIFS(NK_XUAT_NHAP!O:O,NK_XUAT_NHAP!E:E,A531,NK_XUAT_NHAP!B:B,"PXK")</f>
        <v>0</v>
      </c>
      <c r="M531" s="7">
        <f t="shared" si="34"/>
        <v>0</v>
      </c>
      <c r="N531" s="7">
        <f t="shared" si="35"/>
        <v>0</v>
      </c>
      <c r="O531" s="7">
        <f t="shared" si="36"/>
        <v>0</v>
      </c>
    </row>
    <row r="532" spans="1:15" ht="19.5" customHeight="1" x14ac:dyDescent="0.25">
      <c r="A532" s="106" t="s">
        <v>703</v>
      </c>
      <c r="B532" s="21" t="s">
        <v>704</v>
      </c>
      <c r="C532" s="23" t="s">
        <v>49</v>
      </c>
      <c r="D532" s="23">
        <v>0</v>
      </c>
      <c r="E532" s="23"/>
      <c r="F532" s="23">
        <v>360400</v>
      </c>
      <c r="G532" s="107">
        <f t="shared" si="33"/>
        <v>0</v>
      </c>
      <c r="I532" s="7">
        <f>SUMIFS(NK_XUAT_NHAP!L:L,NK_XUAT_NHAP!E:E,A532,NK_XUAT_NHAP!B:B,"PNK")</f>
        <v>0</v>
      </c>
      <c r="J532" s="7">
        <f>SUMIFS(NK_XUAT_NHAP!O:O,NK_XUAT_NHAP!E:E,A532,NK_XUAT_NHAP!B:B,"PNK")</f>
        <v>0</v>
      </c>
      <c r="K532" s="7">
        <f>SUMIFS(NK_XUAT_NHAP!L:L,NK_XUAT_NHAP!E:E,A532,NK_XUAT_NHAP!B:B,"PXK")</f>
        <v>0</v>
      </c>
      <c r="L532" s="7">
        <f>SUMIFS(NK_XUAT_NHAP!O:O,NK_XUAT_NHAP!E:E,A532,NK_XUAT_NHAP!B:B,"PXK")</f>
        <v>0</v>
      </c>
      <c r="M532" s="7">
        <f t="shared" si="34"/>
        <v>0</v>
      </c>
      <c r="N532" s="7">
        <f t="shared" si="35"/>
        <v>0</v>
      </c>
      <c r="O532" s="7">
        <f t="shared" si="36"/>
        <v>0</v>
      </c>
    </row>
    <row r="533" spans="1:15" ht="19.5" customHeight="1" x14ac:dyDescent="0.25">
      <c r="A533" s="106" t="s">
        <v>705</v>
      </c>
      <c r="B533" s="21" t="s">
        <v>706</v>
      </c>
      <c r="C533" s="23" t="s">
        <v>49</v>
      </c>
      <c r="D533" s="23">
        <v>0</v>
      </c>
      <c r="E533" s="23"/>
      <c r="F533" s="23">
        <v>12700</v>
      </c>
      <c r="G533" s="107">
        <f t="shared" si="33"/>
        <v>0</v>
      </c>
      <c r="I533" s="7">
        <f>SUMIFS(NK_XUAT_NHAP!L:L,NK_XUAT_NHAP!E:E,A533,NK_XUAT_NHAP!B:B,"PNK")</f>
        <v>0</v>
      </c>
      <c r="J533" s="7">
        <f>SUMIFS(NK_XUAT_NHAP!O:O,NK_XUAT_NHAP!E:E,A533,NK_XUAT_NHAP!B:B,"PNK")</f>
        <v>0</v>
      </c>
      <c r="K533" s="7">
        <f>SUMIFS(NK_XUAT_NHAP!L:L,NK_XUAT_NHAP!E:E,A533,NK_XUAT_NHAP!B:B,"PXK")</f>
        <v>0</v>
      </c>
      <c r="L533" s="7">
        <f>SUMIFS(NK_XUAT_NHAP!O:O,NK_XUAT_NHAP!E:E,A533,NK_XUAT_NHAP!B:B,"PXK")</f>
        <v>0</v>
      </c>
      <c r="M533" s="7">
        <f t="shared" si="34"/>
        <v>0</v>
      </c>
      <c r="N533" s="7">
        <f t="shared" si="35"/>
        <v>0</v>
      </c>
      <c r="O533" s="7">
        <f t="shared" si="36"/>
        <v>0</v>
      </c>
    </row>
    <row r="534" spans="1:15" ht="19.5" customHeight="1" x14ac:dyDescent="0.25">
      <c r="A534" s="106" t="s">
        <v>713</v>
      </c>
      <c r="B534" s="21" t="s">
        <v>714</v>
      </c>
      <c r="C534" s="23">
        <v>0</v>
      </c>
      <c r="D534" s="23">
        <v>0</v>
      </c>
      <c r="E534" s="23"/>
      <c r="F534" s="23">
        <v>0</v>
      </c>
      <c r="G534" s="107">
        <f t="shared" si="33"/>
        <v>0</v>
      </c>
      <c r="I534" s="7">
        <f>SUMIFS(NK_XUAT_NHAP!L:L,NK_XUAT_NHAP!E:E,A534,NK_XUAT_NHAP!B:B,"PNK")</f>
        <v>0</v>
      </c>
      <c r="J534" s="7">
        <f>SUMIFS(NK_XUAT_NHAP!O:O,NK_XUAT_NHAP!E:E,A534,NK_XUAT_NHAP!B:B,"PNK")</f>
        <v>0</v>
      </c>
      <c r="K534" s="7">
        <f>SUMIFS(NK_XUAT_NHAP!L:L,NK_XUAT_NHAP!E:E,A534,NK_XUAT_NHAP!B:B,"PXK")</f>
        <v>0</v>
      </c>
      <c r="L534" s="7">
        <f>SUMIFS(NK_XUAT_NHAP!O:O,NK_XUAT_NHAP!E:E,A534,NK_XUAT_NHAP!B:B,"PXK")</f>
        <v>0</v>
      </c>
      <c r="M534" s="7">
        <f t="shared" si="34"/>
        <v>0</v>
      </c>
      <c r="N534" s="7">
        <f t="shared" si="35"/>
        <v>0</v>
      </c>
      <c r="O534" s="7">
        <f t="shared" si="36"/>
        <v>0</v>
      </c>
    </row>
    <row r="535" spans="1:15" ht="19.5" customHeight="1" x14ac:dyDescent="0.25">
      <c r="A535" s="106" t="s">
        <v>715</v>
      </c>
      <c r="B535" s="21" t="s">
        <v>716</v>
      </c>
      <c r="C535" s="23" t="s">
        <v>717</v>
      </c>
      <c r="D535" s="23">
        <v>0</v>
      </c>
      <c r="E535" s="23"/>
      <c r="F535" s="23">
        <v>124600</v>
      </c>
      <c r="G535" s="107">
        <f t="shared" si="33"/>
        <v>0</v>
      </c>
      <c r="I535" s="7">
        <f>SUMIFS(NK_XUAT_NHAP!L:L,NK_XUAT_NHAP!E:E,A535,NK_XUAT_NHAP!B:B,"PNK")</f>
        <v>0</v>
      </c>
      <c r="J535" s="7">
        <f>SUMIFS(NK_XUAT_NHAP!O:O,NK_XUAT_NHAP!E:E,A535,NK_XUAT_NHAP!B:B,"PNK")</f>
        <v>0</v>
      </c>
      <c r="K535" s="7">
        <f>SUMIFS(NK_XUAT_NHAP!L:L,NK_XUAT_NHAP!E:E,A535,NK_XUAT_NHAP!B:B,"PXK")</f>
        <v>0</v>
      </c>
      <c r="L535" s="7">
        <f>SUMIFS(NK_XUAT_NHAP!O:O,NK_XUAT_NHAP!E:E,A535,NK_XUAT_NHAP!B:B,"PXK")</f>
        <v>0</v>
      </c>
      <c r="M535" s="7">
        <f t="shared" si="34"/>
        <v>0</v>
      </c>
      <c r="N535" s="7">
        <f t="shared" si="35"/>
        <v>0</v>
      </c>
      <c r="O535" s="7">
        <f t="shared" si="36"/>
        <v>0</v>
      </c>
    </row>
    <row r="536" spans="1:15" ht="19.5" customHeight="1" x14ac:dyDescent="0.25">
      <c r="A536" s="106" t="s">
        <v>718</v>
      </c>
      <c r="B536" s="21" t="s">
        <v>719</v>
      </c>
      <c r="C536" s="23" t="s">
        <v>717</v>
      </c>
      <c r="D536" s="23">
        <v>1</v>
      </c>
      <c r="E536" s="23"/>
      <c r="F536" s="23">
        <v>137800</v>
      </c>
      <c r="G536" s="107">
        <f t="shared" si="33"/>
        <v>137800</v>
      </c>
      <c r="I536" s="7">
        <f>SUMIFS(NK_XUAT_NHAP!L:L,NK_XUAT_NHAP!E:E,A536,NK_XUAT_NHAP!B:B,"PNK")</f>
        <v>0</v>
      </c>
      <c r="J536" s="7">
        <f>SUMIFS(NK_XUAT_NHAP!O:O,NK_XUAT_NHAP!E:E,A536,NK_XUAT_NHAP!B:B,"PNK")</f>
        <v>0</v>
      </c>
      <c r="K536" s="7">
        <f>SUMIFS(NK_XUAT_NHAP!L:L,NK_XUAT_NHAP!E:E,A536,NK_XUAT_NHAP!B:B,"PXK")</f>
        <v>0</v>
      </c>
      <c r="L536" s="7">
        <f>SUMIFS(NK_XUAT_NHAP!O:O,NK_XUAT_NHAP!E:E,A536,NK_XUAT_NHAP!B:B,"PXK")</f>
        <v>0</v>
      </c>
      <c r="M536" s="7">
        <f t="shared" si="34"/>
        <v>1</v>
      </c>
      <c r="N536" s="7">
        <f t="shared" si="35"/>
        <v>137800</v>
      </c>
      <c r="O536" s="7">
        <f t="shared" si="36"/>
        <v>137800</v>
      </c>
    </row>
    <row r="537" spans="1:15" ht="19.5" customHeight="1" x14ac:dyDescent="0.25">
      <c r="A537" s="106" t="s">
        <v>720</v>
      </c>
      <c r="B537" s="21" t="s">
        <v>721</v>
      </c>
      <c r="C537" s="23" t="s">
        <v>52</v>
      </c>
      <c r="D537" s="23">
        <v>0</v>
      </c>
      <c r="E537" s="23"/>
      <c r="F537" s="23">
        <v>0</v>
      </c>
      <c r="G537" s="107">
        <f t="shared" si="33"/>
        <v>0</v>
      </c>
      <c r="I537" s="7">
        <f>SUMIFS(NK_XUAT_NHAP!L:L,NK_XUAT_NHAP!E:E,A537,NK_XUAT_NHAP!B:B,"PNK")</f>
        <v>0</v>
      </c>
      <c r="J537" s="7">
        <f>SUMIFS(NK_XUAT_NHAP!O:O,NK_XUAT_NHAP!E:E,A537,NK_XUAT_NHAP!B:B,"PNK")</f>
        <v>0</v>
      </c>
      <c r="K537" s="7">
        <f>SUMIFS(NK_XUAT_NHAP!L:L,NK_XUAT_NHAP!E:E,A537,NK_XUAT_NHAP!B:B,"PXK")</f>
        <v>0</v>
      </c>
      <c r="L537" s="7">
        <f>SUMIFS(NK_XUAT_NHAP!O:O,NK_XUAT_NHAP!E:E,A537,NK_XUAT_NHAP!B:B,"PXK")</f>
        <v>0</v>
      </c>
      <c r="M537" s="7">
        <f t="shared" si="34"/>
        <v>0</v>
      </c>
      <c r="N537" s="7">
        <f t="shared" si="35"/>
        <v>0</v>
      </c>
      <c r="O537" s="7">
        <f t="shared" si="36"/>
        <v>0</v>
      </c>
    </row>
    <row r="538" spans="1:15" ht="19.5" customHeight="1" x14ac:dyDescent="0.25">
      <c r="A538" s="106" t="s">
        <v>722</v>
      </c>
      <c r="B538" s="21" t="s">
        <v>723</v>
      </c>
      <c r="C538" s="23" t="s">
        <v>52</v>
      </c>
      <c r="D538" s="23">
        <v>0</v>
      </c>
      <c r="E538" s="23"/>
      <c r="F538" s="23">
        <v>0</v>
      </c>
      <c r="G538" s="107">
        <f t="shared" si="33"/>
        <v>0</v>
      </c>
      <c r="I538" s="7">
        <f>SUMIFS(NK_XUAT_NHAP!L:L,NK_XUAT_NHAP!E:E,A538,NK_XUAT_NHAP!B:B,"PNK")</f>
        <v>0</v>
      </c>
      <c r="J538" s="7">
        <f>SUMIFS(NK_XUAT_NHAP!O:O,NK_XUAT_NHAP!E:E,A538,NK_XUAT_NHAP!B:B,"PNK")</f>
        <v>0</v>
      </c>
      <c r="K538" s="7">
        <f>SUMIFS(NK_XUAT_NHAP!L:L,NK_XUAT_NHAP!E:E,A538,NK_XUAT_NHAP!B:B,"PXK")</f>
        <v>0</v>
      </c>
      <c r="L538" s="7">
        <f>SUMIFS(NK_XUAT_NHAP!O:O,NK_XUAT_NHAP!E:E,A538,NK_XUAT_NHAP!B:B,"PXK")</f>
        <v>0</v>
      </c>
      <c r="M538" s="7">
        <f t="shared" si="34"/>
        <v>0</v>
      </c>
      <c r="N538" s="7">
        <f t="shared" si="35"/>
        <v>0</v>
      </c>
      <c r="O538" s="7">
        <f t="shared" si="36"/>
        <v>0</v>
      </c>
    </row>
    <row r="539" spans="1:15" ht="19.5" customHeight="1" x14ac:dyDescent="0.25">
      <c r="A539" s="106" t="s">
        <v>724</v>
      </c>
      <c r="B539" s="21" t="s">
        <v>725</v>
      </c>
      <c r="C539" s="23" t="s">
        <v>52</v>
      </c>
      <c r="D539" s="23">
        <v>0</v>
      </c>
      <c r="E539" s="23"/>
      <c r="F539" s="23">
        <v>0</v>
      </c>
      <c r="G539" s="107">
        <f t="shared" si="33"/>
        <v>0</v>
      </c>
      <c r="I539" s="7">
        <f>SUMIFS(NK_XUAT_NHAP!L:L,NK_XUAT_NHAP!E:E,A539,NK_XUAT_NHAP!B:B,"PNK")</f>
        <v>0</v>
      </c>
      <c r="J539" s="7">
        <f>SUMIFS(NK_XUAT_NHAP!O:O,NK_XUAT_NHAP!E:E,A539,NK_XUAT_NHAP!B:B,"PNK")</f>
        <v>0</v>
      </c>
      <c r="K539" s="7">
        <f>SUMIFS(NK_XUAT_NHAP!L:L,NK_XUAT_NHAP!E:E,A539,NK_XUAT_NHAP!B:B,"PXK")</f>
        <v>0</v>
      </c>
      <c r="L539" s="7">
        <f>SUMIFS(NK_XUAT_NHAP!O:O,NK_XUAT_NHAP!E:E,A539,NK_XUAT_NHAP!B:B,"PXK")</f>
        <v>0</v>
      </c>
      <c r="M539" s="7">
        <f t="shared" si="34"/>
        <v>0</v>
      </c>
      <c r="N539" s="7">
        <f t="shared" si="35"/>
        <v>0</v>
      </c>
      <c r="O539" s="7">
        <f t="shared" si="36"/>
        <v>0</v>
      </c>
    </row>
    <row r="540" spans="1:15" ht="19.5" customHeight="1" x14ac:dyDescent="0.25">
      <c r="A540" s="106" t="s">
        <v>726</v>
      </c>
      <c r="B540" s="21" t="s">
        <v>727</v>
      </c>
      <c r="C540" s="23" t="s">
        <v>52</v>
      </c>
      <c r="D540" s="23">
        <v>0</v>
      </c>
      <c r="E540" s="23"/>
      <c r="F540" s="23">
        <v>0</v>
      </c>
      <c r="G540" s="107">
        <f t="shared" si="33"/>
        <v>0</v>
      </c>
      <c r="I540" s="7">
        <f>SUMIFS(NK_XUAT_NHAP!L:L,NK_XUAT_NHAP!E:E,A540,NK_XUAT_NHAP!B:B,"PNK")</f>
        <v>0</v>
      </c>
      <c r="J540" s="7">
        <f>SUMIFS(NK_XUAT_NHAP!O:O,NK_XUAT_NHAP!E:E,A540,NK_XUAT_NHAP!B:B,"PNK")</f>
        <v>0</v>
      </c>
      <c r="K540" s="7">
        <f>SUMIFS(NK_XUAT_NHAP!L:L,NK_XUAT_NHAP!E:E,A540,NK_XUAT_NHAP!B:B,"PXK")</f>
        <v>0</v>
      </c>
      <c r="L540" s="7">
        <f>SUMIFS(NK_XUAT_NHAP!O:O,NK_XUAT_NHAP!E:E,A540,NK_XUAT_NHAP!B:B,"PXK")</f>
        <v>0</v>
      </c>
      <c r="M540" s="7">
        <f t="shared" si="34"/>
        <v>0</v>
      </c>
      <c r="N540" s="7">
        <f t="shared" si="35"/>
        <v>0</v>
      </c>
      <c r="O540" s="7">
        <f t="shared" si="36"/>
        <v>0</v>
      </c>
    </row>
    <row r="541" spans="1:15" ht="19.5" customHeight="1" x14ac:dyDescent="0.25">
      <c r="A541" s="106" t="s">
        <v>728</v>
      </c>
      <c r="B541" s="21" t="s">
        <v>729</v>
      </c>
      <c r="C541" s="23" t="s">
        <v>52</v>
      </c>
      <c r="D541" s="23">
        <v>0</v>
      </c>
      <c r="E541" s="23"/>
      <c r="F541" s="23">
        <v>0</v>
      </c>
      <c r="G541" s="107">
        <f t="shared" si="33"/>
        <v>0</v>
      </c>
      <c r="I541" s="7">
        <f>SUMIFS(NK_XUAT_NHAP!L:L,NK_XUAT_NHAP!E:E,A541,NK_XUAT_NHAP!B:B,"PNK")</f>
        <v>0</v>
      </c>
      <c r="J541" s="7">
        <f>SUMIFS(NK_XUAT_NHAP!O:O,NK_XUAT_NHAP!E:E,A541,NK_XUAT_NHAP!B:B,"PNK")</f>
        <v>0</v>
      </c>
      <c r="K541" s="7">
        <f>SUMIFS(NK_XUAT_NHAP!L:L,NK_XUAT_NHAP!E:E,A541,NK_XUAT_NHAP!B:B,"PXK")</f>
        <v>0</v>
      </c>
      <c r="L541" s="7">
        <f>SUMIFS(NK_XUAT_NHAP!O:O,NK_XUAT_NHAP!E:E,A541,NK_XUAT_NHAP!B:B,"PXK")</f>
        <v>0</v>
      </c>
      <c r="M541" s="7">
        <f t="shared" si="34"/>
        <v>0</v>
      </c>
      <c r="N541" s="7">
        <f t="shared" si="35"/>
        <v>0</v>
      </c>
      <c r="O541" s="7">
        <f t="shared" si="36"/>
        <v>0</v>
      </c>
    </row>
    <row r="542" spans="1:15" ht="19.5" customHeight="1" x14ac:dyDescent="0.25">
      <c r="A542" s="106" t="s">
        <v>730</v>
      </c>
      <c r="B542" s="21" t="s">
        <v>731</v>
      </c>
      <c r="C542" s="23" t="s">
        <v>52</v>
      </c>
      <c r="D542" s="23">
        <v>0</v>
      </c>
      <c r="E542" s="23"/>
      <c r="F542" s="23">
        <v>0</v>
      </c>
      <c r="G542" s="107">
        <f t="shared" si="33"/>
        <v>0</v>
      </c>
      <c r="I542" s="7">
        <f>SUMIFS(NK_XUAT_NHAP!L:L,NK_XUAT_NHAP!E:E,A542,NK_XUAT_NHAP!B:B,"PNK")</f>
        <v>0</v>
      </c>
      <c r="J542" s="7">
        <f>SUMIFS(NK_XUAT_NHAP!O:O,NK_XUAT_NHAP!E:E,A542,NK_XUAT_NHAP!B:B,"PNK")</f>
        <v>0</v>
      </c>
      <c r="K542" s="7">
        <f>SUMIFS(NK_XUAT_NHAP!L:L,NK_XUAT_NHAP!E:E,A542,NK_XUAT_NHAP!B:B,"PXK")</f>
        <v>0</v>
      </c>
      <c r="L542" s="7">
        <f>SUMIFS(NK_XUAT_NHAP!O:O,NK_XUAT_NHAP!E:E,A542,NK_XUAT_NHAP!B:B,"PXK")</f>
        <v>0</v>
      </c>
      <c r="M542" s="7">
        <f t="shared" si="34"/>
        <v>0</v>
      </c>
      <c r="N542" s="7">
        <f t="shared" si="35"/>
        <v>0</v>
      </c>
      <c r="O542" s="7">
        <f t="shared" si="36"/>
        <v>0</v>
      </c>
    </row>
    <row r="543" spans="1:15" ht="19.5" customHeight="1" x14ac:dyDescent="0.25">
      <c r="A543" s="106" t="s">
        <v>732</v>
      </c>
      <c r="B543" s="21" t="s">
        <v>733</v>
      </c>
      <c r="C543" s="23" t="s">
        <v>52</v>
      </c>
      <c r="D543" s="23">
        <v>0</v>
      </c>
      <c r="E543" s="23"/>
      <c r="F543" s="23">
        <v>0</v>
      </c>
      <c r="G543" s="107">
        <f t="shared" si="33"/>
        <v>0</v>
      </c>
      <c r="I543" s="7">
        <f>SUMIFS(NK_XUAT_NHAP!L:L,NK_XUAT_NHAP!E:E,A543,NK_XUAT_NHAP!B:B,"PNK")</f>
        <v>0</v>
      </c>
      <c r="J543" s="7">
        <f>SUMIFS(NK_XUAT_NHAP!O:O,NK_XUAT_NHAP!E:E,A543,NK_XUAT_NHAP!B:B,"PNK")</f>
        <v>0</v>
      </c>
      <c r="K543" s="7">
        <f>SUMIFS(NK_XUAT_NHAP!L:L,NK_XUAT_NHAP!E:E,A543,NK_XUAT_NHAP!B:B,"PXK")</f>
        <v>0</v>
      </c>
      <c r="L543" s="7">
        <f>SUMIFS(NK_XUAT_NHAP!O:O,NK_XUAT_NHAP!E:E,A543,NK_XUAT_NHAP!B:B,"PXK")</f>
        <v>0</v>
      </c>
      <c r="M543" s="7">
        <f t="shared" si="34"/>
        <v>0</v>
      </c>
      <c r="N543" s="7">
        <f t="shared" si="35"/>
        <v>0</v>
      </c>
      <c r="O543" s="7">
        <f t="shared" si="36"/>
        <v>0</v>
      </c>
    </row>
    <row r="544" spans="1:15" ht="19.5" customHeight="1" x14ac:dyDescent="0.25">
      <c r="A544" s="106" t="s">
        <v>734</v>
      </c>
      <c r="B544" s="21" t="s">
        <v>735</v>
      </c>
      <c r="C544" s="23" t="s">
        <v>52</v>
      </c>
      <c r="D544" s="23">
        <v>0</v>
      </c>
      <c r="E544" s="23"/>
      <c r="F544" s="23">
        <v>0</v>
      </c>
      <c r="G544" s="107">
        <f t="shared" si="33"/>
        <v>0</v>
      </c>
      <c r="I544" s="7">
        <f>SUMIFS(NK_XUAT_NHAP!L:L,NK_XUAT_NHAP!E:E,A544,NK_XUAT_NHAP!B:B,"PNK")</f>
        <v>0</v>
      </c>
      <c r="J544" s="7">
        <f>SUMIFS(NK_XUAT_NHAP!O:O,NK_XUAT_NHAP!E:E,A544,NK_XUAT_NHAP!B:B,"PNK")</f>
        <v>0</v>
      </c>
      <c r="K544" s="7">
        <f>SUMIFS(NK_XUAT_NHAP!L:L,NK_XUAT_NHAP!E:E,A544,NK_XUAT_NHAP!B:B,"PXK")</f>
        <v>0</v>
      </c>
      <c r="L544" s="7">
        <f>SUMIFS(NK_XUAT_NHAP!O:O,NK_XUAT_NHAP!E:E,A544,NK_XUAT_NHAP!B:B,"PXK")</f>
        <v>0</v>
      </c>
      <c r="M544" s="7">
        <f t="shared" si="34"/>
        <v>0</v>
      </c>
      <c r="N544" s="7">
        <f t="shared" si="35"/>
        <v>0</v>
      </c>
      <c r="O544" s="7">
        <f t="shared" si="36"/>
        <v>0</v>
      </c>
    </row>
    <row r="545" spans="1:15" ht="19.5" customHeight="1" x14ac:dyDescent="0.25">
      <c r="A545" s="106" t="s">
        <v>736</v>
      </c>
      <c r="B545" s="21" t="s">
        <v>737</v>
      </c>
      <c r="C545" s="23" t="s">
        <v>52</v>
      </c>
      <c r="D545" s="23">
        <v>0</v>
      </c>
      <c r="E545" s="23"/>
      <c r="F545" s="23">
        <v>0</v>
      </c>
      <c r="G545" s="107">
        <f t="shared" si="33"/>
        <v>0</v>
      </c>
      <c r="I545" s="7">
        <f>SUMIFS(NK_XUAT_NHAP!L:L,NK_XUAT_NHAP!E:E,A545,NK_XUAT_NHAP!B:B,"PNK")</f>
        <v>0</v>
      </c>
      <c r="J545" s="7">
        <f>SUMIFS(NK_XUAT_NHAP!O:O,NK_XUAT_NHAP!E:E,A545,NK_XUAT_NHAP!B:B,"PNK")</f>
        <v>0</v>
      </c>
      <c r="K545" s="7">
        <f>SUMIFS(NK_XUAT_NHAP!L:L,NK_XUAT_NHAP!E:E,A545,NK_XUAT_NHAP!B:B,"PXK")</f>
        <v>0</v>
      </c>
      <c r="L545" s="7">
        <f>SUMIFS(NK_XUAT_NHAP!O:O,NK_XUAT_NHAP!E:E,A545,NK_XUAT_NHAP!B:B,"PXK")</f>
        <v>0</v>
      </c>
      <c r="M545" s="7">
        <f t="shared" si="34"/>
        <v>0</v>
      </c>
      <c r="N545" s="7">
        <f t="shared" si="35"/>
        <v>0</v>
      </c>
      <c r="O545" s="7">
        <f t="shared" si="36"/>
        <v>0</v>
      </c>
    </row>
    <row r="546" spans="1:15" ht="19.5" customHeight="1" x14ac:dyDescent="0.25">
      <c r="A546" s="106" t="s">
        <v>738</v>
      </c>
      <c r="B546" s="21" t="s">
        <v>739</v>
      </c>
      <c r="C546" s="23" t="s">
        <v>52</v>
      </c>
      <c r="D546" s="23">
        <v>0</v>
      </c>
      <c r="E546" s="23"/>
      <c r="F546" s="23">
        <v>0</v>
      </c>
      <c r="G546" s="107">
        <f t="shared" si="33"/>
        <v>0</v>
      </c>
      <c r="I546" s="7">
        <f>SUMIFS(NK_XUAT_NHAP!L:L,NK_XUAT_NHAP!E:E,A546,NK_XUAT_NHAP!B:B,"PNK")</f>
        <v>0</v>
      </c>
      <c r="J546" s="7">
        <f>SUMIFS(NK_XUAT_NHAP!O:O,NK_XUAT_NHAP!E:E,A546,NK_XUAT_NHAP!B:B,"PNK")</f>
        <v>0</v>
      </c>
      <c r="K546" s="7">
        <f>SUMIFS(NK_XUAT_NHAP!L:L,NK_XUAT_NHAP!E:E,A546,NK_XUAT_NHAP!B:B,"PXK")</f>
        <v>0</v>
      </c>
      <c r="L546" s="7">
        <f>SUMIFS(NK_XUAT_NHAP!O:O,NK_XUAT_NHAP!E:E,A546,NK_XUAT_NHAP!B:B,"PXK")</f>
        <v>0</v>
      </c>
      <c r="M546" s="7">
        <f t="shared" si="34"/>
        <v>0</v>
      </c>
      <c r="N546" s="7">
        <f t="shared" si="35"/>
        <v>0</v>
      </c>
      <c r="O546" s="7">
        <f t="shared" si="36"/>
        <v>0</v>
      </c>
    </row>
    <row r="547" spans="1:15" ht="19.5" customHeight="1" x14ac:dyDescent="0.25">
      <c r="A547" s="106" t="s">
        <v>740</v>
      </c>
      <c r="B547" s="21" t="s">
        <v>741</v>
      </c>
      <c r="C547" s="23" t="s">
        <v>52</v>
      </c>
      <c r="D547" s="23">
        <v>0</v>
      </c>
      <c r="E547" s="23"/>
      <c r="F547" s="23">
        <v>0</v>
      </c>
      <c r="G547" s="107">
        <f t="shared" si="33"/>
        <v>0</v>
      </c>
      <c r="I547" s="7">
        <f>SUMIFS(NK_XUAT_NHAP!L:L,NK_XUAT_NHAP!E:E,A547,NK_XUAT_NHAP!B:B,"PNK")</f>
        <v>0</v>
      </c>
      <c r="J547" s="7">
        <f>SUMIFS(NK_XUAT_NHAP!O:O,NK_XUAT_NHAP!E:E,A547,NK_XUAT_NHAP!B:B,"PNK")</f>
        <v>0</v>
      </c>
      <c r="K547" s="7">
        <f>SUMIFS(NK_XUAT_NHAP!L:L,NK_XUAT_NHAP!E:E,A547,NK_XUAT_NHAP!B:B,"PXK")</f>
        <v>0</v>
      </c>
      <c r="L547" s="7">
        <f>SUMIFS(NK_XUAT_NHAP!O:O,NK_XUAT_NHAP!E:E,A547,NK_XUAT_NHAP!B:B,"PXK")</f>
        <v>0</v>
      </c>
      <c r="M547" s="7">
        <f t="shared" si="34"/>
        <v>0</v>
      </c>
      <c r="N547" s="7">
        <f t="shared" si="35"/>
        <v>0</v>
      </c>
      <c r="O547" s="7">
        <f t="shared" si="36"/>
        <v>0</v>
      </c>
    </row>
    <row r="548" spans="1:15" ht="19.5" customHeight="1" x14ac:dyDescent="0.25">
      <c r="A548" s="106" t="s">
        <v>742</v>
      </c>
      <c r="B548" s="21" t="s">
        <v>743</v>
      </c>
      <c r="C548" s="23" t="s">
        <v>52</v>
      </c>
      <c r="D548" s="23">
        <v>0</v>
      </c>
      <c r="E548" s="23"/>
      <c r="F548" s="23">
        <v>0</v>
      </c>
      <c r="G548" s="107">
        <f t="shared" si="33"/>
        <v>0</v>
      </c>
      <c r="I548" s="7">
        <f>SUMIFS(NK_XUAT_NHAP!L:L,NK_XUAT_NHAP!E:E,A548,NK_XUAT_NHAP!B:B,"PNK")</f>
        <v>0</v>
      </c>
      <c r="J548" s="7">
        <f>SUMIFS(NK_XUAT_NHAP!O:O,NK_XUAT_NHAP!E:E,A548,NK_XUAT_NHAP!B:B,"PNK")</f>
        <v>0</v>
      </c>
      <c r="K548" s="7">
        <f>SUMIFS(NK_XUAT_NHAP!L:L,NK_XUAT_NHAP!E:E,A548,NK_XUAT_NHAP!B:B,"PXK")</f>
        <v>0</v>
      </c>
      <c r="L548" s="7">
        <f>SUMIFS(NK_XUAT_NHAP!O:O,NK_XUAT_NHAP!E:E,A548,NK_XUAT_NHAP!B:B,"PXK")</f>
        <v>0</v>
      </c>
      <c r="M548" s="7">
        <f t="shared" si="34"/>
        <v>0</v>
      </c>
      <c r="N548" s="7">
        <f t="shared" si="35"/>
        <v>0</v>
      </c>
      <c r="O548" s="7">
        <f t="shared" si="36"/>
        <v>0</v>
      </c>
    </row>
    <row r="549" spans="1:15" ht="19.5" customHeight="1" x14ac:dyDescent="0.25">
      <c r="A549" s="106" t="s">
        <v>744</v>
      </c>
      <c r="B549" s="21" t="s">
        <v>745</v>
      </c>
      <c r="C549" s="23">
        <v>0</v>
      </c>
      <c r="D549" s="23">
        <v>0</v>
      </c>
      <c r="E549" s="23"/>
      <c r="F549" s="23">
        <v>0</v>
      </c>
      <c r="G549" s="107">
        <f t="shared" si="33"/>
        <v>0</v>
      </c>
      <c r="I549" s="7">
        <f>SUMIFS(NK_XUAT_NHAP!L:L,NK_XUAT_NHAP!E:E,A549,NK_XUAT_NHAP!B:B,"PNK")</f>
        <v>0</v>
      </c>
      <c r="J549" s="7">
        <f>SUMIFS(NK_XUAT_NHAP!O:O,NK_XUAT_NHAP!E:E,A549,NK_XUAT_NHAP!B:B,"PNK")</f>
        <v>0</v>
      </c>
      <c r="K549" s="7">
        <f>SUMIFS(NK_XUAT_NHAP!L:L,NK_XUAT_NHAP!E:E,A549,NK_XUAT_NHAP!B:B,"PXK")</f>
        <v>0</v>
      </c>
      <c r="L549" s="7">
        <f>SUMIFS(NK_XUAT_NHAP!O:O,NK_XUAT_NHAP!E:E,A549,NK_XUAT_NHAP!B:B,"PXK")</f>
        <v>0</v>
      </c>
      <c r="M549" s="7">
        <f t="shared" si="34"/>
        <v>0</v>
      </c>
      <c r="N549" s="7">
        <f t="shared" si="35"/>
        <v>0</v>
      </c>
      <c r="O549" s="7">
        <f t="shared" si="36"/>
        <v>0</v>
      </c>
    </row>
    <row r="550" spans="1:15" ht="19.5" customHeight="1" x14ac:dyDescent="0.25">
      <c r="A550" s="106" t="s">
        <v>746</v>
      </c>
      <c r="B550" s="21" t="s">
        <v>747</v>
      </c>
      <c r="C550" s="23" t="s">
        <v>49</v>
      </c>
      <c r="D550" s="23">
        <v>0</v>
      </c>
      <c r="E550" s="23"/>
      <c r="F550" s="23">
        <v>55700</v>
      </c>
      <c r="G550" s="107">
        <f t="shared" si="33"/>
        <v>0</v>
      </c>
      <c r="I550" s="7">
        <f>SUMIFS(NK_XUAT_NHAP!L:L,NK_XUAT_NHAP!E:E,A550,NK_XUAT_NHAP!B:B,"PNK")</f>
        <v>0</v>
      </c>
      <c r="J550" s="7">
        <f>SUMIFS(NK_XUAT_NHAP!O:O,NK_XUAT_NHAP!E:E,A550,NK_XUAT_NHAP!B:B,"PNK")</f>
        <v>0</v>
      </c>
      <c r="K550" s="7">
        <f>SUMIFS(NK_XUAT_NHAP!L:L,NK_XUAT_NHAP!E:E,A550,NK_XUAT_NHAP!B:B,"PXK")</f>
        <v>0</v>
      </c>
      <c r="L550" s="7">
        <f>SUMIFS(NK_XUAT_NHAP!O:O,NK_XUAT_NHAP!E:E,A550,NK_XUAT_NHAP!B:B,"PXK")</f>
        <v>0</v>
      </c>
      <c r="M550" s="7">
        <f t="shared" si="34"/>
        <v>0</v>
      </c>
      <c r="N550" s="7">
        <f t="shared" si="35"/>
        <v>0</v>
      </c>
      <c r="O550" s="7">
        <f t="shared" si="36"/>
        <v>0</v>
      </c>
    </row>
    <row r="551" spans="1:15" ht="19.5" customHeight="1" x14ac:dyDescent="0.25">
      <c r="A551" s="106" t="s">
        <v>748</v>
      </c>
      <c r="B551" s="21" t="s">
        <v>749</v>
      </c>
      <c r="C551" s="23" t="s">
        <v>49</v>
      </c>
      <c r="D551" s="23">
        <v>0</v>
      </c>
      <c r="E551" s="23"/>
      <c r="F551" s="23">
        <v>33200</v>
      </c>
      <c r="G551" s="107">
        <f t="shared" si="33"/>
        <v>0</v>
      </c>
      <c r="I551" s="7">
        <f>SUMIFS(NK_XUAT_NHAP!L:L,NK_XUAT_NHAP!E:E,A551,NK_XUAT_NHAP!B:B,"PNK")</f>
        <v>0</v>
      </c>
      <c r="J551" s="7">
        <f>SUMIFS(NK_XUAT_NHAP!O:O,NK_XUAT_NHAP!E:E,A551,NK_XUAT_NHAP!B:B,"PNK")</f>
        <v>0</v>
      </c>
      <c r="K551" s="7">
        <f>SUMIFS(NK_XUAT_NHAP!L:L,NK_XUAT_NHAP!E:E,A551,NK_XUAT_NHAP!B:B,"PXK")</f>
        <v>0</v>
      </c>
      <c r="L551" s="7">
        <f>SUMIFS(NK_XUAT_NHAP!O:O,NK_XUAT_NHAP!E:E,A551,NK_XUAT_NHAP!B:B,"PXK")</f>
        <v>0</v>
      </c>
      <c r="M551" s="7">
        <f t="shared" si="34"/>
        <v>0</v>
      </c>
      <c r="N551" s="7">
        <f t="shared" si="35"/>
        <v>0</v>
      </c>
      <c r="O551" s="7">
        <f t="shared" si="36"/>
        <v>0</v>
      </c>
    </row>
    <row r="552" spans="1:15" ht="19.5" customHeight="1" x14ac:dyDescent="0.25">
      <c r="A552" s="106" t="s">
        <v>750</v>
      </c>
      <c r="B552" s="21" t="s">
        <v>751</v>
      </c>
      <c r="C552" s="23" t="s">
        <v>49</v>
      </c>
      <c r="D552" s="23">
        <v>0</v>
      </c>
      <c r="E552" s="23"/>
      <c r="F552" s="23">
        <v>44600</v>
      </c>
      <c r="G552" s="107">
        <f t="shared" si="33"/>
        <v>0</v>
      </c>
      <c r="I552" s="7">
        <f>SUMIFS(NK_XUAT_NHAP!L:L,NK_XUAT_NHAP!E:E,A552,NK_XUAT_NHAP!B:B,"PNK")</f>
        <v>0</v>
      </c>
      <c r="J552" s="7">
        <f>SUMIFS(NK_XUAT_NHAP!O:O,NK_XUAT_NHAP!E:E,A552,NK_XUAT_NHAP!B:B,"PNK")</f>
        <v>0</v>
      </c>
      <c r="K552" s="7">
        <f>SUMIFS(NK_XUAT_NHAP!L:L,NK_XUAT_NHAP!E:E,A552,NK_XUAT_NHAP!B:B,"PXK")</f>
        <v>0</v>
      </c>
      <c r="L552" s="7">
        <f>SUMIFS(NK_XUAT_NHAP!O:O,NK_XUAT_NHAP!E:E,A552,NK_XUAT_NHAP!B:B,"PXK")</f>
        <v>0</v>
      </c>
      <c r="M552" s="7">
        <f t="shared" si="34"/>
        <v>0</v>
      </c>
      <c r="N552" s="7">
        <f t="shared" si="35"/>
        <v>0</v>
      </c>
      <c r="O552" s="7">
        <f t="shared" si="36"/>
        <v>0</v>
      </c>
    </row>
    <row r="553" spans="1:15" ht="19.5" customHeight="1" x14ac:dyDescent="0.25">
      <c r="A553" s="106" t="s">
        <v>752</v>
      </c>
      <c r="B553" s="21" t="s">
        <v>753</v>
      </c>
      <c r="C553" s="23" t="s">
        <v>49</v>
      </c>
      <c r="D553" s="23">
        <v>0</v>
      </c>
      <c r="E553" s="23"/>
      <c r="F553" s="23">
        <v>53000</v>
      </c>
      <c r="G553" s="107">
        <f t="shared" si="33"/>
        <v>0</v>
      </c>
      <c r="I553" s="7">
        <f>SUMIFS(NK_XUAT_NHAP!L:L,NK_XUAT_NHAP!E:E,A553,NK_XUAT_NHAP!B:B,"PNK")</f>
        <v>0</v>
      </c>
      <c r="J553" s="7">
        <f>SUMIFS(NK_XUAT_NHAP!O:O,NK_XUAT_NHAP!E:E,A553,NK_XUAT_NHAP!B:B,"PNK")</f>
        <v>0</v>
      </c>
      <c r="K553" s="7">
        <f>SUMIFS(NK_XUAT_NHAP!L:L,NK_XUAT_NHAP!E:E,A553,NK_XUAT_NHAP!B:B,"PXK")</f>
        <v>0</v>
      </c>
      <c r="L553" s="7">
        <f>SUMIFS(NK_XUAT_NHAP!O:O,NK_XUAT_NHAP!E:E,A553,NK_XUAT_NHAP!B:B,"PXK")</f>
        <v>0</v>
      </c>
      <c r="M553" s="7">
        <f t="shared" si="34"/>
        <v>0</v>
      </c>
      <c r="N553" s="7">
        <f t="shared" si="35"/>
        <v>0</v>
      </c>
      <c r="O553" s="7">
        <f t="shared" si="36"/>
        <v>0</v>
      </c>
    </row>
    <row r="554" spans="1:15" ht="19.5" customHeight="1" x14ac:dyDescent="0.25">
      <c r="A554" s="106" t="s">
        <v>754</v>
      </c>
      <c r="B554" s="21" t="s">
        <v>755</v>
      </c>
      <c r="C554" s="23" t="s">
        <v>49</v>
      </c>
      <c r="D554" s="23">
        <v>0</v>
      </c>
      <c r="E554" s="23"/>
      <c r="F554" s="23">
        <v>21600</v>
      </c>
      <c r="G554" s="107">
        <f t="shared" si="33"/>
        <v>0</v>
      </c>
      <c r="I554" s="7">
        <f>SUMIFS(NK_XUAT_NHAP!L:L,NK_XUAT_NHAP!E:E,A554,NK_XUAT_NHAP!B:B,"PNK")</f>
        <v>0</v>
      </c>
      <c r="J554" s="7">
        <f>SUMIFS(NK_XUAT_NHAP!O:O,NK_XUAT_NHAP!E:E,A554,NK_XUAT_NHAP!B:B,"PNK")</f>
        <v>0</v>
      </c>
      <c r="K554" s="7">
        <f>SUMIFS(NK_XUAT_NHAP!L:L,NK_XUAT_NHAP!E:E,A554,NK_XUAT_NHAP!B:B,"PXK")</f>
        <v>0</v>
      </c>
      <c r="L554" s="7">
        <f>SUMIFS(NK_XUAT_NHAP!O:O,NK_XUAT_NHAP!E:E,A554,NK_XUAT_NHAP!B:B,"PXK")</f>
        <v>0</v>
      </c>
      <c r="M554" s="7">
        <f t="shared" si="34"/>
        <v>0</v>
      </c>
      <c r="N554" s="7">
        <f t="shared" si="35"/>
        <v>0</v>
      </c>
      <c r="O554" s="7">
        <f t="shared" si="36"/>
        <v>0</v>
      </c>
    </row>
    <row r="555" spans="1:15" s="24" customFormat="1" ht="19.5" customHeight="1" x14ac:dyDescent="0.25">
      <c r="A555" s="106" t="s">
        <v>756</v>
      </c>
      <c r="B555" s="21" t="s">
        <v>757</v>
      </c>
      <c r="C555" s="23" t="s">
        <v>49</v>
      </c>
      <c r="D555" s="23">
        <v>1</v>
      </c>
      <c r="E555" s="23"/>
      <c r="F555" s="23">
        <v>24500</v>
      </c>
      <c r="G555" s="107">
        <f t="shared" si="33"/>
        <v>24500</v>
      </c>
      <c r="I555" s="7">
        <f>SUMIFS(NK_XUAT_NHAP!L:L,NK_XUAT_NHAP!E:E,A555,NK_XUAT_NHAP!B:B,"PNK")</f>
        <v>0</v>
      </c>
      <c r="J555" s="7">
        <f>SUMIFS(NK_XUAT_NHAP!O:O,NK_XUAT_NHAP!E:E,A555,NK_XUAT_NHAP!B:B,"PNK")</f>
        <v>0</v>
      </c>
      <c r="K555" s="7">
        <f>SUMIFS(NK_XUAT_NHAP!L:L,NK_XUAT_NHAP!E:E,A555,NK_XUAT_NHAP!B:B,"PXK")</f>
        <v>0</v>
      </c>
      <c r="L555" s="7">
        <f>SUMIFS(NK_XUAT_NHAP!O:O,NK_XUAT_NHAP!E:E,A555,NK_XUAT_NHAP!B:B,"PXK")</f>
        <v>0</v>
      </c>
      <c r="M555" s="7">
        <f t="shared" si="34"/>
        <v>1</v>
      </c>
      <c r="N555" s="7">
        <f t="shared" si="35"/>
        <v>24500</v>
      </c>
      <c r="O555" s="7">
        <f t="shared" si="36"/>
        <v>24500</v>
      </c>
    </row>
    <row r="556" spans="1:15" ht="19.5" customHeight="1" x14ac:dyDescent="0.25">
      <c r="A556" s="106" t="s">
        <v>758</v>
      </c>
      <c r="B556" s="21" t="s">
        <v>759</v>
      </c>
      <c r="C556" s="23" t="s">
        <v>49</v>
      </c>
      <c r="D556" s="23">
        <v>0</v>
      </c>
      <c r="E556" s="23"/>
      <c r="F556" s="23">
        <v>23600</v>
      </c>
      <c r="G556" s="107">
        <f t="shared" si="33"/>
        <v>0</v>
      </c>
      <c r="I556" s="7">
        <f>SUMIFS(NK_XUAT_NHAP!L:L,NK_XUAT_NHAP!E:E,A556,NK_XUAT_NHAP!B:B,"PNK")</f>
        <v>100</v>
      </c>
      <c r="J556" s="7">
        <f>SUMIFS(NK_XUAT_NHAP!O:O,NK_XUAT_NHAP!E:E,A556,NK_XUAT_NHAP!B:B,"PNK")</f>
        <v>2240000</v>
      </c>
      <c r="K556" s="7">
        <f>SUMIFS(NK_XUAT_NHAP!L:L,NK_XUAT_NHAP!E:E,A556,NK_XUAT_NHAP!B:B,"PXK")</f>
        <v>100</v>
      </c>
      <c r="L556" s="7">
        <f>SUMIFS(NK_XUAT_NHAP!O:O,NK_XUAT_NHAP!E:E,A556,NK_XUAT_NHAP!B:B,"PXK")</f>
        <v>3570000</v>
      </c>
      <c r="M556" s="7">
        <f t="shared" si="34"/>
        <v>0</v>
      </c>
      <c r="N556" s="7">
        <f t="shared" si="35"/>
        <v>-1330000</v>
      </c>
      <c r="O556" s="7">
        <f t="shared" si="36"/>
        <v>0</v>
      </c>
    </row>
    <row r="557" spans="1:15" ht="19.5" customHeight="1" x14ac:dyDescent="0.25">
      <c r="A557" s="106" t="s">
        <v>760</v>
      </c>
      <c r="B557" s="21" t="s">
        <v>761</v>
      </c>
      <c r="C557" s="23" t="s">
        <v>49</v>
      </c>
      <c r="D557" s="23">
        <v>1</v>
      </c>
      <c r="E557" s="23"/>
      <c r="F557" s="23">
        <v>93900</v>
      </c>
      <c r="G557" s="107">
        <f t="shared" si="33"/>
        <v>93900</v>
      </c>
      <c r="I557" s="7">
        <f>SUMIFS(NK_XUAT_NHAP!L:L,NK_XUAT_NHAP!E:E,A557,NK_XUAT_NHAP!B:B,"PNK")</f>
        <v>0</v>
      </c>
      <c r="J557" s="7">
        <f>SUMIFS(NK_XUAT_NHAP!O:O,NK_XUAT_NHAP!E:E,A557,NK_XUAT_NHAP!B:B,"PNK")</f>
        <v>0</v>
      </c>
      <c r="K557" s="7">
        <f>SUMIFS(NK_XUAT_NHAP!L:L,NK_XUAT_NHAP!E:E,A557,NK_XUAT_NHAP!B:B,"PXK")</f>
        <v>0</v>
      </c>
      <c r="L557" s="7">
        <f>SUMIFS(NK_XUAT_NHAP!O:O,NK_XUAT_NHAP!E:E,A557,NK_XUAT_NHAP!B:B,"PXK")</f>
        <v>0</v>
      </c>
      <c r="M557" s="7">
        <f t="shared" si="34"/>
        <v>1</v>
      </c>
      <c r="N557" s="7">
        <f t="shared" si="35"/>
        <v>93900</v>
      </c>
      <c r="O557" s="7">
        <f t="shared" si="36"/>
        <v>93900</v>
      </c>
    </row>
    <row r="558" spans="1:15" ht="19.5" customHeight="1" x14ac:dyDescent="0.25">
      <c r="A558" s="106" t="s">
        <v>762</v>
      </c>
      <c r="B558" s="21" t="s">
        <v>763</v>
      </c>
      <c r="C558" s="23" t="s">
        <v>49</v>
      </c>
      <c r="D558" s="23">
        <v>1</v>
      </c>
      <c r="E558" s="23"/>
      <c r="F558" s="23">
        <v>55200</v>
      </c>
      <c r="G558" s="107">
        <f t="shared" si="33"/>
        <v>55200</v>
      </c>
      <c r="I558" s="7">
        <f>SUMIFS(NK_XUAT_NHAP!L:L,NK_XUAT_NHAP!E:E,A558,NK_XUAT_NHAP!B:B,"PNK")</f>
        <v>0</v>
      </c>
      <c r="J558" s="7">
        <f>SUMIFS(NK_XUAT_NHAP!O:O,NK_XUAT_NHAP!E:E,A558,NK_XUAT_NHAP!B:B,"PNK")</f>
        <v>0</v>
      </c>
      <c r="K558" s="7">
        <f>SUMIFS(NK_XUAT_NHAP!L:L,NK_XUAT_NHAP!E:E,A558,NK_XUAT_NHAP!B:B,"PXK")</f>
        <v>0</v>
      </c>
      <c r="L558" s="7">
        <f>SUMIFS(NK_XUAT_NHAP!O:O,NK_XUAT_NHAP!E:E,A558,NK_XUAT_NHAP!B:B,"PXK")</f>
        <v>0</v>
      </c>
      <c r="M558" s="7">
        <f t="shared" si="34"/>
        <v>1</v>
      </c>
      <c r="N558" s="7">
        <f t="shared" si="35"/>
        <v>55200</v>
      </c>
      <c r="O558" s="7">
        <f t="shared" si="36"/>
        <v>55200</v>
      </c>
    </row>
    <row r="559" spans="1:15" ht="19.5" customHeight="1" x14ac:dyDescent="0.25">
      <c r="A559" s="106" t="s">
        <v>764</v>
      </c>
      <c r="B559" s="21" t="s">
        <v>765</v>
      </c>
      <c r="C559" s="23" t="s">
        <v>49</v>
      </c>
      <c r="D559" s="23">
        <v>11</v>
      </c>
      <c r="E559" s="23"/>
      <c r="F559" s="23">
        <v>47000</v>
      </c>
      <c r="G559" s="107">
        <f t="shared" si="33"/>
        <v>517000</v>
      </c>
      <c r="I559" s="7">
        <f>SUMIFS(NK_XUAT_NHAP!L:L,NK_XUAT_NHAP!E:E,A559,NK_XUAT_NHAP!B:B,"PNK")</f>
        <v>0</v>
      </c>
      <c r="J559" s="7">
        <f>SUMIFS(NK_XUAT_NHAP!O:O,NK_XUAT_NHAP!E:E,A559,NK_XUAT_NHAP!B:B,"PNK")</f>
        <v>0</v>
      </c>
      <c r="K559" s="7">
        <f>SUMIFS(NK_XUAT_NHAP!L:L,NK_XUAT_NHAP!E:E,A559,NK_XUAT_NHAP!B:B,"PXK")</f>
        <v>0</v>
      </c>
      <c r="L559" s="7">
        <f>SUMIFS(NK_XUAT_NHAP!O:O,NK_XUAT_NHAP!E:E,A559,NK_XUAT_NHAP!B:B,"PXK")</f>
        <v>0</v>
      </c>
      <c r="M559" s="7">
        <f t="shared" si="34"/>
        <v>11</v>
      </c>
      <c r="N559" s="7">
        <f t="shared" si="35"/>
        <v>517000</v>
      </c>
      <c r="O559" s="7">
        <f t="shared" si="36"/>
        <v>47000</v>
      </c>
    </row>
    <row r="560" spans="1:15" ht="19.5" customHeight="1" x14ac:dyDescent="0.25">
      <c r="A560" s="106" t="s">
        <v>766</v>
      </c>
      <c r="B560" s="21" t="s">
        <v>767</v>
      </c>
      <c r="C560" s="23">
        <v>0</v>
      </c>
      <c r="D560" s="23">
        <v>0</v>
      </c>
      <c r="E560" s="23"/>
      <c r="F560" s="23">
        <v>0</v>
      </c>
      <c r="G560" s="107">
        <f t="shared" si="33"/>
        <v>0</v>
      </c>
      <c r="I560" s="7">
        <f>SUMIFS(NK_XUAT_NHAP!L:L,NK_XUAT_NHAP!E:E,A560,NK_XUAT_NHAP!B:B,"PNK")</f>
        <v>0</v>
      </c>
      <c r="J560" s="7">
        <f>SUMIFS(NK_XUAT_NHAP!O:O,NK_XUAT_NHAP!E:E,A560,NK_XUAT_NHAP!B:B,"PNK")</f>
        <v>0</v>
      </c>
      <c r="K560" s="7">
        <f>SUMIFS(NK_XUAT_NHAP!L:L,NK_XUAT_NHAP!E:E,A560,NK_XUAT_NHAP!B:B,"PXK")</f>
        <v>0</v>
      </c>
      <c r="L560" s="7">
        <f>SUMIFS(NK_XUAT_NHAP!O:O,NK_XUAT_NHAP!E:E,A560,NK_XUAT_NHAP!B:B,"PXK")</f>
        <v>0</v>
      </c>
      <c r="M560" s="7">
        <f t="shared" si="34"/>
        <v>0</v>
      </c>
      <c r="N560" s="7">
        <f t="shared" si="35"/>
        <v>0</v>
      </c>
      <c r="O560" s="7">
        <f t="shared" si="36"/>
        <v>0</v>
      </c>
    </row>
    <row r="561" spans="1:15" ht="19.5" customHeight="1" x14ac:dyDescent="0.25">
      <c r="A561" s="106" t="s">
        <v>768</v>
      </c>
      <c r="B561" s="21" t="s">
        <v>769</v>
      </c>
      <c r="C561" s="23" t="s">
        <v>49</v>
      </c>
      <c r="D561" s="23">
        <v>0</v>
      </c>
      <c r="E561" s="23"/>
      <c r="F561" s="23">
        <v>131200</v>
      </c>
      <c r="G561" s="107">
        <f t="shared" si="33"/>
        <v>0</v>
      </c>
      <c r="I561" s="7">
        <f>SUMIFS(NK_XUAT_NHAP!L:L,NK_XUAT_NHAP!E:E,A561,NK_XUAT_NHAP!B:B,"PNK")</f>
        <v>0</v>
      </c>
      <c r="J561" s="7">
        <f>SUMIFS(NK_XUAT_NHAP!O:O,NK_XUAT_NHAP!E:E,A561,NK_XUAT_NHAP!B:B,"PNK")</f>
        <v>0</v>
      </c>
      <c r="K561" s="7">
        <f>SUMIFS(NK_XUAT_NHAP!L:L,NK_XUAT_NHAP!E:E,A561,NK_XUAT_NHAP!B:B,"PXK")</f>
        <v>0</v>
      </c>
      <c r="L561" s="7">
        <f>SUMIFS(NK_XUAT_NHAP!O:O,NK_XUAT_NHAP!E:E,A561,NK_XUAT_NHAP!B:B,"PXK")</f>
        <v>0</v>
      </c>
      <c r="M561" s="7">
        <f t="shared" si="34"/>
        <v>0</v>
      </c>
      <c r="N561" s="7">
        <f t="shared" si="35"/>
        <v>0</v>
      </c>
      <c r="O561" s="7">
        <f t="shared" si="36"/>
        <v>0</v>
      </c>
    </row>
    <row r="562" spans="1:15" ht="19.5" customHeight="1" x14ac:dyDescent="0.25">
      <c r="A562" s="106" t="s">
        <v>770</v>
      </c>
      <c r="B562" s="21" t="s">
        <v>771</v>
      </c>
      <c r="C562" s="23" t="s">
        <v>49</v>
      </c>
      <c r="D562" s="23">
        <v>0</v>
      </c>
      <c r="E562" s="23"/>
      <c r="F562" s="23">
        <v>266500</v>
      </c>
      <c r="G562" s="107">
        <f t="shared" si="33"/>
        <v>0</v>
      </c>
      <c r="I562" s="7">
        <f>SUMIFS(NK_XUAT_NHAP!L:L,NK_XUAT_NHAP!E:E,A562,NK_XUAT_NHAP!B:B,"PNK")</f>
        <v>0</v>
      </c>
      <c r="J562" s="7">
        <f>SUMIFS(NK_XUAT_NHAP!O:O,NK_XUAT_NHAP!E:E,A562,NK_XUAT_NHAP!B:B,"PNK")</f>
        <v>0</v>
      </c>
      <c r="K562" s="7">
        <f>SUMIFS(NK_XUAT_NHAP!L:L,NK_XUAT_NHAP!E:E,A562,NK_XUAT_NHAP!B:B,"PXK")</f>
        <v>0</v>
      </c>
      <c r="L562" s="7">
        <f>SUMIFS(NK_XUAT_NHAP!O:O,NK_XUAT_NHAP!E:E,A562,NK_XUAT_NHAP!B:B,"PXK")</f>
        <v>0</v>
      </c>
      <c r="M562" s="7">
        <f t="shared" si="34"/>
        <v>0</v>
      </c>
      <c r="N562" s="7">
        <f t="shared" si="35"/>
        <v>0</v>
      </c>
      <c r="O562" s="7">
        <f t="shared" si="36"/>
        <v>0</v>
      </c>
    </row>
    <row r="563" spans="1:15" ht="19.5" customHeight="1" x14ac:dyDescent="0.25">
      <c r="A563" s="106" t="s">
        <v>772</v>
      </c>
      <c r="B563" s="21" t="s">
        <v>773</v>
      </c>
      <c r="C563" s="23" t="s">
        <v>49</v>
      </c>
      <c r="D563" s="23">
        <v>0</v>
      </c>
      <c r="E563" s="23"/>
      <c r="F563" s="23">
        <v>438100</v>
      </c>
      <c r="G563" s="107">
        <f t="shared" si="33"/>
        <v>0</v>
      </c>
      <c r="I563" s="7">
        <f>SUMIFS(NK_XUAT_NHAP!L:L,NK_XUAT_NHAP!E:E,A563,NK_XUAT_NHAP!B:B,"PNK")</f>
        <v>0</v>
      </c>
      <c r="J563" s="7">
        <f>SUMIFS(NK_XUAT_NHAP!O:O,NK_XUAT_NHAP!E:E,A563,NK_XUAT_NHAP!B:B,"PNK")</f>
        <v>0</v>
      </c>
      <c r="K563" s="7">
        <f>SUMIFS(NK_XUAT_NHAP!L:L,NK_XUAT_NHAP!E:E,A563,NK_XUAT_NHAP!B:B,"PXK")</f>
        <v>0</v>
      </c>
      <c r="L563" s="7">
        <f>SUMIFS(NK_XUAT_NHAP!O:O,NK_XUAT_NHAP!E:E,A563,NK_XUAT_NHAP!B:B,"PXK")</f>
        <v>0</v>
      </c>
      <c r="M563" s="7">
        <f t="shared" si="34"/>
        <v>0</v>
      </c>
      <c r="N563" s="7">
        <f t="shared" si="35"/>
        <v>0</v>
      </c>
      <c r="O563" s="7">
        <f t="shared" si="36"/>
        <v>0</v>
      </c>
    </row>
    <row r="564" spans="1:15" ht="19.5" customHeight="1" x14ac:dyDescent="0.25">
      <c r="A564" s="106" t="s">
        <v>774</v>
      </c>
      <c r="B564" s="21" t="s">
        <v>775</v>
      </c>
      <c r="C564" s="23" t="s">
        <v>49</v>
      </c>
      <c r="D564" s="23">
        <v>0</v>
      </c>
      <c r="E564" s="23"/>
      <c r="F564" s="23">
        <v>133300</v>
      </c>
      <c r="G564" s="107">
        <f t="shared" si="33"/>
        <v>0</v>
      </c>
      <c r="I564" s="7">
        <f>SUMIFS(NK_XUAT_NHAP!L:L,NK_XUAT_NHAP!E:E,A564,NK_XUAT_NHAP!B:B,"PNK")</f>
        <v>0</v>
      </c>
      <c r="J564" s="7">
        <f>SUMIFS(NK_XUAT_NHAP!O:O,NK_XUAT_NHAP!E:E,A564,NK_XUAT_NHAP!B:B,"PNK")</f>
        <v>0</v>
      </c>
      <c r="K564" s="7">
        <f>SUMIFS(NK_XUAT_NHAP!L:L,NK_XUAT_NHAP!E:E,A564,NK_XUAT_NHAP!B:B,"PXK")</f>
        <v>0</v>
      </c>
      <c r="L564" s="7">
        <f>SUMIFS(NK_XUAT_NHAP!O:O,NK_XUAT_NHAP!E:E,A564,NK_XUAT_NHAP!B:B,"PXK")</f>
        <v>0</v>
      </c>
      <c r="M564" s="7">
        <f t="shared" si="34"/>
        <v>0</v>
      </c>
      <c r="N564" s="7">
        <f t="shared" si="35"/>
        <v>0</v>
      </c>
      <c r="O564" s="7">
        <f t="shared" si="36"/>
        <v>0</v>
      </c>
    </row>
    <row r="565" spans="1:15" ht="19.5" customHeight="1" x14ac:dyDescent="0.25">
      <c r="A565" s="106" t="s">
        <v>776</v>
      </c>
      <c r="B565" s="21" t="s">
        <v>777</v>
      </c>
      <c r="C565" s="23" t="s">
        <v>49</v>
      </c>
      <c r="D565" s="23">
        <v>0</v>
      </c>
      <c r="E565" s="23"/>
      <c r="F565" s="23">
        <v>280600</v>
      </c>
      <c r="G565" s="107">
        <f t="shared" si="33"/>
        <v>0</v>
      </c>
      <c r="I565" s="7">
        <f>SUMIFS(NK_XUAT_NHAP!L:L,NK_XUAT_NHAP!E:E,A565,NK_XUAT_NHAP!B:B,"PNK")</f>
        <v>0</v>
      </c>
      <c r="J565" s="7">
        <f>SUMIFS(NK_XUAT_NHAP!O:O,NK_XUAT_NHAP!E:E,A565,NK_XUAT_NHAP!B:B,"PNK")</f>
        <v>0</v>
      </c>
      <c r="K565" s="7">
        <f>SUMIFS(NK_XUAT_NHAP!L:L,NK_XUAT_NHAP!E:E,A565,NK_XUAT_NHAP!B:B,"PXK")</f>
        <v>0</v>
      </c>
      <c r="L565" s="7">
        <f>SUMIFS(NK_XUAT_NHAP!O:O,NK_XUAT_NHAP!E:E,A565,NK_XUAT_NHAP!B:B,"PXK")</f>
        <v>0</v>
      </c>
      <c r="M565" s="7">
        <f t="shared" si="34"/>
        <v>0</v>
      </c>
      <c r="N565" s="7">
        <f t="shared" si="35"/>
        <v>0</v>
      </c>
      <c r="O565" s="7">
        <f t="shared" si="36"/>
        <v>0</v>
      </c>
    </row>
    <row r="566" spans="1:15" ht="19.5" customHeight="1" x14ac:dyDescent="0.25">
      <c r="A566" s="106" t="s">
        <v>778</v>
      </c>
      <c r="B566" s="21" t="s">
        <v>779</v>
      </c>
      <c r="C566" s="23" t="s">
        <v>49</v>
      </c>
      <c r="D566" s="23">
        <v>0</v>
      </c>
      <c r="E566" s="23"/>
      <c r="F566" s="23">
        <v>460300</v>
      </c>
      <c r="G566" s="107">
        <f t="shared" si="33"/>
        <v>0</v>
      </c>
      <c r="I566" s="7">
        <f>SUMIFS(NK_XUAT_NHAP!L:L,NK_XUAT_NHAP!E:E,A566,NK_XUAT_NHAP!B:B,"PNK")</f>
        <v>0</v>
      </c>
      <c r="J566" s="7">
        <f>SUMIFS(NK_XUAT_NHAP!O:O,NK_XUAT_NHAP!E:E,A566,NK_XUAT_NHAP!B:B,"PNK")</f>
        <v>0</v>
      </c>
      <c r="K566" s="7">
        <f>SUMIFS(NK_XUAT_NHAP!L:L,NK_XUAT_NHAP!E:E,A566,NK_XUAT_NHAP!B:B,"PXK")</f>
        <v>0</v>
      </c>
      <c r="L566" s="7">
        <f>SUMIFS(NK_XUAT_NHAP!O:O,NK_XUAT_NHAP!E:E,A566,NK_XUAT_NHAP!B:B,"PXK")</f>
        <v>0</v>
      </c>
      <c r="M566" s="7">
        <f t="shared" si="34"/>
        <v>0</v>
      </c>
      <c r="N566" s="7">
        <f t="shared" si="35"/>
        <v>0</v>
      </c>
      <c r="O566" s="7">
        <f t="shared" si="36"/>
        <v>0</v>
      </c>
    </row>
    <row r="567" spans="1:15" ht="19.5" customHeight="1" x14ac:dyDescent="0.25">
      <c r="A567" s="106" t="s">
        <v>780</v>
      </c>
      <c r="B567" s="21" t="s">
        <v>781</v>
      </c>
      <c r="C567" s="23" t="s">
        <v>49</v>
      </c>
      <c r="D567" s="23">
        <v>5</v>
      </c>
      <c r="E567" s="23"/>
      <c r="F567" s="23">
        <v>139300</v>
      </c>
      <c r="G567" s="107">
        <f t="shared" si="33"/>
        <v>696500</v>
      </c>
      <c r="I567" s="7">
        <f>SUMIFS(NK_XUAT_NHAP!L:L,NK_XUAT_NHAP!E:E,A567,NK_XUAT_NHAP!B:B,"PNK")</f>
        <v>0</v>
      </c>
      <c r="J567" s="7">
        <f>SUMIFS(NK_XUAT_NHAP!O:O,NK_XUAT_NHAP!E:E,A567,NK_XUAT_NHAP!B:B,"PNK")</f>
        <v>0</v>
      </c>
      <c r="K567" s="7">
        <f>SUMIFS(NK_XUAT_NHAP!L:L,NK_XUAT_NHAP!E:E,A567,NK_XUAT_NHAP!B:B,"PXK")</f>
        <v>0</v>
      </c>
      <c r="L567" s="7">
        <f>SUMIFS(NK_XUAT_NHAP!O:O,NK_XUAT_NHAP!E:E,A567,NK_XUAT_NHAP!B:B,"PXK")</f>
        <v>0</v>
      </c>
      <c r="M567" s="7">
        <f t="shared" si="34"/>
        <v>5</v>
      </c>
      <c r="N567" s="7">
        <f t="shared" si="35"/>
        <v>696500</v>
      </c>
      <c r="O567" s="7">
        <f t="shared" si="36"/>
        <v>139300</v>
      </c>
    </row>
    <row r="568" spans="1:15" ht="19.5" customHeight="1" x14ac:dyDescent="0.25">
      <c r="A568" s="106" t="s">
        <v>782</v>
      </c>
      <c r="B568" s="21" t="s">
        <v>783</v>
      </c>
      <c r="C568" s="23" t="s">
        <v>49</v>
      </c>
      <c r="D568" s="23">
        <v>0</v>
      </c>
      <c r="E568" s="23"/>
      <c r="F568" s="23">
        <v>294800</v>
      </c>
      <c r="G568" s="107">
        <f t="shared" si="33"/>
        <v>0</v>
      </c>
      <c r="I568" s="7">
        <f>SUMIFS(NK_XUAT_NHAP!L:L,NK_XUAT_NHAP!E:E,A568,NK_XUAT_NHAP!B:B,"PNK")</f>
        <v>0</v>
      </c>
      <c r="J568" s="7">
        <f>SUMIFS(NK_XUAT_NHAP!O:O,NK_XUAT_NHAP!E:E,A568,NK_XUAT_NHAP!B:B,"PNK")</f>
        <v>0</v>
      </c>
      <c r="K568" s="7">
        <f>SUMIFS(NK_XUAT_NHAP!L:L,NK_XUAT_NHAP!E:E,A568,NK_XUAT_NHAP!B:B,"PXK")</f>
        <v>0</v>
      </c>
      <c r="L568" s="7">
        <f>SUMIFS(NK_XUAT_NHAP!O:O,NK_XUAT_NHAP!E:E,A568,NK_XUAT_NHAP!B:B,"PXK")</f>
        <v>0</v>
      </c>
      <c r="M568" s="7">
        <f t="shared" si="34"/>
        <v>0</v>
      </c>
      <c r="N568" s="7">
        <f t="shared" si="35"/>
        <v>0</v>
      </c>
      <c r="O568" s="7">
        <f t="shared" si="36"/>
        <v>0</v>
      </c>
    </row>
    <row r="569" spans="1:15" ht="19.5" customHeight="1" x14ac:dyDescent="0.25">
      <c r="A569" s="106" t="s">
        <v>784</v>
      </c>
      <c r="B569" s="21" t="s">
        <v>785</v>
      </c>
      <c r="C569" s="23" t="s">
        <v>49</v>
      </c>
      <c r="D569" s="23">
        <v>3</v>
      </c>
      <c r="E569" s="23"/>
      <c r="F569" s="23">
        <v>472400</v>
      </c>
      <c r="G569" s="107">
        <f t="shared" si="33"/>
        <v>1417200</v>
      </c>
      <c r="I569" s="7">
        <f>SUMIFS(NK_XUAT_NHAP!L:L,NK_XUAT_NHAP!E:E,A569,NK_XUAT_NHAP!B:B,"PNK")</f>
        <v>0</v>
      </c>
      <c r="J569" s="7">
        <f>SUMIFS(NK_XUAT_NHAP!O:O,NK_XUAT_NHAP!E:E,A569,NK_XUAT_NHAP!B:B,"PNK")</f>
        <v>0</v>
      </c>
      <c r="K569" s="7">
        <f>SUMIFS(NK_XUAT_NHAP!L:L,NK_XUAT_NHAP!E:E,A569,NK_XUAT_NHAP!B:B,"PXK")</f>
        <v>0</v>
      </c>
      <c r="L569" s="7">
        <f>SUMIFS(NK_XUAT_NHAP!O:O,NK_XUAT_NHAP!E:E,A569,NK_XUAT_NHAP!B:B,"PXK")</f>
        <v>0</v>
      </c>
      <c r="M569" s="7">
        <f t="shared" si="34"/>
        <v>3</v>
      </c>
      <c r="N569" s="7">
        <f t="shared" si="35"/>
        <v>1417200</v>
      </c>
      <c r="O569" s="7">
        <f t="shared" si="36"/>
        <v>472400</v>
      </c>
    </row>
    <row r="570" spans="1:15" ht="19.5" customHeight="1" x14ac:dyDescent="0.25">
      <c r="A570" s="106" t="s">
        <v>786</v>
      </c>
      <c r="B570" s="21" t="s">
        <v>787</v>
      </c>
      <c r="C570" s="23" t="s">
        <v>49</v>
      </c>
      <c r="D570" s="23">
        <v>0</v>
      </c>
      <c r="E570" s="23"/>
      <c r="F570" s="23">
        <v>141300</v>
      </c>
      <c r="G570" s="107">
        <f t="shared" si="33"/>
        <v>0</v>
      </c>
      <c r="I570" s="7">
        <f>SUMIFS(NK_XUAT_NHAP!L:L,NK_XUAT_NHAP!E:E,A570,NK_XUAT_NHAP!B:B,"PNK")</f>
        <v>0</v>
      </c>
      <c r="J570" s="7">
        <f>SUMIFS(NK_XUAT_NHAP!O:O,NK_XUAT_NHAP!E:E,A570,NK_XUAT_NHAP!B:B,"PNK")</f>
        <v>0</v>
      </c>
      <c r="K570" s="7">
        <f>SUMIFS(NK_XUAT_NHAP!L:L,NK_XUAT_NHAP!E:E,A570,NK_XUAT_NHAP!B:B,"PXK")</f>
        <v>0</v>
      </c>
      <c r="L570" s="7">
        <f>SUMIFS(NK_XUAT_NHAP!O:O,NK_XUAT_NHAP!E:E,A570,NK_XUAT_NHAP!B:B,"PXK")</f>
        <v>0</v>
      </c>
      <c r="M570" s="7">
        <f t="shared" si="34"/>
        <v>0</v>
      </c>
      <c r="N570" s="7">
        <f t="shared" si="35"/>
        <v>0</v>
      </c>
      <c r="O570" s="7">
        <f t="shared" si="36"/>
        <v>0</v>
      </c>
    </row>
    <row r="571" spans="1:15" ht="19.5" customHeight="1" x14ac:dyDescent="0.25">
      <c r="A571" s="106" t="s">
        <v>788</v>
      </c>
      <c r="B571" s="21" t="s">
        <v>789</v>
      </c>
      <c r="C571" s="23" t="s">
        <v>49</v>
      </c>
      <c r="D571" s="23">
        <v>0</v>
      </c>
      <c r="E571" s="23"/>
      <c r="F571" s="23">
        <v>307900</v>
      </c>
      <c r="G571" s="107">
        <f t="shared" si="33"/>
        <v>0</v>
      </c>
      <c r="I571" s="7">
        <f>SUMIFS(NK_XUAT_NHAP!L:L,NK_XUAT_NHAP!E:E,A571,NK_XUAT_NHAP!B:B,"PNK")</f>
        <v>0</v>
      </c>
      <c r="J571" s="7">
        <f>SUMIFS(NK_XUAT_NHAP!O:O,NK_XUAT_NHAP!E:E,A571,NK_XUAT_NHAP!B:B,"PNK")</f>
        <v>0</v>
      </c>
      <c r="K571" s="7">
        <f>SUMIFS(NK_XUAT_NHAP!L:L,NK_XUAT_NHAP!E:E,A571,NK_XUAT_NHAP!B:B,"PXK")</f>
        <v>0</v>
      </c>
      <c r="L571" s="7">
        <f>SUMIFS(NK_XUAT_NHAP!O:O,NK_XUAT_NHAP!E:E,A571,NK_XUAT_NHAP!B:B,"PXK")</f>
        <v>0</v>
      </c>
      <c r="M571" s="7">
        <f t="shared" si="34"/>
        <v>0</v>
      </c>
      <c r="N571" s="7">
        <f t="shared" si="35"/>
        <v>0</v>
      </c>
      <c r="O571" s="7">
        <f t="shared" si="36"/>
        <v>0</v>
      </c>
    </row>
    <row r="572" spans="1:15" ht="19.5" customHeight="1" x14ac:dyDescent="0.25">
      <c r="A572" s="106" t="s">
        <v>790</v>
      </c>
      <c r="B572" s="21" t="s">
        <v>791</v>
      </c>
      <c r="C572" s="23" t="s">
        <v>49</v>
      </c>
      <c r="D572" s="23">
        <v>0</v>
      </c>
      <c r="E572" s="23"/>
      <c r="F572" s="23">
        <v>514800</v>
      </c>
      <c r="G572" s="107">
        <f t="shared" si="33"/>
        <v>0</v>
      </c>
      <c r="I572" s="7">
        <f>SUMIFS(NK_XUAT_NHAP!L:L,NK_XUAT_NHAP!E:E,A572,NK_XUAT_NHAP!B:B,"PNK")</f>
        <v>0</v>
      </c>
      <c r="J572" s="7">
        <f>SUMIFS(NK_XUAT_NHAP!O:O,NK_XUAT_NHAP!E:E,A572,NK_XUAT_NHAP!B:B,"PNK")</f>
        <v>0</v>
      </c>
      <c r="K572" s="7">
        <f>SUMIFS(NK_XUAT_NHAP!L:L,NK_XUAT_NHAP!E:E,A572,NK_XUAT_NHAP!B:B,"PXK")</f>
        <v>0</v>
      </c>
      <c r="L572" s="7">
        <f>SUMIFS(NK_XUAT_NHAP!O:O,NK_XUAT_NHAP!E:E,A572,NK_XUAT_NHAP!B:B,"PXK")</f>
        <v>0</v>
      </c>
      <c r="M572" s="7">
        <f t="shared" si="34"/>
        <v>0</v>
      </c>
      <c r="N572" s="7">
        <f t="shared" si="35"/>
        <v>0</v>
      </c>
      <c r="O572" s="7">
        <f t="shared" si="36"/>
        <v>0</v>
      </c>
    </row>
    <row r="573" spans="1:15" ht="19.5" customHeight="1" x14ac:dyDescent="0.25">
      <c r="A573" s="106" t="s">
        <v>792</v>
      </c>
      <c r="B573" s="21" t="s">
        <v>793</v>
      </c>
      <c r="C573" s="23" t="s">
        <v>49</v>
      </c>
      <c r="D573" s="23">
        <v>2</v>
      </c>
      <c r="E573" s="23"/>
      <c r="F573" s="23">
        <v>282600</v>
      </c>
      <c r="G573" s="107">
        <f t="shared" si="33"/>
        <v>565200</v>
      </c>
      <c r="I573" s="7">
        <f>SUMIFS(NK_XUAT_NHAP!L:L,NK_XUAT_NHAP!E:E,A573,NK_XUAT_NHAP!B:B,"PNK")</f>
        <v>0</v>
      </c>
      <c r="J573" s="7">
        <f>SUMIFS(NK_XUAT_NHAP!O:O,NK_XUAT_NHAP!E:E,A573,NK_XUAT_NHAP!B:B,"PNK")</f>
        <v>0</v>
      </c>
      <c r="K573" s="7">
        <f>SUMIFS(NK_XUAT_NHAP!L:L,NK_XUAT_NHAP!E:E,A573,NK_XUAT_NHAP!B:B,"PXK")</f>
        <v>0</v>
      </c>
      <c r="L573" s="7">
        <f>SUMIFS(NK_XUAT_NHAP!O:O,NK_XUAT_NHAP!E:E,A573,NK_XUAT_NHAP!B:B,"PXK")</f>
        <v>0</v>
      </c>
      <c r="M573" s="7">
        <f t="shared" si="34"/>
        <v>2</v>
      </c>
      <c r="N573" s="7">
        <f t="shared" si="35"/>
        <v>565200</v>
      </c>
      <c r="O573" s="7">
        <f t="shared" si="36"/>
        <v>282600</v>
      </c>
    </row>
    <row r="574" spans="1:15" ht="19.5" customHeight="1" x14ac:dyDescent="0.25">
      <c r="A574" s="106" t="s">
        <v>794</v>
      </c>
      <c r="B574" s="21" t="s">
        <v>795</v>
      </c>
      <c r="C574" s="23" t="s">
        <v>49</v>
      </c>
      <c r="D574" s="23">
        <v>0</v>
      </c>
      <c r="E574" s="23"/>
      <c r="F574" s="23">
        <v>508700</v>
      </c>
      <c r="G574" s="107">
        <f t="shared" si="33"/>
        <v>0</v>
      </c>
      <c r="I574" s="7">
        <f>SUMIFS(NK_XUAT_NHAP!L:L,NK_XUAT_NHAP!E:E,A574,NK_XUAT_NHAP!B:B,"PNK")</f>
        <v>0</v>
      </c>
      <c r="J574" s="7">
        <f>SUMIFS(NK_XUAT_NHAP!O:O,NK_XUAT_NHAP!E:E,A574,NK_XUAT_NHAP!B:B,"PNK")</f>
        <v>0</v>
      </c>
      <c r="K574" s="7">
        <f>SUMIFS(NK_XUAT_NHAP!L:L,NK_XUAT_NHAP!E:E,A574,NK_XUAT_NHAP!B:B,"PXK")</f>
        <v>0</v>
      </c>
      <c r="L574" s="7">
        <f>SUMIFS(NK_XUAT_NHAP!O:O,NK_XUAT_NHAP!E:E,A574,NK_XUAT_NHAP!B:B,"PXK")</f>
        <v>0</v>
      </c>
      <c r="M574" s="7">
        <f t="shared" si="34"/>
        <v>0</v>
      </c>
      <c r="N574" s="7">
        <f t="shared" si="35"/>
        <v>0</v>
      </c>
      <c r="O574" s="7">
        <f t="shared" si="36"/>
        <v>0</v>
      </c>
    </row>
    <row r="575" spans="1:15" ht="19.5" customHeight="1" x14ac:dyDescent="0.25">
      <c r="A575" s="106" t="s">
        <v>796</v>
      </c>
      <c r="B575" s="21" t="s">
        <v>797</v>
      </c>
      <c r="C575" s="23" t="s">
        <v>49</v>
      </c>
      <c r="D575" s="23">
        <v>0</v>
      </c>
      <c r="E575" s="23"/>
      <c r="F575" s="23">
        <v>284700</v>
      </c>
      <c r="G575" s="107">
        <f t="shared" si="33"/>
        <v>0</v>
      </c>
      <c r="I575" s="7">
        <f>SUMIFS(NK_XUAT_NHAP!L:L,NK_XUAT_NHAP!E:E,A575,NK_XUAT_NHAP!B:B,"PNK")</f>
        <v>0</v>
      </c>
      <c r="J575" s="7">
        <f>SUMIFS(NK_XUAT_NHAP!O:O,NK_XUAT_NHAP!E:E,A575,NK_XUAT_NHAP!B:B,"PNK")</f>
        <v>0</v>
      </c>
      <c r="K575" s="7">
        <f>SUMIFS(NK_XUAT_NHAP!L:L,NK_XUAT_NHAP!E:E,A575,NK_XUAT_NHAP!B:B,"PXK")</f>
        <v>0</v>
      </c>
      <c r="L575" s="7">
        <f>SUMIFS(NK_XUAT_NHAP!O:O,NK_XUAT_NHAP!E:E,A575,NK_XUAT_NHAP!B:B,"PXK")</f>
        <v>0</v>
      </c>
      <c r="M575" s="7">
        <f t="shared" si="34"/>
        <v>0</v>
      </c>
      <c r="N575" s="7">
        <f t="shared" si="35"/>
        <v>0</v>
      </c>
      <c r="O575" s="7">
        <f t="shared" si="36"/>
        <v>0</v>
      </c>
    </row>
    <row r="576" spans="1:15" ht="19.5" customHeight="1" x14ac:dyDescent="0.25">
      <c r="A576" s="106" t="s">
        <v>798</v>
      </c>
      <c r="B576" s="21" t="s">
        <v>799</v>
      </c>
      <c r="C576" s="23" t="s">
        <v>49</v>
      </c>
      <c r="D576" s="23">
        <v>0</v>
      </c>
      <c r="E576" s="23"/>
      <c r="F576" s="23">
        <v>518800</v>
      </c>
      <c r="G576" s="107">
        <f t="shared" si="33"/>
        <v>0</v>
      </c>
      <c r="I576" s="7">
        <f>SUMIFS(NK_XUAT_NHAP!L:L,NK_XUAT_NHAP!E:E,A576,NK_XUAT_NHAP!B:B,"PNK")</f>
        <v>0</v>
      </c>
      <c r="J576" s="7">
        <f>SUMIFS(NK_XUAT_NHAP!O:O,NK_XUAT_NHAP!E:E,A576,NK_XUAT_NHAP!B:B,"PNK")</f>
        <v>0</v>
      </c>
      <c r="K576" s="7">
        <f>SUMIFS(NK_XUAT_NHAP!L:L,NK_XUAT_NHAP!E:E,A576,NK_XUAT_NHAP!B:B,"PXK")</f>
        <v>0</v>
      </c>
      <c r="L576" s="7">
        <f>SUMIFS(NK_XUAT_NHAP!O:O,NK_XUAT_NHAP!E:E,A576,NK_XUAT_NHAP!B:B,"PXK")</f>
        <v>0</v>
      </c>
      <c r="M576" s="7">
        <f t="shared" si="34"/>
        <v>0</v>
      </c>
      <c r="N576" s="7">
        <f t="shared" si="35"/>
        <v>0</v>
      </c>
      <c r="O576" s="7">
        <f t="shared" si="36"/>
        <v>0</v>
      </c>
    </row>
    <row r="577" spans="1:15" ht="19.5" customHeight="1" x14ac:dyDescent="0.25">
      <c r="A577" s="106" t="s">
        <v>800</v>
      </c>
      <c r="B577" s="21" t="s">
        <v>801</v>
      </c>
      <c r="C577" s="23" t="s">
        <v>52</v>
      </c>
      <c r="D577" s="23">
        <v>0</v>
      </c>
      <c r="E577" s="23"/>
      <c r="F577" s="23">
        <v>5500</v>
      </c>
      <c r="G577" s="107">
        <f t="shared" si="33"/>
        <v>0</v>
      </c>
      <c r="I577" s="7">
        <f>SUMIFS(NK_XUAT_NHAP!L:L,NK_XUAT_NHAP!E:E,A577,NK_XUAT_NHAP!B:B,"PNK")</f>
        <v>0</v>
      </c>
      <c r="J577" s="7">
        <f>SUMIFS(NK_XUAT_NHAP!O:O,NK_XUAT_NHAP!E:E,A577,NK_XUAT_NHAP!B:B,"PNK")</f>
        <v>0</v>
      </c>
      <c r="K577" s="7">
        <f>SUMIFS(NK_XUAT_NHAP!L:L,NK_XUAT_NHAP!E:E,A577,NK_XUAT_NHAP!B:B,"PXK")</f>
        <v>0</v>
      </c>
      <c r="L577" s="7">
        <f>SUMIFS(NK_XUAT_NHAP!O:O,NK_XUAT_NHAP!E:E,A577,NK_XUAT_NHAP!B:B,"PXK")</f>
        <v>0</v>
      </c>
      <c r="M577" s="7">
        <f t="shared" si="34"/>
        <v>0</v>
      </c>
      <c r="N577" s="7">
        <f t="shared" si="35"/>
        <v>0</v>
      </c>
      <c r="O577" s="7">
        <f t="shared" si="36"/>
        <v>0</v>
      </c>
    </row>
    <row r="578" spans="1:15" ht="19.5" customHeight="1" x14ac:dyDescent="0.25">
      <c r="A578" s="106" t="s">
        <v>802</v>
      </c>
      <c r="B578" s="21" t="s">
        <v>803</v>
      </c>
      <c r="C578" s="23" t="s">
        <v>52</v>
      </c>
      <c r="D578" s="23">
        <v>0</v>
      </c>
      <c r="E578" s="23"/>
      <c r="F578" s="23">
        <v>5500</v>
      </c>
      <c r="G578" s="107">
        <f t="shared" si="33"/>
        <v>0</v>
      </c>
      <c r="I578" s="7">
        <f>SUMIFS(NK_XUAT_NHAP!L:L,NK_XUAT_NHAP!E:E,A578,NK_XUAT_NHAP!B:B,"PNK")</f>
        <v>0</v>
      </c>
      <c r="J578" s="7">
        <f>SUMIFS(NK_XUAT_NHAP!O:O,NK_XUAT_NHAP!E:E,A578,NK_XUAT_NHAP!B:B,"PNK")</f>
        <v>0</v>
      </c>
      <c r="K578" s="7">
        <f>SUMIFS(NK_XUAT_NHAP!L:L,NK_XUAT_NHAP!E:E,A578,NK_XUAT_NHAP!B:B,"PXK")</f>
        <v>0</v>
      </c>
      <c r="L578" s="7">
        <f>SUMIFS(NK_XUAT_NHAP!O:O,NK_XUAT_NHAP!E:E,A578,NK_XUAT_NHAP!B:B,"PXK")</f>
        <v>0</v>
      </c>
      <c r="M578" s="7">
        <f t="shared" si="34"/>
        <v>0</v>
      </c>
      <c r="N578" s="7">
        <f t="shared" si="35"/>
        <v>0</v>
      </c>
      <c r="O578" s="7">
        <f t="shared" si="36"/>
        <v>0</v>
      </c>
    </row>
    <row r="579" spans="1:15" ht="19.5" customHeight="1" x14ac:dyDescent="0.25">
      <c r="A579" s="106" t="s">
        <v>804</v>
      </c>
      <c r="B579" s="21" t="s">
        <v>805</v>
      </c>
      <c r="C579" s="23">
        <v>0</v>
      </c>
      <c r="D579" s="23">
        <v>0</v>
      </c>
      <c r="E579" s="23"/>
      <c r="F579" s="23">
        <v>0</v>
      </c>
      <c r="G579" s="107">
        <f t="shared" si="33"/>
        <v>0</v>
      </c>
      <c r="I579" s="7">
        <f>SUMIFS(NK_XUAT_NHAP!L:L,NK_XUAT_NHAP!E:E,A579,NK_XUAT_NHAP!B:B,"PNK")</f>
        <v>0</v>
      </c>
      <c r="J579" s="7">
        <f>SUMIFS(NK_XUAT_NHAP!O:O,NK_XUAT_NHAP!E:E,A579,NK_XUAT_NHAP!B:B,"PNK")</f>
        <v>0</v>
      </c>
      <c r="K579" s="7">
        <f>SUMIFS(NK_XUAT_NHAP!L:L,NK_XUAT_NHAP!E:E,A579,NK_XUAT_NHAP!B:B,"PXK")</f>
        <v>0</v>
      </c>
      <c r="L579" s="7">
        <f>SUMIFS(NK_XUAT_NHAP!O:O,NK_XUAT_NHAP!E:E,A579,NK_XUAT_NHAP!B:B,"PXK")</f>
        <v>0</v>
      </c>
      <c r="M579" s="7">
        <f t="shared" si="34"/>
        <v>0</v>
      </c>
      <c r="N579" s="7">
        <f t="shared" si="35"/>
        <v>0</v>
      </c>
      <c r="O579" s="7">
        <f t="shared" si="36"/>
        <v>0</v>
      </c>
    </row>
    <row r="580" spans="1:15" ht="19.5" customHeight="1" x14ac:dyDescent="0.25">
      <c r="A580" s="106" t="s">
        <v>806</v>
      </c>
      <c r="B580" s="21" t="s">
        <v>807</v>
      </c>
      <c r="C580" s="23" t="s">
        <v>49</v>
      </c>
      <c r="D580" s="23">
        <v>37</v>
      </c>
      <c r="E580" s="23"/>
      <c r="F580" s="23">
        <v>90800</v>
      </c>
      <c r="G580" s="107">
        <f t="shared" si="33"/>
        <v>3359600</v>
      </c>
      <c r="I580" s="7">
        <f>SUMIFS(NK_XUAT_NHAP!L:L,NK_XUAT_NHAP!E:E,A580,NK_XUAT_NHAP!B:B,"PNK")</f>
        <v>36</v>
      </c>
      <c r="J580" s="7">
        <f>SUMIFS(NK_XUAT_NHAP!O:O,NK_XUAT_NHAP!E:E,A580,NK_XUAT_NHAP!B:B,"PNK")</f>
        <v>3207600</v>
      </c>
      <c r="K580" s="7">
        <f>SUMIFS(NK_XUAT_NHAP!L:L,NK_XUAT_NHAP!E:E,A580,NK_XUAT_NHAP!B:B,"PXK")</f>
        <v>36</v>
      </c>
      <c r="L580" s="7">
        <f>SUMIFS(NK_XUAT_NHAP!O:O,NK_XUAT_NHAP!E:E,A580,NK_XUAT_NHAP!B:B,"PXK")</f>
        <v>4698000</v>
      </c>
      <c r="M580" s="7">
        <f t="shared" si="34"/>
        <v>37</v>
      </c>
      <c r="N580" s="7">
        <f t="shared" si="35"/>
        <v>1869200</v>
      </c>
      <c r="O580" s="7">
        <f t="shared" si="36"/>
        <v>50518.91891891892</v>
      </c>
    </row>
    <row r="581" spans="1:15" ht="19.5" customHeight="1" x14ac:dyDescent="0.25">
      <c r="A581" s="106" t="s">
        <v>808</v>
      </c>
      <c r="B581" s="21" t="s">
        <v>809</v>
      </c>
      <c r="C581" s="23" t="s">
        <v>49</v>
      </c>
      <c r="D581" s="23">
        <v>36</v>
      </c>
      <c r="E581" s="23"/>
      <c r="F581" s="23">
        <v>224100</v>
      </c>
      <c r="G581" s="107">
        <f t="shared" ref="G581:G644" si="37">(D581+E581)*F581</f>
        <v>8067600</v>
      </c>
      <c r="I581" s="7">
        <f>SUMIFS(NK_XUAT_NHAP!L:L,NK_XUAT_NHAP!E:E,A581,NK_XUAT_NHAP!B:B,"PNK")</f>
        <v>32</v>
      </c>
      <c r="J581" s="7">
        <f>SUMIFS(NK_XUAT_NHAP!O:O,NK_XUAT_NHAP!E:E,A581,NK_XUAT_NHAP!B:B,"PNK")</f>
        <v>7033600</v>
      </c>
      <c r="K581" s="7">
        <f>SUMIFS(NK_XUAT_NHAP!L:L,NK_XUAT_NHAP!E:E,A581,NK_XUAT_NHAP!B:B,"PXK")</f>
        <v>68</v>
      </c>
      <c r="L581" s="7">
        <f>SUMIFS(NK_XUAT_NHAP!O:O,NK_XUAT_NHAP!E:E,A581,NK_XUAT_NHAP!B:B,"PXK")</f>
        <v>19748400</v>
      </c>
      <c r="M581" s="7">
        <f t="shared" ref="M581:M644" si="38">D581+E581+I581-K581</f>
        <v>0</v>
      </c>
      <c r="N581" s="7">
        <f t="shared" ref="N581:N644" si="39">G581+J581-L581</f>
        <v>-4647200</v>
      </c>
      <c r="O581" s="7">
        <f t="shared" ref="O581:O644" si="40">+IF(M581=0,0,N581/M581)</f>
        <v>0</v>
      </c>
    </row>
    <row r="582" spans="1:15" ht="19.5" customHeight="1" x14ac:dyDescent="0.25">
      <c r="A582" s="106" t="s">
        <v>810</v>
      </c>
      <c r="B582" s="21" t="s">
        <v>811</v>
      </c>
      <c r="C582" s="23" t="s">
        <v>49</v>
      </c>
      <c r="D582" s="23">
        <v>1</v>
      </c>
      <c r="E582" s="23"/>
      <c r="F582" s="23">
        <v>338100</v>
      </c>
      <c r="G582" s="107">
        <f t="shared" si="37"/>
        <v>338100</v>
      </c>
      <c r="I582" s="7">
        <f>SUMIFS(NK_XUAT_NHAP!L:L,NK_XUAT_NHAP!E:E,A582,NK_XUAT_NHAP!B:B,"PNK")</f>
        <v>0</v>
      </c>
      <c r="J582" s="7">
        <f>SUMIFS(NK_XUAT_NHAP!O:O,NK_XUAT_NHAP!E:E,A582,NK_XUAT_NHAP!B:B,"PNK")</f>
        <v>0</v>
      </c>
      <c r="K582" s="7">
        <f>SUMIFS(NK_XUAT_NHAP!L:L,NK_XUAT_NHAP!E:E,A582,NK_XUAT_NHAP!B:B,"PXK")</f>
        <v>0</v>
      </c>
      <c r="L582" s="7">
        <f>SUMIFS(NK_XUAT_NHAP!O:O,NK_XUAT_NHAP!E:E,A582,NK_XUAT_NHAP!B:B,"PXK")</f>
        <v>0</v>
      </c>
      <c r="M582" s="7">
        <f t="shared" si="38"/>
        <v>1</v>
      </c>
      <c r="N582" s="7">
        <f t="shared" si="39"/>
        <v>338100</v>
      </c>
      <c r="O582" s="7">
        <f t="shared" si="40"/>
        <v>338100</v>
      </c>
    </row>
    <row r="583" spans="1:15" ht="19.5" customHeight="1" x14ac:dyDescent="0.25">
      <c r="A583" s="106" t="s">
        <v>812</v>
      </c>
      <c r="B583" s="21" t="s">
        <v>813</v>
      </c>
      <c r="C583" s="23" t="s">
        <v>49</v>
      </c>
      <c r="D583" s="23">
        <v>0</v>
      </c>
      <c r="E583" s="23"/>
      <c r="F583" s="23">
        <v>479000</v>
      </c>
      <c r="G583" s="107">
        <f t="shared" si="37"/>
        <v>0</v>
      </c>
      <c r="I583" s="7">
        <f>SUMIFS(NK_XUAT_NHAP!L:L,NK_XUAT_NHAP!E:E,A583,NK_XUAT_NHAP!B:B,"PNK")</f>
        <v>0</v>
      </c>
      <c r="J583" s="7">
        <f>SUMIFS(NK_XUAT_NHAP!O:O,NK_XUAT_NHAP!E:E,A583,NK_XUAT_NHAP!B:B,"PNK")</f>
        <v>0</v>
      </c>
      <c r="K583" s="7">
        <f>SUMIFS(NK_XUAT_NHAP!L:L,NK_XUAT_NHAP!E:E,A583,NK_XUAT_NHAP!B:B,"PXK")</f>
        <v>0</v>
      </c>
      <c r="L583" s="7">
        <f>SUMIFS(NK_XUAT_NHAP!O:O,NK_XUAT_NHAP!E:E,A583,NK_XUAT_NHAP!B:B,"PXK")</f>
        <v>0</v>
      </c>
      <c r="M583" s="7">
        <f t="shared" si="38"/>
        <v>0</v>
      </c>
      <c r="N583" s="7">
        <f t="shared" si="39"/>
        <v>0</v>
      </c>
      <c r="O583" s="7">
        <f t="shared" si="40"/>
        <v>0</v>
      </c>
    </row>
    <row r="584" spans="1:15" ht="19.5" customHeight="1" x14ac:dyDescent="0.25">
      <c r="A584" s="106" t="s">
        <v>814</v>
      </c>
      <c r="B584" s="21" t="s">
        <v>815</v>
      </c>
      <c r="C584" s="23" t="s">
        <v>49</v>
      </c>
      <c r="D584" s="23">
        <v>1</v>
      </c>
      <c r="E584" s="23"/>
      <c r="F584" s="23">
        <v>271500</v>
      </c>
      <c r="G584" s="107">
        <f t="shared" si="37"/>
        <v>271500</v>
      </c>
      <c r="I584" s="7">
        <f>SUMIFS(NK_XUAT_NHAP!L:L,NK_XUAT_NHAP!E:E,A584,NK_XUAT_NHAP!B:B,"PNK")</f>
        <v>0</v>
      </c>
      <c r="J584" s="7">
        <f>SUMIFS(NK_XUAT_NHAP!O:O,NK_XUAT_NHAP!E:E,A584,NK_XUAT_NHAP!B:B,"PNK")</f>
        <v>0</v>
      </c>
      <c r="K584" s="7">
        <f>SUMIFS(NK_XUAT_NHAP!L:L,NK_XUAT_NHAP!E:E,A584,NK_XUAT_NHAP!B:B,"PXK")</f>
        <v>0</v>
      </c>
      <c r="L584" s="7">
        <f>SUMIFS(NK_XUAT_NHAP!O:O,NK_XUAT_NHAP!E:E,A584,NK_XUAT_NHAP!B:B,"PXK")</f>
        <v>0</v>
      </c>
      <c r="M584" s="7">
        <f t="shared" si="38"/>
        <v>1</v>
      </c>
      <c r="N584" s="7">
        <f t="shared" si="39"/>
        <v>271500</v>
      </c>
      <c r="O584" s="7">
        <f t="shared" si="40"/>
        <v>271500</v>
      </c>
    </row>
    <row r="585" spans="1:15" ht="19.5" customHeight="1" x14ac:dyDescent="0.25">
      <c r="A585" s="106" t="s">
        <v>816</v>
      </c>
      <c r="B585" s="21" t="s">
        <v>817</v>
      </c>
      <c r="C585" s="23" t="s">
        <v>49</v>
      </c>
      <c r="D585" s="23">
        <v>0</v>
      </c>
      <c r="E585" s="23"/>
      <c r="F585" s="23">
        <v>92700</v>
      </c>
      <c r="G585" s="107">
        <f t="shared" si="37"/>
        <v>0</v>
      </c>
      <c r="I585" s="7">
        <f>SUMIFS(NK_XUAT_NHAP!L:L,NK_XUAT_NHAP!E:E,A585,NK_XUAT_NHAP!B:B,"PNK")</f>
        <v>0</v>
      </c>
      <c r="J585" s="7">
        <f>SUMIFS(NK_XUAT_NHAP!O:O,NK_XUAT_NHAP!E:E,A585,NK_XUAT_NHAP!B:B,"PNK")</f>
        <v>0</v>
      </c>
      <c r="K585" s="7">
        <f>SUMIFS(NK_XUAT_NHAP!L:L,NK_XUAT_NHAP!E:E,A585,NK_XUAT_NHAP!B:B,"PXK")</f>
        <v>0</v>
      </c>
      <c r="L585" s="7">
        <f>SUMIFS(NK_XUAT_NHAP!O:O,NK_XUAT_NHAP!E:E,A585,NK_XUAT_NHAP!B:B,"PXK")</f>
        <v>0</v>
      </c>
      <c r="M585" s="7">
        <f t="shared" si="38"/>
        <v>0</v>
      </c>
      <c r="N585" s="7">
        <f t="shared" si="39"/>
        <v>0</v>
      </c>
      <c r="O585" s="7">
        <f t="shared" si="40"/>
        <v>0</v>
      </c>
    </row>
    <row r="586" spans="1:15" ht="19.5" customHeight="1" x14ac:dyDescent="0.25">
      <c r="A586" s="106" t="s">
        <v>818</v>
      </c>
      <c r="B586" s="21" t="s">
        <v>819</v>
      </c>
      <c r="C586" s="23" t="s">
        <v>49</v>
      </c>
      <c r="D586" s="23">
        <v>0</v>
      </c>
      <c r="E586" s="23"/>
      <c r="F586" s="23">
        <v>236200</v>
      </c>
      <c r="G586" s="107">
        <f t="shared" si="37"/>
        <v>0</v>
      </c>
      <c r="I586" s="7">
        <f>SUMIFS(NK_XUAT_NHAP!L:L,NK_XUAT_NHAP!E:E,A586,NK_XUAT_NHAP!B:B,"PNK")</f>
        <v>0</v>
      </c>
      <c r="J586" s="7">
        <f>SUMIFS(NK_XUAT_NHAP!O:O,NK_XUAT_NHAP!E:E,A586,NK_XUAT_NHAP!B:B,"PNK")</f>
        <v>0</v>
      </c>
      <c r="K586" s="7">
        <f>SUMIFS(NK_XUAT_NHAP!L:L,NK_XUAT_NHAP!E:E,A586,NK_XUAT_NHAP!B:B,"PXK")</f>
        <v>0</v>
      </c>
      <c r="L586" s="7">
        <f>SUMIFS(NK_XUAT_NHAP!O:O,NK_XUAT_NHAP!E:E,A586,NK_XUAT_NHAP!B:B,"PXK")</f>
        <v>0</v>
      </c>
      <c r="M586" s="7">
        <f t="shared" si="38"/>
        <v>0</v>
      </c>
      <c r="N586" s="7">
        <f t="shared" si="39"/>
        <v>0</v>
      </c>
      <c r="O586" s="7">
        <f t="shared" si="40"/>
        <v>0</v>
      </c>
    </row>
    <row r="587" spans="1:15" ht="19.5" customHeight="1" x14ac:dyDescent="0.25">
      <c r="A587" s="106" t="s">
        <v>820</v>
      </c>
      <c r="B587" s="21" t="s">
        <v>821</v>
      </c>
      <c r="C587" s="23" t="s">
        <v>49</v>
      </c>
      <c r="D587" s="23">
        <v>0</v>
      </c>
      <c r="E587" s="23"/>
      <c r="F587" s="23">
        <v>355400</v>
      </c>
      <c r="G587" s="107">
        <f t="shared" si="37"/>
        <v>0</v>
      </c>
      <c r="I587" s="7">
        <f>SUMIFS(NK_XUAT_NHAP!L:L,NK_XUAT_NHAP!E:E,A587,NK_XUAT_NHAP!B:B,"PNK")</f>
        <v>0</v>
      </c>
      <c r="J587" s="7">
        <f>SUMIFS(NK_XUAT_NHAP!O:O,NK_XUAT_NHAP!E:E,A587,NK_XUAT_NHAP!B:B,"PNK")</f>
        <v>0</v>
      </c>
      <c r="K587" s="7">
        <f>SUMIFS(NK_XUAT_NHAP!L:L,NK_XUAT_NHAP!E:E,A587,NK_XUAT_NHAP!B:B,"PXK")</f>
        <v>0</v>
      </c>
      <c r="L587" s="7">
        <f>SUMIFS(NK_XUAT_NHAP!O:O,NK_XUAT_NHAP!E:E,A587,NK_XUAT_NHAP!B:B,"PXK")</f>
        <v>0</v>
      </c>
      <c r="M587" s="7">
        <f t="shared" si="38"/>
        <v>0</v>
      </c>
      <c r="N587" s="7">
        <f t="shared" si="39"/>
        <v>0</v>
      </c>
      <c r="O587" s="7">
        <f t="shared" si="40"/>
        <v>0</v>
      </c>
    </row>
    <row r="588" spans="1:15" ht="19.5" customHeight="1" x14ac:dyDescent="0.25">
      <c r="A588" s="106" t="s">
        <v>822</v>
      </c>
      <c r="B588" s="21" t="s">
        <v>823</v>
      </c>
      <c r="C588" s="23" t="s">
        <v>49</v>
      </c>
      <c r="D588" s="23">
        <v>0</v>
      </c>
      <c r="E588" s="23"/>
      <c r="F588" s="23">
        <v>502600</v>
      </c>
      <c r="G588" s="107">
        <f t="shared" si="37"/>
        <v>0</v>
      </c>
      <c r="I588" s="7">
        <f>SUMIFS(NK_XUAT_NHAP!L:L,NK_XUAT_NHAP!E:E,A588,NK_XUAT_NHAP!B:B,"PNK")</f>
        <v>0</v>
      </c>
      <c r="J588" s="7">
        <f>SUMIFS(NK_XUAT_NHAP!O:O,NK_XUAT_NHAP!E:E,A588,NK_XUAT_NHAP!B:B,"PNK")</f>
        <v>0</v>
      </c>
      <c r="K588" s="7">
        <f>SUMIFS(NK_XUAT_NHAP!L:L,NK_XUAT_NHAP!E:E,A588,NK_XUAT_NHAP!B:B,"PXK")</f>
        <v>0</v>
      </c>
      <c r="L588" s="7">
        <f>SUMIFS(NK_XUAT_NHAP!O:O,NK_XUAT_NHAP!E:E,A588,NK_XUAT_NHAP!B:B,"PXK")</f>
        <v>0</v>
      </c>
      <c r="M588" s="7">
        <f t="shared" si="38"/>
        <v>0</v>
      </c>
      <c r="N588" s="7">
        <f t="shared" si="39"/>
        <v>0</v>
      </c>
      <c r="O588" s="7">
        <f t="shared" si="40"/>
        <v>0</v>
      </c>
    </row>
    <row r="589" spans="1:15" ht="19.5" customHeight="1" x14ac:dyDescent="0.25">
      <c r="A589" s="106" t="s">
        <v>824</v>
      </c>
      <c r="B589" s="21" t="s">
        <v>825</v>
      </c>
      <c r="C589" s="23" t="s">
        <v>49</v>
      </c>
      <c r="D589" s="23">
        <v>0</v>
      </c>
      <c r="E589" s="23"/>
      <c r="F589" s="23">
        <v>284700</v>
      </c>
      <c r="G589" s="107">
        <f t="shared" si="37"/>
        <v>0</v>
      </c>
      <c r="I589" s="7">
        <f>SUMIFS(NK_XUAT_NHAP!L:L,NK_XUAT_NHAP!E:E,A589,NK_XUAT_NHAP!B:B,"PNK")</f>
        <v>0</v>
      </c>
      <c r="J589" s="7">
        <f>SUMIFS(NK_XUAT_NHAP!O:O,NK_XUAT_NHAP!E:E,A589,NK_XUAT_NHAP!B:B,"PNK")</f>
        <v>0</v>
      </c>
      <c r="K589" s="7">
        <f>SUMIFS(NK_XUAT_NHAP!L:L,NK_XUAT_NHAP!E:E,A589,NK_XUAT_NHAP!B:B,"PXK")</f>
        <v>0</v>
      </c>
      <c r="L589" s="7">
        <f>SUMIFS(NK_XUAT_NHAP!O:O,NK_XUAT_NHAP!E:E,A589,NK_XUAT_NHAP!B:B,"PXK")</f>
        <v>0</v>
      </c>
      <c r="M589" s="7">
        <f t="shared" si="38"/>
        <v>0</v>
      </c>
      <c r="N589" s="7">
        <f t="shared" si="39"/>
        <v>0</v>
      </c>
      <c r="O589" s="7">
        <f t="shared" si="40"/>
        <v>0</v>
      </c>
    </row>
    <row r="590" spans="1:15" ht="19.5" customHeight="1" x14ac:dyDescent="0.25">
      <c r="A590" s="106" t="s">
        <v>826</v>
      </c>
      <c r="B590" s="21" t="s">
        <v>827</v>
      </c>
      <c r="C590" s="23" t="s">
        <v>49</v>
      </c>
      <c r="D590" s="23">
        <v>0</v>
      </c>
      <c r="E590" s="23"/>
      <c r="F590" s="23">
        <v>67700</v>
      </c>
      <c r="G590" s="107">
        <f t="shared" si="37"/>
        <v>0</v>
      </c>
      <c r="I590" s="7">
        <f>SUMIFS(NK_XUAT_NHAP!L:L,NK_XUAT_NHAP!E:E,A590,NK_XUAT_NHAP!B:B,"PNK")</f>
        <v>0</v>
      </c>
      <c r="J590" s="7">
        <f>SUMIFS(NK_XUAT_NHAP!O:O,NK_XUAT_NHAP!E:E,A590,NK_XUAT_NHAP!B:B,"PNK")</f>
        <v>0</v>
      </c>
      <c r="K590" s="7">
        <f>SUMIFS(NK_XUAT_NHAP!L:L,NK_XUAT_NHAP!E:E,A590,NK_XUAT_NHAP!B:B,"PXK")</f>
        <v>0</v>
      </c>
      <c r="L590" s="7">
        <f>SUMIFS(NK_XUAT_NHAP!O:O,NK_XUAT_NHAP!E:E,A590,NK_XUAT_NHAP!B:B,"PXK")</f>
        <v>0</v>
      </c>
      <c r="M590" s="7">
        <f t="shared" si="38"/>
        <v>0</v>
      </c>
      <c r="N590" s="7">
        <f t="shared" si="39"/>
        <v>0</v>
      </c>
      <c r="O590" s="7">
        <f t="shared" si="40"/>
        <v>0</v>
      </c>
    </row>
    <row r="591" spans="1:15" ht="19.5" customHeight="1" x14ac:dyDescent="0.25">
      <c r="A591" s="106" t="s">
        <v>828</v>
      </c>
      <c r="B591" s="21" t="s">
        <v>829</v>
      </c>
      <c r="C591" s="23" t="s">
        <v>49</v>
      </c>
      <c r="D591" s="23">
        <v>0</v>
      </c>
      <c r="E591" s="23"/>
      <c r="F591" s="23">
        <v>0</v>
      </c>
      <c r="G591" s="107">
        <f t="shared" si="37"/>
        <v>0</v>
      </c>
      <c r="I591" s="7">
        <f>SUMIFS(NK_XUAT_NHAP!L:L,NK_XUAT_NHAP!E:E,A591,NK_XUAT_NHAP!B:B,"PNK")</f>
        <v>0</v>
      </c>
      <c r="J591" s="7">
        <f>SUMIFS(NK_XUAT_NHAP!O:O,NK_XUAT_NHAP!E:E,A591,NK_XUAT_NHAP!B:B,"PNK")</f>
        <v>0</v>
      </c>
      <c r="K591" s="7">
        <f>SUMIFS(NK_XUAT_NHAP!L:L,NK_XUAT_NHAP!E:E,A591,NK_XUAT_NHAP!B:B,"PXK")</f>
        <v>0</v>
      </c>
      <c r="L591" s="7">
        <f>SUMIFS(NK_XUAT_NHAP!O:O,NK_XUAT_NHAP!E:E,A591,NK_XUAT_NHAP!B:B,"PXK")</f>
        <v>0</v>
      </c>
      <c r="M591" s="7">
        <f t="shared" si="38"/>
        <v>0</v>
      </c>
      <c r="N591" s="7">
        <f t="shared" si="39"/>
        <v>0</v>
      </c>
      <c r="O591" s="7">
        <f t="shared" si="40"/>
        <v>0</v>
      </c>
    </row>
    <row r="592" spans="1:15" ht="19.5" customHeight="1" x14ac:dyDescent="0.25">
      <c r="A592" s="106" t="s">
        <v>830</v>
      </c>
      <c r="B592" s="21" t="s">
        <v>831</v>
      </c>
      <c r="C592" s="23" t="s">
        <v>49</v>
      </c>
      <c r="D592" s="23">
        <v>0</v>
      </c>
      <c r="E592" s="23"/>
      <c r="F592" s="23">
        <v>272500</v>
      </c>
      <c r="G592" s="107">
        <f t="shared" si="37"/>
        <v>0</v>
      </c>
      <c r="I592" s="7">
        <f>SUMIFS(NK_XUAT_NHAP!L:L,NK_XUAT_NHAP!E:E,A592,NK_XUAT_NHAP!B:B,"PNK")</f>
        <v>0</v>
      </c>
      <c r="J592" s="7">
        <f>SUMIFS(NK_XUAT_NHAP!O:O,NK_XUAT_NHAP!E:E,A592,NK_XUAT_NHAP!B:B,"PNK")</f>
        <v>0</v>
      </c>
      <c r="K592" s="7">
        <f>SUMIFS(NK_XUAT_NHAP!L:L,NK_XUAT_NHAP!E:E,A592,NK_XUAT_NHAP!B:B,"PXK")</f>
        <v>0</v>
      </c>
      <c r="L592" s="7">
        <f>SUMIFS(NK_XUAT_NHAP!O:O,NK_XUAT_NHAP!E:E,A592,NK_XUAT_NHAP!B:B,"PXK")</f>
        <v>0</v>
      </c>
      <c r="M592" s="7">
        <f t="shared" si="38"/>
        <v>0</v>
      </c>
      <c r="N592" s="7">
        <f t="shared" si="39"/>
        <v>0</v>
      </c>
      <c r="O592" s="7">
        <f t="shared" si="40"/>
        <v>0</v>
      </c>
    </row>
    <row r="593" spans="1:15" ht="19.5" customHeight="1" x14ac:dyDescent="0.25">
      <c r="A593" s="106" t="s">
        <v>832</v>
      </c>
      <c r="B593" s="21" t="s">
        <v>833</v>
      </c>
      <c r="C593" s="23" t="s">
        <v>49</v>
      </c>
      <c r="D593" s="23">
        <v>0</v>
      </c>
      <c r="E593" s="23"/>
      <c r="F593" s="23">
        <v>0</v>
      </c>
      <c r="G593" s="107">
        <f t="shared" si="37"/>
        <v>0</v>
      </c>
      <c r="I593" s="7">
        <f>SUMIFS(NK_XUAT_NHAP!L:L,NK_XUAT_NHAP!E:E,A593,NK_XUAT_NHAP!B:B,"PNK")</f>
        <v>0</v>
      </c>
      <c r="J593" s="7">
        <f>SUMIFS(NK_XUAT_NHAP!O:O,NK_XUAT_NHAP!E:E,A593,NK_XUAT_NHAP!B:B,"PNK")</f>
        <v>0</v>
      </c>
      <c r="K593" s="7">
        <f>SUMIFS(NK_XUAT_NHAP!L:L,NK_XUAT_NHAP!E:E,A593,NK_XUAT_NHAP!B:B,"PXK")</f>
        <v>0</v>
      </c>
      <c r="L593" s="7">
        <f>SUMIFS(NK_XUAT_NHAP!O:O,NK_XUAT_NHAP!E:E,A593,NK_XUAT_NHAP!B:B,"PXK")</f>
        <v>0</v>
      </c>
      <c r="M593" s="7">
        <f t="shared" si="38"/>
        <v>0</v>
      </c>
      <c r="N593" s="7">
        <f t="shared" si="39"/>
        <v>0</v>
      </c>
      <c r="O593" s="7">
        <f t="shared" si="40"/>
        <v>0</v>
      </c>
    </row>
    <row r="594" spans="1:15" ht="19.5" customHeight="1" x14ac:dyDescent="0.25">
      <c r="A594" s="106" t="s">
        <v>834</v>
      </c>
      <c r="B594" s="21" t="s">
        <v>835</v>
      </c>
      <c r="C594" s="23" t="s">
        <v>49</v>
      </c>
      <c r="D594" s="23">
        <v>0</v>
      </c>
      <c r="E594" s="23"/>
      <c r="F594" s="23">
        <v>0</v>
      </c>
      <c r="G594" s="107">
        <f t="shared" si="37"/>
        <v>0</v>
      </c>
      <c r="I594" s="7">
        <f>SUMIFS(NK_XUAT_NHAP!L:L,NK_XUAT_NHAP!E:E,A594,NK_XUAT_NHAP!B:B,"PNK")</f>
        <v>0</v>
      </c>
      <c r="J594" s="7">
        <f>SUMIFS(NK_XUAT_NHAP!O:O,NK_XUAT_NHAP!E:E,A594,NK_XUAT_NHAP!B:B,"PNK")</f>
        <v>0</v>
      </c>
      <c r="K594" s="7">
        <f>SUMIFS(NK_XUAT_NHAP!L:L,NK_XUAT_NHAP!E:E,A594,NK_XUAT_NHAP!B:B,"PXK")</f>
        <v>0</v>
      </c>
      <c r="L594" s="7">
        <f>SUMIFS(NK_XUAT_NHAP!O:O,NK_XUAT_NHAP!E:E,A594,NK_XUAT_NHAP!B:B,"PXK")</f>
        <v>0</v>
      </c>
      <c r="M594" s="7">
        <f t="shared" si="38"/>
        <v>0</v>
      </c>
      <c r="N594" s="7">
        <f t="shared" si="39"/>
        <v>0</v>
      </c>
      <c r="O594" s="7">
        <f t="shared" si="40"/>
        <v>0</v>
      </c>
    </row>
    <row r="595" spans="1:15" ht="19.5" customHeight="1" x14ac:dyDescent="0.25">
      <c r="A595" s="106" t="s">
        <v>836</v>
      </c>
      <c r="B595" s="21" t="s">
        <v>837</v>
      </c>
      <c r="C595" s="23" t="s">
        <v>49</v>
      </c>
      <c r="D595" s="23">
        <v>0</v>
      </c>
      <c r="E595" s="23"/>
      <c r="F595" s="23">
        <v>71700</v>
      </c>
      <c r="G595" s="107">
        <f t="shared" si="37"/>
        <v>0</v>
      </c>
      <c r="I595" s="7">
        <f>SUMIFS(NK_XUAT_NHAP!L:L,NK_XUAT_NHAP!E:E,A595,NK_XUAT_NHAP!B:B,"PNK")</f>
        <v>0</v>
      </c>
      <c r="J595" s="7">
        <f>SUMIFS(NK_XUAT_NHAP!O:O,NK_XUAT_NHAP!E:E,A595,NK_XUAT_NHAP!B:B,"PNK")</f>
        <v>0</v>
      </c>
      <c r="K595" s="7">
        <f>SUMIFS(NK_XUAT_NHAP!L:L,NK_XUAT_NHAP!E:E,A595,NK_XUAT_NHAP!B:B,"PXK")</f>
        <v>0</v>
      </c>
      <c r="L595" s="7">
        <f>SUMIFS(NK_XUAT_NHAP!O:O,NK_XUAT_NHAP!E:E,A595,NK_XUAT_NHAP!B:B,"PXK")</f>
        <v>0</v>
      </c>
      <c r="M595" s="7">
        <f t="shared" si="38"/>
        <v>0</v>
      </c>
      <c r="N595" s="7">
        <f t="shared" si="39"/>
        <v>0</v>
      </c>
      <c r="O595" s="7">
        <f t="shared" si="40"/>
        <v>0</v>
      </c>
    </row>
    <row r="596" spans="1:15" ht="19.5" customHeight="1" x14ac:dyDescent="0.25">
      <c r="A596" s="106" t="s">
        <v>838</v>
      </c>
      <c r="B596" s="21" t="s">
        <v>839</v>
      </c>
      <c r="C596" s="23" t="s">
        <v>49</v>
      </c>
      <c r="D596" s="23">
        <v>0</v>
      </c>
      <c r="E596" s="23"/>
      <c r="F596" s="23">
        <v>0</v>
      </c>
      <c r="G596" s="107">
        <f t="shared" si="37"/>
        <v>0</v>
      </c>
      <c r="I596" s="7">
        <f>SUMIFS(NK_XUAT_NHAP!L:L,NK_XUAT_NHAP!E:E,A596,NK_XUAT_NHAP!B:B,"PNK")</f>
        <v>0</v>
      </c>
      <c r="J596" s="7">
        <f>SUMIFS(NK_XUAT_NHAP!O:O,NK_XUAT_NHAP!E:E,A596,NK_XUAT_NHAP!B:B,"PNK")</f>
        <v>0</v>
      </c>
      <c r="K596" s="7">
        <f>SUMIFS(NK_XUAT_NHAP!L:L,NK_XUAT_NHAP!E:E,A596,NK_XUAT_NHAP!B:B,"PXK")</f>
        <v>0</v>
      </c>
      <c r="L596" s="7">
        <f>SUMIFS(NK_XUAT_NHAP!O:O,NK_XUAT_NHAP!E:E,A596,NK_XUAT_NHAP!B:B,"PXK")</f>
        <v>0</v>
      </c>
      <c r="M596" s="7">
        <f t="shared" si="38"/>
        <v>0</v>
      </c>
      <c r="N596" s="7">
        <f t="shared" si="39"/>
        <v>0</v>
      </c>
      <c r="O596" s="7">
        <f t="shared" si="40"/>
        <v>0</v>
      </c>
    </row>
    <row r="597" spans="1:15" ht="19.5" customHeight="1" x14ac:dyDescent="0.25">
      <c r="A597" s="106" t="s">
        <v>840</v>
      </c>
      <c r="B597" s="21" t="s">
        <v>841</v>
      </c>
      <c r="C597" s="23" t="s">
        <v>49</v>
      </c>
      <c r="D597" s="23">
        <v>0</v>
      </c>
      <c r="E597" s="23"/>
      <c r="F597" s="23">
        <v>297800</v>
      </c>
      <c r="G597" s="107">
        <f t="shared" si="37"/>
        <v>0</v>
      </c>
      <c r="I597" s="7">
        <f>SUMIFS(NK_XUAT_NHAP!L:L,NK_XUAT_NHAP!E:E,A597,NK_XUAT_NHAP!B:B,"PNK")</f>
        <v>0</v>
      </c>
      <c r="J597" s="7">
        <f>SUMIFS(NK_XUAT_NHAP!O:O,NK_XUAT_NHAP!E:E,A597,NK_XUAT_NHAP!B:B,"PNK")</f>
        <v>0</v>
      </c>
      <c r="K597" s="7">
        <f>SUMIFS(NK_XUAT_NHAP!L:L,NK_XUAT_NHAP!E:E,A597,NK_XUAT_NHAP!B:B,"PXK")</f>
        <v>0</v>
      </c>
      <c r="L597" s="7">
        <f>SUMIFS(NK_XUAT_NHAP!O:O,NK_XUAT_NHAP!E:E,A597,NK_XUAT_NHAP!B:B,"PXK")</f>
        <v>0</v>
      </c>
      <c r="M597" s="7">
        <f t="shared" si="38"/>
        <v>0</v>
      </c>
      <c r="N597" s="7">
        <f t="shared" si="39"/>
        <v>0</v>
      </c>
      <c r="O597" s="7">
        <f t="shared" si="40"/>
        <v>0</v>
      </c>
    </row>
    <row r="598" spans="1:15" ht="19.5" customHeight="1" x14ac:dyDescent="0.25">
      <c r="A598" s="106" t="s">
        <v>842</v>
      </c>
      <c r="B598" s="21" t="s">
        <v>843</v>
      </c>
      <c r="C598" s="23" t="s">
        <v>49</v>
      </c>
      <c r="D598" s="23">
        <v>0</v>
      </c>
      <c r="E598" s="23"/>
      <c r="F598" s="23">
        <v>0</v>
      </c>
      <c r="G598" s="107">
        <f t="shared" si="37"/>
        <v>0</v>
      </c>
      <c r="I598" s="7">
        <f>SUMIFS(NK_XUAT_NHAP!L:L,NK_XUAT_NHAP!E:E,A598,NK_XUAT_NHAP!B:B,"PNK")</f>
        <v>0</v>
      </c>
      <c r="J598" s="7">
        <f>SUMIFS(NK_XUAT_NHAP!O:O,NK_XUAT_NHAP!E:E,A598,NK_XUAT_NHAP!B:B,"PNK")</f>
        <v>0</v>
      </c>
      <c r="K598" s="7">
        <f>SUMIFS(NK_XUAT_NHAP!L:L,NK_XUAT_NHAP!E:E,A598,NK_XUAT_NHAP!B:B,"PXK")</f>
        <v>0</v>
      </c>
      <c r="L598" s="7">
        <f>SUMIFS(NK_XUAT_NHAP!O:O,NK_XUAT_NHAP!E:E,A598,NK_XUAT_NHAP!B:B,"PXK")</f>
        <v>0</v>
      </c>
      <c r="M598" s="7">
        <f t="shared" si="38"/>
        <v>0</v>
      </c>
      <c r="N598" s="7">
        <f t="shared" si="39"/>
        <v>0</v>
      </c>
      <c r="O598" s="7">
        <f t="shared" si="40"/>
        <v>0</v>
      </c>
    </row>
    <row r="599" spans="1:15" ht="19.5" customHeight="1" x14ac:dyDescent="0.25">
      <c r="A599" s="106" t="s">
        <v>844</v>
      </c>
      <c r="B599" s="21" t="s">
        <v>845</v>
      </c>
      <c r="C599" s="23" t="s">
        <v>49</v>
      </c>
      <c r="D599" s="23">
        <v>0</v>
      </c>
      <c r="E599" s="23"/>
      <c r="F599" s="23">
        <v>0</v>
      </c>
      <c r="G599" s="107">
        <f t="shared" si="37"/>
        <v>0</v>
      </c>
      <c r="I599" s="7">
        <f>SUMIFS(NK_XUAT_NHAP!L:L,NK_XUAT_NHAP!E:E,A599,NK_XUAT_NHAP!B:B,"PNK")</f>
        <v>0</v>
      </c>
      <c r="J599" s="7">
        <f>SUMIFS(NK_XUAT_NHAP!O:O,NK_XUAT_NHAP!E:E,A599,NK_XUAT_NHAP!B:B,"PNK")</f>
        <v>0</v>
      </c>
      <c r="K599" s="7">
        <f>SUMIFS(NK_XUAT_NHAP!L:L,NK_XUAT_NHAP!E:E,A599,NK_XUAT_NHAP!B:B,"PXK")</f>
        <v>0</v>
      </c>
      <c r="L599" s="7">
        <f>SUMIFS(NK_XUAT_NHAP!O:O,NK_XUAT_NHAP!E:E,A599,NK_XUAT_NHAP!B:B,"PXK")</f>
        <v>0</v>
      </c>
      <c r="M599" s="7">
        <f t="shared" si="38"/>
        <v>0</v>
      </c>
      <c r="N599" s="7">
        <f t="shared" si="39"/>
        <v>0</v>
      </c>
      <c r="O599" s="7">
        <f t="shared" si="40"/>
        <v>0</v>
      </c>
    </row>
    <row r="600" spans="1:15" ht="19.5" customHeight="1" x14ac:dyDescent="0.25">
      <c r="A600" s="106" t="s">
        <v>846</v>
      </c>
      <c r="B600" s="21" t="s">
        <v>847</v>
      </c>
      <c r="C600" s="23" t="s">
        <v>49</v>
      </c>
      <c r="D600" s="23">
        <v>6</v>
      </c>
      <c r="E600" s="23"/>
      <c r="F600" s="23">
        <v>215100</v>
      </c>
      <c r="G600" s="107">
        <f t="shared" si="37"/>
        <v>1290600</v>
      </c>
      <c r="I600" s="7">
        <f>SUMIFS(NK_XUAT_NHAP!L:L,NK_XUAT_NHAP!E:E,A600,NK_XUAT_NHAP!B:B,"PNK")</f>
        <v>0</v>
      </c>
      <c r="J600" s="7">
        <f>SUMIFS(NK_XUAT_NHAP!O:O,NK_XUAT_NHAP!E:E,A600,NK_XUAT_NHAP!B:B,"PNK")</f>
        <v>0</v>
      </c>
      <c r="K600" s="7">
        <f>SUMIFS(NK_XUAT_NHAP!L:L,NK_XUAT_NHAP!E:E,A600,NK_XUAT_NHAP!B:B,"PXK")</f>
        <v>0</v>
      </c>
      <c r="L600" s="7">
        <f>SUMIFS(NK_XUAT_NHAP!O:O,NK_XUAT_NHAP!E:E,A600,NK_XUAT_NHAP!B:B,"PXK")</f>
        <v>0</v>
      </c>
      <c r="M600" s="7">
        <f t="shared" si="38"/>
        <v>6</v>
      </c>
      <c r="N600" s="7">
        <f t="shared" si="39"/>
        <v>1290600</v>
      </c>
      <c r="O600" s="7">
        <f t="shared" si="40"/>
        <v>215100</v>
      </c>
    </row>
    <row r="601" spans="1:15" ht="19.5" customHeight="1" x14ac:dyDescent="0.25">
      <c r="A601" s="106" t="s">
        <v>848</v>
      </c>
      <c r="B601" s="21" t="s">
        <v>849</v>
      </c>
      <c r="C601" s="23" t="s">
        <v>49</v>
      </c>
      <c r="D601" s="23">
        <v>0</v>
      </c>
      <c r="E601" s="23"/>
      <c r="F601" s="23">
        <v>267500</v>
      </c>
      <c r="G601" s="107">
        <f t="shared" si="37"/>
        <v>0</v>
      </c>
      <c r="I601" s="7">
        <f>SUMIFS(NK_XUAT_NHAP!L:L,NK_XUAT_NHAP!E:E,A601,NK_XUAT_NHAP!B:B,"PNK")</f>
        <v>0</v>
      </c>
      <c r="J601" s="7">
        <f>SUMIFS(NK_XUAT_NHAP!O:O,NK_XUAT_NHAP!E:E,A601,NK_XUAT_NHAP!B:B,"PNK")</f>
        <v>0</v>
      </c>
      <c r="K601" s="7">
        <f>SUMIFS(NK_XUAT_NHAP!L:L,NK_XUAT_NHAP!E:E,A601,NK_XUAT_NHAP!B:B,"PXK")</f>
        <v>0</v>
      </c>
      <c r="L601" s="7">
        <f>SUMIFS(NK_XUAT_NHAP!O:O,NK_XUAT_NHAP!E:E,A601,NK_XUAT_NHAP!B:B,"PXK")</f>
        <v>0</v>
      </c>
      <c r="M601" s="7">
        <f t="shared" si="38"/>
        <v>0</v>
      </c>
      <c r="N601" s="7">
        <f t="shared" si="39"/>
        <v>0</v>
      </c>
      <c r="O601" s="7">
        <f t="shared" si="40"/>
        <v>0</v>
      </c>
    </row>
    <row r="602" spans="1:15" ht="19.5" customHeight="1" x14ac:dyDescent="0.25">
      <c r="A602" s="106" t="s">
        <v>850</v>
      </c>
      <c r="B602" s="21" t="s">
        <v>851</v>
      </c>
      <c r="C602" s="23" t="s">
        <v>49</v>
      </c>
      <c r="D602" s="23">
        <v>0</v>
      </c>
      <c r="E602" s="23"/>
      <c r="F602" s="23">
        <v>23800</v>
      </c>
      <c r="G602" s="107">
        <f t="shared" si="37"/>
        <v>0</v>
      </c>
      <c r="I602" s="7">
        <f>SUMIFS(NK_XUAT_NHAP!L:L,NK_XUAT_NHAP!E:E,A602,NK_XUAT_NHAP!B:B,"PNK")</f>
        <v>0</v>
      </c>
      <c r="J602" s="7">
        <f>SUMIFS(NK_XUAT_NHAP!O:O,NK_XUAT_NHAP!E:E,A602,NK_XUAT_NHAP!B:B,"PNK")</f>
        <v>0</v>
      </c>
      <c r="K602" s="7">
        <f>SUMIFS(NK_XUAT_NHAP!L:L,NK_XUAT_NHAP!E:E,A602,NK_XUAT_NHAP!B:B,"PXK")</f>
        <v>0</v>
      </c>
      <c r="L602" s="7">
        <f>SUMIFS(NK_XUAT_NHAP!O:O,NK_XUAT_NHAP!E:E,A602,NK_XUAT_NHAP!B:B,"PXK")</f>
        <v>0</v>
      </c>
      <c r="M602" s="7">
        <f t="shared" si="38"/>
        <v>0</v>
      </c>
      <c r="N602" s="7">
        <f t="shared" si="39"/>
        <v>0</v>
      </c>
      <c r="O602" s="7">
        <f t="shared" si="40"/>
        <v>0</v>
      </c>
    </row>
    <row r="603" spans="1:15" ht="19.5" customHeight="1" x14ac:dyDescent="0.25">
      <c r="A603" s="106" t="s">
        <v>852</v>
      </c>
      <c r="B603" s="21" t="s">
        <v>853</v>
      </c>
      <c r="C603" s="23" t="s">
        <v>49</v>
      </c>
      <c r="D603" s="23">
        <v>0</v>
      </c>
      <c r="E603" s="23"/>
      <c r="F603" s="23">
        <v>43400</v>
      </c>
      <c r="G603" s="107">
        <f t="shared" si="37"/>
        <v>0</v>
      </c>
      <c r="I603" s="7">
        <f>SUMIFS(NK_XUAT_NHAP!L:L,NK_XUAT_NHAP!E:E,A603,NK_XUAT_NHAP!B:B,"PNK")</f>
        <v>0</v>
      </c>
      <c r="J603" s="7">
        <f>SUMIFS(NK_XUAT_NHAP!O:O,NK_XUAT_NHAP!E:E,A603,NK_XUAT_NHAP!B:B,"PNK")</f>
        <v>0</v>
      </c>
      <c r="K603" s="7">
        <f>SUMIFS(NK_XUAT_NHAP!L:L,NK_XUAT_NHAP!E:E,A603,NK_XUAT_NHAP!B:B,"PXK")</f>
        <v>0</v>
      </c>
      <c r="L603" s="7">
        <f>SUMIFS(NK_XUAT_NHAP!O:O,NK_XUAT_NHAP!E:E,A603,NK_XUAT_NHAP!B:B,"PXK")</f>
        <v>0</v>
      </c>
      <c r="M603" s="7">
        <f t="shared" si="38"/>
        <v>0</v>
      </c>
      <c r="N603" s="7">
        <f t="shared" si="39"/>
        <v>0</v>
      </c>
      <c r="O603" s="7">
        <f t="shared" si="40"/>
        <v>0</v>
      </c>
    </row>
    <row r="604" spans="1:15" ht="19.5" customHeight="1" x14ac:dyDescent="0.25">
      <c r="A604" s="106" t="s">
        <v>854</v>
      </c>
      <c r="B604" s="21" t="s">
        <v>855</v>
      </c>
      <c r="C604" s="23" t="s">
        <v>52</v>
      </c>
      <c r="D604" s="23">
        <v>156</v>
      </c>
      <c r="E604" s="23"/>
      <c r="F604" s="23">
        <v>4600</v>
      </c>
      <c r="G604" s="107">
        <f t="shared" si="37"/>
        <v>717600</v>
      </c>
      <c r="I604" s="7">
        <f>SUMIFS(NK_XUAT_NHAP!L:L,NK_XUAT_NHAP!E:E,A604,NK_XUAT_NHAP!B:B,"PNK")</f>
        <v>0</v>
      </c>
      <c r="J604" s="7">
        <f>SUMIFS(NK_XUAT_NHAP!O:O,NK_XUAT_NHAP!E:E,A604,NK_XUAT_NHAP!B:B,"PNK")</f>
        <v>0</v>
      </c>
      <c r="K604" s="7">
        <f>SUMIFS(NK_XUAT_NHAP!L:L,NK_XUAT_NHAP!E:E,A604,NK_XUAT_NHAP!B:B,"PXK")</f>
        <v>0</v>
      </c>
      <c r="L604" s="7">
        <f>SUMIFS(NK_XUAT_NHAP!O:O,NK_XUAT_NHAP!E:E,A604,NK_XUAT_NHAP!B:B,"PXK")</f>
        <v>0</v>
      </c>
      <c r="M604" s="7">
        <f t="shared" si="38"/>
        <v>156</v>
      </c>
      <c r="N604" s="7">
        <f t="shared" si="39"/>
        <v>717600</v>
      </c>
      <c r="O604" s="7">
        <f t="shared" si="40"/>
        <v>4600</v>
      </c>
    </row>
    <row r="605" spans="1:15" ht="19.5" customHeight="1" x14ac:dyDescent="0.25">
      <c r="A605" s="106" t="s">
        <v>856</v>
      </c>
      <c r="B605" s="21" t="s">
        <v>857</v>
      </c>
      <c r="C605" s="23" t="s">
        <v>52</v>
      </c>
      <c r="D605" s="23">
        <v>0</v>
      </c>
      <c r="E605" s="23"/>
      <c r="F605" s="23">
        <v>2300</v>
      </c>
      <c r="G605" s="107">
        <f t="shared" si="37"/>
        <v>0</v>
      </c>
      <c r="I605" s="7">
        <f>SUMIFS(NK_XUAT_NHAP!L:L,NK_XUAT_NHAP!E:E,A605,NK_XUAT_NHAP!B:B,"PNK")</f>
        <v>0</v>
      </c>
      <c r="J605" s="7">
        <f>SUMIFS(NK_XUAT_NHAP!O:O,NK_XUAT_NHAP!E:E,A605,NK_XUAT_NHAP!B:B,"PNK")</f>
        <v>0</v>
      </c>
      <c r="K605" s="7">
        <f>SUMIFS(NK_XUAT_NHAP!L:L,NK_XUAT_NHAP!E:E,A605,NK_XUAT_NHAP!B:B,"PXK")</f>
        <v>0</v>
      </c>
      <c r="L605" s="7">
        <f>SUMIFS(NK_XUAT_NHAP!O:O,NK_XUAT_NHAP!E:E,A605,NK_XUAT_NHAP!B:B,"PXK")</f>
        <v>0</v>
      </c>
      <c r="M605" s="7">
        <f t="shared" si="38"/>
        <v>0</v>
      </c>
      <c r="N605" s="7">
        <f t="shared" si="39"/>
        <v>0</v>
      </c>
      <c r="O605" s="7">
        <f t="shared" si="40"/>
        <v>0</v>
      </c>
    </row>
    <row r="606" spans="1:15" ht="19.5" customHeight="1" x14ac:dyDescent="0.25">
      <c r="A606" s="106" t="s">
        <v>858</v>
      </c>
      <c r="B606" s="21" t="s">
        <v>859</v>
      </c>
      <c r="C606" s="23" t="s">
        <v>52</v>
      </c>
      <c r="D606" s="23">
        <v>0</v>
      </c>
      <c r="E606" s="23"/>
      <c r="F606" s="23">
        <v>3800</v>
      </c>
      <c r="G606" s="107">
        <f t="shared" si="37"/>
        <v>0</v>
      </c>
      <c r="I606" s="7">
        <f>SUMIFS(NK_XUAT_NHAP!L:L,NK_XUAT_NHAP!E:E,A606,NK_XUAT_NHAP!B:B,"PNK")</f>
        <v>0</v>
      </c>
      <c r="J606" s="7">
        <f>SUMIFS(NK_XUAT_NHAP!O:O,NK_XUAT_NHAP!E:E,A606,NK_XUAT_NHAP!B:B,"PNK")</f>
        <v>0</v>
      </c>
      <c r="K606" s="7">
        <f>SUMIFS(NK_XUAT_NHAP!L:L,NK_XUAT_NHAP!E:E,A606,NK_XUAT_NHAP!B:B,"PXK")</f>
        <v>0</v>
      </c>
      <c r="L606" s="7">
        <f>SUMIFS(NK_XUAT_NHAP!O:O,NK_XUAT_NHAP!E:E,A606,NK_XUAT_NHAP!B:B,"PXK")</f>
        <v>0</v>
      </c>
      <c r="M606" s="7">
        <f t="shared" si="38"/>
        <v>0</v>
      </c>
      <c r="N606" s="7">
        <f t="shared" si="39"/>
        <v>0</v>
      </c>
      <c r="O606" s="7">
        <f t="shared" si="40"/>
        <v>0</v>
      </c>
    </row>
    <row r="607" spans="1:15" ht="19.5" customHeight="1" x14ac:dyDescent="0.25">
      <c r="A607" s="106" t="s">
        <v>864</v>
      </c>
      <c r="B607" s="21" t="s">
        <v>865</v>
      </c>
      <c r="C607" s="23">
        <v>0</v>
      </c>
      <c r="D607" s="23">
        <v>0</v>
      </c>
      <c r="E607" s="23"/>
      <c r="F607" s="23">
        <v>0</v>
      </c>
      <c r="G607" s="107">
        <f t="shared" si="37"/>
        <v>0</v>
      </c>
      <c r="I607" s="7">
        <f>SUMIFS(NK_XUAT_NHAP!L:L,NK_XUAT_NHAP!E:E,A607,NK_XUAT_NHAP!B:B,"PNK")</f>
        <v>0</v>
      </c>
      <c r="J607" s="7">
        <f>SUMIFS(NK_XUAT_NHAP!O:O,NK_XUAT_NHAP!E:E,A607,NK_XUAT_NHAP!B:B,"PNK")</f>
        <v>0</v>
      </c>
      <c r="K607" s="7">
        <f>SUMIFS(NK_XUAT_NHAP!L:L,NK_XUAT_NHAP!E:E,A607,NK_XUAT_NHAP!B:B,"PXK")</f>
        <v>0</v>
      </c>
      <c r="L607" s="7">
        <f>SUMIFS(NK_XUAT_NHAP!O:O,NK_XUAT_NHAP!E:E,A607,NK_XUAT_NHAP!B:B,"PXK")</f>
        <v>0</v>
      </c>
      <c r="M607" s="7">
        <f t="shared" si="38"/>
        <v>0</v>
      </c>
      <c r="N607" s="7">
        <f t="shared" si="39"/>
        <v>0</v>
      </c>
      <c r="O607" s="7">
        <f t="shared" si="40"/>
        <v>0</v>
      </c>
    </row>
    <row r="608" spans="1:15" ht="19.5" customHeight="1" x14ac:dyDescent="0.25">
      <c r="A608" s="106" t="s">
        <v>866</v>
      </c>
      <c r="B608" s="21" t="s">
        <v>867</v>
      </c>
      <c r="C608" s="23" t="s">
        <v>52</v>
      </c>
      <c r="D608" s="23">
        <v>0</v>
      </c>
      <c r="E608" s="23"/>
      <c r="F608" s="23">
        <v>11300</v>
      </c>
      <c r="G608" s="107">
        <f t="shared" si="37"/>
        <v>0</v>
      </c>
      <c r="I608" s="7">
        <f>SUMIFS(NK_XUAT_NHAP!L:L,NK_XUAT_NHAP!E:E,A608,NK_XUAT_NHAP!B:B,"PNK")</f>
        <v>0</v>
      </c>
      <c r="J608" s="7">
        <f>SUMIFS(NK_XUAT_NHAP!O:O,NK_XUAT_NHAP!E:E,A608,NK_XUAT_NHAP!B:B,"PNK")</f>
        <v>0</v>
      </c>
      <c r="K608" s="7">
        <f>SUMIFS(NK_XUAT_NHAP!L:L,NK_XUAT_NHAP!E:E,A608,NK_XUAT_NHAP!B:B,"PXK")</f>
        <v>0</v>
      </c>
      <c r="L608" s="7">
        <f>SUMIFS(NK_XUAT_NHAP!O:O,NK_XUAT_NHAP!E:E,A608,NK_XUAT_NHAP!B:B,"PXK")</f>
        <v>0</v>
      </c>
      <c r="M608" s="7">
        <f t="shared" si="38"/>
        <v>0</v>
      </c>
      <c r="N608" s="7">
        <f t="shared" si="39"/>
        <v>0</v>
      </c>
      <c r="O608" s="7">
        <f t="shared" si="40"/>
        <v>0</v>
      </c>
    </row>
    <row r="609" spans="1:15" ht="19.5" customHeight="1" x14ac:dyDescent="0.25">
      <c r="A609" s="106" t="s">
        <v>868</v>
      </c>
      <c r="B609" s="21" t="s">
        <v>869</v>
      </c>
      <c r="C609" s="23" t="s">
        <v>52</v>
      </c>
      <c r="D609" s="23">
        <v>97</v>
      </c>
      <c r="E609" s="23"/>
      <c r="F609" s="23">
        <v>16200</v>
      </c>
      <c r="G609" s="107">
        <f t="shared" si="37"/>
        <v>1571400</v>
      </c>
      <c r="I609" s="7">
        <f>SUMIFS(NK_XUAT_NHAP!L:L,NK_XUAT_NHAP!E:E,A609,NK_XUAT_NHAP!B:B,"PNK")</f>
        <v>0</v>
      </c>
      <c r="J609" s="7">
        <f>SUMIFS(NK_XUAT_NHAP!O:O,NK_XUAT_NHAP!E:E,A609,NK_XUAT_NHAP!B:B,"PNK")</f>
        <v>0</v>
      </c>
      <c r="K609" s="7">
        <f>SUMIFS(NK_XUAT_NHAP!L:L,NK_XUAT_NHAP!E:E,A609,NK_XUAT_NHAP!B:B,"PXK")</f>
        <v>0</v>
      </c>
      <c r="L609" s="7">
        <f>SUMIFS(NK_XUAT_NHAP!O:O,NK_XUAT_NHAP!E:E,A609,NK_XUAT_NHAP!B:B,"PXK")</f>
        <v>0</v>
      </c>
      <c r="M609" s="7">
        <f t="shared" si="38"/>
        <v>97</v>
      </c>
      <c r="N609" s="7">
        <f t="shared" si="39"/>
        <v>1571400</v>
      </c>
      <c r="O609" s="7">
        <f t="shared" si="40"/>
        <v>16200</v>
      </c>
    </row>
    <row r="610" spans="1:15" ht="19.5" customHeight="1" x14ac:dyDescent="0.25">
      <c r="A610" s="106" t="s">
        <v>870</v>
      </c>
      <c r="B610" s="21" t="s">
        <v>871</v>
      </c>
      <c r="C610" s="23" t="s">
        <v>52</v>
      </c>
      <c r="D610" s="23">
        <v>0</v>
      </c>
      <c r="E610" s="23"/>
      <c r="F610" s="23">
        <v>6900</v>
      </c>
      <c r="G610" s="107">
        <f t="shared" si="37"/>
        <v>0</v>
      </c>
      <c r="I610" s="7">
        <f>SUMIFS(NK_XUAT_NHAP!L:L,NK_XUAT_NHAP!E:E,A610,NK_XUAT_NHAP!B:B,"PNK")</f>
        <v>0</v>
      </c>
      <c r="J610" s="7">
        <f>SUMIFS(NK_XUAT_NHAP!O:O,NK_XUAT_NHAP!E:E,A610,NK_XUAT_NHAP!B:B,"PNK")</f>
        <v>0</v>
      </c>
      <c r="K610" s="7">
        <f>SUMIFS(NK_XUAT_NHAP!L:L,NK_XUAT_NHAP!E:E,A610,NK_XUAT_NHAP!B:B,"PXK")</f>
        <v>0</v>
      </c>
      <c r="L610" s="7">
        <f>SUMIFS(NK_XUAT_NHAP!O:O,NK_XUAT_NHAP!E:E,A610,NK_XUAT_NHAP!B:B,"PXK")</f>
        <v>0</v>
      </c>
      <c r="M610" s="7">
        <f t="shared" si="38"/>
        <v>0</v>
      </c>
      <c r="N610" s="7">
        <f t="shared" si="39"/>
        <v>0</v>
      </c>
      <c r="O610" s="7">
        <f t="shared" si="40"/>
        <v>0</v>
      </c>
    </row>
    <row r="611" spans="1:15" ht="19.5" customHeight="1" x14ac:dyDescent="0.25">
      <c r="A611" s="106" t="s">
        <v>872</v>
      </c>
      <c r="B611" s="21" t="s">
        <v>873</v>
      </c>
      <c r="C611" s="23" t="s">
        <v>52</v>
      </c>
      <c r="D611" s="23">
        <v>99</v>
      </c>
      <c r="E611" s="23"/>
      <c r="F611" s="23">
        <v>18400</v>
      </c>
      <c r="G611" s="107">
        <f t="shared" si="37"/>
        <v>1821600</v>
      </c>
      <c r="I611" s="7">
        <f>SUMIFS(NK_XUAT_NHAP!L:L,NK_XUAT_NHAP!E:E,A611,NK_XUAT_NHAP!B:B,"PNK")</f>
        <v>0</v>
      </c>
      <c r="J611" s="7">
        <f>SUMIFS(NK_XUAT_NHAP!O:O,NK_XUAT_NHAP!E:E,A611,NK_XUAT_NHAP!B:B,"PNK")</f>
        <v>0</v>
      </c>
      <c r="K611" s="7">
        <f>SUMIFS(NK_XUAT_NHAP!L:L,NK_XUAT_NHAP!E:E,A611,NK_XUAT_NHAP!B:B,"PXK")</f>
        <v>36</v>
      </c>
      <c r="L611" s="7">
        <f>SUMIFS(NK_XUAT_NHAP!O:O,NK_XUAT_NHAP!E:E,A611,NK_XUAT_NHAP!B:B,"PXK")</f>
        <v>954000</v>
      </c>
      <c r="M611" s="7">
        <f t="shared" si="38"/>
        <v>63</v>
      </c>
      <c r="N611" s="7">
        <f t="shared" si="39"/>
        <v>867600</v>
      </c>
      <c r="O611" s="7">
        <f t="shared" si="40"/>
        <v>13771.428571428571</v>
      </c>
    </row>
    <row r="612" spans="1:15" ht="19.5" customHeight="1" x14ac:dyDescent="0.25">
      <c r="A612" s="106" t="s">
        <v>874</v>
      </c>
      <c r="B612" s="21" t="s">
        <v>875</v>
      </c>
      <c r="C612" s="23" t="s">
        <v>52</v>
      </c>
      <c r="D612" s="23">
        <v>0</v>
      </c>
      <c r="E612" s="23"/>
      <c r="F612" s="23">
        <v>2600</v>
      </c>
      <c r="G612" s="107">
        <f t="shared" si="37"/>
        <v>0</v>
      </c>
      <c r="I612" s="7">
        <f>SUMIFS(NK_XUAT_NHAP!L:L,NK_XUAT_NHAP!E:E,A612,NK_XUAT_NHAP!B:B,"PNK")</f>
        <v>0</v>
      </c>
      <c r="J612" s="7">
        <f>SUMIFS(NK_XUAT_NHAP!O:O,NK_XUAT_NHAP!E:E,A612,NK_XUAT_NHAP!B:B,"PNK")</f>
        <v>0</v>
      </c>
      <c r="K612" s="7">
        <f>SUMIFS(NK_XUAT_NHAP!L:L,NK_XUAT_NHAP!E:E,A612,NK_XUAT_NHAP!B:B,"PXK")</f>
        <v>0</v>
      </c>
      <c r="L612" s="7">
        <f>SUMIFS(NK_XUAT_NHAP!O:O,NK_XUAT_NHAP!E:E,A612,NK_XUAT_NHAP!B:B,"PXK")</f>
        <v>0</v>
      </c>
      <c r="M612" s="7">
        <f t="shared" si="38"/>
        <v>0</v>
      </c>
      <c r="N612" s="7">
        <f t="shared" si="39"/>
        <v>0</v>
      </c>
      <c r="O612" s="7">
        <f t="shared" si="40"/>
        <v>0</v>
      </c>
    </row>
    <row r="613" spans="1:15" ht="19.5" customHeight="1" x14ac:dyDescent="0.25">
      <c r="A613" s="106" t="s">
        <v>876</v>
      </c>
      <c r="B613" s="21" t="s">
        <v>877</v>
      </c>
      <c r="C613" s="23" t="s">
        <v>52</v>
      </c>
      <c r="D613" s="23">
        <v>20</v>
      </c>
      <c r="E613" s="23"/>
      <c r="F613" s="23">
        <v>13000</v>
      </c>
      <c r="G613" s="107">
        <f t="shared" si="37"/>
        <v>260000</v>
      </c>
      <c r="I613" s="7">
        <f>SUMIFS(NK_XUAT_NHAP!L:L,NK_XUAT_NHAP!E:E,A613,NK_XUAT_NHAP!B:B,"PNK")</f>
        <v>0</v>
      </c>
      <c r="J613" s="7">
        <f>SUMIFS(NK_XUAT_NHAP!O:O,NK_XUAT_NHAP!E:E,A613,NK_XUAT_NHAP!B:B,"PNK")</f>
        <v>0</v>
      </c>
      <c r="K613" s="7">
        <f>SUMIFS(NK_XUAT_NHAP!L:L,NK_XUAT_NHAP!E:E,A613,NK_XUAT_NHAP!B:B,"PXK")</f>
        <v>0</v>
      </c>
      <c r="L613" s="7">
        <f>SUMIFS(NK_XUAT_NHAP!O:O,NK_XUAT_NHAP!E:E,A613,NK_XUAT_NHAP!B:B,"PXK")</f>
        <v>0</v>
      </c>
      <c r="M613" s="7">
        <f t="shared" si="38"/>
        <v>20</v>
      </c>
      <c r="N613" s="7">
        <f t="shared" si="39"/>
        <v>260000</v>
      </c>
      <c r="O613" s="7">
        <f t="shared" si="40"/>
        <v>13000</v>
      </c>
    </row>
    <row r="614" spans="1:15" ht="19.5" customHeight="1" x14ac:dyDescent="0.25">
      <c r="A614" s="106" t="s">
        <v>878</v>
      </c>
      <c r="B614" s="21" t="s">
        <v>879</v>
      </c>
      <c r="C614" s="23" t="s">
        <v>52</v>
      </c>
      <c r="D614" s="23">
        <v>73</v>
      </c>
      <c r="E614" s="23"/>
      <c r="F614" s="23">
        <v>18300</v>
      </c>
      <c r="G614" s="107">
        <f t="shared" si="37"/>
        <v>1335900</v>
      </c>
      <c r="I614" s="7">
        <f>SUMIFS(NK_XUAT_NHAP!L:L,NK_XUAT_NHAP!E:E,A614,NK_XUAT_NHAP!B:B,"PNK")</f>
        <v>42</v>
      </c>
      <c r="J614" s="7">
        <f>SUMIFS(NK_XUAT_NHAP!O:O,NK_XUAT_NHAP!E:E,A614,NK_XUAT_NHAP!B:B,"PNK")</f>
        <v>756000</v>
      </c>
      <c r="K614" s="7">
        <f>SUMIFS(NK_XUAT_NHAP!L:L,NK_XUAT_NHAP!E:E,A614,NK_XUAT_NHAP!B:B,"PXK")</f>
        <v>101</v>
      </c>
      <c r="L614" s="7">
        <f>SUMIFS(NK_XUAT_NHAP!O:O,NK_XUAT_NHAP!E:E,A614,NK_XUAT_NHAP!B:B,"PXK")</f>
        <v>2484600</v>
      </c>
      <c r="M614" s="7">
        <f t="shared" si="38"/>
        <v>14</v>
      </c>
      <c r="N614" s="7">
        <f t="shared" si="39"/>
        <v>-392700</v>
      </c>
      <c r="O614" s="7">
        <f t="shared" si="40"/>
        <v>-28050</v>
      </c>
    </row>
    <row r="615" spans="1:15" ht="19.5" customHeight="1" x14ac:dyDescent="0.25">
      <c r="A615" s="106" t="s">
        <v>880</v>
      </c>
      <c r="B615" s="21" t="s">
        <v>881</v>
      </c>
      <c r="C615" s="23" t="s">
        <v>52</v>
      </c>
      <c r="D615" s="23">
        <v>0</v>
      </c>
      <c r="E615" s="23"/>
      <c r="F615" s="23">
        <v>2600</v>
      </c>
      <c r="G615" s="107">
        <f t="shared" si="37"/>
        <v>0</v>
      </c>
      <c r="I615" s="7">
        <f>SUMIFS(NK_XUAT_NHAP!L:L,NK_XUAT_NHAP!E:E,A615,NK_XUAT_NHAP!B:B,"PNK")</f>
        <v>0</v>
      </c>
      <c r="J615" s="7">
        <f>SUMIFS(NK_XUAT_NHAP!O:O,NK_XUAT_NHAP!E:E,A615,NK_XUAT_NHAP!B:B,"PNK")</f>
        <v>0</v>
      </c>
      <c r="K615" s="7">
        <f>SUMIFS(NK_XUAT_NHAP!L:L,NK_XUAT_NHAP!E:E,A615,NK_XUAT_NHAP!B:B,"PXK")</f>
        <v>0</v>
      </c>
      <c r="L615" s="7">
        <f>SUMIFS(NK_XUAT_NHAP!O:O,NK_XUAT_NHAP!E:E,A615,NK_XUAT_NHAP!B:B,"PXK")</f>
        <v>0</v>
      </c>
      <c r="M615" s="7">
        <f t="shared" si="38"/>
        <v>0</v>
      </c>
      <c r="N615" s="7">
        <f t="shared" si="39"/>
        <v>0</v>
      </c>
      <c r="O615" s="7">
        <f t="shared" si="40"/>
        <v>0</v>
      </c>
    </row>
    <row r="616" spans="1:15" s="24" customFormat="1" ht="19.5" customHeight="1" x14ac:dyDescent="0.25">
      <c r="A616" s="106" t="s">
        <v>882</v>
      </c>
      <c r="B616" s="21" t="s">
        <v>883</v>
      </c>
      <c r="C616" s="23" t="s">
        <v>490</v>
      </c>
      <c r="D616" s="23">
        <v>26</v>
      </c>
      <c r="E616" s="23"/>
      <c r="F616" s="23">
        <v>19200</v>
      </c>
      <c r="G616" s="107">
        <f t="shared" si="37"/>
        <v>499200</v>
      </c>
      <c r="I616" s="7">
        <f>SUMIFS(NK_XUAT_NHAP!L:L,NK_XUAT_NHAP!E:E,A616,NK_XUAT_NHAP!B:B,"PNK")</f>
        <v>17</v>
      </c>
      <c r="J616" s="7">
        <f>SUMIFS(NK_XUAT_NHAP!O:O,NK_XUAT_NHAP!E:E,A616,NK_XUAT_NHAP!B:B,"PNK")</f>
        <v>319600</v>
      </c>
      <c r="K616" s="7">
        <f>SUMIFS(NK_XUAT_NHAP!L:L,NK_XUAT_NHAP!E:E,A616,NK_XUAT_NHAP!B:B,"PXK")</f>
        <v>43</v>
      </c>
      <c r="L616" s="7">
        <f>SUMIFS(NK_XUAT_NHAP!O:O,NK_XUAT_NHAP!E:E,A616,NK_XUAT_NHAP!B:B,"PXK")</f>
        <v>1105100</v>
      </c>
      <c r="M616" s="7">
        <f t="shared" si="38"/>
        <v>0</v>
      </c>
      <c r="N616" s="7">
        <f t="shared" si="39"/>
        <v>-286300</v>
      </c>
      <c r="O616" s="7">
        <f t="shared" si="40"/>
        <v>0</v>
      </c>
    </row>
    <row r="617" spans="1:15" ht="19.5" customHeight="1" x14ac:dyDescent="0.25">
      <c r="A617" s="106" t="s">
        <v>884</v>
      </c>
      <c r="B617" s="21" t="s">
        <v>885</v>
      </c>
      <c r="C617" s="23" t="s">
        <v>52</v>
      </c>
      <c r="D617" s="23">
        <v>0</v>
      </c>
      <c r="E617" s="23"/>
      <c r="F617" s="23">
        <v>2900</v>
      </c>
      <c r="G617" s="107">
        <f t="shared" si="37"/>
        <v>0</v>
      </c>
      <c r="I617" s="7">
        <f>SUMIFS(NK_XUAT_NHAP!L:L,NK_XUAT_NHAP!E:E,A617,NK_XUAT_NHAP!B:B,"PNK")</f>
        <v>0</v>
      </c>
      <c r="J617" s="7">
        <f>SUMIFS(NK_XUAT_NHAP!O:O,NK_XUAT_NHAP!E:E,A617,NK_XUAT_NHAP!B:B,"PNK")</f>
        <v>0</v>
      </c>
      <c r="K617" s="7">
        <f>SUMIFS(NK_XUAT_NHAP!L:L,NK_XUAT_NHAP!E:E,A617,NK_XUAT_NHAP!B:B,"PXK")</f>
        <v>0</v>
      </c>
      <c r="L617" s="7">
        <f>SUMIFS(NK_XUAT_NHAP!O:O,NK_XUAT_NHAP!E:E,A617,NK_XUAT_NHAP!B:B,"PXK")</f>
        <v>0</v>
      </c>
      <c r="M617" s="7">
        <f t="shared" si="38"/>
        <v>0</v>
      </c>
      <c r="N617" s="7">
        <f t="shared" si="39"/>
        <v>0</v>
      </c>
      <c r="O617" s="7">
        <f t="shared" si="40"/>
        <v>0</v>
      </c>
    </row>
    <row r="618" spans="1:15" ht="19.5" customHeight="1" x14ac:dyDescent="0.25">
      <c r="A618" s="106" t="s">
        <v>886</v>
      </c>
      <c r="B618" s="21" t="s">
        <v>887</v>
      </c>
      <c r="C618" s="23" t="s">
        <v>73</v>
      </c>
      <c r="D618" s="23">
        <v>0</v>
      </c>
      <c r="E618" s="23"/>
      <c r="F618" s="23">
        <v>3100</v>
      </c>
      <c r="G618" s="107">
        <f t="shared" si="37"/>
        <v>0</v>
      </c>
      <c r="I618" s="7">
        <f>SUMIFS(NK_XUAT_NHAP!L:L,NK_XUAT_NHAP!E:E,A618,NK_XUAT_NHAP!B:B,"PNK")</f>
        <v>0</v>
      </c>
      <c r="J618" s="7">
        <f>SUMIFS(NK_XUAT_NHAP!O:O,NK_XUAT_NHAP!E:E,A618,NK_XUAT_NHAP!B:B,"PNK")</f>
        <v>0</v>
      </c>
      <c r="K618" s="7">
        <f>SUMIFS(NK_XUAT_NHAP!L:L,NK_XUAT_NHAP!E:E,A618,NK_XUAT_NHAP!B:B,"PXK")</f>
        <v>0</v>
      </c>
      <c r="L618" s="7">
        <f>SUMIFS(NK_XUAT_NHAP!O:O,NK_XUAT_NHAP!E:E,A618,NK_XUAT_NHAP!B:B,"PXK")</f>
        <v>0</v>
      </c>
      <c r="M618" s="7">
        <f t="shared" si="38"/>
        <v>0</v>
      </c>
      <c r="N618" s="7">
        <f t="shared" si="39"/>
        <v>0</v>
      </c>
      <c r="O618" s="7">
        <f t="shared" si="40"/>
        <v>0</v>
      </c>
    </row>
    <row r="619" spans="1:15" ht="19.5" customHeight="1" x14ac:dyDescent="0.25">
      <c r="A619" s="106" t="s">
        <v>888</v>
      </c>
      <c r="B619" s="21" t="s">
        <v>889</v>
      </c>
      <c r="C619" s="23" t="s">
        <v>73</v>
      </c>
      <c r="D619" s="23">
        <v>0</v>
      </c>
      <c r="E619" s="23"/>
      <c r="F619" s="23">
        <v>4500</v>
      </c>
      <c r="G619" s="107">
        <f t="shared" si="37"/>
        <v>0</v>
      </c>
      <c r="I619" s="7">
        <f>SUMIFS(NK_XUAT_NHAP!L:L,NK_XUAT_NHAP!E:E,A619,NK_XUAT_NHAP!B:B,"PNK")</f>
        <v>0</v>
      </c>
      <c r="J619" s="7">
        <f>SUMIFS(NK_XUAT_NHAP!O:O,NK_XUAT_NHAP!E:E,A619,NK_XUAT_NHAP!B:B,"PNK")</f>
        <v>0</v>
      </c>
      <c r="K619" s="7">
        <f>SUMIFS(NK_XUAT_NHAP!L:L,NK_XUAT_NHAP!E:E,A619,NK_XUAT_NHAP!B:B,"PXK")</f>
        <v>0</v>
      </c>
      <c r="L619" s="7">
        <f>SUMIFS(NK_XUAT_NHAP!O:O,NK_XUAT_NHAP!E:E,A619,NK_XUAT_NHAP!B:B,"PXK")</f>
        <v>0</v>
      </c>
      <c r="M619" s="7">
        <f t="shared" si="38"/>
        <v>0</v>
      </c>
      <c r="N619" s="7">
        <f t="shared" si="39"/>
        <v>0</v>
      </c>
      <c r="O619" s="7">
        <f t="shared" si="40"/>
        <v>0</v>
      </c>
    </row>
    <row r="620" spans="1:15" ht="19.5" customHeight="1" x14ac:dyDescent="0.25">
      <c r="A620" s="106" t="s">
        <v>890</v>
      </c>
      <c r="B620" s="21" t="s">
        <v>891</v>
      </c>
      <c r="C620" s="23" t="s">
        <v>73</v>
      </c>
      <c r="D620" s="23">
        <v>287</v>
      </c>
      <c r="E620" s="23"/>
      <c r="F620" s="23">
        <v>4600</v>
      </c>
      <c r="G620" s="107">
        <f t="shared" si="37"/>
        <v>1320200</v>
      </c>
      <c r="I620" s="7">
        <f>SUMIFS(NK_XUAT_NHAP!L:L,NK_XUAT_NHAP!E:E,A620,NK_XUAT_NHAP!B:B,"PNK")</f>
        <v>0</v>
      </c>
      <c r="J620" s="7">
        <f>SUMIFS(NK_XUAT_NHAP!O:O,NK_XUAT_NHAP!E:E,A620,NK_XUAT_NHAP!B:B,"PNK")</f>
        <v>0</v>
      </c>
      <c r="K620" s="7">
        <f>SUMIFS(NK_XUAT_NHAP!L:L,NK_XUAT_NHAP!E:E,A620,NK_XUAT_NHAP!B:B,"PXK")</f>
        <v>221</v>
      </c>
      <c r="L620" s="7">
        <f>SUMIFS(NK_XUAT_NHAP!O:O,NK_XUAT_NHAP!E:E,A620,NK_XUAT_NHAP!B:B,"PXK")</f>
        <v>1492200</v>
      </c>
      <c r="M620" s="7">
        <f t="shared" si="38"/>
        <v>66</v>
      </c>
      <c r="N620" s="7">
        <f t="shared" si="39"/>
        <v>-172000</v>
      </c>
      <c r="O620" s="7">
        <f t="shared" si="40"/>
        <v>-2606.060606060606</v>
      </c>
    </row>
    <row r="621" spans="1:15" ht="19.5" customHeight="1" x14ac:dyDescent="0.25">
      <c r="A621" s="106" t="s">
        <v>892</v>
      </c>
      <c r="B621" s="21" t="s">
        <v>893</v>
      </c>
      <c r="C621" s="23" t="s">
        <v>73</v>
      </c>
      <c r="D621" s="23">
        <v>10</v>
      </c>
      <c r="E621" s="23"/>
      <c r="F621" s="23">
        <v>5300</v>
      </c>
      <c r="G621" s="107">
        <f t="shared" si="37"/>
        <v>53000</v>
      </c>
      <c r="I621" s="7">
        <f>SUMIFS(NK_XUAT_NHAP!L:L,NK_XUAT_NHAP!E:E,A621,NK_XUAT_NHAP!B:B,"PNK")</f>
        <v>0</v>
      </c>
      <c r="J621" s="7">
        <f>SUMIFS(NK_XUAT_NHAP!O:O,NK_XUAT_NHAP!E:E,A621,NK_XUAT_NHAP!B:B,"PNK")</f>
        <v>0</v>
      </c>
      <c r="K621" s="7">
        <f>SUMIFS(NK_XUAT_NHAP!L:L,NK_XUAT_NHAP!E:E,A621,NK_XUAT_NHAP!B:B,"PXK")</f>
        <v>0</v>
      </c>
      <c r="L621" s="7">
        <f>SUMIFS(NK_XUAT_NHAP!O:O,NK_XUAT_NHAP!E:E,A621,NK_XUAT_NHAP!B:B,"PXK")</f>
        <v>0</v>
      </c>
      <c r="M621" s="7">
        <f t="shared" si="38"/>
        <v>10</v>
      </c>
      <c r="N621" s="7">
        <f t="shared" si="39"/>
        <v>53000</v>
      </c>
      <c r="O621" s="7">
        <f t="shared" si="40"/>
        <v>5300</v>
      </c>
    </row>
    <row r="622" spans="1:15" ht="19.5" customHeight="1" x14ac:dyDescent="0.25">
      <c r="A622" s="106" t="s">
        <v>894</v>
      </c>
      <c r="B622" s="21" t="s">
        <v>895</v>
      </c>
      <c r="C622" s="23" t="s">
        <v>49</v>
      </c>
      <c r="D622" s="23">
        <v>3565</v>
      </c>
      <c r="E622" s="23"/>
      <c r="F622" s="23">
        <v>1000</v>
      </c>
      <c r="G622" s="107">
        <f t="shared" si="37"/>
        <v>3565000</v>
      </c>
      <c r="I622" s="7">
        <f>SUMIFS(NK_XUAT_NHAP!L:L,NK_XUAT_NHAP!E:E,A622,NK_XUAT_NHAP!B:B,"PNK")</f>
        <v>7000</v>
      </c>
      <c r="J622" s="7">
        <f>SUMIFS(NK_XUAT_NHAP!O:O,NK_XUAT_NHAP!E:E,A622,NK_XUAT_NHAP!B:B,"PNK")</f>
        <v>7000000</v>
      </c>
      <c r="K622" s="7">
        <f>SUMIFS(NK_XUAT_NHAP!L:L,NK_XUAT_NHAP!E:E,A622,NK_XUAT_NHAP!B:B,"PXK")</f>
        <v>8078</v>
      </c>
      <c r="L622" s="7">
        <f>SUMIFS(NK_XUAT_NHAP!O:O,NK_XUAT_NHAP!E:E,A622,NK_XUAT_NHAP!B:B,"PXK")</f>
        <v>11457400</v>
      </c>
      <c r="M622" s="7">
        <f t="shared" si="38"/>
        <v>2487</v>
      </c>
      <c r="N622" s="7">
        <f t="shared" si="39"/>
        <v>-892400</v>
      </c>
      <c r="O622" s="7">
        <f t="shared" si="40"/>
        <v>-358.82589465219138</v>
      </c>
    </row>
    <row r="623" spans="1:15" ht="19.5" customHeight="1" x14ac:dyDescent="0.25">
      <c r="A623" s="106" t="s">
        <v>896</v>
      </c>
      <c r="B623" s="21" t="s">
        <v>897</v>
      </c>
      <c r="C623" s="23" t="s">
        <v>1</v>
      </c>
      <c r="D623" s="23">
        <v>0</v>
      </c>
      <c r="E623" s="23"/>
      <c r="F623" s="23">
        <v>3900</v>
      </c>
      <c r="G623" s="107">
        <f t="shared" si="37"/>
        <v>0</v>
      </c>
      <c r="I623" s="7">
        <f>SUMIFS(NK_XUAT_NHAP!L:L,NK_XUAT_NHAP!E:E,A623,NK_XUAT_NHAP!B:B,"PNK")</f>
        <v>0</v>
      </c>
      <c r="J623" s="7">
        <f>SUMIFS(NK_XUAT_NHAP!O:O,NK_XUAT_NHAP!E:E,A623,NK_XUAT_NHAP!B:B,"PNK")</f>
        <v>0</v>
      </c>
      <c r="K623" s="7">
        <f>SUMIFS(NK_XUAT_NHAP!L:L,NK_XUAT_NHAP!E:E,A623,NK_XUAT_NHAP!B:B,"PXK")</f>
        <v>0</v>
      </c>
      <c r="L623" s="7">
        <f>SUMIFS(NK_XUAT_NHAP!O:O,NK_XUAT_NHAP!E:E,A623,NK_XUAT_NHAP!B:B,"PXK")</f>
        <v>0</v>
      </c>
      <c r="M623" s="7">
        <f t="shared" si="38"/>
        <v>0</v>
      </c>
      <c r="N623" s="7">
        <f t="shared" si="39"/>
        <v>0</v>
      </c>
      <c r="O623" s="7">
        <f t="shared" si="40"/>
        <v>0</v>
      </c>
    </row>
    <row r="624" spans="1:15" ht="19.5" customHeight="1" x14ac:dyDescent="0.25">
      <c r="A624" s="106" t="s">
        <v>898</v>
      </c>
      <c r="B624" s="21" t="s">
        <v>899</v>
      </c>
      <c r="C624" s="23" t="s">
        <v>1</v>
      </c>
      <c r="D624" s="23">
        <v>123</v>
      </c>
      <c r="E624" s="23"/>
      <c r="F624" s="23">
        <v>4200</v>
      </c>
      <c r="G624" s="107">
        <f t="shared" si="37"/>
        <v>516600</v>
      </c>
      <c r="I624" s="7">
        <f>SUMIFS(NK_XUAT_NHAP!L:L,NK_XUAT_NHAP!E:E,A624,NK_XUAT_NHAP!B:B,"PNK")</f>
        <v>0</v>
      </c>
      <c r="J624" s="7">
        <f>SUMIFS(NK_XUAT_NHAP!O:O,NK_XUAT_NHAP!E:E,A624,NK_XUAT_NHAP!B:B,"PNK")</f>
        <v>0</v>
      </c>
      <c r="K624" s="7">
        <f>SUMIFS(NK_XUAT_NHAP!L:L,NK_XUAT_NHAP!E:E,A624,NK_XUAT_NHAP!B:B,"PXK")</f>
        <v>24</v>
      </c>
      <c r="L624" s="7">
        <f>SUMIFS(NK_XUAT_NHAP!O:O,NK_XUAT_NHAP!E:E,A624,NK_XUAT_NHAP!B:B,"PXK")</f>
        <v>126800</v>
      </c>
      <c r="M624" s="7">
        <f t="shared" si="38"/>
        <v>99</v>
      </c>
      <c r="N624" s="7">
        <f t="shared" si="39"/>
        <v>389800</v>
      </c>
      <c r="O624" s="7">
        <f t="shared" si="40"/>
        <v>3937.3737373737372</v>
      </c>
    </row>
    <row r="625" spans="1:15" ht="19.5" customHeight="1" x14ac:dyDescent="0.25">
      <c r="A625" s="106" t="s">
        <v>900</v>
      </c>
      <c r="B625" s="21" t="s">
        <v>901</v>
      </c>
      <c r="C625" s="23" t="s">
        <v>1</v>
      </c>
      <c r="D625" s="23">
        <v>0</v>
      </c>
      <c r="E625" s="23"/>
      <c r="F625" s="23">
        <v>5000</v>
      </c>
      <c r="G625" s="107">
        <f t="shared" si="37"/>
        <v>0</v>
      </c>
      <c r="I625" s="7">
        <f>SUMIFS(NK_XUAT_NHAP!L:L,NK_XUAT_NHAP!E:E,A625,NK_XUAT_NHAP!B:B,"PNK")</f>
        <v>0</v>
      </c>
      <c r="J625" s="7">
        <f>SUMIFS(NK_XUAT_NHAP!O:O,NK_XUAT_NHAP!E:E,A625,NK_XUAT_NHAP!B:B,"PNK")</f>
        <v>0</v>
      </c>
      <c r="K625" s="7">
        <f>SUMIFS(NK_XUAT_NHAP!L:L,NK_XUAT_NHAP!E:E,A625,NK_XUAT_NHAP!B:B,"PXK")</f>
        <v>0</v>
      </c>
      <c r="L625" s="7">
        <f>SUMIFS(NK_XUAT_NHAP!O:O,NK_XUAT_NHAP!E:E,A625,NK_XUAT_NHAP!B:B,"PXK")</f>
        <v>0</v>
      </c>
      <c r="M625" s="7">
        <f t="shared" si="38"/>
        <v>0</v>
      </c>
      <c r="N625" s="7">
        <f t="shared" si="39"/>
        <v>0</v>
      </c>
      <c r="O625" s="7">
        <f t="shared" si="40"/>
        <v>0</v>
      </c>
    </row>
    <row r="626" spans="1:15" ht="19.5" customHeight="1" x14ac:dyDescent="0.25">
      <c r="A626" s="106" t="s">
        <v>902</v>
      </c>
      <c r="B626" s="21" t="s">
        <v>903</v>
      </c>
      <c r="C626" s="23" t="s">
        <v>717</v>
      </c>
      <c r="D626" s="23">
        <v>0</v>
      </c>
      <c r="E626" s="23"/>
      <c r="F626" s="23">
        <v>129500</v>
      </c>
      <c r="G626" s="107">
        <f t="shared" si="37"/>
        <v>0</v>
      </c>
      <c r="I626" s="7">
        <f>SUMIFS(NK_XUAT_NHAP!L:L,NK_XUAT_NHAP!E:E,A626,NK_XUAT_NHAP!B:B,"PNK")</f>
        <v>0</v>
      </c>
      <c r="J626" s="7">
        <f>SUMIFS(NK_XUAT_NHAP!O:O,NK_XUAT_NHAP!E:E,A626,NK_XUAT_NHAP!B:B,"PNK")</f>
        <v>0</v>
      </c>
      <c r="K626" s="7">
        <f>SUMIFS(NK_XUAT_NHAP!L:L,NK_XUAT_NHAP!E:E,A626,NK_XUAT_NHAP!B:B,"PXK")</f>
        <v>0</v>
      </c>
      <c r="L626" s="7">
        <f>SUMIFS(NK_XUAT_NHAP!O:O,NK_XUAT_NHAP!E:E,A626,NK_XUAT_NHAP!B:B,"PXK")</f>
        <v>0</v>
      </c>
      <c r="M626" s="7">
        <f t="shared" si="38"/>
        <v>0</v>
      </c>
      <c r="N626" s="7">
        <f t="shared" si="39"/>
        <v>0</v>
      </c>
      <c r="O626" s="7">
        <f t="shared" si="40"/>
        <v>0</v>
      </c>
    </row>
    <row r="627" spans="1:15" ht="19.5" customHeight="1" x14ac:dyDescent="0.25">
      <c r="A627" s="106" t="s">
        <v>904</v>
      </c>
      <c r="B627" s="21" t="s">
        <v>905</v>
      </c>
      <c r="C627" s="23" t="s">
        <v>717</v>
      </c>
      <c r="D627" s="23">
        <v>71</v>
      </c>
      <c r="E627" s="23"/>
      <c r="F627" s="23">
        <v>222500</v>
      </c>
      <c r="G627" s="107">
        <f t="shared" si="37"/>
        <v>15797500</v>
      </c>
      <c r="I627" s="7">
        <f>SUMIFS(NK_XUAT_NHAP!L:L,NK_XUAT_NHAP!E:E,A627,NK_XUAT_NHAP!B:B,"PNK")</f>
        <v>60</v>
      </c>
      <c r="J627" s="7">
        <f>SUMIFS(NK_XUAT_NHAP!O:O,NK_XUAT_NHAP!E:E,A627,NK_XUAT_NHAP!B:B,"PNK")</f>
        <v>13092000</v>
      </c>
      <c r="K627" s="7">
        <f>SUMIFS(NK_XUAT_NHAP!L:L,NK_XUAT_NHAP!E:E,A627,NK_XUAT_NHAP!B:B,"PXK")</f>
        <v>84</v>
      </c>
      <c r="L627" s="7">
        <f>SUMIFS(NK_XUAT_NHAP!O:O,NK_XUAT_NHAP!E:E,A627,NK_XUAT_NHAP!B:B,"PXK")</f>
        <v>24867600</v>
      </c>
      <c r="M627" s="7">
        <f t="shared" si="38"/>
        <v>47</v>
      </c>
      <c r="N627" s="7">
        <f t="shared" si="39"/>
        <v>4021900</v>
      </c>
      <c r="O627" s="7">
        <f t="shared" si="40"/>
        <v>85572.340425531918</v>
      </c>
    </row>
    <row r="628" spans="1:15" ht="19.5" customHeight="1" x14ac:dyDescent="0.25">
      <c r="A628" s="106" t="s">
        <v>906</v>
      </c>
      <c r="B628" s="21" t="s">
        <v>907</v>
      </c>
      <c r="C628" s="23" t="s">
        <v>1</v>
      </c>
      <c r="D628" s="23">
        <v>0</v>
      </c>
      <c r="E628" s="23"/>
      <c r="F628" s="23">
        <v>4200</v>
      </c>
      <c r="G628" s="107">
        <f t="shared" si="37"/>
        <v>0</v>
      </c>
      <c r="I628" s="7">
        <f>SUMIFS(NK_XUAT_NHAP!L:L,NK_XUAT_NHAP!E:E,A628,NK_XUAT_NHAP!B:B,"PNK")</f>
        <v>0</v>
      </c>
      <c r="J628" s="7">
        <f>SUMIFS(NK_XUAT_NHAP!O:O,NK_XUAT_NHAP!E:E,A628,NK_XUAT_NHAP!B:B,"PNK")</f>
        <v>0</v>
      </c>
      <c r="K628" s="7">
        <f>SUMIFS(NK_XUAT_NHAP!L:L,NK_XUAT_NHAP!E:E,A628,NK_XUAT_NHAP!B:B,"PXK")</f>
        <v>0</v>
      </c>
      <c r="L628" s="7">
        <f>SUMIFS(NK_XUAT_NHAP!O:O,NK_XUAT_NHAP!E:E,A628,NK_XUAT_NHAP!B:B,"PXK")</f>
        <v>0</v>
      </c>
      <c r="M628" s="7">
        <f t="shared" si="38"/>
        <v>0</v>
      </c>
      <c r="N628" s="7">
        <f t="shared" si="39"/>
        <v>0</v>
      </c>
      <c r="O628" s="7">
        <f t="shared" si="40"/>
        <v>0</v>
      </c>
    </row>
    <row r="629" spans="1:15" ht="19.5" customHeight="1" x14ac:dyDescent="0.25">
      <c r="A629" s="106" t="s">
        <v>908</v>
      </c>
      <c r="B629" s="21" t="s">
        <v>909</v>
      </c>
      <c r="C629" s="23" t="s">
        <v>717</v>
      </c>
      <c r="D629" s="23">
        <v>0</v>
      </c>
      <c r="E629" s="23"/>
      <c r="F629" s="23">
        <v>109000</v>
      </c>
      <c r="G629" s="107">
        <f t="shared" si="37"/>
        <v>0</v>
      </c>
      <c r="I629" s="7">
        <f>SUMIFS(NK_XUAT_NHAP!L:L,NK_XUAT_NHAP!E:E,A629,NK_XUAT_NHAP!B:B,"PNK")</f>
        <v>0</v>
      </c>
      <c r="J629" s="7">
        <f>SUMIFS(NK_XUAT_NHAP!O:O,NK_XUAT_NHAP!E:E,A629,NK_XUAT_NHAP!B:B,"PNK")</f>
        <v>0</v>
      </c>
      <c r="K629" s="7">
        <f>SUMIFS(NK_XUAT_NHAP!L:L,NK_XUAT_NHAP!E:E,A629,NK_XUAT_NHAP!B:B,"PXK")</f>
        <v>0</v>
      </c>
      <c r="L629" s="7">
        <f>SUMIFS(NK_XUAT_NHAP!O:O,NK_XUAT_NHAP!E:E,A629,NK_XUAT_NHAP!B:B,"PXK")</f>
        <v>0</v>
      </c>
      <c r="M629" s="7">
        <f t="shared" si="38"/>
        <v>0</v>
      </c>
      <c r="N629" s="7">
        <f t="shared" si="39"/>
        <v>0</v>
      </c>
      <c r="O629" s="7">
        <f t="shared" si="40"/>
        <v>0</v>
      </c>
    </row>
    <row r="630" spans="1:15" ht="19.5" customHeight="1" x14ac:dyDescent="0.25">
      <c r="A630" s="106" t="s">
        <v>910</v>
      </c>
      <c r="B630" s="21" t="s">
        <v>911</v>
      </c>
      <c r="C630" s="23" t="s">
        <v>1</v>
      </c>
      <c r="D630" s="23">
        <v>0</v>
      </c>
      <c r="E630" s="23"/>
      <c r="F630" s="23">
        <v>5200</v>
      </c>
      <c r="G630" s="107">
        <f t="shared" si="37"/>
        <v>0</v>
      </c>
      <c r="I630" s="7">
        <f>SUMIFS(NK_XUAT_NHAP!L:L,NK_XUAT_NHAP!E:E,A630,NK_XUAT_NHAP!B:B,"PNK")</f>
        <v>0</v>
      </c>
      <c r="J630" s="7">
        <f>SUMIFS(NK_XUAT_NHAP!O:O,NK_XUAT_NHAP!E:E,A630,NK_XUAT_NHAP!B:B,"PNK")</f>
        <v>0</v>
      </c>
      <c r="K630" s="7">
        <f>SUMIFS(NK_XUAT_NHAP!L:L,NK_XUAT_NHAP!E:E,A630,NK_XUAT_NHAP!B:B,"PXK")</f>
        <v>0</v>
      </c>
      <c r="L630" s="7">
        <f>SUMIFS(NK_XUAT_NHAP!O:O,NK_XUAT_NHAP!E:E,A630,NK_XUAT_NHAP!B:B,"PXK")</f>
        <v>0</v>
      </c>
      <c r="M630" s="7">
        <f t="shared" si="38"/>
        <v>0</v>
      </c>
      <c r="N630" s="7">
        <f t="shared" si="39"/>
        <v>0</v>
      </c>
      <c r="O630" s="7">
        <f t="shared" si="40"/>
        <v>0</v>
      </c>
    </row>
    <row r="631" spans="1:15" ht="19.5" customHeight="1" x14ac:dyDescent="0.25">
      <c r="A631" s="106" t="s">
        <v>912</v>
      </c>
      <c r="B631" s="21" t="s">
        <v>913</v>
      </c>
      <c r="C631" s="23" t="s">
        <v>1</v>
      </c>
      <c r="D631" s="23">
        <v>0</v>
      </c>
      <c r="E631" s="23"/>
      <c r="F631" s="23">
        <v>7700</v>
      </c>
      <c r="G631" s="107">
        <f t="shared" si="37"/>
        <v>0</v>
      </c>
      <c r="I631" s="7">
        <f>SUMIFS(NK_XUAT_NHAP!L:L,NK_XUAT_NHAP!E:E,A631,NK_XUAT_NHAP!B:B,"PNK")</f>
        <v>0</v>
      </c>
      <c r="J631" s="7">
        <f>SUMIFS(NK_XUAT_NHAP!O:O,NK_XUAT_NHAP!E:E,A631,NK_XUAT_NHAP!B:B,"PNK")</f>
        <v>0</v>
      </c>
      <c r="K631" s="7">
        <f>SUMIFS(NK_XUAT_NHAP!L:L,NK_XUAT_NHAP!E:E,A631,NK_XUAT_NHAP!B:B,"PXK")</f>
        <v>0</v>
      </c>
      <c r="L631" s="7">
        <f>SUMIFS(NK_XUAT_NHAP!O:O,NK_XUAT_NHAP!E:E,A631,NK_XUAT_NHAP!B:B,"PXK")</f>
        <v>0</v>
      </c>
      <c r="M631" s="7">
        <f t="shared" si="38"/>
        <v>0</v>
      </c>
      <c r="N631" s="7">
        <f t="shared" si="39"/>
        <v>0</v>
      </c>
      <c r="O631" s="7">
        <f t="shared" si="40"/>
        <v>0</v>
      </c>
    </row>
    <row r="632" spans="1:15" ht="19.5" customHeight="1" x14ac:dyDescent="0.25">
      <c r="A632" s="106" t="s">
        <v>914</v>
      </c>
      <c r="B632" s="21" t="s">
        <v>915</v>
      </c>
      <c r="C632" s="23" t="s">
        <v>1</v>
      </c>
      <c r="D632" s="23">
        <v>0</v>
      </c>
      <c r="E632" s="23"/>
      <c r="F632" s="23">
        <v>10100</v>
      </c>
      <c r="G632" s="107">
        <f t="shared" si="37"/>
        <v>0</v>
      </c>
      <c r="I632" s="7">
        <f>SUMIFS(NK_XUAT_NHAP!L:L,NK_XUAT_NHAP!E:E,A632,NK_XUAT_NHAP!B:B,"PNK")</f>
        <v>0</v>
      </c>
      <c r="J632" s="7">
        <f>SUMIFS(NK_XUAT_NHAP!O:O,NK_XUAT_NHAP!E:E,A632,NK_XUAT_NHAP!B:B,"PNK")</f>
        <v>0</v>
      </c>
      <c r="K632" s="7">
        <f>SUMIFS(NK_XUAT_NHAP!L:L,NK_XUAT_NHAP!E:E,A632,NK_XUAT_NHAP!B:B,"PXK")</f>
        <v>0</v>
      </c>
      <c r="L632" s="7">
        <f>SUMIFS(NK_XUAT_NHAP!O:O,NK_XUAT_NHAP!E:E,A632,NK_XUAT_NHAP!B:B,"PXK")</f>
        <v>0</v>
      </c>
      <c r="M632" s="7">
        <f t="shared" si="38"/>
        <v>0</v>
      </c>
      <c r="N632" s="7">
        <f t="shared" si="39"/>
        <v>0</v>
      </c>
      <c r="O632" s="7">
        <f t="shared" si="40"/>
        <v>0</v>
      </c>
    </row>
    <row r="633" spans="1:15" ht="19.5" customHeight="1" x14ac:dyDescent="0.25">
      <c r="A633" s="106" t="s">
        <v>916</v>
      </c>
      <c r="B633" s="21" t="s">
        <v>917</v>
      </c>
      <c r="C633" s="23" t="s">
        <v>717</v>
      </c>
      <c r="D633" s="23">
        <v>0</v>
      </c>
      <c r="E633" s="23"/>
      <c r="F633" s="23">
        <v>195700</v>
      </c>
      <c r="G633" s="107">
        <f t="shared" si="37"/>
        <v>0</v>
      </c>
      <c r="I633" s="7">
        <f>SUMIFS(NK_XUAT_NHAP!L:L,NK_XUAT_NHAP!E:E,A633,NK_XUAT_NHAP!B:B,"PNK")</f>
        <v>22</v>
      </c>
      <c r="J633" s="7">
        <f>SUMIFS(NK_XUAT_NHAP!O:O,NK_XUAT_NHAP!E:E,A633,NK_XUAT_NHAP!B:B,"PNK")</f>
        <v>4221800</v>
      </c>
      <c r="K633" s="7">
        <f>SUMIFS(NK_XUAT_NHAP!L:L,NK_XUAT_NHAP!E:E,A633,NK_XUAT_NHAP!B:B,"PXK")</f>
        <v>15</v>
      </c>
      <c r="L633" s="7">
        <f>SUMIFS(NK_XUAT_NHAP!O:O,NK_XUAT_NHAP!E:E,A633,NK_XUAT_NHAP!B:B,"PXK")</f>
        <v>3876000</v>
      </c>
      <c r="M633" s="7">
        <f t="shared" si="38"/>
        <v>7</v>
      </c>
      <c r="N633" s="7">
        <f t="shared" si="39"/>
        <v>345800</v>
      </c>
      <c r="O633" s="7">
        <f t="shared" si="40"/>
        <v>49400</v>
      </c>
    </row>
    <row r="634" spans="1:15" ht="19.5" customHeight="1" x14ac:dyDescent="0.25">
      <c r="A634" s="106" t="s">
        <v>921</v>
      </c>
      <c r="B634" s="21" t="s">
        <v>922</v>
      </c>
      <c r="C634" s="23">
        <v>0</v>
      </c>
      <c r="D634" s="23">
        <v>0</v>
      </c>
      <c r="E634" s="23"/>
      <c r="F634" s="23">
        <v>0</v>
      </c>
      <c r="G634" s="107">
        <f t="shared" si="37"/>
        <v>0</v>
      </c>
      <c r="I634" s="7">
        <f>SUMIFS(NK_XUAT_NHAP!L:L,NK_XUAT_NHAP!E:E,A634,NK_XUAT_NHAP!B:B,"PNK")</f>
        <v>0</v>
      </c>
      <c r="J634" s="7">
        <f>SUMIFS(NK_XUAT_NHAP!O:O,NK_XUAT_NHAP!E:E,A634,NK_XUAT_NHAP!B:B,"PNK")</f>
        <v>0</v>
      </c>
      <c r="K634" s="7">
        <f>SUMIFS(NK_XUAT_NHAP!L:L,NK_XUAT_NHAP!E:E,A634,NK_XUAT_NHAP!B:B,"PXK")</f>
        <v>0</v>
      </c>
      <c r="L634" s="7">
        <f>SUMIFS(NK_XUAT_NHAP!O:O,NK_XUAT_NHAP!E:E,A634,NK_XUAT_NHAP!B:B,"PXK")</f>
        <v>0</v>
      </c>
      <c r="M634" s="7">
        <f t="shared" si="38"/>
        <v>0</v>
      </c>
      <c r="N634" s="7">
        <f t="shared" si="39"/>
        <v>0</v>
      </c>
      <c r="O634" s="7">
        <f t="shared" si="40"/>
        <v>0</v>
      </c>
    </row>
    <row r="635" spans="1:15" ht="19.5" customHeight="1" x14ac:dyDescent="0.25">
      <c r="A635" s="106" t="s">
        <v>923</v>
      </c>
      <c r="B635" s="21" t="s">
        <v>924</v>
      </c>
      <c r="C635" s="23" t="s">
        <v>49</v>
      </c>
      <c r="D635" s="23">
        <v>0</v>
      </c>
      <c r="E635" s="23"/>
      <c r="F635" s="23">
        <v>7300</v>
      </c>
      <c r="G635" s="107">
        <f t="shared" si="37"/>
        <v>0</v>
      </c>
      <c r="I635" s="7">
        <f>SUMIFS(NK_XUAT_NHAP!L:L,NK_XUAT_NHAP!E:E,A635,NK_XUAT_NHAP!B:B,"PNK")</f>
        <v>0</v>
      </c>
      <c r="J635" s="7">
        <f>SUMIFS(NK_XUAT_NHAP!O:O,NK_XUAT_NHAP!E:E,A635,NK_XUAT_NHAP!B:B,"PNK")</f>
        <v>0</v>
      </c>
      <c r="K635" s="7">
        <f>SUMIFS(NK_XUAT_NHAP!L:L,NK_XUAT_NHAP!E:E,A635,NK_XUAT_NHAP!B:B,"PXK")</f>
        <v>0</v>
      </c>
      <c r="L635" s="7">
        <f>SUMIFS(NK_XUAT_NHAP!O:O,NK_XUAT_NHAP!E:E,A635,NK_XUAT_NHAP!B:B,"PXK")</f>
        <v>0</v>
      </c>
      <c r="M635" s="7">
        <f t="shared" si="38"/>
        <v>0</v>
      </c>
      <c r="N635" s="7">
        <f t="shared" si="39"/>
        <v>0</v>
      </c>
      <c r="O635" s="7">
        <f t="shared" si="40"/>
        <v>0</v>
      </c>
    </row>
    <row r="636" spans="1:15" ht="19.5" customHeight="1" x14ac:dyDescent="0.25">
      <c r="A636" s="106" t="s">
        <v>925</v>
      </c>
      <c r="B636" s="21" t="s">
        <v>926</v>
      </c>
      <c r="C636" s="23" t="s">
        <v>49</v>
      </c>
      <c r="D636" s="23">
        <v>0</v>
      </c>
      <c r="E636" s="23"/>
      <c r="F636" s="23">
        <v>12200</v>
      </c>
      <c r="G636" s="107">
        <f t="shared" si="37"/>
        <v>0</v>
      </c>
      <c r="I636" s="7">
        <f>SUMIFS(NK_XUAT_NHAP!L:L,NK_XUAT_NHAP!E:E,A636,NK_XUAT_NHAP!B:B,"PNK")</f>
        <v>0</v>
      </c>
      <c r="J636" s="7">
        <f>SUMIFS(NK_XUAT_NHAP!O:O,NK_XUAT_NHAP!E:E,A636,NK_XUAT_NHAP!B:B,"PNK")</f>
        <v>0</v>
      </c>
      <c r="K636" s="7">
        <f>SUMIFS(NK_XUAT_NHAP!L:L,NK_XUAT_NHAP!E:E,A636,NK_XUAT_NHAP!B:B,"PXK")</f>
        <v>0</v>
      </c>
      <c r="L636" s="7">
        <f>SUMIFS(NK_XUAT_NHAP!O:O,NK_XUAT_NHAP!E:E,A636,NK_XUAT_NHAP!B:B,"PXK")</f>
        <v>0</v>
      </c>
      <c r="M636" s="7">
        <f t="shared" si="38"/>
        <v>0</v>
      </c>
      <c r="N636" s="7">
        <f t="shared" si="39"/>
        <v>0</v>
      </c>
      <c r="O636" s="7">
        <f t="shared" si="40"/>
        <v>0</v>
      </c>
    </row>
    <row r="637" spans="1:15" s="24" customFormat="1" ht="19.5" customHeight="1" x14ac:dyDescent="0.25">
      <c r="A637" s="106" t="s">
        <v>927</v>
      </c>
      <c r="B637" s="21" t="s">
        <v>928</v>
      </c>
      <c r="C637" s="23" t="s">
        <v>49</v>
      </c>
      <c r="D637" s="23">
        <v>0</v>
      </c>
      <c r="E637" s="23"/>
      <c r="F637" s="23">
        <v>1000</v>
      </c>
      <c r="G637" s="107">
        <f t="shared" si="37"/>
        <v>0</v>
      </c>
      <c r="I637" s="7">
        <f>SUMIFS(NK_XUAT_NHAP!L:L,NK_XUAT_NHAP!E:E,A637,NK_XUAT_NHAP!B:B,"PNK")</f>
        <v>56</v>
      </c>
      <c r="J637" s="7">
        <f>SUMIFS(NK_XUAT_NHAP!O:O,NK_XUAT_NHAP!E:E,A637,NK_XUAT_NHAP!B:B,"PNK")</f>
        <v>56000</v>
      </c>
      <c r="K637" s="7">
        <f>SUMIFS(NK_XUAT_NHAP!L:L,NK_XUAT_NHAP!E:E,A637,NK_XUAT_NHAP!B:B,"PXK")</f>
        <v>0</v>
      </c>
      <c r="L637" s="7">
        <f>SUMIFS(NK_XUAT_NHAP!O:O,NK_XUAT_NHAP!E:E,A637,NK_XUAT_NHAP!B:B,"PXK")</f>
        <v>0</v>
      </c>
      <c r="M637" s="7">
        <f t="shared" si="38"/>
        <v>56</v>
      </c>
      <c r="N637" s="7">
        <f t="shared" si="39"/>
        <v>56000</v>
      </c>
      <c r="O637" s="7">
        <f t="shared" si="40"/>
        <v>1000</v>
      </c>
    </row>
    <row r="638" spans="1:15" ht="19.5" customHeight="1" x14ac:dyDescent="0.25">
      <c r="A638" s="106" t="s">
        <v>929</v>
      </c>
      <c r="B638" s="21" t="s">
        <v>930</v>
      </c>
      <c r="C638" s="23" t="s">
        <v>49</v>
      </c>
      <c r="D638" s="23">
        <v>0</v>
      </c>
      <c r="E638" s="23"/>
      <c r="F638" s="23">
        <v>1500</v>
      </c>
      <c r="G638" s="107">
        <f t="shared" si="37"/>
        <v>0</v>
      </c>
      <c r="I638" s="7">
        <f>SUMIFS(NK_XUAT_NHAP!L:L,NK_XUAT_NHAP!E:E,A638,NK_XUAT_NHAP!B:B,"PNK")</f>
        <v>0</v>
      </c>
      <c r="J638" s="7">
        <f>SUMIFS(NK_XUAT_NHAP!O:O,NK_XUAT_NHAP!E:E,A638,NK_XUAT_NHAP!B:B,"PNK")</f>
        <v>0</v>
      </c>
      <c r="K638" s="7">
        <f>SUMIFS(NK_XUAT_NHAP!L:L,NK_XUAT_NHAP!E:E,A638,NK_XUAT_NHAP!B:B,"PXK")</f>
        <v>0</v>
      </c>
      <c r="L638" s="7">
        <f>SUMIFS(NK_XUAT_NHAP!O:O,NK_XUAT_NHAP!E:E,A638,NK_XUAT_NHAP!B:B,"PXK")</f>
        <v>0</v>
      </c>
      <c r="M638" s="7">
        <f t="shared" si="38"/>
        <v>0</v>
      </c>
      <c r="N638" s="7">
        <f t="shared" si="39"/>
        <v>0</v>
      </c>
      <c r="O638" s="7">
        <f t="shared" si="40"/>
        <v>0</v>
      </c>
    </row>
    <row r="639" spans="1:15" ht="19.5" customHeight="1" x14ac:dyDescent="0.25">
      <c r="A639" s="106" t="s">
        <v>931</v>
      </c>
      <c r="B639" s="21" t="s">
        <v>932</v>
      </c>
      <c r="C639" s="23" t="s">
        <v>49</v>
      </c>
      <c r="D639" s="23">
        <v>1</v>
      </c>
      <c r="E639" s="23"/>
      <c r="F639" s="23">
        <v>25800</v>
      </c>
      <c r="G639" s="107">
        <f t="shared" si="37"/>
        <v>25800</v>
      </c>
      <c r="I639" s="7">
        <f>SUMIFS(NK_XUAT_NHAP!L:L,NK_XUAT_NHAP!E:E,A639,NK_XUAT_NHAP!B:B,"PNK")</f>
        <v>56</v>
      </c>
      <c r="J639" s="7">
        <f>SUMIFS(NK_XUAT_NHAP!O:O,NK_XUAT_NHAP!E:E,A639,NK_XUAT_NHAP!B:B,"PNK")</f>
        <v>1344000</v>
      </c>
      <c r="K639" s="7">
        <f>SUMIFS(NK_XUAT_NHAP!L:L,NK_XUAT_NHAP!E:E,A639,NK_XUAT_NHAP!B:B,"PXK")</f>
        <v>56</v>
      </c>
      <c r="L639" s="7">
        <f>SUMIFS(NK_XUAT_NHAP!O:O,NK_XUAT_NHAP!E:E,A639,NK_XUAT_NHAP!B:B,"PXK")</f>
        <v>1932000</v>
      </c>
      <c r="M639" s="7">
        <f t="shared" si="38"/>
        <v>1</v>
      </c>
      <c r="N639" s="7">
        <f t="shared" si="39"/>
        <v>-562200</v>
      </c>
      <c r="O639" s="7">
        <f t="shared" si="40"/>
        <v>-562200</v>
      </c>
    </row>
    <row r="640" spans="1:15" ht="19.5" customHeight="1" x14ac:dyDescent="0.25">
      <c r="A640" s="106" t="s">
        <v>933</v>
      </c>
      <c r="B640" s="21" t="s">
        <v>934</v>
      </c>
      <c r="C640" s="23" t="s">
        <v>49</v>
      </c>
      <c r="D640" s="23">
        <v>4</v>
      </c>
      <c r="E640" s="23"/>
      <c r="F640" s="23">
        <v>42400</v>
      </c>
      <c r="G640" s="107">
        <f t="shared" si="37"/>
        <v>169600</v>
      </c>
      <c r="I640" s="7">
        <f>SUMIFS(NK_XUAT_NHAP!L:L,NK_XUAT_NHAP!E:E,A640,NK_XUAT_NHAP!B:B,"PNK")</f>
        <v>0</v>
      </c>
      <c r="J640" s="7">
        <f>SUMIFS(NK_XUAT_NHAP!O:O,NK_XUAT_NHAP!E:E,A640,NK_XUAT_NHAP!B:B,"PNK")</f>
        <v>0</v>
      </c>
      <c r="K640" s="7">
        <f>SUMIFS(NK_XUAT_NHAP!L:L,NK_XUAT_NHAP!E:E,A640,NK_XUAT_NHAP!B:B,"PXK")</f>
        <v>0</v>
      </c>
      <c r="L640" s="7">
        <f>SUMIFS(NK_XUAT_NHAP!O:O,NK_XUAT_NHAP!E:E,A640,NK_XUAT_NHAP!B:B,"PXK")</f>
        <v>0</v>
      </c>
      <c r="M640" s="7">
        <f t="shared" si="38"/>
        <v>4</v>
      </c>
      <c r="N640" s="7">
        <f t="shared" si="39"/>
        <v>169600</v>
      </c>
      <c r="O640" s="7">
        <f t="shared" si="40"/>
        <v>42400</v>
      </c>
    </row>
    <row r="641" spans="1:15" ht="19.5" customHeight="1" x14ac:dyDescent="0.25">
      <c r="A641" s="106" t="s">
        <v>935</v>
      </c>
      <c r="B641" s="21" t="s">
        <v>936</v>
      </c>
      <c r="C641" s="23" t="s">
        <v>49</v>
      </c>
      <c r="D641" s="23">
        <v>0</v>
      </c>
      <c r="E641" s="23"/>
      <c r="F641" s="23">
        <v>5900</v>
      </c>
      <c r="G641" s="107">
        <f t="shared" si="37"/>
        <v>0</v>
      </c>
      <c r="I641" s="7">
        <f>SUMIFS(NK_XUAT_NHAP!L:L,NK_XUAT_NHAP!E:E,A641,NK_XUAT_NHAP!B:B,"PNK")</f>
        <v>0</v>
      </c>
      <c r="J641" s="7">
        <f>SUMIFS(NK_XUAT_NHAP!O:O,NK_XUAT_NHAP!E:E,A641,NK_XUAT_NHAP!B:B,"PNK")</f>
        <v>0</v>
      </c>
      <c r="K641" s="7">
        <f>SUMIFS(NK_XUAT_NHAP!L:L,NK_XUAT_NHAP!E:E,A641,NK_XUAT_NHAP!B:B,"PXK")</f>
        <v>0</v>
      </c>
      <c r="L641" s="7">
        <f>SUMIFS(NK_XUAT_NHAP!O:O,NK_XUAT_NHAP!E:E,A641,NK_XUAT_NHAP!B:B,"PXK")</f>
        <v>0</v>
      </c>
      <c r="M641" s="7">
        <f t="shared" si="38"/>
        <v>0</v>
      </c>
      <c r="N641" s="7">
        <f t="shared" si="39"/>
        <v>0</v>
      </c>
      <c r="O641" s="7">
        <f t="shared" si="40"/>
        <v>0</v>
      </c>
    </row>
    <row r="642" spans="1:15" ht="19.5" customHeight="1" x14ac:dyDescent="0.25">
      <c r="A642" s="106" t="s">
        <v>937</v>
      </c>
      <c r="B642" s="21" t="s">
        <v>938</v>
      </c>
      <c r="C642" s="23">
        <v>0</v>
      </c>
      <c r="D642" s="23">
        <v>0</v>
      </c>
      <c r="E642" s="23"/>
      <c r="F642" s="23">
        <v>0</v>
      </c>
      <c r="G642" s="107">
        <f t="shared" si="37"/>
        <v>0</v>
      </c>
      <c r="I642" s="7">
        <f>SUMIFS(NK_XUAT_NHAP!L:L,NK_XUAT_NHAP!E:E,A642,NK_XUAT_NHAP!B:B,"PNK")</f>
        <v>0</v>
      </c>
      <c r="J642" s="7">
        <f>SUMIFS(NK_XUAT_NHAP!O:O,NK_XUAT_NHAP!E:E,A642,NK_XUAT_NHAP!B:B,"PNK")</f>
        <v>0</v>
      </c>
      <c r="K642" s="7">
        <f>SUMIFS(NK_XUAT_NHAP!L:L,NK_XUAT_NHAP!E:E,A642,NK_XUAT_NHAP!B:B,"PXK")</f>
        <v>0</v>
      </c>
      <c r="L642" s="7">
        <f>SUMIFS(NK_XUAT_NHAP!O:O,NK_XUAT_NHAP!E:E,A642,NK_XUAT_NHAP!B:B,"PXK")</f>
        <v>0</v>
      </c>
      <c r="M642" s="7">
        <f t="shared" si="38"/>
        <v>0</v>
      </c>
      <c r="N642" s="7">
        <f t="shared" si="39"/>
        <v>0</v>
      </c>
      <c r="O642" s="7">
        <f t="shared" si="40"/>
        <v>0</v>
      </c>
    </row>
    <row r="643" spans="1:15" ht="19.5" customHeight="1" x14ac:dyDescent="0.25">
      <c r="A643" s="106" t="s">
        <v>939</v>
      </c>
      <c r="B643" s="21" t="s">
        <v>940</v>
      </c>
      <c r="C643" s="23" t="s">
        <v>73</v>
      </c>
      <c r="D643" s="23">
        <v>0</v>
      </c>
      <c r="E643" s="23"/>
      <c r="F643" s="23">
        <v>27500</v>
      </c>
      <c r="G643" s="107">
        <f t="shared" si="37"/>
        <v>0</v>
      </c>
      <c r="I643" s="7">
        <f>SUMIFS(NK_XUAT_NHAP!L:L,NK_XUAT_NHAP!E:E,A643,NK_XUAT_NHAP!B:B,"PNK")</f>
        <v>0</v>
      </c>
      <c r="J643" s="7">
        <f>SUMIFS(NK_XUAT_NHAP!O:O,NK_XUAT_NHAP!E:E,A643,NK_XUAT_NHAP!B:B,"PNK")</f>
        <v>0</v>
      </c>
      <c r="K643" s="7">
        <f>SUMIFS(NK_XUAT_NHAP!L:L,NK_XUAT_NHAP!E:E,A643,NK_XUAT_NHAP!B:B,"PXK")</f>
        <v>0</v>
      </c>
      <c r="L643" s="7">
        <f>SUMIFS(NK_XUAT_NHAP!O:O,NK_XUAT_NHAP!E:E,A643,NK_XUAT_NHAP!B:B,"PXK")</f>
        <v>0</v>
      </c>
      <c r="M643" s="7">
        <f t="shared" si="38"/>
        <v>0</v>
      </c>
      <c r="N643" s="7">
        <f t="shared" si="39"/>
        <v>0</v>
      </c>
      <c r="O643" s="7">
        <f t="shared" si="40"/>
        <v>0</v>
      </c>
    </row>
    <row r="644" spans="1:15" ht="19.5" customHeight="1" x14ac:dyDescent="0.25">
      <c r="A644" s="106" t="s">
        <v>941</v>
      </c>
      <c r="B644" s="21" t="s">
        <v>942</v>
      </c>
      <c r="C644" s="23" t="s">
        <v>49</v>
      </c>
      <c r="D644" s="23">
        <v>0</v>
      </c>
      <c r="E644" s="23"/>
      <c r="F644" s="23">
        <v>86800</v>
      </c>
      <c r="G644" s="107">
        <f t="shared" si="37"/>
        <v>0</v>
      </c>
      <c r="I644" s="7">
        <f>SUMIFS(NK_XUAT_NHAP!L:L,NK_XUAT_NHAP!E:E,A644,NK_XUAT_NHAP!B:B,"PNK")</f>
        <v>3</v>
      </c>
      <c r="J644" s="7">
        <f>SUMIFS(NK_XUAT_NHAP!O:O,NK_XUAT_NHAP!E:E,A644,NK_XUAT_NHAP!B:B,"PNK")</f>
        <v>234900</v>
      </c>
      <c r="K644" s="7">
        <f>SUMIFS(NK_XUAT_NHAP!L:L,NK_XUAT_NHAP!E:E,A644,NK_XUAT_NHAP!B:B,"PXK")</f>
        <v>3</v>
      </c>
      <c r="L644" s="7">
        <f>SUMIFS(NK_XUAT_NHAP!O:O,NK_XUAT_NHAP!E:E,A644,NK_XUAT_NHAP!B:B,"PXK")</f>
        <v>297900</v>
      </c>
      <c r="M644" s="7">
        <f t="shared" si="38"/>
        <v>0</v>
      </c>
      <c r="N644" s="7">
        <f t="shared" si="39"/>
        <v>-63000</v>
      </c>
      <c r="O644" s="7">
        <f t="shared" si="40"/>
        <v>0</v>
      </c>
    </row>
    <row r="645" spans="1:15" ht="19.5" customHeight="1" x14ac:dyDescent="0.25">
      <c r="A645" s="106" t="s">
        <v>943</v>
      </c>
      <c r="B645" s="21" t="s">
        <v>944</v>
      </c>
      <c r="C645" s="23" t="s">
        <v>49</v>
      </c>
      <c r="D645" s="23">
        <v>0</v>
      </c>
      <c r="E645" s="23"/>
      <c r="F645" s="23">
        <v>126200</v>
      </c>
      <c r="G645" s="107">
        <f t="shared" ref="G645:G708" si="41">(D645+E645)*F645</f>
        <v>0</v>
      </c>
      <c r="I645" s="7">
        <f>SUMIFS(NK_XUAT_NHAP!L:L,NK_XUAT_NHAP!E:E,A645,NK_XUAT_NHAP!B:B,"PNK")</f>
        <v>0</v>
      </c>
      <c r="J645" s="7">
        <f>SUMIFS(NK_XUAT_NHAP!O:O,NK_XUAT_NHAP!E:E,A645,NK_XUAT_NHAP!B:B,"PNK")</f>
        <v>0</v>
      </c>
      <c r="K645" s="7">
        <f>SUMIFS(NK_XUAT_NHAP!L:L,NK_XUAT_NHAP!E:E,A645,NK_XUAT_NHAP!B:B,"PXK")</f>
        <v>0</v>
      </c>
      <c r="L645" s="7">
        <f>SUMIFS(NK_XUAT_NHAP!O:O,NK_XUAT_NHAP!E:E,A645,NK_XUAT_NHAP!B:B,"PXK")</f>
        <v>0</v>
      </c>
      <c r="M645" s="7">
        <f t="shared" ref="M645:M708" si="42">D645+E645+I645-K645</f>
        <v>0</v>
      </c>
      <c r="N645" s="7">
        <f t="shared" ref="N645:N708" si="43">G645+J645-L645</f>
        <v>0</v>
      </c>
      <c r="O645" s="7">
        <f t="shared" ref="O645:O708" si="44">+IF(M645=0,0,N645/M645)</f>
        <v>0</v>
      </c>
    </row>
    <row r="646" spans="1:15" ht="19.5" customHeight="1" x14ac:dyDescent="0.25">
      <c r="A646" s="106" t="s">
        <v>945</v>
      </c>
      <c r="B646" s="21" t="s">
        <v>946</v>
      </c>
      <c r="C646" s="23" t="s">
        <v>49</v>
      </c>
      <c r="D646" s="23">
        <v>0</v>
      </c>
      <c r="E646" s="23"/>
      <c r="F646" s="23">
        <v>63800</v>
      </c>
      <c r="G646" s="107">
        <f t="shared" si="41"/>
        <v>0</v>
      </c>
      <c r="I646" s="7">
        <f>SUMIFS(NK_XUAT_NHAP!L:L,NK_XUAT_NHAP!E:E,A646,NK_XUAT_NHAP!B:B,"PNK")</f>
        <v>0</v>
      </c>
      <c r="J646" s="7">
        <f>SUMIFS(NK_XUAT_NHAP!O:O,NK_XUAT_NHAP!E:E,A646,NK_XUAT_NHAP!B:B,"PNK")</f>
        <v>0</v>
      </c>
      <c r="K646" s="7">
        <f>SUMIFS(NK_XUAT_NHAP!L:L,NK_XUAT_NHAP!E:E,A646,NK_XUAT_NHAP!B:B,"PXK")</f>
        <v>0</v>
      </c>
      <c r="L646" s="7">
        <f>SUMIFS(NK_XUAT_NHAP!O:O,NK_XUAT_NHAP!E:E,A646,NK_XUAT_NHAP!B:B,"PXK")</f>
        <v>0</v>
      </c>
      <c r="M646" s="7">
        <f t="shared" si="42"/>
        <v>0</v>
      </c>
      <c r="N646" s="7">
        <f t="shared" si="43"/>
        <v>0</v>
      </c>
      <c r="O646" s="7">
        <f t="shared" si="44"/>
        <v>0</v>
      </c>
    </row>
    <row r="647" spans="1:15" ht="19.5" customHeight="1" x14ac:dyDescent="0.25">
      <c r="A647" s="106" t="s">
        <v>947</v>
      </c>
      <c r="B647" s="21" t="s">
        <v>948</v>
      </c>
      <c r="C647" s="23" t="s">
        <v>73</v>
      </c>
      <c r="D647" s="23">
        <v>0</v>
      </c>
      <c r="E647" s="23"/>
      <c r="F647" s="23">
        <v>39600</v>
      </c>
      <c r="G647" s="107">
        <f t="shared" si="41"/>
        <v>0</v>
      </c>
      <c r="I647" s="7">
        <f>SUMIFS(NK_XUAT_NHAP!L:L,NK_XUAT_NHAP!E:E,A647,NK_XUAT_NHAP!B:B,"PNK")</f>
        <v>0</v>
      </c>
      <c r="J647" s="7">
        <f>SUMIFS(NK_XUAT_NHAP!O:O,NK_XUAT_NHAP!E:E,A647,NK_XUAT_NHAP!B:B,"PNK")</f>
        <v>0</v>
      </c>
      <c r="K647" s="7">
        <f>SUMIFS(NK_XUAT_NHAP!L:L,NK_XUAT_NHAP!E:E,A647,NK_XUAT_NHAP!B:B,"PXK")</f>
        <v>0</v>
      </c>
      <c r="L647" s="7">
        <f>SUMIFS(NK_XUAT_NHAP!O:O,NK_XUAT_NHAP!E:E,A647,NK_XUAT_NHAP!B:B,"PXK")</f>
        <v>0</v>
      </c>
      <c r="M647" s="7">
        <f t="shared" si="42"/>
        <v>0</v>
      </c>
      <c r="N647" s="7">
        <f t="shared" si="43"/>
        <v>0</v>
      </c>
      <c r="O647" s="7">
        <f t="shared" si="44"/>
        <v>0</v>
      </c>
    </row>
    <row r="648" spans="1:15" ht="19.5" customHeight="1" x14ac:dyDescent="0.25">
      <c r="A648" s="106" t="s">
        <v>949</v>
      </c>
      <c r="B648" s="21" t="s">
        <v>950</v>
      </c>
      <c r="C648" s="23" t="s">
        <v>73</v>
      </c>
      <c r="D648" s="23">
        <v>0</v>
      </c>
      <c r="E648" s="23"/>
      <c r="F648" s="23">
        <v>171600</v>
      </c>
      <c r="G648" s="107">
        <f t="shared" si="41"/>
        <v>0</v>
      </c>
      <c r="I648" s="7">
        <f>SUMIFS(NK_XUAT_NHAP!L:L,NK_XUAT_NHAP!E:E,A648,NK_XUAT_NHAP!B:B,"PNK")</f>
        <v>0</v>
      </c>
      <c r="J648" s="7">
        <f>SUMIFS(NK_XUAT_NHAP!O:O,NK_XUAT_NHAP!E:E,A648,NK_XUAT_NHAP!B:B,"PNK")</f>
        <v>0</v>
      </c>
      <c r="K648" s="7">
        <f>SUMIFS(NK_XUAT_NHAP!L:L,NK_XUAT_NHAP!E:E,A648,NK_XUAT_NHAP!B:B,"PXK")</f>
        <v>0</v>
      </c>
      <c r="L648" s="7">
        <f>SUMIFS(NK_XUAT_NHAP!O:O,NK_XUAT_NHAP!E:E,A648,NK_XUAT_NHAP!B:B,"PXK")</f>
        <v>0</v>
      </c>
      <c r="M648" s="7">
        <f t="shared" si="42"/>
        <v>0</v>
      </c>
      <c r="N648" s="7">
        <f t="shared" si="43"/>
        <v>0</v>
      </c>
      <c r="O648" s="7">
        <f t="shared" si="44"/>
        <v>0</v>
      </c>
    </row>
    <row r="649" spans="1:15" ht="19.5" customHeight="1" x14ac:dyDescent="0.25">
      <c r="A649" s="106" t="s">
        <v>951</v>
      </c>
      <c r="B649" s="21" t="s">
        <v>952</v>
      </c>
      <c r="C649" s="23" t="s">
        <v>49</v>
      </c>
      <c r="D649" s="23">
        <v>0</v>
      </c>
      <c r="E649" s="23"/>
      <c r="F649" s="23">
        <v>235900</v>
      </c>
      <c r="G649" s="107">
        <f t="shared" si="41"/>
        <v>0</v>
      </c>
      <c r="I649" s="7">
        <f>SUMIFS(NK_XUAT_NHAP!L:L,NK_XUAT_NHAP!E:E,A649,NK_XUAT_NHAP!B:B,"PNK")</f>
        <v>0</v>
      </c>
      <c r="J649" s="7">
        <f>SUMIFS(NK_XUAT_NHAP!O:O,NK_XUAT_NHAP!E:E,A649,NK_XUAT_NHAP!B:B,"PNK")</f>
        <v>0</v>
      </c>
      <c r="K649" s="7">
        <f>SUMIFS(NK_XUAT_NHAP!L:L,NK_XUAT_NHAP!E:E,A649,NK_XUAT_NHAP!B:B,"PXK")</f>
        <v>0</v>
      </c>
      <c r="L649" s="7">
        <f>SUMIFS(NK_XUAT_NHAP!O:O,NK_XUAT_NHAP!E:E,A649,NK_XUAT_NHAP!B:B,"PXK")</f>
        <v>0</v>
      </c>
      <c r="M649" s="7">
        <f t="shared" si="42"/>
        <v>0</v>
      </c>
      <c r="N649" s="7">
        <f t="shared" si="43"/>
        <v>0</v>
      </c>
      <c r="O649" s="7">
        <f t="shared" si="44"/>
        <v>0</v>
      </c>
    </row>
    <row r="650" spans="1:15" ht="19.5" customHeight="1" x14ac:dyDescent="0.25">
      <c r="A650" s="106" t="s">
        <v>953</v>
      </c>
      <c r="B650" s="21" t="s">
        <v>954</v>
      </c>
      <c r="C650" s="23" t="s">
        <v>49</v>
      </c>
      <c r="D650" s="23">
        <v>0</v>
      </c>
      <c r="E650" s="23"/>
      <c r="F650" s="23">
        <v>247300</v>
      </c>
      <c r="G650" s="107">
        <f t="shared" si="41"/>
        <v>0</v>
      </c>
      <c r="I650" s="7">
        <f>SUMIFS(NK_XUAT_NHAP!L:L,NK_XUAT_NHAP!E:E,A650,NK_XUAT_NHAP!B:B,"PNK")</f>
        <v>0</v>
      </c>
      <c r="J650" s="7">
        <f>SUMIFS(NK_XUAT_NHAP!O:O,NK_XUAT_NHAP!E:E,A650,NK_XUAT_NHAP!B:B,"PNK")</f>
        <v>0</v>
      </c>
      <c r="K650" s="7">
        <f>SUMIFS(NK_XUAT_NHAP!L:L,NK_XUAT_NHAP!E:E,A650,NK_XUAT_NHAP!B:B,"PXK")</f>
        <v>0</v>
      </c>
      <c r="L650" s="7">
        <f>SUMIFS(NK_XUAT_NHAP!O:O,NK_XUAT_NHAP!E:E,A650,NK_XUAT_NHAP!B:B,"PXK")</f>
        <v>0</v>
      </c>
      <c r="M650" s="7">
        <f t="shared" si="42"/>
        <v>0</v>
      </c>
      <c r="N650" s="7">
        <f t="shared" si="43"/>
        <v>0</v>
      </c>
      <c r="O650" s="7">
        <f t="shared" si="44"/>
        <v>0</v>
      </c>
    </row>
    <row r="651" spans="1:15" ht="19.5" customHeight="1" x14ac:dyDescent="0.25">
      <c r="A651" s="106" t="s">
        <v>955</v>
      </c>
      <c r="B651" s="21" t="s">
        <v>956</v>
      </c>
      <c r="C651" s="23" t="s">
        <v>49</v>
      </c>
      <c r="D651" s="23">
        <v>0</v>
      </c>
      <c r="E651" s="23"/>
      <c r="F651" s="23">
        <v>315000</v>
      </c>
      <c r="G651" s="107">
        <f t="shared" si="41"/>
        <v>0</v>
      </c>
      <c r="I651" s="7">
        <f>SUMIFS(NK_XUAT_NHAP!L:L,NK_XUAT_NHAP!E:E,A651,NK_XUAT_NHAP!B:B,"PNK")</f>
        <v>0</v>
      </c>
      <c r="J651" s="7">
        <f>SUMIFS(NK_XUAT_NHAP!O:O,NK_XUAT_NHAP!E:E,A651,NK_XUAT_NHAP!B:B,"PNK")</f>
        <v>0</v>
      </c>
      <c r="K651" s="7">
        <f>SUMIFS(NK_XUAT_NHAP!L:L,NK_XUAT_NHAP!E:E,A651,NK_XUAT_NHAP!B:B,"PXK")</f>
        <v>0</v>
      </c>
      <c r="L651" s="7">
        <f>SUMIFS(NK_XUAT_NHAP!O:O,NK_XUAT_NHAP!E:E,A651,NK_XUAT_NHAP!B:B,"PXK")</f>
        <v>0</v>
      </c>
      <c r="M651" s="7">
        <f t="shared" si="42"/>
        <v>0</v>
      </c>
      <c r="N651" s="7">
        <f t="shared" si="43"/>
        <v>0</v>
      </c>
      <c r="O651" s="7">
        <f t="shared" si="44"/>
        <v>0</v>
      </c>
    </row>
    <row r="652" spans="1:15" ht="19.5" customHeight="1" x14ac:dyDescent="0.25">
      <c r="A652" s="106" t="s">
        <v>957</v>
      </c>
      <c r="B652" s="21" t="s">
        <v>958</v>
      </c>
      <c r="C652" s="23" t="s">
        <v>49</v>
      </c>
      <c r="D652" s="23">
        <v>0</v>
      </c>
      <c r="E652" s="23"/>
      <c r="F652" s="23">
        <v>325100</v>
      </c>
      <c r="G652" s="107">
        <f t="shared" si="41"/>
        <v>0</v>
      </c>
      <c r="I652" s="7">
        <f>SUMIFS(NK_XUAT_NHAP!L:L,NK_XUAT_NHAP!E:E,A652,NK_XUAT_NHAP!B:B,"PNK")</f>
        <v>0</v>
      </c>
      <c r="J652" s="7">
        <f>SUMIFS(NK_XUAT_NHAP!O:O,NK_XUAT_NHAP!E:E,A652,NK_XUAT_NHAP!B:B,"PNK")</f>
        <v>0</v>
      </c>
      <c r="K652" s="7">
        <f>SUMIFS(NK_XUAT_NHAP!L:L,NK_XUAT_NHAP!E:E,A652,NK_XUAT_NHAP!B:B,"PXK")</f>
        <v>0</v>
      </c>
      <c r="L652" s="7">
        <f>SUMIFS(NK_XUAT_NHAP!O:O,NK_XUAT_NHAP!E:E,A652,NK_XUAT_NHAP!B:B,"PXK")</f>
        <v>0</v>
      </c>
      <c r="M652" s="7">
        <f t="shared" si="42"/>
        <v>0</v>
      </c>
      <c r="N652" s="7">
        <f t="shared" si="43"/>
        <v>0</v>
      </c>
      <c r="O652" s="7">
        <f t="shared" si="44"/>
        <v>0</v>
      </c>
    </row>
    <row r="653" spans="1:15" ht="19.5" customHeight="1" x14ac:dyDescent="0.25">
      <c r="A653" s="106" t="s">
        <v>959</v>
      </c>
      <c r="B653" s="21" t="s">
        <v>960</v>
      </c>
      <c r="C653" s="23" t="s">
        <v>49</v>
      </c>
      <c r="D653" s="23">
        <v>0</v>
      </c>
      <c r="E653" s="23"/>
      <c r="F653" s="23">
        <v>90800</v>
      </c>
      <c r="G653" s="107">
        <f t="shared" si="41"/>
        <v>0</v>
      </c>
      <c r="I653" s="7">
        <f>SUMIFS(NK_XUAT_NHAP!L:L,NK_XUAT_NHAP!E:E,A653,NK_XUAT_NHAP!B:B,"PNK")</f>
        <v>0</v>
      </c>
      <c r="J653" s="7">
        <f>SUMIFS(NK_XUAT_NHAP!O:O,NK_XUAT_NHAP!E:E,A653,NK_XUAT_NHAP!B:B,"PNK")</f>
        <v>0</v>
      </c>
      <c r="K653" s="7">
        <f>SUMIFS(NK_XUAT_NHAP!L:L,NK_XUAT_NHAP!E:E,A653,NK_XUAT_NHAP!B:B,"PXK")</f>
        <v>0</v>
      </c>
      <c r="L653" s="7">
        <f>SUMIFS(NK_XUAT_NHAP!O:O,NK_XUAT_NHAP!E:E,A653,NK_XUAT_NHAP!B:B,"PXK")</f>
        <v>0</v>
      </c>
      <c r="M653" s="7">
        <f t="shared" si="42"/>
        <v>0</v>
      </c>
      <c r="N653" s="7">
        <f t="shared" si="43"/>
        <v>0</v>
      </c>
      <c r="O653" s="7">
        <f t="shared" si="44"/>
        <v>0</v>
      </c>
    </row>
    <row r="654" spans="1:15" ht="19.5" customHeight="1" x14ac:dyDescent="0.25">
      <c r="A654" s="106" t="s">
        <v>961</v>
      </c>
      <c r="B654" s="21" t="s">
        <v>962</v>
      </c>
      <c r="C654" s="23" t="s">
        <v>49</v>
      </c>
      <c r="D654" s="23">
        <v>0</v>
      </c>
      <c r="E654" s="23"/>
      <c r="F654" s="23">
        <v>91900</v>
      </c>
      <c r="G654" s="107">
        <f t="shared" si="41"/>
        <v>0</v>
      </c>
      <c r="I654" s="7">
        <f>SUMIFS(NK_XUAT_NHAP!L:L,NK_XUAT_NHAP!E:E,A654,NK_XUAT_NHAP!B:B,"PNK")</f>
        <v>0</v>
      </c>
      <c r="J654" s="7">
        <f>SUMIFS(NK_XUAT_NHAP!O:O,NK_XUAT_NHAP!E:E,A654,NK_XUAT_NHAP!B:B,"PNK")</f>
        <v>0</v>
      </c>
      <c r="K654" s="7">
        <f>SUMIFS(NK_XUAT_NHAP!L:L,NK_XUAT_NHAP!E:E,A654,NK_XUAT_NHAP!B:B,"PXK")</f>
        <v>0</v>
      </c>
      <c r="L654" s="7">
        <f>SUMIFS(NK_XUAT_NHAP!O:O,NK_XUAT_NHAP!E:E,A654,NK_XUAT_NHAP!B:B,"PXK")</f>
        <v>0</v>
      </c>
      <c r="M654" s="7">
        <f t="shared" si="42"/>
        <v>0</v>
      </c>
      <c r="N654" s="7">
        <f t="shared" si="43"/>
        <v>0</v>
      </c>
      <c r="O654" s="7">
        <f t="shared" si="44"/>
        <v>0</v>
      </c>
    </row>
    <row r="655" spans="1:15" ht="19.5" customHeight="1" x14ac:dyDescent="0.25">
      <c r="A655" s="106" t="s">
        <v>963</v>
      </c>
      <c r="B655" s="21" t="s">
        <v>964</v>
      </c>
      <c r="C655" s="23" t="s">
        <v>49</v>
      </c>
      <c r="D655" s="23">
        <v>0</v>
      </c>
      <c r="E655" s="23"/>
      <c r="F655" s="23">
        <v>24200</v>
      </c>
      <c r="G655" s="107">
        <f t="shared" si="41"/>
        <v>0</v>
      </c>
      <c r="I655" s="7">
        <f>SUMIFS(NK_XUAT_NHAP!L:L,NK_XUAT_NHAP!E:E,A655,NK_XUAT_NHAP!B:B,"PNK")</f>
        <v>0</v>
      </c>
      <c r="J655" s="7">
        <f>SUMIFS(NK_XUAT_NHAP!O:O,NK_XUAT_NHAP!E:E,A655,NK_XUAT_NHAP!B:B,"PNK")</f>
        <v>0</v>
      </c>
      <c r="K655" s="7">
        <f>SUMIFS(NK_XUAT_NHAP!L:L,NK_XUAT_NHAP!E:E,A655,NK_XUAT_NHAP!B:B,"PXK")</f>
        <v>0</v>
      </c>
      <c r="L655" s="7">
        <f>SUMIFS(NK_XUAT_NHAP!O:O,NK_XUAT_NHAP!E:E,A655,NK_XUAT_NHAP!B:B,"PXK")</f>
        <v>0</v>
      </c>
      <c r="M655" s="7">
        <f t="shared" si="42"/>
        <v>0</v>
      </c>
      <c r="N655" s="7">
        <f t="shared" si="43"/>
        <v>0</v>
      </c>
      <c r="O655" s="7">
        <f t="shared" si="44"/>
        <v>0</v>
      </c>
    </row>
    <row r="656" spans="1:15" ht="19.5" customHeight="1" x14ac:dyDescent="0.25">
      <c r="A656" s="106" t="s">
        <v>965</v>
      </c>
      <c r="B656" s="21" t="s">
        <v>966</v>
      </c>
      <c r="C656" s="23" t="s">
        <v>49</v>
      </c>
      <c r="D656" s="23">
        <v>0</v>
      </c>
      <c r="E656" s="23"/>
      <c r="F656" s="23">
        <v>32900</v>
      </c>
      <c r="G656" s="107">
        <f t="shared" si="41"/>
        <v>0</v>
      </c>
      <c r="I656" s="7">
        <f>SUMIFS(NK_XUAT_NHAP!L:L,NK_XUAT_NHAP!E:E,A656,NK_XUAT_NHAP!B:B,"PNK")</f>
        <v>0</v>
      </c>
      <c r="J656" s="7">
        <f>SUMIFS(NK_XUAT_NHAP!O:O,NK_XUAT_NHAP!E:E,A656,NK_XUAT_NHAP!B:B,"PNK")</f>
        <v>0</v>
      </c>
      <c r="K656" s="7">
        <f>SUMIFS(NK_XUAT_NHAP!L:L,NK_XUAT_NHAP!E:E,A656,NK_XUAT_NHAP!B:B,"PXK")</f>
        <v>0</v>
      </c>
      <c r="L656" s="7">
        <f>SUMIFS(NK_XUAT_NHAP!O:O,NK_XUAT_NHAP!E:E,A656,NK_XUAT_NHAP!B:B,"PXK")</f>
        <v>0</v>
      </c>
      <c r="M656" s="7">
        <f t="shared" si="42"/>
        <v>0</v>
      </c>
      <c r="N656" s="7">
        <f t="shared" si="43"/>
        <v>0</v>
      </c>
      <c r="O656" s="7">
        <f t="shared" si="44"/>
        <v>0</v>
      </c>
    </row>
    <row r="657" spans="1:15" ht="19.5" customHeight="1" x14ac:dyDescent="0.25">
      <c r="A657" s="106" t="s">
        <v>967</v>
      </c>
      <c r="B657" s="21" t="s">
        <v>968</v>
      </c>
      <c r="C657" s="23" t="s">
        <v>49</v>
      </c>
      <c r="D657" s="23">
        <v>0</v>
      </c>
      <c r="E657" s="23"/>
      <c r="F657" s="23">
        <v>40400</v>
      </c>
      <c r="G657" s="107">
        <f t="shared" si="41"/>
        <v>0</v>
      </c>
      <c r="I657" s="7">
        <f>SUMIFS(NK_XUAT_NHAP!L:L,NK_XUAT_NHAP!E:E,A657,NK_XUAT_NHAP!B:B,"PNK")</f>
        <v>0</v>
      </c>
      <c r="J657" s="7">
        <f>SUMIFS(NK_XUAT_NHAP!O:O,NK_XUAT_NHAP!E:E,A657,NK_XUAT_NHAP!B:B,"PNK")</f>
        <v>0</v>
      </c>
      <c r="K657" s="7">
        <f>SUMIFS(NK_XUAT_NHAP!L:L,NK_XUAT_NHAP!E:E,A657,NK_XUAT_NHAP!B:B,"PXK")</f>
        <v>0</v>
      </c>
      <c r="L657" s="7">
        <f>SUMIFS(NK_XUAT_NHAP!O:O,NK_XUAT_NHAP!E:E,A657,NK_XUAT_NHAP!B:B,"PXK")</f>
        <v>0</v>
      </c>
      <c r="M657" s="7">
        <f t="shared" si="42"/>
        <v>0</v>
      </c>
      <c r="N657" s="7">
        <f t="shared" si="43"/>
        <v>0</v>
      </c>
      <c r="O657" s="7">
        <f t="shared" si="44"/>
        <v>0</v>
      </c>
    </row>
    <row r="658" spans="1:15" ht="19.5" customHeight="1" x14ac:dyDescent="0.25">
      <c r="A658" s="106" t="s">
        <v>969</v>
      </c>
      <c r="B658" s="21" t="s">
        <v>970</v>
      </c>
      <c r="C658" s="23" t="s">
        <v>49</v>
      </c>
      <c r="D658" s="23">
        <v>0</v>
      </c>
      <c r="E658" s="23"/>
      <c r="F658" s="23">
        <v>67200</v>
      </c>
      <c r="G658" s="107">
        <f t="shared" si="41"/>
        <v>0</v>
      </c>
      <c r="I658" s="7">
        <f>SUMIFS(NK_XUAT_NHAP!L:L,NK_XUAT_NHAP!E:E,A658,NK_XUAT_NHAP!B:B,"PNK")</f>
        <v>0</v>
      </c>
      <c r="J658" s="7">
        <f>SUMIFS(NK_XUAT_NHAP!O:O,NK_XUAT_NHAP!E:E,A658,NK_XUAT_NHAP!B:B,"PNK")</f>
        <v>0</v>
      </c>
      <c r="K658" s="7">
        <f>SUMIFS(NK_XUAT_NHAP!L:L,NK_XUAT_NHAP!E:E,A658,NK_XUAT_NHAP!B:B,"PXK")</f>
        <v>0</v>
      </c>
      <c r="L658" s="7">
        <f>SUMIFS(NK_XUAT_NHAP!O:O,NK_XUAT_NHAP!E:E,A658,NK_XUAT_NHAP!B:B,"PXK")</f>
        <v>0</v>
      </c>
      <c r="M658" s="7">
        <f t="shared" si="42"/>
        <v>0</v>
      </c>
      <c r="N658" s="7">
        <f t="shared" si="43"/>
        <v>0</v>
      </c>
      <c r="O658" s="7">
        <f t="shared" si="44"/>
        <v>0</v>
      </c>
    </row>
    <row r="659" spans="1:15" ht="19.5" customHeight="1" x14ac:dyDescent="0.25">
      <c r="A659" s="106" t="s">
        <v>971</v>
      </c>
      <c r="B659" s="21" t="s">
        <v>972</v>
      </c>
      <c r="C659" s="23" t="s">
        <v>49</v>
      </c>
      <c r="D659" s="23">
        <v>59</v>
      </c>
      <c r="E659" s="23"/>
      <c r="F659" s="23">
        <v>26800</v>
      </c>
      <c r="G659" s="107">
        <f t="shared" si="41"/>
        <v>1581200</v>
      </c>
      <c r="I659" s="7">
        <f>SUMIFS(NK_XUAT_NHAP!L:L,NK_XUAT_NHAP!E:E,A659,NK_XUAT_NHAP!B:B,"PNK")</f>
        <v>0</v>
      </c>
      <c r="J659" s="7">
        <f>SUMIFS(NK_XUAT_NHAP!O:O,NK_XUAT_NHAP!E:E,A659,NK_XUAT_NHAP!B:B,"PNK")</f>
        <v>0</v>
      </c>
      <c r="K659" s="7">
        <f>SUMIFS(NK_XUAT_NHAP!L:L,NK_XUAT_NHAP!E:E,A659,NK_XUAT_NHAP!B:B,"PXK")</f>
        <v>42</v>
      </c>
      <c r="L659" s="7">
        <f>SUMIFS(NK_XUAT_NHAP!O:O,NK_XUAT_NHAP!E:E,A659,NK_XUAT_NHAP!B:B,"PXK")</f>
        <v>1546800</v>
      </c>
      <c r="M659" s="7">
        <f t="shared" si="42"/>
        <v>17</v>
      </c>
      <c r="N659" s="7">
        <f t="shared" si="43"/>
        <v>34400</v>
      </c>
      <c r="O659" s="7">
        <f t="shared" si="44"/>
        <v>2023.5294117647059</v>
      </c>
    </row>
    <row r="660" spans="1:15" s="24" customFormat="1" ht="19.5" customHeight="1" x14ac:dyDescent="0.25">
      <c r="A660" s="106" t="s">
        <v>973</v>
      </c>
      <c r="B660" s="21" t="s">
        <v>974</v>
      </c>
      <c r="C660" s="23" t="s">
        <v>49</v>
      </c>
      <c r="D660" s="23">
        <v>55</v>
      </c>
      <c r="E660" s="23"/>
      <c r="F660" s="23">
        <v>26800</v>
      </c>
      <c r="G660" s="107">
        <f t="shared" si="41"/>
        <v>1474000</v>
      </c>
      <c r="I660" s="7">
        <f>SUMIFS(NK_XUAT_NHAP!L:L,NK_XUAT_NHAP!E:E,A660,NK_XUAT_NHAP!B:B,"PNK")</f>
        <v>0</v>
      </c>
      <c r="J660" s="7">
        <f>SUMIFS(NK_XUAT_NHAP!O:O,NK_XUAT_NHAP!E:E,A660,NK_XUAT_NHAP!B:B,"PNK")</f>
        <v>0</v>
      </c>
      <c r="K660" s="7">
        <f>SUMIFS(NK_XUAT_NHAP!L:L,NK_XUAT_NHAP!E:E,A660,NK_XUAT_NHAP!B:B,"PXK")</f>
        <v>41</v>
      </c>
      <c r="L660" s="7">
        <f>SUMIFS(NK_XUAT_NHAP!O:O,NK_XUAT_NHAP!E:E,A660,NK_XUAT_NHAP!B:B,"PXK")</f>
        <v>1510900</v>
      </c>
      <c r="M660" s="7">
        <f t="shared" si="42"/>
        <v>14</v>
      </c>
      <c r="N660" s="7">
        <f t="shared" si="43"/>
        <v>-36900</v>
      </c>
      <c r="O660" s="7">
        <f t="shared" si="44"/>
        <v>-2635.7142857142858</v>
      </c>
    </row>
    <row r="661" spans="1:15" ht="19.5" customHeight="1" x14ac:dyDescent="0.25">
      <c r="A661" s="106" t="s">
        <v>975</v>
      </c>
      <c r="B661" s="21" t="s">
        <v>976</v>
      </c>
      <c r="C661" s="23" t="s">
        <v>49</v>
      </c>
      <c r="D661" s="23">
        <v>56</v>
      </c>
      <c r="E661" s="23"/>
      <c r="F661" s="23">
        <v>26800</v>
      </c>
      <c r="G661" s="107">
        <f t="shared" si="41"/>
        <v>1500800</v>
      </c>
      <c r="I661" s="7">
        <f>SUMIFS(NK_XUAT_NHAP!L:L,NK_XUAT_NHAP!E:E,A661,NK_XUAT_NHAP!B:B,"PNK")</f>
        <v>0</v>
      </c>
      <c r="J661" s="7">
        <f>SUMIFS(NK_XUAT_NHAP!O:O,NK_XUAT_NHAP!E:E,A661,NK_XUAT_NHAP!B:B,"PNK")</f>
        <v>0</v>
      </c>
      <c r="K661" s="7">
        <f>SUMIFS(NK_XUAT_NHAP!L:L,NK_XUAT_NHAP!E:E,A661,NK_XUAT_NHAP!B:B,"PXK")</f>
        <v>36</v>
      </c>
      <c r="L661" s="7">
        <f>SUMIFS(NK_XUAT_NHAP!O:O,NK_XUAT_NHAP!E:E,A661,NK_XUAT_NHAP!B:B,"PXK")</f>
        <v>1331400</v>
      </c>
      <c r="M661" s="7">
        <f t="shared" si="42"/>
        <v>20</v>
      </c>
      <c r="N661" s="7">
        <f t="shared" si="43"/>
        <v>169400</v>
      </c>
      <c r="O661" s="7">
        <f t="shared" si="44"/>
        <v>8470</v>
      </c>
    </row>
    <row r="662" spans="1:15" ht="19.5" customHeight="1" x14ac:dyDescent="0.25">
      <c r="A662" s="106" t="s">
        <v>977</v>
      </c>
      <c r="B662" s="21" t="s">
        <v>978</v>
      </c>
      <c r="C662" s="23" t="s">
        <v>49</v>
      </c>
      <c r="D662" s="23">
        <v>51</v>
      </c>
      <c r="E662" s="23"/>
      <c r="F662" s="23">
        <v>80200</v>
      </c>
      <c r="G662" s="107">
        <f t="shared" si="41"/>
        <v>4090200</v>
      </c>
      <c r="I662" s="7">
        <f>SUMIFS(NK_XUAT_NHAP!L:L,NK_XUAT_NHAP!E:E,A662,NK_XUAT_NHAP!B:B,"PNK")</f>
        <v>3</v>
      </c>
      <c r="J662" s="7">
        <f>SUMIFS(NK_XUAT_NHAP!O:O,NK_XUAT_NHAP!E:E,A662,NK_XUAT_NHAP!B:B,"PNK")</f>
        <v>217200</v>
      </c>
      <c r="K662" s="7">
        <f>SUMIFS(NK_XUAT_NHAP!L:L,NK_XUAT_NHAP!E:E,A662,NK_XUAT_NHAP!B:B,"PXK")</f>
        <v>19</v>
      </c>
      <c r="L662" s="7">
        <f>SUMIFS(NK_XUAT_NHAP!O:O,NK_XUAT_NHAP!E:E,A662,NK_XUAT_NHAP!B:B,"PXK")</f>
        <v>2022500</v>
      </c>
      <c r="M662" s="7">
        <f t="shared" si="42"/>
        <v>35</v>
      </c>
      <c r="N662" s="7">
        <f t="shared" si="43"/>
        <v>2284900</v>
      </c>
      <c r="O662" s="7">
        <f t="shared" si="44"/>
        <v>65282.857142857145</v>
      </c>
    </row>
    <row r="663" spans="1:15" ht="19.5" customHeight="1" x14ac:dyDescent="0.25">
      <c r="A663" s="106" t="s">
        <v>979</v>
      </c>
      <c r="B663" s="21" t="s">
        <v>980</v>
      </c>
      <c r="C663" s="23" t="s">
        <v>49</v>
      </c>
      <c r="D663" s="23">
        <v>55</v>
      </c>
      <c r="E663" s="23"/>
      <c r="F663" s="23">
        <v>80200</v>
      </c>
      <c r="G663" s="107">
        <f t="shared" si="41"/>
        <v>4411000</v>
      </c>
      <c r="I663" s="7">
        <f>SUMIFS(NK_XUAT_NHAP!L:L,NK_XUAT_NHAP!E:E,A663,NK_XUAT_NHAP!B:B,"PNK")</f>
        <v>0</v>
      </c>
      <c r="J663" s="7">
        <f>SUMIFS(NK_XUAT_NHAP!O:O,NK_XUAT_NHAP!E:E,A663,NK_XUAT_NHAP!B:B,"PNK")</f>
        <v>0</v>
      </c>
      <c r="K663" s="7">
        <f>SUMIFS(NK_XUAT_NHAP!L:L,NK_XUAT_NHAP!E:E,A663,NK_XUAT_NHAP!B:B,"PXK")</f>
        <v>21</v>
      </c>
      <c r="L663" s="7">
        <f>SUMIFS(NK_XUAT_NHAP!O:O,NK_XUAT_NHAP!E:E,A663,NK_XUAT_NHAP!B:B,"PXK")</f>
        <v>2237500</v>
      </c>
      <c r="M663" s="7">
        <f t="shared" si="42"/>
        <v>34</v>
      </c>
      <c r="N663" s="7">
        <f t="shared" si="43"/>
        <v>2173500</v>
      </c>
      <c r="O663" s="7">
        <f t="shared" si="44"/>
        <v>63926.470588235294</v>
      </c>
    </row>
    <row r="664" spans="1:15" ht="19.5" customHeight="1" x14ac:dyDescent="0.25">
      <c r="A664" s="106" t="s">
        <v>981</v>
      </c>
      <c r="B664" s="21" t="s">
        <v>982</v>
      </c>
      <c r="C664" s="23" t="s">
        <v>49</v>
      </c>
      <c r="D664" s="23">
        <v>53</v>
      </c>
      <c r="E664" s="23"/>
      <c r="F664" s="23">
        <v>80200</v>
      </c>
      <c r="G664" s="107">
        <f t="shared" si="41"/>
        <v>4250600</v>
      </c>
      <c r="I664" s="7">
        <f>SUMIFS(NK_XUAT_NHAP!L:L,NK_XUAT_NHAP!E:E,A664,NK_XUAT_NHAP!B:B,"PNK")</f>
        <v>0</v>
      </c>
      <c r="J664" s="7">
        <f>SUMIFS(NK_XUAT_NHAP!O:O,NK_XUAT_NHAP!E:E,A664,NK_XUAT_NHAP!B:B,"PNK")</f>
        <v>0</v>
      </c>
      <c r="K664" s="7">
        <f>SUMIFS(NK_XUAT_NHAP!L:L,NK_XUAT_NHAP!E:E,A664,NK_XUAT_NHAP!B:B,"PXK")</f>
        <v>22</v>
      </c>
      <c r="L664" s="7">
        <f>SUMIFS(NK_XUAT_NHAP!O:O,NK_XUAT_NHAP!E:E,A664,NK_XUAT_NHAP!B:B,"PXK")</f>
        <v>2330700</v>
      </c>
      <c r="M664" s="7">
        <f t="shared" si="42"/>
        <v>31</v>
      </c>
      <c r="N664" s="7">
        <f t="shared" si="43"/>
        <v>1919900</v>
      </c>
      <c r="O664" s="7">
        <f t="shared" si="44"/>
        <v>61932.258064516129</v>
      </c>
    </row>
    <row r="665" spans="1:15" ht="19.5" customHeight="1" x14ac:dyDescent="0.25">
      <c r="A665" s="106" t="s">
        <v>983</v>
      </c>
      <c r="B665" s="21" t="s">
        <v>984</v>
      </c>
      <c r="C665" s="23" t="s">
        <v>49</v>
      </c>
      <c r="D665" s="23">
        <v>18</v>
      </c>
      <c r="E665" s="23"/>
      <c r="F665" s="23">
        <v>117100</v>
      </c>
      <c r="G665" s="107">
        <f t="shared" si="41"/>
        <v>2107800</v>
      </c>
      <c r="I665" s="7">
        <f>SUMIFS(NK_XUAT_NHAP!L:L,NK_XUAT_NHAP!E:E,A665,NK_XUAT_NHAP!B:B,"PNK")</f>
        <v>0</v>
      </c>
      <c r="J665" s="7">
        <f>SUMIFS(NK_XUAT_NHAP!O:O,NK_XUAT_NHAP!E:E,A665,NK_XUAT_NHAP!B:B,"PNK")</f>
        <v>0</v>
      </c>
      <c r="K665" s="7">
        <f>SUMIFS(NK_XUAT_NHAP!L:L,NK_XUAT_NHAP!E:E,A665,NK_XUAT_NHAP!B:B,"PXK")</f>
        <v>7</v>
      </c>
      <c r="L665" s="7">
        <f>SUMIFS(NK_XUAT_NHAP!O:O,NK_XUAT_NHAP!E:E,A665,NK_XUAT_NHAP!B:B,"PXK")</f>
        <v>1098300</v>
      </c>
      <c r="M665" s="7">
        <f t="shared" si="42"/>
        <v>11</v>
      </c>
      <c r="N665" s="7">
        <f t="shared" si="43"/>
        <v>1009500</v>
      </c>
      <c r="O665" s="7">
        <f t="shared" si="44"/>
        <v>91772.727272727279</v>
      </c>
    </row>
    <row r="666" spans="1:15" ht="19.5" customHeight="1" x14ac:dyDescent="0.25">
      <c r="A666" s="106" t="s">
        <v>985</v>
      </c>
      <c r="B666" s="21" t="s">
        <v>986</v>
      </c>
      <c r="C666" s="23" t="s">
        <v>49</v>
      </c>
      <c r="D666" s="23">
        <v>18</v>
      </c>
      <c r="E666" s="23"/>
      <c r="F666" s="23">
        <v>117100</v>
      </c>
      <c r="G666" s="107">
        <f t="shared" si="41"/>
        <v>2107800</v>
      </c>
      <c r="I666" s="7">
        <f>SUMIFS(NK_XUAT_NHAP!L:L,NK_XUAT_NHAP!E:E,A666,NK_XUAT_NHAP!B:B,"PNK")</f>
        <v>0</v>
      </c>
      <c r="J666" s="7">
        <f>SUMIFS(NK_XUAT_NHAP!O:O,NK_XUAT_NHAP!E:E,A666,NK_XUAT_NHAP!B:B,"PNK")</f>
        <v>0</v>
      </c>
      <c r="K666" s="7">
        <f>SUMIFS(NK_XUAT_NHAP!L:L,NK_XUAT_NHAP!E:E,A666,NK_XUAT_NHAP!B:B,"PXK")</f>
        <v>7</v>
      </c>
      <c r="L666" s="7">
        <f>SUMIFS(NK_XUAT_NHAP!O:O,NK_XUAT_NHAP!E:E,A666,NK_XUAT_NHAP!B:B,"PXK")</f>
        <v>1098300</v>
      </c>
      <c r="M666" s="7">
        <f t="shared" si="42"/>
        <v>11</v>
      </c>
      <c r="N666" s="7">
        <f t="shared" si="43"/>
        <v>1009500</v>
      </c>
      <c r="O666" s="7">
        <f t="shared" si="44"/>
        <v>91772.727272727279</v>
      </c>
    </row>
    <row r="667" spans="1:15" ht="19.5" customHeight="1" x14ac:dyDescent="0.25">
      <c r="A667" s="106" t="s">
        <v>987</v>
      </c>
      <c r="B667" s="21" t="s">
        <v>988</v>
      </c>
      <c r="C667" s="23" t="s">
        <v>49</v>
      </c>
      <c r="D667" s="23">
        <v>18</v>
      </c>
      <c r="E667" s="23"/>
      <c r="F667" s="23">
        <v>117100</v>
      </c>
      <c r="G667" s="107">
        <f t="shared" si="41"/>
        <v>2107800</v>
      </c>
      <c r="I667" s="7">
        <f>SUMIFS(NK_XUAT_NHAP!L:L,NK_XUAT_NHAP!E:E,A667,NK_XUAT_NHAP!B:B,"PNK")</f>
        <v>0</v>
      </c>
      <c r="J667" s="7">
        <f>SUMIFS(NK_XUAT_NHAP!O:O,NK_XUAT_NHAP!E:E,A667,NK_XUAT_NHAP!B:B,"PNK")</f>
        <v>0</v>
      </c>
      <c r="K667" s="7">
        <f>SUMIFS(NK_XUAT_NHAP!L:L,NK_XUAT_NHAP!E:E,A667,NK_XUAT_NHAP!B:B,"PXK")</f>
        <v>8</v>
      </c>
      <c r="L667" s="7">
        <f>SUMIFS(NK_XUAT_NHAP!O:O,NK_XUAT_NHAP!E:E,A667,NK_XUAT_NHAP!B:B,"PXK")</f>
        <v>1255200</v>
      </c>
      <c r="M667" s="7">
        <f t="shared" si="42"/>
        <v>10</v>
      </c>
      <c r="N667" s="7">
        <f t="shared" si="43"/>
        <v>852600</v>
      </c>
      <c r="O667" s="7">
        <f t="shared" si="44"/>
        <v>85260</v>
      </c>
    </row>
    <row r="668" spans="1:15" ht="19.5" customHeight="1" x14ac:dyDescent="0.25">
      <c r="A668" s="106" t="s">
        <v>989</v>
      </c>
      <c r="B668" s="21" t="s">
        <v>990</v>
      </c>
      <c r="C668" s="23" t="s">
        <v>49</v>
      </c>
      <c r="D668" s="23">
        <v>59</v>
      </c>
      <c r="E668" s="23"/>
      <c r="F668" s="23">
        <v>63100</v>
      </c>
      <c r="G668" s="107">
        <f t="shared" si="41"/>
        <v>3722900</v>
      </c>
      <c r="I668" s="7">
        <f>SUMIFS(NK_XUAT_NHAP!L:L,NK_XUAT_NHAP!E:E,A668,NK_XUAT_NHAP!B:B,"PNK")</f>
        <v>23</v>
      </c>
      <c r="J668" s="7">
        <f>SUMIFS(NK_XUAT_NHAP!O:O,NK_XUAT_NHAP!E:E,A668,NK_XUAT_NHAP!B:B,"PNK")</f>
        <v>1311000</v>
      </c>
      <c r="K668" s="7">
        <f>SUMIFS(NK_XUAT_NHAP!L:L,NK_XUAT_NHAP!E:E,A668,NK_XUAT_NHAP!B:B,"PXK")</f>
        <v>43</v>
      </c>
      <c r="L668" s="7">
        <f>SUMIFS(NK_XUAT_NHAP!O:O,NK_XUAT_NHAP!E:E,A668,NK_XUAT_NHAP!B:B,"PXK")</f>
        <v>3411800</v>
      </c>
      <c r="M668" s="7">
        <f t="shared" si="42"/>
        <v>39</v>
      </c>
      <c r="N668" s="7">
        <f t="shared" si="43"/>
        <v>1622100</v>
      </c>
      <c r="O668" s="7">
        <f t="shared" si="44"/>
        <v>41592.307692307695</v>
      </c>
    </row>
    <row r="669" spans="1:15" ht="19.5" customHeight="1" x14ac:dyDescent="0.25">
      <c r="A669" s="106" t="s">
        <v>991</v>
      </c>
      <c r="B669" s="21" t="s">
        <v>992</v>
      </c>
      <c r="C669" s="23" t="s">
        <v>49</v>
      </c>
      <c r="D669" s="23">
        <v>63</v>
      </c>
      <c r="E669" s="23"/>
      <c r="F669" s="23">
        <v>63100</v>
      </c>
      <c r="G669" s="107">
        <f t="shared" si="41"/>
        <v>3975300</v>
      </c>
      <c r="I669" s="7">
        <f>SUMIFS(NK_XUAT_NHAP!L:L,NK_XUAT_NHAP!E:E,A669,NK_XUAT_NHAP!B:B,"PNK")</f>
        <v>6</v>
      </c>
      <c r="J669" s="7">
        <f>SUMIFS(NK_XUAT_NHAP!O:O,NK_XUAT_NHAP!E:E,A669,NK_XUAT_NHAP!B:B,"PNK")</f>
        <v>342000</v>
      </c>
      <c r="K669" s="7">
        <f>SUMIFS(NK_XUAT_NHAP!L:L,NK_XUAT_NHAP!E:E,A669,NK_XUAT_NHAP!B:B,"PXK")</f>
        <v>41</v>
      </c>
      <c r="L669" s="7">
        <f>SUMIFS(NK_XUAT_NHAP!O:O,NK_XUAT_NHAP!E:E,A669,NK_XUAT_NHAP!B:B,"PXK")</f>
        <v>3265200</v>
      </c>
      <c r="M669" s="7">
        <f t="shared" si="42"/>
        <v>28</v>
      </c>
      <c r="N669" s="7">
        <f t="shared" si="43"/>
        <v>1052100</v>
      </c>
      <c r="O669" s="7">
        <f t="shared" si="44"/>
        <v>37575</v>
      </c>
    </row>
    <row r="670" spans="1:15" ht="19.5" customHeight="1" x14ac:dyDescent="0.25">
      <c r="A670" s="106" t="s">
        <v>993</v>
      </c>
      <c r="B670" s="21" t="s">
        <v>994</v>
      </c>
      <c r="C670" s="23" t="s">
        <v>49</v>
      </c>
      <c r="D670" s="23">
        <v>62</v>
      </c>
      <c r="E670" s="23"/>
      <c r="F670" s="23">
        <v>63100</v>
      </c>
      <c r="G670" s="107">
        <f t="shared" si="41"/>
        <v>3912200</v>
      </c>
      <c r="I670" s="7">
        <f>SUMIFS(NK_XUAT_NHAP!L:L,NK_XUAT_NHAP!E:E,A670,NK_XUAT_NHAP!B:B,"PNK")</f>
        <v>20</v>
      </c>
      <c r="J670" s="7">
        <f>SUMIFS(NK_XUAT_NHAP!O:O,NK_XUAT_NHAP!E:E,A670,NK_XUAT_NHAP!B:B,"PNK")</f>
        <v>1140000</v>
      </c>
      <c r="K670" s="7">
        <f>SUMIFS(NK_XUAT_NHAP!L:L,NK_XUAT_NHAP!E:E,A670,NK_XUAT_NHAP!B:B,"PXK")</f>
        <v>46</v>
      </c>
      <c r="L670" s="7">
        <f>SUMIFS(NK_XUAT_NHAP!O:O,NK_XUAT_NHAP!E:E,A670,NK_XUAT_NHAP!B:B,"PXK")</f>
        <v>3665600</v>
      </c>
      <c r="M670" s="7">
        <f t="shared" si="42"/>
        <v>36</v>
      </c>
      <c r="N670" s="7">
        <f t="shared" si="43"/>
        <v>1386600</v>
      </c>
      <c r="O670" s="7">
        <f t="shared" si="44"/>
        <v>38516.666666666664</v>
      </c>
    </row>
    <row r="671" spans="1:15" ht="19.5" customHeight="1" x14ac:dyDescent="0.25">
      <c r="A671" s="106" t="s">
        <v>995</v>
      </c>
      <c r="B671" s="21" t="s">
        <v>996</v>
      </c>
      <c r="C671" s="23" t="s">
        <v>49</v>
      </c>
      <c r="D671" s="23">
        <v>0</v>
      </c>
      <c r="E671" s="23"/>
      <c r="F671" s="23">
        <v>25200</v>
      </c>
      <c r="G671" s="107">
        <f t="shared" si="41"/>
        <v>0</v>
      </c>
      <c r="I671" s="7">
        <f>SUMIFS(NK_XUAT_NHAP!L:L,NK_XUAT_NHAP!E:E,A671,NK_XUAT_NHAP!B:B,"PNK")</f>
        <v>0</v>
      </c>
      <c r="J671" s="7">
        <f>SUMIFS(NK_XUAT_NHAP!O:O,NK_XUAT_NHAP!E:E,A671,NK_XUAT_NHAP!B:B,"PNK")</f>
        <v>0</v>
      </c>
      <c r="K671" s="7">
        <f>SUMIFS(NK_XUAT_NHAP!L:L,NK_XUAT_NHAP!E:E,A671,NK_XUAT_NHAP!B:B,"PXK")</f>
        <v>0</v>
      </c>
      <c r="L671" s="7">
        <f>SUMIFS(NK_XUAT_NHAP!O:O,NK_XUAT_NHAP!E:E,A671,NK_XUAT_NHAP!B:B,"PXK")</f>
        <v>0</v>
      </c>
      <c r="M671" s="7">
        <f t="shared" si="42"/>
        <v>0</v>
      </c>
      <c r="N671" s="7">
        <f t="shared" si="43"/>
        <v>0</v>
      </c>
      <c r="O671" s="7">
        <f t="shared" si="44"/>
        <v>0</v>
      </c>
    </row>
    <row r="672" spans="1:15" ht="19.5" customHeight="1" x14ac:dyDescent="0.25">
      <c r="A672" s="106" t="s">
        <v>997</v>
      </c>
      <c r="B672" s="21" t="s">
        <v>998</v>
      </c>
      <c r="C672" s="23" t="s">
        <v>49</v>
      </c>
      <c r="D672" s="23">
        <v>0</v>
      </c>
      <c r="E672" s="23"/>
      <c r="F672" s="23">
        <v>25200</v>
      </c>
      <c r="G672" s="107">
        <f t="shared" si="41"/>
        <v>0</v>
      </c>
      <c r="I672" s="7">
        <f>SUMIFS(NK_XUAT_NHAP!L:L,NK_XUAT_NHAP!E:E,A672,NK_XUAT_NHAP!B:B,"PNK")</f>
        <v>0</v>
      </c>
      <c r="J672" s="7">
        <f>SUMIFS(NK_XUAT_NHAP!O:O,NK_XUAT_NHAP!E:E,A672,NK_XUAT_NHAP!B:B,"PNK")</f>
        <v>0</v>
      </c>
      <c r="K672" s="7">
        <f>SUMIFS(NK_XUAT_NHAP!L:L,NK_XUAT_NHAP!E:E,A672,NK_XUAT_NHAP!B:B,"PXK")</f>
        <v>0</v>
      </c>
      <c r="L672" s="7">
        <f>SUMIFS(NK_XUAT_NHAP!O:O,NK_XUAT_NHAP!E:E,A672,NK_XUAT_NHAP!B:B,"PXK")</f>
        <v>0</v>
      </c>
      <c r="M672" s="7">
        <f t="shared" si="42"/>
        <v>0</v>
      </c>
      <c r="N672" s="7">
        <f t="shared" si="43"/>
        <v>0</v>
      </c>
      <c r="O672" s="7">
        <f t="shared" si="44"/>
        <v>0</v>
      </c>
    </row>
    <row r="673" spans="1:15" s="24" customFormat="1" ht="19.5" customHeight="1" x14ac:dyDescent="0.25">
      <c r="A673" s="106" t="s">
        <v>999</v>
      </c>
      <c r="B673" s="21" t="s">
        <v>1000</v>
      </c>
      <c r="C673" s="23" t="s">
        <v>49</v>
      </c>
      <c r="D673" s="23">
        <v>0</v>
      </c>
      <c r="E673" s="23"/>
      <c r="F673" s="23">
        <v>25200</v>
      </c>
      <c r="G673" s="107">
        <f t="shared" si="41"/>
        <v>0</v>
      </c>
      <c r="I673" s="7">
        <f>SUMIFS(NK_XUAT_NHAP!L:L,NK_XUAT_NHAP!E:E,A673,NK_XUAT_NHAP!B:B,"PNK")</f>
        <v>0</v>
      </c>
      <c r="J673" s="7">
        <f>SUMIFS(NK_XUAT_NHAP!O:O,NK_XUAT_NHAP!E:E,A673,NK_XUAT_NHAP!B:B,"PNK")</f>
        <v>0</v>
      </c>
      <c r="K673" s="7">
        <f>SUMIFS(NK_XUAT_NHAP!L:L,NK_XUAT_NHAP!E:E,A673,NK_XUAT_NHAP!B:B,"PXK")</f>
        <v>0</v>
      </c>
      <c r="L673" s="7">
        <f>SUMIFS(NK_XUAT_NHAP!O:O,NK_XUAT_NHAP!E:E,A673,NK_XUAT_NHAP!B:B,"PXK")</f>
        <v>0</v>
      </c>
      <c r="M673" s="7">
        <f t="shared" si="42"/>
        <v>0</v>
      </c>
      <c r="N673" s="7">
        <f t="shared" si="43"/>
        <v>0</v>
      </c>
      <c r="O673" s="7">
        <f t="shared" si="44"/>
        <v>0</v>
      </c>
    </row>
    <row r="674" spans="1:15" ht="19.5" customHeight="1" x14ac:dyDescent="0.25">
      <c r="A674" s="106" t="s">
        <v>1001</v>
      </c>
      <c r="B674" s="21" t="s">
        <v>1002</v>
      </c>
      <c r="C674" s="23" t="s">
        <v>49</v>
      </c>
      <c r="D674" s="23">
        <v>0</v>
      </c>
      <c r="E674" s="23"/>
      <c r="F674" s="23">
        <v>26800</v>
      </c>
      <c r="G674" s="107">
        <f t="shared" si="41"/>
        <v>0</v>
      </c>
      <c r="I674" s="7">
        <f>SUMIFS(NK_XUAT_NHAP!L:L,NK_XUAT_NHAP!E:E,A674,NK_XUAT_NHAP!B:B,"PNK")</f>
        <v>0</v>
      </c>
      <c r="J674" s="7">
        <f>SUMIFS(NK_XUAT_NHAP!O:O,NK_XUAT_NHAP!E:E,A674,NK_XUAT_NHAP!B:B,"PNK")</f>
        <v>0</v>
      </c>
      <c r="K674" s="7">
        <f>SUMIFS(NK_XUAT_NHAP!L:L,NK_XUAT_NHAP!E:E,A674,NK_XUAT_NHAP!B:B,"PXK")</f>
        <v>0</v>
      </c>
      <c r="L674" s="7">
        <f>SUMIFS(NK_XUAT_NHAP!O:O,NK_XUAT_NHAP!E:E,A674,NK_XUAT_NHAP!B:B,"PXK")</f>
        <v>0</v>
      </c>
      <c r="M674" s="7">
        <f t="shared" si="42"/>
        <v>0</v>
      </c>
      <c r="N674" s="7">
        <f t="shared" si="43"/>
        <v>0</v>
      </c>
      <c r="O674" s="7">
        <f t="shared" si="44"/>
        <v>0</v>
      </c>
    </row>
    <row r="675" spans="1:15" ht="19.5" customHeight="1" x14ac:dyDescent="0.25">
      <c r="A675" s="106" t="s">
        <v>1003</v>
      </c>
      <c r="B675" s="21" t="s">
        <v>1004</v>
      </c>
      <c r="C675" s="23" t="s">
        <v>49</v>
      </c>
      <c r="D675" s="23">
        <v>0</v>
      </c>
      <c r="E675" s="23"/>
      <c r="F675" s="23">
        <v>26800</v>
      </c>
      <c r="G675" s="107">
        <f t="shared" si="41"/>
        <v>0</v>
      </c>
      <c r="I675" s="7">
        <f>SUMIFS(NK_XUAT_NHAP!L:L,NK_XUAT_NHAP!E:E,A675,NK_XUAT_NHAP!B:B,"PNK")</f>
        <v>0</v>
      </c>
      <c r="J675" s="7">
        <f>SUMIFS(NK_XUAT_NHAP!O:O,NK_XUAT_NHAP!E:E,A675,NK_XUAT_NHAP!B:B,"PNK")</f>
        <v>0</v>
      </c>
      <c r="K675" s="7">
        <f>SUMIFS(NK_XUAT_NHAP!L:L,NK_XUAT_NHAP!E:E,A675,NK_XUAT_NHAP!B:B,"PXK")</f>
        <v>0</v>
      </c>
      <c r="L675" s="7">
        <f>SUMIFS(NK_XUAT_NHAP!O:O,NK_XUAT_NHAP!E:E,A675,NK_XUAT_NHAP!B:B,"PXK")</f>
        <v>0</v>
      </c>
      <c r="M675" s="7">
        <f t="shared" si="42"/>
        <v>0</v>
      </c>
      <c r="N675" s="7">
        <f t="shared" si="43"/>
        <v>0</v>
      </c>
      <c r="O675" s="7">
        <f t="shared" si="44"/>
        <v>0</v>
      </c>
    </row>
    <row r="676" spans="1:15" ht="19.5" customHeight="1" x14ac:dyDescent="0.25">
      <c r="A676" s="106" t="s">
        <v>1005</v>
      </c>
      <c r="B676" s="21" t="s">
        <v>1006</v>
      </c>
      <c r="C676" s="23" t="s">
        <v>49</v>
      </c>
      <c r="D676" s="23">
        <v>0</v>
      </c>
      <c r="E676" s="23"/>
      <c r="F676" s="23">
        <v>26800</v>
      </c>
      <c r="G676" s="107">
        <f t="shared" si="41"/>
        <v>0</v>
      </c>
      <c r="I676" s="7">
        <f>SUMIFS(NK_XUAT_NHAP!L:L,NK_XUAT_NHAP!E:E,A676,NK_XUAT_NHAP!B:B,"PNK")</f>
        <v>0</v>
      </c>
      <c r="J676" s="7">
        <f>SUMIFS(NK_XUAT_NHAP!O:O,NK_XUAT_NHAP!E:E,A676,NK_XUAT_NHAP!B:B,"PNK")</f>
        <v>0</v>
      </c>
      <c r="K676" s="7">
        <f>SUMIFS(NK_XUAT_NHAP!L:L,NK_XUAT_NHAP!E:E,A676,NK_XUAT_NHAP!B:B,"PXK")</f>
        <v>0</v>
      </c>
      <c r="L676" s="7">
        <f>SUMIFS(NK_XUAT_NHAP!O:O,NK_XUAT_NHAP!E:E,A676,NK_XUAT_NHAP!B:B,"PXK")</f>
        <v>0</v>
      </c>
      <c r="M676" s="7">
        <f t="shared" si="42"/>
        <v>0</v>
      </c>
      <c r="N676" s="7">
        <f t="shared" si="43"/>
        <v>0</v>
      </c>
      <c r="O676" s="7">
        <f t="shared" si="44"/>
        <v>0</v>
      </c>
    </row>
    <row r="677" spans="1:15" ht="19.5" customHeight="1" x14ac:dyDescent="0.25">
      <c r="A677" s="106" t="s">
        <v>1007</v>
      </c>
      <c r="B677" s="21" t="s">
        <v>1008</v>
      </c>
      <c r="C677" s="23" t="s">
        <v>49</v>
      </c>
      <c r="D677" s="23">
        <v>51</v>
      </c>
      <c r="E677" s="23"/>
      <c r="F677" s="23">
        <v>38800</v>
      </c>
      <c r="G677" s="107">
        <f t="shared" si="41"/>
        <v>1978800</v>
      </c>
      <c r="I677" s="7">
        <f>SUMIFS(NK_XUAT_NHAP!L:L,NK_XUAT_NHAP!E:E,A677,NK_XUAT_NHAP!B:B,"PNK")</f>
        <v>0</v>
      </c>
      <c r="J677" s="7">
        <f>SUMIFS(NK_XUAT_NHAP!O:O,NK_XUAT_NHAP!E:E,A677,NK_XUAT_NHAP!B:B,"PNK")</f>
        <v>0</v>
      </c>
      <c r="K677" s="7">
        <f>SUMIFS(NK_XUAT_NHAP!L:L,NK_XUAT_NHAP!E:E,A677,NK_XUAT_NHAP!B:B,"PXK")</f>
        <v>30</v>
      </c>
      <c r="L677" s="7">
        <f>SUMIFS(NK_XUAT_NHAP!O:O,NK_XUAT_NHAP!E:E,A677,NK_XUAT_NHAP!B:B,"PXK")</f>
        <v>1598000</v>
      </c>
      <c r="M677" s="7">
        <f t="shared" si="42"/>
        <v>21</v>
      </c>
      <c r="N677" s="7">
        <f t="shared" si="43"/>
        <v>380800</v>
      </c>
      <c r="O677" s="7">
        <f t="shared" si="44"/>
        <v>18133.333333333332</v>
      </c>
    </row>
    <row r="678" spans="1:15" ht="19.5" customHeight="1" x14ac:dyDescent="0.25">
      <c r="A678" s="106" t="s">
        <v>1009</v>
      </c>
      <c r="B678" s="21" t="s">
        <v>1010</v>
      </c>
      <c r="C678" s="23" t="s">
        <v>49</v>
      </c>
      <c r="D678" s="23">
        <v>51</v>
      </c>
      <c r="E678" s="23"/>
      <c r="F678" s="23">
        <v>38800</v>
      </c>
      <c r="G678" s="107">
        <f t="shared" si="41"/>
        <v>1978800</v>
      </c>
      <c r="I678" s="7">
        <f>SUMIFS(NK_XUAT_NHAP!L:L,NK_XUAT_NHAP!E:E,A678,NK_XUAT_NHAP!B:B,"PNK")</f>
        <v>0</v>
      </c>
      <c r="J678" s="7">
        <f>SUMIFS(NK_XUAT_NHAP!O:O,NK_XUAT_NHAP!E:E,A678,NK_XUAT_NHAP!B:B,"PNK")</f>
        <v>0</v>
      </c>
      <c r="K678" s="7">
        <f>SUMIFS(NK_XUAT_NHAP!L:L,NK_XUAT_NHAP!E:E,A678,NK_XUAT_NHAP!B:B,"PXK")</f>
        <v>30</v>
      </c>
      <c r="L678" s="7">
        <f>SUMIFS(NK_XUAT_NHAP!O:O,NK_XUAT_NHAP!E:E,A678,NK_XUAT_NHAP!B:B,"PXK")</f>
        <v>1598000</v>
      </c>
      <c r="M678" s="7">
        <f t="shared" si="42"/>
        <v>21</v>
      </c>
      <c r="N678" s="7">
        <f t="shared" si="43"/>
        <v>380800</v>
      </c>
      <c r="O678" s="7">
        <f t="shared" si="44"/>
        <v>18133.333333333332</v>
      </c>
    </row>
    <row r="679" spans="1:15" ht="19.5" customHeight="1" x14ac:dyDescent="0.25">
      <c r="A679" s="106" t="s">
        <v>1011</v>
      </c>
      <c r="B679" s="21" t="s">
        <v>1012</v>
      </c>
      <c r="C679" s="23" t="s">
        <v>49</v>
      </c>
      <c r="D679" s="23">
        <v>52</v>
      </c>
      <c r="E679" s="23"/>
      <c r="F679" s="23">
        <v>38800</v>
      </c>
      <c r="G679" s="107">
        <f t="shared" si="41"/>
        <v>2017600</v>
      </c>
      <c r="I679" s="7">
        <f>SUMIFS(NK_XUAT_NHAP!L:L,NK_XUAT_NHAP!E:E,A679,NK_XUAT_NHAP!B:B,"PNK")</f>
        <v>14</v>
      </c>
      <c r="J679" s="7">
        <f>SUMIFS(NK_XUAT_NHAP!O:O,NK_XUAT_NHAP!E:E,A679,NK_XUAT_NHAP!B:B,"PNK")</f>
        <v>490000</v>
      </c>
      <c r="K679" s="7">
        <f>SUMIFS(NK_XUAT_NHAP!L:L,NK_XUAT_NHAP!E:E,A679,NK_XUAT_NHAP!B:B,"PXK")</f>
        <v>30</v>
      </c>
      <c r="L679" s="7">
        <f>SUMIFS(NK_XUAT_NHAP!O:O,NK_XUAT_NHAP!E:E,A679,NK_XUAT_NHAP!B:B,"PXK")</f>
        <v>1598000</v>
      </c>
      <c r="M679" s="7">
        <f t="shared" si="42"/>
        <v>36</v>
      </c>
      <c r="N679" s="7">
        <f t="shared" si="43"/>
        <v>909600</v>
      </c>
      <c r="O679" s="7">
        <f t="shared" si="44"/>
        <v>25266.666666666668</v>
      </c>
    </row>
    <row r="680" spans="1:15" ht="19.5" customHeight="1" x14ac:dyDescent="0.25">
      <c r="A680" s="106" t="s">
        <v>1013</v>
      </c>
      <c r="B680" s="21" t="s">
        <v>1014</v>
      </c>
      <c r="C680" s="23" t="s">
        <v>49</v>
      </c>
      <c r="D680" s="23">
        <v>10</v>
      </c>
      <c r="E680" s="23"/>
      <c r="F680" s="23">
        <v>50200</v>
      </c>
      <c r="G680" s="107">
        <f t="shared" si="41"/>
        <v>502000</v>
      </c>
      <c r="I680" s="7">
        <f>SUMIFS(NK_XUAT_NHAP!L:L,NK_XUAT_NHAP!E:E,A680,NK_XUAT_NHAP!B:B,"PNK")</f>
        <v>0</v>
      </c>
      <c r="J680" s="7">
        <f>SUMIFS(NK_XUAT_NHAP!O:O,NK_XUAT_NHAP!E:E,A680,NK_XUAT_NHAP!B:B,"PNK")</f>
        <v>0</v>
      </c>
      <c r="K680" s="7">
        <f>SUMIFS(NK_XUAT_NHAP!L:L,NK_XUAT_NHAP!E:E,A680,NK_XUAT_NHAP!B:B,"PXK")</f>
        <v>0</v>
      </c>
      <c r="L680" s="7">
        <f>SUMIFS(NK_XUAT_NHAP!O:O,NK_XUAT_NHAP!E:E,A680,NK_XUAT_NHAP!B:B,"PXK")</f>
        <v>0</v>
      </c>
      <c r="M680" s="7">
        <f t="shared" si="42"/>
        <v>10</v>
      </c>
      <c r="N680" s="7">
        <f t="shared" si="43"/>
        <v>502000</v>
      </c>
      <c r="O680" s="7">
        <f t="shared" si="44"/>
        <v>50200</v>
      </c>
    </row>
    <row r="681" spans="1:15" ht="19.5" customHeight="1" x14ac:dyDescent="0.25">
      <c r="A681" s="106" t="s">
        <v>1015</v>
      </c>
      <c r="B681" s="21" t="s">
        <v>1016</v>
      </c>
      <c r="C681" s="23" t="s">
        <v>49</v>
      </c>
      <c r="D681" s="23">
        <v>11</v>
      </c>
      <c r="E681" s="23"/>
      <c r="F681" s="23">
        <v>50200</v>
      </c>
      <c r="G681" s="107">
        <f t="shared" si="41"/>
        <v>552200</v>
      </c>
      <c r="I681" s="7">
        <f>SUMIFS(NK_XUAT_NHAP!L:L,NK_XUAT_NHAP!E:E,A681,NK_XUAT_NHAP!B:B,"PNK")</f>
        <v>0</v>
      </c>
      <c r="J681" s="7">
        <f>SUMIFS(NK_XUAT_NHAP!O:O,NK_XUAT_NHAP!E:E,A681,NK_XUAT_NHAP!B:B,"PNK")</f>
        <v>0</v>
      </c>
      <c r="K681" s="7">
        <f>SUMIFS(NK_XUAT_NHAP!L:L,NK_XUAT_NHAP!E:E,A681,NK_XUAT_NHAP!B:B,"PXK")</f>
        <v>0</v>
      </c>
      <c r="L681" s="7">
        <f>SUMIFS(NK_XUAT_NHAP!O:O,NK_XUAT_NHAP!E:E,A681,NK_XUAT_NHAP!B:B,"PXK")</f>
        <v>0</v>
      </c>
      <c r="M681" s="7">
        <f t="shared" si="42"/>
        <v>11</v>
      </c>
      <c r="N681" s="7">
        <f t="shared" si="43"/>
        <v>552200</v>
      </c>
      <c r="O681" s="7">
        <f t="shared" si="44"/>
        <v>50200</v>
      </c>
    </row>
    <row r="682" spans="1:15" ht="19.5" customHeight="1" x14ac:dyDescent="0.25">
      <c r="A682" s="106" t="s">
        <v>1017</v>
      </c>
      <c r="B682" s="21" t="s">
        <v>1018</v>
      </c>
      <c r="C682" s="23" t="s">
        <v>49</v>
      </c>
      <c r="D682" s="23">
        <v>11</v>
      </c>
      <c r="E682" s="23"/>
      <c r="F682" s="23">
        <v>50200</v>
      </c>
      <c r="G682" s="107">
        <f t="shared" si="41"/>
        <v>552200</v>
      </c>
      <c r="I682" s="7">
        <f>SUMIFS(NK_XUAT_NHAP!L:L,NK_XUAT_NHAP!E:E,A682,NK_XUAT_NHAP!B:B,"PNK")</f>
        <v>0</v>
      </c>
      <c r="J682" s="7">
        <f>SUMIFS(NK_XUAT_NHAP!O:O,NK_XUAT_NHAP!E:E,A682,NK_XUAT_NHAP!B:B,"PNK")</f>
        <v>0</v>
      </c>
      <c r="K682" s="7">
        <f>SUMIFS(NK_XUAT_NHAP!L:L,NK_XUAT_NHAP!E:E,A682,NK_XUAT_NHAP!B:B,"PXK")</f>
        <v>0</v>
      </c>
      <c r="L682" s="7">
        <f>SUMIFS(NK_XUAT_NHAP!O:O,NK_XUAT_NHAP!E:E,A682,NK_XUAT_NHAP!B:B,"PXK")</f>
        <v>0</v>
      </c>
      <c r="M682" s="7">
        <f t="shared" si="42"/>
        <v>11</v>
      </c>
      <c r="N682" s="7">
        <f t="shared" si="43"/>
        <v>552200</v>
      </c>
      <c r="O682" s="7">
        <f t="shared" si="44"/>
        <v>50200</v>
      </c>
    </row>
    <row r="683" spans="1:15" ht="19.5" customHeight="1" x14ac:dyDescent="0.25">
      <c r="A683" s="106" t="s">
        <v>1019</v>
      </c>
      <c r="B683" s="21" t="s">
        <v>1020</v>
      </c>
      <c r="C683" s="23" t="s">
        <v>49</v>
      </c>
      <c r="D683" s="23">
        <v>3</v>
      </c>
      <c r="E683" s="23"/>
      <c r="F683" s="23">
        <v>222100</v>
      </c>
      <c r="G683" s="107">
        <f t="shared" si="41"/>
        <v>666300</v>
      </c>
      <c r="I683" s="7">
        <f>SUMIFS(NK_XUAT_NHAP!L:L,NK_XUAT_NHAP!E:E,A683,NK_XUAT_NHAP!B:B,"PNK")</f>
        <v>0</v>
      </c>
      <c r="J683" s="7">
        <f>SUMIFS(NK_XUAT_NHAP!O:O,NK_XUAT_NHAP!E:E,A683,NK_XUAT_NHAP!B:B,"PNK")</f>
        <v>0</v>
      </c>
      <c r="K683" s="7">
        <f>SUMIFS(NK_XUAT_NHAP!L:L,NK_XUAT_NHAP!E:E,A683,NK_XUAT_NHAP!B:B,"PXK")</f>
        <v>0</v>
      </c>
      <c r="L683" s="7">
        <f>SUMIFS(NK_XUAT_NHAP!O:O,NK_XUAT_NHAP!E:E,A683,NK_XUAT_NHAP!B:B,"PXK")</f>
        <v>0</v>
      </c>
      <c r="M683" s="7">
        <f t="shared" si="42"/>
        <v>3</v>
      </c>
      <c r="N683" s="7">
        <f t="shared" si="43"/>
        <v>666300</v>
      </c>
      <c r="O683" s="7">
        <f t="shared" si="44"/>
        <v>222100</v>
      </c>
    </row>
    <row r="684" spans="1:15" ht="19.5" customHeight="1" x14ac:dyDescent="0.25">
      <c r="A684" s="106" t="s">
        <v>1021</v>
      </c>
      <c r="B684" s="21" t="s">
        <v>1022</v>
      </c>
      <c r="C684" s="23" t="s">
        <v>49</v>
      </c>
      <c r="D684" s="23">
        <v>4</v>
      </c>
      <c r="E684" s="23"/>
      <c r="F684" s="23">
        <v>222100</v>
      </c>
      <c r="G684" s="107">
        <f t="shared" si="41"/>
        <v>888400</v>
      </c>
      <c r="I684" s="7">
        <f>SUMIFS(NK_XUAT_NHAP!L:L,NK_XUAT_NHAP!E:E,A684,NK_XUAT_NHAP!B:B,"PNK")</f>
        <v>0</v>
      </c>
      <c r="J684" s="7">
        <f>SUMIFS(NK_XUAT_NHAP!O:O,NK_XUAT_NHAP!E:E,A684,NK_XUAT_NHAP!B:B,"PNK")</f>
        <v>0</v>
      </c>
      <c r="K684" s="7">
        <f>SUMIFS(NK_XUAT_NHAP!L:L,NK_XUAT_NHAP!E:E,A684,NK_XUAT_NHAP!B:B,"PXK")</f>
        <v>0</v>
      </c>
      <c r="L684" s="7">
        <f>SUMIFS(NK_XUAT_NHAP!O:O,NK_XUAT_NHAP!E:E,A684,NK_XUAT_NHAP!B:B,"PXK")</f>
        <v>0</v>
      </c>
      <c r="M684" s="7">
        <f t="shared" si="42"/>
        <v>4</v>
      </c>
      <c r="N684" s="7">
        <f t="shared" si="43"/>
        <v>888400</v>
      </c>
      <c r="O684" s="7">
        <f t="shared" si="44"/>
        <v>222100</v>
      </c>
    </row>
    <row r="685" spans="1:15" ht="19.5" customHeight="1" x14ac:dyDescent="0.25">
      <c r="A685" s="106" t="s">
        <v>1023</v>
      </c>
      <c r="B685" s="21" t="s">
        <v>1024</v>
      </c>
      <c r="C685" s="23" t="s">
        <v>49</v>
      </c>
      <c r="D685" s="23">
        <v>3</v>
      </c>
      <c r="E685" s="23"/>
      <c r="F685" s="23">
        <v>222100</v>
      </c>
      <c r="G685" s="107">
        <f t="shared" si="41"/>
        <v>666300</v>
      </c>
      <c r="I685" s="7">
        <f>SUMIFS(NK_XUAT_NHAP!L:L,NK_XUAT_NHAP!E:E,A685,NK_XUAT_NHAP!B:B,"PNK")</f>
        <v>0</v>
      </c>
      <c r="J685" s="7">
        <f>SUMIFS(NK_XUAT_NHAP!O:O,NK_XUAT_NHAP!E:E,A685,NK_XUAT_NHAP!B:B,"PNK")</f>
        <v>0</v>
      </c>
      <c r="K685" s="7">
        <f>SUMIFS(NK_XUAT_NHAP!L:L,NK_XUAT_NHAP!E:E,A685,NK_XUAT_NHAP!B:B,"PXK")</f>
        <v>0</v>
      </c>
      <c r="L685" s="7">
        <f>SUMIFS(NK_XUAT_NHAP!O:O,NK_XUAT_NHAP!E:E,A685,NK_XUAT_NHAP!B:B,"PXK")</f>
        <v>0</v>
      </c>
      <c r="M685" s="7">
        <f t="shared" si="42"/>
        <v>3</v>
      </c>
      <c r="N685" s="7">
        <f t="shared" si="43"/>
        <v>666300</v>
      </c>
      <c r="O685" s="7">
        <f t="shared" si="44"/>
        <v>222100</v>
      </c>
    </row>
    <row r="686" spans="1:15" ht="19.5" customHeight="1" x14ac:dyDescent="0.25">
      <c r="A686" s="106" t="s">
        <v>1025</v>
      </c>
      <c r="B686" s="21" t="s">
        <v>1026</v>
      </c>
      <c r="C686" s="23" t="s">
        <v>49</v>
      </c>
      <c r="D686" s="23">
        <v>0</v>
      </c>
      <c r="E686" s="23"/>
      <c r="F686" s="23">
        <v>251300</v>
      </c>
      <c r="G686" s="107">
        <f t="shared" si="41"/>
        <v>0</v>
      </c>
      <c r="I686" s="7">
        <f>SUMIFS(NK_XUAT_NHAP!L:L,NK_XUAT_NHAP!E:E,A686,NK_XUAT_NHAP!B:B,"PNK")</f>
        <v>0</v>
      </c>
      <c r="J686" s="7">
        <f>SUMIFS(NK_XUAT_NHAP!O:O,NK_XUAT_NHAP!E:E,A686,NK_XUAT_NHAP!B:B,"PNK")</f>
        <v>0</v>
      </c>
      <c r="K686" s="7">
        <f>SUMIFS(NK_XUAT_NHAP!L:L,NK_XUAT_NHAP!E:E,A686,NK_XUAT_NHAP!B:B,"PXK")</f>
        <v>0</v>
      </c>
      <c r="L686" s="7">
        <f>SUMIFS(NK_XUAT_NHAP!O:O,NK_XUAT_NHAP!E:E,A686,NK_XUAT_NHAP!B:B,"PXK")</f>
        <v>0</v>
      </c>
      <c r="M686" s="7">
        <f t="shared" si="42"/>
        <v>0</v>
      </c>
      <c r="N686" s="7">
        <f t="shared" si="43"/>
        <v>0</v>
      </c>
      <c r="O686" s="7">
        <f t="shared" si="44"/>
        <v>0</v>
      </c>
    </row>
    <row r="687" spans="1:15" ht="19.5" customHeight="1" x14ac:dyDescent="0.25">
      <c r="A687" s="106" t="s">
        <v>1027</v>
      </c>
      <c r="B687" s="21" t="s">
        <v>1028</v>
      </c>
      <c r="C687" s="23" t="s">
        <v>49</v>
      </c>
      <c r="D687" s="23">
        <v>0</v>
      </c>
      <c r="E687" s="23"/>
      <c r="F687" s="23">
        <v>251300</v>
      </c>
      <c r="G687" s="107">
        <f t="shared" si="41"/>
        <v>0</v>
      </c>
      <c r="I687" s="7">
        <f>SUMIFS(NK_XUAT_NHAP!L:L,NK_XUAT_NHAP!E:E,A687,NK_XUAT_NHAP!B:B,"PNK")</f>
        <v>0</v>
      </c>
      <c r="J687" s="7">
        <f>SUMIFS(NK_XUAT_NHAP!O:O,NK_XUAT_NHAP!E:E,A687,NK_XUAT_NHAP!B:B,"PNK")</f>
        <v>0</v>
      </c>
      <c r="K687" s="7">
        <f>SUMIFS(NK_XUAT_NHAP!L:L,NK_XUAT_NHAP!E:E,A687,NK_XUAT_NHAP!B:B,"PXK")</f>
        <v>0</v>
      </c>
      <c r="L687" s="7">
        <f>SUMIFS(NK_XUAT_NHAP!O:O,NK_XUAT_NHAP!E:E,A687,NK_XUAT_NHAP!B:B,"PXK")</f>
        <v>0</v>
      </c>
      <c r="M687" s="7">
        <f t="shared" si="42"/>
        <v>0</v>
      </c>
      <c r="N687" s="7">
        <f t="shared" si="43"/>
        <v>0</v>
      </c>
      <c r="O687" s="7">
        <f t="shared" si="44"/>
        <v>0</v>
      </c>
    </row>
    <row r="688" spans="1:15" ht="19.5" customHeight="1" x14ac:dyDescent="0.25">
      <c r="A688" s="106" t="s">
        <v>1029</v>
      </c>
      <c r="B688" s="21" t="s">
        <v>1030</v>
      </c>
      <c r="C688" s="23" t="s">
        <v>49</v>
      </c>
      <c r="D688" s="23">
        <v>0</v>
      </c>
      <c r="E688" s="23"/>
      <c r="F688" s="23">
        <v>251300</v>
      </c>
      <c r="G688" s="107">
        <f t="shared" si="41"/>
        <v>0</v>
      </c>
      <c r="I688" s="7">
        <f>SUMIFS(NK_XUAT_NHAP!L:L,NK_XUAT_NHAP!E:E,A688,NK_XUAT_NHAP!B:B,"PNK")</f>
        <v>0</v>
      </c>
      <c r="J688" s="7">
        <f>SUMIFS(NK_XUAT_NHAP!O:O,NK_XUAT_NHAP!E:E,A688,NK_XUAT_NHAP!B:B,"PNK")</f>
        <v>0</v>
      </c>
      <c r="K688" s="7">
        <f>SUMIFS(NK_XUAT_NHAP!L:L,NK_XUAT_NHAP!E:E,A688,NK_XUAT_NHAP!B:B,"PXK")</f>
        <v>0</v>
      </c>
      <c r="L688" s="7">
        <f>SUMIFS(NK_XUAT_NHAP!O:O,NK_XUAT_NHAP!E:E,A688,NK_XUAT_NHAP!B:B,"PXK")</f>
        <v>0</v>
      </c>
      <c r="M688" s="7">
        <f t="shared" si="42"/>
        <v>0</v>
      </c>
      <c r="N688" s="7">
        <f t="shared" si="43"/>
        <v>0</v>
      </c>
      <c r="O688" s="7">
        <f t="shared" si="44"/>
        <v>0</v>
      </c>
    </row>
    <row r="689" spans="1:15" ht="19.5" customHeight="1" x14ac:dyDescent="0.25">
      <c r="A689" s="106" t="s">
        <v>1031</v>
      </c>
      <c r="B689" s="21" t="s">
        <v>1032</v>
      </c>
      <c r="C689" s="23" t="s">
        <v>49</v>
      </c>
      <c r="D689" s="23">
        <v>0</v>
      </c>
      <c r="E689" s="23"/>
      <c r="F689" s="23">
        <v>300800</v>
      </c>
      <c r="G689" s="107">
        <f t="shared" si="41"/>
        <v>0</v>
      </c>
      <c r="I689" s="7">
        <f>SUMIFS(NK_XUAT_NHAP!L:L,NK_XUAT_NHAP!E:E,A689,NK_XUAT_NHAP!B:B,"PNK")</f>
        <v>0</v>
      </c>
      <c r="J689" s="7">
        <f>SUMIFS(NK_XUAT_NHAP!O:O,NK_XUAT_NHAP!E:E,A689,NK_XUAT_NHAP!B:B,"PNK")</f>
        <v>0</v>
      </c>
      <c r="K689" s="7">
        <f>SUMIFS(NK_XUAT_NHAP!L:L,NK_XUAT_NHAP!E:E,A689,NK_XUAT_NHAP!B:B,"PXK")</f>
        <v>0</v>
      </c>
      <c r="L689" s="7">
        <f>SUMIFS(NK_XUAT_NHAP!O:O,NK_XUAT_NHAP!E:E,A689,NK_XUAT_NHAP!B:B,"PXK")</f>
        <v>0</v>
      </c>
      <c r="M689" s="7">
        <f t="shared" si="42"/>
        <v>0</v>
      </c>
      <c r="N689" s="7">
        <f t="shared" si="43"/>
        <v>0</v>
      </c>
      <c r="O689" s="7">
        <f t="shared" si="44"/>
        <v>0</v>
      </c>
    </row>
    <row r="690" spans="1:15" ht="19.5" customHeight="1" x14ac:dyDescent="0.25">
      <c r="A690" s="106" t="s">
        <v>1033</v>
      </c>
      <c r="B690" s="21" t="s">
        <v>1034</v>
      </c>
      <c r="C690" s="23" t="s">
        <v>49</v>
      </c>
      <c r="D690" s="23">
        <v>0</v>
      </c>
      <c r="E690" s="23"/>
      <c r="F690" s="23">
        <v>300800</v>
      </c>
      <c r="G690" s="107">
        <f t="shared" si="41"/>
        <v>0</v>
      </c>
      <c r="I690" s="7">
        <f>SUMIFS(NK_XUAT_NHAP!L:L,NK_XUAT_NHAP!E:E,A690,NK_XUAT_NHAP!B:B,"PNK")</f>
        <v>0</v>
      </c>
      <c r="J690" s="7">
        <f>SUMIFS(NK_XUAT_NHAP!O:O,NK_XUAT_NHAP!E:E,A690,NK_XUAT_NHAP!B:B,"PNK")</f>
        <v>0</v>
      </c>
      <c r="K690" s="7">
        <f>SUMIFS(NK_XUAT_NHAP!L:L,NK_XUAT_NHAP!E:E,A690,NK_XUAT_NHAP!B:B,"PXK")</f>
        <v>0</v>
      </c>
      <c r="L690" s="7">
        <f>SUMIFS(NK_XUAT_NHAP!O:O,NK_XUAT_NHAP!E:E,A690,NK_XUAT_NHAP!B:B,"PXK")</f>
        <v>0</v>
      </c>
      <c r="M690" s="7">
        <f t="shared" si="42"/>
        <v>0</v>
      </c>
      <c r="N690" s="7">
        <f t="shared" si="43"/>
        <v>0</v>
      </c>
      <c r="O690" s="7">
        <f t="shared" si="44"/>
        <v>0</v>
      </c>
    </row>
    <row r="691" spans="1:15" ht="19.5" customHeight="1" x14ac:dyDescent="0.25">
      <c r="A691" s="106" t="s">
        <v>1035</v>
      </c>
      <c r="B691" s="21" t="s">
        <v>1036</v>
      </c>
      <c r="C691" s="23" t="s">
        <v>49</v>
      </c>
      <c r="D691" s="23">
        <v>0</v>
      </c>
      <c r="E691" s="23"/>
      <c r="F691" s="23">
        <v>300800</v>
      </c>
      <c r="G691" s="107">
        <f t="shared" si="41"/>
        <v>0</v>
      </c>
      <c r="I691" s="7">
        <f>SUMIFS(NK_XUAT_NHAP!L:L,NK_XUAT_NHAP!E:E,A691,NK_XUAT_NHAP!B:B,"PNK")</f>
        <v>0</v>
      </c>
      <c r="J691" s="7">
        <f>SUMIFS(NK_XUAT_NHAP!O:O,NK_XUAT_NHAP!E:E,A691,NK_XUAT_NHAP!B:B,"PNK")</f>
        <v>0</v>
      </c>
      <c r="K691" s="7">
        <f>SUMIFS(NK_XUAT_NHAP!L:L,NK_XUAT_NHAP!E:E,A691,NK_XUAT_NHAP!B:B,"PXK")</f>
        <v>0</v>
      </c>
      <c r="L691" s="7">
        <f>SUMIFS(NK_XUAT_NHAP!O:O,NK_XUAT_NHAP!E:E,A691,NK_XUAT_NHAP!B:B,"PXK")</f>
        <v>0</v>
      </c>
      <c r="M691" s="7">
        <f t="shared" si="42"/>
        <v>0</v>
      </c>
      <c r="N691" s="7">
        <f t="shared" si="43"/>
        <v>0</v>
      </c>
      <c r="O691" s="7">
        <f t="shared" si="44"/>
        <v>0</v>
      </c>
    </row>
    <row r="692" spans="1:15" ht="19.5" customHeight="1" x14ac:dyDescent="0.25">
      <c r="A692" s="106" t="s">
        <v>1037</v>
      </c>
      <c r="B692" s="21" t="s">
        <v>1038</v>
      </c>
      <c r="C692" s="23" t="s">
        <v>49</v>
      </c>
      <c r="D692" s="23">
        <v>0</v>
      </c>
      <c r="E692" s="23"/>
      <c r="F692" s="23">
        <v>331000</v>
      </c>
      <c r="G692" s="107">
        <f t="shared" si="41"/>
        <v>0</v>
      </c>
      <c r="I692" s="7">
        <f>SUMIFS(NK_XUAT_NHAP!L:L,NK_XUAT_NHAP!E:E,A692,NK_XUAT_NHAP!B:B,"PNK")</f>
        <v>0</v>
      </c>
      <c r="J692" s="7">
        <f>SUMIFS(NK_XUAT_NHAP!O:O,NK_XUAT_NHAP!E:E,A692,NK_XUAT_NHAP!B:B,"PNK")</f>
        <v>0</v>
      </c>
      <c r="K692" s="7">
        <f>SUMIFS(NK_XUAT_NHAP!L:L,NK_XUAT_NHAP!E:E,A692,NK_XUAT_NHAP!B:B,"PXK")</f>
        <v>0</v>
      </c>
      <c r="L692" s="7">
        <f>SUMIFS(NK_XUAT_NHAP!O:O,NK_XUAT_NHAP!E:E,A692,NK_XUAT_NHAP!B:B,"PXK")</f>
        <v>0</v>
      </c>
      <c r="M692" s="7">
        <f t="shared" si="42"/>
        <v>0</v>
      </c>
      <c r="N692" s="7">
        <f t="shared" si="43"/>
        <v>0</v>
      </c>
      <c r="O692" s="7">
        <f t="shared" si="44"/>
        <v>0</v>
      </c>
    </row>
    <row r="693" spans="1:15" ht="19.5" customHeight="1" x14ac:dyDescent="0.25">
      <c r="A693" s="106" t="s">
        <v>1039</v>
      </c>
      <c r="B693" s="21" t="s">
        <v>1040</v>
      </c>
      <c r="C693" s="23" t="s">
        <v>49</v>
      </c>
      <c r="D693" s="23">
        <v>0</v>
      </c>
      <c r="E693" s="23"/>
      <c r="F693" s="23">
        <v>331000</v>
      </c>
      <c r="G693" s="107">
        <f t="shared" si="41"/>
        <v>0</v>
      </c>
      <c r="I693" s="7">
        <f>SUMIFS(NK_XUAT_NHAP!L:L,NK_XUAT_NHAP!E:E,A693,NK_XUAT_NHAP!B:B,"PNK")</f>
        <v>0</v>
      </c>
      <c r="J693" s="7">
        <f>SUMIFS(NK_XUAT_NHAP!O:O,NK_XUAT_NHAP!E:E,A693,NK_XUAT_NHAP!B:B,"PNK")</f>
        <v>0</v>
      </c>
      <c r="K693" s="7">
        <f>SUMIFS(NK_XUAT_NHAP!L:L,NK_XUAT_NHAP!E:E,A693,NK_XUAT_NHAP!B:B,"PXK")</f>
        <v>0</v>
      </c>
      <c r="L693" s="7">
        <f>SUMIFS(NK_XUAT_NHAP!O:O,NK_XUAT_NHAP!E:E,A693,NK_XUAT_NHAP!B:B,"PXK")</f>
        <v>0</v>
      </c>
      <c r="M693" s="7">
        <f t="shared" si="42"/>
        <v>0</v>
      </c>
      <c r="N693" s="7">
        <f t="shared" si="43"/>
        <v>0</v>
      </c>
      <c r="O693" s="7">
        <f t="shared" si="44"/>
        <v>0</v>
      </c>
    </row>
    <row r="694" spans="1:15" s="24" customFormat="1" ht="19.5" customHeight="1" x14ac:dyDescent="0.25">
      <c r="A694" s="106" t="s">
        <v>1041</v>
      </c>
      <c r="B694" s="21" t="s">
        <v>1042</v>
      </c>
      <c r="C694" s="23" t="s">
        <v>49</v>
      </c>
      <c r="D694" s="23">
        <v>0</v>
      </c>
      <c r="E694" s="23"/>
      <c r="F694" s="23">
        <v>331000</v>
      </c>
      <c r="G694" s="107">
        <f t="shared" si="41"/>
        <v>0</v>
      </c>
      <c r="I694" s="7">
        <f>SUMIFS(NK_XUAT_NHAP!L:L,NK_XUAT_NHAP!E:E,A694,NK_XUAT_NHAP!B:B,"PNK")</f>
        <v>0</v>
      </c>
      <c r="J694" s="7">
        <f>SUMIFS(NK_XUAT_NHAP!O:O,NK_XUAT_NHAP!E:E,A694,NK_XUAT_NHAP!B:B,"PNK")</f>
        <v>0</v>
      </c>
      <c r="K694" s="7">
        <f>SUMIFS(NK_XUAT_NHAP!L:L,NK_XUAT_NHAP!E:E,A694,NK_XUAT_NHAP!B:B,"PXK")</f>
        <v>0</v>
      </c>
      <c r="L694" s="7">
        <f>SUMIFS(NK_XUAT_NHAP!O:O,NK_XUAT_NHAP!E:E,A694,NK_XUAT_NHAP!B:B,"PXK")</f>
        <v>0</v>
      </c>
      <c r="M694" s="7">
        <f t="shared" si="42"/>
        <v>0</v>
      </c>
      <c r="N694" s="7">
        <f t="shared" si="43"/>
        <v>0</v>
      </c>
      <c r="O694" s="7">
        <f t="shared" si="44"/>
        <v>0</v>
      </c>
    </row>
    <row r="695" spans="1:15" s="24" customFormat="1" ht="19.5" customHeight="1" x14ac:dyDescent="0.25">
      <c r="A695" s="106" t="s">
        <v>1043</v>
      </c>
      <c r="B695" s="21" t="s">
        <v>1044</v>
      </c>
      <c r="C695" s="23" t="s">
        <v>49</v>
      </c>
      <c r="D695" s="23">
        <v>0</v>
      </c>
      <c r="E695" s="23"/>
      <c r="F695" s="23">
        <v>91500</v>
      </c>
      <c r="G695" s="107">
        <f t="shared" si="41"/>
        <v>0</v>
      </c>
      <c r="I695" s="7">
        <f>SUMIFS(NK_XUAT_NHAP!L:L,NK_XUAT_NHAP!E:E,A695,NK_XUAT_NHAP!B:B,"PNK")</f>
        <v>0</v>
      </c>
      <c r="J695" s="7">
        <f>SUMIFS(NK_XUAT_NHAP!O:O,NK_XUAT_NHAP!E:E,A695,NK_XUAT_NHAP!B:B,"PNK")</f>
        <v>0</v>
      </c>
      <c r="K695" s="7">
        <f>SUMIFS(NK_XUAT_NHAP!L:L,NK_XUAT_NHAP!E:E,A695,NK_XUAT_NHAP!B:B,"PXK")</f>
        <v>0</v>
      </c>
      <c r="L695" s="7">
        <f>SUMIFS(NK_XUAT_NHAP!O:O,NK_XUAT_NHAP!E:E,A695,NK_XUAT_NHAP!B:B,"PXK")</f>
        <v>0</v>
      </c>
      <c r="M695" s="7">
        <f t="shared" si="42"/>
        <v>0</v>
      </c>
      <c r="N695" s="7">
        <f t="shared" si="43"/>
        <v>0</v>
      </c>
      <c r="O695" s="7">
        <f t="shared" si="44"/>
        <v>0</v>
      </c>
    </row>
    <row r="696" spans="1:15" ht="19.5" customHeight="1" x14ac:dyDescent="0.25">
      <c r="A696" s="106" t="s">
        <v>1045</v>
      </c>
      <c r="B696" s="21" t="s">
        <v>1046</v>
      </c>
      <c r="C696" s="23" t="s">
        <v>49</v>
      </c>
      <c r="D696" s="23">
        <v>0</v>
      </c>
      <c r="E696" s="23"/>
      <c r="F696" s="23">
        <v>91500</v>
      </c>
      <c r="G696" s="107">
        <f t="shared" si="41"/>
        <v>0</v>
      </c>
      <c r="I696" s="7">
        <f>SUMIFS(NK_XUAT_NHAP!L:L,NK_XUAT_NHAP!E:E,A696,NK_XUAT_NHAP!B:B,"PNK")</f>
        <v>0</v>
      </c>
      <c r="J696" s="7">
        <f>SUMIFS(NK_XUAT_NHAP!O:O,NK_XUAT_NHAP!E:E,A696,NK_XUAT_NHAP!B:B,"PNK")</f>
        <v>0</v>
      </c>
      <c r="K696" s="7">
        <f>SUMIFS(NK_XUAT_NHAP!L:L,NK_XUAT_NHAP!E:E,A696,NK_XUAT_NHAP!B:B,"PXK")</f>
        <v>0</v>
      </c>
      <c r="L696" s="7">
        <f>SUMIFS(NK_XUAT_NHAP!O:O,NK_XUAT_NHAP!E:E,A696,NK_XUAT_NHAP!B:B,"PXK")</f>
        <v>0</v>
      </c>
      <c r="M696" s="7">
        <f t="shared" si="42"/>
        <v>0</v>
      </c>
      <c r="N696" s="7">
        <f t="shared" si="43"/>
        <v>0</v>
      </c>
      <c r="O696" s="7">
        <f t="shared" si="44"/>
        <v>0</v>
      </c>
    </row>
    <row r="697" spans="1:15" ht="19.5" customHeight="1" x14ac:dyDescent="0.25">
      <c r="A697" s="106" t="s">
        <v>1047</v>
      </c>
      <c r="B697" s="21" t="s">
        <v>1048</v>
      </c>
      <c r="C697" s="23" t="s">
        <v>49</v>
      </c>
      <c r="D697" s="23">
        <v>0</v>
      </c>
      <c r="E697" s="23"/>
      <c r="F697" s="23">
        <v>91500</v>
      </c>
      <c r="G697" s="107">
        <f t="shared" si="41"/>
        <v>0</v>
      </c>
      <c r="I697" s="7">
        <f>SUMIFS(NK_XUAT_NHAP!L:L,NK_XUAT_NHAP!E:E,A697,NK_XUAT_NHAP!B:B,"PNK")</f>
        <v>0</v>
      </c>
      <c r="J697" s="7">
        <f>SUMIFS(NK_XUAT_NHAP!O:O,NK_XUAT_NHAP!E:E,A697,NK_XUAT_NHAP!B:B,"PNK")</f>
        <v>0</v>
      </c>
      <c r="K697" s="7">
        <f>SUMIFS(NK_XUAT_NHAP!L:L,NK_XUAT_NHAP!E:E,A697,NK_XUAT_NHAP!B:B,"PXK")</f>
        <v>0</v>
      </c>
      <c r="L697" s="7">
        <f>SUMIFS(NK_XUAT_NHAP!O:O,NK_XUAT_NHAP!E:E,A697,NK_XUAT_NHAP!B:B,"PXK")</f>
        <v>0</v>
      </c>
      <c r="M697" s="7">
        <f t="shared" si="42"/>
        <v>0</v>
      </c>
      <c r="N697" s="7">
        <f t="shared" si="43"/>
        <v>0</v>
      </c>
      <c r="O697" s="7">
        <f t="shared" si="44"/>
        <v>0</v>
      </c>
    </row>
    <row r="698" spans="1:15" ht="19.5" customHeight="1" x14ac:dyDescent="0.25">
      <c r="A698" s="106" t="s">
        <v>1049</v>
      </c>
      <c r="B698" s="21" t="s">
        <v>1050</v>
      </c>
      <c r="C698" s="23" t="s">
        <v>49</v>
      </c>
      <c r="D698" s="23">
        <v>84</v>
      </c>
      <c r="E698" s="23"/>
      <c r="F698" s="23">
        <v>91500</v>
      </c>
      <c r="G698" s="107">
        <f t="shared" si="41"/>
        <v>7686000</v>
      </c>
      <c r="I698" s="7">
        <f>SUMIFS(NK_XUAT_NHAP!L:L,NK_XUAT_NHAP!E:E,A698,NK_XUAT_NHAP!B:B,"PNK")</f>
        <v>0</v>
      </c>
      <c r="J698" s="7">
        <f>SUMIFS(NK_XUAT_NHAP!O:O,NK_XUAT_NHAP!E:E,A698,NK_XUAT_NHAP!B:B,"PNK")</f>
        <v>0</v>
      </c>
      <c r="K698" s="7">
        <f>SUMIFS(NK_XUAT_NHAP!L:L,NK_XUAT_NHAP!E:E,A698,NK_XUAT_NHAP!B:B,"PXK")</f>
        <v>16</v>
      </c>
      <c r="L698" s="7">
        <f>SUMIFS(NK_XUAT_NHAP!O:O,NK_XUAT_NHAP!E:E,A698,NK_XUAT_NHAP!B:B,"PXK")</f>
        <v>2102400</v>
      </c>
      <c r="M698" s="7">
        <f t="shared" si="42"/>
        <v>68</v>
      </c>
      <c r="N698" s="7">
        <f t="shared" si="43"/>
        <v>5583600</v>
      </c>
      <c r="O698" s="7">
        <f t="shared" si="44"/>
        <v>82111.76470588235</v>
      </c>
    </row>
    <row r="699" spans="1:15" ht="19.5" customHeight="1" x14ac:dyDescent="0.25">
      <c r="A699" s="106" t="s">
        <v>1051</v>
      </c>
      <c r="B699" s="21" t="s">
        <v>1052</v>
      </c>
      <c r="C699" s="23" t="s">
        <v>49</v>
      </c>
      <c r="D699" s="23">
        <v>84</v>
      </c>
      <c r="E699" s="23"/>
      <c r="F699" s="23">
        <v>91500</v>
      </c>
      <c r="G699" s="107">
        <f t="shared" si="41"/>
        <v>7686000</v>
      </c>
      <c r="I699" s="7">
        <f>SUMIFS(NK_XUAT_NHAP!L:L,NK_XUAT_NHAP!E:E,A699,NK_XUAT_NHAP!B:B,"PNK")</f>
        <v>0</v>
      </c>
      <c r="J699" s="7">
        <f>SUMIFS(NK_XUAT_NHAP!O:O,NK_XUAT_NHAP!E:E,A699,NK_XUAT_NHAP!B:B,"PNK")</f>
        <v>0</v>
      </c>
      <c r="K699" s="7">
        <f>SUMIFS(NK_XUAT_NHAP!L:L,NK_XUAT_NHAP!E:E,A699,NK_XUAT_NHAP!B:B,"PXK")</f>
        <v>16</v>
      </c>
      <c r="L699" s="7">
        <f>SUMIFS(NK_XUAT_NHAP!O:O,NK_XUAT_NHAP!E:E,A699,NK_XUAT_NHAP!B:B,"PXK")</f>
        <v>2102400</v>
      </c>
      <c r="M699" s="7">
        <f t="shared" si="42"/>
        <v>68</v>
      </c>
      <c r="N699" s="7">
        <f t="shared" si="43"/>
        <v>5583600</v>
      </c>
      <c r="O699" s="7">
        <f t="shared" si="44"/>
        <v>82111.76470588235</v>
      </c>
    </row>
    <row r="700" spans="1:15" ht="19.5" customHeight="1" x14ac:dyDescent="0.25">
      <c r="A700" s="106" t="s">
        <v>1053</v>
      </c>
      <c r="B700" s="21" t="s">
        <v>1054</v>
      </c>
      <c r="C700" s="23" t="s">
        <v>49</v>
      </c>
      <c r="D700" s="23">
        <v>84</v>
      </c>
      <c r="E700" s="23"/>
      <c r="F700" s="23">
        <v>91500</v>
      </c>
      <c r="G700" s="107">
        <f t="shared" si="41"/>
        <v>7686000</v>
      </c>
      <c r="I700" s="7">
        <f>SUMIFS(NK_XUAT_NHAP!L:L,NK_XUAT_NHAP!E:E,A700,NK_XUAT_NHAP!B:B,"PNK")</f>
        <v>0</v>
      </c>
      <c r="J700" s="7">
        <f>SUMIFS(NK_XUAT_NHAP!O:O,NK_XUAT_NHAP!E:E,A700,NK_XUAT_NHAP!B:B,"PNK")</f>
        <v>0</v>
      </c>
      <c r="K700" s="7">
        <f>SUMIFS(NK_XUAT_NHAP!L:L,NK_XUAT_NHAP!E:E,A700,NK_XUAT_NHAP!B:B,"PXK")</f>
        <v>16</v>
      </c>
      <c r="L700" s="7">
        <f>SUMIFS(NK_XUAT_NHAP!O:O,NK_XUAT_NHAP!E:E,A700,NK_XUAT_NHAP!B:B,"PXK")</f>
        <v>2102400</v>
      </c>
      <c r="M700" s="7">
        <f t="shared" si="42"/>
        <v>68</v>
      </c>
      <c r="N700" s="7">
        <f t="shared" si="43"/>
        <v>5583600</v>
      </c>
      <c r="O700" s="7">
        <f t="shared" si="44"/>
        <v>82111.76470588235</v>
      </c>
    </row>
    <row r="701" spans="1:15" ht="19.5" customHeight="1" x14ac:dyDescent="0.25">
      <c r="A701" s="106" t="s">
        <v>1055</v>
      </c>
      <c r="B701" s="21" t="s">
        <v>1056</v>
      </c>
      <c r="C701" s="23" t="s">
        <v>73</v>
      </c>
      <c r="D701" s="23">
        <v>1</v>
      </c>
      <c r="E701" s="23"/>
      <c r="F701" s="23">
        <v>30800</v>
      </c>
      <c r="G701" s="107">
        <f t="shared" si="41"/>
        <v>30800</v>
      </c>
      <c r="I701" s="7">
        <f>SUMIFS(NK_XUAT_NHAP!L:L,NK_XUAT_NHAP!E:E,A701,NK_XUAT_NHAP!B:B,"PNK")</f>
        <v>0</v>
      </c>
      <c r="J701" s="7">
        <f>SUMIFS(NK_XUAT_NHAP!O:O,NK_XUAT_NHAP!E:E,A701,NK_XUAT_NHAP!B:B,"PNK")</f>
        <v>0</v>
      </c>
      <c r="K701" s="7">
        <f>SUMIFS(NK_XUAT_NHAP!L:L,NK_XUAT_NHAP!E:E,A701,NK_XUAT_NHAP!B:B,"PXK")</f>
        <v>0</v>
      </c>
      <c r="L701" s="7">
        <f>SUMIFS(NK_XUAT_NHAP!O:O,NK_XUAT_NHAP!E:E,A701,NK_XUAT_NHAP!B:B,"PXK")</f>
        <v>0</v>
      </c>
      <c r="M701" s="7">
        <f t="shared" si="42"/>
        <v>1</v>
      </c>
      <c r="N701" s="7">
        <f t="shared" si="43"/>
        <v>30800</v>
      </c>
      <c r="O701" s="7">
        <f t="shared" si="44"/>
        <v>30800</v>
      </c>
    </row>
    <row r="702" spans="1:15" ht="19.5" customHeight="1" x14ac:dyDescent="0.25">
      <c r="A702" s="106" t="s">
        <v>1057</v>
      </c>
      <c r="B702" s="21" t="s">
        <v>1058</v>
      </c>
      <c r="C702" s="23" t="s">
        <v>73</v>
      </c>
      <c r="D702" s="23">
        <v>1</v>
      </c>
      <c r="E702" s="23"/>
      <c r="F702" s="23">
        <v>30800</v>
      </c>
      <c r="G702" s="107">
        <f t="shared" si="41"/>
        <v>30800</v>
      </c>
      <c r="I702" s="7">
        <f>SUMIFS(NK_XUAT_NHAP!L:L,NK_XUAT_NHAP!E:E,A702,NK_XUAT_NHAP!B:B,"PNK")</f>
        <v>0</v>
      </c>
      <c r="J702" s="7">
        <f>SUMIFS(NK_XUAT_NHAP!O:O,NK_XUAT_NHAP!E:E,A702,NK_XUAT_NHAP!B:B,"PNK")</f>
        <v>0</v>
      </c>
      <c r="K702" s="7">
        <f>SUMIFS(NK_XUAT_NHAP!L:L,NK_XUAT_NHAP!E:E,A702,NK_XUAT_NHAP!B:B,"PXK")</f>
        <v>0</v>
      </c>
      <c r="L702" s="7">
        <f>SUMIFS(NK_XUAT_NHAP!O:O,NK_XUAT_NHAP!E:E,A702,NK_XUAT_NHAP!B:B,"PXK")</f>
        <v>0</v>
      </c>
      <c r="M702" s="7">
        <f t="shared" si="42"/>
        <v>1</v>
      </c>
      <c r="N702" s="7">
        <f t="shared" si="43"/>
        <v>30800</v>
      </c>
      <c r="O702" s="7">
        <f t="shared" si="44"/>
        <v>30800</v>
      </c>
    </row>
    <row r="703" spans="1:15" ht="19.5" customHeight="1" x14ac:dyDescent="0.25">
      <c r="A703" s="106" t="s">
        <v>1059</v>
      </c>
      <c r="B703" s="21" t="s">
        <v>1060</v>
      </c>
      <c r="C703" s="23" t="s">
        <v>73</v>
      </c>
      <c r="D703" s="23">
        <v>1</v>
      </c>
      <c r="E703" s="23"/>
      <c r="F703" s="23">
        <v>30800</v>
      </c>
      <c r="G703" s="107">
        <f t="shared" si="41"/>
        <v>30800</v>
      </c>
      <c r="I703" s="7">
        <f>SUMIFS(NK_XUAT_NHAP!L:L,NK_XUAT_NHAP!E:E,A703,NK_XUAT_NHAP!B:B,"PNK")</f>
        <v>0</v>
      </c>
      <c r="J703" s="7">
        <f>SUMIFS(NK_XUAT_NHAP!O:O,NK_XUAT_NHAP!E:E,A703,NK_XUAT_NHAP!B:B,"PNK")</f>
        <v>0</v>
      </c>
      <c r="K703" s="7">
        <f>SUMIFS(NK_XUAT_NHAP!L:L,NK_XUAT_NHAP!E:E,A703,NK_XUAT_NHAP!B:B,"PXK")</f>
        <v>0</v>
      </c>
      <c r="L703" s="7">
        <f>SUMIFS(NK_XUAT_NHAP!O:O,NK_XUAT_NHAP!E:E,A703,NK_XUAT_NHAP!B:B,"PXK")</f>
        <v>0</v>
      </c>
      <c r="M703" s="7">
        <f t="shared" si="42"/>
        <v>1</v>
      </c>
      <c r="N703" s="7">
        <f t="shared" si="43"/>
        <v>30800</v>
      </c>
      <c r="O703" s="7">
        <f t="shared" si="44"/>
        <v>30800</v>
      </c>
    </row>
    <row r="704" spans="1:15" ht="19.5" customHeight="1" x14ac:dyDescent="0.25">
      <c r="A704" s="106" t="s">
        <v>1061</v>
      </c>
      <c r="B704" s="21" t="s">
        <v>1062</v>
      </c>
      <c r="C704" s="23" t="s">
        <v>73</v>
      </c>
      <c r="D704" s="23">
        <v>1</v>
      </c>
      <c r="E704" s="23"/>
      <c r="F704" s="23">
        <v>133300</v>
      </c>
      <c r="G704" s="107">
        <f t="shared" si="41"/>
        <v>133300</v>
      </c>
      <c r="I704" s="7">
        <f>SUMIFS(NK_XUAT_NHAP!L:L,NK_XUAT_NHAP!E:E,A704,NK_XUAT_NHAP!B:B,"PNK")</f>
        <v>0</v>
      </c>
      <c r="J704" s="7">
        <f>SUMIFS(NK_XUAT_NHAP!O:O,NK_XUAT_NHAP!E:E,A704,NK_XUAT_NHAP!B:B,"PNK")</f>
        <v>0</v>
      </c>
      <c r="K704" s="7">
        <f>SUMIFS(NK_XUAT_NHAP!L:L,NK_XUAT_NHAP!E:E,A704,NK_XUAT_NHAP!B:B,"PXK")</f>
        <v>0</v>
      </c>
      <c r="L704" s="7">
        <f>SUMIFS(NK_XUAT_NHAP!O:O,NK_XUAT_NHAP!E:E,A704,NK_XUAT_NHAP!B:B,"PXK")</f>
        <v>0</v>
      </c>
      <c r="M704" s="7">
        <f t="shared" si="42"/>
        <v>1</v>
      </c>
      <c r="N704" s="7">
        <f t="shared" si="43"/>
        <v>133300</v>
      </c>
      <c r="O704" s="7">
        <f t="shared" si="44"/>
        <v>133300</v>
      </c>
    </row>
    <row r="705" spans="1:15" ht="19.5" customHeight="1" x14ac:dyDescent="0.25">
      <c r="A705" s="106" t="s">
        <v>1063</v>
      </c>
      <c r="B705" s="21" t="s">
        <v>1064</v>
      </c>
      <c r="C705" s="23" t="s">
        <v>73</v>
      </c>
      <c r="D705" s="23">
        <v>1</v>
      </c>
      <c r="E705" s="23"/>
      <c r="F705" s="23">
        <v>133300</v>
      </c>
      <c r="G705" s="107">
        <f t="shared" si="41"/>
        <v>133300</v>
      </c>
      <c r="I705" s="7">
        <f>SUMIFS(NK_XUAT_NHAP!L:L,NK_XUAT_NHAP!E:E,A705,NK_XUAT_NHAP!B:B,"PNK")</f>
        <v>0</v>
      </c>
      <c r="J705" s="7">
        <f>SUMIFS(NK_XUAT_NHAP!O:O,NK_XUAT_NHAP!E:E,A705,NK_XUAT_NHAP!B:B,"PNK")</f>
        <v>0</v>
      </c>
      <c r="K705" s="7">
        <f>SUMIFS(NK_XUAT_NHAP!L:L,NK_XUAT_NHAP!E:E,A705,NK_XUAT_NHAP!B:B,"PXK")</f>
        <v>0</v>
      </c>
      <c r="L705" s="7">
        <f>SUMIFS(NK_XUAT_NHAP!O:O,NK_XUAT_NHAP!E:E,A705,NK_XUAT_NHAP!B:B,"PXK")</f>
        <v>0</v>
      </c>
      <c r="M705" s="7">
        <f t="shared" si="42"/>
        <v>1</v>
      </c>
      <c r="N705" s="7">
        <f t="shared" si="43"/>
        <v>133300</v>
      </c>
      <c r="O705" s="7">
        <f t="shared" si="44"/>
        <v>133300</v>
      </c>
    </row>
    <row r="706" spans="1:15" s="24" customFormat="1" ht="19.5" customHeight="1" x14ac:dyDescent="0.25">
      <c r="A706" s="106" t="s">
        <v>1065</v>
      </c>
      <c r="B706" s="21" t="s">
        <v>1066</v>
      </c>
      <c r="C706" s="23" t="s">
        <v>73</v>
      </c>
      <c r="D706" s="23">
        <v>1</v>
      </c>
      <c r="E706" s="23"/>
      <c r="F706" s="23">
        <v>133300</v>
      </c>
      <c r="G706" s="107">
        <f t="shared" si="41"/>
        <v>133300</v>
      </c>
      <c r="I706" s="7">
        <f>SUMIFS(NK_XUAT_NHAP!L:L,NK_XUAT_NHAP!E:E,A706,NK_XUAT_NHAP!B:B,"PNK")</f>
        <v>0</v>
      </c>
      <c r="J706" s="7">
        <f>SUMIFS(NK_XUAT_NHAP!O:O,NK_XUAT_NHAP!E:E,A706,NK_XUAT_NHAP!B:B,"PNK")</f>
        <v>0</v>
      </c>
      <c r="K706" s="7">
        <f>SUMIFS(NK_XUAT_NHAP!L:L,NK_XUAT_NHAP!E:E,A706,NK_XUAT_NHAP!B:B,"PXK")</f>
        <v>0</v>
      </c>
      <c r="L706" s="7">
        <f>SUMIFS(NK_XUAT_NHAP!O:O,NK_XUAT_NHAP!E:E,A706,NK_XUAT_NHAP!B:B,"PXK")</f>
        <v>0</v>
      </c>
      <c r="M706" s="7">
        <f t="shared" si="42"/>
        <v>1</v>
      </c>
      <c r="N706" s="7">
        <f t="shared" si="43"/>
        <v>133300</v>
      </c>
      <c r="O706" s="7">
        <f t="shared" si="44"/>
        <v>133300</v>
      </c>
    </row>
    <row r="707" spans="1:15" ht="19.5" customHeight="1" x14ac:dyDescent="0.25">
      <c r="A707" s="106" t="s">
        <v>1067</v>
      </c>
      <c r="B707" s="21" t="s">
        <v>1068</v>
      </c>
      <c r="C707" s="23" t="s">
        <v>73</v>
      </c>
      <c r="D707" s="23">
        <v>8</v>
      </c>
      <c r="E707" s="23"/>
      <c r="F707" s="23">
        <v>23400</v>
      </c>
      <c r="G707" s="107">
        <f t="shared" si="41"/>
        <v>187200</v>
      </c>
      <c r="I707" s="7">
        <f>SUMIFS(NK_XUAT_NHAP!L:L,NK_XUAT_NHAP!E:E,A707,NK_XUAT_NHAP!B:B,"PNK")</f>
        <v>0</v>
      </c>
      <c r="J707" s="7">
        <f>SUMIFS(NK_XUAT_NHAP!O:O,NK_XUAT_NHAP!E:E,A707,NK_XUAT_NHAP!B:B,"PNK")</f>
        <v>0</v>
      </c>
      <c r="K707" s="7">
        <f>SUMIFS(NK_XUAT_NHAP!L:L,NK_XUAT_NHAP!E:E,A707,NK_XUAT_NHAP!B:B,"PXK")</f>
        <v>0</v>
      </c>
      <c r="L707" s="7">
        <f>SUMIFS(NK_XUAT_NHAP!O:O,NK_XUAT_NHAP!E:E,A707,NK_XUAT_NHAP!B:B,"PXK")</f>
        <v>0</v>
      </c>
      <c r="M707" s="7">
        <f t="shared" si="42"/>
        <v>8</v>
      </c>
      <c r="N707" s="7">
        <f t="shared" si="43"/>
        <v>187200</v>
      </c>
      <c r="O707" s="7">
        <f t="shared" si="44"/>
        <v>23400</v>
      </c>
    </row>
    <row r="708" spans="1:15" ht="19.5" customHeight="1" x14ac:dyDescent="0.25">
      <c r="A708" s="106" t="s">
        <v>1069</v>
      </c>
      <c r="B708" s="21" t="s">
        <v>1070</v>
      </c>
      <c r="C708" s="23" t="s">
        <v>73</v>
      </c>
      <c r="D708" s="23">
        <v>8</v>
      </c>
      <c r="E708" s="23"/>
      <c r="F708" s="23">
        <v>23400</v>
      </c>
      <c r="G708" s="107">
        <f t="shared" si="41"/>
        <v>187200</v>
      </c>
      <c r="I708" s="7">
        <f>SUMIFS(NK_XUAT_NHAP!L:L,NK_XUAT_NHAP!E:E,A708,NK_XUAT_NHAP!B:B,"PNK")</f>
        <v>0</v>
      </c>
      <c r="J708" s="7">
        <f>SUMIFS(NK_XUAT_NHAP!O:O,NK_XUAT_NHAP!E:E,A708,NK_XUAT_NHAP!B:B,"PNK")</f>
        <v>0</v>
      </c>
      <c r="K708" s="7">
        <f>SUMIFS(NK_XUAT_NHAP!L:L,NK_XUAT_NHAP!E:E,A708,NK_XUAT_NHAP!B:B,"PXK")</f>
        <v>0</v>
      </c>
      <c r="L708" s="7">
        <f>SUMIFS(NK_XUAT_NHAP!O:O,NK_XUAT_NHAP!E:E,A708,NK_XUAT_NHAP!B:B,"PXK")</f>
        <v>0</v>
      </c>
      <c r="M708" s="7">
        <f t="shared" si="42"/>
        <v>8</v>
      </c>
      <c r="N708" s="7">
        <f t="shared" si="43"/>
        <v>187200</v>
      </c>
      <c r="O708" s="7">
        <f t="shared" si="44"/>
        <v>23400</v>
      </c>
    </row>
    <row r="709" spans="1:15" ht="19.5" customHeight="1" x14ac:dyDescent="0.25">
      <c r="A709" s="106" t="s">
        <v>1071</v>
      </c>
      <c r="B709" s="21" t="s">
        <v>1072</v>
      </c>
      <c r="C709" s="23" t="s">
        <v>73</v>
      </c>
      <c r="D709" s="23">
        <v>8</v>
      </c>
      <c r="E709" s="23"/>
      <c r="F709" s="23">
        <v>23400</v>
      </c>
      <c r="G709" s="107">
        <f t="shared" ref="G709:G772" si="45">(D709+E709)*F709</f>
        <v>187200</v>
      </c>
      <c r="I709" s="7">
        <f>SUMIFS(NK_XUAT_NHAP!L:L,NK_XUAT_NHAP!E:E,A709,NK_XUAT_NHAP!B:B,"PNK")</f>
        <v>0</v>
      </c>
      <c r="J709" s="7">
        <f>SUMIFS(NK_XUAT_NHAP!O:O,NK_XUAT_NHAP!E:E,A709,NK_XUAT_NHAP!B:B,"PNK")</f>
        <v>0</v>
      </c>
      <c r="K709" s="7">
        <f>SUMIFS(NK_XUAT_NHAP!L:L,NK_XUAT_NHAP!E:E,A709,NK_XUAT_NHAP!B:B,"PXK")</f>
        <v>0</v>
      </c>
      <c r="L709" s="7">
        <f>SUMIFS(NK_XUAT_NHAP!O:O,NK_XUAT_NHAP!E:E,A709,NK_XUAT_NHAP!B:B,"PXK")</f>
        <v>0</v>
      </c>
      <c r="M709" s="7">
        <f t="shared" ref="M709:M772" si="46">D709+E709+I709-K709</f>
        <v>8</v>
      </c>
      <c r="N709" s="7">
        <f t="shared" ref="N709:N772" si="47">G709+J709-L709</f>
        <v>187200</v>
      </c>
      <c r="O709" s="7">
        <f t="shared" ref="O709:O772" si="48">+IF(M709=0,0,N709/M709)</f>
        <v>23400</v>
      </c>
    </row>
    <row r="710" spans="1:15" ht="19.5" customHeight="1" x14ac:dyDescent="0.25">
      <c r="A710" s="106" t="s">
        <v>1073</v>
      </c>
      <c r="B710" s="21" t="s">
        <v>1074</v>
      </c>
      <c r="C710" s="23" t="s">
        <v>49</v>
      </c>
      <c r="D710" s="23">
        <v>1</v>
      </c>
      <c r="E710" s="23"/>
      <c r="F710" s="23">
        <v>45400</v>
      </c>
      <c r="G710" s="107">
        <f t="shared" si="45"/>
        <v>45400</v>
      </c>
      <c r="I710" s="7">
        <f>SUMIFS(NK_XUAT_NHAP!L:L,NK_XUAT_NHAP!E:E,A710,NK_XUAT_NHAP!B:B,"PNK")</f>
        <v>0</v>
      </c>
      <c r="J710" s="7">
        <f>SUMIFS(NK_XUAT_NHAP!O:O,NK_XUAT_NHAP!E:E,A710,NK_XUAT_NHAP!B:B,"PNK")</f>
        <v>0</v>
      </c>
      <c r="K710" s="7">
        <f>SUMIFS(NK_XUAT_NHAP!L:L,NK_XUAT_NHAP!E:E,A710,NK_XUAT_NHAP!B:B,"PXK")</f>
        <v>0</v>
      </c>
      <c r="L710" s="7">
        <f>SUMIFS(NK_XUAT_NHAP!O:O,NK_XUAT_NHAP!E:E,A710,NK_XUAT_NHAP!B:B,"PXK")</f>
        <v>0</v>
      </c>
      <c r="M710" s="7">
        <f t="shared" si="46"/>
        <v>1</v>
      </c>
      <c r="N710" s="7">
        <f t="shared" si="47"/>
        <v>45400</v>
      </c>
      <c r="O710" s="7">
        <f t="shared" si="48"/>
        <v>45400</v>
      </c>
    </row>
    <row r="711" spans="1:15" ht="19.5" customHeight="1" x14ac:dyDescent="0.25">
      <c r="A711" s="106" t="s">
        <v>1075</v>
      </c>
      <c r="B711" s="21" t="s">
        <v>1076</v>
      </c>
      <c r="C711" s="23" t="s">
        <v>49</v>
      </c>
      <c r="D711" s="23">
        <v>2</v>
      </c>
      <c r="E711" s="23"/>
      <c r="F711" s="23">
        <v>45400</v>
      </c>
      <c r="G711" s="107">
        <f t="shared" si="45"/>
        <v>90800</v>
      </c>
      <c r="I711" s="7">
        <f>SUMIFS(NK_XUAT_NHAP!L:L,NK_XUAT_NHAP!E:E,A711,NK_XUAT_NHAP!B:B,"PNK")</f>
        <v>0</v>
      </c>
      <c r="J711" s="7">
        <f>SUMIFS(NK_XUAT_NHAP!O:O,NK_XUAT_NHAP!E:E,A711,NK_XUAT_NHAP!B:B,"PNK")</f>
        <v>0</v>
      </c>
      <c r="K711" s="7">
        <f>SUMIFS(NK_XUAT_NHAP!L:L,NK_XUAT_NHAP!E:E,A711,NK_XUAT_NHAP!B:B,"PXK")</f>
        <v>0</v>
      </c>
      <c r="L711" s="7">
        <f>SUMIFS(NK_XUAT_NHAP!O:O,NK_XUAT_NHAP!E:E,A711,NK_XUAT_NHAP!B:B,"PXK")</f>
        <v>0</v>
      </c>
      <c r="M711" s="7">
        <f t="shared" si="46"/>
        <v>2</v>
      </c>
      <c r="N711" s="7">
        <f t="shared" si="47"/>
        <v>90800</v>
      </c>
      <c r="O711" s="7">
        <f t="shared" si="48"/>
        <v>45400</v>
      </c>
    </row>
    <row r="712" spans="1:15" ht="19.5" customHeight="1" x14ac:dyDescent="0.25">
      <c r="A712" s="106" t="s">
        <v>1077</v>
      </c>
      <c r="B712" s="21" t="s">
        <v>1078</v>
      </c>
      <c r="C712" s="23" t="s">
        <v>49</v>
      </c>
      <c r="D712" s="23">
        <v>4</v>
      </c>
      <c r="E712" s="23"/>
      <c r="F712" s="23">
        <v>45400</v>
      </c>
      <c r="G712" s="107">
        <f t="shared" si="45"/>
        <v>181600</v>
      </c>
      <c r="I712" s="7">
        <f>SUMIFS(NK_XUAT_NHAP!L:L,NK_XUAT_NHAP!E:E,A712,NK_XUAT_NHAP!B:B,"PNK")</f>
        <v>0</v>
      </c>
      <c r="J712" s="7">
        <f>SUMIFS(NK_XUAT_NHAP!O:O,NK_XUAT_NHAP!E:E,A712,NK_XUAT_NHAP!B:B,"PNK")</f>
        <v>0</v>
      </c>
      <c r="K712" s="7">
        <f>SUMIFS(NK_XUAT_NHAP!L:L,NK_XUAT_NHAP!E:E,A712,NK_XUAT_NHAP!B:B,"PXK")</f>
        <v>0</v>
      </c>
      <c r="L712" s="7">
        <f>SUMIFS(NK_XUAT_NHAP!O:O,NK_XUAT_NHAP!E:E,A712,NK_XUAT_NHAP!B:B,"PXK")</f>
        <v>0</v>
      </c>
      <c r="M712" s="7">
        <f t="shared" si="46"/>
        <v>4</v>
      </c>
      <c r="N712" s="7">
        <f t="shared" si="47"/>
        <v>181600</v>
      </c>
      <c r="O712" s="7">
        <f t="shared" si="48"/>
        <v>45400</v>
      </c>
    </row>
    <row r="713" spans="1:15" ht="19.5" customHeight="1" x14ac:dyDescent="0.25">
      <c r="A713" s="106" t="s">
        <v>1079</v>
      </c>
      <c r="B713" s="21" t="s">
        <v>1080</v>
      </c>
      <c r="C713" s="23" t="s">
        <v>49</v>
      </c>
      <c r="D713" s="23">
        <v>2</v>
      </c>
      <c r="E713" s="23"/>
      <c r="F713" s="23">
        <v>45400</v>
      </c>
      <c r="G713" s="107">
        <f t="shared" si="45"/>
        <v>90800</v>
      </c>
      <c r="I713" s="7">
        <f>SUMIFS(NK_XUAT_NHAP!L:L,NK_XUAT_NHAP!E:E,A713,NK_XUAT_NHAP!B:B,"PNK")</f>
        <v>0</v>
      </c>
      <c r="J713" s="7">
        <f>SUMIFS(NK_XUAT_NHAP!O:O,NK_XUAT_NHAP!E:E,A713,NK_XUAT_NHAP!B:B,"PNK")</f>
        <v>0</v>
      </c>
      <c r="K713" s="7">
        <f>SUMIFS(NK_XUAT_NHAP!L:L,NK_XUAT_NHAP!E:E,A713,NK_XUAT_NHAP!B:B,"PXK")</f>
        <v>0</v>
      </c>
      <c r="L713" s="7">
        <f>SUMIFS(NK_XUAT_NHAP!O:O,NK_XUAT_NHAP!E:E,A713,NK_XUAT_NHAP!B:B,"PXK")</f>
        <v>0</v>
      </c>
      <c r="M713" s="7">
        <f t="shared" si="46"/>
        <v>2</v>
      </c>
      <c r="N713" s="7">
        <f t="shared" si="47"/>
        <v>90800</v>
      </c>
      <c r="O713" s="7">
        <f t="shared" si="48"/>
        <v>45400</v>
      </c>
    </row>
    <row r="714" spans="1:15" ht="19.5" customHeight="1" x14ac:dyDescent="0.25">
      <c r="A714" s="106" t="s">
        <v>1081</v>
      </c>
      <c r="B714" s="21" t="s">
        <v>1082</v>
      </c>
      <c r="C714" s="23">
        <v>0</v>
      </c>
      <c r="D714" s="23">
        <v>0</v>
      </c>
      <c r="E714" s="23"/>
      <c r="F714" s="23">
        <v>0</v>
      </c>
      <c r="G714" s="107">
        <f t="shared" si="45"/>
        <v>0</v>
      </c>
      <c r="I714" s="7">
        <f>SUMIFS(NK_XUAT_NHAP!L:L,NK_XUAT_NHAP!E:E,A714,NK_XUAT_NHAP!B:B,"PNK")</f>
        <v>0</v>
      </c>
      <c r="J714" s="7">
        <f>SUMIFS(NK_XUAT_NHAP!O:O,NK_XUAT_NHAP!E:E,A714,NK_XUAT_NHAP!B:B,"PNK")</f>
        <v>0</v>
      </c>
      <c r="K714" s="7">
        <f>SUMIFS(NK_XUAT_NHAP!L:L,NK_XUAT_NHAP!E:E,A714,NK_XUAT_NHAP!B:B,"PXK")</f>
        <v>0</v>
      </c>
      <c r="L714" s="7">
        <f>SUMIFS(NK_XUAT_NHAP!O:O,NK_XUAT_NHAP!E:E,A714,NK_XUAT_NHAP!B:B,"PXK")</f>
        <v>0</v>
      </c>
      <c r="M714" s="7">
        <f t="shared" si="46"/>
        <v>0</v>
      </c>
      <c r="N714" s="7">
        <f t="shared" si="47"/>
        <v>0</v>
      </c>
      <c r="O714" s="7">
        <f t="shared" si="48"/>
        <v>0</v>
      </c>
    </row>
    <row r="715" spans="1:15" ht="19.5" customHeight="1" x14ac:dyDescent="0.25">
      <c r="A715" s="106" t="s">
        <v>1083</v>
      </c>
      <c r="B715" s="21" t="s">
        <v>1084</v>
      </c>
      <c r="C715" s="23" t="s">
        <v>49</v>
      </c>
      <c r="D715" s="23">
        <v>0</v>
      </c>
      <c r="E715" s="23"/>
      <c r="F715" s="23">
        <v>6600</v>
      </c>
      <c r="G715" s="107">
        <f t="shared" si="45"/>
        <v>0</v>
      </c>
      <c r="I715" s="7">
        <f>SUMIFS(NK_XUAT_NHAP!L:L,NK_XUAT_NHAP!E:E,A715,NK_XUAT_NHAP!B:B,"PNK")</f>
        <v>0</v>
      </c>
      <c r="J715" s="7">
        <f>SUMIFS(NK_XUAT_NHAP!O:O,NK_XUAT_NHAP!E:E,A715,NK_XUAT_NHAP!B:B,"PNK")</f>
        <v>0</v>
      </c>
      <c r="K715" s="7">
        <f>SUMIFS(NK_XUAT_NHAP!L:L,NK_XUAT_NHAP!E:E,A715,NK_XUAT_NHAP!B:B,"PXK")</f>
        <v>0</v>
      </c>
      <c r="L715" s="7">
        <f>SUMIFS(NK_XUAT_NHAP!O:O,NK_XUAT_NHAP!E:E,A715,NK_XUAT_NHAP!B:B,"PXK")</f>
        <v>0</v>
      </c>
      <c r="M715" s="7">
        <f t="shared" si="46"/>
        <v>0</v>
      </c>
      <c r="N715" s="7">
        <f t="shared" si="47"/>
        <v>0</v>
      </c>
      <c r="O715" s="7">
        <f t="shared" si="48"/>
        <v>0</v>
      </c>
    </row>
    <row r="716" spans="1:15" ht="19.5" customHeight="1" x14ac:dyDescent="0.25">
      <c r="A716" s="106" t="s">
        <v>1085</v>
      </c>
      <c r="B716" s="21" t="s">
        <v>1086</v>
      </c>
      <c r="C716" s="23" t="s">
        <v>49</v>
      </c>
      <c r="D716" s="23">
        <v>22</v>
      </c>
      <c r="E716" s="23"/>
      <c r="F716" s="23">
        <v>9300</v>
      </c>
      <c r="G716" s="107">
        <f t="shared" si="45"/>
        <v>204600</v>
      </c>
      <c r="I716" s="7">
        <f>SUMIFS(NK_XUAT_NHAP!L:L,NK_XUAT_NHAP!E:E,A716,NK_XUAT_NHAP!B:B,"PNK")</f>
        <v>0</v>
      </c>
      <c r="J716" s="7">
        <f>SUMIFS(NK_XUAT_NHAP!O:O,NK_XUAT_NHAP!E:E,A716,NK_XUAT_NHAP!B:B,"PNK")</f>
        <v>0</v>
      </c>
      <c r="K716" s="7">
        <f>SUMIFS(NK_XUAT_NHAP!L:L,NK_XUAT_NHAP!E:E,A716,NK_XUAT_NHAP!B:B,"PXK")</f>
        <v>0</v>
      </c>
      <c r="L716" s="7">
        <f>SUMIFS(NK_XUAT_NHAP!O:O,NK_XUAT_NHAP!E:E,A716,NK_XUAT_NHAP!B:B,"PXK")</f>
        <v>0</v>
      </c>
      <c r="M716" s="7">
        <f t="shared" si="46"/>
        <v>22</v>
      </c>
      <c r="N716" s="7">
        <f t="shared" si="47"/>
        <v>204600</v>
      </c>
      <c r="O716" s="7">
        <f t="shared" si="48"/>
        <v>9300</v>
      </c>
    </row>
    <row r="717" spans="1:15" ht="19.5" customHeight="1" x14ac:dyDescent="0.25">
      <c r="A717" s="106" t="s">
        <v>1087</v>
      </c>
      <c r="B717" s="21" t="s">
        <v>1088</v>
      </c>
      <c r="C717" s="23" t="s">
        <v>49</v>
      </c>
      <c r="D717" s="23">
        <v>0</v>
      </c>
      <c r="E717" s="23"/>
      <c r="F717" s="23">
        <v>9600</v>
      </c>
      <c r="G717" s="107">
        <f t="shared" si="45"/>
        <v>0</v>
      </c>
      <c r="I717" s="7">
        <f>SUMIFS(NK_XUAT_NHAP!L:L,NK_XUAT_NHAP!E:E,A717,NK_XUAT_NHAP!B:B,"PNK")</f>
        <v>0</v>
      </c>
      <c r="J717" s="7">
        <f>SUMIFS(NK_XUAT_NHAP!O:O,NK_XUAT_NHAP!E:E,A717,NK_XUAT_NHAP!B:B,"PNK")</f>
        <v>0</v>
      </c>
      <c r="K717" s="7">
        <f>SUMIFS(NK_XUAT_NHAP!L:L,NK_XUAT_NHAP!E:E,A717,NK_XUAT_NHAP!B:B,"PXK")</f>
        <v>0</v>
      </c>
      <c r="L717" s="7">
        <f>SUMIFS(NK_XUAT_NHAP!O:O,NK_XUAT_NHAP!E:E,A717,NK_XUAT_NHAP!B:B,"PXK")</f>
        <v>0</v>
      </c>
      <c r="M717" s="7">
        <f t="shared" si="46"/>
        <v>0</v>
      </c>
      <c r="N717" s="7">
        <f t="shared" si="47"/>
        <v>0</v>
      </c>
      <c r="O717" s="7">
        <f t="shared" si="48"/>
        <v>0</v>
      </c>
    </row>
    <row r="718" spans="1:15" ht="19.5" customHeight="1" x14ac:dyDescent="0.25">
      <c r="A718" s="106" t="s">
        <v>1089</v>
      </c>
      <c r="B718" s="21" t="s">
        <v>1090</v>
      </c>
      <c r="C718" s="23" t="s">
        <v>49</v>
      </c>
      <c r="D718" s="23">
        <v>0</v>
      </c>
      <c r="E718" s="23"/>
      <c r="F718" s="23">
        <v>10100</v>
      </c>
      <c r="G718" s="107">
        <f t="shared" si="45"/>
        <v>0</v>
      </c>
      <c r="I718" s="7">
        <f>SUMIFS(NK_XUAT_NHAP!L:L,NK_XUAT_NHAP!E:E,A718,NK_XUAT_NHAP!B:B,"PNK")</f>
        <v>0</v>
      </c>
      <c r="J718" s="7">
        <f>SUMIFS(NK_XUAT_NHAP!O:O,NK_XUAT_NHAP!E:E,A718,NK_XUAT_NHAP!B:B,"PNK")</f>
        <v>0</v>
      </c>
      <c r="K718" s="7">
        <f>SUMIFS(NK_XUAT_NHAP!L:L,NK_XUAT_NHAP!E:E,A718,NK_XUAT_NHAP!B:B,"PXK")</f>
        <v>0</v>
      </c>
      <c r="L718" s="7">
        <f>SUMIFS(NK_XUAT_NHAP!O:O,NK_XUAT_NHAP!E:E,A718,NK_XUAT_NHAP!B:B,"PXK")</f>
        <v>0</v>
      </c>
      <c r="M718" s="7">
        <f t="shared" si="46"/>
        <v>0</v>
      </c>
      <c r="N718" s="7">
        <f t="shared" si="47"/>
        <v>0</v>
      </c>
      <c r="O718" s="7">
        <f t="shared" si="48"/>
        <v>0</v>
      </c>
    </row>
    <row r="719" spans="1:15" ht="19.5" customHeight="1" x14ac:dyDescent="0.25">
      <c r="A719" s="106" t="s">
        <v>1091</v>
      </c>
      <c r="B719" s="21" t="s">
        <v>1092</v>
      </c>
      <c r="C719" s="23" t="s">
        <v>49</v>
      </c>
      <c r="D719" s="23">
        <v>0</v>
      </c>
      <c r="E719" s="23"/>
      <c r="F719" s="23">
        <v>10800</v>
      </c>
      <c r="G719" s="107">
        <f t="shared" si="45"/>
        <v>0</v>
      </c>
      <c r="I719" s="7">
        <f>SUMIFS(NK_XUAT_NHAP!L:L,NK_XUAT_NHAP!E:E,A719,NK_XUAT_NHAP!B:B,"PNK")</f>
        <v>0</v>
      </c>
      <c r="J719" s="7">
        <f>SUMIFS(NK_XUAT_NHAP!O:O,NK_XUAT_NHAP!E:E,A719,NK_XUAT_NHAP!B:B,"PNK")</f>
        <v>0</v>
      </c>
      <c r="K719" s="7">
        <f>SUMIFS(NK_XUAT_NHAP!L:L,NK_XUAT_NHAP!E:E,A719,NK_XUAT_NHAP!B:B,"PXK")</f>
        <v>0</v>
      </c>
      <c r="L719" s="7">
        <f>SUMIFS(NK_XUAT_NHAP!O:O,NK_XUAT_NHAP!E:E,A719,NK_XUAT_NHAP!B:B,"PXK")</f>
        <v>0</v>
      </c>
      <c r="M719" s="7">
        <f t="shared" si="46"/>
        <v>0</v>
      </c>
      <c r="N719" s="7">
        <f t="shared" si="47"/>
        <v>0</v>
      </c>
      <c r="O719" s="7">
        <f t="shared" si="48"/>
        <v>0</v>
      </c>
    </row>
    <row r="720" spans="1:15" ht="19.5" customHeight="1" x14ac:dyDescent="0.25">
      <c r="A720" s="106" t="s">
        <v>1093</v>
      </c>
      <c r="B720" s="21" t="s">
        <v>1094</v>
      </c>
      <c r="C720" s="23" t="s">
        <v>49</v>
      </c>
      <c r="D720" s="23">
        <v>0</v>
      </c>
      <c r="E720" s="23"/>
      <c r="F720" s="23">
        <v>12100</v>
      </c>
      <c r="G720" s="107">
        <f t="shared" si="45"/>
        <v>0</v>
      </c>
      <c r="I720" s="7">
        <f>SUMIFS(NK_XUAT_NHAP!L:L,NK_XUAT_NHAP!E:E,A720,NK_XUAT_NHAP!B:B,"PNK")</f>
        <v>0</v>
      </c>
      <c r="J720" s="7">
        <f>SUMIFS(NK_XUAT_NHAP!O:O,NK_XUAT_NHAP!E:E,A720,NK_XUAT_NHAP!B:B,"PNK")</f>
        <v>0</v>
      </c>
      <c r="K720" s="7">
        <f>SUMIFS(NK_XUAT_NHAP!L:L,NK_XUAT_NHAP!E:E,A720,NK_XUAT_NHAP!B:B,"PXK")</f>
        <v>0</v>
      </c>
      <c r="L720" s="7">
        <f>SUMIFS(NK_XUAT_NHAP!O:O,NK_XUAT_NHAP!E:E,A720,NK_XUAT_NHAP!B:B,"PXK")</f>
        <v>0</v>
      </c>
      <c r="M720" s="7">
        <f t="shared" si="46"/>
        <v>0</v>
      </c>
      <c r="N720" s="7">
        <f t="shared" si="47"/>
        <v>0</v>
      </c>
      <c r="O720" s="7">
        <f t="shared" si="48"/>
        <v>0</v>
      </c>
    </row>
    <row r="721" spans="1:15" ht="19.5" customHeight="1" x14ac:dyDescent="0.25">
      <c r="A721" s="106" t="s">
        <v>1095</v>
      </c>
      <c r="B721" s="21" t="s">
        <v>1096</v>
      </c>
      <c r="C721" s="23" t="s">
        <v>49</v>
      </c>
      <c r="D721" s="23">
        <v>0</v>
      </c>
      <c r="E721" s="23"/>
      <c r="F721" s="23">
        <v>14200</v>
      </c>
      <c r="G721" s="107">
        <f t="shared" si="45"/>
        <v>0</v>
      </c>
      <c r="I721" s="7">
        <f>SUMIFS(NK_XUAT_NHAP!L:L,NK_XUAT_NHAP!E:E,A721,NK_XUAT_NHAP!B:B,"PNK")</f>
        <v>0</v>
      </c>
      <c r="J721" s="7">
        <f>SUMIFS(NK_XUAT_NHAP!O:O,NK_XUAT_NHAP!E:E,A721,NK_XUAT_NHAP!B:B,"PNK")</f>
        <v>0</v>
      </c>
      <c r="K721" s="7">
        <f>SUMIFS(NK_XUAT_NHAP!L:L,NK_XUAT_NHAP!E:E,A721,NK_XUAT_NHAP!B:B,"PXK")</f>
        <v>0</v>
      </c>
      <c r="L721" s="7">
        <f>SUMIFS(NK_XUAT_NHAP!O:O,NK_XUAT_NHAP!E:E,A721,NK_XUAT_NHAP!B:B,"PXK")</f>
        <v>0</v>
      </c>
      <c r="M721" s="7">
        <f t="shared" si="46"/>
        <v>0</v>
      </c>
      <c r="N721" s="7">
        <f t="shared" si="47"/>
        <v>0</v>
      </c>
      <c r="O721" s="7">
        <f t="shared" si="48"/>
        <v>0</v>
      </c>
    </row>
    <row r="722" spans="1:15" ht="19.5" customHeight="1" x14ac:dyDescent="0.25">
      <c r="A722" s="106" t="s">
        <v>1097</v>
      </c>
      <c r="B722" s="21" t="s">
        <v>1098</v>
      </c>
      <c r="C722" s="23" t="s">
        <v>49</v>
      </c>
      <c r="D722" s="23">
        <v>147</v>
      </c>
      <c r="E722" s="23"/>
      <c r="F722" s="23">
        <v>17700</v>
      </c>
      <c r="G722" s="107">
        <f t="shared" si="45"/>
        <v>2601900</v>
      </c>
      <c r="I722" s="7">
        <f>SUMIFS(NK_XUAT_NHAP!L:L,NK_XUAT_NHAP!E:E,A722,NK_XUAT_NHAP!B:B,"PNK")</f>
        <v>150</v>
      </c>
      <c r="J722" s="7">
        <f>SUMIFS(NK_XUAT_NHAP!O:O,NK_XUAT_NHAP!E:E,A722,NK_XUAT_NHAP!B:B,"PNK")</f>
        <v>2555000</v>
      </c>
      <c r="K722" s="7">
        <f>SUMIFS(NK_XUAT_NHAP!L:L,NK_XUAT_NHAP!E:E,A722,NK_XUAT_NHAP!B:B,"PXK")</f>
        <v>218</v>
      </c>
      <c r="L722" s="7">
        <f>SUMIFS(NK_XUAT_NHAP!O:O,NK_XUAT_NHAP!E:E,A722,NK_XUAT_NHAP!B:B,"PXK")</f>
        <v>5241600</v>
      </c>
      <c r="M722" s="7">
        <f t="shared" si="46"/>
        <v>79</v>
      </c>
      <c r="N722" s="7">
        <f t="shared" si="47"/>
        <v>-84700</v>
      </c>
      <c r="O722" s="7">
        <f t="shared" si="48"/>
        <v>-1072.1518987341772</v>
      </c>
    </row>
    <row r="723" spans="1:15" ht="19.5" customHeight="1" x14ac:dyDescent="0.25">
      <c r="A723" s="106" t="s">
        <v>1099</v>
      </c>
      <c r="B723" s="21" t="s">
        <v>1100</v>
      </c>
      <c r="C723" s="23" t="s">
        <v>49</v>
      </c>
      <c r="D723" s="23">
        <v>0</v>
      </c>
      <c r="E723" s="23"/>
      <c r="F723" s="23">
        <v>19700</v>
      </c>
      <c r="G723" s="107">
        <f t="shared" si="45"/>
        <v>0</v>
      </c>
      <c r="I723" s="7">
        <f>SUMIFS(NK_XUAT_NHAP!L:L,NK_XUAT_NHAP!E:E,A723,NK_XUAT_NHAP!B:B,"PNK")</f>
        <v>0</v>
      </c>
      <c r="J723" s="7">
        <f>SUMIFS(NK_XUAT_NHAP!O:O,NK_XUAT_NHAP!E:E,A723,NK_XUAT_NHAP!B:B,"PNK")</f>
        <v>0</v>
      </c>
      <c r="K723" s="7">
        <f>SUMIFS(NK_XUAT_NHAP!L:L,NK_XUAT_NHAP!E:E,A723,NK_XUAT_NHAP!B:B,"PXK")</f>
        <v>0</v>
      </c>
      <c r="L723" s="7">
        <f>SUMIFS(NK_XUAT_NHAP!O:O,NK_XUAT_NHAP!E:E,A723,NK_XUAT_NHAP!B:B,"PXK")</f>
        <v>0</v>
      </c>
      <c r="M723" s="7">
        <f t="shared" si="46"/>
        <v>0</v>
      </c>
      <c r="N723" s="7">
        <f t="shared" si="47"/>
        <v>0</v>
      </c>
      <c r="O723" s="7">
        <f t="shared" si="48"/>
        <v>0</v>
      </c>
    </row>
    <row r="724" spans="1:15" ht="19.5" customHeight="1" x14ac:dyDescent="0.25">
      <c r="A724" s="106" t="s">
        <v>1101</v>
      </c>
      <c r="B724" s="21" t="s">
        <v>1102</v>
      </c>
      <c r="C724" s="23" t="s">
        <v>49</v>
      </c>
      <c r="D724" s="23">
        <v>148</v>
      </c>
      <c r="E724" s="23"/>
      <c r="F724" s="23">
        <v>24700</v>
      </c>
      <c r="G724" s="107">
        <f t="shared" si="45"/>
        <v>3655600</v>
      </c>
      <c r="I724" s="7">
        <f>SUMIFS(NK_XUAT_NHAP!L:L,NK_XUAT_NHAP!E:E,A724,NK_XUAT_NHAP!B:B,"PNK")</f>
        <v>200</v>
      </c>
      <c r="J724" s="7">
        <f>SUMIFS(NK_XUAT_NHAP!O:O,NK_XUAT_NHAP!E:E,A724,NK_XUAT_NHAP!B:B,"PNK")</f>
        <v>4660000</v>
      </c>
      <c r="K724" s="7">
        <f>SUMIFS(NK_XUAT_NHAP!L:L,NK_XUAT_NHAP!E:E,A724,NK_XUAT_NHAP!B:B,"PXK")</f>
        <v>182</v>
      </c>
      <c r="L724" s="7">
        <f>SUMIFS(NK_XUAT_NHAP!O:O,NK_XUAT_NHAP!E:E,A724,NK_XUAT_NHAP!B:B,"PXK")</f>
        <v>6192200</v>
      </c>
      <c r="M724" s="7">
        <f t="shared" si="46"/>
        <v>166</v>
      </c>
      <c r="N724" s="7">
        <f t="shared" si="47"/>
        <v>2123400</v>
      </c>
      <c r="O724" s="7">
        <f t="shared" si="48"/>
        <v>12791.566265060241</v>
      </c>
    </row>
    <row r="725" spans="1:15" ht="19.5" customHeight="1" x14ac:dyDescent="0.25">
      <c r="A725" s="106" t="s">
        <v>1103</v>
      </c>
      <c r="B725" s="21" t="s">
        <v>1104</v>
      </c>
      <c r="C725" s="23" t="s">
        <v>49</v>
      </c>
      <c r="D725" s="23">
        <v>0</v>
      </c>
      <c r="E725" s="23"/>
      <c r="F725" s="23">
        <v>27600</v>
      </c>
      <c r="G725" s="107">
        <f t="shared" si="45"/>
        <v>0</v>
      </c>
      <c r="I725" s="7">
        <f>SUMIFS(NK_XUAT_NHAP!L:L,NK_XUAT_NHAP!E:E,A725,NK_XUAT_NHAP!B:B,"PNK")</f>
        <v>0</v>
      </c>
      <c r="J725" s="7">
        <f>SUMIFS(NK_XUAT_NHAP!O:O,NK_XUAT_NHAP!E:E,A725,NK_XUAT_NHAP!B:B,"PNK")</f>
        <v>0</v>
      </c>
      <c r="K725" s="7">
        <f>SUMIFS(NK_XUAT_NHAP!L:L,NK_XUAT_NHAP!E:E,A725,NK_XUAT_NHAP!B:B,"PXK")</f>
        <v>0</v>
      </c>
      <c r="L725" s="7">
        <f>SUMIFS(NK_XUAT_NHAP!O:O,NK_XUAT_NHAP!E:E,A725,NK_XUAT_NHAP!B:B,"PXK")</f>
        <v>0</v>
      </c>
      <c r="M725" s="7">
        <f t="shared" si="46"/>
        <v>0</v>
      </c>
      <c r="N725" s="7">
        <f t="shared" si="47"/>
        <v>0</v>
      </c>
      <c r="O725" s="7">
        <f t="shared" si="48"/>
        <v>0</v>
      </c>
    </row>
    <row r="726" spans="1:15" ht="19.5" customHeight="1" x14ac:dyDescent="0.25">
      <c r="A726" s="106" t="s">
        <v>1105</v>
      </c>
      <c r="B726" s="21" t="s">
        <v>1106</v>
      </c>
      <c r="C726" s="23" t="s">
        <v>49</v>
      </c>
      <c r="D726" s="23">
        <v>273</v>
      </c>
      <c r="E726" s="23"/>
      <c r="F726" s="23">
        <v>32900</v>
      </c>
      <c r="G726" s="107">
        <f t="shared" si="45"/>
        <v>8981700</v>
      </c>
      <c r="I726" s="7">
        <f>SUMIFS(NK_XUAT_NHAP!L:L,NK_XUAT_NHAP!E:E,A726,NK_XUAT_NHAP!B:B,"PNK")</f>
        <v>300</v>
      </c>
      <c r="J726" s="7">
        <f>SUMIFS(NK_XUAT_NHAP!O:O,NK_XUAT_NHAP!E:E,A726,NK_XUAT_NHAP!B:B,"PNK")</f>
        <v>9270000</v>
      </c>
      <c r="K726" s="7">
        <f>SUMIFS(NK_XUAT_NHAP!L:L,NK_XUAT_NHAP!E:E,A726,NK_XUAT_NHAP!B:B,"PXK")</f>
        <v>451</v>
      </c>
      <c r="L726" s="7">
        <f>SUMIFS(NK_XUAT_NHAP!O:O,NK_XUAT_NHAP!E:E,A726,NK_XUAT_NHAP!B:B,"PXK")</f>
        <v>19342800</v>
      </c>
      <c r="M726" s="7">
        <f t="shared" si="46"/>
        <v>122</v>
      </c>
      <c r="N726" s="7">
        <f t="shared" si="47"/>
        <v>-1091100</v>
      </c>
      <c r="O726" s="7">
        <f t="shared" si="48"/>
        <v>-8943.442622950819</v>
      </c>
    </row>
    <row r="727" spans="1:15" s="24" customFormat="1" ht="19.5" customHeight="1" x14ac:dyDescent="0.25">
      <c r="A727" s="106" t="s">
        <v>1107</v>
      </c>
      <c r="B727" s="21" t="s">
        <v>1108</v>
      </c>
      <c r="C727" s="23" t="s">
        <v>49</v>
      </c>
      <c r="D727" s="23">
        <v>0</v>
      </c>
      <c r="E727" s="23"/>
      <c r="F727" s="23">
        <v>37900</v>
      </c>
      <c r="G727" s="107">
        <f t="shared" si="45"/>
        <v>0</v>
      </c>
      <c r="I727" s="7">
        <f>SUMIFS(NK_XUAT_NHAP!L:L,NK_XUAT_NHAP!E:E,A727,NK_XUAT_NHAP!B:B,"PNK")</f>
        <v>0</v>
      </c>
      <c r="J727" s="7">
        <f>SUMIFS(NK_XUAT_NHAP!O:O,NK_XUAT_NHAP!E:E,A727,NK_XUAT_NHAP!B:B,"PNK")</f>
        <v>0</v>
      </c>
      <c r="K727" s="7">
        <f>SUMIFS(NK_XUAT_NHAP!L:L,NK_XUAT_NHAP!E:E,A727,NK_XUAT_NHAP!B:B,"PXK")</f>
        <v>0</v>
      </c>
      <c r="L727" s="7">
        <f>SUMIFS(NK_XUAT_NHAP!O:O,NK_XUAT_NHAP!E:E,A727,NK_XUAT_NHAP!B:B,"PXK")</f>
        <v>0</v>
      </c>
      <c r="M727" s="7">
        <f t="shared" si="46"/>
        <v>0</v>
      </c>
      <c r="N727" s="7">
        <f t="shared" si="47"/>
        <v>0</v>
      </c>
      <c r="O727" s="7">
        <f t="shared" si="48"/>
        <v>0</v>
      </c>
    </row>
    <row r="728" spans="1:15" ht="19.5" customHeight="1" x14ac:dyDescent="0.25">
      <c r="A728" s="106" t="s">
        <v>1109</v>
      </c>
      <c r="B728" s="21" t="s">
        <v>1110</v>
      </c>
      <c r="C728" s="23" t="s">
        <v>49</v>
      </c>
      <c r="D728" s="23">
        <v>19</v>
      </c>
      <c r="E728" s="23"/>
      <c r="F728" s="23">
        <v>44200</v>
      </c>
      <c r="G728" s="107">
        <f t="shared" si="45"/>
        <v>839800</v>
      </c>
      <c r="I728" s="7">
        <f>SUMIFS(NK_XUAT_NHAP!L:L,NK_XUAT_NHAP!E:E,A728,NK_XUAT_NHAP!B:B,"PNK")</f>
        <v>100</v>
      </c>
      <c r="J728" s="7">
        <f>SUMIFS(NK_XUAT_NHAP!O:O,NK_XUAT_NHAP!E:E,A728,NK_XUAT_NHAP!B:B,"PNK")</f>
        <v>4160000</v>
      </c>
      <c r="K728" s="7">
        <f>SUMIFS(NK_XUAT_NHAP!L:L,NK_XUAT_NHAP!E:E,A728,NK_XUAT_NHAP!B:B,"PXK")</f>
        <v>84</v>
      </c>
      <c r="L728" s="7">
        <f>SUMIFS(NK_XUAT_NHAP!O:O,NK_XUAT_NHAP!E:E,A728,NK_XUAT_NHAP!B:B,"PXK")</f>
        <v>4972800</v>
      </c>
      <c r="M728" s="7">
        <f t="shared" si="46"/>
        <v>35</v>
      </c>
      <c r="N728" s="7">
        <f t="shared" si="47"/>
        <v>27000</v>
      </c>
      <c r="O728" s="7">
        <f t="shared" si="48"/>
        <v>771.42857142857144</v>
      </c>
    </row>
    <row r="729" spans="1:15" ht="19.5" customHeight="1" x14ac:dyDescent="0.25">
      <c r="A729" s="106" t="s">
        <v>1111</v>
      </c>
      <c r="B729" s="21" t="s">
        <v>1112</v>
      </c>
      <c r="C729" s="23" t="s">
        <v>49</v>
      </c>
      <c r="D729" s="23">
        <v>0</v>
      </c>
      <c r="E729" s="23"/>
      <c r="F729" s="23">
        <v>48300</v>
      </c>
      <c r="G729" s="107">
        <f t="shared" si="45"/>
        <v>0</v>
      </c>
      <c r="I729" s="7">
        <f>SUMIFS(NK_XUAT_NHAP!L:L,NK_XUAT_NHAP!E:E,A729,NK_XUAT_NHAP!B:B,"PNK")</f>
        <v>0</v>
      </c>
      <c r="J729" s="7">
        <f>SUMIFS(NK_XUAT_NHAP!O:O,NK_XUAT_NHAP!E:E,A729,NK_XUAT_NHAP!B:B,"PNK")</f>
        <v>0</v>
      </c>
      <c r="K729" s="7">
        <f>SUMIFS(NK_XUAT_NHAP!L:L,NK_XUAT_NHAP!E:E,A729,NK_XUAT_NHAP!B:B,"PXK")</f>
        <v>0</v>
      </c>
      <c r="L729" s="7">
        <f>SUMIFS(NK_XUAT_NHAP!O:O,NK_XUAT_NHAP!E:E,A729,NK_XUAT_NHAP!B:B,"PXK")</f>
        <v>0</v>
      </c>
      <c r="M729" s="7">
        <f t="shared" si="46"/>
        <v>0</v>
      </c>
      <c r="N729" s="7">
        <f t="shared" si="47"/>
        <v>0</v>
      </c>
      <c r="O729" s="7">
        <f t="shared" si="48"/>
        <v>0</v>
      </c>
    </row>
    <row r="730" spans="1:15" ht="19.5" customHeight="1" x14ac:dyDescent="0.25">
      <c r="A730" s="106" t="s">
        <v>1113</v>
      </c>
      <c r="B730" s="21" t="s">
        <v>1114</v>
      </c>
      <c r="C730" s="23" t="s">
        <v>49</v>
      </c>
      <c r="D730" s="23">
        <v>0</v>
      </c>
      <c r="E730" s="23"/>
      <c r="F730" s="23">
        <v>60200</v>
      </c>
      <c r="G730" s="107">
        <f t="shared" si="45"/>
        <v>0</v>
      </c>
      <c r="I730" s="7">
        <f>SUMIFS(NK_XUAT_NHAP!L:L,NK_XUAT_NHAP!E:E,A730,NK_XUAT_NHAP!B:B,"PNK")</f>
        <v>141</v>
      </c>
      <c r="J730" s="7">
        <f>SUMIFS(NK_XUAT_NHAP!O:O,NK_XUAT_NHAP!E:E,A730,NK_XUAT_NHAP!B:B,"PNK")</f>
        <v>8410200</v>
      </c>
      <c r="K730" s="7">
        <f>SUMIFS(NK_XUAT_NHAP!L:L,NK_XUAT_NHAP!E:E,A730,NK_XUAT_NHAP!B:B,"PXK")</f>
        <v>97</v>
      </c>
      <c r="L730" s="7">
        <f>SUMIFS(NK_XUAT_NHAP!O:O,NK_XUAT_NHAP!E:E,A730,NK_XUAT_NHAP!B:B,"PXK")</f>
        <v>8108200</v>
      </c>
      <c r="M730" s="7">
        <f t="shared" si="46"/>
        <v>44</v>
      </c>
      <c r="N730" s="7">
        <f t="shared" si="47"/>
        <v>302000</v>
      </c>
      <c r="O730" s="7">
        <f t="shared" si="48"/>
        <v>6863.636363636364</v>
      </c>
    </row>
    <row r="731" spans="1:15" ht="19.5" customHeight="1" x14ac:dyDescent="0.25">
      <c r="A731" s="106" t="s">
        <v>1115</v>
      </c>
      <c r="B731" s="21" t="s">
        <v>1116</v>
      </c>
      <c r="C731" s="23" t="s">
        <v>49</v>
      </c>
      <c r="D731" s="23">
        <v>0</v>
      </c>
      <c r="E731" s="23"/>
      <c r="F731" s="23">
        <v>60400</v>
      </c>
      <c r="G731" s="107">
        <f t="shared" si="45"/>
        <v>0</v>
      </c>
      <c r="I731" s="7">
        <f>SUMIFS(NK_XUAT_NHAP!L:L,NK_XUAT_NHAP!E:E,A731,NK_XUAT_NHAP!B:B,"PNK")</f>
        <v>0</v>
      </c>
      <c r="J731" s="7">
        <f>SUMIFS(NK_XUAT_NHAP!O:O,NK_XUAT_NHAP!E:E,A731,NK_XUAT_NHAP!B:B,"PNK")</f>
        <v>0</v>
      </c>
      <c r="K731" s="7">
        <f>SUMIFS(NK_XUAT_NHAP!L:L,NK_XUAT_NHAP!E:E,A731,NK_XUAT_NHAP!B:B,"PXK")</f>
        <v>0</v>
      </c>
      <c r="L731" s="7">
        <f>SUMIFS(NK_XUAT_NHAP!O:O,NK_XUAT_NHAP!E:E,A731,NK_XUAT_NHAP!B:B,"PXK")</f>
        <v>0</v>
      </c>
      <c r="M731" s="7">
        <f t="shared" si="46"/>
        <v>0</v>
      </c>
      <c r="N731" s="7">
        <f t="shared" si="47"/>
        <v>0</v>
      </c>
      <c r="O731" s="7">
        <f t="shared" si="48"/>
        <v>0</v>
      </c>
    </row>
    <row r="732" spans="1:15" ht="19.5" customHeight="1" x14ac:dyDescent="0.25">
      <c r="A732" s="106" t="s">
        <v>1117</v>
      </c>
      <c r="B732" s="21" t="s">
        <v>1118</v>
      </c>
      <c r="C732" s="23" t="s">
        <v>49</v>
      </c>
      <c r="D732" s="23">
        <v>16</v>
      </c>
      <c r="E732" s="23"/>
      <c r="F732" s="23">
        <v>76200</v>
      </c>
      <c r="G732" s="107">
        <f t="shared" si="45"/>
        <v>1219200</v>
      </c>
      <c r="I732" s="7">
        <f>SUMIFS(NK_XUAT_NHAP!L:L,NK_XUAT_NHAP!E:E,A732,NK_XUAT_NHAP!B:B,"PNK")</f>
        <v>0</v>
      </c>
      <c r="J732" s="7">
        <f>SUMIFS(NK_XUAT_NHAP!O:O,NK_XUAT_NHAP!E:E,A732,NK_XUAT_NHAP!B:B,"PNK")</f>
        <v>0</v>
      </c>
      <c r="K732" s="7">
        <f>SUMIFS(NK_XUAT_NHAP!L:L,NK_XUAT_NHAP!E:E,A732,NK_XUAT_NHAP!B:B,"PXK")</f>
        <v>0</v>
      </c>
      <c r="L732" s="7">
        <f>SUMIFS(NK_XUAT_NHAP!O:O,NK_XUAT_NHAP!E:E,A732,NK_XUAT_NHAP!B:B,"PXK")</f>
        <v>0</v>
      </c>
      <c r="M732" s="7">
        <f t="shared" si="46"/>
        <v>16</v>
      </c>
      <c r="N732" s="7">
        <f t="shared" si="47"/>
        <v>1219200</v>
      </c>
      <c r="O732" s="7">
        <f t="shared" si="48"/>
        <v>76200</v>
      </c>
    </row>
    <row r="733" spans="1:15" ht="19.5" customHeight="1" x14ac:dyDescent="0.25">
      <c r="A733" s="106" t="s">
        <v>1119</v>
      </c>
      <c r="B733" s="21" t="s">
        <v>1120</v>
      </c>
      <c r="C733" s="23" t="s">
        <v>49</v>
      </c>
      <c r="D733" s="23">
        <v>0</v>
      </c>
      <c r="E733" s="23"/>
      <c r="F733" s="23">
        <v>90600</v>
      </c>
      <c r="G733" s="107">
        <f t="shared" si="45"/>
        <v>0</v>
      </c>
      <c r="I733" s="7">
        <f>SUMIFS(NK_XUAT_NHAP!L:L,NK_XUAT_NHAP!E:E,A733,NK_XUAT_NHAP!B:B,"PNK")</f>
        <v>0</v>
      </c>
      <c r="J733" s="7">
        <f>SUMIFS(NK_XUAT_NHAP!O:O,NK_XUAT_NHAP!E:E,A733,NK_XUAT_NHAP!B:B,"PNK")</f>
        <v>0</v>
      </c>
      <c r="K733" s="7">
        <f>SUMIFS(NK_XUAT_NHAP!L:L,NK_XUAT_NHAP!E:E,A733,NK_XUAT_NHAP!B:B,"PXK")</f>
        <v>0</v>
      </c>
      <c r="L733" s="7">
        <f>SUMIFS(NK_XUAT_NHAP!O:O,NK_XUAT_NHAP!E:E,A733,NK_XUAT_NHAP!B:B,"PXK")</f>
        <v>0</v>
      </c>
      <c r="M733" s="7">
        <f t="shared" si="46"/>
        <v>0</v>
      </c>
      <c r="N733" s="7">
        <f t="shared" si="47"/>
        <v>0</v>
      </c>
      <c r="O733" s="7">
        <f t="shared" si="48"/>
        <v>0</v>
      </c>
    </row>
    <row r="734" spans="1:15" ht="19.5" customHeight="1" x14ac:dyDescent="0.25">
      <c r="A734" s="106" t="s">
        <v>1121</v>
      </c>
      <c r="B734" s="21" t="s">
        <v>1122</v>
      </c>
      <c r="C734" s="23" t="s">
        <v>49</v>
      </c>
      <c r="D734" s="23">
        <v>140</v>
      </c>
      <c r="E734" s="23"/>
      <c r="F734" s="23">
        <v>105100</v>
      </c>
      <c r="G734" s="107">
        <f t="shared" si="45"/>
        <v>14714000</v>
      </c>
      <c r="I734" s="7">
        <f>SUMIFS(NK_XUAT_NHAP!L:L,NK_XUAT_NHAP!E:E,A734,NK_XUAT_NHAP!B:B,"PNK")</f>
        <v>100</v>
      </c>
      <c r="J734" s="7">
        <f>SUMIFS(NK_XUAT_NHAP!O:O,NK_XUAT_NHAP!E:E,A734,NK_XUAT_NHAP!B:B,"PNK")</f>
        <v>10300000</v>
      </c>
      <c r="K734" s="7">
        <f>SUMIFS(NK_XUAT_NHAP!L:L,NK_XUAT_NHAP!E:E,A734,NK_XUAT_NHAP!B:B,"PXK")</f>
        <v>112</v>
      </c>
      <c r="L734" s="7">
        <f>SUMIFS(NK_XUAT_NHAP!O:O,NK_XUAT_NHAP!E:E,A734,NK_XUAT_NHAP!B:B,"PXK")</f>
        <v>16483600</v>
      </c>
      <c r="M734" s="7">
        <f t="shared" si="46"/>
        <v>128</v>
      </c>
      <c r="N734" s="7">
        <f t="shared" si="47"/>
        <v>8530400</v>
      </c>
      <c r="O734" s="7">
        <f t="shared" si="48"/>
        <v>66643.75</v>
      </c>
    </row>
    <row r="735" spans="1:15" ht="19.5" customHeight="1" x14ac:dyDescent="0.25">
      <c r="A735" s="106" t="s">
        <v>1123</v>
      </c>
      <c r="B735" s="21" t="s">
        <v>1124</v>
      </c>
      <c r="C735" s="23" t="s">
        <v>49</v>
      </c>
      <c r="D735" s="23">
        <v>0</v>
      </c>
      <c r="E735" s="23"/>
      <c r="F735" s="23">
        <v>116100</v>
      </c>
      <c r="G735" s="107">
        <f t="shared" si="45"/>
        <v>0</v>
      </c>
      <c r="I735" s="7">
        <f>SUMIFS(NK_XUAT_NHAP!L:L,NK_XUAT_NHAP!E:E,A735,NK_XUAT_NHAP!B:B,"PNK")</f>
        <v>0</v>
      </c>
      <c r="J735" s="7">
        <f>SUMIFS(NK_XUAT_NHAP!O:O,NK_XUAT_NHAP!E:E,A735,NK_XUAT_NHAP!B:B,"PNK")</f>
        <v>0</v>
      </c>
      <c r="K735" s="7">
        <f>SUMIFS(NK_XUAT_NHAP!L:L,NK_XUAT_NHAP!E:E,A735,NK_XUAT_NHAP!B:B,"PXK")</f>
        <v>0</v>
      </c>
      <c r="L735" s="7">
        <f>SUMIFS(NK_XUAT_NHAP!O:O,NK_XUAT_NHAP!E:E,A735,NK_XUAT_NHAP!B:B,"PXK")</f>
        <v>0</v>
      </c>
      <c r="M735" s="7">
        <f t="shared" si="46"/>
        <v>0</v>
      </c>
      <c r="N735" s="7">
        <f t="shared" si="47"/>
        <v>0</v>
      </c>
      <c r="O735" s="7">
        <f t="shared" si="48"/>
        <v>0</v>
      </c>
    </row>
    <row r="736" spans="1:15" ht="19.5" customHeight="1" x14ac:dyDescent="0.25">
      <c r="A736" s="106" t="s">
        <v>1125</v>
      </c>
      <c r="B736" s="21" t="s">
        <v>1126</v>
      </c>
      <c r="C736" s="23" t="s">
        <v>49</v>
      </c>
      <c r="D736" s="23">
        <v>8</v>
      </c>
      <c r="E736" s="23"/>
      <c r="F736" s="23">
        <v>149400</v>
      </c>
      <c r="G736" s="107">
        <f t="shared" si="45"/>
        <v>1195200</v>
      </c>
      <c r="I736" s="7">
        <f>SUMIFS(NK_XUAT_NHAP!L:L,NK_XUAT_NHAP!E:E,A736,NK_XUAT_NHAP!B:B,"PNK")</f>
        <v>31</v>
      </c>
      <c r="J736" s="7">
        <f>SUMIFS(NK_XUAT_NHAP!O:O,NK_XUAT_NHAP!E:E,A736,NK_XUAT_NHAP!B:B,"PNK")</f>
        <v>4541500</v>
      </c>
      <c r="K736" s="7">
        <f>SUMIFS(NK_XUAT_NHAP!L:L,NK_XUAT_NHAP!E:E,A736,NK_XUAT_NHAP!B:B,"PXK")</f>
        <v>39</v>
      </c>
      <c r="L736" s="7">
        <f>SUMIFS(NK_XUAT_NHAP!O:O,NK_XUAT_NHAP!E:E,A736,NK_XUAT_NHAP!B:B,"PXK")</f>
        <v>7803900</v>
      </c>
      <c r="M736" s="7">
        <f t="shared" si="46"/>
        <v>0</v>
      </c>
      <c r="N736" s="7">
        <f t="shared" si="47"/>
        <v>-2067200</v>
      </c>
      <c r="O736" s="7">
        <f t="shared" si="48"/>
        <v>0</v>
      </c>
    </row>
    <row r="737" spans="1:15" ht="19.5" customHeight="1" x14ac:dyDescent="0.25">
      <c r="A737" s="106" t="s">
        <v>1127</v>
      </c>
      <c r="B737" s="21" t="s">
        <v>1128</v>
      </c>
      <c r="C737" s="23" t="s">
        <v>49</v>
      </c>
      <c r="D737" s="23">
        <v>0</v>
      </c>
      <c r="E737" s="23"/>
      <c r="F737" s="23">
        <v>197700</v>
      </c>
      <c r="G737" s="107">
        <f t="shared" si="45"/>
        <v>0</v>
      </c>
      <c r="I737" s="7">
        <f>SUMIFS(NK_XUAT_NHAP!L:L,NK_XUAT_NHAP!E:E,A737,NK_XUAT_NHAP!B:B,"PNK")</f>
        <v>0</v>
      </c>
      <c r="J737" s="7">
        <f>SUMIFS(NK_XUAT_NHAP!O:O,NK_XUAT_NHAP!E:E,A737,NK_XUAT_NHAP!B:B,"PNK")</f>
        <v>0</v>
      </c>
      <c r="K737" s="7">
        <f>SUMIFS(NK_XUAT_NHAP!L:L,NK_XUAT_NHAP!E:E,A737,NK_XUAT_NHAP!B:B,"PXK")</f>
        <v>0</v>
      </c>
      <c r="L737" s="7">
        <f>SUMIFS(NK_XUAT_NHAP!O:O,NK_XUAT_NHAP!E:E,A737,NK_XUAT_NHAP!B:B,"PXK")</f>
        <v>0</v>
      </c>
      <c r="M737" s="7">
        <f t="shared" si="46"/>
        <v>0</v>
      </c>
      <c r="N737" s="7">
        <f t="shared" si="47"/>
        <v>0</v>
      </c>
      <c r="O737" s="7">
        <f t="shared" si="48"/>
        <v>0</v>
      </c>
    </row>
    <row r="738" spans="1:15" ht="19.5" customHeight="1" x14ac:dyDescent="0.25">
      <c r="A738" s="106" t="s">
        <v>1129</v>
      </c>
      <c r="B738" s="21" t="s">
        <v>1130</v>
      </c>
      <c r="C738" s="23" t="s">
        <v>49</v>
      </c>
      <c r="D738" s="23">
        <v>0</v>
      </c>
      <c r="E738" s="23"/>
      <c r="F738" s="23">
        <v>232900</v>
      </c>
      <c r="G738" s="107">
        <f t="shared" si="45"/>
        <v>0</v>
      </c>
      <c r="I738" s="7">
        <f>SUMIFS(NK_XUAT_NHAP!L:L,NK_XUAT_NHAP!E:E,A738,NK_XUAT_NHAP!B:B,"PNK")</f>
        <v>0</v>
      </c>
      <c r="J738" s="7">
        <f>SUMIFS(NK_XUAT_NHAP!O:O,NK_XUAT_NHAP!E:E,A738,NK_XUAT_NHAP!B:B,"PNK")</f>
        <v>0</v>
      </c>
      <c r="K738" s="7">
        <f>SUMIFS(NK_XUAT_NHAP!L:L,NK_XUAT_NHAP!E:E,A738,NK_XUAT_NHAP!B:B,"PXK")</f>
        <v>0</v>
      </c>
      <c r="L738" s="7">
        <f>SUMIFS(NK_XUAT_NHAP!O:O,NK_XUAT_NHAP!E:E,A738,NK_XUAT_NHAP!B:B,"PXK")</f>
        <v>0</v>
      </c>
      <c r="M738" s="7">
        <f t="shared" si="46"/>
        <v>0</v>
      </c>
      <c r="N738" s="7">
        <f t="shared" si="47"/>
        <v>0</v>
      </c>
      <c r="O738" s="7">
        <f t="shared" si="48"/>
        <v>0</v>
      </c>
    </row>
    <row r="739" spans="1:15" ht="19.5" customHeight="1" x14ac:dyDescent="0.25">
      <c r="A739" s="106" t="s">
        <v>1131</v>
      </c>
      <c r="B739" s="21" t="s">
        <v>1132</v>
      </c>
      <c r="C739" s="23" t="s">
        <v>49</v>
      </c>
      <c r="D739" s="23">
        <v>0</v>
      </c>
      <c r="E739" s="23"/>
      <c r="F739" s="23">
        <v>11300</v>
      </c>
      <c r="G739" s="107">
        <f t="shared" si="45"/>
        <v>0</v>
      </c>
      <c r="I739" s="7">
        <f>SUMIFS(NK_XUAT_NHAP!L:L,NK_XUAT_NHAP!E:E,A739,NK_XUAT_NHAP!B:B,"PNK")</f>
        <v>0</v>
      </c>
      <c r="J739" s="7">
        <f>SUMIFS(NK_XUAT_NHAP!O:O,NK_XUAT_NHAP!E:E,A739,NK_XUAT_NHAP!B:B,"PNK")</f>
        <v>0</v>
      </c>
      <c r="K739" s="7">
        <f>SUMIFS(NK_XUAT_NHAP!L:L,NK_XUAT_NHAP!E:E,A739,NK_XUAT_NHAP!B:B,"PXK")</f>
        <v>0</v>
      </c>
      <c r="L739" s="7">
        <f>SUMIFS(NK_XUAT_NHAP!O:O,NK_XUAT_NHAP!E:E,A739,NK_XUAT_NHAP!B:B,"PXK")</f>
        <v>0</v>
      </c>
      <c r="M739" s="7">
        <f t="shared" si="46"/>
        <v>0</v>
      </c>
      <c r="N739" s="7">
        <f t="shared" si="47"/>
        <v>0</v>
      </c>
      <c r="O739" s="7">
        <f t="shared" si="48"/>
        <v>0</v>
      </c>
    </row>
    <row r="740" spans="1:15" ht="19.5" customHeight="1" x14ac:dyDescent="0.25">
      <c r="A740" s="106" t="s">
        <v>1133</v>
      </c>
      <c r="B740" s="21" t="s">
        <v>1134</v>
      </c>
      <c r="C740" s="23" t="s">
        <v>49</v>
      </c>
      <c r="D740" s="23">
        <v>0</v>
      </c>
      <c r="E740" s="23"/>
      <c r="F740" s="23">
        <v>12400</v>
      </c>
      <c r="G740" s="107">
        <f t="shared" si="45"/>
        <v>0</v>
      </c>
      <c r="I740" s="7">
        <f>SUMIFS(NK_XUAT_NHAP!L:L,NK_XUAT_NHAP!E:E,A740,NK_XUAT_NHAP!B:B,"PNK")</f>
        <v>0</v>
      </c>
      <c r="J740" s="7">
        <f>SUMIFS(NK_XUAT_NHAP!O:O,NK_XUAT_NHAP!E:E,A740,NK_XUAT_NHAP!B:B,"PNK")</f>
        <v>0</v>
      </c>
      <c r="K740" s="7">
        <f>SUMIFS(NK_XUAT_NHAP!L:L,NK_XUAT_NHAP!E:E,A740,NK_XUAT_NHAP!B:B,"PXK")</f>
        <v>0</v>
      </c>
      <c r="L740" s="7">
        <f>SUMIFS(NK_XUAT_NHAP!O:O,NK_XUAT_NHAP!E:E,A740,NK_XUAT_NHAP!B:B,"PXK")</f>
        <v>0</v>
      </c>
      <c r="M740" s="7">
        <f t="shared" si="46"/>
        <v>0</v>
      </c>
      <c r="N740" s="7">
        <f t="shared" si="47"/>
        <v>0</v>
      </c>
      <c r="O740" s="7">
        <f t="shared" si="48"/>
        <v>0</v>
      </c>
    </row>
    <row r="741" spans="1:15" ht="19.5" customHeight="1" x14ac:dyDescent="0.25">
      <c r="A741" s="106" t="s">
        <v>1135</v>
      </c>
      <c r="B741" s="21" t="s">
        <v>1136</v>
      </c>
      <c r="C741" s="23" t="s">
        <v>49</v>
      </c>
      <c r="D741" s="23">
        <v>0</v>
      </c>
      <c r="E741" s="23"/>
      <c r="F741" s="23">
        <v>13500</v>
      </c>
      <c r="G741" s="107">
        <f t="shared" si="45"/>
        <v>0</v>
      </c>
      <c r="I741" s="7">
        <f>SUMIFS(NK_XUAT_NHAP!L:L,NK_XUAT_NHAP!E:E,A741,NK_XUAT_NHAP!B:B,"PNK")</f>
        <v>0</v>
      </c>
      <c r="J741" s="7">
        <f>SUMIFS(NK_XUAT_NHAP!O:O,NK_XUAT_NHAP!E:E,A741,NK_XUAT_NHAP!B:B,"PNK")</f>
        <v>0</v>
      </c>
      <c r="K741" s="7">
        <f>SUMIFS(NK_XUAT_NHAP!L:L,NK_XUAT_NHAP!E:E,A741,NK_XUAT_NHAP!B:B,"PXK")</f>
        <v>0</v>
      </c>
      <c r="L741" s="7">
        <f>SUMIFS(NK_XUAT_NHAP!O:O,NK_XUAT_NHAP!E:E,A741,NK_XUAT_NHAP!B:B,"PXK")</f>
        <v>0</v>
      </c>
      <c r="M741" s="7">
        <f t="shared" si="46"/>
        <v>0</v>
      </c>
      <c r="N741" s="7">
        <f t="shared" si="47"/>
        <v>0</v>
      </c>
      <c r="O741" s="7">
        <f t="shared" si="48"/>
        <v>0</v>
      </c>
    </row>
    <row r="742" spans="1:15" ht="19.5" customHeight="1" x14ac:dyDescent="0.25">
      <c r="A742" s="106" t="s">
        <v>1137</v>
      </c>
      <c r="B742" s="21" t="s">
        <v>1138</v>
      </c>
      <c r="C742" s="23" t="s">
        <v>49</v>
      </c>
      <c r="D742" s="23">
        <v>0</v>
      </c>
      <c r="E742" s="23"/>
      <c r="F742" s="23">
        <v>14500</v>
      </c>
      <c r="G742" s="107">
        <f t="shared" si="45"/>
        <v>0</v>
      </c>
      <c r="I742" s="7">
        <f>SUMIFS(NK_XUAT_NHAP!L:L,NK_XUAT_NHAP!E:E,A742,NK_XUAT_NHAP!B:B,"PNK")</f>
        <v>0</v>
      </c>
      <c r="J742" s="7">
        <f>SUMIFS(NK_XUAT_NHAP!O:O,NK_XUAT_NHAP!E:E,A742,NK_XUAT_NHAP!B:B,"PNK")</f>
        <v>0</v>
      </c>
      <c r="K742" s="7">
        <f>SUMIFS(NK_XUAT_NHAP!L:L,NK_XUAT_NHAP!E:E,A742,NK_XUAT_NHAP!B:B,"PXK")</f>
        <v>0</v>
      </c>
      <c r="L742" s="7">
        <f>SUMIFS(NK_XUAT_NHAP!O:O,NK_XUAT_NHAP!E:E,A742,NK_XUAT_NHAP!B:B,"PXK")</f>
        <v>0</v>
      </c>
      <c r="M742" s="7">
        <f t="shared" si="46"/>
        <v>0</v>
      </c>
      <c r="N742" s="7">
        <f t="shared" si="47"/>
        <v>0</v>
      </c>
      <c r="O742" s="7">
        <f t="shared" si="48"/>
        <v>0</v>
      </c>
    </row>
    <row r="743" spans="1:15" ht="19.5" customHeight="1" x14ac:dyDescent="0.25">
      <c r="A743" s="106" t="s">
        <v>1139</v>
      </c>
      <c r="B743" s="21" t="s">
        <v>1140</v>
      </c>
      <c r="C743" s="23" t="s">
        <v>49</v>
      </c>
      <c r="D743" s="23">
        <v>0</v>
      </c>
      <c r="E743" s="23"/>
      <c r="F743" s="23">
        <v>16300</v>
      </c>
      <c r="G743" s="107">
        <f t="shared" si="45"/>
        <v>0</v>
      </c>
      <c r="I743" s="7">
        <f>SUMIFS(NK_XUAT_NHAP!L:L,NK_XUAT_NHAP!E:E,A743,NK_XUAT_NHAP!B:B,"PNK")</f>
        <v>0</v>
      </c>
      <c r="J743" s="7">
        <f>SUMIFS(NK_XUAT_NHAP!O:O,NK_XUAT_NHAP!E:E,A743,NK_XUAT_NHAP!B:B,"PNK")</f>
        <v>0</v>
      </c>
      <c r="K743" s="7">
        <f>SUMIFS(NK_XUAT_NHAP!L:L,NK_XUAT_NHAP!E:E,A743,NK_XUAT_NHAP!B:B,"PXK")</f>
        <v>0</v>
      </c>
      <c r="L743" s="7">
        <f>SUMIFS(NK_XUAT_NHAP!O:O,NK_XUAT_NHAP!E:E,A743,NK_XUAT_NHAP!B:B,"PXK")</f>
        <v>0</v>
      </c>
      <c r="M743" s="7">
        <f t="shared" si="46"/>
        <v>0</v>
      </c>
      <c r="N743" s="7">
        <f t="shared" si="47"/>
        <v>0</v>
      </c>
      <c r="O743" s="7">
        <f t="shared" si="48"/>
        <v>0</v>
      </c>
    </row>
    <row r="744" spans="1:15" ht="19.5" customHeight="1" x14ac:dyDescent="0.25">
      <c r="A744" s="106" t="s">
        <v>1141</v>
      </c>
      <c r="B744" s="21" t="s">
        <v>1142</v>
      </c>
      <c r="C744" s="23" t="s">
        <v>49</v>
      </c>
      <c r="D744" s="23">
        <v>0</v>
      </c>
      <c r="E744" s="23"/>
      <c r="F744" s="23">
        <v>16900</v>
      </c>
      <c r="G744" s="107">
        <f t="shared" si="45"/>
        <v>0</v>
      </c>
      <c r="I744" s="7">
        <f>SUMIFS(NK_XUAT_NHAP!L:L,NK_XUAT_NHAP!E:E,A744,NK_XUAT_NHAP!B:B,"PNK")</f>
        <v>0</v>
      </c>
      <c r="J744" s="7">
        <f>SUMIFS(NK_XUAT_NHAP!O:O,NK_XUAT_NHAP!E:E,A744,NK_XUAT_NHAP!B:B,"PNK")</f>
        <v>0</v>
      </c>
      <c r="K744" s="7">
        <f>SUMIFS(NK_XUAT_NHAP!L:L,NK_XUAT_NHAP!E:E,A744,NK_XUAT_NHAP!B:B,"PXK")</f>
        <v>0</v>
      </c>
      <c r="L744" s="7">
        <f>SUMIFS(NK_XUAT_NHAP!O:O,NK_XUAT_NHAP!E:E,A744,NK_XUAT_NHAP!B:B,"PXK")</f>
        <v>0</v>
      </c>
      <c r="M744" s="7">
        <f t="shared" si="46"/>
        <v>0</v>
      </c>
      <c r="N744" s="7">
        <f t="shared" si="47"/>
        <v>0</v>
      </c>
      <c r="O744" s="7">
        <f t="shared" si="48"/>
        <v>0</v>
      </c>
    </row>
    <row r="745" spans="1:15" ht="19.5" customHeight="1" x14ac:dyDescent="0.25">
      <c r="A745" s="106" t="s">
        <v>1143</v>
      </c>
      <c r="B745" s="21" t="s">
        <v>1144</v>
      </c>
      <c r="C745" s="23" t="s">
        <v>49</v>
      </c>
      <c r="D745" s="23">
        <v>0</v>
      </c>
      <c r="E745" s="23"/>
      <c r="F745" s="23">
        <v>21400</v>
      </c>
      <c r="G745" s="107">
        <f t="shared" si="45"/>
        <v>0</v>
      </c>
      <c r="I745" s="7">
        <f>SUMIFS(NK_XUAT_NHAP!L:L,NK_XUAT_NHAP!E:E,A745,NK_XUAT_NHAP!B:B,"PNK")</f>
        <v>0</v>
      </c>
      <c r="J745" s="7">
        <f>SUMIFS(NK_XUAT_NHAP!O:O,NK_XUAT_NHAP!E:E,A745,NK_XUAT_NHAP!B:B,"PNK")</f>
        <v>0</v>
      </c>
      <c r="K745" s="7">
        <f>SUMIFS(NK_XUAT_NHAP!L:L,NK_XUAT_NHAP!E:E,A745,NK_XUAT_NHAP!B:B,"PXK")</f>
        <v>0</v>
      </c>
      <c r="L745" s="7">
        <f>SUMIFS(NK_XUAT_NHAP!O:O,NK_XUAT_NHAP!E:E,A745,NK_XUAT_NHAP!B:B,"PXK")</f>
        <v>0</v>
      </c>
      <c r="M745" s="7">
        <f t="shared" si="46"/>
        <v>0</v>
      </c>
      <c r="N745" s="7">
        <f t="shared" si="47"/>
        <v>0</v>
      </c>
      <c r="O745" s="7">
        <f t="shared" si="48"/>
        <v>0</v>
      </c>
    </row>
    <row r="746" spans="1:15" ht="19.5" customHeight="1" x14ac:dyDescent="0.25">
      <c r="A746" s="106" t="s">
        <v>1145</v>
      </c>
      <c r="B746" s="21" t="s">
        <v>1146</v>
      </c>
      <c r="C746" s="23" t="s">
        <v>49</v>
      </c>
      <c r="D746" s="23">
        <v>14</v>
      </c>
      <c r="E746" s="23"/>
      <c r="F746" s="23">
        <v>25200</v>
      </c>
      <c r="G746" s="107">
        <f t="shared" si="45"/>
        <v>352800</v>
      </c>
      <c r="I746" s="7">
        <f>SUMIFS(NK_XUAT_NHAP!L:L,NK_XUAT_NHAP!E:E,A746,NK_XUAT_NHAP!B:B,"PNK")</f>
        <v>11</v>
      </c>
      <c r="J746" s="7">
        <f>SUMIFS(NK_XUAT_NHAP!O:O,NK_XUAT_NHAP!E:E,A746,NK_XUAT_NHAP!B:B,"PNK")</f>
        <v>261800</v>
      </c>
      <c r="K746" s="7">
        <f>SUMIFS(NK_XUAT_NHAP!L:L,NK_XUAT_NHAP!E:E,A746,NK_XUAT_NHAP!B:B,"PXK")</f>
        <v>16</v>
      </c>
      <c r="L746" s="7">
        <f>SUMIFS(NK_XUAT_NHAP!O:O,NK_XUAT_NHAP!E:E,A746,NK_XUAT_NHAP!B:B,"PXK")</f>
        <v>540800</v>
      </c>
      <c r="M746" s="7">
        <f t="shared" si="46"/>
        <v>9</v>
      </c>
      <c r="N746" s="7">
        <f t="shared" si="47"/>
        <v>73800</v>
      </c>
      <c r="O746" s="7">
        <f t="shared" si="48"/>
        <v>8200</v>
      </c>
    </row>
    <row r="747" spans="1:15" ht="19.5" customHeight="1" x14ac:dyDescent="0.25">
      <c r="A747" s="106" t="s">
        <v>1147</v>
      </c>
      <c r="B747" s="21" t="s">
        <v>1148</v>
      </c>
      <c r="C747" s="23" t="s">
        <v>49</v>
      </c>
      <c r="D747" s="23">
        <v>0</v>
      </c>
      <c r="E747" s="23"/>
      <c r="F747" s="23">
        <v>30200</v>
      </c>
      <c r="G747" s="107">
        <f t="shared" si="45"/>
        <v>0</v>
      </c>
      <c r="I747" s="7">
        <f>SUMIFS(NK_XUAT_NHAP!L:L,NK_XUAT_NHAP!E:E,A747,NK_XUAT_NHAP!B:B,"PNK")</f>
        <v>0</v>
      </c>
      <c r="J747" s="7">
        <f>SUMIFS(NK_XUAT_NHAP!O:O,NK_XUAT_NHAP!E:E,A747,NK_XUAT_NHAP!B:B,"PNK")</f>
        <v>0</v>
      </c>
      <c r="K747" s="7">
        <f>SUMIFS(NK_XUAT_NHAP!L:L,NK_XUAT_NHAP!E:E,A747,NK_XUAT_NHAP!B:B,"PXK")</f>
        <v>0</v>
      </c>
      <c r="L747" s="7">
        <f>SUMIFS(NK_XUAT_NHAP!O:O,NK_XUAT_NHAP!E:E,A747,NK_XUAT_NHAP!B:B,"PXK")</f>
        <v>0</v>
      </c>
      <c r="M747" s="7">
        <f t="shared" si="46"/>
        <v>0</v>
      </c>
      <c r="N747" s="7">
        <f t="shared" si="47"/>
        <v>0</v>
      </c>
      <c r="O747" s="7">
        <f t="shared" si="48"/>
        <v>0</v>
      </c>
    </row>
    <row r="748" spans="1:15" ht="19.5" customHeight="1" x14ac:dyDescent="0.25">
      <c r="A748" s="106" t="s">
        <v>1149</v>
      </c>
      <c r="B748" s="21" t="s">
        <v>1150</v>
      </c>
      <c r="C748" s="23" t="s">
        <v>49</v>
      </c>
      <c r="D748" s="23">
        <v>0</v>
      </c>
      <c r="E748" s="23"/>
      <c r="F748" s="23">
        <v>32500</v>
      </c>
      <c r="G748" s="107">
        <f t="shared" si="45"/>
        <v>0</v>
      </c>
      <c r="I748" s="7">
        <f>SUMIFS(NK_XUAT_NHAP!L:L,NK_XUAT_NHAP!E:E,A748,NK_XUAT_NHAP!B:B,"PNK")</f>
        <v>55</v>
      </c>
      <c r="J748" s="7">
        <f>SUMIFS(NK_XUAT_NHAP!O:O,NK_XUAT_NHAP!E:E,A748,NK_XUAT_NHAP!B:B,"PNK")</f>
        <v>1809500</v>
      </c>
      <c r="K748" s="7">
        <f>SUMIFS(NK_XUAT_NHAP!L:L,NK_XUAT_NHAP!E:E,A748,NK_XUAT_NHAP!B:B,"PXK")</f>
        <v>55</v>
      </c>
      <c r="L748" s="7">
        <f>SUMIFS(NK_XUAT_NHAP!O:O,NK_XUAT_NHAP!E:E,A748,NK_XUAT_NHAP!B:B,"PXK")</f>
        <v>2411500</v>
      </c>
      <c r="M748" s="7">
        <f t="shared" si="46"/>
        <v>0</v>
      </c>
      <c r="N748" s="7">
        <f t="shared" si="47"/>
        <v>-602000</v>
      </c>
      <c r="O748" s="7">
        <f t="shared" si="48"/>
        <v>0</v>
      </c>
    </row>
    <row r="749" spans="1:15" ht="19.5" customHeight="1" x14ac:dyDescent="0.25">
      <c r="A749" s="106" t="s">
        <v>1151</v>
      </c>
      <c r="B749" s="21" t="s">
        <v>1152</v>
      </c>
      <c r="C749" s="23" t="s">
        <v>49</v>
      </c>
      <c r="D749" s="23">
        <v>0</v>
      </c>
      <c r="E749" s="23"/>
      <c r="F749" s="23">
        <v>40400</v>
      </c>
      <c r="G749" s="107">
        <f t="shared" si="45"/>
        <v>0</v>
      </c>
      <c r="I749" s="7">
        <f>SUMIFS(NK_XUAT_NHAP!L:L,NK_XUAT_NHAP!E:E,A749,NK_XUAT_NHAP!B:B,"PNK")</f>
        <v>0</v>
      </c>
      <c r="J749" s="7">
        <f>SUMIFS(NK_XUAT_NHAP!O:O,NK_XUAT_NHAP!E:E,A749,NK_XUAT_NHAP!B:B,"PNK")</f>
        <v>0</v>
      </c>
      <c r="K749" s="7">
        <f>SUMIFS(NK_XUAT_NHAP!L:L,NK_XUAT_NHAP!E:E,A749,NK_XUAT_NHAP!B:B,"PXK")</f>
        <v>0</v>
      </c>
      <c r="L749" s="7">
        <f>SUMIFS(NK_XUAT_NHAP!O:O,NK_XUAT_NHAP!E:E,A749,NK_XUAT_NHAP!B:B,"PXK")</f>
        <v>0</v>
      </c>
      <c r="M749" s="7">
        <f t="shared" si="46"/>
        <v>0</v>
      </c>
      <c r="N749" s="7">
        <f t="shared" si="47"/>
        <v>0</v>
      </c>
      <c r="O749" s="7">
        <f t="shared" si="48"/>
        <v>0</v>
      </c>
    </row>
    <row r="750" spans="1:15" ht="19.5" customHeight="1" x14ac:dyDescent="0.25">
      <c r="A750" s="106" t="s">
        <v>1153</v>
      </c>
      <c r="B750" s="21" t="s">
        <v>1154</v>
      </c>
      <c r="C750" s="23" t="s">
        <v>49</v>
      </c>
      <c r="D750" s="23">
        <v>0</v>
      </c>
      <c r="E750" s="23"/>
      <c r="F750" s="23">
        <v>45900</v>
      </c>
      <c r="G750" s="107">
        <f t="shared" si="45"/>
        <v>0</v>
      </c>
      <c r="I750" s="7">
        <f>SUMIFS(NK_XUAT_NHAP!L:L,NK_XUAT_NHAP!E:E,A750,NK_XUAT_NHAP!B:B,"PNK")</f>
        <v>331</v>
      </c>
      <c r="J750" s="7">
        <f>SUMIFS(NK_XUAT_NHAP!O:O,NK_XUAT_NHAP!E:E,A750,NK_XUAT_NHAP!B:B,"PNK")</f>
        <v>14895000</v>
      </c>
      <c r="K750" s="7">
        <f>SUMIFS(NK_XUAT_NHAP!L:L,NK_XUAT_NHAP!E:E,A750,NK_XUAT_NHAP!B:B,"PXK")</f>
        <v>325</v>
      </c>
      <c r="L750" s="7">
        <f>SUMIFS(NK_XUAT_NHAP!O:O,NK_XUAT_NHAP!E:E,A750,NK_XUAT_NHAP!B:B,"PXK")</f>
        <v>20005500</v>
      </c>
      <c r="M750" s="7">
        <f t="shared" si="46"/>
        <v>6</v>
      </c>
      <c r="N750" s="7">
        <f t="shared" si="47"/>
        <v>-5110500</v>
      </c>
      <c r="O750" s="7">
        <f t="shared" si="48"/>
        <v>-851750</v>
      </c>
    </row>
    <row r="751" spans="1:15" ht="19.5" customHeight="1" x14ac:dyDescent="0.25">
      <c r="A751" s="106" t="s">
        <v>1155</v>
      </c>
      <c r="B751" s="21" t="s">
        <v>1156</v>
      </c>
      <c r="C751" s="23" t="s">
        <v>49</v>
      </c>
      <c r="D751" s="23">
        <v>0</v>
      </c>
      <c r="E751" s="23"/>
      <c r="F751" s="23">
        <v>55600</v>
      </c>
      <c r="G751" s="107">
        <f t="shared" si="45"/>
        <v>0</v>
      </c>
      <c r="I751" s="7">
        <f>SUMIFS(NK_XUAT_NHAP!L:L,NK_XUAT_NHAP!E:E,A751,NK_XUAT_NHAP!B:B,"PNK")</f>
        <v>0</v>
      </c>
      <c r="J751" s="7">
        <f>SUMIFS(NK_XUAT_NHAP!O:O,NK_XUAT_NHAP!E:E,A751,NK_XUAT_NHAP!B:B,"PNK")</f>
        <v>0</v>
      </c>
      <c r="K751" s="7">
        <f>SUMIFS(NK_XUAT_NHAP!L:L,NK_XUAT_NHAP!E:E,A751,NK_XUAT_NHAP!B:B,"PXK")</f>
        <v>0</v>
      </c>
      <c r="L751" s="7">
        <f>SUMIFS(NK_XUAT_NHAP!O:O,NK_XUAT_NHAP!E:E,A751,NK_XUAT_NHAP!B:B,"PXK")</f>
        <v>0</v>
      </c>
      <c r="M751" s="7">
        <f t="shared" si="46"/>
        <v>0</v>
      </c>
      <c r="N751" s="7">
        <f t="shared" si="47"/>
        <v>0</v>
      </c>
      <c r="O751" s="7">
        <f t="shared" si="48"/>
        <v>0</v>
      </c>
    </row>
    <row r="752" spans="1:15" ht="19.5" customHeight="1" x14ac:dyDescent="0.25">
      <c r="A752" s="106" t="s">
        <v>1157</v>
      </c>
      <c r="B752" s="21" t="s">
        <v>1158</v>
      </c>
      <c r="C752" s="23" t="s">
        <v>49</v>
      </c>
      <c r="D752" s="23">
        <v>0</v>
      </c>
      <c r="E752" s="23"/>
      <c r="F752" s="23">
        <v>62000</v>
      </c>
      <c r="G752" s="107">
        <f t="shared" si="45"/>
        <v>0</v>
      </c>
      <c r="I752" s="7">
        <f>SUMIFS(NK_XUAT_NHAP!L:L,NK_XUAT_NHAP!E:E,A752,NK_XUAT_NHAP!B:B,"PNK")</f>
        <v>210</v>
      </c>
      <c r="J752" s="7">
        <f>SUMIFS(NK_XUAT_NHAP!O:O,NK_XUAT_NHAP!E:E,A752,NK_XUAT_NHAP!B:B,"PNK")</f>
        <v>12264000</v>
      </c>
      <c r="K752" s="7">
        <f>SUMIFS(NK_XUAT_NHAP!L:L,NK_XUAT_NHAP!E:E,A752,NK_XUAT_NHAP!B:B,"PXK")</f>
        <v>166</v>
      </c>
      <c r="L752" s="7">
        <f>SUMIFS(NK_XUAT_NHAP!O:O,NK_XUAT_NHAP!E:E,A752,NK_XUAT_NHAP!B:B,"PXK")</f>
        <v>13794600</v>
      </c>
      <c r="M752" s="7">
        <f t="shared" si="46"/>
        <v>44</v>
      </c>
      <c r="N752" s="7">
        <f t="shared" si="47"/>
        <v>-1530600</v>
      </c>
      <c r="O752" s="7">
        <f t="shared" si="48"/>
        <v>-34786.36363636364</v>
      </c>
    </row>
    <row r="753" spans="1:15" ht="19.5" customHeight="1" x14ac:dyDescent="0.25">
      <c r="A753" s="106" t="s">
        <v>1159</v>
      </c>
      <c r="B753" s="21" t="s">
        <v>1160</v>
      </c>
      <c r="C753" s="23" t="s">
        <v>49</v>
      </c>
      <c r="D753" s="23">
        <v>0</v>
      </c>
      <c r="E753" s="23"/>
      <c r="F753" s="23">
        <v>71800</v>
      </c>
      <c r="G753" s="107">
        <f t="shared" si="45"/>
        <v>0</v>
      </c>
      <c r="I753" s="7">
        <f>SUMIFS(NK_XUAT_NHAP!L:L,NK_XUAT_NHAP!E:E,A753,NK_XUAT_NHAP!B:B,"PNK")</f>
        <v>0</v>
      </c>
      <c r="J753" s="7">
        <f>SUMIFS(NK_XUAT_NHAP!O:O,NK_XUAT_NHAP!E:E,A753,NK_XUAT_NHAP!B:B,"PNK")</f>
        <v>0</v>
      </c>
      <c r="K753" s="7">
        <f>SUMIFS(NK_XUAT_NHAP!L:L,NK_XUAT_NHAP!E:E,A753,NK_XUAT_NHAP!B:B,"PXK")</f>
        <v>0</v>
      </c>
      <c r="L753" s="7">
        <f>SUMIFS(NK_XUAT_NHAP!O:O,NK_XUAT_NHAP!E:E,A753,NK_XUAT_NHAP!B:B,"PXK")</f>
        <v>0</v>
      </c>
      <c r="M753" s="7">
        <f t="shared" si="46"/>
        <v>0</v>
      </c>
      <c r="N753" s="7">
        <f t="shared" si="47"/>
        <v>0</v>
      </c>
      <c r="O753" s="7">
        <f t="shared" si="48"/>
        <v>0</v>
      </c>
    </row>
    <row r="754" spans="1:15" ht="19.5" customHeight="1" x14ac:dyDescent="0.25">
      <c r="A754" s="106" t="s">
        <v>1161</v>
      </c>
      <c r="B754" s="21" t="s">
        <v>1162</v>
      </c>
      <c r="C754" s="23" t="s">
        <v>49</v>
      </c>
      <c r="D754" s="23">
        <v>94</v>
      </c>
      <c r="E754" s="23"/>
      <c r="F754" s="23">
        <v>86400</v>
      </c>
      <c r="G754" s="107">
        <f t="shared" si="45"/>
        <v>8121600</v>
      </c>
      <c r="I754" s="7">
        <f>SUMIFS(NK_XUAT_NHAP!L:L,NK_XUAT_NHAP!E:E,A754,NK_XUAT_NHAP!B:B,"PNK")</f>
        <v>0</v>
      </c>
      <c r="J754" s="7">
        <f>SUMIFS(NK_XUAT_NHAP!O:O,NK_XUAT_NHAP!E:E,A754,NK_XUAT_NHAP!B:B,"PNK")</f>
        <v>0</v>
      </c>
      <c r="K754" s="7">
        <f>SUMIFS(NK_XUAT_NHAP!L:L,NK_XUAT_NHAP!E:E,A754,NK_XUAT_NHAP!B:B,"PXK")</f>
        <v>0</v>
      </c>
      <c r="L754" s="7">
        <f>SUMIFS(NK_XUAT_NHAP!O:O,NK_XUAT_NHAP!E:E,A754,NK_XUAT_NHAP!B:B,"PXK")</f>
        <v>0</v>
      </c>
      <c r="M754" s="7">
        <f t="shared" si="46"/>
        <v>94</v>
      </c>
      <c r="N754" s="7">
        <f t="shared" si="47"/>
        <v>8121600</v>
      </c>
      <c r="O754" s="7">
        <f t="shared" si="48"/>
        <v>86400</v>
      </c>
    </row>
    <row r="755" spans="1:15" ht="19.5" customHeight="1" x14ac:dyDescent="0.25">
      <c r="A755" s="106" t="s">
        <v>1163</v>
      </c>
      <c r="B755" s="21" t="s">
        <v>1164</v>
      </c>
      <c r="C755" s="23" t="s">
        <v>49</v>
      </c>
      <c r="D755" s="23">
        <v>0</v>
      </c>
      <c r="E755" s="23"/>
      <c r="F755" s="23">
        <v>90800</v>
      </c>
      <c r="G755" s="107">
        <f t="shared" si="45"/>
        <v>0</v>
      </c>
      <c r="I755" s="7">
        <f>SUMIFS(NK_XUAT_NHAP!L:L,NK_XUAT_NHAP!E:E,A755,NK_XUAT_NHAP!B:B,"PNK")</f>
        <v>0</v>
      </c>
      <c r="J755" s="7">
        <f>SUMIFS(NK_XUAT_NHAP!O:O,NK_XUAT_NHAP!E:E,A755,NK_XUAT_NHAP!B:B,"PNK")</f>
        <v>0</v>
      </c>
      <c r="K755" s="7">
        <f>SUMIFS(NK_XUAT_NHAP!L:L,NK_XUAT_NHAP!E:E,A755,NK_XUAT_NHAP!B:B,"PXK")</f>
        <v>0</v>
      </c>
      <c r="L755" s="7">
        <f>SUMIFS(NK_XUAT_NHAP!O:O,NK_XUAT_NHAP!E:E,A755,NK_XUAT_NHAP!B:B,"PXK")</f>
        <v>0</v>
      </c>
      <c r="M755" s="7">
        <f t="shared" si="46"/>
        <v>0</v>
      </c>
      <c r="N755" s="7">
        <f t="shared" si="47"/>
        <v>0</v>
      </c>
      <c r="O755" s="7">
        <f t="shared" si="48"/>
        <v>0</v>
      </c>
    </row>
    <row r="756" spans="1:15" ht="19.5" customHeight="1" x14ac:dyDescent="0.25">
      <c r="A756" s="106" t="s">
        <v>1165</v>
      </c>
      <c r="B756" s="21" t="s">
        <v>1166</v>
      </c>
      <c r="C756" s="23" t="s">
        <v>49</v>
      </c>
      <c r="D756" s="23">
        <v>12</v>
      </c>
      <c r="E756" s="23"/>
      <c r="F756" s="23">
        <v>105500</v>
      </c>
      <c r="G756" s="107">
        <f t="shared" si="45"/>
        <v>1266000</v>
      </c>
      <c r="I756" s="7">
        <f>SUMIFS(NK_XUAT_NHAP!L:L,NK_XUAT_NHAP!E:E,A756,NK_XUAT_NHAP!B:B,"PNK")</f>
        <v>46</v>
      </c>
      <c r="J756" s="7">
        <f>SUMIFS(NK_XUAT_NHAP!O:O,NK_XUAT_NHAP!E:E,A756,NK_XUAT_NHAP!B:B,"PNK")</f>
        <v>4756400</v>
      </c>
      <c r="K756" s="7">
        <f>SUMIFS(NK_XUAT_NHAP!L:L,NK_XUAT_NHAP!E:E,A756,NK_XUAT_NHAP!B:B,"PXK")</f>
        <v>44</v>
      </c>
      <c r="L756" s="7">
        <f>SUMIFS(NK_XUAT_NHAP!O:O,NK_XUAT_NHAP!E:E,A756,NK_XUAT_NHAP!B:B,"PXK")</f>
        <v>5984400</v>
      </c>
      <c r="M756" s="7">
        <f t="shared" si="46"/>
        <v>14</v>
      </c>
      <c r="N756" s="7">
        <f t="shared" si="47"/>
        <v>38000</v>
      </c>
      <c r="O756" s="7">
        <f t="shared" si="48"/>
        <v>2714.2857142857142</v>
      </c>
    </row>
    <row r="757" spans="1:15" ht="19.5" customHeight="1" x14ac:dyDescent="0.25">
      <c r="A757" s="106" t="s">
        <v>1167</v>
      </c>
      <c r="B757" s="21" t="s">
        <v>1168</v>
      </c>
      <c r="C757" s="23" t="s">
        <v>49</v>
      </c>
      <c r="D757" s="23">
        <v>0</v>
      </c>
      <c r="E757" s="23"/>
      <c r="F757" s="23">
        <v>123600</v>
      </c>
      <c r="G757" s="107">
        <f t="shared" si="45"/>
        <v>0</v>
      </c>
      <c r="I757" s="7">
        <f>SUMIFS(NK_XUAT_NHAP!L:L,NK_XUAT_NHAP!E:E,A757,NK_XUAT_NHAP!B:B,"PNK")</f>
        <v>0</v>
      </c>
      <c r="J757" s="7">
        <f>SUMIFS(NK_XUAT_NHAP!O:O,NK_XUAT_NHAP!E:E,A757,NK_XUAT_NHAP!B:B,"PNK")</f>
        <v>0</v>
      </c>
      <c r="K757" s="7">
        <f>SUMIFS(NK_XUAT_NHAP!L:L,NK_XUAT_NHAP!E:E,A757,NK_XUAT_NHAP!B:B,"PXK")</f>
        <v>0</v>
      </c>
      <c r="L757" s="7">
        <f>SUMIFS(NK_XUAT_NHAP!O:O,NK_XUAT_NHAP!E:E,A757,NK_XUAT_NHAP!B:B,"PXK")</f>
        <v>0</v>
      </c>
      <c r="M757" s="7">
        <f t="shared" si="46"/>
        <v>0</v>
      </c>
      <c r="N757" s="7">
        <f t="shared" si="47"/>
        <v>0</v>
      </c>
      <c r="O757" s="7">
        <f t="shared" si="48"/>
        <v>0</v>
      </c>
    </row>
    <row r="758" spans="1:15" ht="19.5" customHeight="1" x14ac:dyDescent="0.25">
      <c r="A758" s="106" t="s">
        <v>1169</v>
      </c>
      <c r="B758" s="21" t="s">
        <v>1170</v>
      </c>
      <c r="C758" s="23" t="s">
        <v>49</v>
      </c>
      <c r="D758" s="23">
        <v>81</v>
      </c>
      <c r="E758" s="23"/>
      <c r="F758" s="23">
        <v>141300</v>
      </c>
      <c r="G758" s="107">
        <f t="shared" si="45"/>
        <v>11445300</v>
      </c>
      <c r="I758" s="7">
        <f>SUMIFS(NK_XUAT_NHAP!L:L,NK_XUAT_NHAP!E:E,A758,NK_XUAT_NHAP!B:B,"PNK")</f>
        <v>316</v>
      </c>
      <c r="J758" s="7">
        <f>SUMIFS(NK_XUAT_NHAP!O:O,NK_XUAT_NHAP!E:E,A758,NK_XUAT_NHAP!B:B,"PNK")</f>
        <v>41857200</v>
      </c>
      <c r="K758" s="7">
        <f>SUMIFS(NK_XUAT_NHAP!L:L,NK_XUAT_NHAP!E:E,A758,NK_XUAT_NHAP!B:B,"PXK")</f>
        <v>281</v>
      </c>
      <c r="L758" s="7">
        <f>SUMIFS(NK_XUAT_NHAP!O:O,NK_XUAT_NHAP!E:E,A758,NK_XUAT_NHAP!B:B,"PXK")</f>
        <v>55125300</v>
      </c>
      <c r="M758" s="7">
        <f t="shared" si="46"/>
        <v>116</v>
      </c>
      <c r="N758" s="7">
        <f t="shared" si="47"/>
        <v>-1822800</v>
      </c>
      <c r="O758" s="7">
        <f t="shared" si="48"/>
        <v>-15713.793103448275</v>
      </c>
    </row>
    <row r="759" spans="1:15" ht="19.5" customHeight="1" x14ac:dyDescent="0.25">
      <c r="A759" s="106" t="s">
        <v>1171</v>
      </c>
      <c r="B759" s="21" t="s">
        <v>1172</v>
      </c>
      <c r="C759" s="23" t="s">
        <v>49</v>
      </c>
      <c r="D759" s="23">
        <v>0</v>
      </c>
      <c r="E759" s="23"/>
      <c r="F759" s="23">
        <v>171600</v>
      </c>
      <c r="G759" s="107">
        <f t="shared" si="45"/>
        <v>0</v>
      </c>
      <c r="I759" s="7">
        <f>SUMIFS(NK_XUAT_NHAP!L:L,NK_XUAT_NHAP!E:E,A759,NK_XUAT_NHAP!B:B,"PNK")</f>
        <v>0</v>
      </c>
      <c r="J759" s="7">
        <f>SUMIFS(NK_XUAT_NHAP!O:O,NK_XUAT_NHAP!E:E,A759,NK_XUAT_NHAP!B:B,"PNK")</f>
        <v>0</v>
      </c>
      <c r="K759" s="7">
        <f>SUMIFS(NK_XUAT_NHAP!L:L,NK_XUAT_NHAP!E:E,A759,NK_XUAT_NHAP!B:B,"PXK")</f>
        <v>0</v>
      </c>
      <c r="L759" s="7">
        <f>SUMIFS(NK_XUAT_NHAP!O:O,NK_XUAT_NHAP!E:E,A759,NK_XUAT_NHAP!B:B,"PXK")</f>
        <v>0</v>
      </c>
      <c r="M759" s="7">
        <f t="shared" si="46"/>
        <v>0</v>
      </c>
      <c r="N759" s="7">
        <f t="shared" si="47"/>
        <v>0</v>
      </c>
      <c r="O759" s="7">
        <f t="shared" si="48"/>
        <v>0</v>
      </c>
    </row>
    <row r="760" spans="1:15" ht="19.5" customHeight="1" x14ac:dyDescent="0.25">
      <c r="A760" s="106" t="s">
        <v>1173</v>
      </c>
      <c r="B760" s="21" t="s">
        <v>1174</v>
      </c>
      <c r="C760" s="23" t="s">
        <v>49</v>
      </c>
      <c r="D760" s="23">
        <v>0</v>
      </c>
      <c r="E760" s="23"/>
      <c r="F760" s="23">
        <v>201900</v>
      </c>
      <c r="G760" s="107">
        <f t="shared" si="45"/>
        <v>0</v>
      </c>
      <c r="I760" s="7">
        <f>SUMIFS(NK_XUAT_NHAP!L:L,NK_XUAT_NHAP!E:E,A760,NK_XUAT_NHAP!B:B,"PNK")</f>
        <v>0</v>
      </c>
      <c r="J760" s="7">
        <f>SUMIFS(NK_XUAT_NHAP!O:O,NK_XUAT_NHAP!E:E,A760,NK_XUAT_NHAP!B:B,"PNK")</f>
        <v>0</v>
      </c>
      <c r="K760" s="7">
        <f>SUMIFS(NK_XUAT_NHAP!L:L,NK_XUAT_NHAP!E:E,A760,NK_XUAT_NHAP!B:B,"PXK")</f>
        <v>0</v>
      </c>
      <c r="L760" s="7">
        <f>SUMIFS(NK_XUAT_NHAP!O:O,NK_XUAT_NHAP!E:E,A760,NK_XUAT_NHAP!B:B,"PXK")</f>
        <v>0</v>
      </c>
      <c r="M760" s="7">
        <f t="shared" si="46"/>
        <v>0</v>
      </c>
      <c r="N760" s="7">
        <f t="shared" si="47"/>
        <v>0</v>
      </c>
      <c r="O760" s="7">
        <f t="shared" si="48"/>
        <v>0</v>
      </c>
    </row>
    <row r="761" spans="1:15" ht="19.5" customHeight="1" x14ac:dyDescent="0.25">
      <c r="A761" s="106" t="s">
        <v>1175</v>
      </c>
      <c r="B761" s="21" t="s">
        <v>1176</v>
      </c>
      <c r="C761" s="23" t="s">
        <v>49</v>
      </c>
      <c r="D761" s="23">
        <v>0</v>
      </c>
      <c r="E761" s="23"/>
      <c r="F761" s="23">
        <v>257400</v>
      </c>
      <c r="G761" s="107">
        <f t="shared" si="45"/>
        <v>0</v>
      </c>
      <c r="I761" s="7">
        <f>SUMIFS(NK_XUAT_NHAP!L:L,NK_XUAT_NHAP!E:E,A761,NK_XUAT_NHAP!B:B,"PNK")</f>
        <v>0</v>
      </c>
      <c r="J761" s="7">
        <f>SUMIFS(NK_XUAT_NHAP!O:O,NK_XUAT_NHAP!E:E,A761,NK_XUAT_NHAP!B:B,"PNK")</f>
        <v>0</v>
      </c>
      <c r="K761" s="7">
        <f>SUMIFS(NK_XUAT_NHAP!L:L,NK_XUAT_NHAP!E:E,A761,NK_XUAT_NHAP!B:B,"PXK")</f>
        <v>0</v>
      </c>
      <c r="L761" s="7">
        <f>SUMIFS(NK_XUAT_NHAP!O:O,NK_XUAT_NHAP!E:E,A761,NK_XUAT_NHAP!B:B,"PXK")</f>
        <v>0</v>
      </c>
      <c r="M761" s="7">
        <f t="shared" si="46"/>
        <v>0</v>
      </c>
      <c r="N761" s="7">
        <f t="shared" si="47"/>
        <v>0</v>
      </c>
      <c r="O761" s="7">
        <f t="shared" si="48"/>
        <v>0</v>
      </c>
    </row>
    <row r="762" spans="1:15" ht="19.5" customHeight="1" x14ac:dyDescent="0.25">
      <c r="A762" s="106" t="s">
        <v>1177</v>
      </c>
      <c r="B762" s="21" t="s">
        <v>1178</v>
      </c>
      <c r="C762" s="23" t="s">
        <v>49</v>
      </c>
      <c r="D762" s="23">
        <v>0</v>
      </c>
      <c r="E762" s="23"/>
      <c r="F762" s="23">
        <v>302800</v>
      </c>
      <c r="G762" s="107">
        <f t="shared" si="45"/>
        <v>0</v>
      </c>
      <c r="I762" s="7">
        <f>SUMIFS(NK_XUAT_NHAP!L:L,NK_XUAT_NHAP!E:E,A762,NK_XUAT_NHAP!B:B,"PNK")</f>
        <v>0</v>
      </c>
      <c r="J762" s="7">
        <f>SUMIFS(NK_XUAT_NHAP!O:O,NK_XUAT_NHAP!E:E,A762,NK_XUAT_NHAP!B:B,"PNK")</f>
        <v>0</v>
      </c>
      <c r="K762" s="7">
        <f>SUMIFS(NK_XUAT_NHAP!L:L,NK_XUAT_NHAP!E:E,A762,NK_XUAT_NHAP!B:B,"PXK")</f>
        <v>0</v>
      </c>
      <c r="L762" s="7">
        <f>SUMIFS(NK_XUAT_NHAP!O:O,NK_XUAT_NHAP!E:E,A762,NK_XUAT_NHAP!B:B,"PXK")</f>
        <v>0</v>
      </c>
      <c r="M762" s="7">
        <f t="shared" si="46"/>
        <v>0</v>
      </c>
      <c r="N762" s="7">
        <f t="shared" si="47"/>
        <v>0</v>
      </c>
      <c r="O762" s="7">
        <f t="shared" si="48"/>
        <v>0</v>
      </c>
    </row>
    <row r="763" spans="1:15" ht="19.5" customHeight="1" x14ac:dyDescent="0.25">
      <c r="A763" s="106" t="s">
        <v>1179</v>
      </c>
      <c r="B763" s="21" t="s">
        <v>1180</v>
      </c>
      <c r="C763" s="23">
        <v>0</v>
      </c>
      <c r="D763" s="23">
        <v>0</v>
      </c>
      <c r="E763" s="23"/>
      <c r="F763" s="23">
        <v>0</v>
      </c>
      <c r="G763" s="107">
        <f t="shared" si="45"/>
        <v>0</v>
      </c>
      <c r="I763" s="7">
        <f>SUMIFS(NK_XUAT_NHAP!L:L,NK_XUAT_NHAP!E:E,A763,NK_XUAT_NHAP!B:B,"PNK")</f>
        <v>0</v>
      </c>
      <c r="J763" s="7">
        <f>SUMIFS(NK_XUAT_NHAP!O:O,NK_XUAT_NHAP!E:E,A763,NK_XUAT_NHAP!B:B,"PNK")</f>
        <v>0</v>
      </c>
      <c r="K763" s="7">
        <f>SUMIFS(NK_XUAT_NHAP!L:L,NK_XUAT_NHAP!E:E,A763,NK_XUAT_NHAP!B:B,"PXK")</f>
        <v>0</v>
      </c>
      <c r="L763" s="7">
        <f>SUMIFS(NK_XUAT_NHAP!O:O,NK_XUAT_NHAP!E:E,A763,NK_XUAT_NHAP!B:B,"PXK")</f>
        <v>0</v>
      </c>
      <c r="M763" s="7">
        <f t="shared" si="46"/>
        <v>0</v>
      </c>
      <c r="N763" s="7">
        <f t="shared" si="47"/>
        <v>0</v>
      </c>
      <c r="O763" s="7">
        <f t="shared" si="48"/>
        <v>0</v>
      </c>
    </row>
    <row r="764" spans="1:15" ht="19.5" customHeight="1" x14ac:dyDescent="0.25">
      <c r="A764" s="106" t="s">
        <v>1181</v>
      </c>
      <c r="B764" s="21" t="s">
        <v>1182</v>
      </c>
      <c r="C764" s="23">
        <v>0</v>
      </c>
      <c r="D764" s="23">
        <v>0</v>
      </c>
      <c r="E764" s="23"/>
      <c r="F764" s="23">
        <v>0</v>
      </c>
      <c r="G764" s="107">
        <f t="shared" si="45"/>
        <v>0</v>
      </c>
      <c r="I764" s="7">
        <f>SUMIFS(NK_XUAT_NHAP!L:L,NK_XUAT_NHAP!E:E,A764,NK_XUAT_NHAP!B:B,"PNK")</f>
        <v>0</v>
      </c>
      <c r="J764" s="7">
        <f>SUMIFS(NK_XUAT_NHAP!O:O,NK_XUAT_NHAP!E:E,A764,NK_XUAT_NHAP!B:B,"PNK")</f>
        <v>0</v>
      </c>
      <c r="K764" s="7">
        <f>SUMIFS(NK_XUAT_NHAP!L:L,NK_XUAT_NHAP!E:E,A764,NK_XUAT_NHAP!B:B,"PXK")</f>
        <v>0</v>
      </c>
      <c r="L764" s="7">
        <f>SUMIFS(NK_XUAT_NHAP!O:O,NK_XUAT_NHAP!E:E,A764,NK_XUAT_NHAP!B:B,"PXK")</f>
        <v>0</v>
      </c>
      <c r="M764" s="7">
        <f t="shared" si="46"/>
        <v>0</v>
      </c>
      <c r="N764" s="7">
        <f t="shared" si="47"/>
        <v>0</v>
      </c>
      <c r="O764" s="7">
        <f t="shared" si="48"/>
        <v>0</v>
      </c>
    </row>
    <row r="765" spans="1:15" ht="19.5" customHeight="1" x14ac:dyDescent="0.25">
      <c r="A765" s="106" t="s">
        <v>1183</v>
      </c>
      <c r="B765" s="21" t="s">
        <v>1184</v>
      </c>
      <c r="C765" s="23">
        <v>0</v>
      </c>
      <c r="D765" s="23">
        <v>0</v>
      </c>
      <c r="E765" s="23"/>
      <c r="F765" s="23">
        <v>0</v>
      </c>
      <c r="G765" s="107">
        <f t="shared" si="45"/>
        <v>0</v>
      </c>
      <c r="I765" s="7">
        <f>SUMIFS(NK_XUAT_NHAP!L:L,NK_XUAT_NHAP!E:E,A765,NK_XUAT_NHAP!B:B,"PNK")</f>
        <v>0</v>
      </c>
      <c r="J765" s="7">
        <f>SUMIFS(NK_XUAT_NHAP!O:O,NK_XUAT_NHAP!E:E,A765,NK_XUAT_NHAP!B:B,"PNK")</f>
        <v>0</v>
      </c>
      <c r="K765" s="7">
        <f>SUMIFS(NK_XUAT_NHAP!L:L,NK_XUAT_NHAP!E:E,A765,NK_XUAT_NHAP!B:B,"PXK")</f>
        <v>0</v>
      </c>
      <c r="L765" s="7">
        <f>SUMIFS(NK_XUAT_NHAP!O:O,NK_XUAT_NHAP!E:E,A765,NK_XUAT_NHAP!B:B,"PXK")</f>
        <v>0</v>
      </c>
      <c r="M765" s="7">
        <f t="shared" si="46"/>
        <v>0</v>
      </c>
      <c r="N765" s="7">
        <f t="shared" si="47"/>
        <v>0</v>
      </c>
      <c r="O765" s="7">
        <f t="shared" si="48"/>
        <v>0</v>
      </c>
    </row>
    <row r="766" spans="1:15" ht="19.5" customHeight="1" x14ac:dyDescent="0.25">
      <c r="A766" s="106" t="s">
        <v>1185</v>
      </c>
      <c r="B766" s="21" t="s">
        <v>1186</v>
      </c>
      <c r="C766" s="23">
        <v>0</v>
      </c>
      <c r="D766" s="23">
        <v>0</v>
      </c>
      <c r="E766" s="23"/>
      <c r="F766" s="23">
        <v>0</v>
      </c>
      <c r="G766" s="107">
        <f t="shared" si="45"/>
        <v>0</v>
      </c>
      <c r="I766" s="7">
        <f>SUMIFS(NK_XUAT_NHAP!L:L,NK_XUAT_NHAP!E:E,A766,NK_XUAT_NHAP!B:B,"PNK")</f>
        <v>0</v>
      </c>
      <c r="J766" s="7">
        <f>SUMIFS(NK_XUAT_NHAP!O:O,NK_XUAT_NHAP!E:E,A766,NK_XUAT_NHAP!B:B,"PNK")</f>
        <v>0</v>
      </c>
      <c r="K766" s="7">
        <f>SUMIFS(NK_XUAT_NHAP!L:L,NK_XUAT_NHAP!E:E,A766,NK_XUAT_NHAP!B:B,"PXK")</f>
        <v>0</v>
      </c>
      <c r="L766" s="7">
        <f>SUMIFS(NK_XUAT_NHAP!O:O,NK_XUAT_NHAP!E:E,A766,NK_XUAT_NHAP!B:B,"PXK")</f>
        <v>0</v>
      </c>
      <c r="M766" s="7">
        <f t="shared" si="46"/>
        <v>0</v>
      </c>
      <c r="N766" s="7">
        <f t="shared" si="47"/>
        <v>0</v>
      </c>
      <c r="O766" s="7">
        <f t="shared" si="48"/>
        <v>0</v>
      </c>
    </row>
    <row r="767" spans="1:15" ht="19.5" customHeight="1" x14ac:dyDescent="0.25">
      <c r="A767" s="106" t="s">
        <v>1187</v>
      </c>
      <c r="B767" s="21" t="s">
        <v>1188</v>
      </c>
      <c r="C767" s="23">
        <v>0</v>
      </c>
      <c r="D767" s="23">
        <v>0</v>
      </c>
      <c r="E767" s="23"/>
      <c r="F767" s="23">
        <v>0</v>
      </c>
      <c r="G767" s="107">
        <f t="shared" si="45"/>
        <v>0</v>
      </c>
      <c r="I767" s="7">
        <f>SUMIFS(NK_XUAT_NHAP!L:L,NK_XUAT_NHAP!E:E,A767,NK_XUAT_NHAP!B:B,"PNK")</f>
        <v>0</v>
      </c>
      <c r="J767" s="7">
        <f>SUMIFS(NK_XUAT_NHAP!O:O,NK_XUAT_NHAP!E:E,A767,NK_XUAT_NHAP!B:B,"PNK")</f>
        <v>0</v>
      </c>
      <c r="K767" s="7">
        <f>SUMIFS(NK_XUAT_NHAP!L:L,NK_XUAT_NHAP!E:E,A767,NK_XUAT_NHAP!B:B,"PXK")</f>
        <v>0</v>
      </c>
      <c r="L767" s="7">
        <f>SUMIFS(NK_XUAT_NHAP!O:O,NK_XUAT_NHAP!E:E,A767,NK_XUAT_NHAP!B:B,"PXK")</f>
        <v>0</v>
      </c>
      <c r="M767" s="7">
        <f t="shared" si="46"/>
        <v>0</v>
      </c>
      <c r="N767" s="7">
        <f t="shared" si="47"/>
        <v>0</v>
      </c>
      <c r="O767" s="7">
        <f t="shared" si="48"/>
        <v>0</v>
      </c>
    </row>
    <row r="768" spans="1:15" ht="19.5" customHeight="1" x14ac:dyDescent="0.25">
      <c r="A768" s="106" t="s">
        <v>1189</v>
      </c>
      <c r="B768" s="21" t="s">
        <v>1190</v>
      </c>
      <c r="C768" s="23">
        <v>0</v>
      </c>
      <c r="D768" s="23">
        <v>0</v>
      </c>
      <c r="E768" s="23"/>
      <c r="F768" s="23">
        <v>0</v>
      </c>
      <c r="G768" s="107">
        <f t="shared" si="45"/>
        <v>0</v>
      </c>
      <c r="I768" s="7">
        <f>SUMIFS(NK_XUAT_NHAP!L:L,NK_XUAT_NHAP!E:E,A768,NK_XUAT_NHAP!B:B,"PNK")</f>
        <v>0</v>
      </c>
      <c r="J768" s="7">
        <f>SUMIFS(NK_XUAT_NHAP!O:O,NK_XUAT_NHAP!E:E,A768,NK_XUAT_NHAP!B:B,"PNK")</f>
        <v>0</v>
      </c>
      <c r="K768" s="7">
        <f>SUMIFS(NK_XUAT_NHAP!L:L,NK_XUAT_NHAP!E:E,A768,NK_XUAT_NHAP!B:B,"PXK")</f>
        <v>0</v>
      </c>
      <c r="L768" s="7">
        <f>SUMIFS(NK_XUAT_NHAP!O:O,NK_XUAT_NHAP!E:E,A768,NK_XUAT_NHAP!B:B,"PXK")</f>
        <v>0</v>
      </c>
      <c r="M768" s="7">
        <f t="shared" si="46"/>
        <v>0</v>
      </c>
      <c r="N768" s="7">
        <f t="shared" si="47"/>
        <v>0</v>
      </c>
      <c r="O768" s="7">
        <f t="shared" si="48"/>
        <v>0</v>
      </c>
    </row>
    <row r="769" spans="1:15" ht="19.5" customHeight="1" x14ac:dyDescent="0.25">
      <c r="A769" s="106" t="s">
        <v>1191</v>
      </c>
      <c r="B769" s="21" t="s">
        <v>1192</v>
      </c>
      <c r="C769" s="23">
        <v>0</v>
      </c>
      <c r="D769" s="23">
        <v>0</v>
      </c>
      <c r="E769" s="23"/>
      <c r="F769" s="23">
        <v>0</v>
      </c>
      <c r="G769" s="107">
        <f t="shared" si="45"/>
        <v>0</v>
      </c>
      <c r="I769" s="7">
        <f>SUMIFS(NK_XUAT_NHAP!L:L,NK_XUAT_NHAP!E:E,A769,NK_XUAT_NHAP!B:B,"PNK")</f>
        <v>0</v>
      </c>
      <c r="J769" s="7">
        <f>SUMIFS(NK_XUAT_NHAP!O:O,NK_XUAT_NHAP!E:E,A769,NK_XUAT_NHAP!B:B,"PNK")</f>
        <v>0</v>
      </c>
      <c r="K769" s="7">
        <f>SUMIFS(NK_XUAT_NHAP!L:L,NK_XUAT_NHAP!E:E,A769,NK_XUAT_NHAP!B:B,"PXK")</f>
        <v>0</v>
      </c>
      <c r="L769" s="7">
        <f>SUMIFS(NK_XUAT_NHAP!O:O,NK_XUAT_NHAP!E:E,A769,NK_XUAT_NHAP!B:B,"PXK")</f>
        <v>0</v>
      </c>
      <c r="M769" s="7">
        <f t="shared" si="46"/>
        <v>0</v>
      </c>
      <c r="N769" s="7">
        <f t="shared" si="47"/>
        <v>0</v>
      </c>
      <c r="O769" s="7">
        <f t="shared" si="48"/>
        <v>0</v>
      </c>
    </row>
    <row r="770" spans="1:15" ht="19.5" customHeight="1" x14ac:dyDescent="0.25">
      <c r="A770" s="106" t="s">
        <v>1193</v>
      </c>
      <c r="B770" s="21" t="s">
        <v>1194</v>
      </c>
      <c r="C770" s="23">
        <v>0</v>
      </c>
      <c r="D770" s="23">
        <v>0</v>
      </c>
      <c r="E770" s="23"/>
      <c r="F770" s="23">
        <v>0</v>
      </c>
      <c r="G770" s="107">
        <f t="shared" si="45"/>
        <v>0</v>
      </c>
      <c r="I770" s="7">
        <f>SUMIFS(NK_XUAT_NHAP!L:L,NK_XUAT_NHAP!E:E,A770,NK_XUAT_NHAP!B:B,"PNK")</f>
        <v>0</v>
      </c>
      <c r="J770" s="7">
        <f>SUMIFS(NK_XUAT_NHAP!O:O,NK_XUAT_NHAP!E:E,A770,NK_XUAT_NHAP!B:B,"PNK")</f>
        <v>0</v>
      </c>
      <c r="K770" s="7">
        <f>SUMIFS(NK_XUAT_NHAP!L:L,NK_XUAT_NHAP!E:E,A770,NK_XUAT_NHAP!B:B,"PXK")</f>
        <v>0</v>
      </c>
      <c r="L770" s="7">
        <f>SUMIFS(NK_XUAT_NHAP!O:O,NK_XUAT_NHAP!E:E,A770,NK_XUAT_NHAP!B:B,"PXK")</f>
        <v>0</v>
      </c>
      <c r="M770" s="7">
        <f t="shared" si="46"/>
        <v>0</v>
      </c>
      <c r="N770" s="7">
        <f t="shared" si="47"/>
        <v>0</v>
      </c>
      <c r="O770" s="7">
        <f t="shared" si="48"/>
        <v>0</v>
      </c>
    </row>
    <row r="771" spans="1:15" ht="19.5" customHeight="1" x14ac:dyDescent="0.25">
      <c r="A771" s="106" t="s">
        <v>1195</v>
      </c>
      <c r="B771" s="21" t="s">
        <v>1196</v>
      </c>
      <c r="C771" s="23">
        <v>0</v>
      </c>
      <c r="D771" s="23">
        <v>0</v>
      </c>
      <c r="E771" s="23"/>
      <c r="F771" s="23">
        <v>0</v>
      </c>
      <c r="G771" s="107">
        <f t="shared" si="45"/>
        <v>0</v>
      </c>
      <c r="I771" s="7">
        <f>SUMIFS(NK_XUAT_NHAP!L:L,NK_XUAT_NHAP!E:E,A771,NK_XUAT_NHAP!B:B,"PNK")</f>
        <v>0</v>
      </c>
      <c r="J771" s="7">
        <f>SUMIFS(NK_XUAT_NHAP!O:O,NK_XUAT_NHAP!E:E,A771,NK_XUAT_NHAP!B:B,"PNK")</f>
        <v>0</v>
      </c>
      <c r="K771" s="7">
        <f>SUMIFS(NK_XUAT_NHAP!L:L,NK_XUAT_NHAP!E:E,A771,NK_XUAT_NHAP!B:B,"PXK")</f>
        <v>0</v>
      </c>
      <c r="L771" s="7">
        <f>SUMIFS(NK_XUAT_NHAP!O:O,NK_XUAT_NHAP!E:E,A771,NK_XUAT_NHAP!B:B,"PXK")</f>
        <v>0</v>
      </c>
      <c r="M771" s="7">
        <f t="shared" si="46"/>
        <v>0</v>
      </c>
      <c r="N771" s="7">
        <f t="shared" si="47"/>
        <v>0</v>
      </c>
      <c r="O771" s="7">
        <f t="shared" si="48"/>
        <v>0</v>
      </c>
    </row>
    <row r="772" spans="1:15" ht="19.5" customHeight="1" x14ac:dyDescent="0.25">
      <c r="A772" s="106" t="s">
        <v>1197</v>
      </c>
      <c r="B772" s="21" t="s">
        <v>1198</v>
      </c>
      <c r="C772" s="23">
        <v>0</v>
      </c>
      <c r="D772" s="23">
        <v>0</v>
      </c>
      <c r="E772" s="23"/>
      <c r="F772" s="23">
        <v>0</v>
      </c>
      <c r="G772" s="107">
        <f t="shared" si="45"/>
        <v>0</v>
      </c>
      <c r="I772" s="7">
        <f>SUMIFS(NK_XUAT_NHAP!L:L,NK_XUAT_NHAP!E:E,A772,NK_XUAT_NHAP!B:B,"PNK")</f>
        <v>0</v>
      </c>
      <c r="J772" s="7">
        <f>SUMIFS(NK_XUAT_NHAP!O:O,NK_XUAT_NHAP!E:E,A772,NK_XUAT_NHAP!B:B,"PNK")</f>
        <v>0</v>
      </c>
      <c r="K772" s="7">
        <f>SUMIFS(NK_XUAT_NHAP!L:L,NK_XUAT_NHAP!E:E,A772,NK_XUAT_NHAP!B:B,"PXK")</f>
        <v>0</v>
      </c>
      <c r="L772" s="7">
        <f>SUMIFS(NK_XUAT_NHAP!O:O,NK_XUAT_NHAP!E:E,A772,NK_XUAT_NHAP!B:B,"PXK")</f>
        <v>0</v>
      </c>
      <c r="M772" s="7">
        <f t="shared" si="46"/>
        <v>0</v>
      </c>
      <c r="N772" s="7">
        <f t="shared" si="47"/>
        <v>0</v>
      </c>
      <c r="O772" s="7">
        <f t="shared" si="48"/>
        <v>0</v>
      </c>
    </row>
    <row r="773" spans="1:15" ht="19.5" customHeight="1" x14ac:dyDescent="0.25">
      <c r="A773" s="106" t="s">
        <v>1199</v>
      </c>
      <c r="B773" s="21" t="s">
        <v>1200</v>
      </c>
      <c r="C773" s="23">
        <v>0</v>
      </c>
      <c r="D773" s="23">
        <v>0</v>
      </c>
      <c r="E773" s="23"/>
      <c r="F773" s="23">
        <v>0</v>
      </c>
      <c r="G773" s="107">
        <f t="shared" ref="G773:G836" si="49">(D773+E773)*F773</f>
        <v>0</v>
      </c>
      <c r="I773" s="7">
        <f>SUMIFS(NK_XUAT_NHAP!L:L,NK_XUAT_NHAP!E:E,A773,NK_XUAT_NHAP!B:B,"PNK")</f>
        <v>0</v>
      </c>
      <c r="J773" s="7">
        <f>SUMIFS(NK_XUAT_NHAP!O:O,NK_XUAT_NHAP!E:E,A773,NK_XUAT_NHAP!B:B,"PNK")</f>
        <v>0</v>
      </c>
      <c r="K773" s="7">
        <f>SUMIFS(NK_XUAT_NHAP!L:L,NK_XUAT_NHAP!E:E,A773,NK_XUAT_NHAP!B:B,"PXK")</f>
        <v>0</v>
      </c>
      <c r="L773" s="7">
        <f>SUMIFS(NK_XUAT_NHAP!O:O,NK_XUAT_NHAP!E:E,A773,NK_XUAT_NHAP!B:B,"PXK")</f>
        <v>0</v>
      </c>
      <c r="M773" s="7">
        <f t="shared" ref="M773:M836" si="50">D773+E773+I773-K773</f>
        <v>0</v>
      </c>
      <c r="N773" s="7">
        <f t="shared" ref="N773:N836" si="51">G773+J773-L773</f>
        <v>0</v>
      </c>
      <c r="O773" s="7">
        <f t="shared" ref="O773:O836" si="52">+IF(M773=0,0,N773/M773)</f>
        <v>0</v>
      </c>
    </row>
    <row r="774" spans="1:15" ht="19.5" customHeight="1" x14ac:dyDescent="0.25">
      <c r="A774" s="106" t="s">
        <v>1201</v>
      </c>
      <c r="B774" s="21" t="s">
        <v>1202</v>
      </c>
      <c r="C774" s="23">
        <v>0</v>
      </c>
      <c r="D774" s="23">
        <v>0</v>
      </c>
      <c r="E774" s="23"/>
      <c r="F774" s="23">
        <v>0</v>
      </c>
      <c r="G774" s="107">
        <f t="shared" si="49"/>
        <v>0</v>
      </c>
      <c r="I774" s="7">
        <f>SUMIFS(NK_XUAT_NHAP!L:L,NK_XUAT_NHAP!E:E,A774,NK_XUAT_NHAP!B:B,"PNK")</f>
        <v>0</v>
      </c>
      <c r="J774" s="7">
        <f>SUMIFS(NK_XUAT_NHAP!O:O,NK_XUAT_NHAP!E:E,A774,NK_XUAT_NHAP!B:B,"PNK")</f>
        <v>0</v>
      </c>
      <c r="K774" s="7">
        <f>SUMIFS(NK_XUAT_NHAP!L:L,NK_XUAT_NHAP!E:E,A774,NK_XUAT_NHAP!B:B,"PXK")</f>
        <v>0</v>
      </c>
      <c r="L774" s="7">
        <f>SUMIFS(NK_XUAT_NHAP!O:O,NK_XUAT_NHAP!E:E,A774,NK_XUAT_NHAP!B:B,"PXK")</f>
        <v>0</v>
      </c>
      <c r="M774" s="7">
        <f t="shared" si="50"/>
        <v>0</v>
      </c>
      <c r="N774" s="7">
        <f t="shared" si="51"/>
        <v>0</v>
      </c>
      <c r="O774" s="7">
        <f t="shared" si="52"/>
        <v>0</v>
      </c>
    </row>
    <row r="775" spans="1:15" ht="19.5" customHeight="1" x14ac:dyDescent="0.25">
      <c r="A775" s="106" t="s">
        <v>1203</v>
      </c>
      <c r="B775" s="21" t="s">
        <v>1204</v>
      </c>
      <c r="C775" s="23">
        <v>0</v>
      </c>
      <c r="D775" s="23">
        <v>0</v>
      </c>
      <c r="E775" s="23"/>
      <c r="F775" s="23">
        <v>0</v>
      </c>
      <c r="G775" s="107">
        <f t="shared" si="49"/>
        <v>0</v>
      </c>
      <c r="I775" s="7">
        <f>SUMIFS(NK_XUAT_NHAP!L:L,NK_XUAT_NHAP!E:E,A775,NK_XUAT_NHAP!B:B,"PNK")</f>
        <v>0</v>
      </c>
      <c r="J775" s="7">
        <f>SUMIFS(NK_XUAT_NHAP!O:O,NK_XUAT_NHAP!E:E,A775,NK_XUAT_NHAP!B:B,"PNK")</f>
        <v>0</v>
      </c>
      <c r="K775" s="7">
        <f>SUMIFS(NK_XUAT_NHAP!L:L,NK_XUAT_NHAP!E:E,A775,NK_XUAT_NHAP!B:B,"PXK")</f>
        <v>0</v>
      </c>
      <c r="L775" s="7">
        <f>SUMIFS(NK_XUAT_NHAP!O:O,NK_XUAT_NHAP!E:E,A775,NK_XUAT_NHAP!B:B,"PXK")</f>
        <v>0</v>
      </c>
      <c r="M775" s="7">
        <f t="shared" si="50"/>
        <v>0</v>
      </c>
      <c r="N775" s="7">
        <f t="shared" si="51"/>
        <v>0</v>
      </c>
      <c r="O775" s="7">
        <f t="shared" si="52"/>
        <v>0</v>
      </c>
    </row>
    <row r="776" spans="1:15" ht="19.5" customHeight="1" x14ac:dyDescent="0.25">
      <c r="A776" s="106" t="s">
        <v>1205</v>
      </c>
      <c r="B776" s="21" t="s">
        <v>1206</v>
      </c>
      <c r="C776" s="23">
        <v>0</v>
      </c>
      <c r="D776" s="23">
        <v>0</v>
      </c>
      <c r="E776" s="23"/>
      <c r="F776" s="23">
        <v>0</v>
      </c>
      <c r="G776" s="107">
        <f t="shared" si="49"/>
        <v>0</v>
      </c>
      <c r="I776" s="7">
        <f>SUMIFS(NK_XUAT_NHAP!L:L,NK_XUAT_NHAP!E:E,A776,NK_XUAT_NHAP!B:B,"PNK")</f>
        <v>0</v>
      </c>
      <c r="J776" s="7">
        <f>SUMIFS(NK_XUAT_NHAP!O:O,NK_XUAT_NHAP!E:E,A776,NK_XUAT_NHAP!B:B,"PNK")</f>
        <v>0</v>
      </c>
      <c r="K776" s="7">
        <f>SUMIFS(NK_XUAT_NHAP!L:L,NK_XUAT_NHAP!E:E,A776,NK_XUAT_NHAP!B:B,"PXK")</f>
        <v>0</v>
      </c>
      <c r="L776" s="7">
        <f>SUMIFS(NK_XUAT_NHAP!O:O,NK_XUAT_NHAP!E:E,A776,NK_XUAT_NHAP!B:B,"PXK")</f>
        <v>0</v>
      </c>
      <c r="M776" s="7">
        <f t="shared" si="50"/>
        <v>0</v>
      </c>
      <c r="N776" s="7">
        <f t="shared" si="51"/>
        <v>0</v>
      </c>
      <c r="O776" s="7">
        <f t="shared" si="52"/>
        <v>0</v>
      </c>
    </row>
    <row r="777" spans="1:15" ht="19.5" customHeight="1" x14ac:dyDescent="0.25">
      <c r="A777" s="106" t="s">
        <v>1207</v>
      </c>
      <c r="B777" s="21" t="s">
        <v>1208</v>
      </c>
      <c r="C777" s="23">
        <v>0</v>
      </c>
      <c r="D777" s="23">
        <v>0</v>
      </c>
      <c r="E777" s="23"/>
      <c r="F777" s="23">
        <v>0</v>
      </c>
      <c r="G777" s="107">
        <f t="shared" si="49"/>
        <v>0</v>
      </c>
      <c r="I777" s="7">
        <f>SUMIFS(NK_XUAT_NHAP!L:L,NK_XUAT_NHAP!E:E,A777,NK_XUAT_NHAP!B:B,"PNK")</f>
        <v>0</v>
      </c>
      <c r="J777" s="7">
        <f>SUMIFS(NK_XUAT_NHAP!O:O,NK_XUAT_NHAP!E:E,A777,NK_XUAT_NHAP!B:B,"PNK")</f>
        <v>0</v>
      </c>
      <c r="K777" s="7">
        <f>SUMIFS(NK_XUAT_NHAP!L:L,NK_XUAT_NHAP!E:E,A777,NK_XUAT_NHAP!B:B,"PXK")</f>
        <v>0</v>
      </c>
      <c r="L777" s="7">
        <f>SUMIFS(NK_XUAT_NHAP!O:O,NK_XUAT_NHAP!E:E,A777,NK_XUAT_NHAP!B:B,"PXK")</f>
        <v>0</v>
      </c>
      <c r="M777" s="7">
        <f t="shared" si="50"/>
        <v>0</v>
      </c>
      <c r="N777" s="7">
        <f t="shared" si="51"/>
        <v>0</v>
      </c>
      <c r="O777" s="7">
        <f t="shared" si="52"/>
        <v>0</v>
      </c>
    </row>
    <row r="778" spans="1:15" ht="19.5" customHeight="1" x14ac:dyDescent="0.25">
      <c r="A778" s="106" t="s">
        <v>1209</v>
      </c>
      <c r="B778" s="21" t="s">
        <v>1210</v>
      </c>
      <c r="C778" s="23">
        <v>0</v>
      </c>
      <c r="D778" s="23">
        <v>0</v>
      </c>
      <c r="E778" s="23"/>
      <c r="F778" s="23">
        <v>0</v>
      </c>
      <c r="G778" s="107">
        <f t="shared" si="49"/>
        <v>0</v>
      </c>
      <c r="I778" s="7">
        <f>SUMIFS(NK_XUAT_NHAP!L:L,NK_XUAT_NHAP!E:E,A778,NK_XUAT_NHAP!B:B,"PNK")</f>
        <v>0</v>
      </c>
      <c r="J778" s="7">
        <f>SUMIFS(NK_XUAT_NHAP!O:O,NK_XUAT_NHAP!E:E,A778,NK_XUAT_NHAP!B:B,"PNK")</f>
        <v>0</v>
      </c>
      <c r="K778" s="7">
        <f>SUMIFS(NK_XUAT_NHAP!L:L,NK_XUAT_NHAP!E:E,A778,NK_XUAT_NHAP!B:B,"PXK")</f>
        <v>0</v>
      </c>
      <c r="L778" s="7">
        <f>SUMIFS(NK_XUAT_NHAP!O:O,NK_XUAT_NHAP!E:E,A778,NK_XUAT_NHAP!B:B,"PXK")</f>
        <v>0</v>
      </c>
      <c r="M778" s="7">
        <f t="shared" si="50"/>
        <v>0</v>
      </c>
      <c r="N778" s="7">
        <f t="shared" si="51"/>
        <v>0</v>
      </c>
      <c r="O778" s="7">
        <f t="shared" si="52"/>
        <v>0</v>
      </c>
    </row>
    <row r="779" spans="1:15" ht="19.5" customHeight="1" x14ac:dyDescent="0.25">
      <c r="A779" s="106" t="s">
        <v>1211</v>
      </c>
      <c r="B779" s="21" t="s">
        <v>1212</v>
      </c>
      <c r="C779" s="23" t="s">
        <v>49</v>
      </c>
      <c r="D779" s="23">
        <v>343</v>
      </c>
      <c r="E779" s="23"/>
      <c r="F779" s="23">
        <v>6300</v>
      </c>
      <c r="G779" s="107">
        <f t="shared" si="49"/>
        <v>2160900</v>
      </c>
      <c r="I779" s="7">
        <f>SUMIFS(NK_XUAT_NHAP!L:L,NK_XUAT_NHAP!E:E,A779,NK_XUAT_NHAP!B:B,"PNK")</f>
        <v>0</v>
      </c>
      <c r="J779" s="7">
        <f>SUMIFS(NK_XUAT_NHAP!O:O,NK_XUAT_NHAP!E:E,A779,NK_XUAT_NHAP!B:B,"PNK")</f>
        <v>0</v>
      </c>
      <c r="K779" s="7">
        <f>SUMIFS(NK_XUAT_NHAP!L:L,NK_XUAT_NHAP!E:E,A779,NK_XUAT_NHAP!B:B,"PXK")</f>
        <v>1</v>
      </c>
      <c r="L779" s="7">
        <f>SUMIFS(NK_XUAT_NHAP!O:O,NK_XUAT_NHAP!E:E,A779,NK_XUAT_NHAP!B:B,"PXK")</f>
        <v>8400</v>
      </c>
      <c r="M779" s="7">
        <f t="shared" si="50"/>
        <v>342</v>
      </c>
      <c r="N779" s="7">
        <f t="shared" si="51"/>
        <v>2152500</v>
      </c>
      <c r="O779" s="7">
        <f t="shared" si="52"/>
        <v>6293.8596491228072</v>
      </c>
    </row>
    <row r="780" spans="1:15" ht="19.5" customHeight="1" x14ac:dyDescent="0.25">
      <c r="A780" s="106" t="s">
        <v>1213</v>
      </c>
      <c r="B780" s="21" t="s">
        <v>1214</v>
      </c>
      <c r="C780" s="23" t="s">
        <v>49</v>
      </c>
      <c r="D780" s="23">
        <v>478</v>
      </c>
      <c r="E780" s="23"/>
      <c r="F780" s="23">
        <v>7200</v>
      </c>
      <c r="G780" s="107">
        <f t="shared" si="49"/>
        <v>3441600</v>
      </c>
      <c r="I780" s="7">
        <f>SUMIFS(NK_XUAT_NHAP!L:L,NK_XUAT_NHAP!E:E,A780,NK_XUAT_NHAP!B:B,"PNK")</f>
        <v>300</v>
      </c>
      <c r="J780" s="7">
        <f>SUMIFS(NK_XUAT_NHAP!O:O,NK_XUAT_NHAP!E:E,A780,NK_XUAT_NHAP!B:B,"PNK")</f>
        <v>2010000</v>
      </c>
      <c r="K780" s="7">
        <f>SUMIFS(NK_XUAT_NHAP!L:L,NK_XUAT_NHAP!E:E,A780,NK_XUAT_NHAP!B:B,"PXK")</f>
        <v>471</v>
      </c>
      <c r="L780" s="7">
        <f>SUMIFS(NK_XUAT_NHAP!O:O,NK_XUAT_NHAP!E:E,A780,NK_XUAT_NHAP!B:B,"PXK")</f>
        <v>4568700</v>
      </c>
      <c r="M780" s="7">
        <f t="shared" si="50"/>
        <v>307</v>
      </c>
      <c r="N780" s="7">
        <f t="shared" si="51"/>
        <v>882900</v>
      </c>
      <c r="O780" s="7">
        <f t="shared" si="52"/>
        <v>2875.8957654723126</v>
      </c>
    </row>
    <row r="781" spans="1:15" ht="19.5" customHeight="1" x14ac:dyDescent="0.25">
      <c r="A781" s="106" t="s">
        <v>1215</v>
      </c>
      <c r="B781" s="21" t="s">
        <v>1216</v>
      </c>
      <c r="C781" s="23" t="s">
        <v>49</v>
      </c>
      <c r="D781" s="23">
        <v>2078</v>
      </c>
      <c r="E781" s="23"/>
      <c r="F781" s="23">
        <v>10100</v>
      </c>
      <c r="G781" s="107">
        <f t="shared" si="49"/>
        <v>20987800</v>
      </c>
      <c r="I781" s="7">
        <f>SUMIFS(NK_XUAT_NHAP!L:L,NK_XUAT_NHAP!E:E,A781,NK_XUAT_NHAP!B:B,"PNK")</f>
        <v>1200</v>
      </c>
      <c r="J781" s="7">
        <f>SUMIFS(NK_XUAT_NHAP!O:O,NK_XUAT_NHAP!E:E,A781,NK_XUAT_NHAP!B:B,"PNK")</f>
        <v>11280000</v>
      </c>
      <c r="K781" s="7">
        <f>SUMIFS(NK_XUAT_NHAP!L:L,NK_XUAT_NHAP!E:E,A781,NK_XUAT_NHAP!B:B,"PXK")</f>
        <v>2732</v>
      </c>
      <c r="L781" s="7">
        <f>SUMIFS(NK_XUAT_NHAP!O:O,NK_XUAT_NHAP!E:E,A781,NK_XUAT_NHAP!B:B,"PXK")</f>
        <v>37082000</v>
      </c>
      <c r="M781" s="7">
        <f t="shared" si="50"/>
        <v>546</v>
      </c>
      <c r="N781" s="7">
        <f t="shared" si="51"/>
        <v>-4814200</v>
      </c>
      <c r="O781" s="7">
        <f t="shared" si="52"/>
        <v>-8817.2161172161177</v>
      </c>
    </row>
    <row r="782" spans="1:15" ht="19.5" customHeight="1" x14ac:dyDescent="0.25">
      <c r="A782" s="106" t="s">
        <v>1217</v>
      </c>
      <c r="B782" s="21" t="s">
        <v>1218</v>
      </c>
      <c r="C782" s="23" t="s">
        <v>49</v>
      </c>
      <c r="D782" s="23">
        <v>474</v>
      </c>
      <c r="E782" s="23"/>
      <c r="F782" s="23">
        <v>10700</v>
      </c>
      <c r="G782" s="107">
        <f t="shared" si="49"/>
        <v>5071800</v>
      </c>
      <c r="I782" s="7">
        <f>SUMIFS(NK_XUAT_NHAP!L:L,NK_XUAT_NHAP!E:E,A782,NK_XUAT_NHAP!B:B,"PNK")</f>
        <v>1401</v>
      </c>
      <c r="J782" s="7">
        <f>SUMIFS(NK_XUAT_NHAP!O:O,NK_XUAT_NHAP!E:E,A782,NK_XUAT_NHAP!B:B,"PNK")</f>
        <v>8430000</v>
      </c>
      <c r="K782" s="7">
        <f>SUMIFS(NK_XUAT_NHAP!L:L,NK_XUAT_NHAP!E:E,A782,NK_XUAT_NHAP!B:B,"PXK")</f>
        <v>1595</v>
      </c>
      <c r="L782" s="7">
        <f>SUMIFS(NK_XUAT_NHAP!O:O,NK_XUAT_NHAP!E:E,A782,NK_XUAT_NHAP!B:B,"PXK")</f>
        <v>17566300</v>
      </c>
      <c r="M782" s="7">
        <f t="shared" si="50"/>
        <v>280</v>
      </c>
      <c r="N782" s="7">
        <f t="shared" si="51"/>
        <v>-4064500</v>
      </c>
      <c r="O782" s="7">
        <f t="shared" si="52"/>
        <v>-14516.071428571429</v>
      </c>
    </row>
    <row r="783" spans="1:15" ht="19.5" customHeight="1" x14ac:dyDescent="0.25">
      <c r="A783" s="106" t="s">
        <v>1219</v>
      </c>
      <c r="B783" s="21" t="s">
        <v>1220</v>
      </c>
      <c r="C783" s="23" t="s">
        <v>49</v>
      </c>
      <c r="D783" s="23">
        <v>468</v>
      </c>
      <c r="E783" s="23"/>
      <c r="F783" s="23">
        <v>12400</v>
      </c>
      <c r="G783" s="107">
        <f t="shared" si="49"/>
        <v>5803200</v>
      </c>
      <c r="I783" s="7">
        <f>SUMIFS(NK_XUAT_NHAP!L:L,NK_XUAT_NHAP!E:E,A783,NK_XUAT_NHAP!B:B,"PNK")</f>
        <v>0</v>
      </c>
      <c r="J783" s="7">
        <f>SUMIFS(NK_XUAT_NHAP!O:O,NK_XUAT_NHAP!E:E,A783,NK_XUAT_NHAP!B:B,"PNK")</f>
        <v>0</v>
      </c>
      <c r="K783" s="7">
        <f>SUMIFS(NK_XUAT_NHAP!L:L,NK_XUAT_NHAP!E:E,A783,NK_XUAT_NHAP!B:B,"PXK")</f>
        <v>66</v>
      </c>
      <c r="L783" s="7">
        <f>SUMIFS(NK_XUAT_NHAP!O:O,NK_XUAT_NHAP!E:E,A783,NK_XUAT_NHAP!B:B,"PXK")</f>
        <v>1095600</v>
      </c>
      <c r="M783" s="7">
        <f t="shared" si="50"/>
        <v>402</v>
      </c>
      <c r="N783" s="7">
        <f t="shared" si="51"/>
        <v>4707600</v>
      </c>
      <c r="O783" s="7">
        <f t="shared" si="52"/>
        <v>11710.447761194029</v>
      </c>
    </row>
    <row r="784" spans="1:15" s="24" customFormat="1" ht="19.5" customHeight="1" x14ac:dyDescent="0.25">
      <c r="A784" s="106" t="s">
        <v>1221</v>
      </c>
      <c r="B784" s="21" t="s">
        <v>1222</v>
      </c>
      <c r="C784" s="23" t="s">
        <v>49</v>
      </c>
      <c r="D784" s="23">
        <v>42</v>
      </c>
      <c r="E784" s="23"/>
      <c r="F784" s="23">
        <v>13700</v>
      </c>
      <c r="G784" s="107">
        <f t="shared" si="49"/>
        <v>575400</v>
      </c>
      <c r="I784" s="7">
        <f>SUMIFS(NK_XUAT_NHAP!L:L,NK_XUAT_NHAP!E:E,A784,NK_XUAT_NHAP!B:B,"PNK")</f>
        <v>1200</v>
      </c>
      <c r="J784" s="7">
        <f>SUMIFS(NK_XUAT_NHAP!O:O,NK_XUAT_NHAP!E:E,A784,NK_XUAT_NHAP!B:B,"PNK")</f>
        <v>16170000</v>
      </c>
      <c r="K784" s="7">
        <f>SUMIFS(NK_XUAT_NHAP!L:L,NK_XUAT_NHAP!E:E,A784,NK_XUAT_NHAP!B:B,"PXK")</f>
        <v>847</v>
      </c>
      <c r="L784" s="7">
        <f>SUMIFS(NK_XUAT_NHAP!O:O,NK_XUAT_NHAP!E:E,A784,NK_XUAT_NHAP!B:B,"PXK")</f>
        <v>12620800</v>
      </c>
      <c r="M784" s="7">
        <f t="shared" si="50"/>
        <v>395</v>
      </c>
      <c r="N784" s="7">
        <f t="shared" si="51"/>
        <v>4124600</v>
      </c>
      <c r="O784" s="7">
        <f t="shared" si="52"/>
        <v>10442.025316455696</v>
      </c>
    </row>
    <row r="785" spans="1:15" ht="19.5" customHeight="1" x14ac:dyDescent="0.25">
      <c r="A785" s="106" t="s">
        <v>1223</v>
      </c>
      <c r="B785" s="21" t="s">
        <v>1224</v>
      </c>
      <c r="C785" s="23" t="s">
        <v>49</v>
      </c>
      <c r="D785" s="23">
        <v>573</v>
      </c>
      <c r="E785" s="23"/>
      <c r="F785" s="23">
        <v>20300</v>
      </c>
      <c r="G785" s="107">
        <f t="shared" si="49"/>
        <v>11631900</v>
      </c>
      <c r="I785" s="7">
        <f>SUMIFS(NK_XUAT_NHAP!L:L,NK_XUAT_NHAP!E:E,A785,NK_XUAT_NHAP!B:B,"PNK")</f>
        <v>2500</v>
      </c>
      <c r="J785" s="7">
        <f>SUMIFS(NK_XUAT_NHAP!O:O,NK_XUAT_NHAP!E:E,A785,NK_XUAT_NHAP!B:B,"PNK")</f>
        <v>33250000</v>
      </c>
      <c r="K785" s="7">
        <f>SUMIFS(NK_XUAT_NHAP!L:L,NK_XUAT_NHAP!E:E,A785,NK_XUAT_NHAP!B:B,"PXK")</f>
        <v>2817</v>
      </c>
      <c r="L785" s="7">
        <f>SUMIFS(NK_XUAT_NHAP!O:O,NK_XUAT_NHAP!E:E,A785,NK_XUAT_NHAP!B:B,"PXK")</f>
        <v>62840900</v>
      </c>
      <c r="M785" s="7">
        <f t="shared" si="50"/>
        <v>256</v>
      </c>
      <c r="N785" s="7">
        <f t="shared" si="51"/>
        <v>-17959000</v>
      </c>
      <c r="O785" s="7">
        <f t="shared" si="52"/>
        <v>-70152.34375</v>
      </c>
    </row>
    <row r="786" spans="1:15" ht="19.5" customHeight="1" x14ac:dyDescent="0.25">
      <c r="A786" s="106" t="s">
        <v>1225</v>
      </c>
      <c r="B786" s="21" t="s">
        <v>1226</v>
      </c>
      <c r="C786" s="23" t="s">
        <v>49</v>
      </c>
      <c r="D786" s="23">
        <v>187</v>
      </c>
      <c r="E786" s="23"/>
      <c r="F786" s="23">
        <v>20900</v>
      </c>
      <c r="G786" s="107">
        <f t="shared" si="49"/>
        <v>3908300</v>
      </c>
      <c r="I786" s="7">
        <f>SUMIFS(NK_XUAT_NHAP!L:L,NK_XUAT_NHAP!E:E,A786,NK_XUAT_NHAP!B:B,"PNK")</f>
        <v>420</v>
      </c>
      <c r="J786" s="7">
        <f>SUMIFS(NK_XUAT_NHAP!O:O,NK_XUAT_NHAP!E:E,A786,NK_XUAT_NHAP!B:B,"PNK")</f>
        <v>7800000</v>
      </c>
      <c r="K786" s="7">
        <f>SUMIFS(NK_XUAT_NHAP!L:L,NK_XUAT_NHAP!E:E,A786,NK_XUAT_NHAP!B:B,"PXK")</f>
        <v>414</v>
      </c>
      <c r="L786" s="7">
        <f>SUMIFS(NK_XUAT_NHAP!O:O,NK_XUAT_NHAP!E:E,A786,NK_XUAT_NHAP!B:B,"PXK")</f>
        <v>11832600</v>
      </c>
      <c r="M786" s="7">
        <f t="shared" si="50"/>
        <v>193</v>
      </c>
      <c r="N786" s="7">
        <f t="shared" si="51"/>
        <v>-124300</v>
      </c>
      <c r="O786" s="7">
        <f t="shared" si="52"/>
        <v>-644.04145077720204</v>
      </c>
    </row>
    <row r="787" spans="1:15" ht="19.5" customHeight="1" x14ac:dyDescent="0.25">
      <c r="A787" s="106" t="s">
        <v>1227</v>
      </c>
      <c r="B787" s="21" t="s">
        <v>1228</v>
      </c>
      <c r="C787" s="23" t="s">
        <v>49</v>
      </c>
      <c r="D787" s="23">
        <v>256</v>
      </c>
      <c r="E787" s="23"/>
      <c r="F787" s="23">
        <v>27400</v>
      </c>
      <c r="G787" s="107">
        <f t="shared" si="49"/>
        <v>7014400</v>
      </c>
      <c r="I787" s="7">
        <f>SUMIFS(NK_XUAT_NHAP!L:L,NK_XUAT_NHAP!E:E,A787,NK_XUAT_NHAP!B:B,"PNK")</f>
        <v>1000</v>
      </c>
      <c r="J787" s="7">
        <f>SUMIFS(NK_XUAT_NHAP!O:O,NK_XUAT_NHAP!E:E,A787,NK_XUAT_NHAP!B:B,"PNK")</f>
        <v>27400000</v>
      </c>
      <c r="K787" s="7">
        <f>SUMIFS(NK_XUAT_NHAP!L:L,NK_XUAT_NHAP!E:E,A787,NK_XUAT_NHAP!B:B,"PXK")</f>
        <v>62</v>
      </c>
      <c r="L787" s="7">
        <f>SUMIFS(NK_XUAT_NHAP!O:O,NK_XUAT_NHAP!E:E,A787,NK_XUAT_NHAP!B:B,"PXK")</f>
        <v>2198000</v>
      </c>
      <c r="M787" s="7">
        <f t="shared" si="50"/>
        <v>1194</v>
      </c>
      <c r="N787" s="7">
        <f t="shared" si="51"/>
        <v>32216400</v>
      </c>
      <c r="O787" s="7">
        <f t="shared" si="52"/>
        <v>26981.909547738695</v>
      </c>
    </row>
    <row r="788" spans="1:15" ht="19.5" customHeight="1" x14ac:dyDescent="0.25">
      <c r="A788" s="106" t="s">
        <v>1229</v>
      </c>
      <c r="B788" s="21" t="s">
        <v>1230</v>
      </c>
      <c r="C788" s="23" t="s">
        <v>49</v>
      </c>
      <c r="D788" s="23">
        <v>242</v>
      </c>
      <c r="E788" s="23"/>
      <c r="F788" s="23">
        <v>32900</v>
      </c>
      <c r="G788" s="107">
        <f t="shared" si="49"/>
        <v>7961800</v>
      </c>
      <c r="I788" s="7">
        <f>SUMIFS(NK_XUAT_NHAP!L:L,NK_XUAT_NHAP!E:E,A788,NK_XUAT_NHAP!B:B,"PNK")</f>
        <v>1156</v>
      </c>
      <c r="J788" s="7">
        <f>SUMIFS(NK_XUAT_NHAP!O:O,NK_XUAT_NHAP!E:E,A788,NK_XUAT_NHAP!B:B,"PNK")</f>
        <v>31080400</v>
      </c>
      <c r="K788" s="7">
        <f>SUMIFS(NK_XUAT_NHAP!L:L,NK_XUAT_NHAP!E:E,A788,NK_XUAT_NHAP!B:B,"PXK")</f>
        <v>957</v>
      </c>
      <c r="L788" s="7">
        <f>SUMIFS(NK_XUAT_NHAP!O:O,NK_XUAT_NHAP!E:E,A788,NK_XUAT_NHAP!B:B,"PXK")</f>
        <v>36122400</v>
      </c>
      <c r="M788" s="7">
        <f t="shared" si="50"/>
        <v>441</v>
      </c>
      <c r="N788" s="7">
        <f t="shared" si="51"/>
        <v>2919800</v>
      </c>
      <c r="O788" s="7">
        <f t="shared" si="52"/>
        <v>6620.861678004535</v>
      </c>
    </row>
    <row r="789" spans="1:15" ht="19.5" customHeight="1" x14ac:dyDescent="0.25">
      <c r="A789" s="106" t="s">
        <v>1231</v>
      </c>
      <c r="B789" s="21" t="s">
        <v>1232</v>
      </c>
      <c r="C789" s="23">
        <v>0</v>
      </c>
      <c r="D789" s="23">
        <v>0</v>
      </c>
      <c r="E789" s="23"/>
      <c r="F789" s="23">
        <v>0</v>
      </c>
      <c r="G789" s="107">
        <f t="shared" si="49"/>
        <v>0</v>
      </c>
      <c r="I789" s="7">
        <f>SUMIFS(NK_XUAT_NHAP!L:L,NK_XUAT_NHAP!E:E,A789,NK_XUAT_NHAP!B:B,"PNK")</f>
        <v>0</v>
      </c>
      <c r="J789" s="7">
        <f>SUMIFS(NK_XUAT_NHAP!O:O,NK_XUAT_NHAP!E:E,A789,NK_XUAT_NHAP!B:B,"PNK")</f>
        <v>0</v>
      </c>
      <c r="K789" s="7">
        <f>SUMIFS(NK_XUAT_NHAP!L:L,NK_XUAT_NHAP!E:E,A789,NK_XUAT_NHAP!B:B,"PXK")</f>
        <v>0</v>
      </c>
      <c r="L789" s="7">
        <f>SUMIFS(NK_XUAT_NHAP!O:O,NK_XUAT_NHAP!E:E,A789,NK_XUAT_NHAP!B:B,"PXK")</f>
        <v>0</v>
      </c>
      <c r="M789" s="7">
        <f t="shared" si="50"/>
        <v>0</v>
      </c>
      <c r="N789" s="7">
        <f t="shared" si="51"/>
        <v>0</v>
      </c>
      <c r="O789" s="7">
        <f t="shared" si="52"/>
        <v>0</v>
      </c>
    </row>
    <row r="790" spans="1:15" ht="19.5" customHeight="1" x14ac:dyDescent="0.25">
      <c r="A790" s="106" t="s">
        <v>1233</v>
      </c>
      <c r="B790" s="21" t="s">
        <v>1234</v>
      </c>
      <c r="C790" s="23" t="s">
        <v>1</v>
      </c>
      <c r="D790" s="23">
        <v>0</v>
      </c>
      <c r="E790" s="23"/>
      <c r="F790" s="23">
        <v>0</v>
      </c>
      <c r="G790" s="107">
        <f t="shared" si="49"/>
        <v>0</v>
      </c>
      <c r="I790" s="7">
        <f>SUMIFS(NK_XUAT_NHAP!L:L,NK_XUAT_NHAP!E:E,A790,NK_XUAT_NHAP!B:B,"PNK")</f>
        <v>0</v>
      </c>
      <c r="J790" s="7">
        <f>SUMIFS(NK_XUAT_NHAP!O:O,NK_XUAT_NHAP!E:E,A790,NK_XUAT_NHAP!B:B,"PNK")</f>
        <v>0</v>
      </c>
      <c r="K790" s="7">
        <f>SUMIFS(NK_XUAT_NHAP!L:L,NK_XUAT_NHAP!E:E,A790,NK_XUAT_NHAP!B:B,"PXK")</f>
        <v>0</v>
      </c>
      <c r="L790" s="7">
        <f>SUMIFS(NK_XUAT_NHAP!O:O,NK_XUAT_NHAP!E:E,A790,NK_XUAT_NHAP!B:B,"PXK")</f>
        <v>0</v>
      </c>
      <c r="M790" s="7">
        <f t="shared" si="50"/>
        <v>0</v>
      </c>
      <c r="N790" s="7">
        <f t="shared" si="51"/>
        <v>0</v>
      </c>
      <c r="O790" s="7">
        <f t="shared" si="52"/>
        <v>0</v>
      </c>
    </row>
    <row r="791" spans="1:15" ht="19.5" customHeight="1" x14ac:dyDescent="0.25">
      <c r="A791" s="106" t="s">
        <v>1235</v>
      </c>
      <c r="B791" s="21" t="s">
        <v>1236</v>
      </c>
      <c r="C791" s="23" t="s">
        <v>49</v>
      </c>
      <c r="D791" s="23">
        <v>0</v>
      </c>
      <c r="E791" s="23"/>
      <c r="F791" s="23">
        <v>0</v>
      </c>
      <c r="G791" s="107">
        <f t="shared" si="49"/>
        <v>0</v>
      </c>
      <c r="I791" s="7">
        <f>SUMIFS(NK_XUAT_NHAP!L:L,NK_XUAT_NHAP!E:E,A791,NK_XUAT_NHAP!B:B,"PNK")</f>
        <v>0</v>
      </c>
      <c r="J791" s="7">
        <f>SUMIFS(NK_XUAT_NHAP!O:O,NK_XUAT_NHAP!E:E,A791,NK_XUAT_NHAP!B:B,"PNK")</f>
        <v>0</v>
      </c>
      <c r="K791" s="7">
        <f>SUMIFS(NK_XUAT_NHAP!L:L,NK_XUAT_NHAP!E:E,A791,NK_XUAT_NHAP!B:B,"PXK")</f>
        <v>0</v>
      </c>
      <c r="L791" s="7">
        <f>SUMIFS(NK_XUAT_NHAP!O:O,NK_XUAT_NHAP!E:E,A791,NK_XUAT_NHAP!B:B,"PXK")</f>
        <v>0</v>
      </c>
      <c r="M791" s="7">
        <f t="shared" si="50"/>
        <v>0</v>
      </c>
      <c r="N791" s="7">
        <f t="shared" si="51"/>
        <v>0</v>
      </c>
      <c r="O791" s="7">
        <f t="shared" si="52"/>
        <v>0</v>
      </c>
    </row>
    <row r="792" spans="1:15" ht="19.5" customHeight="1" x14ac:dyDescent="0.25">
      <c r="A792" s="106" t="s">
        <v>1237</v>
      </c>
      <c r="B792" s="21" t="s">
        <v>1238</v>
      </c>
      <c r="C792" s="23" t="s">
        <v>49</v>
      </c>
      <c r="D792" s="23">
        <v>0</v>
      </c>
      <c r="E792" s="23"/>
      <c r="F792" s="23">
        <v>0</v>
      </c>
      <c r="G792" s="107">
        <f t="shared" si="49"/>
        <v>0</v>
      </c>
      <c r="I792" s="7">
        <f>SUMIFS(NK_XUAT_NHAP!L:L,NK_XUAT_NHAP!E:E,A792,NK_XUAT_NHAP!B:B,"PNK")</f>
        <v>0</v>
      </c>
      <c r="J792" s="7">
        <f>SUMIFS(NK_XUAT_NHAP!O:O,NK_XUAT_NHAP!E:E,A792,NK_XUAT_NHAP!B:B,"PNK")</f>
        <v>0</v>
      </c>
      <c r="K792" s="7">
        <f>SUMIFS(NK_XUAT_NHAP!L:L,NK_XUAT_NHAP!E:E,A792,NK_XUAT_NHAP!B:B,"PXK")</f>
        <v>0</v>
      </c>
      <c r="L792" s="7">
        <f>SUMIFS(NK_XUAT_NHAP!O:O,NK_XUAT_NHAP!E:E,A792,NK_XUAT_NHAP!B:B,"PXK")</f>
        <v>0</v>
      </c>
      <c r="M792" s="7">
        <f t="shared" si="50"/>
        <v>0</v>
      </c>
      <c r="N792" s="7">
        <f t="shared" si="51"/>
        <v>0</v>
      </c>
      <c r="O792" s="7">
        <f t="shared" si="52"/>
        <v>0</v>
      </c>
    </row>
    <row r="793" spans="1:15" ht="19.5" customHeight="1" x14ac:dyDescent="0.25">
      <c r="A793" s="106" t="s">
        <v>1239</v>
      </c>
      <c r="B793" s="21" t="s">
        <v>1240</v>
      </c>
      <c r="C793" s="23" t="s">
        <v>52</v>
      </c>
      <c r="D793" s="23">
        <v>0</v>
      </c>
      <c r="E793" s="23"/>
      <c r="F793" s="23">
        <v>0</v>
      </c>
      <c r="G793" s="107">
        <f t="shared" si="49"/>
        <v>0</v>
      </c>
      <c r="I793" s="7">
        <f>SUMIFS(NK_XUAT_NHAP!L:L,NK_XUAT_NHAP!E:E,A793,NK_XUAT_NHAP!B:B,"PNK")</f>
        <v>0</v>
      </c>
      <c r="J793" s="7">
        <f>SUMIFS(NK_XUAT_NHAP!O:O,NK_XUAT_NHAP!E:E,A793,NK_XUAT_NHAP!B:B,"PNK")</f>
        <v>0</v>
      </c>
      <c r="K793" s="7">
        <f>SUMIFS(NK_XUAT_NHAP!L:L,NK_XUAT_NHAP!E:E,A793,NK_XUAT_NHAP!B:B,"PXK")</f>
        <v>0</v>
      </c>
      <c r="L793" s="7">
        <f>SUMIFS(NK_XUAT_NHAP!O:O,NK_XUAT_NHAP!E:E,A793,NK_XUAT_NHAP!B:B,"PXK")</f>
        <v>0</v>
      </c>
      <c r="M793" s="7">
        <f t="shared" si="50"/>
        <v>0</v>
      </c>
      <c r="N793" s="7">
        <f t="shared" si="51"/>
        <v>0</v>
      </c>
      <c r="O793" s="7">
        <f t="shared" si="52"/>
        <v>0</v>
      </c>
    </row>
    <row r="794" spans="1:15" ht="19.5" customHeight="1" x14ac:dyDescent="0.25">
      <c r="A794" s="106" t="s">
        <v>1241</v>
      </c>
      <c r="B794" s="21" t="s">
        <v>1242</v>
      </c>
      <c r="C794" s="23" t="s">
        <v>52</v>
      </c>
      <c r="D794" s="23">
        <v>0</v>
      </c>
      <c r="E794" s="23"/>
      <c r="F794" s="23">
        <v>0</v>
      </c>
      <c r="G794" s="107">
        <f t="shared" si="49"/>
        <v>0</v>
      </c>
      <c r="I794" s="7">
        <f>SUMIFS(NK_XUAT_NHAP!L:L,NK_XUAT_NHAP!E:E,A794,NK_XUAT_NHAP!B:B,"PNK")</f>
        <v>0</v>
      </c>
      <c r="J794" s="7">
        <f>SUMIFS(NK_XUAT_NHAP!O:O,NK_XUAT_NHAP!E:E,A794,NK_XUAT_NHAP!B:B,"PNK")</f>
        <v>0</v>
      </c>
      <c r="K794" s="7">
        <f>SUMIFS(NK_XUAT_NHAP!L:L,NK_XUAT_NHAP!E:E,A794,NK_XUAT_NHAP!B:B,"PXK")</f>
        <v>0</v>
      </c>
      <c r="L794" s="7">
        <f>SUMIFS(NK_XUAT_NHAP!O:O,NK_XUAT_NHAP!E:E,A794,NK_XUAT_NHAP!B:B,"PXK")</f>
        <v>0</v>
      </c>
      <c r="M794" s="7">
        <f t="shared" si="50"/>
        <v>0</v>
      </c>
      <c r="N794" s="7">
        <f t="shared" si="51"/>
        <v>0</v>
      </c>
      <c r="O794" s="7">
        <f t="shared" si="52"/>
        <v>0</v>
      </c>
    </row>
    <row r="795" spans="1:15" ht="19.5" customHeight="1" x14ac:dyDescent="0.25">
      <c r="A795" s="106" t="s">
        <v>1243</v>
      </c>
      <c r="B795" s="21" t="s">
        <v>1244</v>
      </c>
      <c r="C795" s="23" t="s">
        <v>49</v>
      </c>
      <c r="D795" s="23">
        <v>0</v>
      </c>
      <c r="E795" s="23"/>
      <c r="F795" s="23">
        <v>0</v>
      </c>
      <c r="G795" s="107">
        <f t="shared" si="49"/>
        <v>0</v>
      </c>
      <c r="I795" s="7">
        <f>SUMIFS(NK_XUAT_NHAP!L:L,NK_XUAT_NHAP!E:E,A795,NK_XUAT_NHAP!B:B,"PNK")</f>
        <v>0</v>
      </c>
      <c r="J795" s="7">
        <f>SUMIFS(NK_XUAT_NHAP!O:O,NK_XUAT_NHAP!E:E,A795,NK_XUAT_NHAP!B:B,"PNK")</f>
        <v>0</v>
      </c>
      <c r="K795" s="7">
        <f>SUMIFS(NK_XUAT_NHAP!L:L,NK_XUAT_NHAP!E:E,A795,NK_XUAT_NHAP!B:B,"PXK")</f>
        <v>0</v>
      </c>
      <c r="L795" s="7">
        <f>SUMIFS(NK_XUAT_NHAP!O:O,NK_XUAT_NHAP!E:E,A795,NK_XUAT_NHAP!B:B,"PXK")</f>
        <v>0</v>
      </c>
      <c r="M795" s="7">
        <f t="shared" si="50"/>
        <v>0</v>
      </c>
      <c r="N795" s="7">
        <f t="shared" si="51"/>
        <v>0</v>
      </c>
      <c r="O795" s="7">
        <f t="shared" si="52"/>
        <v>0</v>
      </c>
    </row>
    <row r="796" spans="1:15" ht="19.5" customHeight="1" x14ac:dyDescent="0.25">
      <c r="A796" s="106" t="s">
        <v>1245</v>
      </c>
      <c r="B796" s="21" t="s">
        <v>1246</v>
      </c>
      <c r="C796" s="23" t="s">
        <v>49</v>
      </c>
      <c r="D796" s="23">
        <v>0</v>
      </c>
      <c r="E796" s="23"/>
      <c r="F796" s="23">
        <v>0</v>
      </c>
      <c r="G796" s="107">
        <f t="shared" si="49"/>
        <v>0</v>
      </c>
      <c r="I796" s="7">
        <f>SUMIFS(NK_XUAT_NHAP!L:L,NK_XUAT_NHAP!E:E,A796,NK_XUAT_NHAP!B:B,"PNK")</f>
        <v>0</v>
      </c>
      <c r="J796" s="7">
        <f>SUMIFS(NK_XUAT_NHAP!O:O,NK_XUAT_NHAP!E:E,A796,NK_XUAT_NHAP!B:B,"PNK")</f>
        <v>0</v>
      </c>
      <c r="K796" s="7">
        <f>SUMIFS(NK_XUAT_NHAP!L:L,NK_XUAT_NHAP!E:E,A796,NK_XUAT_NHAP!B:B,"PXK")</f>
        <v>0</v>
      </c>
      <c r="L796" s="7">
        <f>SUMIFS(NK_XUAT_NHAP!O:O,NK_XUAT_NHAP!E:E,A796,NK_XUAT_NHAP!B:B,"PXK")</f>
        <v>0</v>
      </c>
      <c r="M796" s="7">
        <f t="shared" si="50"/>
        <v>0</v>
      </c>
      <c r="N796" s="7">
        <f t="shared" si="51"/>
        <v>0</v>
      </c>
      <c r="O796" s="7">
        <f t="shared" si="52"/>
        <v>0</v>
      </c>
    </row>
    <row r="797" spans="1:15" ht="19.5" customHeight="1" x14ac:dyDescent="0.25">
      <c r="A797" s="106" t="s">
        <v>1247</v>
      </c>
      <c r="B797" s="21" t="s">
        <v>1248</v>
      </c>
      <c r="C797" s="23" t="s">
        <v>49</v>
      </c>
      <c r="D797" s="23">
        <v>0</v>
      </c>
      <c r="E797" s="23"/>
      <c r="F797" s="23">
        <v>0</v>
      </c>
      <c r="G797" s="107">
        <f t="shared" si="49"/>
        <v>0</v>
      </c>
      <c r="I797" s="7">
        <f>SUMIFS(NK_XUAT_NHAP!L:L,NK_XUAT_NHAP!E:E,A797,NK_XUAT_NHAP!B:B,"PNK")</f>
        <v>0</v>
      </c>
      <c r="J797" s="7">
        <f>SUMIFS(NK_XUAT_NHAP!O:O,NK_XUAT_NHAP!E:E,A797,NK_XUAT_NHAP!B:B,"PNK")</f>
        <v>0</v>
      </c>
      <c r="K797" s="7">
        <f>SUMIFS(NK_XUAT_NHAP!L:L,NK_XUAT_NHAP!E:E,A797,NK_XUAT_NHAP!B:B,"PXK")</f>
        <v>0</v>
      </c>
      <c r="L797" s="7">
        <f>SUMIFS(NK_XUAT_NHAP!O:O,NK_XUAT_NHAP!E:E,A797,NK_XUAT_NHAP!B:B,"PXK")</f>
        <v>0</v>
      </c>
      <c r="M797" s="7">
        <f t="shared" si="50"/>
        <v>0</v>
      </c>
      <c r="N797" s="7">
        <f t="shared" si="51"/>
        <v>0</v>
      </c>
      <c r="O797" s="7">
        <f t="shared" si="52"/>
        <v>0</v>
      </c>
    </row>
    <row r="798" spans="1:15" ht="19.5" customHeight="1" x14ac:dyDescent="0.25">
      <c r="A798" s="106" t="s">
        <v>1249</v>
      </c>
      <c r="B798" s="21" t="s">
        <v>1250</v>
      </c>
      <c r="C798" s="23" t="s">
        <v>49</v>
      </c>
      <c r="D798" s="23">
        <v>0</v>
      </c>
      <c r="E798" s="23"/>
      <c r="F798" s="23">
        <v>0</v>
      </c>
      <c r="G798" s="107">
        <f t="shared" si="49"/>
        <v>0</v>
      </c>
      <c r="I798" s="7">
        <f>SUMIFS(NK_XUAT_NHAP!L:L,NK_XUAT_NHAP!E:E,A798,NK_XUAT_NHAP!B:B,"PNK")</f>
        <v>0</v>
      </c>
      <c r="J798" s="7">
        <f>SUMIFS(NK_XUAT_NHAP!O:O,NK_XUAT_NHAP!E:E,A798,NK_XUAT_NHAP!B:B,"PNK")</f>
        <v>0</v>
      </c>
      <c r="K798" s="7">
        <f>SUMIFS(NK_XUAT_NHAP!L:L,NK_XUAT_NHAP!E:E,A798,NK_XUAT_NHAP!B:B,"PXK")</f>
        <v>0</v>
      </c>
      <c r="L798" s="7">
        <f>SUMIFS(NK_XUAT_NHAP!O:O,NK_XUAT_NHAP!E:E,A798,NK_XUAT_NHAP!B:B,"PXK")</f>
        <v>0</v>
      </c>
      <c r="M798" s="7">
        <f t="shared" si="50"/>
        <v>0</v>
      </c>
      <c r="N798" s="7">
        <f t="shared" si="51"/>
        <v>0</v>
      </c>
      <c r="O798" s="7">
        <f t="shared" si="52"/>
        <v>0</v>
      </c>
    </row>
    <row r="799" spans="1:15" ht="19.5" customHeight="1" x14ac:dyDescent="0.25">
      <c r="A799" s="106" t="s">
        <v>1251</v>
      </c>
      <c r="B799" s="21" t="s">
        <v>1252</v>
      </c>
      <c r="C799" s="23" t="s">
        <v>49</v>
      </c>
      <c r="D799" s="23">
        <v>0</v>
      </c>
      <c r="E799" s="23"/>
      <c r="F799" s="23">
        <v>0</v>
      </c>
      <c r="G799" s="107">
        <f t="shared" si="49"/>
        <v>0</v>
      </c>
      <c r="I799" s="7">
        <f>SUMIFS(NK_XUAT_NHAP!L:L,NK_XUAT_NHAP!E:E,A799,NK_XUAT_NHAP!B:B,"PNK")</f>
        <v>0</v>
      </c>
      <c r="J799" s="7">
        <f>SUMIFS(NK_XUAT_NHAP!O:O,NK_XUAT_NHAP!E:E,A799,NK_XUAT_NHAP!B:B,"PNK")</f>
        <v>0</v>
      </c>
      <c r="K799" s="7">
        <f>SUMIFS(NK_XUAT_NHAP!L:L,NK_XUAT_NHAP!E:E,A799,NK_XUAT_NHAP!B:B,"PXK")</f>
        <v>0</v>
      </c>
      <c r="L799" s="7">
        <f>SUMIFS(NK_XUAT_NHAP!O:O,NK_XUAT_NHAP!E:E,A799,NK_XUAT_NHAP!B:B,"PXK")</f>
        <v>0</v>
      </c>
      <c r="M799" s="7">
        <f t="shared" si="50"/>
        <v>0</v>
      </c>
      <c r="N799" s="7">
        <f t="shared" si="51"/>
        <v>0</v>
      </c>
      <c r="O799" s="7">
        <f t="shared" si="52"/>
        <v>0</v>
      </c>
    </row>
    <row r="800" spans="1:15" ht="19.5" customHeight="1" x14ac:dyDescent="0.25">
      <c r="A800" s="106" t="s">
        <v>1253</v>
      </c>
      <c r="B800" s="21" t="s">
        <v>1254</v>
      </c>
      <c r="C800" s="23" t="s">
        <v>49</v>
      </c>
      <c r="D800" s="23">
        <v>0</v>
      </c>
      <c r="E800" s="23"/>
      <c r="F800" s="23">
        <v>0</v>
      </c>
      <c r="G800" s="107">
        <f t="shared" si="49"/>
        <v>0</v>
      </c>
      <c r="I800" s="7">
        <f>SUMIFS(NK_XUAT_NHAP!L:L,NK_XUAT_NHAP!E:E,A800,NK_XUAT_NHAP!B:B,"PNK")</f>
        <v>0</v>
      </c>
      <c r="J800" s="7">
        <f>SUMIFS(NK_XUAT_NHAP!O:O,NK_XUAT_NHAP!E:E,A800,NK_XUAT_NHAP!B:B,"PNK")</f>
        <v>0</v>
      </c>
      <c r="K800" s="7">
        <f>SUMIFS(NK_XUAT_NHAP!L:L,NK_XUAT_NHAP!E:E,A800,NK_XUAT_NHAP!B:B,"PXK")</f>
        <v>0</v>
      </c>
      <c r="L800" s="7">
        <f>SUMIFS(NK_XUAT_NHAP!O:O,NK_XUAT_NHAP!E:E,A800,NK_XUAT_NHAP!B:B,"PXK")</f>
        <v>0</v>
      </c>
      <c r="M800" s="7">
        <f t="shared" si="50"/>
        <v>0</v>
      </c>
      <c r="N800" s="7">
        <f t="shared" si="51"/>
        <v>0</v>
      </c>
      <c r="O800" s="7">
        <f t="shared" si="52"/>
        <v>0</v>
      </c>
    </row>
    <row r="801" spans="1:15" ht="19.5" customHeight="1" x14ac:dyDescent="0.25">
      <c r="A801" s="106" t="s">
        <v>1255</v>
      </c>
      <c r="B801" s="21" t="s">
        <v>1256</v>
      </c>
      <c r="C801" s="23">
        <v>0</v>
      </c>
      <c r="D801" s="23">
        <v>0</v>
      </c>
      <c r="E801" s="23"/>
      <c r="F801" s="23">
        <v>0</v>
      </c>
      <c r="G801" s="107">
        <f t="shared" si="49"/>
        <v>0</v>
      </c>
      <c r="I801" s="7">
        <f>SUMIFS(NK_XUAT_NHAP!L:L,NK_XUAT_NHAP!E:E,A801,NK_XUAT_NHAP!B:B,"PNK")</f>
        <v>0</v>
      </c>
      <c r="J801" s="7">
        <f>SUMIFS(NK_XUAT_NHAP!O:O,NK_XUAT_NHAP!E:E,A801,NK_XUAT_NHAP!B:B,"PNK")</f>
        <v>0</v>
      </c>
      <c r="K801" s="7">
        <f>SUMIFS(NK_XUAT_NHAP!L:L,NK_XUAT_NHAP!E:E,A801,NK_XUAT_NHAP!B:B,"PXK")</f>
        <v>0</v>
      </c>
      <c r="L801" s="7">
        <f>SUMIFS(NK_XUAT_NHAP!O:O,NK_XUAT_NHAP!E:E,A801,NK_XUAT_NHAP!B:B,"PXK")</f>
        <v>0</v>
      </c>
      <c r="M801" s="7">
        <f t="shared" si="50"/>
        <v>0</v>
      </c>
      <c r="N801" s="7">
        <f t="shared" si="51"/>
        <v>0</v>
      </c>
      <c r="O801" s="7">
        <f t="shared" si="52"/>
        <v>0</v>
      </c>
    </row>
    <row r="802" spans="1:15" ht="19.5" customHeight="1" x14ac:dyDescent="0.25">
      <c r="A802" s="106" t="s">
        <v>1257</v>
      </c>
      <c r="B802" s="21" t="s">
        <v>1258</v>
      </c>
      <c r="C802" s="23" t="s">
        <v>49</v>
      </c>
      <c r="D802" s="23">
        <v>11</v>
      </c>
      <c r="E802" s="23"/>
      <c r="F802" s="23">
        <v>6100</v>
      </c>
      <c r="G802" s="107">
        <f t="shared" si="49"/>
        <v>67100</v>
      </c>
      <c r="I802" s="7">
        <f>SUMIFS(NK_XUAT_NHAP!L:L,NK_XUAT_NHAP!E:E,A802,NK_XUAT_NHAP!B:B,"PNK")</f>
        <v>0</v>
      </c>
      <c r="J802" s="7">
        <f>SUMIFS(NK_XUAT_NHAP!O:O,NK_XUAT_NHAP!E:E,A802,NK_XUAT_NHAP!B:B,"PNK")</f>
        <v>0</v>
      </c>
      <c r="K802" s="7">
        <f>SUMIFS(NK_XUAT_NHAP!L:L,NK_XUAT_NHAP!E:E,A802,NK_XUAT_NHAP!B:B,"PXK")</f>
        <v>0</v>
      </c>
      <c r="L802" s="7">
        <f>SUMIFS(NK_XUAT_NHAP!O:O,NK_XUAT_NHAP!E:E,A802,NK_XUAT_NHAP!B:B,"PXK")</f>
        <v>0</v>
      </c>
      <c r="M802" s="7">
        <f t="shared" si="50"/>
        <v>11</v>
      </c>
      <c r="N802" s="7">
        <f t="shared" si="51"/>
        <v>67100</v>
      </c>
      <c r="O802" s="7">
        <f t="shared" si="52"/>
        <v>6100</v>
      </c>
    </row>
    <row r="803" spans="1:15" ht="19.5" customHeight="1" x14ac:dyDescent="0.25">
      <c r="A803" s="106" t="s">
        <v>1259</v>
      </c>
      <c r="B803" s="21" t="s">
        <v>1260</v>
      </c>
      <c r="C803" s="23" t="s">
        <v>73</v>
      </c>
      <c r="D803" s="23">
        <v>419</v>
      </c>
      <c r="E803" s="23"/>
      <c r="F803" s="23">
        <v>11100</v>
      </c>
      <c r="G803" s="107">
        <f t="shared" si="49"/>
        <v>4650900</v>
      </c>
      <c r="I803" s="7">
        <f>SUMIFS(NK_XUAT_NHAP!L:L,NK_XUAT_NHAP!E:E,A803,NK_XUAT_NHAP!B:B,"PNK")</f>
        <v>0</v>
      </c>
      <c r="J803" s="7">
        <f>SUMIFS(NK_XUAT_NHAP!O:O,NK_XUAT_NHAP!E:E,A803,NK_XUAT_NHAP!B:B,"PNK")</f>
        <v>0</v>
      </c>
      <c r="K803" s="7">
        <f>SUMIFS(NK_XUAT_NHAP!L:L,NK_XUAT_NHAP!E:E,A803,NK_XUAT_NHAP!B:B,"PXK")</f>
        <v>173</v>
      </c>
      <c r="L803" s="7">
        <f>SUMIFS(NK_XUAT_NHAP!O:O,NK_XUAT_NHAP!E:E,A803,NK_XUAT_NHAP!B:B,"PXK")</f>
        <v>2577700</v>
      </c>
      <c r="M803" s="7">
        <f t="shared" si="50"/>
        <v>246</v>
      </c>
      <c r="N803" s="7">
        <f t="shared" si="51"/>
        <v>2073200</v>
      </c>
      <c r="O803" s="7">
        <f t="shared" si="52"/>
        <v>8427.6422764227646</v>
      </c>
    </row>
    <row r="804" spans="1:15" ht="19.5" customHeight="1" x14ac:dyDescent="0.25">
      <c r="A804" s="106" t="s">
        <v>1261</v>
      </c>
      <c r="B804" s="21" t="s">
        <v>1262</v>
      </c>
      <c r="C804" s="23" t="s">
        <v>49</v>
      </c>
      <c r="D804" s="23">
        <v>482</v>
      </c>
      <c r="E804" s="23"/>
      <c r="F804" s="23">
        <v>15700</v>
      </c>
      <c r="G804" s="107">
        <f t="shared" si="49"/>
        <v>7567400</v>
      </c>
      <c r="I804" s="7">
        <f>SUMIFS(NK_XUAT_NHAP!L:L,NK_XUAT_NHAP!E:E,A804,NK_XUAT_NHAP!B:B,"PNK")</f>
        <v>0</v>
      </c>
      <c r="J804" s="7">
        <f>SUMIFS(NK_XUAT_NHAP!O:O,NK_XUAT_NHAP!E:E,A804,NK_XUAT_NHAP!B:B,"PNK")</f>
        <v>0</v>
      </c>
      <c r="K804" s="7">
        <f>SUMIFS(NK_XUAT_NHAP!L:L,NK_XUAT_NHAP!E:E,A804,NK_XUAT_NHAP!B:B,"PXK")</f>
        <v>338</v>
      </c>
      <c r="L804" s="7">
        <f>SUMIFS(NK_XUAT_NHAP!O:O,NK_XUAT_NHAP!E:E,A804,NK_XUAT_NHAP!B:B,"PXK")</f>
        <v>7098000</v>
      </c>
      <c r="M804" s="7">
        <f t="shared" si="50"/>
        <v>144</v>
      </c>
      <c r="N804" s="7">
        <f t="shared" si="51"/>
        <v>469400</v>
      </c>
      <c r="O804" s="7">
        <f t="shared" si="52"/>
        <v>3259.7222222222222</v>
      </c>
    </row>
    <row r="805" spans="1:15" ht="19.5" customHeight="1" x14ac:dyDescent="0.25">
      <c r="A805" s="106" t="s">
        <v>1263</v>
      </c>
      <c r="B805" s="21" t="s">
        <v>1264</v>
      </c>
      <c r="C805" s="23" t="s">
        <v>49</v>
      </c>
      <c r="D805" s="23">
        <v>10</v>
      </c>
      <c r="E805" s="23"/>
      <c r="F805" s="23">
        <v>18100</v>
      </c>
      <c r="G805" s="107">
        <f t="shared" si="49"/>
        <v>181000</v>
      </c>
      <c r="I805" s="7">
        <f>SUMIFS(NK_XUAT_NHAP!L:L,NK_XUAT_NHAP!E:E,A805,NK_XUAT_NHAP!B:B,"PNK")</f>
        <v>0</v>
      </c>
      <c r="J805" s="7">
        <f>SUMIFS(NK_XUAT_NHAP!O:O,NK_XUAT_NHAP!E:E,A805,NK_XUAT_NHAP!B:B,"PNK")</f>
        <v>0</v>
      </c>
      <c r="K805" s="7">
        <f>SUMIFS(NK_XUAT_NHAP!L:L,NK_XUAT_NHAP!E:E,A805,NK_XUAT_NHAP!B:B,"PXK")</f>
        <v>1</v>
      </c>
      <c r="L805" s="7">
        <f>SUMIFS(NK_XUAT_NHAP!O:O,NK_XUAT_NHAP!E:E,A805,NK_XUAT_NHAP!B:B,"PXK")</f>
        <v>24300</v>
      </c>
      <c r="M805" s="7">
        <f t="shared" si="50"/>
        <v>9</v>
      </c>
      <c r="N805" s="7">
        <f t="shared" si="51"/>
        <v>156700</v>
      </c>
      <c r="O805" s="7">
        <f t="shared" si="52"/>
        <v>17411.111111111109</v>
      </c>
    </row>
    <row r="806" spans="1:15" ht="19.5" customHeight="1" x14ac:dyDescent="0.25">
      <c r="A806" s="106" t="s">
        <v>1265</v>
      </c>
      <c r="B806" s="21" t="s">
        <v>1266</v>
      </c>
      <c r="C806" s="23" t="s">
        <v>49</v>
      </c>
      <c r="D806" s="23">
        <v>526</v>
      </c>
      <c r="E806" s="23"/>
      <c r="F806" s="23">
        <v>26800</v>
      </c>
      <c r="G806" s="107">
        <f t="shared" si="49"/>
        <v>14096800</v>
      </c>
      <c r="I806" s="7">
        <f>SUMIFS(NK_XUAT_NHAP!L:L,NK_XUAT_NHAP!E:E,A806,NK_XUAT_NHAP!B:B,"PNK")</f>
        <v>0</v>
      </c>
      <c r="J806" s="7">
        <f>SUMIFS(NK_XUAT_NHAP!O:O,NK_XUAT_NHAP!E:E,A806,NK_XUAT_NHAP!B:B,"PNK")</f>
        <v>0</v>
      </c>
      <c r="K806" s="7">
        <f>SUMIFS(NK_XUAT_NHAP!L:L,NK_XUAT_NHAP!E:E,A806,NK_XUAT_NHAP!B:B,"PXK")</f>
        <v>256</v>
      </c>
      <c r="L806" s="7">
        <f>SUMIFS(NK_XUAT_NHAP!O:O,NK_XUAT_NHAP!E:E,A806,NK_XUAT_NHAP!B:B,"PXK")</f>
        <v>9328800</v>
      </c>
      <c r="M806" s="7">
        <f t="shared" si="50"/>
        <v>270</v>
      </c>
      <c r="N806" s="7">
        <f t="shared" si="51"/>
        <v>4768000</v>
      </c>
      <c r="O806" s="7">
        <f t="shared" si="52"/>
        <v>17659.259259259259</v>
      </c>
    </row>
    <row r="807" spans="1:15" ht="19.5" customHeight="1" x14ac:dyDescent="0.25">
      <c r="A807" s="106" t="s">
        <v>1267</v>
      </c>
      <c r="B807" s="21" t="s">
        <v>1268</v>
      </c>
      <c r="C807" s="23" t="s">
        <v>49</v>
      </c>
      <c r="D807" s="23">
        <v>0</v>
      </c>
      <c r="E807" s="23"/>
      <c r="F807" s="23">
        <v>39300</v>
      </c>
      <c r="G807" s="107">
        <f t="shared" si="49"/>
        <v>0</v>
      </c>
      <c r="I807" s="7">
        <f>SUMIFS(NK_XUAT_NHAP!L:L,NK_XUAT_NHAP!E:E,A807,NK_XUAT_NHAP!B:B,"PNK")</f>
        <v>0</v>
      </c>
      <c r="J807" s="7">
        <f>SUMIFS(NK_XUAT_NHAP!O:O,NK_XUAT_NHAP!E:E,A807,NK_XUAT_NHAP!B:B,"PNK")</f>
        <v>0</v>
      </c>
      <c r="K807" s="7">
        <f>SUMIFS(NK_XUAT_NHAP!L:L,NK_XUAT_NHAP!E:E,A807,NK_XUAT_NHAP!B:B,"PXK")</f>
        <v>0</v>
      </c>
      <c r="L807" s="7">
        <f>SUMIFS(NK_XUAT_NHAP!O:O,NK_XUAT_NHAP!E:E,A807,NK_XUAT_NHAP!B:B,"PXK")</f>
        <v>0</v>
      </c>
      <c r="M807" s="7">
        <f t="shared" si="50"/>
        <v>0</v>
      </c>
      <c r="N807" s="7">
        <f t="shared" si="51"/>
        <v>0</v>
      </c>
      <c r="O807" s="7">
        <f t="shared" si="52"/>
        <v>0</v>
      </c>
    </row>
    <row r="808" spans="1:15" ht="19.5" customHeight="1" x14ac:dyDescent="0.25">
      <c r="A808" s="106" t="s">
        <v>1269</v>
      </c>
      <c r="B808" s="21" t="s">
        <v>1270</v>
      </c>
      <c r="C808" s="23" t="s">
        <v>49</v>
      </c>
      <c r="D808" s="23">
        <v>296</v>
      </c>
      <c r="E808" s="23"/>
      <c r="F808" s="23">
        <v>57200</v>
      </c>
      <c r="G808" s="107">
        <f t="shared" si="49"/>
        <v>16931200</v>
      </c>
      <c r="I808" s="7">
        <f>SUMIFS(NK_XUAT_NHAP!L:L,NK_XUAT_NHAP!E:E,A808,NK_XUAT_NHAP!B:B,"PNK")</f>
        <v>0</v>
      </c>
      <c r="J808" s="7">
        <f>SUMIFS(NK_XUAT_NHAP!O:O,NK_XUAT_NHAP!E:E,A808,NK_XUAT_NHAP!B:B,"PNK")</f>
        <v>0</v>
      </c>
      <c r="K808" s="7">
        <f>SUMIFS(NK_XUAT_NHAP!L:L,NK_XUAT_NHAP!E:E,A808,NK_XUAT_NHAP!B:B,"PXK")</f>
        <v>65</v>
      </c>
      <c r="L808" s="7">
        <f>SUMIFS(NK_XUAT_NHAP!O:O,NK_XUAT_NHAP!E:E,A808,NK_XUAT_NHAP!B:B,"PXK")</f>
        <v>4776000</v>
      </c>
      <c r="M808" s="7">
        <f t="shared" si="50"/>
        <v>231</v>
      </c>
      <c r="N808" s="7">
        <f t="shared" si="51"/>
        <v>12155200</v>
      </c>
      <c r="O808" s="7">
        <f t="shared" si="52"/>
        <v>52619.913419913421</v>
      </c>
    </row>
    <row r="809" spans="1:15" ht="19.5" customHeight="1" x14ac:dyDescent="0.25">
      <c r="A809" s="106" t="s">
        <v>1271</v>
      </c>
      <c r="B809" s="21" t="s">
        <v>1272</v>
      </c>
      <c r="C809" s="23">
        <v>0</v>
      </c>
      <c r="D809" s="23">
        <v>0</v>
      </c>
      <c r="E809" s="23"/>
      <c r="F809" s="23">
        <v>0</v>
      </c>
      <c r="G809" s="107">
        <f t="shared" si="49"/>
        <v>0</v>
      </c>
      <c r="I809" s="7">
        <f>SUMIFS(NK_XUAT_NHAP!L:L,NK_XUAT_NHAP!E:E,A809,NK_XUAT_NHAP!B:B,"PNK")</f>
        <v>0</v>
      </c>
      <c r="J809" s="7">
        <f>SUMIFS(NK_XUAT_NHAP!O:O,NK_XUAT_NHAP!E:E,A809,NK_XUAT_NHAP!B:B,"PNK")</f>
        <v>0</v>
      </c>
      <c r="K809" s="7">
        <f>SUMIFS(NK_XUAT_NHAP!L:L,NK_XUAT_NHAP!E:E,A809,NK_XUAT_NHAP!B:B,"PXK")</f>
        <v>0</v>
      </c>
      <c r="L809" s="7">
        <f>SUMIFS(NK_XUAT_NHAP!O:O,NK_XUAT_NHAP!E:E,A809,NK_XUAT_NHAP!B:B,"PXK")</f>
        <v>0</v>
      </c>
      <c r="M809" s="7">
        <f t="shared" si="50"/>
        <v>0</v>
      </c>
      <c r="N809" s="7">
        <f t="shared" si="51"/>
        <v>0</v>
      </c>
      <c r="O809" s="7">
        <f t="shared" si="52"/>
        <v>0</v>
      </c>
    </row>
    <row r="810" spans="1:15" ht="19.5" customHeight="1" x14ac:dyDescent="0.25">
      <c r="A810" s="106" t="s">
        <v>1273</v>
      </c>
      <c r="B810" s="21" t="s">
        <v>1274</v>
      </c>
      <c r="C810" s="23" t="s">
        <v>49</v>
      </c>
      <c r="D810" s="23">
        <v>1</v>
      </c>
      <c r="E810" s="23"/>
      <c r="F810" s="23">
        <v>56500</v>
      </c>
      <c r="G810" s="107">
        <f t="shared" si="49"/>
        <v>56500</v>
      </c>
      <c r="I810" s="7">
        <f>SUMIFS(NK_XUAT_NHAP!L:L,NK_XUAT_NHAP!E:E,A810,NK_XUAT_NHAP!B:B,"PNK")</f>
        <v>0</v>
      </c>
      <c r="J810" s="7">
        <f>SUMIFS(NK_XUAT_NHAP!O:O,NK_XUAT_NHAP!E:E,A810,NK_XUAT_NHAP!B:B,"PNK")</f>
        <v>0</v>
      </c>
      <c r="K810" s="7">
        <f>SUMIFS(NK_XUAT_NHAP!L:L,NK_XUAT_NHAP!E:E,A810,NK_XUAT_NHAP!B:B,"PXK")</f>
        <v>0</v>
      </c>
      <c r="L810" s="7">
        <f>SUMIFS(NK_XUAT_NHAP!O:O,NK_XUAT_NHAP!E:E,A810,NK_XUAT_NHAP!B:B,"PXK")</f>
        <v>0</v>
      </c>
      <c r="M810" s="7">
        <f t="shared" si="50"/>
        <v>1</v>
      </c>
      <c r="N810" s="7">
        <f t="shared" si="51"/>
        <v>56500</v>
      </c>
      <c r="O810" s="7">
        <f t="shared" si="52"/>
        <v>56500</v>
      </c>
    </row>
    <row r="811" spans="1:15" ht="19.5" customHeight="1" x14ac:dyDescent="0.25">
      <c r="A811" s="106" t="s">
        <v>1275</v>
      </c>
      <c r="B811" s="21" t="s">
        <v>1276</v>
      </c>
      <c r="C811" s="23" t="s">
        <v>49</v>
      </c>
      <c r="D811" s="23">
        <v>7</v>
      </c>
      <c r="E811" s="23"/>
      <c r="F811" s="23">
        <v>80200</v>
      </c>
      <c r="G811" s="107">
        <f t="shared" si="49"/>
        <v>561400</v>
      </c>
      <c r="I811" s="7">
        <f>SUMIFS(NK_XUAT_NHAP!L:L,NK_XUAT_NHAP!E:E,A811,NK_XUAT_NHAP!B:B,"PNK")</f>
        <v>0</v>
      </c>
      <c r="J811" s="7">
        <f>SUMIFS(NK_XUAT_NHAP!O:O,NK_XUAT_NHAP!E:E,A811,NK_XUAT_NHAP!B:B,"PNK")</f>
        <v>0</v>
      </c>
      <c r="K811" s="7">
        <f>SUMIFS(NK_XUAT_NHAP!L:L,NK_XUAT_NHAP!E:E,A811,NK_XUAT_NHAP!B:B,"PXK")</f>
        <v>0</v>
      </c>
      <c r="L811" s="7">
        <f>SUMIFS(NK_XUAT_NHAP!O:O,NK_XUAT_NHAP!E:E,A811,NK_XUAT_NHAP!B:B,"PXK")</f>
        <v>0</v>
      </c>
      <c r="M811" s="7">
        <f t="shared" si="50"/>
        <v>7</v>
      </c>
      <c r="N811" s="7">
        <f t="shared" si="51"/>
        <v>561400</v>
      </c>
      <c r="O811" s="7">
        <f t="shared" si="52"/>
        <v>80200</v>
      </c>
    </row>
    <row r="812" spans="1:15" ht="19.5" customHeight="1" x14ac:dyDescent="0.25">
      <c r="A812" s="106" t="s">
        <v>1277</v>
      </c>
      <c r="B812" s="21" t="s">
        <v>1278</v>
      </c>
      <c r="C812" s="23" t="s">
        <v>49</v>
      </c>
      <c r="D812" s="23">
        <v>0</v>
      </c>
      <c r="E812" s="23"/>
      <c r="F812" s="23">
        <v>89800</v>
      </c>
      <c r="G812" s="107">
        <f t="shared" si="49"/>
        <v>0</v>
      </c>
      <c r="I812" s="7">
        <f>SUMIFS(NK_XUAT_NHAP!L:L,NK_XUAT_NHAP!E:E,A812,NK_XUAT_NHAP!B:B,"PNK")</f>
        <v>0</v>
      </c>
      <c r="J812" s="7">
        <f>SUMIFS(NK_XUAT_NHAP!O:O,NK_XUAT_NHAP!E:E,A812,NK_XUAT_NHAP!B:B,"PNK")</f>
        <v>0</v>
      </c>
      <c r="K812" s="7">
        <f>SUMIFS(NK_XUAT_NHAP!L:L,NK_XUAT_NHAP!E:E,A812,NK_XUAT_NHAP!B:B,"PXK")</f>
        <v>0</v>
      </c>
      <c r="L812" s="7">
        <f>SUMIFS(NK_XUAT_NHAP!O:O,NK_XUAT_NHAP!E:E,A812,NK_XUAT_NHAP!B:B,"PXK")</f>
        <v>0</v>
      </c>
      <c r="M812" s="7">
        <f t="shared" si="50"/>
        <v>0</v>
      </c>
      <c r="N812" s="7">
        <f t="shared" si="51"/>
        <v>0</v>
      </c>
      <c r="O812" s="7">
        <f t="shared" si="52"/>
        <v>0</v>
      </c>
    </row>
    <row r="813" spans="1:15" ht="19.5" customHeight="1" x14ac:dyDescent="0.25">
      <c r="A813" s="106" t="s">
        <v>1279</v>
      </c>
      <c r="B813" s="21" t="s">
        <v>1280</v>
      </c>
      <c r="C813" s="23" t="s">
        <v>49</v>
      </c>
      <c r="D813" s="23">
        <v>0</v>
      </c>
      <c r="E813" s="23"/>
      <c r="F813" s="23">
        <v>109000</v>
      </c>
      <c r="G813" s="107">
        <f t="shared" si="49"/>
        <v>0</v>
      </c>
      <c r="I813" s="7">
        <f>SUMIFS(NK_XUAT_NHAP!L:L,NK_XUAT_NHAP!E:E,A813,NK_XUAT_NHAP!B:B,"PNK")</f>
        <v>0</v>
      </c>
      <c r="J813" s="7">
        <f>SUMIFS(NK_XUAT_NHAP!O:O,NK_XUAT_NHAP!E:E,A813,NK_XUAT_NHAP!B:B,"PNK")</f>
        <v>0</v>
      </c>
      <c r="K813" s="7">
        <f>SUMIFS(NK_XUAT_NHAP!L:L,NK_XUAT_NHAP!E:E,A813,NK_XUAT_NHAP!B:B,"PXK")</f>
        <v>0</v>
      </c>
      <c r="L813" s="7">
        <f>SUMIFS(NK_XUAT_NHAP!O:O,NK_XUAT_NHAP!E:E,A813,NK_XUAT_NHAP!B:B,"PXK")</f>
        <v>0</v>
      </c>
      <c r="M813" s="7">
        <f t="shared" si="50"/>
        <v>0</v>
      </c>
      <c r="N813" s="7">
        <f t="shared" si="51"/>
        <v>0</v>
      </c>
      <c r="O813" s="7">
        <f t="shared" si="52"/>
        <v>0</v>
      </c>
    </row>
    <row r="814" spans="1:15" ht="19.5" customHeight="1" x14ac:dyDescent="0.25">
      <c r="A814" s="106" t="s">
        <v>1281</v>
      </c>
      <c r="B814" s="21" t="s">
        <v>1282</v>
      </c>
      <c r="C814" s="23" t="s">
        <v>49</v>
      </c>
      <c r="D814" s="23">
        <v>0</v>
      </c>
      <c r="E814" s="23"/>
      <c r="F814" s="23">
        <v>132300</v>
      </c>
      <c r="G814" s="107">
        <f t="shared" si="49"/>
        <v>0</v>
      </c>
      <c r="I814" s="7">
        <f>SUMIFS(NK_XUAT_NHAP!L:L,NK_XUAT_NHAP!E:E,A814,NK_XUAT_NHAP!B:B,"PNK")</f>
        <v>26</v>
      </c>
      <c r="J814" s="7">
        <f>SUMIFS(NK_XUAT_NHAP!O:O,NK_XUAT_NHAP!E:E,A814,NK_XUAT_NHAP!B:B,"PNK")</f>
        <v>3203200</v>
      </c>
      <c r="K814" s="7">
        <f>SUMIFS(NK_XUAT_NHAP!L:L,NK_XUAT_NHAP!E:E,A814,NK_XUAT_NHAP!B:B,"PXK")</f>
        <v>26</v>
      </c>
      <c r="L814" s="7">
        <f>SUMIFS(NK_XUAT_NHAP!O:O,NK_XUAT_NHAP!E:E,A814,NK_XUAT_NHAP!B:B,"PXK")</f>
        <v>4607200</v>
      </c>
      <c r="M814" s="7">
        <f t="shared" si="50"/>
        <v>0</v>
      </c>
      <c r="N814" s="7">
        <f t="shared" si="51"/>
        <v>-1404000</v>
      </c>
      <c r="O814" s="7">
        <f t="shared" si="52"/>
        <v>0</v>
      </c>
    </row>
    <row r="815" spans="1:15" ht="19.5" customHeight="1" x14ac:dyDescent="0.25">
      <c r="A815" s="106" t="s">
        <v>1283</v>
      </c>
      <c r="B815" s="21" t="s">
        <v>1284</v>
      </c>
      <c r="C815" s="23" t="s">
        <v>49</v>
      </c>
      <c r="D815" s="23">
        <v>0</v>
      </c>
      <c r="E815" s="23"/>
      <c r="F815" s="23">
        <v>104500</v>
      </c>
      <c r="G815" s="107">
        <f t="shared" si="49"/>
        <v>0</v>
      </c>
      <c r="I815" s="7">
        <f>SUMIFS(NK_XUAT_NHAP!L:L,NK_XUAT_NHAP!E:E,A815,NK_XUAT_NHAP!B:B,"PNK")</f>
        <v>0</v>
      </c>
      <c r="J815" s="7">
        <f>SUMIFS(NK_XUAT_NHAP!O:O,NK_XUAT_NHAP!E:E,A815,NK_XUAT_NHAP!B:B,"PNK")</f>
        <v>0</v>
      </c>
      <c r="K815" s="7">
        <f>SUMIFS(NK_XUAT_NHAP!L:L,NK_XUAT_NHAP!E:E,A815,NK_XUAT_NHAP!B:B,"PXK")</f>
        <v>0</v>
      </c>
      <c r="L815" s="7">
        <f>SUMIFS(NK_XUAT_NHAP!O:O,NK_XUAT_NHAP!E:E,A815,NK_XUAT_NHAP!B:B,"PXK")</f>
        <v>0</v>
      </c>
      <c r="M815" s="7">
        <f t="shared" si="50"/>
        <v>0</v>
      </c>
      <c r="N815" s="7">
        <f t="shared" si="51"/>
        <v>0</v>
      </c>
      <c r="O815" s="7">
        <f t="shared" si="52"/>
        <v>0</v>
      </c>
    </row>
    <row r="816" spans="1:15" ht="19.5" customHeight="1" x14ac:dyDescent="0.25">
      <c r="A816" s="106" t="s">
        <v>1285</v>
      </c>
      <c r="B816" s="21" t="s">
        <v>1286</v>
      </c>
      <c r="C816" s="23" t="s">
        <v>49</v>
      </c>
      <c r="D816" s="23">
        <v>0</v>
      </c>
      <c r="E816" s="23"/>
      <c r="F816" s="23">
        <v>113100</v>
      </c>
      <c r="G816" s="107">
        <f t="shared" si="49"/>
        <v>0</v>
      </c>
      <c r="I816" s="7">
        <f>SUMIFS(NK_XUAT_NHAP!L:L,NK_XUAT_NHAP!E:E,A816,NK_XUAT_NHAP!B:B,"PNK")</f>
        <v>0</v>
      </c>
      <c r="J816" s="7">
        <f>SUMIFS(NK_XUAT_NHAP!O:O,NK_XUAT_NHAP!E:E,A816,NK_XUAT_NHAP!B:B,"PNK")</f>
        <v>0</v>
      </c>
      <c r="K816" s="7">
        <f>SUMIFS(NK_XUAT_NHAP!L:L,NK_XUAT_NHAP!E:E,A816,NK_XUAT_NHAP!B:B,"PXK")</f>
        <v>0</v>
      </c>
      <c r="L816" s="7">
        <f>SUMIFS(NK_XUAT_NHAP!O:O,NK_XUAT_NHAP!E:E,A816,NK_XUAT_NHAP!B:B,"PXK")</f>
        <v>0</v>
      </c>
      <c r="M816" s="7">
        <f t="shared" si="50"/>
        <v>0</v>
      </c>
      <c r="N816" s="7">
        <f t="shared" si="51"/>
        <v>0</v>
      </c>
      <c r="O816" s="7">
        <f t="shared" si="52"/>
        <v>0</v>
      </c>
    </row>
    <row r="817" spans="1:15" ht="19.5" customHeight="1" x14ac:dyDescent="0.25">
      <c r="A817" s="106" t="s">
        <v>1287</v>
      </c>
      <c r="B817" s="21" t="s">
        <v>1288</v>
      </c>
      <c r="C817" s="23" t="s">
        <v>49</v>
      </c>
      <c r="D817" s="23">
        <v>0</v>
      </c>
      <c r="E817" s="23"/>
      <c r="F817" s="23">
        <v>135200</v>
      </c>
      <c r="G817" s="107">
        <f t="shared" si="49"/>
        <v>0</v>
      </c>
      <c r="I817" s="7">
        <f>SUMIFS(NK_XUAT_NHAP!L:L,NK_XUAT_NHAP!E:E,A817,NK_XUAT_NHAP!B:B,"PNK")</f>
        <v>0</v>
      </c>
      <c r="J817" s="7">
        <f>SUMIFS(NK_XUAT_NHAP!O:O,NK_XUAT_NHAP!E:E,A817,NK_XUAT_NHAP!B:B,"PNK")</f>
        <v>0</v>
      </c>
      <c r="K817" s="7">
        <f>SUMIFS(NK_XUAT_NHAP!L:L,NK_XUAT_NHAP!E:E,A817,NK_XUAT_NHAP!B:B,"PXK")</f>
        <v>0</v>
      </c>
      <c r="L817" s="7">
        <f>SUMIFS(NK_XUAT_NHAP!O:O,NK_XUAT_NHAP!E:E,A817,NK_XUAT_NHAP!B:B,"PXK")</f>
        <v>0</v>
      </c>
      <c r="M817" s="7">
        <f t="shared" si="50"/>
        <v>0</v>
      </c>
      <c r="N817" s="7">
        <f t="shared" si="51"/>
        <v>0</v>
      </c>
      <c r="O817" s="7">
        <f t="shared" si="52"/>
        <v>0</v>
      </c>
    </row>
    <row r="818" spans="1:15" ht="19.5" customHeight="1" x14ac:dyDescent="0.25">
      <c r="A818" s="106" t="s">
        <v>1289</v>
      </c>
      <c r="B818" s="21" t="s">
        <v>1290</v>
      </c>
      <c r="C818" s="23" t="s">
        <v>49</v>
      </c>
      <c r="D818" s="23">
        <v>1</v>
      </c>
      <c r="E818" s="23"/>
      <c r="F818" s="23">
        <v>72600</v>
      </c>
      <c r="G818" s="107">
        <f t="shared" si="49"/>
        <v>72600</v>
      </c>
      <c r="I818" s="7">
        <f>SUMIFS(NK_XUAT_NHAP!L:L,NK_XUAT_NHAP!E:E,A818,NK_XUAT_NHAP!B:B,"PNK")</f>
        <v>0</v>
      </c>
      <c r="J818" s="7">
        <f>SUMIFS(NK_XUAT_NHAP!O:O,NK_XUAT_NHAP!E:E,A818,NK_XUAT_NHAP!B:B,"PNK")</f>
        <v>0</v>
      </c>
      <c r="K818" s="7">
        <f>SUMIFS(NK_XUAT_NHAP!L:L,NK_XUAT_NHAP!E:E,A818,NK_XUAT_NHAP!B:B,"PXK")</f>
        <v>0</v>
      </c>
      <c r="L818" s="7">
        <f>SUMIFS(NK_XUAT_NHAP!O:O,NK_XUAT_NHAP!E:E,A818,NK_XUAT_NHAP!B:B,"PXK")</f>
        <v>0</v>
      </c>
      <c r="M818" s="7">
        <f t="shared" si="50"/>
        <v>1</v>
      </c>
      <c r="N818" s="7">
        <f t="shared" si="51"/>
        <v>72600</v>
      </c>
      <c r="O818" s="7">
        <f t="shared" si="52"/>
        <v>72600</v>
      </c>
    </row>
    <row r="819" spans="1:15" ht="19.5" customHeight="1" x14ac:dyDescent="0.25">
      <c r="A819" s="106" t="s">
        <v>1291</v>
      </c>
      <c r="B819" s="21" t="s">
        <v>1292</v>
      </c>
      <c r="C819" s="23" t="s">
        <v>49</v>
      </c>
      <c r="D819" s="23">
        <v>0</v>
      </c>
      <c r="E819" s="23"/>
      <c r="F819" s="23">
        <v>89600</v>
      </c>
      <c r="G819" s="107">
        <f t="shared" si="49"/>
        <v>0</v>
      </c>
      <c r="I819" s="7">
        <f>SUMIFS(NK_XUAT_NHAP!L:L,NK_XUAT_NHAP!E:E,A819,NK_XUAT_NHAP!B:B,"PNK")</f>
        <v>0</v>
      </c>
      <c r="J819" s="7">
        <f>SUMIFS(NK_XUAT_NHAP!O:O,NK_XUAT_NHAP!E:E,A819,NK_XUAT_NHAP!B:B,"PNK")</f>
        <v>0</v>
      </c>
      <c r="K819" s="7">
        <f>SUMIFS(NK_XUAT_NHAP!L:L,NK_XUAT_NHAP!E:E,A819,NK_XUAT_NHAP!B:B,"PXK")</f>
        <v>0</v>
      </c>
      <c r="L819" s="7">
        <f>SUMIFS(NK_XUAT_NHAP!O:O,NK_XUAT_NHAP!E:E,A819,NK_XUAT_NHAP!B:B,"PXK")</f>
        <v>0</v>
      </c>
      <c r="M819" s="7">
        <f t="shared" si="50"/>
        <v>0</v>
      </c>
      <c r="N819" s="7">
        <f t="shared" si="51"/>
        <v>0</v>
      </c>
      <c r="O819" s="7">
        <f t="shared" si="52"/>
        <v>0</v>
      </c>
    </row>
    <row r="820" spans="1:15" ht="19.5" customHeight="1" x14ac:dyDescent="0.25">
      <c r="A820" s="106" t="s">
        <v>1293</v>
      </c>
      <c r="B820" s="21" t="s">
        <v>1294</v>
      </c>
      <c r="C820" s="23" t="s">
        <v>49</v>
      </c>
      <c r="D820" s="23">
        <v>6</v>
      </c>
      <c r="E820" s="23"/>
      <c r="F820" s="23">
        <v>115600</v>
      </c>
      <c r="G820" s="107">
        <f t="shared" si="49"/>
        <v>693600</v>
      </c>
      <c r="I820" s="7">
        <f>SUMIFS(NK_XUAT_NHAP!L:L,NK_XUAT_NHAP!E:E,A820,NK_XUAT_NHAP!B:B,"PNK")</f>
        <v>0</v>
      </c>
      <c r="J820" s="7">
        <f>SUMIFS(NK_XUAT_NHAP!O:O,NK_XUAT_NHAP!E:E,A820,NK_XUAT_NHAP!B:B,"PNK")</f>
        <v>0</v>
      </c>
      <c r="K820" s="7">
        <f>SUMIFS(NK_XUAT_NHAP!L:L,NK_XUAT_NHAP!E:E,A820,NK_XUAT_NHAP!B:B,"PXK")</f>
        <v>0</v>
      </c>
      <c r="L820" s="7">
        <f>SUMIFS(NK_XUAT_NHAP!O:O,NK_XUAT_NHAP!E:E,A820,NK_XUAT_NHAP!B:B,"PXK")</f>
        <v>0</v>
      </c>
      <c r="M820" s="7">
        <f t="shared" si="50"/>
        <v>6</v>
      </c>
      <c r="N820" s="7">
        <f t="shared" si="51"/>
        <v>693600</v>
      </c>
      <c r="O820" s="7">
        <f t="shared" si="52"/>
        <v>115600</v>
      </c>
    </row>
    <row r="821" spans="1:15" s="24" customFormat="1" ht="19.5" customHeight="1" x14ac:dyDescent="0.25">
      <c r="A821" s="106" t="s">
        <v>1295</v>
      </c>
      <c r="B821" s="21" t="s">
        <v>1296</v>
      </c>
      <c r="C821" s="23">
        <v>0</v>
      </c>
      <c r="D821" s="23">
        <v>0</v>
      </c>
      <c r="E821" s="23"/>
      <c r="F821" s="23">
        <v>0</v>
      </c>
      <c r="G821" s="107">
        <f t="shared" si="49"/>
        <v>0</v>
      </c>
      <c r="I821" s="7">
        <f>SUMIFS(NK_XUAT_NHAP!L:L,NK_XUAT_NHAP!E:E,A821,NK_XUAT_NHAP!B:B,"PNK")</f>
        <v>0</v>
      </c>
      <c r="J821" s="7">
        <f>SUMIFS(NK_XUAT_NHAP!O:O,NK_XUAT_NHAP!E:E,A821,NK_XUAT_NHAP!B:B,"PNK")</f>
        <v>0</v>
      </c>
      <c r="K821" s="7">
        <f>SUMIFS(NK_XUAT_NHAP!L:L,NK_XUAT_NHAP!E:E,A821,NK_XUAT_NHAP!B:B,"PXK")</f>
        <v>0</v>
      </c>
      <c r="L821" s="7">
        <f>SUMIFS(NK_XUAT_NHAP!O:O,NK_XUAT_NHAP!E:E,A821,NK_XUAT_NHAP!B:B,"PXK")</f>
        <v>0</v>
      </c>
      <c r="M821" s="7">
        <f t="shared" si="50"/>
        <v>0</v>
      </c>
      <c r="N821" s="7">
        <f t="shared" si="51"/>
        <v>0</v>
      </c>
      <c r="O821" s="7">
        <f t="shared" si="52"/>
        <v>0</v>
      </c>
    </row>
    <row r="822" spans="1:15" ht="19.5" customHeight="1" x14ac:dyDescent="0.25">
      <c r="A822" s="106" t="s">
        <v>1297</v>
      </c>
      <c r="B822" s="21" t="s">
        <v>1298</v>
      </c>
      <c r="C822" s="23" t="s">
        <v>1299</v>
      </c>
      <c r="D822" s="23">
        <v>0</v>
      </c>
      <c r="E822" s="23"/>
      <c r="F822" s="23">
        <v>5500</v>
      </c>
      <c r="G822" s="107">
        <f t="shared" si="49"/>
        <v>0</v>
      </c>
      <c r="I822" s="7">
        <f>SUMIFS(NK_XUAT_NHAP!L:L,NK_XUAT_NHAP!E:E,A822,NK_XUAT_NHAP!B:B,"PNK")</f>
        <v>0</v>
      </c>
      <c r="J822" s="7">
        <f>SUMIFS(NK_XUAT_NHAP!O:O,NK_XUAT_NHAP!E:E,A822,NK_XUAT_NHAP!B:B,"PNK")</f>
        <v>0</v>
      </c>
      <c r="K822" s="7">
        <f>SUMIFS(NK_XUAT_NHAP!L:L,NK_XUAT_NHAP!E:E,A822,NK_XUAT_NHAP!B:B,"PXK")</f>
        <v>0</v>
      </c>
      <c r="L822" s="7">
        <f>SUMIFS(NK_XUAT_NHAP!O:O,NK_XUAT_NHAP!E:E,A822,NK_XUAT_NHAP!B:B,"PXK")</f>
        <v>0</v>
      </c>
      <c r="M822" s="7">
        <f t="shared" si="50"/>
        <v>0</v>
      </c>
      <c r="N822" s="7">
        <f t="shared" si="51"/>
        <v>0</v>
      </c>
      <c r="O822" s="7">
        <f t="shared" si="52"/>
        <v>0</v>
      </c>
    </row>
    <row r="823" spans="1:15" ht="19.5" customHeight="1" x14ac:dyDescent="0.25">
      <c r="A823" s="106" t="s">
        <v>1300</v>
      </c>
      <c r="B823" s="21" t="s">
        <v>1301</v>
      </c>
      <c r="C823" s="23" t="s">
        <v>1299</v>
      </c>
      <c r="D823" s="23">
        <v>18</v>
      </c>
      <c r="E823" s="23"/>
      <c r="F823" s="23">
        <v>14300</v>
      </c>
      <c r="G823" s="107">
        <f t="shared" si="49"/>
        <v>257400</v>
      </c>
      <c r="I823" s="7">
        <f>SUMIFS(NK_XUAT_NHAP!L:L,NK_XUAT_NHAP!E:E,A823,NK_XUAT_NHAP!B:B,"PNK")</f>
        <v>0</v>
      </c>
      <c r="J823" s="7">
        <f>SUMIFS(NK_XUAT_NHAP!O:O,NK_XUAT_NHAP!E:E,A823,NK_XUAT_NHAP!B:B,"PNK")</f>
        <v>0</v>
      </c>
      <c r="K823" s="7">
        <f>SUMIFS(NK_XUAT_NHAP!L:L,NK_XUAT_NHAP!E:E,A823,NK_XUAT_NHAP!B:B,"PXK")</f>
        <v>6</v>
      </c>
      <c r="L823" s="7">
        <f>SUMIFS(NK_XUAT_NHAP!O:O,NK_XUAT_NHAP!E:E,A823,NK_XUAT_NHAP!B:B,"PXK")</f>
        <v>123600</v>
      </c>
      <c r="M823" s="7">
        <f t="shared" si="50"/>
        <v>12</v>
      </c>
      <c r="N823" s="7">
        <f t="shared" si="51"/>
        <v>133800</v>
      </c>
      <c r="O823" s="7">
        <f t="shared" si="52"/>
        <v>11150</v>
      </c>
    </row>
    <row r="824" spans="1:15" ht="19.5" customHeight="1" x14ac:dyDescent="0.25">
      <c r="A824" s="106" t="s">
        <v>1302</v>
      </c>
      <c r="B824" s="21" t="s">
        <v>1303</v>
      </c>
      <c r="C824" s="23" t="s">
        <v>1299</v>
      </c>
      <c r="D824" s="23">
        <v>16</v>
      </c>
      <c r="E824" s="23"/>
      <c r="F824" s="23">
        <v>19400</v>
      </c>
      <c r="G824" s="107">
        <f t="shared" si="49"/>
        <v>310400</v>
      </c>
      <c r="I824" s="7">
        <f>SUMIFS(NK_XUAT_NHAP!L:L,NK_XUAT_NHAP!E:E,A824,NK_XUAT_NHAP!B:B,"PNK")</f>
        <v>0</v>
      </c>
      <c r="J824" s="7">
        <f>SUMIFS(NK_XUAT_NHAP!O:O,NK_XUAT_NHAP!E:E,A824,NK_XUAT_NHAP!B:B,"PNK")</f>
        <v>0</v>
      </c>
      <c r="K824" s="7">
        <f>SUMIFS(NK_XUAT_NHAP!L:L,NK_XUAT_NHAP!E:E,A824,NK_XUAT_NHAP!B:B,"PXK")</f>
        <v>0</v>
      </c>
      <c r="L824" s="7">
        <f>SUMIFS(NK_XUAT_NHAP!O:O,NK_XUAT_NHAP!E:E,A824,NK_XUAT_NHAP!B:B,"PXK")</f>
        <v>0</v>
      </c>
      <c r="M824" s="7">
        <f t="shared" si="50"/>
        <v>16</v>
      </c>
      <c r="N824" s="7">
        <f t="shared" si="51"/>
        <v>310400</v>
      </c>
      <c r="O824" s="7">
        <f t="shared" si="52"/>
        <v>19400</v>
      </c>
    </row>
    <row r="825" spans="1:15" ht="19.5" customHeight="1" x14ac:dyDescent="0.25">
      <c r="A825" s="106" t="s">
        <v>1304</v>
      </c>
      <c r="B825" s="21" t="s">
        <v>1305</v>
      </c>
      <c r="C825" s="23" t="s">
        <v>1299</v>
      </c>
      <c r="D825" s="23">
        <v>25</v>
      </c>
      <c r="E825" s="23"/>
      <c r="F825" s="23">
        <v>21500</v>
      </c>
      <c r="G825" s="107">
        <f t="shared" si="49"/>
        <v>537500</v>
      </c>
      <c r="I825" s="7">
        <f>SUMIFS(NK_XUAT_NHAP!L:L,NK_XUAT_NHAP!E:E,A825,NK_XUAT_NHAP!B:B,"PNK")</f>
        <v>0</v>
      </c>
      <c r="J825" s="7">
        <f>SUMIFS(NK_XUAT_NHAP!O:O,NK_XUAT_NHAP!E:E,A825,NK_XUAT_NHAP!B:B,"PNK")</f>
        <v>0</v>
      </c>
      <c r="K825" s="7">
        <f>SUMIFS(NK_XUAT_NHAP!L:L,NK_XUAT_NHAP!E:E,A825,NK_XUAT_NHAP!B:B,"PXK")</f>
        <v>10</v>
      </c>
      <c r="L825" s="7">
        <f>SUMIFS(NK_XUAT_NHAP!O:O,NK_XUAT_NHAP!E:E,A825,NK_XUAT_NHAP!B:B,"PXK")</f>
        <v>309000</v>
      </c>
      <c r="M825" s="7">
        <f t="shared" si="50"/>
        <v>15</v>
      </c>
      <c r="N825" s="7">
        <f t="shared" si="51"/>
        <v>228500</v>
      </c>
      <c r="O825" s="7">
        <f t="shared" si="52"/>
        <v>15233.333333333334</v>
      </c>
    </row>
    <row r="826" spans="1:15" ht="19.5" customHeight="1" x14ac:dyDescent="0.25">
      <c r="A826" s="106" t="s">
        <v>1306</v>
      </c>
      <c r="B826" s="21" t="s">
        <v>1307</v>
      </c>
      <c r="C826" s="23" t="s">
        <v>1299</v>
      </c>
      <c r="D826" s="23">
        <v>19</v>
      </c>
      <c r="E826" s="23"/>
      <c r="F826" s="23">
        <v>26200</v>
      </c>
      <c r="G826" s="107">
        <f t="shared" si="49"/>
        <v>497800</v>
      </c>
      <c r="I826" s="7">
        <f>SUMIFS(NK_XUAT_NHAP!L:L,NK_XUAT_NHAP!E:E,A826,NK_XUAT_NHAP!B:B,"PNK")</f>
        <v>1</v>
      </c>
      <c r="J826" s="7">
        <f>SUMIFS(NK_XUAT_NHAP!O:O,NK_XUAT_NHAP!E:E,A826,NK_XUAT_NHAP!B:B,"PNK")</f>
        <v>24600</v>
      </c>
      <c r="K826" s="7">
        <f>SUMIFS(NK_XUAT_NHAP!L:L,NK_XUAT_NHAP!E:E,A826,NK_XUAT_NHAP!B:B,"PXK")</f>
        <v>20</v>
      </c>
      <c r="L826" s="7">
        <f>SUMIFS(NK_XUAT_NHAP!O:O,NK_XUAT_NHAP!E:E,A826,NK_XUAT_NHAP!B:B,"PXK")</f>
        <v>752000</v>
      </c>
      <c r="M826" s="7">
        <f t="shared" si="50"/>
        <v>0</v>
      </c>
      <c r="N826" s="7">
        <f t="shared" si="51"/>
        <v>-229600</v>
      </c>
      <c r="O826" s="7">
        <f t="shared" si="52"/>
        <v>0</v>
      </c>
    </row>
    <row r="827" spans="1:15" ht="19.5" customHeight="1" x14ac:dyDescent="0.25">
      <c r="A827" s="106" t="s">
        <v>1308</v>
      </c>
      <c r="B827" s="21" t="s">
        <v>1309</v>
      </c>
      <c r="C827" s="23" t="s">
        <v>1299</v>
      </c>
      <c r="D827" s="23">
        <v>10</v>
      </c>
      <c r="E827" s="23"/>
      <c r="F827" s="23">
        <v>44100</v>
      </c>
      <c r="G827" s="107">
        <f t="shared" si="49"/>
        <v>441000</v>
      </c>
      <c r="I827" s="7">
        <f>SUMIFS(NK_XUAT_NHAP!L:L,NK_XUAT_NHAP!E:E,A827,NK_XUAT_NHAP!B:B,"PNK")</f>
        <v>0</v>
      </c>
      <c r="J827" s="7">
        <f>SUMIFS(NK_XUAT_NHAP!O:O,NK_XUAT_NHAP!E:E,A827,NK_XUAT_NHAP!B:B,"PNK")</f>
        <v>0</v>
      </c>
      <c r="K827" s="7">
        <f>SUMIFS(NK_XUAT_NHAP!L:L,NK_XUAT_NHAP!E:E,A827,NK_XUAT_NHAP!B:B,"PXK")</f>
        <v>0</v>
      </c>
      <c r="L827" s="7">
        <f>SUMIFS(NK_XUAT_NHAP!O:O,NK_XUAT_NHAP!E:E,A827,NK_XUAT_NHAP!B:B,"PXK")</f>
        <v>0</v>
      </c>
      <c r="M827" s="7">
        <f t="shared" si="50"/>
        <v>10</v>
      </c>
      <c r="N827" s="7">
        <f t="shared" si="51"/>
        <v>441000</v>
      </c>
      <c r="O827" s="7">
        <f t="shared" si="52"/>
        <v>44100</v>
      </c>
    </row>
    <row r="828" spans="1:15" ht="19.5" customHeight="1" x14ac:dyDescent="0.25">
      <c r="A828" s="106" t="s">
        <v>1310</v>
      </c>
      <c r="B828" s="21" t="s">
        <v>1311</v>
      </c>
      <c r="C828" s="23" t="s">
        <v>1299</v>
      </c>
      <c r="D828" s="23">
        <v>27</v>
      </c>
      <c r="E828" s="23"/>
      <c r="F828" s="23">
        <v>45300</v>
      </c>
      <c r="G828" s="107">
        <f t="shared" si="49"/>
        <v>1223100</v>
      </c>
      <c r="I828" s="7">
        <f>SUMIFS(NK_XUAT_NHAP!L:L,NK_XUAT_NHAP!E:E,A828,NK_XUAT_NHAP!B:B,"PNK")</f>
        <v>0</v>
      </c>
      <c r="J828" s="7">
        <f>SUMIFS(NK_XUAT_NHAP!O:O,NK_XUAT_NHAP!E:E,A828,NK_XUAT_NHAP!B:B,"PNK")</f>
        <v>0</v>
      </c>
      <c r="K828" s="7">
        <f>SUMIFS(NK_XUAT_NHAP!L:L,NK_XUAT_NHAP!E:E,A828,NK_XUAT_NHAP!B:B,"PXK")</f>
        <v>6</v>
      </c>
      <c r="L828" s="7">
        <f>SUMIFS(NK_XUAT_NHAP!O:O,NK_XUAT_NHAP!E:E,A828,NK_XUAT_NHAP!B:B,"PXK")</f>
        <v>364200</v>
      </c>
      <c r="M828" s="7">
        <f t="shared" si="50"/>
        <v>21</v>
      </c>
      <c r="N828" s="7">
        <f t="shared" si="51"/>
        <v>858900</v>
      </c>
      <c r="O828" s="7">
        <f t="shared" si="52"/>
        <v>40900</v>
      </c>
    </row>
    <row r="829" spans="1:15" ht="19.5" customHeight="1" x14ac:dyDescent="0.25">
      <c r="A829" s="106" t="s">
        <v>1312</v>
      </c>
      <c r="B829" s="21" t="s">
        <v>1313</v>
      </c>
      <c r="C829" s="23" t="s">
        <v>1299</v>
      </c>
      <c r="D829" s="23">
        <v>35</v>
      </c>
      <c r="E829" s="23"/>
      <c r="F829" s="23">
        <v>63200</v>
      </c>
      <c r="G829" s="107">
        <f t="shared" si="49"/>
        <v>2212000</v>
      </c>
      <c r="I829" s="7">
        <f>SUMIFS(NK_XUAT_NHAP!L:L,NK_XUAT_NHAP!E:E,A829,NK_XUAT_NHAP!B:B,"PNK")</f>
        <v>0</v>
      </c>
      <c r="J829" s="7">
        <f>SUMIFS(NK_XUAT_NHAP!O:O,NK_XUAT_NHAP!E:E,A829,NK_XUAT_NHAP!B:B,"PNK")</f>
        <v>0</v>
      </c>
      <c r="K829" s="7">
        <f>SUMIFS(NK_XUAT_NHAP!L:L,NK_XUAT_NHAP!E:E,A829,NK_XUAT_NHAP!B:B,"PXK")</f>
        <v>0</v>
      </c>
      <c r="L829" s="7">
        <f>SUMIFS(NK_XUAT_NHAP!O:O,NK_XUAT_NHAP!E:E,A829,NK_XUAT_NHAP!B:B,"PXK")</f>
        <v>0</v>
      </c>
      <c r="M829" s="7">
        <f t="shared" si="50"/>
        <v>35</v>
      </c>
      <c r="N829" s="7">
        <f t="shared" si="51"/>
        <v>2212000</v>
      </c>
      <c r="O829" s="7">
        <f t="shared" si="52"/>
        <v>63200</v>
      </c>
    </row>
    <row r="830" spans="1:15" ht="19.5" customHeight="1" x14ac:dyDescent="0.25">
      <c r="A830" s="106" t="s">
        <v>1314</v>
      </c>
      <c r="B830" s="21" t="s">
        <v>1315</v>
      </c>
      <c r="C830" s="23" t="s">
        <v>1299</v>
      </c>
      <c r="D830" s="23">
        <v>0</v>
      </c>
      <c r="E830" s="23"/>
      <c r="F830" s="23">
        <v>71100</v>
      </c>
      <c r="G830" s="107">
        <f t="shared" si="49"/>
        <v>0</v>
      </c>
      <c r="I830" s="7">
        <f>SUMIFS(NK_XUAT_NHAP!L:L,NK_XUAT_NHAP!E:E,A830,NK_XUAT_NHAP!B:B,"PNK")</f>
        <v>0</v>
      </c>
      <c r="J830" s="7">
        <f>SUMIFS(NK_XUAT_NHAP!O:O,NK_XUAT_NHAP!E:E,A830,NK_XUAT_NHAP!B:B,"PNK")</f>
        <v>0</v>
      </c>
      <c r="K830" s="7">
        <f>SUMIFS(NK_XUAT_NHAP!L:L,NK_XUAT_NHAP!E:E,A830,NK_XUAT_NHAP!B:B,"PXK")</f>
        <v>0</v>
      </c>
      <c r="L830" s="7">
        <f>SUMIFS(NK_XUAT_NHAP!O:O,NK_XUAT_NHAP!E:E,A830,NK_XUAT_NHAP!B:B,"PXK")</f>
        <v>0</v>
      </c>
      <c r="M830" s="7">
        <f t="shared" si="50"/>
        <v>0</v>
      </c>
      <c r="N830" s="7">
        <f t="shared" si="51"/>
        <v>0</v>
      </c>
      <c r="O830" s="7">
        <f t="shared" si="52"/>
        <v>0</v>
      </c>
    </row>
    <row r="831" spans="1:15" ht="19.5" customHeight="1" x14ac:dyDescent="0.25">
      <c r="A831" s="106" t="s">
        <v>1316</v>
      </c>
      <c r="B831" s="21" t="s">
        <v>1317</v>
      </c>
      <c r="C831" s="23" t="s">
        <v>1299</v>
      </c>
      <c r="D831" s="23">
        <v>0</v>
      </c>
      <c r="E831" s="23"/>
      <c r="F831" s="23">
        <v>78600</v>
      </c>
      <c r="G831" s="107">
        <f t="shared" si="49"/>
        <v>0</v>
      </c>
      <c r="I831" s="7">
        <f>SUMIFS(NK_XUAT_NHAP!L:L,NK_XUAT_NHAP!E:E,A831,NK_XUAT_NHAP!B:B,"PNK")</f>
        <v>0</v>
      </c>
      <c r="J831" s="7">
        <f>SUMIFS(NK_XUAT_NHAP!O:O,NK_XUAT_NHAP!E:E,A831,NK_XUAT_NHAP!B:B,"PNK")</f>
        <v>0</v>
      </c>
      <c r="K831" s="7">
        <f>SUMIFS(NK_XUAT_NHAP!L:L,NK_XUAT_NHAP!E:E,A831,NK_XUAT_NHAP!B:B,"PXK")</f>
        <v>0</v>
      </c>
      <c r="L831" s="7">
        <f>SUMIFS(NK_XUAT_NHAP!O:O,NK_XUAT_NHAP!E:E,A831,NK_XUAT_NHAP!B:B,"PXK")</f>
        <v>0</v>
      </c>
      <c r="M831" s="7">
        <f t="shared" si="50"/>
        <v>0</v>
      </c>
      <c r="N831" s="7">
        <f t="shared" si="51"/>
        <v>0</v>
      </c>
      <c r="O831" s="7">
        <f t="shared" si="52"/>
        <v>0</v>
      </c>
    </row>
    <row r="832" spans="1:15" ht="19.5" customHeight="1" x14ac:dyDescent="0.25">
      <c r="A832" s="106" t="s">
        <v>1318</v>
      </c>
      <c r="B832" s="21" t="s">
        <v>1319</v>
      </c>
      <c r="C832" s="23">
        <v>0</v>
      </c>
      <c r="D832" s="23">
        <v>0</v>
      </c>
      <c r="E832" s="23"/>
      <c r="F832" s="23">
        <v>0</v>
      </c>
      <c r="G832" s="107">
        <f t="shared" si="49"/>
        <v>0</v>
      </c>
      <c r="I832" s="7">
        <f>SUMIFS(NK_XUAT_NHAP!L:L,NK_XUAT_NHAP!E:E,A832,NK_XUAT_NHAP!B:B,"PNK")</f>
        <v>0</v>
      </c>
      <c r="J832" s="7">
        <f>SUMIFS(NK_XUAT_NHAP!O:O,NK_XUAT_NHAP!E:E,A832,NK_XUAT_NHAP!B:B,"PNK")</f>
        <v>0</v>
      </c>
      <c r="K832" s="7">
        <f>SUMIFS(NK_XUAT_NHAP!L:L,NK_XUAT_NHAP!E:E,A832,NK_XUAT_NHAP!B:B,"PXK")</f>
        <v>0</v>
      </c>
      <c r="L832" s="7">
        <f>SUMIFS(NK_XUAT_NHAP!O:O,NK_XUAT_NHAP!E:E,A832,NK_XUAT_NHAP!B:B,"PXK")</f>
        <v>0</v>
      </c>
      <c r="M832" s="7">
        <f t="shared" si="50"/>
        <v>0</v>
      </c>
      <c r="N832" s="7">
        <f t="shared" si="51"/>
        <v>0</v>
      </c>
      <c r="O832" s="7">
        <f t="shared" si="52"/>
        <v>0</v>
      </c>
    </row>
    <row r="833" spans="1:15" ht="19.5" customHeight="1" x14ac:dyDescent="0.25">
      <c r="A833" s="106" t="s">
        <v>1320</v>
      </c>
      <c r="B833" s="21" t="s">
        <v>1321</v>
      </c>
      <c r="C833" s="23" t="s">
        <v>49</v>
      </c>
      <c r="D833" s="23">
        <v>211</v>
      </c>
      <c r="E833" s="23"/>
      <c r="F833" s="23">
        <v>195900</v>
      </c>
      <c r="G833" s="107">
        <f t="shared" si="49"/>
        <v>41334900</v>
      </c>
      <c r="I833" s="7">
        <f>SUMIFS(NK_XUAT_NHAP!L:L,NK_XUAT_NHAP!E:E,A833,NK_XUAT_NHAP!B:B,"PNK")</f>
        <v>12</v>
      </c>
      <c r="J833" s="7">
        <f>SUMIFS(NK_XUAT_NHAP!O:O,NK_XUAT_NHAP!E:E,A833,NK_XUAT_NHAP!B:B,"PNK")</f>
        <v>2005800</v>
      </c>
      <c r="K833" s="7">
        <f>SUMIFS(NK_XUAT_NHAP!L:L,NK_XUAT_NHAP!E:E,A833,NK_XUAT_NHAP!B:B,"PXK")</f>
        <v>127</v>
      </c>
      <c r="L833" s="7">
        <f>SUMIFS(NK_XUAT_NHAP!O:O,NK_XUAT_NHAP!E:E,A833,NK_XUAT_NHAP!B:B,"PXK")</f>
        <v>33337500</v>
      </c>
      <c r="M833" s="7">
        <f t="shared" si="50"/>
        <v>96</v>
      </c>
      <c r="N833" s="7">
        <f t="shared" si="51"/>
        <v>10003200</v>
      </c>
      <c r="O833" s="7">
        <f t="shared" si="52"/>
        <v>104200</v>
      </c>
    </row>
    <row r="834" spans="1:15" s="24" customFormat="1" ht="19.5" customHeight="1" x14ac:dyDescent="0.25">
      <c r="A834" s="106" t="s">
        <v>1322</v>
      </c>
      <c r="B834" s="21" t="s">
        <v>1323</v>
      </c>
      <c r="C834" s="23" t="s">
        <v>49</v>
      </c>
      <c r="D834" s="23">
        <v>121</v>
      </c>
      <c r="E834" s="23"/>
      <c r="F834" s="23">
        <v>214900</v>
      </c>
      <c r="G834" s="107">
        <f t="shared" si="49"/>
        <v>26002900</v>
      </c>
      <c r="I834" s="7">
        <f>SUMIFS(NK_XUAT_NHAP!L:L,NK_XUAT_NHAP!E:E,A834,NK_XUAT_NHAP!B:B,"PNK")</f>
        <v>0</v>
      </c>
      <c r="J834" s="7">
        <f>SUMIFS(NK_XUAT_NHAP!O:O,NK_XUAT_NHAP!E:E,A834,NK_XUAT_NHAP!B:B,"PNK")</f>
        <v>0</v>
      </c>
      <c r="K834" s="7">
        <f>SUMIFS(NK_XUAT_NHAP!L:L,NK_XUAT_NHAP!E:E,A834,NK_XUAT_NHAP!B:B,"PXK")</f>
        <v>24</v>
      </c>
      <c r="L834" s="7">
        <f>SUMIFS(NK_XUAT_NHAP!O:O,NK_XUAT_NHAP!E:E,A834,NK_XUAT_NHAP!B:B,"PXK")</f>
        <v>6909600</v>
      </c>
      <c r="M834" s="7">
        <f t="shared" si="50"/>
        <v>97</v>
      </c>
      <c r="N834" s="7">
        <f t="shared" si="51"/>
        <v>19093300</v>
      </c>
      <c r="O834" s="7">
        <f t="shared" si="52"/>
        <v>196838.1443298969</v>
      </c>
    </row>
    <row r="835" spans="1:15" s="24" customFormat="1" ht="19.5" customHeight="1" x14ac:dyDescent="0.25">
      <c r="A835" s="106" t="s">
        <v>1324</v>
      </c>
      <c r="B835" s="21" t="s">
        <v>1325</v>
      </c>
      <c r="C835" s="23" t="s">
        <v>49</v>
      </c>
      <c r="D835" s="23">
        <v>200</v>
      </c>
      <c r="E835" s="23"/>
      <c r="F835" s="23">
        <v>221600</v>
      </c>
      <c r="G835" s="107">
        <f t="shared" si="49"/>
        <v>44320000</v>
      </c>
      <c r="I835" s="7">
        <f>SUMIFS(NK_XUAT_NHAP!L:L,NK_XUAT_NHAP!E:E,A835,NK_XUAT_NHAP!B:B,"PNK")</f>
        <v>800</v>
      </c>
      <c r="J835" s="7">
        <f>SUMIFS(NK_XUAT_NHAP!O:O,NK_XUAT_NHAP!E:E,A835,NK_XUAT_NHAP!B:B,"PNK")</f>
        <v>88640000</v>
      </c>
      <c r="K835" s="7">
        <f>SUMIFS(NK_XUAT_NHAP!L:L,NK_XUAT_NHAP!E:E,A835,NK_XUAT_NHAP!B:B,"PXK")</f>
        <v>887</v>
      </c>
      <c r="L835" s="7">
        <f>SUMIFS(NK_XUAT_NHAP!O:O,NK_XUAT_NHAP!E:E,A835,NK_XUAT_NHAP!B:B,"PXK")</f>
        <v>189978900</v>
      </c>
      <c r="M835" s="7">
        <f t="shared" si="50"/>
        <v>113</v>
      </c>
      <c r="N835" s="7">
        <f t="shared" si="51"/>
        <v>-57018900</v>
      </c>
      <c r="O835" s="7">
        <f t="shared" si="52"/>
        <v>-504592.03539823007</v>
      </c>
    </row>
    <row r="836" spans="1:15" ht="19.5" customHeight="1" x14ac:dyDescent="0.25">
      <c r="A836" s="106" t="s">
        <v>1326</v>
      </c>
      <c r="B836" s="21" t="s">
        <v>1327</v>
      </c>
      <c r="C836" s="23" t="s">
        <v>49</v>
      </c>
      <c r="D836" s="23">
        <v>6</v>
      </c>
      <c r="E836" s="23"/>
      <c r="F836" s="23">
        <v>56800</v>
      </c>
      <c r="G836" s="107">
        <f t="shared" si="49"/>
        <v>340800</v>
      </c>
      <c r="I836" s="7">
        <f>SUMIFS(NK_XUAT_NHAP!L:L,NK_XUAT_NHAP!E:E,A836,NK_XUAT_NHAP!B:B,"PNK")</f>
        <v>0</v>
      </c>
      <c r="J836" s="7">
        <f>SUMIFS(NK_XUAT_NHAP!O:O,NK_XUAT_NHAP!E:E,A836,NK_XUAT_NHAP!B:B,"PNK")</f>
        <v>0</v>
      </c>
      <c r="K836" s="7">
        <f>SUMIFS(NK_XUAT_NHAP!L:L,NK_XUAT_NHAP!E:E,A836,NK_XUAT_NHAP!B:B,"PXK")</f>
        <v>0</v>
      </c>
      <c r="L836" s="7">
        <f>SUMIFS(NK_XUAT_NHAP!O:O,NK_XUAT_NHAP!E:E,A836,NK_XUAT_NHAP!B:B,"PXK")</f>
        <v>0</v>
      </c>
      <c r="M836" s="7">
        <f t="shared" si="50"/>
        <v>6</v>
      </c>
      <c r="N836" s="7">
        <f t="shared" si="51"/>
        <v>340800</v>
      </c>
      <c r="O836" s="7">
        <f t="shared" si="52"/>
        <v>56800</v>
      </c>
    </row>
    <row r="837" spans="1:15" ht="19.5" customHeight="1" x14ac:dyDescent="0.25">
      <c r="A837" s="106" t="s">
        <v>1328</v>
      </c>
      <c r="B837" s="21" t="s">
        <v>1329</v>
      </c>
      <c r="C837" s="23" t="s">
        <v>49</v>
      </c>
      <c r="D837" s="23">
        <v>135</v>
      </c>
      <c r="E837" s="23"/>
      <c r="F837" s="23">
        <v>77800</v>
      </c>
      <c r="G837" s="107">
        <f t="shared" ref="G837:G900" si="53">(D837+E837)*F837</f>
        <v>10503000</v>
      </c>
      <c r="I837" s="7">
        <f>SUMIFS(NK_XUAT_NHAP!L:L,NK_XUAT_NHAP!E:E,A837,NK_XUAT_NHAP!B:B,"PNK")</f>
        <v>0</v>
      </c>
      <c r="J837" s="7">
        <f>SUMIFS(NK_XUAT_NHAP!O:O,NK_XUAT_NHAP!E:E,A837,NK_XUAT_NHAP!B:B,"PNK")</f>
        <v>0</v>
      </c>
      <c r="K837" s="7">
        <f>SUMIFS(NK_XUAT_NHAP!L:L,NK_XUAT_NHAP!E:E,A837,NK_XUAT_NHAP!B:B,"PXK")</f>
        <v>0</v>
      </c>
      <c r="L837" s="7">
        <f>SUMIFS(NK_XUAT_NHAP!O:O,NK_XUAT_NHAP!E:E,A837,NK_XUAT_NHAP!B:B,"PXK")</f>
        <v>0</v>
      </c>
      <c r="M837" s="7">
        <f t="shared" ref="M837:M900" si="54">D837+E837+I837-K837</f>
        <v>135</v>
      </c>
      <c r="N837" s="7">
        <f t="shared" ref="N837:N900" si="55">G837+J837-L837</f>
        <v>10503000</v>
      </c>
      <c r="O837" s="7">
        <f t="shared" ref="O837:O900" si="56">+IF(M837=0,0,N837/M837)</f>
        <v>77800</v>
      </c>
    </row>
    <row r="838" spans="1:15" ht="19.5" customHeight="1" x14ac:dyDescent="0.25">
      <c r="A838" s="106" t="s">
        <v>1330</v>
      </c>
      <c r="B838" s="21" t="s">
        <v>1331</v>
      </c>
      <c r="C838" s="23" t="s">
        <v>49</v>
      </c>
      <c r="D838" s="23">
        <v>81</v>
      </c>
      <c r="E838" s="23"/>
      <c r="F838" s="23">
        <v>124400</v>
      </c>
      <c r="G838" s="107">
        <f t="shared" si="53"/>
        <v>10076400</v>
      </c>
      <c r="I838" s="7">
        <f>SUMIFS(NK_XUAT_NHAP!L:L,NK_XUAT_NHAP!E:E,A838,NK_XUAT_NHAP!B:B,"PNK")</f>
        <v>0</v>
      </c>
      <c r="J838" s="7">
        <f>SUMIFS(NK_XUAT_NHAP!O:O,NK_XUAT_NHAP!E:E,A838,NK_XUAT_NHAP!B:B,"PNK")</f>
        <v>0</v>
      </c>
      <c r="K838" s="7">
        <f>SUMIFS(NK_XUAT_NHAP!L:L,NK_XUAT_NHAP!E:E,A838,NK_XUAT_NHAP!B:B,"PXK")</f>
        <v>7</v>
      </c>
      <c r="L838" s="7">
        <f>SUMIFS(NK_XUAT_NHAP!O:O,NK_XUAT_NHAP!E:E,A838,NK_XUAT_NHAP!B:B,"PXK")</f>
        <v>1166900</v>
      </c>
      <c r="M838" s="7">
        <f t="shared" si="54"/>
        <v>74</v>
      </c>
      <c r="N838" s="7">
        <f t="shared" si="55"/>
        <v>8909500</v>
      </c>
      <c r="O838" s="7">
        <f t="shared" si="56"/>
        <v>120398.64864864865</v>
      </c>
    </row>
    <row r="839" spans="1:15" ht="19.5" customHeight="1" x14ac:dyDescent="0.25">
      <c r="A839" s="106" t="s">
        <v>1332</v>
      </c>
      <c r="B839" s="21" t="s">
        <v>1333</v>
      </c>
      <c r="C839" s="23" t="s">
        <v>49</v>
      </c>
      <c r="D839" s="23">
        <v>38</v>
      </c>
      <c r="E839" s="23"/>
      <c r="F839" s="23">
        <v>149600</v>
      </c>
      <c r="G839" s="107">
        <f t="shared" si="53"/>
        <v>5684800</v>
      </c>
      <c r="I839" s="7">
        <f>SUMIFS(NK_XUAT_NHAP!L:L,NK_XUAT_NHAP!E:E,A839,NK_XUAT_NHAP!B:B,"PNK")</f>
        <v>0</v>
      </c>
      <c r="J839" s="7">
        <f>SUMIFS(NK_XUAT_NHAP!O:O,NK_XUAT_NHAP!E:E,A839,NK_XUAT_NHAP!B:B,"PNK")</f>
        <v>0</v>
      </c>
      <c r="K839" s="7">
        <f>SUMIFS(NK_XUAT_NHAP!L:L,NK_XUAT_NHAP!E:E,A839,NK_XUAT_NHAP!B:B,"PXK")</f>
        <v>0</v>
      </c>
      <c r="L839" s="7">
        <f>SUMIFS(NK_XUAT_NHAP!O:O,NK_XUAT_NHAP!E:E,A839,NK_XUAT_NHAP!B:B,"PXK")</f>
        <v>0</v>
      </c>
      <c r="M839" s="7">
        <f t="shared" si="54"/>
        <v>38</v>
      </c>
      <c r="N839" s="7">
        <f t="shared" si="55"/>
        <v>5684800</v>
      </c>
      <c r="O839" s="7">
        <f t="shared" si="56"/>
        <v>149600</v>
      </c>
    </row>
    <row r="840" spans="1:15" ht="19.5" customHeight="1" x14ac:dyDescent="0.25">
      <c r="A840" s="106" t="s">
        <v>1334</v>
      </c>
      <c r="B840" s="21" t="s">
        <v>1335</v>
      </c>
      <c r="C840" s="23" t="s">
        <v>49</v>
      </c>
      <c r="D840" s="23">
        <v>56</v>
      </c>
      <c r="E840" s="23"/>
      <c r="F840" s="23">
        <v>159300</v>
      </c>
      <c r="G840" s="107">
        <f t="shared" si="53"/>
        <v>8920800</v>
      </c>
      <c r="I840" s="7">
        <f>SUMIFS(NK_XUAT_NHAP!L:L,NK_XUAT_NHAP!E:E,A840,NK_XUAT_NHAP!B:B,"PNK")</f>
        <v>50</v>
      </c>
      <c r="J840" s="7">
        <f>SUMIFS(NK_XUAT_NHAP!O:O,NK_XUAT_NHAP!E:E,A840,NK_XUAT_NHAP!B:B,"PNK")</f>
        <v>7500000</v>
      </c>
      <c r="K840" s="7">
        <f>SUMIFS(NK_XUAT_NHAP!L:L,NK_XUAT_NHAP!E:E,A840,NK_XUAT_NHAP!B:B,"PXK")</f>
        <v>0</v>
      </c>
      <c r="L840" s="7">
        <f>SUMIFS(NK_XUAT_NHAP!O:O,NK_XUAT_NHAP!E:E,A840,NK_XUAT_NHAP!B:B,"PXK")</f>
        <v>0</v>
      </c>
      <c r="M840" s="7">
        <f t="shared" si="54"/>
        <v>106</v>
      </c>
      <c r="N840" s="7">
        <f t="shared" si="55"/>
        <v>16420800</v>
      </c>
      <c r="O840" s="7">
        <f t="shared" si="56"/>
        <v>154913.20754716982</v>
      </c>
    </row>
    <row r="841" spans="1:15" ht="19.5" customHeight="1" x14ac:dyDescent="0.25">
      <c r="A841" s="106" t="s">
        <v>1336</v>
      </c>
      <c r="B841" s="21" t="s">
        <v>1337</v>
      </c>
      <c r="C841" s="23" t="s">
        <v>49</v>
      </c>
      <c r="D841" s="23">
        <v>54</v>
      </c>
      <c r="E841" s="23"/>
      <c r="F841" s="23">
        <v>100000</v>
      </c>
      <c r="G841" s="107">
        <f t="shared" si="53"/>
        <v>5400000</v>
      </c>
      <c r="I841" s="7">
        <f>SUMIFS(NK_XUAT_NHAP!L:L,NK_XUAT_NHAP!E:E,A841,NK_XUAT_NHAP!B:B,"PNK")</f>
        <v>0</v>
      </c>
      <c r="J841" s="7">
        <f>SUMIFS(NK_XUAT_NHAP!O:O,NK_XUAT_NHAP!E:E,A841,NK_XUAT_NHAP!B:B,"PNK")</f>
        <v>0</v>
      </c>
      <c r="K841" s="7">
        <f>SUMIFS(NK_XUAT_NHAP!L:L,NK_XUAT_NHAP!E:E,A841,NK_XUAT_NHAP!B:B,"PXK")</f>
        <v>3</v>
      </c>
      <c r="L841" s="7">
        <f>SUMIFS(NK_XUAT_NHAP!O:O,NK_XUAT_NHAP!E:E,A841,NK_XUAT_NHAP!B:B,"PXK")</f>
        <v>431100</v>
      </c>
      <c r="M841" s="7">
        <f t="shared" si="54"/>
        <v>51</v>
      </c>
      <c r="N841" s="7">
        <f t="shared" si="55"/>
        <v>4968900</v>
      </c>
      <c r="O841" s="7">
        <f t="shared" si="56"/>
        <v>97429.411764705888</v>
      </c>
    </row>
    <row r="842" spans="1:15" ht="19.5" customHeight="1" x14ac:dyDescent="0.25">
      <c r="A842" s="106" t="s">
        <v>1338</v>
      </c>
      <c r="B842" s="21" t="s">
        <v>1339</v>
      </c>
      <c r="C842" s="23" t="s">
        <v>49</v>
      </c>
      <c r="D842" s="23">
        <v>101</v>
      </c>
      <c r="E842" s="23"/>
      <c r="F842" s="23">
        <v>104000</v>
      </c>
      <c r="G842" s="107">
        <f t="shared" si="53"/>
        <v>10504000</v>
      </c>
      <c r="I842" s="7">
        <f>SUMIFS(NK_XUAT_NHAP!L:L,NK_XUAT_NHAP!E:E,A842,NK_XUAT_NHAP!B:B,"PNK")</f>
        <v>0</v>
      </c>
      <c r="J842" s="7">
        <f>SUMIFS(NK_XUAT_NHAP!O:O,NK_XUAT_NHAP!E:E,A842,NK_XUAT_NHAP!B:B,"PNK")</f>
        <v>0</v>
      </c>
      <c r="K842" s="7">
        <f>SUMIFS(NK_XUAT_NHAP!L:L,NK_XUAT_NHAP!E:E,A842,NK_XUAT_NHAP!B:B,"PXK")</f>
        <v>47</v>
      </c>
      <c r="L842" s="7">
        <f>SUMIFS(NK_XUAT_NHAP!O:O,NK_XUAT_NHAP!E:E,A842,NK_XUAT_NHAP!B:B,"PXK")</f>
        <v>6187000</v>
      </c>
      <c r="M842" s="7">
        <f t="shared" si="54"/>
        <v>54</v>
      </c>
      <c r="N842" s="7">
        <f t="shared" si="55"/>
        <v>4317000</v>
      </c>
      <c r="O842" s="7">
        <f t="shared" si="56"/>
        <v>79944.444444444438</v>
      </c>
    </row>
    <row r="843" spans="1:15" ht="19.5" customHeight="1" x14ac:dyDescent="0.25">
      <c r="A843" s="106" t="s">
        <v>1340</v>
      </c>
      <c r="B843" s="21" t="s">
        <v>1341</v>
      </c>
      <c r="C843" s="23" t="s">
        <v>49</v>
      </c>
      <c r="D843" s="23">
        <v>63</v>
      </c>
      <c r="E843" s="23"/>
      <c r="F843" s="23">
        <v>106000</v>
      </c>
      <c r="G843" s="107">
        <f t="shared" si="53"/>
        <v>6678000</v>
      </c>
      <c r="I843" s="7">
        <f>SUMIFS(NK_XUAT_NHAP!L:L,NK_XUAT_NHAP!E:E,A843,NK_XUAT_NHAP!B:B,"PNK")</f>
        <v>672</v>
      </c>
      <c r="J843" s="7">
        <f>SUMIFS(NK_XUAT_NHAP!O:O,NK_XUAT_NHAP!E:E,A843,NK_XUAT_NHAP!B:B,"PNK")</f>
        <v>67065600</v>
      </c>
      <c r="K843" s="7">
        <f>SUMIFS(NK_XUAT_NHAP!L:L,NK_XUAT_NHAP!E:E,A843,NK_XUAT_NHAP!B:B,"PXK")</f>
        <v>535</v>
      </c>
      <c r="L843" s="7">
        <f>SUMIFS(NK_XUAT_NHAP!O:O,NK_XUAT_NHAP!E:E,A843,NK_XUAT_NHAP!B:B,"PXK")</f>
        <v>77251500</v>
      </c>
      <c r="M843" s="7">
        <f t="shared" si="54"/>
        <v>200</v>
      </c>
      <c r="N843" s="7">
        <f t="shared" si="55"/>
        <v>-3507900</v>
      </c>
      <c r="O843" s="7">
        <f t="shared" si="56"/>
        <v>-17539.5</v>
      </c>
    </row>
    <row r="844" spans="1:15" ht="19.5" customHeight="1" x14ac:dyDescent="0.25">
      <c r="A844" s="106" t="s">
        <v>1342</v>
      </c>
      <c r="B844" s="21" t="s">
        <v>1343</v>
      </c>
      <c r="C844" s="23">
        <v>0</v>
      </c>
      <c r="D844" s="23">
        <v>0</v>
      </c>
      <c r="E844" s="23"/>
      <c r="F844" s="23">
        <v>0</v>
      </c>
      <c r="G844" s="107">
        <f t="shared" si="53"/>
        <v>0</v>
      </c>
      <c r="I844" s="7">
        <f>SUMIFS(NK_XUAT_NHAP!L:L,NK_XUAT_NHAP!E:E,A844,NK_XUAT_NHAP!B:B,"PNK")</f>
        <v>0</v>
      </c>
      <c r="J844" s="7">
        <f>SUMIFS(NK_XUAT_NHAP!O:O,NK_XUAT_NHAP!E:E,A844,NK_XUAT_NHAP!B:B,"PNK")</f>
        <v>0</v>
      </c>
      <c r="K844" s="7">
        <f>SUMIFS(NK_XUAT_NHAP!L:L,NK_XUAT_NHAP!E:E,A844,NK_XUAT_NHAP!B:B,"PXK")</f>
        <v>0</v>
      </c>
      <c r="L844" s="7">
        <f>SUMIFS(NK_XUAT_NHAP!O:O,NK_XUAT_NHAP!E:E,A844,NK_XUAT_NHAP!B:B,"PXK")</f>
        <v>0</v>
      </c>
      <c r="M844" s="7">
        <f t="shared" si="54"/>
        <v>0</v>
      </c>
      <c r="N844" s="7">
        <f t="shared" si="55"/>
        <v>0</v>
      </c>
      <c r="O844" s="7">
        <f t="shared" si="56"/>
        <v>0</v>
      </c>
    </row>
    <row r="845" spans="1:15" ht="19.5" customHeight="1" x14ac:dyDescent="0.25">
      <c r="A845" s="106" t="s">
        <v>1344</v>
      </c>
      <c r="B845" s="21" t="s">
        <v>1345</v>
      </c>
      <c r="C845" s="23" t="s">
        <v>49</v>
      </c>
      <c r="D845" s="23">
        <v>591</v>
      </c>
      <c r="E845" s="23"/>
      <c r="F845" s="23">
        <v>86100</v>
      </c>
      <c r="G845" s="107">
        <f t="shared" si="53"/>
        <v>50885100</v>
      </c>
      <c r="I845" s="7">
        <f>SUMIFS(NK_XUAT_NHAP!L:L,NK_XUAT_NHAP!E:E,A845,NK_XUAT_NHAP!B:B,"PNK")</f>
        <v>1219</v>
      </c>
      <c r="J845" s="7">
        <f>SUMIFS(NK_XUAT_NHAP!O:O,NK_XUAT_NHAP!E:E,A845,NK_XUAT_NHAP!B:B,"PNK")</f>
        <v>59590000</v>
      </c>
      <c r="K845" s="7">
        <f>SUMIFS(NK_XUAT_NHAP!L:L,NK_XUAT_NHAP!E:E,A845,NK_XUAT_NHAP!B:B,"PXK")</f>
        <v>1616</v>
      </c>
      <c r="L845" s="7">
        <f>SUMIFS(NK_XUAT_NHAP!O:O,NK_XUAT_NHAP!E:E,A845,NK_XUAT_NHAP!B:B,"PXK")</f>
        <v>149513100</v>
      </c>
      <c r="M845" s="7">
        <f t="shared" si="54"/>
        <v>194</v>
      </c>
      <c r="N845" s="7">
        <f t="shared" si="55"/>
        <v>-39038000</v>
      </c>
      <c r="O845" s="7">
        <f t="shared" si="56"/>
        <v>-201226.80412371134</v>
      </c>
    </row>
    <row r="846" spans="1:15" ht="19.5" customHeight="1" x14ac:dyDescent="0.25">
      <c r="A846" s="106" t="s">
        <v>1346</v>
      </c>
      <c r="B846" s="21" t="s">
        <v>1347</v>
      </c>
      <c r="C846" s="23" t="s">
        <v>49</v>
      </c>
      <c r="D846" s="23">
        <v>101</v>
      </c>
      <c r="E846" s="23"/>
      <c r="F846" s="23">
        <v>143400</v>
      </c>
      <c r="G846" s="107">
        <f t="shared" si="53"/>
        <v>14483400</v>
      </c>
      <c r="I846" s="7">
        <f>SUMIFS(NK_XUAT_NHAP!L:L,NK_XUAT_NHAP!E:E,A846,NK_XUAT_NHAP!B:B,"PNK")</f>
        <v>0</v>
      </c>
      <c r="J846" s="7">
        <f>SUMIFS(NK_XUAT_NHAP!O:O,NK_XUAT_NHAP!E:E,A846,NK_XUAT_NHAP!B:B,"PNK")</f>
        <v>0</v>
      </c>
      <c r="K846" s="7">
        <f>SUMIFS(NK_XUAT_NHAP!L:L,NK_XUAT_NHAP!E:E,A846,NK_XUAT_NHAP!B:B,"PXK")</f>
        <v>6</v>
      </c>
      <c r="L846" s="7">
        <f>SUMIFS(NK_XUAT_NHAP!O:O,NK_XUAT_NHAP!E:E,A846,NK_XUAT_NHAP!B:B,"PXK")</f>
        <v>1152600</v>
      </c>
      <c r="M846" s="7">
        <f t="shared" si="54"/>
        <v>95</v>
      </c>
      <c r="N846" s="7">
        <f t="shared" si="55"/>
        <v>13330800</v>
      </c>
      <c r="O846" s="7">
        <f t="shared" si="56"/>
        <v>140324.21052631579</v>
      </c>
    </row>
    <row r="847" spans="1:15" ht="19.5" customHeight="1" x14ac:dyDescent="0.25">
      <c r="A847" s="106" t="s">
        <v>1348</v>
      </c>
      <c r="B847" s="21" t="s">
        <v>1349</v>
      </c>
      <c r="C847" s="23" t="s">
        <v>49</v>
      </c>
      <c r="D847" s="23">
        <v>1</v>
      </c>
      <c r="E847" s="23"/>
      <c r="F847" s="23">
        <v>225400</v>
      </c>
      <c r="G847" s="107">
        <f t="shared" si="53"/>
        <v>225400</v>
      </c>
      <c r="I847" s="7">
        <f>SUMIFS(NK_XUAT_NHAP!L:L,NK_XUAT_NHAP!E:E,A847,NK_XUAT_NHAP!B:B,"PNK")</f>
        <v>0</v>
      </c>
      <c r="J847" s="7">
        <f>SUMIFS(NK_XUAT_NHAP!O:O,NK_XUAT_NHAP!E:E,A847,NK_XUAT_NHAP!B:B,"PNK")</f>
        <v>0</v>
      </c>
      <c r="K847" s="7">
        <f>SUMIFS(NK_XUAT_NHAP!L:L,NK_XUAT_NHAP!E:E,A847,NK_XUAT_NHAP!B:B,"PXK")</f>
        <v>0</v>
      </c>
      <c r="L847" s="7">
        <f>SUMIFS(NK_XUAT_NHAP!O:O,NK_XUAT_NHAP!E:E,A847,NK_XUAT_NHAP!B:B,"PXK")</f>
        <v>0</v>
      </c>
      <c r="M847" s="7">
        <f t="shared" si="54"/>
        <v>1</v>
      </c>
      <c r="N847" s="7">
        <f t="shared" si="55"/>
        <v>225400</v>
      </c>
      <c r="O847" s="7">
        <f t="shared" si="56"/>
        <v>225400</v>
      </c>
    </row>
    <row r="848" spans="1:15" ht="19.5" customHeight="1" x14ac:dyDescent="0.25">
      <c r="A848" s="106" t="s">
        <v>1350</v>
      </c>
      <c r="B848" s="21" t="s">
        <v>1351</v>
      </c>
      <c r="C848" s="23" t="s">
        <v>49</v>
      </c>
      <c r="D848" s="23">
        <v>1</v>
      </c>
      <c r="E848" s="23"/>
      <c r="F848" s="23">
        <v>78000</v>
      </c>
      <c r="G848" s="107">
        <f t="shared" si="53"/>
        <v>78000</v>
      </c>
      <c r="I848" s="7">
        <f>SUMIFS(NK_XUAT_NHAP!L:L,NK_XUAT_NHAP!E:E,A848,NK_XUAT_NHAP!B:B,"PNK")</f>
        <v>0</v>
      </c>
      <c r="J848" s="7">
        <f>SUMIFS(NK_XUAT_NHAP!O:O,NK_XUAT_NHAP!E:E,A848,NK_XUAT_NHAP!B:B,"PNK")</f>
        <v>0</v>
      </c>
      <c r="K848" s="7">
        <f>SUMIFS(NK_XUAT_NHAP!L:L,NK_XUAT_NHAP!E:E,A848,NK_XUAT_NHAP!B:B,"PXK")</f>
        <v>0</v>
      </c>
      <c r="L848" s="7">
        <f>SUMIFS(NK_XUAT_NHAP!O:O,NK_XUAT_NHAP!E:E,A848,NK_XUAT_NHAP!B:B,"PXK")</f>
        <v>0</v>
      </c>
      <c r="M848" s="7">
        <f t="shared" si="54"/>
        <v>1</v>
      </c>
      <c r="N848" s="7">
        <f t="shared" si="55"/>
        <v>78000</v>
      </c>
      <c r="O848" s="7">
        <f t="shared" si="56"/>
        <v>78000</v>
      </c>
    </row>
    <row r="849" spans="1:15" ht="19.5" customHeight="1" x14ac:dyDescent="0.25">
      <c r="A849" s="106" t="s">
        <v>1352</v>
      </c>
      <c r="B849" s="21" t="s">
        <v>1353</v>
      </c>
      <c r="C849" s="23" t="s">
        <v>49</v>
      </c>
      <c r="D849" s="23">
        <v>0</v>
      </c>
      <c r="E849" s="23"/>
      <c r="F849" s="23">
        <v>107600</v>
      </c>
      <c r="G849" s="107">
        <f t="shared" si="53"/>
        <v>0</v>
      </c>
      <c r="I849" s="7">
        <f>SUMIFS(NK_XUAT_NHAP!L:L,NK_XUAT_NHAP!E:E,A849,NK_XUAT_NHAP!B:B,"PNK")</f>
        <v>0</v>
      </c>
      <c r="J849" s="7">
        <f>SUMIFS(NK_XUAT_NHAP!O:O,NK_XUAT_NHAP!E:E,A849,NK_XUAT_NHAP!B:B,"PNK")</f>
        <v>0</v>
      </c>
      <c r="K849" s="7">
        <f>SUMIFS(NK_XUAT_NHAP!L:L,NK_XUAT_NHAP!E:E,A849,NK_XUAT_NHAP!B:B,"PXK")</f>
        <v>0</v>
      </c>
      <c r="L849" s="7">
        <f>SUMIFS(NK_XUAT_NHAP!O:O,NK_XUAT_NHAP!E:E,A849,NK_XUAT_NHAP!B:B,"PXK")</f>
        <v>0</v>
      </c>
      <c r="M849" s="7">
        <f t="shared" si="54"/>
        <v>0</v>
      </c>
      <c r="N849" s="7">
        <f t="shared" si="55"/>
        <v>0</v>
      </c>
      <c r="O849" s="7">
        <f t="shared" si="56"/>
        <v>0</v>
      </c>
    </row>
    <row r="850" spans="1:15" ht="19.5" customHeight="1" x14ac:dyDescent="0.25">
      <c r="A850" s="106" t="s">
        <v>1354</v>
      </c>
      <c r="B850" s="21" t="s">
        <v>1355</v>
      </c>
      <c r="C850" s="23" t="s">
        <v>49</v>
      </c>
      <c r="D850" s="23">
        <v>0</v>
      </c>
      <c r="E850" s="23"/>
      <c r="F850" s="23">
        <v>112000</v>
      </c>
      <c r="G850" s="107">
        <f t="shared" si="53"/>
        <v>0</v>
      </c>
      <c r="I850" s="7">
        <f>SUMIFS(NK_XUAT_NHAP!L:L,NK_XUAT_NHAP!E:E,A850,NK_XUAT_NHAP!B:B,"PNK")</f>
        <v>0</v>
      </c>
      <c r="J850" s="7">
        <f>SUMIFS(NK_XUAT_NHAP!O:O,NK_XUAT_NHAP!E:E,A850,NK_XUAT_NHAP!B:B,"PNK")</f>
        <v>0</v>
      </c>
      <c r="K850" s="7">
        <f>SUMIFS(NK_XUAT_NHAP!L:L,NK_XUAT_NHAP!E:E,A850,NK_XUAT_NHAP!B:B,"PXK")</f>
        <v>0</v>
      </c>
      <c r="L850" s="7">
        <f>SUMIFS(NK_XUAT_NHAP!O:O,NK_XUAT_NHAP!E:E,A850,NK_XUAT_NHAP!B:B,"PXK")</f>
        <v>0</v>
      </c>
      <c r="M850" s="7">
        <f t="shared" si="54"/>
        <v>0</v>
      </c>
      <c r="N850" s="7">
        <f t="shared" si="55"/>
        <v>0</v>
      </c>
      <c r="O850" s="7">
        <f t="shared" si="56"/>
        <v>0</v>
      </c>
    </row>
    <row r="851" spans="1:15" ht="19.5" customHeight="1" x14ac:dyDescent="0.25">
      <c r="A851" s="106" t="s">
        <v>1356</v>
      </c>
      <c r="B851" s="21" t="s">
        <v>1357</v>
      </c>
      <c r="C851" s="23" t="s">
        <v>49</v>
      </c>
      <c r="D851" s="23">
        <v>0</v>
      </c>
      <c r="E851" s="23"/>
      <c r="F851" s="23">
        <v>198900</v>
      </c>
      <c r="G851" s="107">
        <f t="shared" si="53"/>
        <v>0</v>
      </c>
      <c r="I851" s="7">
        <f>SUMIFS(NK_XUAT_NHAP!L:L,NK_XUAT_NHAP!E:E,A851,NK_XUAT_NHAP!B:B,"PNK")</f>
        <v>0</v>
      </c>
      <c r="J851" s="7">
        <f>SUMIFS(NK_XUAT_NHAP!O:O,NK_XUAT_NHAP!E:E,A851,NK_XUAT_NHAP!B:B,"PNK")</f>
        <v>0</v>
      </c>
      <c r="K851" s="7">
        <f>SUMIFS(NK_XUAT_NHAP!L:L,NK_XUAT_NHAP!E:E,A851,NK_XUAT_NHAP!B:B,"PXK")</f>
        <v>0</v>
      </c>
      <c r="L851" s="7">
        <f>SUMIFS(NK_XUAT_NHAP!O:O,NK_XUAT_NHAP!E:E,A851,NK_XUAT_NHAP!B:B,"PXK")</f>
        <v>0</v>
      </c>
      <c r="M851" s="7">
        <f t="shared" si="54"/>
        <v>0</v>
      </c>
      <c r="N851" s="7">
        <f t="shared" si="55"/>
        <v>0</v>
      </c>
      <c r="O851" s="7">
        <f t="shared" si="56"/>
        <v>0</v>
      </c>
    </row>
    <row r="852" spans="1:15" ht="19.5" customHeight="1" x14ac:dyDescent="0.25">
      <c r="A852" s="106" t="s">
        <v>1358</v>
      </c>
      <c r="B852" s="21" t="s">
        <v>1359</v>
      </c>
      <c r="C852" s="23">
        <v>0</v>
      </c>
      <c r="D852" s="23">
        <v>0</v>
      </c>
      <c r="E852" s="23"/>
      <c r="F852" s="23">
        <v>0</v>
      </c>
      <c r="G852" s="107">
        <f t="shared" si="53"/>
        <v>0</v>
      </c>
      <c r="I852" s="7">
        <f>SUMIFS(NK_XUAT_NHAP!L:L,NK_XUAT_NHAP!E:E,A852,NK_XUAT_NHAP!B:B,"PNK")</f>
        <v>0</v>
      </c>
      <c r="J852" s="7">
        <f>SUMIFS(NK_XUAT_NHAP!O:O,NK_XUAT_NHAP!E:E,A852,NK_XUAT_NHAP!B:B,"PNK")</f>
        <v>0</v>
      </c>
      <c r="K852" s="7">
        <f>SUMIFS(NK_XUAT_NHAP!L:L,NK_XUAT_NHAP!E:E,A852,NK_XUAT_NHAP!B:B,"PXK")</f>
        <v>0</v>
      </c>
      <c r="L852" s="7">
        <f>SUMIFS(NK_XUAT_NHAP!O:O,NK_XUAT_NHAP!E:E,A852,NK_XUAT_NHAP!B:B,"PXK")</f>
        <v>0</v>
      </c>
      <c r="M852" s="7">
        <f t="shared" si="54"/>
        <v>0</v>
      </c>
      <c r="N852" s="7">
        <f t="shared" si="55"/>
        <v>0</v>
      </c>
      <c r="O852" s="7">
        <f t="shared" si="56"/>
        <v>0</v>
      </c>
    </row>
    <row r="853" spans="1:15" ht="19.5" customHeight="1" x14ac:dyDescent="0.25">
      <c r="A853" s="106" t="s">
        <v>1360</v>
      </c>
      <c r="B853" s="21" t="s">
        <v>1361</v>
      </c>
      <c r="C853" s="23" t="s">
        <v>49</v>
      </c>
      <c r="D853" s="23">
        <v>0</v>
      </c>
      <c r="E853" s="23"/>
      <c r="F853" s="23">
        <v>6700</v>
      </c>
      <c r="G853" s="107">
        <f t="shared" si="53"/>
        <v>0</v>
      </c>
      <c r="I853" s="7">
        <f>SUMIFS(NK_XUAT_NHAP!L:L,NK_XUAT_NHAP!E:E,A853,NK_XUAT_NHAP!B:B,"PNK")</f>
        <v>0</v>
      </c>
      <c r="J853" s="7">
        <f>SUMIFS(NK_XUAT_NHAP!O:O,NK_XUAT_NHAP!E:E,A853,NK_XUAT_NHAP!B:B,"PNK")</f>
        <v>0</v>
      </c>
      <c r="K853" s="7">
        <f>SUMIFS(NK_XUAT_NHAP!L:L,NK_XUAT_NHAP!E:E,A853,NK_XUAT_NHAP!B:B,"PXK")</f>
        <v>0</v>
      </c>
      <c r="L853" s="7">
        <f>SUMIFS(NK_XUAT_NHAP!O:O,NK_XUAT_NHAP!E:E,A853,NK_XUAT_NHAP!B:B,"PXK")</f>
        <v>0</v>
      </c>
      <c r="M853" s="7">
        <f t="shared" si="54"/>
        <v>0</v>
      </c>
      <c r="N853" s="7">
        <f t="shared" si="55"/>
        <v>0</v>
      </c>
      <c r="O853" s="7">
        <f t="shared" si="56"/>
        <v>0</v>
      </c>
    </row>
    <row r="854" spans="1:15" ht="19.5" customHeight="1" x14ac:dyDescent="0.25">
      <c r="A854" s="106" t="s">
        <v>1362</v>
      </c>
      <c r="B854" s="21" t="s">
        <v>1363</v>
      </c>
      <c r="C854" s="23" t="s">
        <v>49</v>
      </c>
      <c r="D854" s="23">
        <v>224</v>
      </c>
      <c r="E854" s="23"/>
      <c r="F854" s="23">
        <v>7300</v>
      </c>
      <c r="G854" s="107">
        <f t="shared" si="53"/>
        <v>1635200</v>
      </c>
      <c r="I854" s="7">
        <f>SUMIFS(NK_XUAT_NHAP!L:L,NK_XUAT_NHAP!E:E,A854,NK_XUAT_NHAP!B:B,"PNK")</f>
        <v>0</v>
      </c>
      <c r="J854" s="7">
        <f>SUMIFS(NK_XUAT_NHAP!O:O,NK_XUAT_NHAP!E:E,A854,NK_XUAT_NHAP!B:B,"PNK")</f>
        <v>0</v>
      </c>
      <c r="K854" s="7">
        <f>SUMIFS(NK_XUAT_NHAP!L:L,NK_XUAT_NHAP!E:E,A854,NK_XUAT_NHAP!B:B,"PXK")</f>
        <v>130</v>
      </c>
      <c r="L854" s="7">
        <f>SUMIFS(NK_XUAT_NHAP!O:O,NK_XUAT_NHAP!E:E,A854,NK_XUAT_NHAP!B:B,"PXK")</f>
        <v>1265200</v>
      </c>
      <c r="M854" s="7">
        <f t="shared" si="54"/>
        <v>94</v>
      </c>
      <c r="N854" s="7">
        <f t="shared" si="55"/>
        <v>370000</v>
      </c>
      <c r="O854" s="7">
        <f t="shared" si="56"/>
        <v>3936.1702127659573</v>
      </c>
    </row>
    <row r="855" spans="1:15" ht="19.5" customHeight="1" x14ac:dyDescent="0.25">
      <c r="A855" s="106" t="s">
        <v>1364</v>
      </c>
      <c r="B855" s="21" t="s">
        <v>1365</v>
      </c>
      <c r="C855" s="23" t="s">
        <v>49</v>
      </c>
      <c r="D855" s="23">
        <v>0</v>
      </c>
      <c r="E855" s="23"/>
      <c r="F855" s="23">
        <v>7300</v>
      </c>
      <c r="G855" s="107">
        <f t="shared" si="53"/>
        <v>0</v>
      </c>
      <c r="I855" s="7">
        <f>SUMIFS(NK_XUAT_NHAP!L:L,NK_XUAT_NHAP!E:E,A855,NK_XUAT_NHAP!B:B,"PNK")</f>
        <v>0</v>
      </c>
      <c r="J855" s="7">
        <f>SUMIFS(NK_XUAT_NHAP!O:O,NK_XUAT_NHAP!E:E,A855,NK_XUAT_NHAP!B:B,"PNK")</f>
        <v>0</v>
      </c>
      <c r="K855" s="7">
        <f>SUMIFS(NK_XUAT_NHAP!L:L,NK_XUAT_NHAP!E:E,A855,NK_XUAT_NHAP!B:B,"PXK")</f>
        <v>0</v>
      </c>
      <c r="L855" s="7">
        <f>SUMIFS(NK_XUAT_NHAP!O:O,NK_XUAT_NHAP!E:E,A855,NK_XUAT_NHAP!B:B,"PXK")</f>
        <v>0</v>
      </c>
      <c r="M855" s="7">
        <f t="shared" si="54"/>
        <v>0</v>
      </c>
      <c r="N855" s="7">
        <f t="shared" si="55"/>
        <v>0</v>
      </c>
      <c r="O855" s="7">
        <f t="shared" si="56"/>
        <v>0</v>
      </c>
    </row>
    <row r="856" spans="1:15" ht="19.5" customHeight="1" x14ac:dyDescent="0.25">
      <c r="A856" s="106" t="s">
        <v>1366</v>
      </c>
      <c r="B856" s="21" t="s">
        <v>1367</v>
      </c>
      <c r="C856" s="23" t="s">
        <v>49</v>
      </c>
      <c r="D856" s="23">
        <v>918</v>
      </c>
      <c r="E856" s="23"/>
      <c r="F856" s="23">
        <v>7600</v>
      </c>
      <c r="G856" s="107">
        <f t="shared" si="53"/>
        <v>6976800</v>
      </c>
      <c r="I856" s="7">
        <f>SUMIFS(NK_XUAT_NHAP!L:L,NK_XUAT_NHAP!E:E,A856,NK_XUAT_NHAP!B:B,"PNK")</f>
        <v>63</v>
      </c>
      <c r="J856" s="7">
        <f>SUMIFS(NK_XUAT_NHAP!O:O,NK_XUAT_NHAP!E:E,A856,NK_XUAT_NHAP!B:B,"PNK")</f>
        <v>453600</v>
      </c>
      <c r="K856" s="7">
        <f>SUMIFS(NK_XUAT_NHAP!L:L,NK_XUAT_NHAP!E:E,A856,NK_XUAT_NHAP!B:B,"PXK")</f>
        <v>800</v>
      </c>
      <c r="L856" s="7">
        <f>SUMIFS(NK_XUAT_NHAP!O:O,NK_XUAT_NHAP!E:E,A856,NK_XUAT_NHAP!B:B,"PXK")</f>
        <v>8050000</v>
      </c>
      <c r="M856" s="7">
        <f t="shared" si="54"/>
        <v>181</v>
      </c>
      <c r="N856" s="7">
        <f t="shared" si="55"/>
        <v>-619600</v>
      </c>
      <c r="O856" s="7">
        <f t="shared" si="56"/>
        <v>-3423.2044198895028</v>
      </c>
    </row>
    <row r="857" spans="1:15" ht="19.5" customHeight="1" x14ac:dyDescent="0.25">
      <c r="A857" s="106" t="s">
        <v>1368</v>
      </c>
      <c r="B857" s="21" t="s">
        <v>1369</v>
      </c>
      <c r="C857" s="23" t="s">
        <v>49</v>
      </c>
      <c r="D857" s="23">
        <v>0</v>
      </c>
      <c r="E857" s="23"/>
      <c r="F857" s="23">
        <v>8700</v>
      </c>
      <c r="G857" s="107">
        <f t="shared" si="53"/>
        <v>0</v>
      </c>
      <c r="I857" s="7">
        <f>SUMIFS(NK_XUAT_NHAP!L:L,NK_XUAT_NHAP!E:E,A857,NK_XUAT_NHAP!B:B,"PNK")</f>
        <v>0</v>
      </c>
      <c r="J857" s="7">
        <f>SUMIFS(NK_XUAT_NHAP!O:O,NK_XUAT_NHAP!E:E,A857,NK_XUAT_NHAP!B:B,"PNK")</f>
        <v>0</v>
      </c>
      <c r="K857" s="7">
        <f>SUMIFS(NK_XUAT_NHAP!L:L,NK_XUAT_NHAP!E:E,A857,NK_XUAT_NHAP!B:B,"PXK")</f>
        <v>0</v>
      </c>
      <c r="L857" s="7">
        <f>SUMIFS(NK_XUAT_NHAP!O:O,NK_XUAT_NHAP!E:E,A857,NK_XUAT_NHAP!B:B,"PXK")</f>
        <v>0</v>
      </c>
      <c r="M857" s="7">
        <f t="shared" si="54"/>
        <v>0</v>
      </c>
      <c r="N857" s="7">
        <f t="shared" si="55"/>
        <v>0</v>
      </c>
      <c r="O857" s="7">
        <f t="shared" si="56"/>
        <v>0</v>
      </c>
    </row>
    <row r="858" spans="1:15" ht="19.5" customHeight="1" x14ac:dyDescent="0.25">
      <c r="A858" s="106" t="s">
        <v>1370</v>
      </c>
      <c r="B858" s="21" t="s">
        <v>1371</v>
      </c>
      <c r="C858" s="23" t="s">
        <v>49</v>
      </c>
      <c r="D858" s="23">
        <v>373</v>
      </c>
      <c r="E858" s="23"/>
      <c r="F858" s="23">
        <v>11000</v>
      </c>
      <c r="G858" s="107">
        <f t="shared" si="53"/>
        <v>4103000</v>
      </c>
      <c r="I858" s="7">
        <f>SUMIFS(NK_XUAT_NHAP!L:L,NK_XUAT_NHAP!E:E,A858,NK_XUAT_NHAP!B:B,"PNK")</f>
        <v>0</v>
      </c>
      <c r="J858" s="7">
        <f>SUMIFS(NK_XUAT_NHAP!O:O,NK_XUAT_NHAP!E:E,A858,NK_XUAT_NHAP!B:B,"PNK")</f>
        <v>0</v>
      </c>
      <c r="K858" s="7">
        <f>SUMIFS(NK_XUAT_NHAP!L:L,NK_XUAT_NHAP!E:E,A858,NK_XUAT_NHAP!B:B,"PXK")</f>
        <v>196</v>
      </c>
      <c r="L858" s="7">
        <f>SUMIFS(NK_XUAT_NHAP!O:O,NK_XUAT_NHAP!E:E,A858,NK_XUAT_NHAP!B:B,"PXK")</f>
        <v>2900800</v>
      </c>
      <c r="M858" s="7">
        <f t="shared" si="54"/>
        <v>177</v>
      </c>
      <c r="N858" s="7">
        <f t="shared" si="55"/>
        <v>1202200</v>
      </c>
      <c r="O858" s="7">
        <f t="shared" si="56"/>
        <v>6792.0903954802261</v>
      </c>
    </row>
    <row r="859" spans="1:15" ht="19.5" customHeight="1" x14ac:dyDescent="0.25">
      <c r="A859" s="106" t="s">
        <v>1372</v>
      </c>
      <c r="B859" s="21" t="s">
        <v>1373</v>
      </c>
      <c r="C859" s="23" t="s">
        <v>49</v>
      </c>
      <c r="D859" s="23">
        <v>0</v>
      </c>
      <c r="E859" s="23"/>
      <c r="F859" s="23">
        <v>13500</v>
      </c>
      <c r="G859" s="107">
        <f t="shared" si="53"/>
        <v>0</v>
      </c>
      <c r="I859" s="7">
        <f>SUMIFS(NK_XUAT_NHAP!L:L,NK_XUAT_NHAP!E:E,A859,NK_XUAT_NHAP!B:B,"PNK")</f>
        <v>0</v>
      </c>
      <c r="J859" s="7">
        <f>SUMIFS(NK_XUAT_NHAP!O:O,NK_XUAT_NHAP!E:E,A859,NK_XUAT_NHAP!B:B,"PNK")</f>
        <v>0</v>
      </c>
      <c r="K859" s="7">
        <f>SUMIFS(NK_XUAT_NHAP!L:L,NK_XUAT_NHAP!E:E,A859,NK_XUAT_NHAP!B:B,"PXK")</f>
        <v>0</v>
      </c>
      <c r="L859" s="7">
        <f>SUMIFS(NK_XUAT_NHAP!O:O,NK_XUAT_NHAP!E:E,A859,NK_XUAT_NHAP!B:B,"PXK")</f>
        <v>0</v>
      </c>
      <c r="M859" s="7">
        <f t="shared" si="54"/>
        <v>0</v>
      </c>
      <c r="N859" s="7">
        <f t="shared" si="55"/>
        <v>0</v>
      </c>
      <c r="O859" s="7">
        <f t="shared" si="56"/>
        <v>0</v>
      </c>
    </row>
    <row r="860" spans="1:15" ht="19.5" customHeight="1" x14ac:dyDescent="0.25">
      <c r="A860" s="106" t="s">
        <v>1374</v>
      </c>
      <c r="B860" s="21" t="s">
        <v>1375</v>
      </c>
      <c r="C860" s="23" t="s">
        <v>49</v>
      </c>
      <c r="D860" s="23">
        <v>472</v>
      </c>
      <c r="E860" s="23"/>
      <c r="F860" s="23">
        <v>16800</v>
      </c>
      <c r="G860" s="107">
        <f t="shared" si="53"/>
        <v>7929600</v>
      </c>
      <c r="I860" s="7">
        <f>SUMIFS(NK_XUAT_NHAP!L:L,NK_XUAT_NHAP!E:E,A860,NK_XUAT_NHAP!B:B,"PNK")</f>
        <v>367</v>
      </c>
      <c r="J860" s="7">
        <f>SUMIFS(NK_XUAT_NHAP!O:O,NK_XUAT_NHAP!E:E,A860,NK_XUAT_NHAP!B:B,"PNK")</f>
        <v>4294800</v>
      </c>
      <c r="K860" s="7">
        <f>SUMIFS(NK_XUAT_NHAP!L:L,NK_XUAT_NHAP!E:E,A860,NK_XUAT_NHAP!B:B,"PXK")</f>
        <v>764</v>
      </c>
      <c r="L860" s="7">
        <f>SUMIFS(NK_XUAT_NHAP!O:O,NK_XUAT_NHAP!E:E,A860,NK_XUAT_NHAP!B:B,"PXK")</f>
        <v>13277000</v>
      </c>
      <c r="M860" s="7">
        <f t="shared" si="54"/>
        <v>75</v>
      </c>
      <c r="N860" s="7">
        <f t="shared" si="55"/>
        <v>-1052600</v>
      </c>
      <c r="O860" s="7">
        <f t="shared" si="56"/>
        <v>-14034.666666666666</v>
      </c>
    </row>
    <row r="861" spans="1:15" ht="19.5" customHeight="1" x14ac:dyDescent="0.25">
      <c r="A861" s="106" t="s">
        <v>1376</v>
      </c>
      <c r="B861" s="21" t="s">
        <v>1377</v>
      </c>
      <c r="C861" s="23" t="s">
        <v>49</v>
      </c>
      <c r="D861" s="23">
        <v>0</v>
      </c>
      <c r="E861" s="23"/>
      <c r="F861" s="23">
        <v>21000</v>
      </c>
      <c r="G861" s="107">
        <f t="shared" si="53"/>
        <v>0</v>
      </c>
      <c r="I861" s="7">
        <f>SUMIFS(NK_XUAT_NHAP!L:L,NK_XUAT_NHAP!E:E,A861,NK_XUAT_NHAP!B:B,"PNK")</f>
        <v>0</v>
      </c>
      <c r="J861" s="7">
        <f>SUMIFS(NK_XUAT_NHAP!O:O,NK_XUAT_NHAP!E:E,A861,NK_XUAT_NHAP!B:B,"PNK")</f>
        <v>0</v>
      </c>
      <c r="K861" s="7">
        <f>SUMIFS(NK_XUAT_NHAP!L:L,NK_XUAT_NHAP!E:E,A861,NK_XUAT_NHAP!B:B,"PXK")</f>
        <v>0</v>
      </c>
      <c r="L861" s="7">
        <f>SUMIFS(NK_XUAT_NHAP!O:O,NK_XUAT_NHAP!E:E,A861,NK_XUAT_NHAP!B:B,"PXK")</f>
        <v>0</v>
      </c>
      <c r="M861" s="7">
        <f t="shared" si="54"/>
        <v>0</v>
      </c>
      <c r="N861" s="7">
        <f t="shared" si="55"/>
        <v>0</v>
      </c>
      <c r="O861" s="7">
        <f t="shared" si="56"/>
        <v>0</v>
      </c>
    </row>
    <row r="862" spans="1:15" ht="19.5" customHeight="1" x14ac:dyDescent="0.25">
      <c r="A862" s="106" t="s">
        <v>1378</v>
      </c>
      <c r="B862" s="21" t="s">
        <v>1379</v>
      </c>
      <c r="C862" s="23" t="s">
        <v>49</v>
      </c>
      <c r="D862" s="23">
        <v>336</v>
      </c>
      <c r="E862" s="23"/>
      <c r="F862" s="23">
        <v>23700</v>
      </c>
      <c r="G862" s="107">
        <f t="shared" si="53"/>
        <v>7963200</v>
      </c>
      <c r="I862" s="7">
        <f>SUMIFS(NK_XUAT_NHAP!L:L,NK_XUAT_NHAP!E:E,A862,NK_XUAT_NHAP!B:B,"PNK")</f>
        <v>1150</v>
      </c>
      <c r="J862" s="7">
        <f>SUMIFS(NK_XUAT_NHAP!O:O,NK_XUAT_NHAP!E:E,A862,NK_XUAT_NHAP!B:B,"PNK")</f>
        <v>27045000</v>
      </c>
      <c r="K862" s="7">
        <f>SUMIFS(NK_XUAT_NHAP!L:L,NK_XUAT_NHAP!E:E,A862,NK_XUAT_NHAP!B:B,"PXK")</f>
        <v>423</v>
      </c>
      <c r="L862" s="7">
        <f>SUMIFS(NK_XUAT_NHAP!O:O,NK_XUAT_NHAP!E:E,A862,NK_XUAT_NHAP!B:B,"PXK")</f>
        <v>13409100</v>
      </c>
      <c r="M862" s="7">
        <f t="shared" si="54"/>
        <v>1063</v>
      </c>
      <c r="N862" s="7">
        <f t="shared" si="55"/>
        <v>21599100</v>
      </c>
      <c r="O862" s="7">
        <f t="shared" si="56"/>
        <v>20319.002822201317</v>
      </c>
    </row>
    <row r="863" spans="1:15" ht="19.5" customHeight="1" x14ac:dyDescent="0.25">
      <c r="A863" s="106" t="s">
        <v>1380</v>
      </c>
      <c r="B863" s="21" t="s">
        <v>1381</v>
      </c>
      <c r="C863" s="23" t="s">
        <v>49</v>
      </c>
      <c r="D863" s="23">
        <v>0</v>
      </c>
      <c r="E863" s="23"/>
      <c r="F863" s="23">
        <v>27800</v>
      </c>
      <c r="G863" s="107">
        <f t="shared" si="53"/>
        <v>0</v>
      </c>
      <c r="I863" s="7">
        <f>SUMIFS(NK_XUAT_NHAP!L:L,NK_XUAT_NHAP!E:E,A863,NK_XUAT_NHAP!B:B,"PNK")</f>
        <v>0</v>
      </c>
      <c r="J863" s="7">
        <f>SUMIFS(NK_XUAT_NHAP!O:O,NK_XUAT_NHAP!E:E,A863,NK_XUAT_NHAP!B:B,"PNK")</f>
        <v>0</v>
      </c>
      <c r="K863" s="7">
        <f>SUMIFS(NK_XUAT_NHAP!L:L,NK_XUAT_NHAP!E:E,A863,NK_XUAT_NHAP!B:B,"PXK")</f>
        <v>0</v>
      </c>
      <c r="L863" s="7">
        <f>SUMIFS(NK_XUAT_NHAP!O:O,NK_XUAT_NHAP!E:E,A863,NK_XUAT_NHAP!B:B,"PXK")</f>
        <v>0</v>
      </c>
      <c r="M863" s="7">
        <f t="shared" si="54"/>
        <v>0</v>
      </c>
      <c r="N863" s="7">
        <f t="shared" si="55"/>
        <v>0</v>
      </c>
      <c r="O863" s="7">
        <f t="shared" si="56"/>
        <v>0</v>
      </c>
    </row>
    <row r="864" spans="1:15" ht="19.5" customHeight="1" x14ac:dyDescent="0.25">
      <c r="A864" s="106" t="s">
        <v>1382</v>
      </c>
      <c r="B864" s="21" t="s">
        <v>1383</v>
      </c>
      <c r="C864" s="23" t="s">
        <v>49</v>
      </c>
      <c r="D864" s="23">
        <v>176</v>
      </c>
      <c r="E864" s="23"/>
      <c r="F864" s="23">
        <v>34200</v>
      </c>
      <c r="G864" s="107">
        <f t="shared" si="53"/>
        <v>6019200</v>
      </c>
      <c r="I864" s="7">
        <f>SUMIFS(NK_XUAT_NHAP!L:L,NK_XUAT_NHAP!E:E,A864,NK_XUAT_NHAP!B:B,"PNK")</f>
        <v>3000</v>
      </c>
      <c r="J864" s="7">
        <f>SUMIFS(NK_XUAT_NHAP!O:O,NK_XUAT_NHAP!E:E,A864,NK_XUAT_NHAP!B:B,"PNK")</f>
        <v>56950000</v>
      </c>
      <c r="K864" s="7">
        <f>SUMIFS(NK_XUAT_NHAP!L:L,NK_XUAT_NHAP!E:E,A864,NK_XUAT_NHAP!B:B,"PXK")</f>
        <v>3045</v>
      </c>
      <c r="L864" s="7">
        <f>SUMIFS(NK_XUAT_NHAP!O:O,NK_XUAT_NHAP!E:E,A864,NK_XUAT_NHAP!B:B,"PXK")</f>
        <v>100992600</v>
      </c>
      <c r="M864" s="7">
        <f t="shared" si="54"/>
        <v>131</v>
      </c>
      <c r="N864" s="7">
        <f t="shared" si="55"/>
        <v>-38023400</v>
      </c>
      <c r="O864" s="7">
        <f t="shared" si="56"/>
        <v>-290254.96183206106</v>
      </c>
    </row>
    <row r="865" spans="1:15" ht="19.5" customHeight="1" x14ac:dyDescent="0.25">
      <c r="A865" s="106" t="s">
        <v>1384</v>
      </c>
      <c r="B865" s="21" t="s">
        <v>1385</v>
      </c>
      <c r="C865" s="23" t="s">
        <v>49</v>
      </c>
      <c r="D865" s="23">
        <v>0</v>
      </c>
      <c r="E865" s="23"/>
      <c r="F865" s="23">
        <v>38400</v>
      </c>
      <c r="G865" s="107">
        <f t="shared" si="53"/>
        <v>0</v>
      </c>
      <c r="I865" s="7">
        <f>SUMIFS(NK_XUAT_NHAP!L:L,NK_XUAT_NHAP!E:E,A865,NK_XUAT_NHAP!B:B,"PNK")</f>
        <v>0</v>
      </c>
      <c r="J865" s="7">
        <f>SUMIFS(NK_XUAT_NHAP!O:O,NK_XUAT_NHAP!E:E,A865,NK_XUAT_NHAP!B:B,"PNK")</f>
        <v>0</v>
      </c>
      <c r="K865" s="7">
        <f>SUMIFS(NK_XUAT_NHAP!L:L,NK_XUAT_NHAP!E:E,A865,NK_XUAT_NHAP!B:B,"PXK")</f>
        <v>0</v>
      </c>
      <c r="L865" s="7">
        <f>SUMIFS(NK_XUAT_NHAP!O:O,NK_XUAT_NHAP!E:E,A865,NK_XUAT_NHAP!B:B,"PXK")</f>
        <v>0</v>
      </c>
      <c r="M865" s="7">
        <f t="shared" si="54"/>
        <v>0</v>
      </c>
      <c r="N865" s="7">
        <f t="shared" si="55"/>
        <v>0</v>
      </c>
      <c r="O865" s="7">
        <f t="shared" si="56"/>
        <v>0</v>
      </c>
    </row>
    <row r="866" spans="1:15" ht="19.5" customHeight="1" x14ac:dyDescent="0.25">
      <c r="A866" s="106" t="s">
        <v>1386</v>
      </c>
      <c r="B866" s="21" t="s">
        <v>1387</v>
      </c>
      <c r="C866" s="23" t="s">
        <v>49</v>
      </c>
      <c r="D866" s="23">
        <v>291</v>
      </c>
      <c r="E866" s="23"/>
      <c r="F866" s="23">
        <v>45700</v>
      </c>
      <c r="G866" s="107">
        <f t="shared" si="53"/>
        <v>13298700</v>
      </c>
      <c r="I866" s="7">
        <f>SUMIFS(NK_XUAT_NHAP!L:L,NK_XUAT_NHAP!E:E,A866,NK_XUAT_NHAP!B:B,"PNK")</f>
        <v>220</v>
      </c>
      <c r="J866" s="7">
        <f>SUMIFS(NK_XUAT_NHAP!O:O,NK_XUAT_NHAP!E:E,A866,NK_XUAT_NHAP!B:B,"PNK")</f>
        <v>9482000</v>
      </c>
      <c r="K866" s="7">
        <f>SUMIFS(NK_XUAT_NHAP!L:L,NK_XUAT_NHAP!E:E,A866,NK_XUAT_NHAP!B:B,"PXK")</f>
        <v>402</v>
      </c>
      <c r="L866" s="7">
        <f>SUMIFS(NK_XUAT_NHAP!O:O,NK_XUAT_NHAP!E:E,A866,NK_XUAT_NHAP!B:B,"PXK")</f>
        <v>24599800</v>
      </c>
      <c r="M866" s="7">
        <f t="shared" si="54"/>
        <v>109</v>
      </c>
      <c r="N866" s="7">
        <f t="shared" si="55"/>
        <v>-1819100</v>
      </c>
      <c r="O866" s="7">
        <f t="shared" si="56"/>
        <v>-16688.990825688074</v>
      </c>
    </row>
    <row r="867" spans="1:15" ht="19.5" customHeight="1" x14ac:dyDescent="0.25">
      <c r="A867" s="106" t="s">
        <v>1388</v>
      </c>
      <c r="B867" s="21" t="s">
        <v>1389</v>
      </c>
      <c r="C867" s="23" t="s">
        <v>49</v>
      </c>
      <c r="D867" s="23">
        <v>0</v>
      </c>
      <c r="E867" s="23"/>
      <c r="F867" s="23">
        <v>51200</v>
      </c>
      <c r="G867" s="107">
        <f t="shared" si="53"/>
        <v>0</v>
      </c>
      <c r="I867" s="7">
        <f>SUMIFS(NK_XUAT_NHAP!L:L,NK_XUAT_NHAP!E:E,A867,NK_XUAT_NHAP!B:B,"PNK")</f>
        <v>0</v>
      </c>
      <c r="J867" s="7">
        <f>SUMIFS(NK_XUAT_NHAP!O:O,NK_XUAT_NHAP!E:E,A867,NK_XUAT_NHAP!B:B,"PNK")</f>
        <v>0</v>
      </c>
      <c r="K867" s="7">
        <f>SUMIFS(NK_XUAT_NHAP!L:L,NK_XUAT_NHAP!E:E,A867,NK_XUAT_NHAP!B:B,"PXK")</f>
        <v>0</v>
      </c>
      <c r="L867" s="7">
        <f>SUMIFS(NK_XUAT_NHAP!O:O,NK_XUAT_NHAP!E:E,A867,NK_XUAT_NHAP!B:B,"PXK")</f>
        <v>0</v>
      </c>
      <c r="M867" s="7">
        <f t="shared" si="54"/>
        <v>0</v>
      </c>
      <c r="N867" s="7">
        <f t="shared" si="55"/>
        <v>0</v>
      </c>
      <c r="O867" s="7">
        <f t="shared" si="56"/>
        <v>0</v>
      </c>
    </row>
    <row r="868" spans="1:15" ht="19.5" customHeight="1" x14ac:dyDescent="0.25">
      <c r="A868" s="106" t="s">
        <v>1390</v>
      </c>
      <c r="B868" s="21" t="s">
        <v>1391</v>
      </c>
      <c r="C868" s="23" t="s">
        <v>49</v>
      </c>
      <c r="D868" s="23">
        <v>128</v>
      </c>
      <c r="E868" s="23"/>
      <c r="F868" s="23">
        <v>66200</v>
      </c>
      <c r="G868" s="107">
        <f t="shared" si="53"/>
        <v>8473600</v>
      </c>
      <c r="I868" s="7">
        <f>SUMIFS(NK_XUAT_NHAP!L:L,NK_XUAT_NHAP!E:E,A868,NK_XUAT_NHAP!B:B,"PNK")</f>
        <v>200</v>
      </c>
      <c r="J868" s="7">
        <f>SUMIFS(NK_XUAT_NHAP!O:O,NK_XUAT_NHAP!E:E,A868,NK_XUAT_NHAP!B:B,"PNK")</f>
        <v>12460000</v>
      </c>
      <c r="K868" s="7">
        <f>SUMIFS(NK_XUAT_NHAP!L:L,NK_XUAT_NHAP!E:E,A868,NK_XUAT_NHAP!B:B,"PXK")</f>
        <v>293</v>
      </c>
      <c r="L868" s="7">
        <f>SUMIFS(NK_XUAT_NHAP!O:O,NK_XUAT_NHAP!E:E,A868,NK_XUAT_NHAP!B:B,"PXK")</f>
        <v>26673100</v>
      </c>
      <c r="M868" s="7">
        <f t="shared" si="54"/>
        <v>35</v>
      </c>
      <c r="N868" s="7">
        <f t="shared" si="55"/>
        <v>-5739500</v>
      </c>
      <c r="O868" s="7">
        <f t="shared" si="56"/>
        <v>-163985.71428571429</v>
      </c>
    </row>
    <row r="869" spans="1:15" ht="19.5" customHeight="1" x14ac:dyDescent="0.25">
      <c r="A869" s="106" t="s">
        <v>1392</v>
      </c>
      <c r="B869" s="21" t="s">
        <v>1393</v>
      </c>
      <c r="C869" s="23" t="s">
        <v>49</v>
      </c>
      <c r="D869" s="23">
        <v>0</v>
      </c>
      <c r="E869" s="23"/>
      <c r="F869" s="23">
        <v>66200</v>
      </c>
      <c r="G869" s="107">
        <f t="shared" si="53"/>
        <v>0</v>
      </c>
      <c r="I869" s="7">
        <f>SUMIFS(NK_XUAT_NHAP!L:L,NK_XUAT_NHAP!E:E,A869,NK_XUAT_NHAP!B:B,"PNK")</f>
        <v>0</v>
      </c>
      <c r="J869" s="7">
        <f>SUMIFS(NK_XUAT_NHAP!O:O,NK_XUAT_NHAP!E:E,A869,NK_XUAT_NHAP!B:B,"PNK")</f>
        <v>0</v>
      </c>
      <c r="K869" s="7">
        <f>SUMIFS(NK_XUAT_NHAP!L:L,NK_XUAT_NHAP!E:E,A869,NK_XUAT_NHAP!B:B,"PXK")</f>
        <v>0</v>
      </c>
      <c r="L869" s="7">
        <f>SUMIFS(NK_XUAT_NHAP!O:O,NK_XUAT_NHAP!E:E,A869,NK_XUAT_NHAP!B:B,"PXK")</f>
        <v>0</v>
      </c>
      <c r="M869" s="7">
        <f t="shared" si="54"/>
        <v>0</v>
      </c>
      <c r="N869" s="7">
        <f t="shared" si="55"/>
        <v>0</v>
      </c>
      <c r="O869" s="7">
        <f t="shared" si="56"/>
        <v>0</v>
      </c>
    </row>
    <row r="870" spans="1:15" ht="19.5" customHeight="1" x14ac:dyDescent="0.25">
      <c r="A870" s="106" t="s">
        <v>1394</v>
      </c>
      <c r="B870" s="21" t="s">
        <v>1395</v>
      </c>
      <c r="C870" s="23" t="s">
        <v>49</v>
      </c>
      <c r="D870" s="23">
        <v>179</v>
      </c>
      <c r="E870" s="23"/>
      <c r="F870" s="23">
        <v>82200</v>
      </c>
      <c r="G870" s="107">
        <f t="shared" si="53"/>
        <v>14713800</v>
      </c>
      <c r="I870" s="7">
        <f>SUMIFS(NK_XUAT_NHAP!L:L,NK_XUAT_NHAP!E:E,A870,NK_XUAT_NHAP!B:B,"PNK")</f>
        <v>180</v>
      </c>
      <c r="J870" s="7">
        <f>SUMIFS(NK_XUAT_NHAP!O:O,NK_XUAT_NHAP!E:E,A870,NK_XUAT_NHAP!B:B,"PNK")</f>
        <v>13932000</v>
      </c>
      <c r="K870" s="7">
        <f>SUMIFS(NK_XUAT_NHAP!L:L,NK_XUAT_NHAP!E:E,A870,NK_XUAT_NHAP!B:B,"PXK")</f>
        <v>338</v>
      </c>
      <c r="L870" s="7">
        <f>SUMIFS(NK_XUAT_NHAP!O:O,NK_XUAT_NHAP!E:E,A870,NK_XUAT_NHAP!B:B,"PXK")</f>
        <v>39213800</v>
      </c>
      <c r="M870" s="7">
        <f t="shared" si="54"/>
        <v>21</v>
      </c>
      <c r="N870" s="7">
        <f t="shared" si="55"/>
        <v>-10568000</v>
      </c>
      <c r="O870" s="7">
        <f t="shared" si="56"/>
        <v>-503238.09523809527</v>
      </c>
    </row>
    <row r="871" spans="1:15" ht="19.5" customHeight="1" x14ac:dyDescent="0.25">
      <c r="A871" s="106" t="s">
        <v>1396</v>
      </c>
      <c r="B871" s="21" t="s">
        <v>1397</v>
      </c>
      <c r="C871" s="23" t="s">
        <v>49</v>
      </c>
      <c r="D871" s="23">
        <v>22</v>
      </c>
      <c r="E871" s="23"/>
      <c r="F871" s="23">
        <v>79500</v>
      </c>
      <c r="G871" s="107">
        <f t="shared" si="53"/>
        <v>1749000</v>
      </c>
      <c r="I871" s="7">
        <f>SUMIFS(NK_XUAT_NHAP!L:L,NK_XUAT_NHAP!E:E,A871,NK_XUAT_NHAP!B:B,"PNK")</f>
        <v>0</v>
      </c>
      <c r="J871" s="7">
        <f>SUMIFS(NK_XUAT_NHAP!O:O,NK_XUAT_NHAP!E:E,A871,NK_XUAT_NHAP!B:B,"PNK")</f>
        <v>0</v>
      </c>
      <c r="K871" s="7">
        <f>SUMIFS(NK_XUAT_NHAP!L:L,NK_XUAT_NHAP!E:E,A871,NK_XUAT_NHAP!B:B,"PXK")</f>
        <v>0</v>
      </c>
      <c r="L871" s="7">
        <f>SUMIFS(NK_XUAT_NHAP!O:O,NK_XUAT_NHAP!E:E,A871,NK_XUAT_NHAP!B:B,"PXK")</f>
        <v>0</v>
      </c>
      <c r="M871" s="7">
        <f t="shared" si="54"/>
        <v>22</v>
      </c>
      <c r="N871" s="7">
        <f t="shared" si="55"/>
        <v>1749000</v>
      </c>
      <c r="O871" s="7">
        <f t="shared" si="56"/>
        <v>79500</v>
      </c>
    </row>
    <row r="872" spans="1:15" ht="19.5" customHeight="1" x14ac:dyDescent="0.25">
      <c r="A872" s="106" t="s">
        <v>1398</v>
      </c>
      <c r="B872" s="21" t="s">
        <v>1399</v>
      </c>
      <c r="C872" s="23" t="s">
        <v>49</v>
      </c>
      <c r="D872" s="23">
        <v>0</v>
      </c>
      <c r="E872" s="23"/>
      <c r="F872" s="23">
        <v>94100</v>
      </c>
      <c r="G872" s="107">
        <f t="shared" si="53"/>
        <v>0</v>
      </c>
      <c r="I872" s="7">
        <f>SUMIFS(NK_XUAT_NHAP!L:L,NK_XUAT_NHAP!E:E,A872,NK_XUAT_NHAP!B:B,"PNK")</f>
        <v>0</v>
      </c>
      <c r="J872" s="7">
        <f>SUMIFS(NK_XUAT_NHAP!O:O,NK_XUAT_NHAP!E:E,A872,NK_XUAT_NHAP!B:B,"PNK")</f>
        <v>0</v>
      </c>
      <c r="K872" s="7">
        <f>SUMIFS(NK_XUAT_NHAP!L:L,NK_XUAT_NHAP!E:E,A872,NK_XUAT_NHAP!B:B,"PXK")</f>
        <v>0</v>
      </c>
      <c r="L872" s="7">
        <f>SUMIFS(NK_XUAT_NHAP!O:O,NK_XUAT_NHAP!E:E,A872,NK_XUAT_NHAP!B:B,"PXK")</f>
        <v>0</v>
      </c>
      <c r="M872" s="7">
        <f t="shared" si="54"/>
        <v>0</v>
      </c>
      <c r="N872" s="7">
        <f t="shared" si="55"/>
        <v>0</v>
      </c>
      <c r="O872" s="7">
        <f t="shared" si="56"/>
        <v>0</v>
      </c>
    </row>
    <row r="873" spans="1:15" ht="19.5" customHeight="1" x14ac:dyDescent="0.25">
      <c r="A873" s="106" t="s">
        <v>1400</v>
      </c>
      <c r="B873" s="21" t="s">
        <v>1401</v>
      </c>
      <c r="C873" s="23" t="s">
        <v>49</v>
      </c>
      <c r="D873" s="23">
        <v>271</v>
      </c>
      <c r="E873" s="23"/>
      <c r="F873" s="23">
        <v>115900</v>
      </c>
      <c r="G873" s="107">
        <f t="shared" si="53"/>
        <v>31408900</v>
      </c>
      <c r="I873" s="7">
        <f>SUMIFS(NK_XUAT_NHAP!L:L,NK_XUAT_NHAP!E:E,A873,NK_XUAT_NHAP!B:B,"PNK")</f>
        <v>271</v>
      </c>
      <c r="J873" s="7">
        <f>SUMIFS(NK_XUAT_NHAP!O:O,NK_XUAT_NHAP!E:E,A873,NK_XUAT_NHAP!B:B,"PNK")</f>
        <v>29457000</v>
      </c>
      <c r="K873" s="7">
        <f>SUMIFS(NK_XUAT_NHAP!L:L,NK_XUAT_NHAP!E:E,A873,NK_XUAT_NHAP!B:B,"PXK")</f>
        <v>368</v>
      </c>
      <c r="L873" s="7">
        <f>SUMIFS(NK_XUAT_NHAP!O:O,NK_XUAT_NHAP!E:E,A873,NK_XUAT_NHAP!B:B,"PXK")</f>
        <v>56016200</v>
      </c>
      <c r="M873" s="7">
        <f t="shared" si="54"/>
        <v>174</v>
      </c>
      <c r="N873" s="7">
        <f t="shared" si="55"/>
        <v>4849700</v>
      </c>
      <c r="O873" s="7">
        <f t="shared" si="56"/>
        <v>27871.839080459769</v>
      </c>
    </row>
    <row r="874" spans="1:15" ht="19.5" customHeight="1" x14ac:dyDescent="0.25">
      <c r="A874" s="106" t="s">
        <v>1402</v>
      </c>
      <c r="B874" s="21" t="s">
        <v>1403</v>
      </c>
      <c r="C874" s="23" t="s">
        <v>49</v>
      </c>
      <c r="D874" s="23">
        <v>0</v>
      </c>
      <c r="E874" s="23"/>
      <c r="F874" s="23">
        <v>140300</v>
      </c>
      <c r="G874" s="107">
        <f t="shared" si="53"/>
        <v>0</v>
      </c>
      <c r="I874" s="7">
        <f>SUMIFS(NK_XUAT_NHAP!L:L,NK_XUAT_NHAP!E:E,A874,NK_XUAT_NHAP!B:B,"PNK")</f>
        <v>0</v>
      </c>
      <c r="J874" s="7">
        <f>SUMIFS(NK_XUAT_NHAP!O:O,NK_XUAT_NHAP!E:E,A874,NK_XUAT_NHAP!B:B,"PNK")</f>
        <v>0</v>
      </c>
      <c r="K874" s="7">
        <f>SUMIFS(NK_XUAT_NHAP!L:L,NK_XUAT_NHAP!E:E,A874,NK_XUAT_NHAP!B:B,"PXK")</f>
        <v>0</v>
      </c>
      <c r="L874" s="7">
        <f>SUMIFS(NK_XUAT_NHAP!O:O,NK_XUAT_NHAP!E:E,A874,NK_XUAT_NHAP!B:B,"PXK")</f>
        <v>0</v>
      </c>
      <c r="M874" s="7">
        <f t="shared" si="54"/>
        <v>0</v>
      </c>
      <c r="N874" s="7">
        <f t="shared" si="55"/>
        <v>0</v>
      </c>
      <c r="O874" s="7">
        <f t="shared" si="56"/>
        <v>0</v>
      </c>
    </row>
    <row r="875" spans="1:15" ht="19.5" customHeight="1" x14ac:dyDescent="0.25">
      <c r="A875" s="106" t="s">
        <v>1404</v>
      </c>
      <c r="B875" s="21" t="s">
        <v>1405</v>
      </c>
      <c r="C875" s="23" t="s">
        <v>49</v>
      </c>
      <c r="D875" s="23">
        <v>404</v>
      </c>
      <c r="E875" s="23"/>
      <c r="F875" s="23">
        <v>173300</v>
      </c>
      <c r="G875" s="107">
        <f t="shared" si="53"/>
        <v>70013200</v>
      </c>
      <c r="I875" s="7">
        <f>SUMIFS(NK_XUAT_NHAP!L:L,NK_XUAT_NHAP!E:E,A875,NK_XUAT_NHAP!B:B,"PNK")</f>
        <v>0</v>
      </c>
      <c r="J875" s="7">
        <f>SUMIFS(NK_XUAT_NHAP!O:O,NK_XUAT_NHAP!E:E,A875,NK_XUAT_NHAP!B:B,"PNK")</f>
        <v>0</v>
      </c>
      <c r="K875" s="7">
        <f>SUMIFS(NK_XUAT_NHAP!L:L,NK_XUAT_NHAP!E:E,A875,NK_XUAT_NHAP!B:B,"PXK")</f>
        <v>132</v>
      </c>
      <c r="L875" s="7">
        <f>SUMIFS(NK_XUAT_NHAP!O:O,NK_XUAT_NHAP!E:E,A875,NK_XUAT_NHAP!B:B,"PXK")</f>
        <v>29598000</v>
      </c>
      <c r="M875" s="7">
        <f t="shared" si="54"/>
        <v>272</v>
      </c>
      <c r="N875" s="7">
        <f t="shared" si="55"/>
        <v>40415200</v>
      </c>
      <c r="O875" s="7">
        <f t="shared" si="56"/>
        <v>148585.29411764705</v>
      </c>
    </row>
    <row r="876" spans="1:15" ht="19.5" customHeight="1" x14ac:dyDescent="0.25">
      <c r="A876" s="106" t="s">
        <v>1406</v>
      </c>
      <c r="B876" s="21" t="s">
        <v>1407</v>
      </c>
      <c r="C876" s="23" t="s">
        <v>49</v>
      </c>
      <c r="D876" s="23">
        <v>0</v>
      </c>
      <c r="E876" s="23"/>
      <c r="F876" s="23">
        <v>202400</v>
      </c>
      <c r="G876" s="107">
        <f t="shared" si="53"/>
        <v>0</v>
      </c>
      <c r="I876" s="7">
        <f>SUMIFS(NK_XUAT_NHAP!L:L,NK_XUAT_NHAP!E:E,A876,NK_XUAT_NHAP!B:B,"PNK")</f>
        <v>0</v>
      </c>
      <c r="J876" s="7">
        <f>SUMIFS(NK_XUAT_NHAP!O:O,NK_XUAT_NHAP!E:E,A876,NK_XUAT_NHAP!B:B,"PNK")</f>
        <v>0</v>
      </c>
      <c r="K876" s="7">
        <f>SUMIFS(NK_XUAT_NHAP!L:L,NK_XUAT_NHAP!E:E,A876,NK_XUAT_NHAP!B:B,"PXK")</f>
        <v>0</v>
      </c>
      <c r="L876" s="7">
        <f>SUMIFS(NK_XUAT_NHAP!O:O,NK_XUAT_NHAP!E:E,A876,NK_XUAT_NHAP!B:B,"PXK")</f>
        <v>0</v>
      </c>
      <c r="M876" s="7">
        <f t="shared" si="54"/>
        <v>0</v>
      </c>
      <c r="N876" s="7">
        <f t="shared" si="55"/>
        <v>0</v>
      </c>
      <c r="O876" s="7">
        <f t="shared" si="56"/>
        <v>0</v>
      </c>
    </row>
    <row r="877" spans="1:15" ht="19.5" customHeight="1" x14ac:dyDescent="0.25">
      <c r="A877" s="106" t="s">
        <v>1408</v>
      </c>
      <c r="B877" s="21" t="s">
        <v>1409</v>
      </c>
      <c r="C877" s="23" t="s">
        <v>49</v>
      </c>
      <c r="D877" s="23">
        <v>0</v>
      </c>
      <c r="E877" s="23"/>
      <c r="F877" s="23">
        <v>253800</v>
      </c>
      <c r="G877" s="107">
        <f t="shared" si="53"/>
        <v>0</v>
      </c>
      <c r="I877" s="7">
        <f>SUMIFS(NK_XUAT_NHAP!L:L,NK_XUAT_NHAP!E:E,A877,NK_XUAT_NHAP!B:B,"PNK")</f>
        <v>0</v>
      </c>
      <c r="J877" s="7">
        <f>SUMIFS(NK_XUAT_NHAP!O:O,NK_XUAT_NHAP!E:E,A877,NK_XUAT_NHAP!B:B,"PNK")</f>
        <v>0</v>
      </c>
      <c r="K877" s="7">
        <f>SUMIFS(NK_XUAT_NHAP!L:L,NK_XUAT_NHAP!E:E,A877,NK_XUAT_NHAP!B:B,"PXK")</f>
        <v>0</v>
      </c>
      <c r="L877" s="7">
        <f>SUMIFS(NK_XUAT_NHAP!O:O,NK_XUAT_NHAP!E:E,A877,NK_XUAT_NHAP!B:B,"PXK")</f>
        <v>0</v>
      </c>
      <c r="M877" s="7">
        <f t="shared" si="54"/>
        <v>0</v>
      </c>
      <c r="N877" s="7">
        <f t="shared" si="55"/>
        <v>0</v>
      </c>
      <c r="O877" s="7">
        <f t="shared" si="56"/>
        <v>0</v>
      </c>
    </row>
    <row r="878" spans="1:15" ht="19.5" customHeight="1" x14ac:dyDescent="0.25">
      <c r="A878" s="106" t="s">
        <v>1410</v>
      </c>
      <c r="B878" s="21" t="s">
        <v>1411</v>
      </c>
      <c r="C878" s="23" t="s">
        <v>49</v>
      </c>
      <c r="D878" s="23">
        <v>0</v>
      </c>
      <c r="E878" s="23"/>
      <c r="F878" s="23">
        <v>10300</v>
      </c>
      <c r="G878" s="107">
        <f t="shared" si="53"/>
        <v>0</v>
      </c>
      <c r="I878" s="7">
        <f>SUMIFS(NK_XUAT_NHAP!L:L,NK_XUAT_NHAP!E:E,A878,NK_XUAT_NHAP!B:B,"PNK")</f>
        <v>0</v>
      </c>
      <c r="J878" s="7">
        <f>SUMIFS(NK_XUAT_NHAP!O:O,NK_XUAT_NHAP!E:E,A878,NK_XUAT_NHAP!B:B,"PNK")</f>
        <v>0</v>
      </c>
      <c r="K878" s="7">
        <f>SUMIFS(NK_XUAT_NHAP!L:L,NK_XUAT_NHAP!E:E,A878,NK_XUAT_NHAP!B:B,"PXK")</f>
        <v>0</v>
      </c>
      <c r="L878" s="7">
        <f>SUMIFS(NK_XUAT_NHAP!O:O,NK_XUAT_NHAP!E:E,A878,NK_XUAT_NHAP!B:B,"PXK")</f>
        <v>0</v>
      </c>
      <c r="M878" s="7">
        <f t="shared" si="54"/>
        <v>0</v>
      </c>
      <c r="N878" s="7">
        <f t="shared" si="55"/>
        <v>0</v>
      </c>
      <c r="O878" s="7">
        <f t="shared" si="56"/>
        <v>0</v>
      </c>
    </row>
    <row r="879" spans="1:15" ht="19.5" customHeight="1" x14ac:dyDescent="0.25">
      <c r="A879" s="106" t="s">
        <v>1412</v>
      </c>
      <c r="B879" s="21" t="s">
        <v>1413</v>
      </c>
      <c r="C879" s="23" t="s">
        <v>49</v>
      </c>
      <c r="D879" s="23">
        <v>0</v>
      </c>
      <c r="E879" s="23"/>
      <c r="F879" s="23">
        <v>11300</v>
      </c>
      <c r="G879" s="107">
        <f t="shared" si="53"/>
        <v>0</v>
      </c>
      <c r="I879" s="7">
        <f>SUMIFS(NK_XUAT_NHAP!L:L,NK_XUAT_NHAP!E:E,A879,NK_XUAT_NHAP!B:B,"PNK")</f>
        <v>0</v>
      </c>
      <c r="J879" s="7">
        <f>SUMIFS(NK_XUAT_NHAP!O:O,NK_XUAT_NHAP!E:E,A879,NK_XUAT_NHAP!B:B,"PNK")</f>
        <v>0</v>
      </c>
      <c r="K879" s="7">
        <f>SUMIFS(NK_XUAT_NHAP!L:L,NK_XUAT_NHAP!E:E,A879,NK_XUAT_NHAP!B:B,"PXK")</f>
        <v>0</v>
      </c>
      <c r="L879" s="7">
        <f>SUMIFS(NK_XUAT_NHAP!O:O,NK_XUAT_NHAP!E:E,A879,NK_XUAT_NHAP!B:B,"PXK")</f>
        <v>0</v>
      </c>
      <c r="M879" s="7">
        <f t="shared" si="54"/>
        <v>0</v>
      </c>
      <c r="N879" s="7">
        <f t="shared" si="55"/>
        <v>0</v>
      </c>
      <c r="O879" s="7">
        <f t="shared" si="56"/>
        <v>0</v>
      </c>
    </row>
    <row r="880" spans="1:15" ht="19.5" customHeight="1" x14ac:dyDescent="0.25">
      <c r="A880" s="106" t="s">
        <v>1414</v>
      </c>
      <c r="B880" s="21" t="s">
        <v>1415</v>
      </c>
      <c r="C880" s="23" t="s">
        <v>49</v>
      </c>
      <c r="D880" s="23">
        <v>0</v>
      </c>
      <c r="E880" s="23"/>
      <c r="F880" s="23">
        <v>11600</v>
      </c>
      <c r="G880" s="107">
        <f t="shared" si="53"/>
        <v>0</v>
      </c>
      <c r="I880" s="7">
        <f>SUMIFS(NK_XUAT_NHAP!L:L,NK_XUAT_NHAP!E:E,A880,NK_XUAT_NHAP!B:B,"PNK")</f>
        <v>0</v>
      </c>
      <c r="J880" s="7">
        <f>SUMIFS(NK_XUAT_NHAP!O:O,NK_XUAT_NHAP!E:E,A880,NK_XUAT_NHAP!B:B,"PNK")</f>
        <v>0</v>
      </c>
      <c r="K880" s="7">
        <f>SUMIFS(NK_XUAT_NHAP!L:L,NK_XUAT_NHAP!E:E,A880,NK_XUAT_NHAP!B:B,"PXK")</f>
        <v>0</v>
      </c>
      <c r="L880" s="7">
        <f>SUMIFS(NK_XUAT_NHAP!O:O,NK_XUAT_NHAP!E:E,A880,NK_XUAT_NHAP!B:B,"PXK")</f>
        <v>0</v>
      </c>
      <c r="M880" s="7">
        <f t="shared" si="54"/>
        <v>0</v>
      </c>
      <c r="N880" s="7">
        <f t="shared" si="55"/>
        <v>0</v>
      </c>
      <c r="O880" s="7">
        <f t="shared" si="56"/>
        <v>0</v>
      </c>
    </row>
    <row r="881" spans="1:15" ht="19.5" customHeight="1" x14ac:dyDescent="0.25">
      <c r="A881" s="106" t="s">
        <v>1416</v>
      </c>
      <c r="B881" s="21" t="s">
        <v>1417</v>
      </c>
      <c r="C881" s="23" t="s">
        <v>49</v>
      </c>
      <c r="D881" s="23">
        <v>0</v>
      </c>
      <c r="E881" s="23"/>
      <c r="F881" s="23">
        <v>12900</v>
      </c>
      <c r="G881" s="107">
        <f t="shared" si="53"/>
        <v>0</v>
      </c>
      <c r="I881" s="7">
        <f>SUMIFS(NK_XUAT_NHAP!L:L,NK_XUAT_NHAP!E:E,A881,NK_XUAT_NHAP!B:B,"PNK")</f>
        <v>0</v>
      </c>
      <c r="J881" s="7">
        <f>SUMIFS(NK_XUAT_NHAP!O:O,NK_XUAT_NHAP!E:E,A881,NK_XUAT_NHAP!B:B,"PNK")</f>
        <v>0</v>
      </c>
      <c r="K881" s="7">
        <f>SUMIFS(NK_XUAT_NHAP!L:L,NK_XUAT_NHAP!E:E,A881,NK_XUAT_NHAP!B:B,"PXK")</f>
        <v>0</v>
      </c>
      <c r="L881" s="7">
        <f>SUMIFS(NK_XUAT_NHAP!O:O,NK_XUAT_NHAP!E:E,A881,NK_XUAT_NHAP!B:B,"PXK")</f>
        <v>0</v>
      </c>
      <c r="M881" s="7">
        <f t="shared" si="54"/>
        <v>0</v>
      </c>
      <c r="N881" s="7">
        <f t="shared" si="55"/>
        <v>0</v>
      </c>
      <c r="O881" s="7">
        <f t="shared" si="56"/>
        <v>0</v>
      </c>
    </row>
    <row r="882" spans="1:15" ht="19.5" customHeight="1" x14ac:dyDescent="0.25">
      <c r="A882" s="106" t="s">
        <v>1418</v>
      </c>
      <c r="B882" s="21" t="s">
        <v>1419</v>
      </c>
      <c r="C882" s="23" t="s">
        <v>49</v>
      </c>
      <c r="D882" s="23">
        <v>0</v>
      </c>
      <c r="E882" s="23"/>
      <c r="F882" s="23">
        <v>16600</v>
      </c>
      <c r="G882" s="107">
        <f t="shared" si="53"/>
        <v>0</v>
      </c>
      <c r="I882" s="7">
        <f>SUMIFS(NK_XUAT_NHAP!L:L,NK_XUAT_NHAP!E:E,A882,NK_XUAT_NHAP!B:B,"PNK")</f>
        <v>0</v>
      </c>
      <c r="J882" s="7">
        <f>SUMIFS(NK_XUAT_NHAP!O:O,NK_XUAT_NHAP!E:E,A882,NK_XUAT_NHAP!B:B,"PNK")</f>
        <v>0</v>
      </c>
      <c r="K882" s="7">
        <f>SUMIFS(NK_XUAT_NHAP!L:L,NK_XUAT_NHAP!E:E,A882,NK_XUAT_NHAP!B:B,"PXK")</f>
        <v>0</v>
      </c>
      <c r="L882" s="7">
        <f>SUMIFS(NK_XUAT_NHAP!O:O,NK_XUAT_NHAP!E:E,A882,NK_XUAT_NHAP!B:B,"PXK")</f>
        <v>0</v>
      </c>
      <c r="M882" s="7">
        <f t="shared" si="54"/>
        <v>0</v>
      </c>
      <c r="N882" s="7">
        <f t="shared" si="55"/>
        <v>0</v>
      </c>
      <c r="O882" s="7">
        <f t="shared" si="56"/>
        <v>0</v>
      </c>
    </row>
    <row r="883" spans="1:15" ht="19.5" customHeight="1" x14ac:dyDescent="0.25">
      <c r="A883" s="106" t="s">
        <v>1420</v>
      </c>
      <c r="B883" s="21" t="s">
        <v>1421</v>
      </c>
      <c r="C883" s="23" t="s">
        <v>49</v>
      </c>
      <c r="D883" s="23">
        <v>0</v>
      </c>
      <c r="E883" s="23"/>
      <c r="F883" s="23">
        <v>17200</v>
      </c>
      <c r="G883" s="107">
        <f t="shared" si="53"/>
        <v>0</v>
      </c>
      <c r="I883" s="7">
        <f>SUMIFS(NK_XUAT_NHAP!L:L,NK_XUAT_NHAP!E:E,A883,NK_XUAT_NHAP!B:B,"PNK")</f>
        <v>24</v>
      </c>
      <c r="J883" s="7">
        <f>SUMIFS(NK_XUAT_NHAP!O:O,NK_XUAT_NHAP!E:E,A883,NK_XUAT_NHAP!B:B,"PNK")</f>
        <v>388800</v>
      </c>
      <c r="K883" s="7">
        <f>SUMIFS(NK_XUAT_NHAP!L:L,NK_XUAT_NHAP!E:E,A883,NK_XUAT_NHAP!B:B,"PXK")</f>
        <v>24</v>
      </c>
      <c r="L883" s="7">
        <f>SUMIFS(NK_XUAT_NHAP!O:O,NK_XUAT_NHAP!E:E,A883,NK_XUAT_NHAP!B:B,"PXK")</f>
        <v>492000</v>
      </c>
      <c r="M883" s="7">
        <f t="shared" si="54"/>
        <v>0</v>
      </c>
      <c r="N883" s="7">
        <f t="shared" si="55"/>
        <v>-103200</v>
      </c>
      <c r="O883" s="7">
        <f t="shared" si="56"/>
        <v>0</v>
      </c>
    </row>
    <row r="884" spans="1:15" ht="19.5" customHeight="1" x14ac:dyDescent="0.25">
      <c r="A884" s="106" t="s">
        <v>1422</v>
      </c>
      <c r="B884" s="21" t="s">
        <v>1423</v>
      </c>
      <c r="C884" s="23" t="s">
        <v>49</v>
      </c>
      <c r="D884" s="23">
        <v>0</v>
      </c>
      <c r="E884" s="23"/>
      <c r="F884" s="23">
        <v>22700</v>
      </c>
      <c r="G884" s="107">
        <f t="shared" si="53"/>
        <v>0</v>
      </c>
      <c r="I884" s="7">
        <f>SUMIFS(NK_XUAT_NHAP!L:L,NK_XUAT_NHAP!E:E,A884,NK_XUAT_NHAP!B:B,"PNK")</f>
        <v>0</v>
      </c>
      <c r="J884" s="7">
        <f>SUMIFS(NK_XUAT_NHAP!O:O,NK_XUAT_NHAP!E:E,A884,NK_XUAT_NHAP!B:B,"PNK")</f>
        <v>0</v>
      </c>
      <c r="K884" s="7">
        <f>SUMIFS(NK_XUAT_NHAP!L:L,NK_XUAT_NHAP!E:E,A884,NK_XUAT_NHAP!B:B,"PXK")</f>
        <v>0</v>
      </c>
      <c r="L884" s="7">
        <f>SUMIFS(NK_XUAT_NHAP!O:O,NK_XUAT_NHAP!E:E,A884,NK_XUAT_NHAP!B:B,"PXK")</f>
        <v>0</v>
      </c>
      <c r="M884" s="7">
        <f t="shared" si="54"/>
        <v>0</v>
      </c>
      <c r="N884" s="7">
        <f t="shared" si="55"/>
        <v>0</v>
      </c>
      <c r="O884" s="7">
        <f t="shared" si="56"/>
        <v>0</v>
      </c>
    </row>
    <row r="885" spans="1:15" ht="19.5" customHeight="1" x14ac:dyDescent="0.25">
      <c r="A885" s="106" t="s">
        <v>1424</v>
      </c>
      <c r="B885" s="21" t="s">
        <v>1425</v>
      </c>
      <c r="C885" s="23" t="s">
        <v>49</v>
      </c>
      <c r="D885" s="23">
        <v>20</v>
      </c>
      <c r="E885" s="23"/>
      <c r="F885" s="23">
        <v>24500</v>
      </c>
      <c r="G885" s="107">
        <f t="shared" si="53"/>
        <v>490000</v>
      </c>
      <c r="I885" s="7">
        <f>SUMIFS(NK_XUAT_NHAP!L:L,NK_XUAT_NHAP!E:E,A885,NK_XUAT_NHAP!B:B,"PNK")</f>
        <v>0</v>
      </c>
      <c r="J885" s="7">
        <f>SUMIFS(NK_XUAT_NHAP!O:O,NK_XUAT_NHAP!E:E,A885,NK_XUAT_NHAP!B:B,"PNK")</f>
        <v>0</v>
      </c>
      <c r="K885" s="7">
        <f>SUMIFS(NK_XUAT_NHAP!L:L,NK_XUAT_NHAP!E:E,A885,NK_XUAT_NHAP!B:B,"PXK")</f>
        <v>20</v>
      </c>
      <c r="L885" s="7">
        <f>SUMIFS(NK_XUAT_NHAP!O:O,NK_XUAT_NHAP!E:E,A885,NK_XUAT_NHAP!B:B,"PXK")</f>
        <v>656000</v>
      </c>
      <c r="M885" s="7">
        <f t="shared" si="54"/>
        <v>0</v>
      </c>
      <c r="N885" s="7">
        <f t="shared" si="55"/>
        <v>-166000</v>
      </c>
      <c r="O885" s="7">
        <f t="shared" si="56"/>
        <v>0</v>
      </c>
    </row>
    <row r="886" spans="1:15" ht="19.5" customHeight="1" x14ac:dyDescent="0.25">
      <c r="A886" s="106" t="s">
        <v>1426</v>
      </c>
      <c r="B886" s="21" t="s">
        <v>1427</v>
      </c>
      <c r="C886" s="23" t="s">
        <v>49</v>
      </c>
      <c r="D886" s="23">
        <v>0</v>
      </c>
      <c r="E886" s="23"/>
      <c r="F886" s="23">
        <v>33200</v>
      </c>
      <c r="G886" s="107">
        <f t="shared" si="53"/>
        <v>0</v>
      </c>
      <c r="I886" s="7">
        <f>SUMIFS(NK_XUAT_NHAP!L:L,NK_XUAT_NHAP!E:E,A886,NK_XUAT_NHAP!B:B,"PNK")</f>
        <v>0</v>
      </c>
      <c r="J886" s="7">
        <f>SUMIFS(NK_XUAT_NHAP!O:O,NK_XUAT_NHAP!E:E,A886,NK_XUAT_NHAP!B:B,"PNK")</f>
        <v>0</v>
      </c>
      <c r="K886" s="7">
        <f>SUMIFS(NK_XUAT_NHAP!L:L,NK_XUAT_NHAP!E:E,A886,NK_XUAT_NHAP!B:B,"PXK")</f>
        <v>0</v>
      </c>
      <c r="L886" s="7">
        <f>SUMIFS(NK_XUAT_NHAP!O:O,NK_XUAT_NHAP!E:E,A886,NK_XUAT_NHAP!B:B,"PXK")</f>
        <v>0</v>
      </c>
      <c r="M886" s="7">
        <f t="shared" si="54"/>
        <v>0</v>
      </c>
      <c r="N886" s="7">
        <f t="shared" si="55"/>
        <v>0</v>
      </c>
      <c r="O886" s="7">
        <f t="shared" si="56"/>
        <v>0</v>
      </c>
    </row>
    <row r="887" spans="1:15" ht="19.5" customHeight="1" x14ac:dyDescent="0.25">
      <c r="A887" s="106" t="s">
        <v>1428</v>
      </c>
      <c r="B887" s="21" t="s">
        <v>1429</v>
      </c>
      <c r="C887" s="23" t="s">
        <v>49</v>
      </c>
      <c r="D887" s="23">
        <v>0</v>
      </c>
      <c r="E887" s="23"/>
      <c r="F887" s="23">
        <v>37100</v>
      </c>
      <c r="G887" s="107">
        <f t="shared" si="53"/>
        <v>0</v>
      </c>
      <c r="I887" s="7">
        <f>SUMIFS(NK_XUAT_NHAP!L:L,NK_XUAT_NHAP!E:E,A887,NK_XUAT_NHAP!B:B,"PNK")</f>
        <v>0</v>
      </c>
      <c r="J887" s="7">
        <f>SUMIFS(NK_XUAT_NHAP!O:O,NK_XUAT_NHAP!E:E,A887,NK_XUAT_NHAP!B:B,"PNK")</f>
        <v>0</v>
      </c>
      <c r="K887" s="7">
        <f>SUMIFS(NK_XUAT_NHAP!L:L,NK_XUAT_NHAP!E:E,A887,NK_XUAT_NHAP!B:B,"PXK")</f>
        <v>0</v>
      </c>
      <c r="L887" s="7">
        <f>SUMIFS(NK_XUAT_NHAP!O:O,NK_XUAT_NHAP!E:E,A887,NK_XUAT_NHAP!B:B,"PXK")</f>
        <v>0</v>
      </c>
      <c r="M887" s="7">
        <f t="shared" si="54"/>
        <v>0</v>
      </c>
      <c r="N887" s="7">
        <f t="shared" si="55"/>
        <v>0</v>
      </c>
      <c r="O887" s="7">
        <f t="shared" si="56"/>
        <v>0</v>
      </c>
    </row>
    <row r="888" spans="1:15" ht="19.5" customHeight="1" x14ac:dyDescent="0.25">
      <c r="A888" s="106" t="s">
        <v>1430</v>
      </c>
      <c r="B888" s="21" t="s">
        <v>1431</v>
      </c>
      <c r="C888" s="23" t="s">
        <v>49</v>
      </c>
      <c r="D888" s="23">
        <v>0</v>
      </c>
      <c r="E888" s="23"/>
      <c r="F888" s="23">
        <v>44700</v>
      </c>
      <c r="G888" s="107">
        <f t="shared" si="53"/>
        <v>0</v>
      </c>
      <c r="I888" s="7">
        <f>SUMIFS(NK_XUAT_NHAP!L:L,NK_XUAT_NHAP!E:E,A888,NK_XUAT_NHAP!B:B,"PNK")</f>
        <v>0</v>
      </c>
      <c r="J888" s="7">
        <f>SUMIFS(NK_XUAT_NHAP!O:O,NK_XUAT_NHAP!E:E,A888,NK_XUAT_NHAP!B:B,"PNK")</f>
        <v>0</v>
      </c>
      <c r="K888" s="7">
        <f>SUMIFS(NK_XUAT_NHAP!L:L,NK_XUAT_NHAP!E:E,A888,NK_XUAT_NHAP!B:B,"PXK")</f>
        <v>0</v>
      </c>
      <c r="L888" s="7">
        <f>SUMIFS(NK_XUAT_NHAP!O:O,NK_XUAT_NHAP!E:E,A888,NK_XUAT_NHAP!B:B,"PXK")</f>
        <v>0</v>
      </c>
      <c r="M888" s="7">
        <f t="shared" si="54"/>
        <v>0</v>
      </c>
      <c r="N888" s="7">
        <f t="shared" si="55"/>
        <v>0</v>
      </c>
      <c r="O888" s="7">
        <f t="shared" si="56"/>
        <v>0</v>
      </c>
    </row>
    <row r="889" spans="1:15" ht="19.5" customHeight="1" x14ac:dyDescent="0.25">
      <c r="A889" s="106" t="s">
        <v>1432</v>
      </c>
      <c r="B889" s="21" t="s">
        <v>1433</v>
      </c>
      <c r="C889" s="23" t="s">
        <v>49</v>
      </c>
      <c r="D889" s="23">
        <v>0</v>
      </c>
      <c r="E889" s="23"/>
      <c r="F889" s="23">
        <v>49900</v>
      </c>
      <c r="G889" s="107">
        <f t="shared" si="53"/>
        <v>0</v>
      </c>
      <c r="I889" s="7">
        <f>SUMIFS(NK_XUAT_NHAP!L:L,NK_XUAT_NHAP!E:E,A889,NK_XUAT_NHAP!B:B,"PNK")</f>
        <v>12</v>
      </c>
      <c r="J889" s="7">
        <f>SUMIFS(NK_XUAT_NHAP!O:O,NK_XUAT_NHAP!E:E,A889,NK_XUAT_NHAP!B:B,"PNK")</f>
        <v>562800</v>
      </c>
      <c r="K889" s="7">
        <f>SUMIFS(NK_XUAT_NHAP!L:L,NK_XUAT_NHAP!E:E,A889,NK_XUAT_NHAP!B:B,"PXK")</f>
        <v>12</v>
      </c>
      <c r="L889" s="7">
        <f>SUMIFS(NK_XUAT_NHAP!O:O,NK_XUAT_NHAP!E:E,A889,NK_XUAT_NHAP!B:B,"PXK")</f>
        <v>801600</v>
      </c>
      <c r="M889" s="7">
        <f t="shared" si="54"/>
        <v>0</v>
      </c>
      <c r="N889" s="7">
        <f t="shared" si="55"/>
        <v>-238800</v>
      </c>
      <c r="O889" s="7">
        <f t="shared" si="56"/>
        <v>0</v>
      </c>
    </row>
    <row r="890" spans="1:15" ht="19.5" customHeight="1" x14ac:dyDescent="0.25">
      <c r="A890" s="106" t="s">
        <v>1434</v>
      </c>
      <c r="B890" s="21" t="s">
        <v>1435</v>
      </c>
      <c r="C890" s="23" t="s">
        <v>49</v>
      </c>
      <c r="D890" s="23">
        <v>0</v>
      </c>
      <c r="E890" s="23"/>
      <c r="F890" s="23">
        <v>59300</v>
      </c>
      <c r="G890" s="107">
        <f t="shared" si="53"/>
        <v>0</v>
      </c>
      <c r="I890" s="7">
        <f>SUMIFS(NK_XUAT_NHAP!L:L,NK_XUAT_NHAP!E:E,A890,NK_XUAT_NHAP!B:B,"PNK")</f>
        <v>0</v>
      </c>
      <c r="J890" s="7">
        <f>SUMIFS(NK_XUAT_NHAP!O:O,NK_XUAT_NHAP!E:E,A890,NK_XUAT_NHAP!B:B,"PNK")</f>
        <v>0</v>
      </c>
      <c r="K890" s="7">
        <f>SUMIFS(NK_XUAT_NHAP!L:L,NK_XUAT_NHAP!E:E,A890,NK_XUAT_NHAP!B:B,"PXK")</f>
        <v>0</v>
      </c>
      <c r="L890" s="7">
        <f>SUMIFS(NK_XUAT_NHAP!O:O,NK_XUAT_NHAP!E:E,A890,NK_XUAT_NHAP!B:B,"PXK")</f>
        <v>0</v>
      </c>
      <c r="M890" s="7">
        <f t="shared" si="54"/>
        <v>0</v>
      </c>
      <c r="N890" s="7">
        <f t="shared" si="55"/>
        <v>0</v>
      </c>
      <c r="O890" s="7">
        <f t="shared" si="56"/>
        <v>0</v>
      </c>
    </row>
    <row r="891" spans="1:15" ht="19.5" customHeight="1" x14ac:dyDescent="0.25">
      <c r="A891" s="106" t="s">
        <v>1436</v>
      </c>
      <c r="B891" s="21" t="s">
        <v>1437</v>
      </c>
      <c r="C891" s="23" t="s">
        <v>49</v>
      </c>
      <c r="D891" s="23">
        <v>48</v>
      </c>
      <c r="E891" s="23"/>
      <c r="F891" s="23">
        <v>67400</v>
      </c>
      <c r="G891" s="107">
        <f t="shared" si="53"/>
        <v>3235200</v>
      </c>
      <c r="I891" s="7">
        <f>SUMIFS(NK_XUAT_NHAP!L:L,NK_XUAT_NHAP!E:E,A891,NK_XUAT_NHAP!B:B,"PNK")</f>
        <v>49</v>
      </c>
      <c r="J891" s="7">
        <f>SUMIFS(NK_XUAT_NHAP!O:O,NK_XUAT_NHAP!E:E,A891,NK_XUAT_NHAP!B:B,"PNK")</f>
        <v>3106600</v>
      </c>
      <c r="K891" s="7">
        <f>SUMIFS(NK_XUAT_NHAP!L:L,NK_XUAT_NHAP!E:E,A891,NK_XUAT_NHAP!B:B,"PXK")</f>
        <v>61</v>
      </c>
      <c r="L891" s="7">
        <f>SUMIFS(NK_XUAT_NHAP!O:O,NK_XUAT_NHAP!E:E,A891,NK_XUAT_NHAP!B:B,"PXK")</f>
        <v>5508300</v>
      </c>
      <c r="M891" s="7">
        <f t="shared" si="54"/>
        <v>36</v>
      </c>
      <c r="N891" s="7">
        <f t="shared" si="55"/>
        <v>833500</v>
      </c>
      <c r="O891" s="7">
        <f t="shared" si="56"/>
        <v>23152.777777777777</v>
      </c>
    </row>
    <row r="892" spans="1:15" ht="19.5" customHeight="1" x14ac:dyDescent="0.25">
      <c r="A892" s="106" t="s">
        <v>1438</v>
      </c>
      <c r="B892" s="21" t="s">
        <v>1439</v>
      </c>
      <c r="C892" s="23" t="s">
        <v>49</v>
      </c>
      <c r="D892" s="23">
        <v>0</v>
      </c>
      <c r="E892" s="23"/>
      <c r="F892" s="23">
        <v>78300</v>
      </c>
      <c r="G892" s="107">
        <f t="shared" si="53"/>
        <v>0</v>
      </c>
      <c r="I892" s="7">
        <f>SUMIFS(NK_XUAT_NHAP!L:L,NK_XUAT_NHAP!E:E,A892,NK_XUAT_NHAP!B:B,"PNK")</f>
        <v>0</v>
      </c>
      <c r="J892" s="7">
        <f>SUMIFS(NK_XUAT_NHAP!O:O,NK_XUAT_NHAP!E:E,A892,NK_XUAT_NHAP!B:B,"PNK")</f>
        <v>0</v>
      </c>
      <c r="K892" s="7">
        <f>SUMIFS(NK_XUAT_NHAP!L:L,NK_XUAT_NHAP!E:E,A892,NK_XUAT_NHAP!B:B,"PXK")</f>
        <v>0</v>
      </c>
      <c r="L892" s="7">
        <f>SUMIFS(NK_XUAT_NHAP!O:O,NK_XUAT_NHAP!E:E,A892,NK_XUAT_NHAP!B:B,"PXK")</f>
        <v>0</v>
      </c>
      <c r="M892" s="7">
        <f t="shared" si="54"/>
        <v>0</v>
      </c>
      <c r="N892" s="7">
        <f t="shared" si="55"/>
        <v>0</v>
      </c>
      <c r="O892" s="7">
        <f t="shared" si="56"/>
        <v>0</v>
      </c>
    </row>
    <row r="893" spans="1:15" ht="19.5" customHeight="1" x14ac:dyDescent="0.25">
      <c r="A893" s="106" t="s">
        <v>1440</v>
      </c>
      <c r="B893" s="21" t="s">
        <v>1441</v>
      </c>
      <c r="C893" s="23" t="s">
        <v>49</v>
      </c>
      <c r="D893" s="23">
        <v>0</v>
      </c>
      <c r="E893" s="23"/>
      <c r="F893" s="23">
        <v>93300</v>
      </c>
      <c r="G893" s="107">
        <f t="shared" si="53"/>
        <v>0</v>
      </c>
      <c r="I893" s="7">
        <f>SUMIFS(NK_XUAT_NHAP!L:L,NK_XUAT_NHAP!E:E,A893,NK_XUAT_NHAP!B:B,"PNK")</f>
        <v>500</v>
      </c>
      <c r="J893" s="7">
        <f>SUMIFS(NK_XUAT_NHAP!O:O,NK_XUAT_NHAP!E:E,A893,NK_XUAT_NHAP!B:B,"PNK")</f>
        <v>23325000</v>
      </c>
      <c r="K893" s="7">
        <f>SUMIFS(NK_XUAT_NHAP!L:L,NK_XUAT_NHAP!E:E,A893,NK_XUAT_NHAP!B:B,"PXK")</f>
        <v>500</v>
      </c>
      <c r="L893" s="7">
        <f>SUMIFS(NK_XUAT_NHAP!O:O,NK_XUAT_NHAP!E:E,A893,NK_XUAT_NHAP!B:B,"PXK")</f>
        <v>41975000</v>
      </c>
      <c r="M893" s="7">
        <f t="shared" si="54"/>
        <v>0</v>
      </c>
      <c r="N893" s="7">
        <f t="shared" si="55"/>
        <v>-18650000</v>
      </c>
      <c r="O893" s="7">
        <f t="shared" si="56"/>
        <v>0</v>
      </c>
    </row>
    <row r="894" spans="1:15" ht="19.5" customHeight="1" x14ac:dyDescent="0.25">
      <c r="A894" s="106" t="s">
        <v>1442</v>
      </c>
      <c r="B894" s="21" t="s">
        <v>1443</v>
      </c>
      <c r="C894" s="23" t="s">
        <v>49</v>
      </c>
      <c r="D894" s="23">
        <v>0</v>
      </c>
      <c r="E894" s="23"/>
      <c r="F894" s="23">
        <v>100000</v>
      </c>
      <c r="G894" s="107">
        <f t="shared" si="53"/>
        <v>0</v>
      </c>
      <c r="I894" s="7">
        <f>SUMIFS(NK_XUAT_NHAP!L:L,NK_XUAT_NHAP!E:E,A894,NK_XUAT_NHAP!B:B,"PNK")</f>
        <v>0</v>
      </c>
      <c r="J894" s="7">
        <f>SUMIFS(NK_XUAT_NHAP!O:O,NK_XUAT_NHAP!E:E,A894,NK_XUAT_NHAP!B:B,"PNK")</f>
        <v>0</v>
      </c>
      <c r="K894" s="7">
        <f>SUMIFS(NK_XUAT_NHAP!L:L,NK_XUAT_NHAP!E:E,A894,NK_XUAT_NHAP!B:B,"PXK")</f>
        <v>0</v>
      </c>
      <c r="L894" s="7">
        <f>SUMIFS(NK_XUAT_NHAP!O:O,NK_XUAT_NHAP!E:E,A894,NK_XUAT_NHAP!B:B,"PXK")</f>
        <v>0</v>
      </c>
      <c r="M894" s="7">
        <f t="shared" si="54"/>
        <v>0</v>
      </c>
      <c r="N894" s="7">
        <f t="shared" si="55"/>
        <v>0</v>
      </c>
      <c r="O894" s="7">
        <f t="shared" si="56"/>
        <v>0</v>
      </c>
    </row>
    <row r="895" spans="1:15" ht="19.5" customHeight="1" x14ac:dyDescent="0.25">
      <c r="A895" s="106" t="s">
        <v>1444</v>
      </c>
      <c r="B895" s="21" t="s">
        <v>1445</v>
      </c>
      <c r="C895" s="23" t="s">
        <v>49</v>
      </c>
      <c r="D895" s="23">
        <v>48</v>
      </c>
      <c r="E895" s="23"/>
      <c r="F895" s="23">
        <v>117200</v>
      </c>
      <c r="G895" s="107">
        <f t="shared" si="53"/>
        <v>5625600</v>
      </c>
      <c r="I895" s="7">
        <f>SUMIFS(NK_XUAT_NHAP!L:L,NK_XUAT_NHAP!E:E,A895,NK_XUAT_NHAP!B:B,"PNK")</f>
        <v>43</v>
      </c>
      <c r="J895" s="7">
        <f>SUMIFS(NK_XUAT_NHAP!O:O,NK_XUAT_NHAP!E:E,A895,NK_XUAT_NHAP!B:B,"PNK")</f>
        <v>4742900</v>
      </c>
      <c r="K895" s="7">
        <f>SUMIFS(NK_XUAT_NHAP!L:L,NK_XUAT_NHAP!E:E,A895,NK_XUAT_NHAP!B:B,"PXK")</f>
        <v>55</v>
      </c>
      <c r="L895" s="7">
        <f>SUMIFS(NK_XUAT_NHAP!O:O,NK_XUAT_NHAP!E:E,A895,NK_XUAT_NHAP!B:B,"PXK")</f>
        <v>8635000</v>
      </c>
      <c r="M895" s="7">
        <f t="shared" si="54"/>
        <v>36</v>
      </c>
      <c r="N895" s="7">
        <f t="shared" si="55"/>
        <v>1733500</v>
      </c>
      <c r="O895" s="7">
        <f t="shared" si="56"/>
        <v>48152.777777777781</v>
      </c>
    </row>
    <row r="896" spans="1:15" ht="19.5" customHeight="1" x14ac:dyDescent="0.25">
      <c r="A896" s="106" t="s">
        <v>1446</v>
      </c>
      <c r="B896" s="21" t="s">
        <v>1447</v>
      </c>
      <c r="C896" s="23" t="s">
        <v>49</v>
      </c>
      <c r="D896" s="23">
        <v>0</v>
      </c>
      <c r="E896" s="23"/>
      <c r="F896" s="23">
        <v>122000</v>
      </c>
      <c r="G896" s="107">
        <f t="shared" si="53"/>
        <v>0</v>
      </c>
      <c r="I896" s="7">
        <f>SUMIFS(NK_XUAT_NHAP!L:L,NK_XUAT_NHAP!E:E,A896,NK_XUAT_NHAP!B:B,"PNK")</f>
        <v>0</v>
      </c>
      <c r="J896" s="7">
        <f>SUMIFS(NK_XUAT_NHAP!O:O,NK_XUAT_NHAP!E:E,A896,NK_XUAT_NHAP!B:B,"PNK")</f>
        <v>0</v>
      </c>
      <c r="K896" s="7">
        <f>SUMIFS(NK_XUAT_NHAP!L:L,NK_XUAT_NHAP!E:E,A896,NK_XUAT_NHAP!B:B,"PXK")</f>
        <v>0</v>
      </c>
      <c r="L896" s="7">
        <f>SUMIFS(NK_XUAT_NHAP!O:O,NK_XUAT_NHAP!E:E,A896,NK_XUAT_NHAP!B:B,"PXK")</f>
        <v>0</v>
      </c>
      <c r="M896" s="7">
        <f t="shared" si="54"/>
        <v>0</v>
      </c>
      <c r="N896" s="7">
        <f t="shared" si="55"/>
        <v>0</v>
      </c>
      <c r="O896" s="7">
        <f t="shared" si="56"/>
        <v>0</v>
      </c>
    </row>
    <row r="897" spans="1:15" ht="19.5" customHeight="1" x14ac:dyDescent="0.25">
      <c r="A897" s="106" t="s">
        <v>1448</v>
      </c>
      <c r="B897" s="21" t="s">
        <v>1449</v>
      </c>
      <c r="C897" s="23" t="s">
        <v>49</v>
      </c>
      <c r="D897" s="23">
        <v>0</v>
      </c>
      <c r="E897" s="23"/>
      <c r="F897" s="23">
        <v>137800</v>
      </c>
      <c r="G897" s="107">
        <f t="shared" si="53"/>
        <v>0</v>
      </c>
      <c r="I897" s="7">
        <f>SUMIFS(NK_XUAT_NHAP!L:L,NK_XUAT_NHAP!E:E,A897,NK_XUAT_NHAP!B:B,"PNK")</f>
        <v>0</v>
      </c>
      <c r="J897" s="7">
        <f>SUMIFS(NK_XUAT_NHAP!O:O,NK_XUAT_NHAP!E:E,A897,NK_XUAT_NHAP!B:B,"PNK")</f>
        <v>0</v>
      </c>
      <c r="K897" s="7">
        <f>SUMIFS(NK_XUAT_NHAP!L:L,NK_XUAT_NHAP!E:E,A897,NK_XUAT_NHAP!B:B,"PXK")</f>
        <v>0</v>
      </c>
      <c r="L897" s="7">
        <f>SUMIFS(NK_XUAT_NHAP!O:O,NK_XUAT_NHAP!E:E,A897,NK_XUAT_NHAP!B:B,"PXK")</f>
        <v>0</v>
      </c>
      <c r="M897" s="7">
        <f t="shared" si="54"/>
        <v>0</v>
      </c>
      <c r="N897" s="7">
        <f t="shared" si="55"/>
        <v>0</v>
      </c>
      <c r="O897" s="7">
        <f t="shared" si="56"/>
        <v>0</v>
      </c>
    </row>
    <row r="898" spans="1:15" ht="19.5" customHeight="1" x14ac:dyDescent="0.25">
      <c r="A898" s="106" t="s">
        <v>1450</v>
      </c>
      <c r="B898" s="21" t="s">
        <v>1451</v>
      </c>
      <c r="C898" s="23" t="s">
        <v>49</v>
      </c>
      <c r="D898" s="23">
        <v>89</v>
      </c>
      <c r="E898" s="23"/>
      <c r="F898" s="23">
        <v>154500</v>
      </c>
      <c r="G898" s="107">
        <f t="shared" si="53"/>
        <v>13750500</v>
      </c>
      <c r="I898" s="7">
        <f>SUMIFS(NK_XUAT_NHAP!L:L,NK_XUAT_NHAP!E:E,A898,NK_XUAT_NHAP!B:B,"PNK")</f>
        <v>373</v>
      </c>
      <c r="J898" s="7">
        <f>SUMIFS(NK_XUAT_NHAP!O:O,NK_XUAT_NHAP!E:E,A898,NK_XUAT_NHAP!B:B,"PNK")</f>
        <v>56544200</v>
      </c>
      <c r="K898" s="7">
        <f>SUMIFS(NK_XUAT_NHAP!L:L,NK_XUAT_NHAP!E:E,A898,NK_XUAT_NHAP!B:B,"PXK")</f>
        <v>132</v>
      </c>
      <c r="L898" s="7">
        <f>SUMIFS(NK_XUAT_NHAP!O:O,NK_XUAT_NHAP!E:E,A898,NK_XUAT_NHAP!B:B,"PXK")</f>
        <v>28044000</v>
      </c>
      <c r="M898" s="7">
        <f t="shared" si="54"/>
        <v>330</v>
      </c>
      <c r="N898" s="7">
        <f t="shared" si="55"/>
        <v>42250700</v>
      </c>
      <c r="O898" s="7">
        <f t="shared" si="56"/>
        <v>128032.42424242424</v>
      </c>
    </row>
    <row r="899" spans="1:15" ht="19.5" customHeight="1" x14ac:dyDescent="0.25">
      <c r="A899" s="106" t="s">
        <v>1452</v>
      </c>
      <c r="B899" s="21" t="s">
        <v>1453</v>
      </c>
      <c r="C899" s="23" t="s">
        <v>49</v>
      </c>
      <c r="D899" s="23">
        <v>0</v>
      </c>
      <c r="E899" s="23"/>
      <c r="F899" s="23">
        <v>189300</v>
      </c>
      <c r="G899" s="107">
        <f t="shared" si="53"/>
        <v>0</v>
      </c>
      <c r="I899" s="7">
        <f>SUMIFS(NK_XUAT_NHAP!L:L,NK_XUAT_NHAP!E:E,A899,NK_XUAT_NHAP!B:B,"PNK")</f>
        <v>0</v>
      </c>
      <c r="J899" s="7">
        <f>SUMIFS(NK_XUAT_NHAP!O:O,NK_XUAT_NHAP!E:E,A899,NK_XUAT_NHAP!B:B,"PNK")</f>
        <v>0</v>
      </c>
      <c r="K899" s="7">
        <f>SUMIFS(NK_XUAT_NHAP!L:L,NK_XUAT_NHAP!E:E,A899,NK_XUAT_NHAP!B:B,"PXK")</f>
        <v>0</v>
      </c>
      <c r="L899" s="7">
        <f>SUMIFS(NK_XUAT_NHAP!O:O,NK_XUAT_NHAP!E:E,A899,NK_XUAT_NHAP!B:B,"PXK")</f>
        <v>0</v>
      </c>
      <c r="M899" s="7">
        <f t="shared" si="54"/>
        <v>0</v>
      </c>
      <c r="N899" s="7">
        <f t="shared" si="55"/>
        <v>0</v>
      </c>
      <c r="O899" s="7">
        <f t="shared" si="56"/>
        <v>0</v>
      </c>
    </row>
    <row r="900" spans="1:15" ht="19.5" customHeight="1" x14ac:dyDescent="0.25">
      <c r="A900" s="106" t="s">
        <v>1454</v>
      </c>
      <c r="B900" s="21" t="s">
        <v>1455</v>
      </c>
      <c r="C900" s="23" t="s">
        <v>49</v>
      </c>
      <c r="D900" s="23">
        <v>0</v>
      </c>
      <c r="E900" s="23"/>
      <c r="F900" s="23">
        <v>230400</v>
      </c>
      <c r="G900" s="107">
        <f t="shared" si="53"/>
        <v>0</v>
      </c>
      <c r="I900" s="7">
        <f>SUMIFS(NK_XUAT_NHAP!L:L,NK_XUAT_NHAP!E:E,A900,NK_XUAT_NHAP!B:B,"PNK")</f>
        <v>200</v>
      </c>
      <c r="J900" s="7">
        <f>SUMIFS(NK_XUAT_NHAP!O:O,NK_XUAT_NHAP!E:E,A900,NK_XUAT_NHAP!B:B,"PNK")</f>
        <v>34590000</v>
      </c>
      <c r="K900" s="7">
        <f>SUMIFS(NK_XUAT_NHAP!L:L,NK_XUAT_NHAP!E:E,A900,NK_XUAT_NHAP!B:B,"PXK")</f>
        <v>100</v>
      </c>
      <c r="L900" s="7">
        <f>SUMIFS(NK_XUAT_NHAP!O:O,NK_XUAT_NHAP!E:E,A900,NK_XUAT_NHAP!B:B,"PXK")</f>
        <v>20755000</v>
      </c>
      <c r="M900" s="7">
        <f t="shared" si="54"/>
        <v>100</v>
      </c>
      <c r="N900" s="7">
        <f t="shared" si="55"/>
        <v>13835000</v>
      </c>
      <c r="O900" s="7">
        <f t="shared" si="56"/>
        <v>138350</v>
      </c>
    </row>
    <row r="901" spans="1:15" ht="19.5" customHeight="1" x14ac:dyDescent="0.25">
      <c r="A901" s="106" t="s">
        <v>1456</v>
      </c>
      <c r="B901" s="21" t="s">
        <v>1457</v>
      </c>
      <c r="C901" s="23" t="s">
        <v>49</v>
      </c>
      <c r="D901" s="23">
        <v>0</v>
      </c>
      <c r="E901" s="23"/>
      <c r="F901" s="23">
        <v>282400</v>
      </c>
      <c r="G901" s="107">
        <f t="shared" ref="G901:G964" si="57">(D901+E901)*F901</f>
        <v>0</v>
      </c>
      <c r="I901" s="7">
        <f>SUMIFS(NK_XUAT_NHAP!L:L,NK_XUAT_NHAP!E:E,A901,NK_XUAT_NHAP!B:B,"PNK")</f>
        <v>0</v>
      </c>
      <c r="J901" s="7">
        <f>SUMIFS(NK_XUAT_NHAP!O:O,NK_XUAT_NHAP!E:E,A901,NK_XUAT_NHAP!B:B,"PNK")</f>
        <v>0</v>
      </c>
      <c r="K901" s="7">
        <f>SUMIFS(NK_XUAT_NHAP!L:L,NK_XUAT_NHAP!E:E,A901,NK_XUAT_NHAP!B:B,"PXK")</f>
        <v>0</v>
      </c>
      <c r="L901" s="7">
        <f>SUMIFS(NK_XUAT_NHAP!O:O,NK_XUAT_NHAP!E:E,A901,NK_XUAT_NHAP!B:B,"PXK")</f>
        <v>0</v>
      </c>
      <c r="M901" s="7">
        <f t="shared" ref="M901:M964" si="58">D901+E901+I901-K901</f>
        <v>0</v>
      </c>
      <c r="N901" s="7">
        <f t="shared" ref="N901:N964" si="59">G901+J901-L901</f>
        <v>0</v>
      </c>
      <c r="O901" s="7">
        <f t="shared" ref="O901:O964" si="60">+IF(M901=0,0,N901/M901)</f>
        <v>0</v>
      </c>
    </row>
    <row r="902" spans="1:15" ht="19.5" customHeight="1" x14ac:dyDescent="0.25">
      <c r="A902" s="106" t="s">
        <v>1458</v>
      </c>
      <c r="B902" s="21" t="s">
        <v>1459</v>
      </c>
      <c r="C902" s="23" t="s">
        <v>49</v>
      </c>
      <c r="D902" s="23">
        <v>0</v>
      </c>
      <c r="E902" s="23"/>
      <c r="F902" s="23">
        <v>335100</v>
      </c>
      <c r="G902" s="107">
        <f t="shared" si="57"/>
        <v>0</v>
      </c>
      <c r="I902" s="7">
        <f>SUMIFS(NK_XUAT_NHAP!L:L,NK_XUAT_NHAP!E:E,A902,NK_XUAT_NHAP!B:B,"PNK")</f>
        <v>0</v>
      </c>
      <c r="J902" s="7">
        <f>SUMIFS(NK_XUAT_NHAP!O:O,NK_XUAT_NHAP!E:E,A902,NK_XUAT_NHAP!B:B,"PNK")</f>
        <v>0</v>
      </c>
      <c r="K902" s="7">
        <f>SUMIFS(NK_XUAT_NHAP!L:L,NK_XUAT_NHAP!E:E,A902,NK_XUAT_NHAP!B:B,"PXK")</f>
        <v>0</v>
      </c>
      <c r="L902" s="7">
        <f>SUMIFS(NK_XUAT_NHAP!O:O,NK_XUAT_NHAP!E:E,A902,NK_XUAT_NHAP!B:B,"PXK")</f>
        <v>0</v>
      </c>
      <c r="M902" s="7">
        <f t="shared" si="58"/>
        <v>0</v>
      </c>
      <c r="N902" s="7">
        <f t="shared" si="59"/>
        <v>0</v>
      </c>
      <c r="O902" s="7">
        <f t="shared" si="60"/>
        <v>0</v>
      </c>
    </row>
    <row r="903" spans="1:15" ht="19.5" customHeight="1" x14ac:dyDescent="0.25">
      <c r="A903" s="106" t="s">
        <v>1462</v>
      </c>
      <c r="B903" s="21" t="s">
        <v>1463</v>
      </c>
      <c r="C903" s="23">
        <v>0</v>
      </c>
      <c r="D903" s="23">
        <v>0</v>
      </c>
      <c r="E903" s="23"/>
      <c r="F903" s="23">
        <v>0</v>
      </c>
      <c r="G903" s="107">
        <f t="shared" si="57"/>
        <v>0</v>
      </c>
      <c r="I903" s="7">
        <f>SUMIFS(NK_XUAT_NHAP!L:L,NK_XUAT_NHAP!E:E,A903,NK_XUAT_NHAP!B:B,"PNK")</f>
        <v>0</v>
      </c>
      <c r="J903" s="7">
        <f>SUMIFS(NK_XUAT_NHAP!O:O,NK_XUAT_NHAP!E:E,A903,NK_XUAT_NHAP!B:B,"PNK")</f>
        <v>0</v>
      </c>
      <c r="K903" s="7">
        <f>SUMIFS(NK_XUAT_NHAP!L:L,NK_XUAT_NHAP!E:E,A903,NK_XUAT_NHAP!B:B,"PXK")</f>
        <v>0</v>
      </c>
      <c r="L903" s="7">
        <f>SUMIFS(NK_XUAT_NHAP!O:O,NK_XUAT_NHAP!E:E,A903,NK_XUAT_NHAP!B:B,"PXK")</f>
        <v>0</v>
      </c>
      <c r="M903" s="7">
        <f t="shared" si="58"/>
        <v>0</v>
      </c>
      <c r="N903" s="7">
        <f t="shared" si="59"/>
        <v>0</v>
      </c>
      <c r="O903" s="7">
        <f t="shared" si="60"/>
        <v>0</v>
      </c>
    </row>
    <row r="904" spans="1:15" ht="19.5" customHeight="1" x14ac:dyDescent="0.25">
      <c r="A904" s="106" t="s">
        <v>1464</v>
      </c>
      <c r="B904" s="21" t="s">
        <v>1465</v>
      </c>
      <c r="C904" s="23" t="s">
        <v>1299</v>
      </c>
      <c r="D904" s="23">
        <v>0</v>
      </c>
      <c r="E904" s="23"/>
      <c r="F904" s="23">
        <v>13300</v>
      </c>
      <c r="G904" s="107">
        <f t="shared" si="57"/>
        <v>0</v>
      </c>
      <c r="I904" s="7">
        <f>SUMIFS(NK_XUAT_NHAP!L:L,NK_XUAT_NHAP!E:E,A904,NK_XUAT_NHAP!B:B,"PNK")</f>
        <v>0</v>
      </c>
      <c r="J904" s="7">
        <f>SUMIFS(NK_XUAT_NHAP!O:O,NK_XUAT_NHAP!E:E,A904,NK_XUAT_NHAP!B:B,"PNK")</f>
        <v>0</v>
      </c>
      <c r="K904" s="7">
        <f>SUMIFS(NK_XUAT_NHAP!L:L,NK_XUAT_NHAP!E:E,A904,NK_XUAT_NHAP!B:B,"PXK")</f>
        <v>0</v>
      </c>
      <c r="L904" s="7">
        <f>SUMIFS(NK_XUAT_NHAP!O:O,NK_XUAT_NHAP!E:E,A904,NK_XUAT_NHAP!B:B,"PXK")</f>
        <v>0</v>
      </c>
      <c r="M904" s="7">
        <f t="shared" si="58"/>
        <v>0</v>
      </c>
      <c r="N904" s="7">
        <f t="shared" si="59"/>
        <v>0</v>
      </c>
      <c r="O904" s="7">
        <f t="shared" si="60"/>
        <v>0</v>
      </c>
    </row>
    <row r="905" spans="1:15" ht="19.5" customHeight="1" x14ac:dyDescent="0.25">
      <c r="A905" s="106" t="s">
        <v>1466</v>
      </c>
      <c r="B905" s="21" t="s">
        <v>1467</v>
      </c>
      <c r="C905" s="23" t="s">
        <v>1299</v>
      </c>
      <c r="D905" s="23">
        <v>52</v>
      </c>
      <c r="E905" s="23"/>
      <c r="F905" s="23">
        <v>30300</v>
      </c>
      <c r="G905" s="107">
        <f t="shared" si="57"/>
        <v>1575600</v>
      </c>
      <c r="I905" s="7">
        <f>SUMIFS(NK_XUAT_NHAP!L:L,NK_XUAT_NHAP!E:E,A905,NK_XUAT_NHAP!B:B,"PNK")</f>
        <v>60</v>
      </c>
      <c r="J905" s="7">
        <f>SUMIFS(NK_XUAT_NHAP!O:O,NK_XUAT_NHAP!E:E,A905,NK_XUAT_NHAP!B:B,"PNK")</f>
        <v>1710000</v>
      </c>
      <c r="K905" s="7">
        <f>SUMIFS(NK_XUAT_NHAP!L:L,NK_XUAT_NHAP!E:E,A905,NK_XUAT_NHAP!B:B,"PXK")</f>
        <v>112</v>
      </c>
      <c r="L905" s="7">
        <f>SUMIFS(NK_XUAT_NHAP!O:O,NK_XUAT_NHAP!E:E,A905,NK_XUAT_NHAP!B:B,"PXK")</f>
        <v>4547200</v>
      </c>
      <c r="M905" s="7">
        <f t="shared" si="58"/>
        <v>0</v>
      </c>
      <c r="N905" s="7">
        <f t="shared" si="59"/>
        <v>-1261600</v>
      </c>
      <c r="O905" s="7">
        <f t="shared" si="60"/>
        <v>0</v>
      </c>
    </row>
    <row r="906" spans="1:15" ht="19.5" customHeight="1" x14ac:dyDescent="0.25">
      <c r="A906" s="106" t="s">
        <v>1468</v>
      </c>
      <c r="B906" s="21" t="s">
        <v>1469</v>
      </c>
      <c r="C906" s="23" t="s">
        <v>1299</v>
      </c>
      <c r="D906" s="23">
        <v>0</v>
      </c>
      <c r="E906" s="23"/>
      <c r="F906" s="23">
        <v>41900</v>
      </c>
      <c r="G906" s="107">
        <f t="shared" si="57"/>
        <v>0</v>
      </c>
      <c r="I906" s="7">
        <f>SUMIFS(NK_XUAT_NHAP!L:L,NK_XUAT_NHAP!E:E,A906,NK_XUAT_NHAP!B:B,"PNK")</f>
        <v>0</v>
      </c>
      <c r="J906" s="7">
        <f>SUMIFS(NK_XUAT_NHAP!O:O,NK_XUAT_NHAP!E:E,A906,NK_XUAT_NHAP!B:B,"PNK")</f>
        <v>0</v>
      </c>
      <c r="K906" s="7">
        <f>SUMIFS(NK_XUAT_NHAP!L:L,NK_XUAT_NHAP!E:E,A906,NK_XUAT_NHAP!B:B,"PXK")</f>
        <v>0</v>
      </c>
      <c r="L906" s="7">
        <f>SUMIFS(NK_XUAT_NHAP!O:O,NK_XUAT_NHAP!E:E,A906,NK_XUAT_NHAP!B:B,"PXK")</f>
        <v>0</v>
      </c>
      <c r="M906" s="7">
        <f t="shared" si="58"/>
        <v>0</v>
      </c>
      <c r="N906" s="7">
        <f t="shared" si="59"/>
        <v>0</v>
      </c>
      <c r="O906" s="7">
        <f t="shared" si="60"/>
        <v>0</v>
      </c>
    </row>
    <row r="907" spans="1:15" ht="19.5" customHeight="1" x14ac:dyDescent="0.25">
      <c r="A907" s="106" t="s">
        <v>1470</v>
      </c>
      <c r="B907" s="21" t="s">
        <v>1471</v>
      </c>
      <c r="C907" s="23" t="s">
        <v>1299</v>
      </c>
      <c r="D907" s="23">
        <v>30</v>
      </c>
      <c r="E907" s="23"/>
      <c r="F907" s="23">
        <v>72200</v>
      </c>
      <c r="G907" s="107">
        <f t="shared" si="57"/>
        <v>2166000</v>
      </c>
      <c r="I907" s="7">
        <f>SUMIFS(NK_XUAT_NHAP!L:L,NK_XUAT_NHAP!E:E,A907,NK_XUAT_NHAP!B:B,"PNK")</f>
        <v>0</v>
      </c>
      <c r="J907" s="7">
        <f>SUMIFS(NK_XUAT_NHAP!O:O,NK_XUAT_NHAP!E:E,A907,NK_XUAT_NHAP!B:B,"PNK")</f>
        <v>0</v>
      </c>
      <c r="K907" s="7">
        <f>SUMIFS(NK_XUAT_NHAP!L:L,NK_XUAT_NHAP!E:E,A907,NK_XUAT_NHAP!B:B,"PXK")</f>
        <v>0</v>
      </c>
      <c r="L907" s="7">
        <f>SUMIFS(NK_XUAT_NHAP!O:O,NK_XUAT_NHAP!E:E,A907,NK_XUAT_NHAP!B:B,"PXK")</f>
        <v>0</v>
      </c>
      <c r="M907" s="7">
        <f t="shared" si="58"/>
        <v>30</v>
      </c>
      <c r="N907" s="7">
        <f t="shared" si="59"/>
        <v>2166000</v>
      </c>
      <c r="O907" s="7">
        <f t="shared" si="60"/>
        <v>72200</v>
      </c>
    </row>
    <row r="908" spans="1:15" ht="19.5" customHeight="1" x14ac:dyDescent="0.25">
      <c r="A908" s="106" t="s">
        <v>1472</v>
      </c>
      <c r="B908" s="21" t="s">
        <v>1473</v>
      </c>
      <c r="C908" s="23" t="s">
        <v>1299</v>
      </c>
      <c r="D908" s="23">
        <v>0</v>
      </c>
      <c r="E908" s="23"/>
      <c r="F908" s="23">
        <v>97300</v>
      </c>
      <c r="G908" s="107">
        <f t="shared" si="57"/>
        <v>0</v>
      </c>
      <c r="I908" s="7">
        <f>SUMIFS(NK_XUAT_NHAP!L:L,NK_XUAT_NHAP!E:E,A908,NK_XUAT_NHAP!B:B,"PNK")</f>
        <v>0</v>
      </c>
      <c r="J908" s="7">
        <f>SUMIFS(NK_XUAT_NHAP!O:O,NK_XUAT_NHAP!E:E,A908,NK_XUAT_NHAP!B:B,"PNK")</f>
        <v>0</v>
      </c>
      <c r="K908" s="7">
        <f>SUMIFS(NK_XUAT_NHAP!L:L,NK_XUAT_NHAP!E:E,A908,NK_XUAT_NHAP!B:B,"PXK")</f>
        <v>0</v>
      </c>
      <c r="L908" s="7">
        <f>SUMIFS(NK_XUAT_NHAP!O:O,NK_XUAT_NHAP!E:E,A908,NK_XUAT_NHAP!B:B,"PXK")</f>
        <v>0</v>
      </c>
      <c r="M908" s="7">
        <f t="shared" si="58"/>
        <v>0</v>
      </c>
      <c r="N908" s="7">
        <f t="shared" si="59"/>
        <v>0</v>
      </c>
      <c r="O908" s="7">
        <f t="shared" si="60"/>
        <v>0</v>
      </c>
    </row>
    <row r="909" spans="1:15" ht="19.5" customHeight="1" x14ac:dyDescent="0.25">
      <c r="A909" s="106" t="s">
        <v>1474</v>
      </c>
      <c r="B909" s="21" t="s">
        <v>1475</v>
      </c>
      <c r="C909" s="23" t="s">
        <v>1299</v>
      </c>
      <c r="D909" s="23">
        <v>0</v>
      </c>
      <c r="E909" s="23"/>
      <c r="F909" s="23">
        <v>122800</v>
      </c>
      <c r="G909" s="107">
        <f t="shared" si="57"/>
        <v>0</v>
      </c>
      <c r="I909" s="7">
        <f>SUMIFS(NK_XUAT_NHAP!L:L,NK_XUAT_NHAP!E:E,A909,NK_XUAT_NHAP!B:B,"PNK")</f>
        <v>24</v>
      </c>
      <c r="J909" s="7">
        <f>SUMIFS(NK_XUAT_NHAP!O:O,NK_XUAT_NHAP!E:E,A909,NK_XUAT_NHAP!B:B,"PNK")</f>
        <v>2774400</v>
      </c>
      <c r="K909" s="7">
        <f>SUMIFS(NK_XUAT_NHAP!L:L,NK_XUAT_NHAP!E:E,A909,NK_XUAT_NHAP!B:B,"PXK")</f>
        <v>18</v>
      </c>
      <c r="L909" s="7">
        <f>SUMIFS(NK_XUAT_NHAP!O:O,NK_XUAT_NHAP!E:E,A909,NK_XUAT_NHAP!B:B,"PXK")</f>
        <v>2961000</v>
      </c>
      <c r="M909" s="7">
        <f t="shared" si="58"/>
        <v>6</v>
      </c>
      <c r="N909" s="7">
        <f t="shared" si="59"/>
        <v>-186600</v>
      </c>
      <c r="O909" s="7">
        <f t="shared" si="60"/>
        <v>-31100</v>
      </c>
    </row>
    <row r="910" spans="1:15" ht="19.5" customHeight="1" x14ac:dyDescent="0.25">
      <c r="A910" s="106" t="s">
        <v>1476</v>
      </c>
      <c r="B910" s="21" t="s">
        <v>1477</v>
      </c>
      <c r="C910" s="23" t="s">
        <v>1299</v>
      </c>
      <c r="D910" s="23">
        <v>0</v>
      </c>
      <c r="E910" s="23"/>
      <c r="F910" s="23">
        <v>186500</v>
      </c>
      <c r="G910" s="107">
        <f t="shared" si="57"/>
        <v>0</v>
      </c>
      <c r="I910" s="7">
        <f>SUMIFS(NK_XUAT_NHAP!L:L,NK_XUAT_NHAP!E:E,A910,NK_XUAT_NHAP!B:B,"PNK")</f>
        <v>0</v>
      </c>
      <c r="J910" s="7">
        <f>SUMIFS(NK_XUAT_NHAP!O:O,NK_XUAT_NHAP!E:E,A910,NK_XUAT_NHAP!B:B,"PNK")</f>
        <v>0</v>
      </c>
      <c r="K910" s="7">
        <f>SUMIFS(NK_XUAT_NHAP!L:L,NK_XUAT_NHAP!E:E,A910,NK_XUAT_NHAP!B:B,"PXK")</f>
        <v>0</v>
      </c>
      <c r="L910" s="7">
        <f>SUMIFS(NK_XUAT_NHAP!O:O,NK_XUAT_NHAP!E:E,A910,NK_XUAT_NHAP!B:B,"PXK")</f>
        <v>0</v>
      </c>
      <c r="M910" s="7">
        <f t="shared" si="58"/>
        <v>0</v>
      </c>
      <c r="N910" s="7">
        <f t="shared" si="59"/>
        <v>0</v>
      </c>
      <c r="O910" s="7">
        <f t="shared" si="60"/>
        <v>0</v>
      </c>
    </row>
    <row r="911" spans="1:15" ht="19.5" customHeight="1" x14ac:dyDescent="0.25">
      <c r="A911" s="106" t="s">
        <v>1478</v>
      </c>
      <c r="B911" s="21" t="s">
        <v>1479</v>
      </c>
      <c r="C911" s="23" t="s">
        <v>1299</v>
      </c>
      <c r="D911" s="23">
        <v>0</v>
      </c>
      <c r="E911" s="23"/>
      <c r="F911" s="23">
        <v>277100</v>
      </c>
      <c r="G911" s="107">
        <f t="shared" si="57"/>
        <v>0</v>
      </c>
      <c r="I911" s="7">
        <f>SUMIFS(NK_XUAT_NHAP!L:L,NK_XUAT_NHAP!E:E,A911,NK_XUAT_NHAP!B:B,"PNK")</f>
        <v>0</v>
      </c>
      <c r="J911" s="7">
        <f>SUMIFS(NK_XUAT_NHAP!O:O,NK_XUAT_NHAP!E:E,A911,NK_XUAT_NHAP!B:B,"PNK")</f>
        <v>0</v>
      </c>
      <c r="K911" s="7">
        <f>SUMIFS(NK_XUAT_NHAP!L:L,NK_XUAT_NHAP!E:E,A911,NK_XUAT_NHAP!B:B,"PXK")</f>
        <v>0</v>
      </c>
      <c r="L911" s="7">
        <f>SUMIFS(NK_XUAT_NHAP!O:O,NK_XUAT_NHAP!E:E,A911,NK_XUAT_NHAP!B:B,"PXK")</f>
        <v>0</v>
      </c>
      <c r="M911" s="7">
        <f t="shared" si="58"/>
        <v>0</v>
      </c>
      <c r="N911" s="7">
        <f t="shared" si="59"/>
        <v>0</v>
      </c>
      <c r="O911" s="7">
        <f t="shared" si="60"/>
        <v>0</v>
      </c>
    </row>
    <row r="912" spans="1:15" ht="19.5" customHeight="1" x14ac:dyDescent="0.25">
      <c r="A912" s="106" t="s">
        <v>1480</v>
      </c>
      <c r="B912" s="21" t="s">
        <v>1481</v>
      </c>
      <c r="C912" s="23" t="s">
        <v>1299</v>
      </c>
      <c r="D912" s="23">
        <v>0</v>
      </c>
      <c r="E912" s="23"/>
      <c r="F912" s="23">
        <v>374200</v>
      </c>
      <c r="G912" s="107">
        <f t="shared" si="57"/>
        <v>0</v>
      </c>
      <c r="I912" s="7">
        <f>SUMIFS(NK_XUAT_NHAP!L:L,NK_XUAT_NHAP!E:E,A912,NK_XUAT_NHAP!B:B,"PNK")</f>
        <v>0</v>
      </c>
      <c r="J912" s="7">
        <f>SUMIFS(NK_XUAT_NHAP!O:O,NK_XUAT_NHAP!E:E,A912,NK_XUAT_NHAP!B:B,"PNK")</f>
        <v>0</v>
      </c>
      <c r="K912" s="7">
        <f>SUMIFS(NK_XUAT_NHAP!L:L,NK_XUAT_NHAP!E:E,A912,NK_XUAT_NHAP!B:B,"PXK")</f>
        <v>0</v>
      </c>
      <c r="L912" s="7">
        <f>SUMIFS(NK_XUAT_NHAP!O:O,NK_XUAT_NHAP!E:E,A912,NK_XUAT_NHAP!B:B,"PXK")</f>
        <v>0</v>
      </c>
      <c r="M912" s="7">
        <f t="shared" si="58"/>
        <v>0</v>
      </c>
      <c r="N912" s="7">
        <f t="shared" si="59"/>
        <v>0</v>
      </c>
      <c r="O912" s="7">
        <f t="shared" si="60"/>
        <v>0</v>
      </c>
    </row>
    <row r="913" spans="1:15" ht="19.5" customHeight="1" x14ac:dyDescent="0.25">
      <c r="A913" s="106" t="s">
        <v>1482</v>
      </c>
      <c r="B913" s="21" t="s">
        <v>1483</v>
      </c>
      <c r="C913" s="23" t="s">
        <v>1299</v>
      </c>
      <c r="D913" s="23">
        <v>0</v>
      </c>
      <c r="E913" s="23"/>
      <c r="F913" s="23">
        <v>607700</v>
      </c>
      <c r="G913" s="107">
        <f t="shared" si="57"/>
        <v>0</v>
      </c>
      <c r="I913" s="7">
        <f>SUMIFS(NK_XUAT_NHAP!L:L,NK_XUAT_NHAP!E:E,A913,NK_XUAT_NHAP!B:B,"PNK")</f>
        <v>0</v>
      </c>
      <c r="J913" s="7">
        <f>SUMIFS(NK_XUAT_NHAP!O:O,NK_XUAT_NHAP!E:E,A913,NK_XUAT_NHAP!B:B,"PNK")</f>
        <v>0</v>
      </c>
      <c r="K913" s="7">
        <f>SUMIFS(NK_XUAT_NHAP!L:L,NK_XUAT_NHAP!E:E,A913,NK_XUAT_NHAP!B:B,"PXK")</f>
        <v>0</v>
      </c>
      <c r="L913" s="7">
        <f>SUMIFS(NK_XUAT_NHAP!O:O,NK_XUAT_NHAP!E:E,A913,NK_XUAT_NHAP!B:B,"PXK")</f>
        <v>0</v>
      </c>
      <c r="M913" s="7">
        <f t="shared" si="58"/>
        <v>0</v>
      </c>
      <c r="N913" s="7">
        <f t="shared" si="59"/>
        <v>0</v>
      </c>
      <c r="O913" s="7">
        <f t="shared" si="60"/>
        <v>0</v>
      </c>
    </row>
    <row r="914" spans="1:15" ht="19.5" customHeight="1" x14ac:dyDescent="0.25">
      <c r="A914" s="106" t="s">
        <v>1484</v>
      </c>
      <c r="B914" s="21" t="s">
        <v>1485</v>
      </c>
      <c r="C914" s="23" t="s">
        <v>1299</v>
      </c>
      <c r="D914" s="23">
        <v>0</v>
      </c>
      <c r="E914" s="23"/>
      <c r="F914" s="23">
        <v>13800</v>
      </c>
      <c r="G914" s="107">
        <f t="shared" si="57"/>
        <v>0</v>
      </c>
      <c r="I914" s="7">
        <f>SUMIFS(NK_XUAT_NHAP!L:L,NK_XUAT_NHAP!E:E,A914,NK_XUAT_NHAP!B:B,"PNK")</f>
        <v>0</v>
      </c>
      <c r="J914" s="7">
        <f>SUMIFS(NK_XUAT_NHAP!O:O,NK_XUAT_NHAP!E:E,A914,NK_XUAT_NHAP!B:B,"PNK")</f>
        <v>0</v>
      </c>
      <c r="K914" s="7">
        <f>SUMIFS(NK_XUAT_NHAP!L:L,NK_XUAT_NHAP!E:E,A914,NK_XUAT_NHAP!B:B,"PXK")</f>
        <v>0</v>
      </c>
      <c r="L914" s="7">
        <f>SUMIFS(NK_XUAT_NHAP!O:O,NK_XUAT_NHAP!E:E,A914,NK_XUAT_NHAP!B:B,"PXK")</f>
        <v>0</v>
      </c>
      <c r="M914" s="7">
        <f t="shared" si="58"/>
        <v>0</v>
      </c>
      <c r="N914" s="7">
        <f t="shared" si="59"/>
        <v>0</v>
      </c>
      <c r="O914" s="7">
        <f t="shared" si="60"/>
        <v>0</v>
      </c>
    </row>
    <row r="915" spans="1:15" ht="19.5" customHeight="1" x14ac:dyDescent="0.25">
      <c r="A915" s="106" t="s">
        <v>1486</v>
      </c>
      <c r="B915" s="21" t="s">
        <v>1487</v>
      </c>
      <c r="C915" s="23" t="s">
        <v>1299</v>
      </c>
      <c r="D915" s="23">
        <v>0</v>
      </c>
      <c r="E915" s="23"/>
      <c r="F915" s="23">
        <v>20100</v>
      </c>
      <c r="G915" s="107">
        <f t="shared" si="57"/>
        <v>0</v>
      </c>
      <c r="I915" s="7">
        <f>SUMIFS(NK_XUAT_NHAP!L:L,NK_XUAT_NHAP!E:E,A915,NK_XUAT_NHAP!B:B,"PNK")</f>
        <v>0</v>
      </c>
      <c r="J915" s="7">
        <f>SUMIFS(NK_XUAT_NHAP!O:O,NK_XUAT_NHAP!E:E,A915,NK_XUAT_NHAP!B:B,"PNK")</f>
        <v>0</v>
      </c>
      <c r="K915" s="7">
        <f>SUMIFS(NK_XUAT_NHAP!L:L,NK_XUAT_NHAP!E:E,A915,NK_XUAT_NHAP!B:B,"PXK")</f>
        <v>0</v>
      </c>
      <c r="L915" s="7">
        <f>SUMIFS(NK_XUAT_NHAP!O:O,NK_XUAT_NHAP!E:E,A915,NK_XUAT_NHAP!B:B,"PXK")</f>
        <v>0</v>
      </c>
      <c r="M915" s="7">
        <f t="shared" si="58"/>
        <v>0</v>
      </c>
      <c r="N915" s="7">
        <f t="shared" si="59"/>
        <v>0</v>
      </c>
      <c r="O915" s="7">
        <f t="shared" si="60"/>
        <v>0</v>
      </c>
    </row>
    <row r="916" spans="1:15" ht="19.5" customHeight="1" x14ac:dyDescent="0.25">
      <c r="A916" s="106" t="s">
        <v>1488</v>
      </c>
      <c r="B916" s="21" t="s">
        <v>1489</v>
      </c>
      <c r="C916" s="23" t="s">
        <v>1299</v>
      </c>
      <c r="D916" s="23">
        <v>0</v>
      </c>
      <c r="E916" s="23"/>
      <c r="F916" s="23">
        <v>26400</v>
      </c>
      <c r="G916" s="107">
        <f t="shared" si="57"/>
        <v>0</v>
      </c>
      <c r="I916" s="7">
        <f>SUMIFS(NK_XUAT_NHAP!L:L,NK_XUAT_NHAP!E:E,A916,NK_XUAT_NHAP!B:B,"PNK")</f>
        <v>0</v>
      </c>
      <c r="J916" s="7">
        <f>SUMIFS(NK_XUAT_NHAP!O:O,NK_XUAT_NHAP!E:E,A916,NK_XUAT_NHAP!B:B,"PNK")</f>
        <v>0</v>
      </c>
      <c r="K916" s="7">
        <f>SUMIFS(NK_XUAT_NHAP!L:L,NK_XUAT_NHAP!E:E,A916,NK_XUAT_NHAP!B:B,"PXK")</f>
        <v>0</v>
      </c>
      <c r="L916" s="7">
        <f>SUMIFS(NK_XUAT_NHAP!O:O,NK_XUAT_NHAP!E:E,A916,NK_XUAT_NHAP!B:B,"PXK")</f>
        <v>0</v>
      </c>
      <c r="M916" s="7">
        <f t="shared" si="58"/>
        <v>0</v>
      </c>
      <c r="N916" s="7">
        <f t="shared" si="59"/>
        <v>0</v>
      </c>
      <c r="O916" s="7">
        <f t="shared" si="60"/>
        <v>0</v>
      </c>
    </row>
    <row r="917" spans="1:15" ht="19.5" customHeight="1" x14ac:dyDescent="0.25">
      <c r="A917" s="106" t="s">
        <v>1490</v>
      </c>
      <c r="B917" s="21" t="s">
        <v>1491</v>
      </c>
      <c r="C917" s="23" t="s">
        <v>1299</v>
      </c>
      <c r="D917" s="23">
        <v>0</v>
      </c>
      <c r="E917" s="23"/>
      <c r="F917" s="23">
        <v>33800</v>
      </c>
      <c r="G917" s="107">
        <f t="shared" si="57"/>
        <v>0</v>
      </c>
      <c r="I917" s="7">
        <f>SUMIFS(NK_XUAT_NHAP!L:L,NK_XUAT_NHAP!E:E,A917,NK_XUAT_NHAP!B:B,"PNK")</f>
        <v>0</v>
      </c>
      <c r="J917" s="7">
        <f>SUMIFS(NK_XUAT_NHAP!O:O,NK_XUAT_NHAP!E:E,A917,NK_XUAT_NHAP!B:B,"PNK")</f>
        <v>0</v>
      </c>
      <c r="K917" s="7">
        <f>SUMIFS(NK_XUAT_NHAP!L:L,NK_XUAT_NHAP!E:E,A917,NK_XUAT_NHAP!B:B,"PXK")</f>
        <v>0</v>
      </c>
      <c r="L917" s="7">
        <f>SUMIFS(NK_XUAT_NHAP!O:O,NK_XUAT_NHAP!E:E,A917,NK_XUAT_NHAP!B:B,"PXK")</f>
        <v>0</v>
      </c>
      <c r="M917" s="7">
        <f t="shared" si="58"/>
        <v>0</v>
      </c>
      <c r="N917" s="7">
        <f t="shared" si="59"/>
        <v>0</v>
      </c>
      <c r="O917" s="7">
        <f t="shared" si="60"/>
        <v>0</v>
      </c>
    </row>
    <row r="918" spans="1:15" ht="19.5" customHeight="1" x14ac:dyDescent="0.25">
      <c r="A918" s="106" t="s">
        <v>1492</v>
      </c>
      <c r="B918" s="21" t="s">
        <v>1493</v>
      </c>
      <c r="C918" s="23" t="s">
        <v>1299</v>
      </c>
      <c r="D918" s="23">
        <v>0</v>
      </c>
      <c r="E918" s="23"/>
      <c r="F918" s="23">
        <v>48600</v>
      </c>
      <c r="G918" s="107">
        <f t="shared" si="57"/>
        <v>0</v>
      </c>
      <c r="I918" s="7">
        <f>SUMIFS(NK_XUAT_NHAP!L:L,NK_XUAT_NHAP!E:E,A918,NK_XUAT_NHAP!B:B,"PNK")</f>
        <v>0</v>
      </c>
      <c r="J918" s="7">
        <f>SUMIFS(NK_XUAT_NHAP!O:O,NK_XUAT_NHAP!E:E,A918,NK_XUAT_NHAP!B:B,"PNK")</f>
        <v>0</v>
      </c>
      <c r="K918" s="7">
        <f>SUMIFS(NK_XUAT_NHAP!L:L,NK_XUAT_NHAP!E:E,A918,NK_XUAT_NHAP!B:B,"PXK")</f>
        <v>0</v>
      </c>
      <c r="L918" s="7">
        <f>SUMIFS(NK_XUAT_NHAP!O:O,NK_XUAT_NHAP!E:E,A918,NK_XUAT_NHAP!B:B,"PXK")</f>
        <v>0</v>
      </c>
      <c r="M918" s="7">
        <f t="shared" si="58"/>
        <v>0</v>
      </c>
      <c r="N918" s="7">
        <f t="shared" si="59"/>
        <v>0</v>
      </c>
      <c r="O918" s="7">
        <f t="shared" si="60"/>
        <v>0</v>
      </c>
    </row>
    <row r="919" spans="1:15" ht="19.5" customHeight="1" x14ac:dyDescent="0.25">
      <c r="A919" s="106" t="s">
        <v>1494</v>
      </c>
      <c r="B919" s="21" t="s">
        <v>1495</v>
      </c>
      <c r="C919" s="23" t="s">
        <v>1299</v>
      </c>
      <c r="D919" s="23">
        <v>0</v>
      </c>
      <c r="E919" s="23"/>
      <c r="F919" s="23">
        <v>93300</v>
      </c>
      <c r="G919" s="107">
        <f t="shared" si="57"/>
        <v>0</v>
      </c>
      <c r="I919" s="7">
        <f>SUMIFS(NK_XUAT_NHAP!L:L,NK_XUAT_NHAP!E:E,A919,NK_XUAT_NHAP!B:B,"PNK")</f>
        <v>0</v>
      </c>
      <c r="J919" s="7">
        <f>SUMIFS(NK_XUAT_NHAP!O:O,NK_XUAT_NHAP!E:E,A919,NK_XUAT_NHAP!B:B,"PNK")</f>
        <v>0</v>
      </c>
      <c r="K919" s="7">
        <f>SUMIFS(NK_XUAT_NHAP!L:L,NK_XUAT_NHAP!E:E,A919,NK_XUAT_NHAP!B:B,"PXK")</f>
        <v>0</v>
      </c>
      <c r="L919" s="7">
        <f>SUMIFS(NK_XUAT_NHAP!O:O,NK_XUAT_NHAP!E:E,A919,NK_XUAT_NHAP!B:B,"PXK")</f>
        <v>0</v>
      </c>
      <c r="M919" s="7">
        <f t="shared" si="58"/>
        <v>0</v>
      </c>
      <c r="N919" s="7">
        <f t="shared" si="59"/>
        <v>0</v>
      </c>
      <c r="O919" s="7">
        <f t="shared" si="60"/>
        <v>0</v>
      </c>
    </row>
    <row r="920" spans="1:15" ht="19.5" customHeight="1" x14ac:dyDescent="0.25">
      <c r="A920" s="106" t="s">
        <v>1496</v>
      </c>
      <c r="B920" s="21" t="s">
        <v>1497</v>
      </c>
      <c r="C920" s="23" t="s">
        <v>1299</v>
      </c>
      <c r="D920" s="23">
        <v>0</v>
      </c>
      <c r="E920" s="23"/>
      <c r="F920" s="23">
        <v>109900</v>
      </c>
      <c r="G920" s="107">
        <f t="shared" si="57"/>
        <v>0</v>
      </c>
      <c r="I920" s="7">
        <f>SUMIFS(NK_XUAT_NHAP!L:L,NK_XUAT_NHAP!E:E,A920,NK_XUAT_NHAP!B:B,"PNK")</f>
        <v>0</v>
      </c>
      <c r="J920" s="7">
        <f>SUMIFS(NK_XUAT_NHAP!O:O,NK_XUAT_NHAP!E:E,A920,NK_XUAT_NHAP!B:B,"PNK")</f>
        <v>0</v>
      </c>
      <c r="K920" s="7">
        <f>SUMIFS(NK_XUAT_NHAP!L:L,NK_XUAT_NHAP!E:E,A920,NK_XUAT_NHAP!B:B,"PXK")</f>
        <v>0</v>
      </c>
      <c r="L920" s="7">
        <f>SUMIFS(NK_XUAT_NHAP!O:O,NK_XUAT_NHAP!E:E,A920,NK_XUAT_NHAP!B:B,"PXK")</f>
        <v>0</v>
      </c>
      <c r="M920" s="7">
        <f t="shared" si="58"/>
        <v>0</v>
      </c>
      <c r="N920" s="7">
        <f t="shared" si="59"/>
        <v>0</v>
      </c>
      <c r="O920" s="7">
        <f t="shared" si="60"/>
        <v>0</v>
      </c>
    </row>
    <row r="921" spans="1:15" ht="19.5" customHeight="1" x14ac:dyDescent="0.25">
      <c r="A921" s="106" t="s">
        <v>1498</v>
      </c>
      <c r="B921" s="21" t="s">
        <v>1499</v>
      </c>
      <c r="C921" s="23" t="s">
        <v>1299</v>
      </c>
      <c r="D921" s="23">
        <v>0</v>
      </c>
      <c r="E921" s="23"/>
      <c r="F921" s="23">
        <v>137500</v>
      </c>
      <c r="G921" s="107">
        <f t="shared" si="57"/>
        <v>0</v>
      </c>
      <c r="I921" s="7">
        <f>SUMIFS(NK_XUAT_NHAP!L:L,NK_XUAT_NHAP!E:E,A921,NK_XUAT_NHAP!B:B,"PNK")</f>
        <v>0</v>
      </c>
      <c r="J921" s="7">
        <f>SUMIFS(NK_XUAT_NHAP!O:O,NK_XUAT_NHAP!E:E,A921,NK_XUAT_NHAP!B:B,"PNK")</f>
        <v>0</v>
      </c>
      <c r="K921" s="7">
        <f>SUMIFS(NK_XUAT_NHAP!L:L,NK_XUAT_NHAP!E:E,A921,NK_XUAT_NHAP!B:B,"PXK")</f>
        <v>0</v>
      </c>
      <c r="L921" s="7">
        <f>SUMIFS(NK_XUAT_NHAP!O:O,NK_XUAT_NHAP!E:E,A921,NK_XUAT_NHAP!B:B,"PXK")</f>
        <v>0</v>
      </c>
      <c r="M921" s="7">
        <f t="shared" si="58"/>
        <v>0</v>
      </c>
      <c r="N921" s="7">
        <f t="shared" si="59"/>
        <v>0</v>
      </c>
      <c r="O921" s="7">
        <f t="shared" si="60"/>
        <v>0</v>
      </c>
    </row>
    <row r="922" spans="1:15" ht="19.5" customHeight="1" x14ac:dyDescent="0.25">
      <c r="A922" s="106" t="s">
        <v>1500</v>
      </c>
      <c r="B922" s="21" t="s">
        <v>1501</v>
      </c>
      <c r="C922" s="23" t="s">
        <v>1299</v>
      </c>
      <c r="D922" s="23">
        <v>0</v>
      </c>
      <c r="E922" s="23"/>
      <c r="F922" s="23">
        <v>250000</v>
      </c>
      <c r="G922" s="107">
        <f t="shared" si="57"/>
        <v>0</v>
      </c>
      <c r="I922" s="7">
        <f>SUMIFS(NK_XUAT_NHAP!L:L,NK_XUAT_NHAP!E:E,A922,NK_XUAT_NHAP!B:B,"PNK")</f>
        <v>0</v>
      </c>
      <c r="J922" s="7">
        <f>SUMIFS(NK_XUAT_NHAP!O:O,NK_XUAT_NHAP!E:E,A922,NK_XUAT_NHAP!B:B,"PNK")</f>
        <v>0</v>
      </c>
      <c r="K922" s="7">
        <f>SUMIFS(NK_XUAT_NHAP!L:L,NK_XUAT_NHAP!E:E,A922,NK_XUAT_NHAP!B:B,"PXK")</f>
        <v>0</v>
      </c>
      <c r="L922" s="7">
        <f>SUMIFS(NK_XUAT_NHAP!O:O,NK_XUAT_NHAP!E:E,A922,NK_XUAT_NHAP!B:B,"PXK")</f>
        <v>0</v>
      </c>
      <c r="M922" s="7">
        <f t="shared" si="58"/>
        <v>0</v>
      </c>
      <c r="N922" s="7">
        <f t="shared" si="59"/>
        <v>0</v>
      </c>
      <c r="O922" s="7">
        <f t="shared" si="60"/>
        <v>0</v>
      </c>
    </row>
    <row r="923" spans="1:15" ht="19.5" customHeight="1" x14ac:dyDescent="0.25">
      <c r="A923" s="106" t="s">
        <v>1502</v>
      </c>
      <c r="B923" s="21" t="s">
        <v>1503</v>
      </c>
      <c r="C923" s="23" t="s">
        <v>1299</v>
      </c>
      <c r="D923" s="23">
        <v>0</v>
      </c>
      <c r="E923" s="23"/>
      <c r="F923" s="23">
        <v>363500</v>
      </c>
      <c r="G923" s="107">
        <f t="shared" si="57"/>
        <v>0</v>
      </c>
      <c r="I923" s="7">
        <f>SUMIFS(NK_XUAT_NHAP!L:L,NK_XUAT_NHAP!E:E,A923,NK_XUAT_NHAP!B:B,"PNK")</f>
        <v>0</v>
      </c>
      <c r="J923" s="7">
        <f>SUMIFS(NK_XUAT_NHAP!O:O,NK_XUAT_NHAP!E:E,A923,NK_XUAT_NHAP!B:B,"PNK")</f>
        <v>0</v>
      </c>
      <c r="K923" s="7">
        <f>SUMIFS(NK_XUAT_NHAP!L:L,NK_XUAT_NHAP!E:E,A923,NK_XUAT_NHAP!B:B,"PXK")</f>
        <v>0</v>
      </c>
      <c r="L923" s="7">
        <f>SUMIFS(NK_XUAT_NHAP!O:O,NK_XUAT_NHAP!E:E,A923,NK_XUAT_NHAP!B:B,"PXK")</f>
        <v>0</v>
      </c>
      <c r="M923" s="7">
        <f t="shared" si="58"/>
        <v>0</v>
      </c>
      <c r="N923" s="7">
        <f t="shared" si="59"/>
        <v>0</v>
      </c>
      <c r="O923" s="7">
        <f t="shared" si="60"/>
        <v>0</v>
      </c>
    </row>
    <row r="924" spans="1:15" ht="19.5" customHeight="1" x14ac:dyDescent="0.25">
      <c r="A924" s="106" t="s">
        <v>1504</v>
      </c>
      <c r="B924" s="21" t="s">
        <v>1505</v>
      </c>
      <c r="C924" s="23">
        <v>0</v>
      </c>
      <c r="D924" s="23">
        <v>0</v>
      </c>
      <c r="E924" s="23"/>
      <c r="F924" s="23">
        <v>0</v>
      </c>
      <c r="G924" s="107">
        <f t="shared" si="57"/>
        <v>0</v>
      </c>
      <c r="I924" s="7">
        <f>SUMIFS(NK_XUAT_NHAP!L:L,NK_XUAT_NHAP!E:E,A924,NK_XUAT_NHAP!B:B,"PNK")</f>
        <v>0</v>
      </c>
      <c r="J924" s="7">
        <f>SUMIFS(NK_XUAT_NHAP!O:O,NK_XUAT_NHAP!E:E,A924,NK_XUAT_NHAP!B:B,"PNK")</f>
        <v>0</v>
      </c>
      <c r="K924" s="7">
        <f>SUMIFS(NK_XUAT_NHAP!L:L,NK_XUAT_NHAP!E:E,A924,NK_XUAT_NHAP!B:B,"PXK")</f>
        <v>0</v>
      </c>
      <c r="L924" s="7">
        <f>SUMIFS(NK_XUAT_NHAP!O:O,NK_XUAT_NHAP!E:E,A924,NK_XUAT_NHAP!B:B,"PXK")</f>
        <v>0</v>
      </c>
      <c r="M924" s="7">
        <f t="shared" si="58"/>
        <v>0</v>
      </c>
      <c r="N924" s="7">
        <f t="shared" si="59"/>
        <v>0</v>
      </c>
      <c r="O924" s="7">
        <f t="shared" si="60"/>
        <v>0</v>
      </c>
    </row>
    <row r="925" spans="1:15" ht="19.5" customHeight="1" x14ac:dyDescent="0.25">
      <c r="A925" s="106" t="s">
        <v>1506</v>
      </c>
      <c r="B925" s="21" t="s">
        <v>1507</v>
      </c>
      <c r="C925" s="23" t="s">
        <v>49</v>
      </c>
      <c r="D925" s="23">
        <v>1</v>
      </c>
      <c r="E925" s="23"/>
      <c r="F925" s="23">
        <v>3400</v>
      </c>
      <c r="G925" s="107">
        <f t="shared" si="57"/>
        <v>3400</v>
      </c>
      <c r="I925" s="7">
        <f>SUMIFS(NK_XUAT_NHAP!L:L,NK_XUAT_NHAP!E:E,A925,NK_XUAT_NHAP!B:B,"PNK")</f>
        <v>0</v>
      </c>
      <c r="J925" s="7">
        <f>SUMIFS(NK_XUAT_NHAP!O:O,NK_XUAT_NHAP!E:E,A925,NK_XUAT_NHAP!B:B,"PNK")</f>
        <v>0</v>
      </c>
      <c r="K925" s="7">
        <f>SUMIFS(NK_XUAT_NHAP!L:L,NK_XUAT_NHAP!E:E,A925,NK_XUAT_NHAP!B:B,"PXK")</f>
        <v>0</v>
      </c>
      <c r="L925" s="7">
        <f>SUMIFS(NK_XUAT_NHAP!O:O,NK_XUAT_NHAP!E:E,A925,NK_XUAT_NHAP!B:B,"PXK")</f>
        <v>0</v>
      </c>
      <c r="M925" s="7">
        <f t="shared" si="58"/>
        <v>1</v>
      </c>
      <c r="N925" s="7">
        <f t="shared" si="59"/>
        <v>3400</v>
      </c>
      <c r="O925" s="7">
        <f t="shared" si="60"/>
        <v>3400</v>
      </c>
    </row>
    <row r="926" spans="1:15" ht="19.5" customHeight="1" x14ac:dyDescent="0.25">
      <c r="A926" s="106" t="s">
        <v>1508</v>
      </c>
      <c r="B926" s="21" t="s">
        <v>1509</v>
      </c>
      <c r="C926" s="23" t="s">
        <v>49</v>
      </c>
      <c r="D926" s="23">
        <v>0</v>
      </c>
      <c r="E926" s="23"/>
      <c r="F926" s="23">
        <v>4600</v>
      </c>
      <c r="G926" s="107">
        <f t="shared" si="57"/>
        <v>0</v>
      </c>
      <c r="I926" s="7">
        <f>SUMIFS(NK_XUAT_NHAP!L:L,NK_XUAT_NHAP!E:E,A926,NK_XUAT_NHAP!B:B,"PNK")</f>
        <v>44</v>
      </c>
      <c r="J926" s="7">
        <f>SUMIFS(NK_XUAT_NHAP!O:O,NK_XUAT_NHAP!E:E,A926,NK_XUAT_NHAP!B:B,"PNK")</f>
        <v>189200</v>
      </c>
      <c r="K926" s="7">
        <f>SUMIFS(NK_XUAT_NHAP!L:L,NK_XUAT_NHAP!E:E,A926,NK_XUAT_NHAP!B:B,"PXK")</f>
        <v>44</v>
      </c>
      <c r="L926" s="7">
        <f>SUMIFS(NK_XUAT_NHAP!O:O,NK_XUAT_NHAP!E:E,A926,NK_XUAT_NHAP!B:B,"PXK")</f>
        <v>242000</v>
      </c>
      <c r="M926" s="7">
        <f t="shared" si="58"/>
        <v>0</v>
      </c>
      <c r="N926" s="7">
        <f t="shared" si="59"/>
        <v>-52800</v>
      </c>
      <c r="O926" s="7">
        <f t="shared" si="60"/>
        <v>0</v>
      </c>
    </row>
    <row r="927" spans="1:15" ht="19.5" customHeight="1" x14ac:dyDescent="0.25">
      <c r="A927" s="106" t="s">
        <v>1510</v>
      </c>
      <c r="B927" s="21" t="s">
        <v>1511</v>
      </c>
      <c r="C927" s="23" t="s">
        <v>49</v>
      </c>
      <c r="D927" s="23">
        <v>0</v>
      </c>
      <c r="E927" s="23"/>
      <c r="F927" s="23">
        <v>4700</v>
      </c>
      <c r="G927" s="107">
        <f t="shared" si="57"/>
        <v>0</v>
      </c>
      <c r="I927" s="7">
        <f>SUMIFS(NK_XUAT_NHAP!L:L,NK_XUAT_NHAP!E:E,A927,NK_XUAT_NHAP!B:B,"PNK")</f>
        <v>264</v>
      </c>
      <c r="J927" s="7">
        <f>SUMIFS(NK_XUAT_NHAP!O:O,NK_XUAT_NHAP!E:E,A927,NK_XUAT_NHAP!B:B,"PNK")</f>
        <v>1161600</v>
      </c>
      <c r="K927" s="7">
        <f>SUMIFS(NK_XUAT_NHAP!L:L,NK_XUAT_NHAP!E:E,A927,NK_XUAT_NHAP!B:B,"PXK")</f>
        <v>264</v>
      </c>
      <c r="L927" s="7">
        <f>SUMIFS(NK_XUAT_NHAP!O:O,NK_XUAT_NHAP!E:E,A927,NK_XUAT_NHAP!B:B,"PXK")</f>
        <v>1658400</v>
      </c>
      <c r="M927" s="7">
        <f t="shared" si="58"/>
        <v>0</v>
      </c>
      <c r="N927" s="7">
        <f t="shared" si="59"/>
        <v>-496800</v>
      </c>
      <c r="O927" s="7">
        <f t="shared" si="60"/>
        <v>0</v>
      </c>
    </row>
    <row r="928" spans="1:15" ht="19.5" customHeight="1" x14ac:dyDescent="0.25">
      <c r="A928" s="106" t="s">
        <v>1512</v>
      </c>
      <c r="B928" s="21" t="s">
        <v>1513</v>
      </c>
      <c r="C928" s="23" t="s">
        <v>49</v>
      </c>
      <c r="D928" s="23">
        <v>0</v>
      </c>
      <c r="E928" s="23"/>
      <c r="F928" s="23">
        <v>6300</v>
      </c>
      <c r="G928" s="107">
        <f t="shared" si="57"/>
        <v>0</v>
      </c>
      <c r="I928" s="7">
        <f>SUMIFS(NK_XUAT_NHAP!L:L,NK_XUAT_NHAP!E:E,A928,NK_XUAT_NHAP!B:B,"PNK")</f>
        <v>0</v>
      </c>
      <c r="J928" s="7">
        <f>SUMIFS(NK_XUAT_NHAP!O:O,NK_XUAT_NHAP!E:E,A928,NK_XUAT_NHAP!B:B,"PNK")</f>
        <v>0</v>
      </c>
      <c r="K928" s="7">
        <f>SUMIFS(NK_XUAT_NHAP!L:L,NK_XUAT_NHAP!E:E,A928,NK_XUAT_NHAP!B:B,"PXK")</f>
        <v>0</v>
      </c>
      <c r="L928" s="7">
        <f>SUMIFS(NK_XUAT_NHAP!O:O,NK_XUAT_NHAP!E:E,A928,NK_XUAT_NHAP!B:B,"PXK")</f>
        <v>0</v>
      </c>
      <c r="M928" s="7">
        <f t="shared" si="58"/>
        <v>0</v>
      </c>
      <c r="N928" s="7">
        <f t="shared" si="59"/>
        <v>0</v>
      </c>
      <c r="O928" s="7">
        <f t="shared" si="60"/>
        <v>0</v>
      </c>
    </row>
    <row r="929" spans="1:15" ht="19.5" customHeight="1" x14ac:dyDescent="0.25">
      <c r="A929" s="106" t="s">
        <v>1514</v>
      </c>
      <c r="B929" s="21" t="s">
        <v>1515</v>
      </c>
      <c r="C929" s="23" t="s">
        <v>49</v>
      </c>
      <c r="D929" s="23">
        <v>0</v>
      </c>
      <c r="E929" s="23"/>
      <c r="F929" s="23">
        <v>9200</v>
      </c>
      <c r="G929" s="107">
        <f t="shared" si="57"/>
        <v>0</v>
      </c>
      <c r="I929" s="7">
        <f>SUMIFS(NK_XUAT_NHAP!L:L,NK_XUAT_NHAP!E:E,A929,NK_XUAT_NHAP!B:B,"PNK")</f>
        <v>0</v>
      </c>
      <c r="J929" s="7">
        <f>SUMIFS(NK_XUAT_NHAP!O:O,NK_XUAT_NHAP!E:E,A929,NK_XUAT_NHAP!B:B,"PNK")</f>
        <v>0</v>
      </c>
      <c r="K929" s="7">
        <f>SUMIFS(NK_XUAT_NHAP!L:L,NK_XUAT_NHAP!E:E,A929,NK_XUAT_NHAP!B:B,"PXK")</f>
        <v>0</v>
      </c>
      <c r="L929" s="7">
        <f>SUMIFS(NK_XUAT_NHAP!O:O,NK_XUAT_NHAP!E:E,A929,NK_XUAT_NHAP!B:B,"PXK")</f>
        <v>0</v>
      </c>
      <c r="M929" s="7">
        <f t="shared" si="58"/>
        <v>0</v>
      </c>
      <c r="N929" s="7">
        <f t="shared" si="59"/>
        <v>0</v>
      </c>
      <c r="O929" s="7">
        <f t="shared" si="60"/>
        <v>0</v>
      </c>
    </row>
    <row r="930" spans="1:15" ht="19.5" customHeight="1" x14ac:dyDescent="0.25">
      <c r="A930" s="106" t="s">
        <v>1516</v>
      </c>
      <c r="B930" s="21" t="s">
        <v>1517</v>
      </c>
      <c r="C930" s="23" t="s">
        <v>49</v>
      </c>
      <c r="D930" s="23">
        <v>0</v>
      </c>
      <c r="E930" s="23"/>
      <c r="F930" s="23">
        <v>9700</v>
      </c>
      <c r="G930" s="107">
        <f t="shared" si="57"/>
        <v>0</v>
      </c>
      <c r="I930" s="7">
        <f>SUMIFS(NK_XUAT_NHAP!L:L,NK_XUAT_NHAP!E:E,A930,NK_XUAT_NHAP!B:B,"PNK")</f>
        <v>0</v>
      </c>
      <c r="J930" s="7">
        <f>SUMIFS(NK_XUAT_NHAP!O:O,NK_XUAT_NHAP!E:E,A930,NK_XUAT_NHAP!B:B,"PNK")</f>
        <v>0</v>
      </c>
      <c r="K930" s="7">
        <f>SUMIFS(NK_XUAT_NHAP!L:L,NK_XUAT_NHAP!E:E,A930,NK_XUAT_NHAP!B:B,"PXK")</f>
        <v>0</v>
      </c>
      <c r="L930" s="7">
        <f>SUMIFS(NK_XUAT_NHAP!O:O,NK_XUAT_NHAP!E:E,A930,NK_XUAT_NHAP!B:B,"PXK")</f>
        <v>0</v>
      </c>
      <c r="M930" s="7">
        <f t="shared" si="58"/>
        <v>0</v>
      </c>
      <c r="N930" s="7">
        <f t="shared" si="59"/>
        <v>0</v>
      </c>
      <c r="O930" s="7">
        <f t="shared" si="60"/>
        <v>0</v>
      </c>
    </row>
    <row r="931" spans="1:15" ht="19.5" customHeight="1" x14ac:dyDescent="0.25">
      <c r="A931" s="106" t="s">
        <v>1518</v>
      </c>
      <c r="B931" s="21" t="s">
        <v>1519</v>
      </c>
      <c r="C931" s="23" t="s">
        <v>49</v>
      </c>
      <c r="D931" s="23">
        <v>0</v>
      </c>
      <c r="E931" s="23"/>
      <c r="F931" s="23">
        <v>12700</v>
      </c>
      <c r="G931" s="107">
        <f t="shared" si="57"/>
        <v>0</v>
      </c>
      <c r="I931" s="7">
        <f>SUMIFS(NK_XUAT_NHAP!L:L,NK_XUAT_NHAP!E:E,A931,NK_XUAT_NHAP!B:B,"PNK")</f>
        <v>0</v>
      </c>
      <c r="J931" s="7">
        <f>SUMIFS(NK_XUAT_NHAP!O:O,NK_XUAT_NHAP!E:E,A931,NK_XUAT_NHAP!B:B,"PNK")</f>
        <v>0</v>
      </c>
      <c r="K931" s="7">
        <f>SUMIFS(NK_XUAT_NHAP!L:L,NK_XUAT_NHAP!E:E,A931,NK_XUAT_NHAP!B:B,"PXK")</f>
        <v>0</v>
      </c>
      <c r="L931" s="7">
        <f>SUMIFS(NK_XUAT_NHAP!O:O,NK_XUAT_NHAP!E:E,A931,NK_XUAT_NHAP!B:B,"PXK")</f>
        <v>0</v>
      </c>
      <c r="M931" s="7">
        <f t="shared" si="58"/>
        <v>0</v>
      </c>
      <c r="N931" s="7">
        <f t="shared" si="59"/>
        <v>0</v>
      </c>
      <c r="O931" s="7">
        <f t="shared" si="60"/>
        <v>0</v>
      </c>
    </row>
    <row r="932" spans="1:15" ht="19.5" customHeight="1" x14ac:dyDescent="0.25">
      <c r="A932" s="106" t="s">
        <v>1520</v>
      </c>
      <c r="B932" s="21" t="s">
        <v>1521</v>
      </c>
      <c r="C932" s="23" t="s">
        <v>49</v>
      </c>
      <c r="D932" s="23">
        <v>0</v>
      </c>
      <c r="E932" s="23"/>
      <c r="F932" s="23">
        <v>17000</v>
      </c>
      <c r="G932" s="107">
        <f t="shared" si="57"/>
        <v>0</v>
      </c>
      <c r="I932" s="7">
        <f>SUMIFS(NK_XUAT_NHAP!L:L,NK_XUAT_NHAP!E:E,A932,NK_XUAT_NHAP!B:B,"PNK")</f>
        <v>0</v>
      </c>
      <c r="J932" s="7">
        <f>SUMIFS(NK_XUAT_NHAP!O:O,NK_XUAT_NHAP!E:E,A932,NK_XUAT_NHAP!B:B,"PNK")</f>
        <v>0</v>
      </c>
      <c r="K932" s="7">
        <f>SUMIFS(NK_XUAT_NHAP!L:L,NK_XUAT_NHAP!E:E,A932,NK_XUAT_NHAP!B:B,"PXK")</f>
        <v>0</v>
      </c>
      <c r="L932" s="7">
        <f>SUMIFS(NK_XUAT_NHAP!O:O,NK_XUAT_NHAP!E:E,A932,NK_XUAT_NHAP!B:B,"PXK")</f>
        <v>0</v>
      </c>
      <c r="M932" s="7">
        <f t="shared" si="58"/>
        <v>0</v>
      </c>
      <c r="N932" s="7">
        <f t="shared" si="59"/>
        <v>0</v>
      </c>
      <c r="O932" s="7">
        <f t="shared" si="60"/>
        <v>0</v>
      </c>
    </row>
    <row r="933" spans="1:15" ht="19.5" customHeight="1" x14ac:dyDescent="0.25">
      <c r="A933" s="106" t="s">
        <v>1522</v>
      </c>
      <c r="B933" s="21" t="s">
        <v>1523</v>
      </c>
      <c r="C933" s="23" t="s">
        <v>49</v>
      </c>
      <c r="D933" s="23">
        <v>0</v>
      </c>
      <c r="E933" s="23"/>
      <c r="F933" s="23">
        <v>20000</v>
      </c>
      <c r="G933" s="107">
        <f t="shared" si="57"/>
        <v>0</v>
      </c>
      <c r="I933" s="7">
        <f>SUMIFS(NK_XUAT_NHAP!L:L,NK_XUAT_NHAP!E:E,A933,NK_XUAT_NHAP!B:B,"PNK")</f>
        <v>0</v>
      </c>
      <c r="J933" s="7">
        <f>SUMIFS(NK_XUAT_NHAP!O:O,NK_XUAT_NHAP!E:E,A933,NK_XUAT_NHAP!B:B,"PNK")</f>
        <v>0</v>
      </c>
      <c r="K933" s="7">
        <f>SUMIFS(NK_XUAT_NHAP!L:L,NK_XUAT_NHAP!E:E,A933,NK_XUAT_NHAP!B:B,"PXK")</f>
        <v>0</v>
      </c>
      <c r="L933" s="7">
        <f>SUMIFS(NK_XUAT_NHAP!O:O,NK_XUAT_NHAP!E:E,A933,NK_XUAT_NHAP!B:B,"PXK")</f>
        <v>0</v>
      </c>
      <c r="M933" s="7">
        <f t="shared" si="58"/>
        <v>0</v>
      </c>
      <c r="N933" s="7">
        <f t="shared" si="59"/>
        <v>0</v>
      </c>
      <c r="O933" s="7">
        <f t="shared" si="60"/>
        <v>0</v>
      </c>
    </row>
    <row r="934" spans="1:15" ht="19.5" customHeight="1" x14ac:dyDescent="0.25">
      <c r="A934" s="106" t="s">
        <v>1524</v>
      </c>
      <c r="B934" s="21" t="s">
        <v>1525</v>
      </c>
      <c r="C934" s="23" t="s">
        <v>49</v>
      </c>
      <c r="D934" s="23">
        <v>0</v>
      </c>
      <c r="E934" s="23"/>
      <c r="F934" s="23">
        <v>27100</v>
      </c>
      <c r="G934" s="107">
        <f t="shared" si="57"/>
        <v>0</v>
      </c>
      <c r="I934" s="7">
        <f>SUMIFS(NK_XUAT_NHAP!L:L,NK_XUAT_NHAP!E:E,A934,NK_XUAT_NHAP!B:B,"PNK")</f>
        <v>0</v>
      </c>
      <c r="J934" s="7">
        <f>SUMIFS(NK_XUAT_NHAP!O:O,NK_XUAT_NHAP!E:E,A934,NK_XUAT_NHAP!B:B,"PNK")</f>
        <v>0</v>
      </c>
      <c r="K934" s="7">
        <f>SUMIFS(NK_XUAT_NHAP!L:L,NK_XUAT_NHAP!E:E,A934,NK_XUAT_NHAP!B:B,"PXK")</f>
        <v>0</v>
      </c>
      <c r="L934" s="7">
        <f>SUMIFS(NK_XUAT_NHAP!O:O,NK_XUAT_NHAP!E:E,A934,NK_XUAT_NHAP!B:B,"PXK")</f>
        <v>0</v>
      </c>
      <c r="M934" s="7">
        <f t="shared" si="58"/>
        <v>0</v>
      </c>
      <c r="N934" s="7">
        <f t="shared" si="59"/>
        <v>0</v>
      </c>
      <c r="O934" s="7">
        <f t="shared" si="60"/>
        <v>0</v>
      </c>
    </row>
    <row r="935" spans="1:15" ht="19.5" customHeight="1" x14ac:dyDescent="0.25">
      <c r="A935" s="106" t="s">
        <v>1526</v>
      </c>
      <c r="B935" s="21" t="s">
        <v>1527</v>
      </c>
      <c r="C935" s="23" t="s">
        <v>49</v>
      </c>
      <c r="D935" s="23">
        <v>0</v>
      </c>
      <c r="E935" s="23"/>
      <c r="F935" s="23">
        <v>30100</v>
      </c>
      <c r="G935" s="107">
        <f t="shared" si="57"/>
        <v>0</v>
      </c>
      <c r="I935" s="7">
        <f>SUMIFS(NK_XUAT_NHAP!L:L,NK_XUAT_NHAP!E:E,A935,NK_XUAT_NHAP!B:B,"PNK")</f>
        <v>0</v>
      </c>
      <c r="J935" s="7">
        <f>SUMIFS(NK_XUAT_NHAP!O:O,NK_XUAT_NHAP!E:E,A935,NK_XUAT_NHAP!B:B,"PNK")</f>
        <v>0</v>
      </c>
      <c r="K935" s="7">
        <f>SUMIFS(NK_XUAT_NHAP!L:L,NK_XUAT_NHAP!E:E,A935,NK_XUAT_NHAP!B:B,"PXK")</f>
        <v>0</v>
      </c>
      <c r="L935" s="7">
        <f>SUMIFS(NK_XUAT_NHAP!O:O,NK_XUAT_NHAP!E:E,A935,NK_XUAT_NHAP!B:B,"PXK")</f>
        <v>0</v>
      </c>
      <c r="M935" s="7">
        <f t="shared" si="58"/>
        <v>0</v>
      </c>
      <c r="N935" s="7">
        <f t="shared" si="59"/>
        <v>0</v>
      </c>
      <c r="O935" s="7">
        <f t="shared" si="60"/>
        <v>0</v>
      </c>
    </row>
    <row r="936" spans="1:15" ht="19.5" customHeight="1" x14ac:dyDescent="0.25">
      <c r="A936" s="106" t="s">
        <v>1528</v>
      </c>
      <c r="B936" s="21" t="s">
        <v>1529</v>
      </c>
      <c r="C936" s="23" t="s">
        <v>49</v>
      </c>
      <c r="D936" s="23">
        <v>0</v>
      </c>
      <c r="E936" s="23"/>
      <c r="F936" s="23">
        <v>6000</v>
      </c>
      <c r="G936" s="107">
        <f t="shared" si="57"/>
        <v>0</v>
      </c>
      <c r="I936" s="7">
        <f>SUMIFS(NK_XUAT_NHAP!L:L,NK_XUAT_NHAP!E:E,A936,NK_XUAT_NHAP!B:B,"PNK")</f>
        <v>0</v>
      </c>
      <c r="J936" s="7">
        <f>SUMIFS(NK_XUAT_NHAP!O:O,NK_XUAT_NHAP!E:E,A936,NK_XUAT_NHAP!B:B,"PNK")</f>
        <v>0</v>
      </c>
      <c r="K936" s="7">
        <f>SUMIFS(NK_XUAT_NHAP!L:L,NK_XUAT_NHAP!E:E,A936,NK_XUAT_NHAP!B:B,"PXK")</f>
        <v>0</v>
      </c>
      <c r="L936" s="7">
        <f>SUMIFS(NK_XUAT_NHAP!O:O,NK_XUAT_NHAP!E:E,A936,NK_XUAT_NHAP!B:B,"PXK")</f>
        <v>0</v>
      </c>
      <c r="M936" s="7">
        <f t="shared" si="58"/>
        <v>0</v>
      </c>
      <c r="N936" s="7">
        <f t="shared" si="59"/>
        <v>0</v>
      </c>
      <c r="O936" s="7">
        <f t="shared" si="60"/>
        <v>0</v>
      </c>
    </row>
    <row r="937" spans="1:15" ht="19.5" customHeight="1" x14ac:dyDescent="0.25">
      <c r="A937" s="106" t="s">
        <v>1530</v>
      </c>
      <c r="B937" s="21" t="s">
        <v>1531</v>
      </c>
      <c r="C937" s="23" t="s">
        <v>49</v>
      </c>
      <c r="D937" s="23">
        <v>0</v>
      </c>
      <c r="E937" s="23"/>
      <c r="F937" s="23">
        <v>6900</v>
      </c>
      <c r="G937" s="107">
        <f t="shared" si="57"/>
        <v>0</v>
      </c>
      <c r="I937" s="7">
        <f>SUMIFS(NK_XUAT_NHAP!L:L,NK_XUAT_NHAP!E:E,A937,NK_XUAT_NHAP!B:B,"PNK")</f>
        <v>0</v>
      </c>
      <c r="J937" s="7">
        <f>SUMIFS(NK_XUAT_NHAP!O:O,NK_XUAT_NHAP!E:E,A937,NK_XUAT_NHAP!B:B,"PNK")</f>
        <v>0</v>
      </c>
      <c r="K937" s="7">
        <f>SUMIFS(NK_XUAT_NHAP!L:L,NK_XUAT_NHAP!E:E,A937,NK_XUAT_NHAP!B:B,"PXK")</f>
        <v>0</v>
      </c>
      <c r="L937" s="7">
        <f>SUMIFS(NK_XUAT_NHAP!O:O,NK_XUAT_NHAP!E:E,A937,NK_XUAT_NHAP!B:B,"PXK")</f>
        <v>0</v>
      </c>
      <c r="M937" s="7">
        <f t="shared" si="58"/>
        <v>0</v>
      </c>
      <c r="N937" s="7">
        <f t="shared" si="59"/>
        <v>0</v>
      </c>
      <c r="O937" s="7">
        <f t="shared" si="60"/>
        <v>0</v>
      </c>
    </row>
    <row r="938" spans="1:15" ht="19.5" customHeight="1" x14ac:dyDescent="0.25">
      <c r="A938" s="106" t="s">
        <v>1532</v>
      </c>
      <c r="B938" s="21" t="s">
        <v>1533</v>
      </c>
      <c r="C938" s="23" t="s">
        <v>49</v>
      </c>
      <c r="D938" s="23">
        <v>0</v>
      </c>
      <c r="E938" s="23"/>
      <c r="F938" s="23">
        <v>7900</v>
      </c>
      <c r="G938" s="107">
        <f t="shared" si="57"/>
        <v>0</v>
      </c>
      <c r="I938" s="7">
        <f>SUMIFS(NK_XUAT_NHAP!L:L,NK_XUAT_NHAP!E:E,A938,NK_XUAT_NHAP!B:B,"PNK")</f>
        <v>12</v>
      </c>
      <c r="J938" s="7">
        <f>SUMIFS(NK_XUAT_NHAP!O:O,NK_XUAT_NHAP!E:E,A938,NK_XUAT_NHAP!B:B,"PNK")</f>
        <v>88800</v>
      </c>
      <c r="K938" s="7">
        <f>SUMIFS(NK_XUAT_NHAP!L:L,NK_XUAT_NHAP!E:E,A938,NK_XUAT_NHAP!B:B,"PXK")</f>
        <v>12</v>
      </c>
      <c r="L938" s="7">
        <f>SUMIFS(NK_XUAT_NHAP!O:O,NK_XUAT_NHAP!E:E,A938,NK_XUAT_NHAP!B:B,"PXK")</f>
        <v>127200</v>
      </c>
      <c r="M938" s="7">
        <f t="shared" si="58"/>
        <v>0</v>
      </c>
      <c r="N938" s="7">
        <f t="shared" si="59"/>
        <v>-38400</v>
      </c>
      <c r="O938" s="7">
        <f t="shared" si="60"/>
        <v>0</v>
      </c>
    </row>
    <row r="939" spans="1:15" ht="19.5" customHeight="1" x14ac:dyDescent="0.25">
      <c r="A939" s="106" t="s">
        <v>1534</v>
      </c>
      <c r="B939" s="21" t="s">
        <v>1535</v>
      </c>
      <c r="C939" s="23" t="s">
        <v>49</v>
      </c>
      <c r="D939" s="23">
        <v>0</v>
      </c>
      <c r="E939" s="23"/>
      <c r="F939" s="23">
        <v>13000</v>
      </c>
      <c r="G939" s="107">
        <f t="shared" si="57"/>
        <v>0</v>
      </c>
      <c r="I939" s="7">
        <f>SUMIFS(NK_XUAT_NHAP!L:L,NK_XUAT_NHAP!E:E,A939,NK_XUAT_NHAP!B:B,"PNK")</f>
        <v>0</v>
      </c>
      <c r="J939" s="7">
        <f>SUMIFS(NK_XUAT_NHAP!O:O,NK_XUAT_NHAP!E:E,A939,NK_XUAT_NHAP!B:B,"PNK")</f>
        <v>0</v>
      </c>
      <c r="K939" s="7">
        <f>SUMIFS(NK_XUAT_NHAP!L:L,NK_XUAT_NHAP!E:E,A939,NK_XUAT_NHAP!B:B,"PXK")</f>
        <v>0</v>
      </c>
      <c r="L939" s="7">
        <f>SUMIFS(NK_XUAT_NHAP!O:O,NK_XUAT_NHAP!E:E,A939,NK_XUAT_NHAP!B:B,"PXK")</f>
        <v>0</v>
      </c>
      <c r="M939" s="7">
        <f t="shared" si="58"/>
        <v>0</v>
      </c>
      <c r="N939" s="7">
        <f t="shared" si="59"/>
        <v>0</v>
      </c>
      <c r="O939" s="7">
        <f t="shared" si="60"/>
        <v>0</v>
      </c>
    </row>
    <row r="940" spans="1:15" ht="19.5" customHeight="1" x14ac:dyDescent="0.25">
      <c r="A940" s="106" t="s">
        <v>1536</v>
      </c>
      <c r="B940" s="21" t="s">
        <v>1537</v>
      </c>
      <c r="C940" s="23" t="s">
        <v>49</v>
      </c>
      <c r="D940" s="23">
        <v>0</v>
      </c>
      <c r="E940" s="23"/>
      <c r="F940" s="23">
        <v>15500</v>
      </c>
      <c r="G940" s="107">
        <f t="shared" si="57"/>
        <v>0</v>
      </c>
      <c r="I940" s="7">
        <f>SUMIFS(NK_XUAT_NHAP!L:L,NK_XUAT_NHAP!E:E,A940,NK_XUAT_NHAP!B:B,"PNK")</f>
        <v>0</v>
      </c>
      <c r="J940" s="7">
        <f>SUMIFS(NK_XUAT_NHAP!O:O,NK_XUAT_NHAP!E:E,A940,NK_XUAT_NHAP!B:B,"PNK")</f>
        <v>0</v>
      </c>
      <c r="K940" s="7">
        <f>SUMIFS(NK_XUAT_NHAP!L:L,NK_XUAT_NHAP!E:E,A940,NK_XUAT_NHAP!B:B,"PXK")</f>
        <v>0</v>
      </c>
      <c r="L940" s="7">
        <f>SUMIFS(NK_XUAT_NHAP!O:O,NK_XUAT_NHAP!E:E,A940,NK_XUAT_NHAP!B:B,"PXK")</f>
        <v>0</v>
      </c>
      <c r="M940" s="7">
        <f t="shared" si="58"/>
        <v>0</v>
      </c>
      <c r="N940" s="7">
        <f t="shared" si="59"/>
        <v>0</v>
      </c>
      <c r="O940" s="7">
        <f t="shared" si="60"/>
        <v>0</v>
      </c>
    </row>
    <row r="941" spans="1:15" ht="19.5" customHeight="1" x14ac:dyDescent="0.25">
      <c r="A941" s="106" t="s">
        <v>1538</v>
      </c>
      <c r="B941" s="21" t="s">
        <v>1539</v>
      </c>
      <c r="C941" s="23" t="s">
        <v>49</v>
      </c>
      <c r="D941" s="23">
        <v>52</v>
      </c>
      <c r="E941" s="23"/>
      <c r="F941" s="23">
        <v>21100</v>
      </c>
      <c r="G941" s="107">
        <f t="shared" si="57"/>
        <v>1097200</v>
      </c>
      <c r="I941" s="7">
        <f>SUMIFS(NK_XUAT_NHAP!L:L,NK_XUAT_NHAP!E:E,A941,NK_XUAT_NHAP!B:B,"PNK")</f>
        <v>0</v>
      </c>
      <c r="J941" s="7">
        <f>SUMIFS(NK_XUAT_NHAP!O:O,NK_XUAT_NHAP!E:E,A941,NK_XUAT_NHAP!B:B,"PNK")</f>
        <v>0</v>
      </c>
      <c r="K941" s="7">
        <f>SUMIFS(NK_XUAT_NHAP!L:L,NK_XUAT_NHAP!E:E,A941,NK_XUAT_NHAP!B:B,"PXK")</f>
        <v>0</v>
      </c>
      <c r="L941" s="7">
        <f>SUMIFS(NK_XUAT_NHAP!O:O,NK_XUAT_NHAP!E:E,A941,NK_XUAT_NHAP!B:B,"PXK")</f>
        <v>0</v>
      </c>
      <c r="M941" s="7">
        <f t="shared" si="58"/>
        <v>52</v>
      </c>
      <c r="N941" s="7">
        <f t="shared" si="59"/>
        <v>1097200</v>
      </c>
      <c r="O941" s="7">
        <f t="shared" si="60"/>
        <v>21100</v>
      </c>
    </row>
    <row r="942" spans="1:15" ht="19.5" customHeight="1" x14ac:dyDescent="0.25">
      <c r="A942" s="106" t="s">
        <v>1540</v>
      </c>
      <c r="B942" s="21" t="s">
        <v>1541</v>
      </c>
      <c r="C942" s="23" t="s">
        <v>49</v>
      </c>
      <c r="D942" s="23">
        <v>0</v>
      </c>
      <c r="E942" s="23"/>
      <c r="F942" s="23">
        <v>23900</v>
      </c>
      <c r="G942" s="107">
        <f t="shared" si="57"/>
        <v>0</v>
      </c>
      <c r="I942" s="7">
        <f>SUMIFS(NK_XUAT_NHAP!L:L,NK_XUAT_NHAP!E:E,A942,NK_XUAT_NHAP!B:B,"PNK")</f>
        <v>0</v>
      </c>
      <c r="J942" s="7">
        <f>SUMIFS(NK_XUAT_NHAP!O:O,NK_XUAT_NHAP!E:E,A942,NK_XUAT_NHAP!B:B,"PNK")</f>
        <v>0</v>
      </c>
      <c r="K942" s="7">
        <f>SUMIFS(NK_XUAT_NHAP!L:L,NK_XUAT_NHAP!E:E,A942,NK_XUAT_NHAP!B:B,"PXK")</f>
        <v>0</v>
      </c>
      <c r="L942" s="7">
        <f>SUMIFS(NK_XUAT_NHAP!O:O,NK_XUAT_NHAP!E:E,A942,NK_XUAT_NHAP!B:B,"PXK")</f>
        <v>0</v>
      </c>
      <c r="M942" s="7">
        <f t="shared" si="58"/>
        <v>0</v>
      </c>
      <c r="N942" s="7">
        <f t="shared" si="59"/>
        <v>0</v>
      </c>
      <c r="O942" s="7">
        <f t="shared" si="60"/>
        <v>0</v>
      </c>
    </row>
    <row r="943" spans="1:15" ht="19.5" customHeight="1" x14ac:dyDescent="0.25">
      <c r="A943" s="106" t="s">
        <v>1542</v>
      </c>
      <c r="B943" s="21" t="s">
        <v>1543</v>
      </c>
      <c r="C943" s="23" t="s">
        <v>49</v>
      </c>
      <c r="D943" s="23">
        <v>1</v>
      </c>
      <c r="E943" s="23"/>
      <c r="F943" s="23">
        <v>26900</v>
      </c>
      <c r="G943" s="107">
        <f t="shared" si="57"/>
        <v>26900</v>
      </c>
      <c r="I943" s="7">
        <f>SUMIFS(NK_XUAT_NHAP!L:L,NK_XUAT_NHAP!E:E,A943,NK_XUAT_NHAP!B:B,"PNK")</f>
        <v>0</v>
      </c>
      <c r="J943" s="7">
        <f>SUMIFS(NK_XUAT_NHAP!O:O,NK_XUAT_NHAP!E:E,A943,NK_XUAT_NHAP!B:B,"PNK")</f>
        <v>0</v>
      </c>
      <c r="K943" s="7">
        <f>SUMIFS(NK_XUAT_NHAP!L:L,NK_XUAT_NHAP!E:E,A943,NK_XUAT_NHAP!B:B,"PXK")</f>
        <v>0</v>
      </c>
      <c r="L943" s="7">
        <f>SUMIFS(NK_XUAT_NHAP!O:O,NK_XUAT_NHAP!E:E,A943,NK_XUAT_NHAP!B:B,"PXK")</f>
        <v>0</v>
      </c>
      <c r="M943" s="7">
        <f t="shared" si="58"/>
        <v>1</v>
      </c>
      <c r="N943" s="7">
        <f t="shared" si="59"/>
        <v>26900</v>
      </c>
      <c r="O943" s="7">
        <f t="shared" si="60"/>
        <v>26900</v>
      </c>
    </row>
    <row r="944" spans="1:15" ht="19.5" customHeight="1" x14ac:dyDescent="0.25">
      <c r="A944" s="106" t="s">
        <v>1544</v>
      </c>
      <c r="B944" s="21" t="s">
        <v>1545</v>
      </c>
      <c r="C944" s="23" t="s">
        <v>49</v>
      </c>
      <c r="D944" s="23">
        <v>0</v>
      </c>
      <c r="E944" s="23"/>
      <c r="F944" s="23">
        <v>35700</v>
      </c>
      <c r="G944" s="107">
        <f t="shared" si="57"/>
        <v>0</v>
      </c>
      <c r="I944" s="7">
        <f>SUMIFS(NK_XUAT_NHAP!L:L,NK_XUAT_NHAP!E:E,A944,NK_XUAT_NHAP!B:B,"PNK")</f>
        <v>0</v>
      </c>
      <c r="J944" s="7">
        <f>SUMIFS(NK_XUAT_NHAP!O:O,NK_XUAT_NHAP!E:E,A944,NK_XUAT_NHAP!B:B,"PNK")</f>
        <v>0</v>
      </c>
      <c r="K944" s="7">
        <f>SUMIFS(NK_XUAT_NHAP!L:L,NK_XUAT_NHAP!E:E,A944,NK_XUAT_NHAP!B:B,"PXK")</f>
        <v>0</v>
      </c>
      <c r="L944" s="7">
        <f>SUMIFS(NK_XUAT_NHAP!O:O,NK_XUAT_NHAP!E:E,A944,NK_XUAT_NHAP!B:B,"PXK")</f>
        <v>0</v>
      </c>
      <c r="M944" s="7">
        <f t="shared" si="58"/>
        <v>0</v>
      </c>
      <c r="N944" s="7">
        <f t="shared" si="59"/>
        <v>0</v>
      </c>
      <c r="O944" s="7">
        <f t="shared" si="60"/>
        <v>0</v>
      </c>
    </row>
    <row r="945" spans="1:15" ht="19.5" customHeight="1" x14ac:dyDescent="0.25">
      <c r="A945" s="106" t="s">
        <v>1546</v>
      </c>
      <c r="B945" s="21" t="s">
        <v>1547</v>
      </c>
      <c r="C945" s="23" t="s">
        <v>49</v>
      </c>
      <c r="D945" s="23">
        <v>0</v>
      </c>
      <c r="E945" s="23"/>
      <c r="F945" s="23">
        <v>45600</v>
      </c>
      <c r="G945" s="107">
        <f t="shared" si="57"/>
        <v>0</v>
      </c>
      <c r="I945" s="7">
        <f>SUMIFS(NK_XUAT_NHAP!L:L,NK_XUAT_NHAP!E:E,A945,NK_XUAT_NHAP!B:B,"PNK")</f>
        <v>0</v>
      </c>
      <c r="J945" s="7">
        <f>SUMIFS(NK_XUAT_NHAP!O:O,NK_XUAT_NHAP!E:E,A945,NK_XUAT_NHAP!B:B,"PNK")</f>
        <v>0</v>
      </c>
      <c r="K945" s="7">
        <f>SUMIFS(NK_XUAT_NHAP!L:L,NK_XUAT_NHAP!E:E,A945,NK_XUAT_NHAP!B:B,"PXK")</f>
        <v>0</v>
      </c>
      <c r="L945" s="7">
        <f>SUMIFS(NK_XUAT_NHAP!O:O,NK_XUAT_NHAP!E:E,A945,NK_XUAT_NHAP!B:B,"PXK")</f>
        <v>0</v>
      </c>
      <c r="M945" s="7">
        <f t="shared" si="58"/>
        <v>0</v>
      </c>
      <c r="N945" s="7">
        <f t="shared" si="59"/>
        <v>0</v>
      </c>
      <c r="O945" s="7">
        <f t="shared" si="60"/>
        <v>0</v>
      </c>
    </row>
    <row r="946" spans="1:15" ht="19.5" customHeight="1" x14ac:dyDescent="0.25">
      <c r="A946" s="106" t="s">
        <v>1548</v>
      </c>
      <c r="B946" s="21" t="s">
        <v>1549</v>
      </c>
      <c r="C946" s="23">
        <v>0</v>
      </c>
      <c r="D946" s="23">
        <v>0</v>
      </c>
      <c r="E946" s="23"/>
      <c r="F946" s="23">
        <v>0</v>
      </c>
      <c r="G946" s="107">
        <f t="shared" si="57"/>
        <v>0</v>
      </c>
      <c r="I946" s="7">
        <f>SUMIFS(NK_XUAT_NHAP!L:L,NK_XUAT_NHAP!E:E,A946,NK_XUAT_NHAP!B:B,"PNK")</f>
        <v>0</v>
      </c>
      <c r="J946" s="7">
        <f>SUMIFS(NK_XUAT_NHAP!O:O,NK_XUAT_NHAP!E:E,A946,NK_XUAT_NHAP!B:B,"PNK")</f>
        <v>0</v>
      </c>
      <c r="K946" s="7">
        <f>SUMIFS(NK_XUAT_NHAP!L:L,NK_XUAT_NHAP!E:E,A946,NK_XUAT_NHAP!B:B,"PXK")</f>
        <v>0</v>
      </c>
      <c r="L946" s="7">
        <f>SUMIFS(NK_XUAT_NHAP!O:O,NK_XUAT_NHAP!E:E,A946,NK_XUAT_NHAP!B:B,"PXK")</f>
        <v>0</v>
      </c>
      <c r="M946" s="7">
        <f t="shared" si="58"/>
        <v>0</v>
      </c>
      <c r="N946" s="7">
        <f t="shared" si="59"/>
        <v>0</v>
      </c>
      <c r="O946" s="7">
        <f t="shared" si="60"/>
        <v>0</v>
      </c>
    </row>
    <row r="947" spans="1:15" s="24" customFormat="1" ht="19.5" customHeight="1" x14ac:dyDescent="0.25">
      <c r="A947" s="106" t="s">
        <v>1550</v>
      </c>
      <c r="B947" s="21" t="s">
        <v>1551</v>
      </c>
      <c r="C947" s="23" t="s">
        <v>49</v>
      </c>
      <c r="D947" s="23">
        <v>1</v>
      </c>
      <c r="E947" s="23"/>
      <c r="F947" s="23">
        <v>5000</v>
      </c>
      <c r="G947" s="107">
        <f t="shared" si="57"/>
        <v>5000</v>
      </c>
      <c r="I947" s="7">
        <f>SUMIFS(NK_XUAT_NHAP!L:L,NK_XUAT_NHAP!E:E,A947,NK_XUAT_NHAP!B:B,"PNK")</f>
        <v>0</v>
      </c>
      <c r="J947" s="7">
        <f>SUMIFS(NK_XUAT_NHAP!O:O,NK_XUAT_NHAP!E:E,A947,NK_XUAT_NHAP!B:B,"PNK")</f>
        <v>0</v>
      </c>
      <c r="K947" s="7">
        <f>SUMIFS(NK_XUAT_NHAP!L:L,NK_XUAT_NHAP!E:E,A947,NK_XUAT_NHAP!B:B,"PXK")</f>
        <v>0</v>
      </c>
      <c r="L947" s="7">
        <f>SUMIFS(NK_XUAT_NHAP!O:O,NK_XUAT_NHAP!E:E,A947,NK_XUAT_NHAP!B:B,"PXK")</f>
        <v>0</v>
      </c>
      <c r="M947" s="7">
        <f t="shared" si="58"/>
        <v>1</v>
      </c>
      <c r="N947" s="7">
        <f t="shared" si="59"/>
        <v>5000</v>
      </c>
      <c r="O947" s="7">
        <f t="shared" si="60"/>
        <v>5000</v>
      </c>
    </row>
    <row r="948" spans="1:15" ht="19.5" customHeight="1" x14ac:dyDescent="0.25">
      <c r="A948" s="106" t="s">
        <v>1552</v>
      </c>
      <c r="B948" s="21" t="s">
        <v>1553</v>
      </c>
      <c r="C948" s="23" t="s">
        <v>49</v>
      </c>
      <c r="D948" s="23">
        <v>1</v>
      </c>
      <c r="E948" s="23"/>
      <c r="F948" s="23">
        <v>5500</v>
      </c>
      <c r="G948" s="107">
        <f t="shared" si="57"/>
        <v>5500</v>
      </c>
      <c r="I948" s="7">
        <f>SUMIFS(NK_XUAT_NHAP!L:L,NK_XUAT_NHAP!E:E,A948,NK_XUAT_NHAP!B:B,"PNK")</f>
        <v>0</v>
      </c>
      <c r="J948" s="7">
        <f>SUMIFS(NK_XUAT_NHAP!O:O,NK_XUAT_NHAP!E:E,A948,NK_XUAT_NHAP!B:B,"PNK")</f>
        <v>0</v>
      </c>
      <c r="K948" s="7">
        <f>SUMIFS(NK_XUAT_NHAP!L:L,NK_XUAT_NHAP!E:E,A948,NK_XUAT_NHAP!B:B,"PXK")</f>
        <v>0</v>
      </c>
      <c r="L948" s="7">
        <f>SUMIFS(NK_XUAT_NHAP!O:O,NK_XUAT_NHAP!E:E,A948,NK_XUAT_NHAP!B:B,"PXK")</f>
        <v>0</v>
      </c>
      <c r="M948" s="7">
        <f t="shared" si="58"/>
        <v>1</v>
      </c>
      <c r="N948" s="7">
        <f t="shared" si="59"/>
        <v>5500</v>
      </c>
      <c r="O948" s="7">
        <f t="shared" si="60"/>
        <v>5500</v>
      </c>
    </row>
    <row r="949" spans="1:15" ht="19.5" customHeight="1" x14ac:dyDescent="0.25">
      <c r="A949" s="106" t="s">
        <v>1554</v>
      </c>
      <c r="B949" s="21" t="s">
        <v>1555</v>
      </c>
      <c r="C949" s="23" t="s">
        <v>49</v>
      </c>
      <c r="D949" s="23">
        <v>1</v>
      </c>
      <c r="E949" s="23"/>
      <c r="F949" s="23">
        <v>7900</v>
      </c>
      <c r="G949" s="107">
        <f t="shared" si="57"/>
        <v>7900</v>
      </c>
      <c r="I949" s="7">
        <f>SUMIFS(NK_XUAT_NHAP!L:L,NK_XUAT_NHAP!E:E,A949,NK_XUAT_NHAP!B:B,"PNK")</f>
        <v>0</v>
      </c>
      <c r="J949" s="7">
        <f>SUMIFS(NK_XUAT_NHAP!O:O,NK_XUAT_NHAP!E:E,A949,NK_XUAT_NHAP!B:B,"PNK")</f>
        <v>0</v>
      </c>
      <c r="K949" s="7">
        <f>SUMIFS(NK_XUAT_NHAP!L:L,NK_XUAT_NHAP!E:E,A949,NK_XUAT_NHAP!B:B,"PXK")</f>
        <v>0</v>
      </c>
      <c r="L949" s="7">
        <f>SUMIFS(NK_XUAT_NHAP!O:O,NK_XUAT_NHAP!E:E,A949,NK_XUAT_NHAP!B:B,"PXK")</f>
        <v>0</v>
      </c>
      <c r="M949" s="7">
        <f t="shared" si="58"/>
        <v>1</v>
      </c>
      <c r="N949" s="7">
        <f t="shared" si="59"/>
        <v>7900</v>
      </c>
      <c r="O949" s="7">
        <f t="shared" si="60"/>
        <v>7900</v>
      </c>
    </row>
    <row r="950" spans="1:15" ht="19.5" customHeight="1" x14ac:dyDescent="0.25">
      <c r="A950" s="106" t="s">
        <v>1556</v>
      </c>
      <c r="B950" s="21" t="s">
        <v>1557</v>
      </c>
      <c r="C950" s="23" t="s">
        <v>49</v>
      </c>
      <c r="D950" s="23">
        <v>1</v>
      </c>
      <c r="E950" s="23"/>
      <c r="F950" s="23">
        <v>10000</v>
      </c>
      <c r="G950" s="107">
        <f t="shared" si="57"/>
        <v>10000</v>
      </c>
      <c r="I950" s="7">
        <f>SUMIFS(NK_XUAT_NHAP!L:L,NK_XUAT_NHAP!E:E,A950,NK_XUAT_NHAP!B:B,"PNK")</f>
        <v>0</v>
      </c>
      <c r="J950" s="7">
        <f>SUMIFS(NK_XUAT_NHAP!O:O,NK_XUAT_NHAP!E:E,A950,NK_XUAT_NHAP!B:B,"PNK")</f>
        <v>0</v>
      </c>
      <c r="K950" s="7">
        <f>SUMIFS(NK_XUAT_NHAP!L:L,NK_XUAT_NHAP!E:E,A950,NK_XUAT_NHAP!B:B,"PXK")</f>
        <v>0</v>
      </c>
      <c r="L950" s="7">
        <f>SUMIFS(NK_XUAT_NHAP!O:O,NK_XUAT_NHAP!E:E,A950,NK_XUAT_NHAP!B:B,"PXK")</f>
        <v>0</v>
      </c>
      <c r="M950" s="7">
        <f t="shared" si="58"/>
        <v>1</v>
      </c>
      <c r="N950" s="7">
        <f t="shared" si="59"/>
        <v>10000</v>
      </c>
      <c r="O950" s="7">
        <f t="shared" si="60"/>
        <v>10000</v>
      </c>
    </row>
    <row r="951" spans="1:15" ht="19.5" customHeight="1" x14ac:dyDescent="0.25">
      <c r="A951" s="106" t="s">
        <v>1558</v>
      </c>
      <c r="B951" s="21" t="s">
        <v>1559</v>
      </c>
      <c r="C951" s="23" t="s">
        <v>49</v>
      </c>
      <c r="D951" s="23">
        <v>1</v>
      </c>
      <c r="E951" s="23"/>
      <c r="F951" s="23">
        <v>13400</v>
      </c>
      <c r="G951" s="107">
        <f t="shared" si="57"/>
        <v>13400</v>
      </c>
      <c r="I951" s="7">
        <f>SUMIFS(NK_XUAT_NHAP!L:L,NK_XUAT_NHAP!E:E,A951,NK_XUAT_NHAP!B:B,"PNK")</f>
        <v>0</v>
      </c>
      <c r="J951" s="7">
        <f>SUMIFS(NK_XUAT_NHAP!O:O,NK_XUAT_NHAP!E:E,A951,NK_XUAT_NHAP!B:B,"PNK")</f>
        <v>0</v>
      </c>
      <c r="K951" s="7">
        <f>SUMIFS(NK_XUAT_NHAP!L:L,NK_XUAT_NHAP!E:E,A951,NK_XUAT_NHAP!B:B,"PXK")</f>
        <v>0</v>
      </c>
      <c r="L951" s="7">
        <f>SUMIFS(NK_XUAT_NHAP!O:O,NK_XUAT_NHAP!E:E,A951,NK_XUAT_NHAP!B:B,"PXK")</f>
        <v>0</v>
      </c>
      <c r="M951" s="7">
        <f t="shared" si="58"/>
        <v>1</v>
      </c>
      <c r="N951" s="7">
        <f t="shared" si="59"/>
        <v>13400</v>
      </c>
      <c r="O951" s="7">
        <f t="shared" si="60"/>
        <v>13400</v>
      </c>
    </row>
    <row r="952" spans="1:15" ht="19.5" customHeight="1" x14ac:dyDescent="0.25">
      <c r="A952" s="106" t="s">
        <v>1560</v>
      </c>
      <c r="B952" s="21" t="s">
        <v>1561</v>
      </c>
      <c r="C952" s="23" t="s">
        <v>49</v>
      </c>
      <c r="D952" s="23">
        <v>1</v>
      </c>
      <c r="E952" s="23"/>
      <c r="F952" s="23">
        <v>16000</v>
      </c>
      <c r="G952" s="107">
        <f t="shared" si="57"/>
        <v>16000</v>
      </c>
      <c r="I952" s="7">
        <f>SUMIFS(NK_XUAT_NHAP!L:L,NK_XUAT_NHAP!E:E,A952,NK_XUAT_NHAP!B:B,"PNK")</f>
        <v>0</v>
      </c>
      <c r="J952" s="7">
        <f>SUMIFS(NK_XUAT_NHAP!O:O,NK_XUAT_NHAP!E:E,A952,NK_XUAT_NHAP!B:B,"PNK")</f>
        <v>0</v>
      </c>
      <c r="K952" s="7">
        <f>SUMIFS(NK_XUAT_NHAP!L:L,NK_XUAT_NHAP!E:E,A952,NK_XUAT_NHAP!B:B,"PXK")</f>
        <v>0</v>
      </c>
      <c r="L952" s="7">
        <f>SUMIFS(NK_XUAT_NHAP!O:O,NK_XUAT_NHAP!E:E,A952,NK_XUAT_NHAP!B:B,"PXK")</f>
        <v>0</v>
      </c>
      <c r="M952" s="7">
        <f t="shared" si="58"/>
        <v>1</v>
      </c>
      <c r="N952" s="7">
        <f t="shared" si="59"/>
        <v>16000</v>
      </c>
      <c r="O952" s="7">
        <f t="shared" si="60"/>
        <v>16000</v>
      </c>
    </row>
    <row r="953" spans="1:15" ht="19.5" customHeight="1" x14ac:dyDescent="0.25">
      <c r="A953" s="106" t="s">
        <v>1562</v>
      </c>
      <c r="B953" s="21" t="s">
        <v>1563</v>
      </c>
      <c r="C953" s="23" t="s">
        <v>49</v>
      </c>
      <c r="D953" s="23">
        <v>1</v>
      </c>
      <c r="E953" s="23"/>
      <c r="F953" s="23">
        <v>17600</v>
      </c>
      <c r="G953" s="107">
        <f t="shared" si="57"/>
        <v>17600</v>
      </c>
      <c r="I953" s="7">
        <f>SUMIFS(NK_XUAT_NHAP!L:L,NK_XUAT_NHAP!E:E,A953,NK_XUAT_NHAP!B:B,"PNK")</f>
        <v>0</v>
      </c>
      <c r="J953" s="7">
        <f>SUMIFS(NK_XUAT_NHAP!O:O,NK_XUAT_NHAP!E:E,A953,NK_XUAT_NHAP!B:B,"PNK")</f>
        <v>0</v>
      </c>
      <c r="K953" s="7">
        <f>SUMIFS(NK_XUAT_NHAP!L:L,NK_XUAT_NHAP!E:E,A953,NK_XUAT_NHAP!B:B,"PXK")</f>
        <v>0</v>
      </c>
      <c r="L953" s="7">
        <f>SUMIFS(NK_XUAT_NHAP!O:O,NK_XUAT_NHAP!E:E,A953,NK_XUAT_NHAP!B:B,"PXK")</f>
        <v>0</v>
      </c>
      <c r="M953" s="7">
        <f t="shared" si="58"/>
        <v>1</v>
      </c>
      <c r="N953" s="7">
        <f t="shared" si="59"/>
        <v>17600</v>
      </c>
      <c r="O953" s="7">
        <f t="shared" si="60"/>
        <v>17600</v>
      </c>
    </row>
    <row r="954" spans="1:15" ht="19.5" customHeight="1" x14ac:dyDescent="0.25">
      <c r="A954" s="106" t="s">
        <v>1564</v>
      </c>
      <c r="B954" s="21" t="s">
        <v>1565</v>
      </c>
      <c r="C954" s="23" t="s">
        <v>49</v>
      </c>
      <c r="D954" s="23">
        <v>1</v>
      </c>
      <c r="E954" s="23"/>
      <c r="F954" s="23">
        <v>26400</v>
      </c>
      <c r="G954" s="107">
        <f t="shared" si="57"/>
        <v>26400</v>
      </c>
      <c r="I954" s="7">
        <f>SUMIFS(NK_XUAT_NHAP!L:L,NK_XUAT_NHAP!E:E,A954,NK_XUAT_NHAP!B:B,"PNK")</f>
        <v>0</v>
      </c>
      <c r="J954" s="7">
        <f>SUMIFS(NK_XUAT_NHAP!O:O,NK_XUAT_NHAP!E:E,A954,NK_XUAT_NHAP!B:B,"PNK")</f>
        <v>0</v>
      </c>
      <c r="K954" s="7">
        <f>SUMIFS(NK_XUAT_NHAP!L:L,NK_XUAT_NHAP!E:E,A954,NK_XUAT_NHAP!B:B,"PXK")</f>
        <v>0</v>
      </c>
      <c r="L954" s="7">
        <f>SUMIFS(NK_XUAT_NHAP!O:O,NK_XUAT_NHAP!E:E,A954,NK_XUAT_NHAP!B:B,"PXK")</f>
        <v>0</v>
      </c>
      <c r="M954" s="7">
        <f t="shared" si="58"/>
        <v>1</v>
      </c>
      <c r="N954" s="7">
        <f t="shared" si="59"/>
        <v>26400</v>
      </c>
      <c r="O954" s="7">
        <f t="shared" si="60"/>
        <v>26400</v>
      </c>
    </row>
    <row r="955" spans="1:15" ht="19.5" customHeight="1" x14ac:dyDescent="0.25">
      <c r="A955" s="106" t="s">
        <v>1566</v>
      </c>
      <c r="B955" s="21" t="s">
        <v>1567</v>
      </c>
      <c r="C955" s="23" t="s">
        <v>49</v>
      </c>
      <c r="D955" s="23">
        <v>0</v>
      </c>
      <c r="E955" s="23"/>
      <c r="F955" s="23">
        <v>31100</v>
      </c>
      <c r="G955" s="107">
        <f t="shared" si="57"/>
        <v>0</v>
      </c>
      <c r="I955" s="7">
        <f>SUMIFS(NK_XUAT_NHAP!L:L,NK_XUAT_NHAP!E:E,A955,NK_XUAT_NHAP!B:B,"PNK")</f>
        <v>0</v>
      </c>
      <c r="J955" s="7">
        <f>SUMIFS(NK_XUAT_NHAP!O:O,NK_XUAT_NHAP!E:E,A955,NK_XUAT_NHAP!B:B,"PNK")</f>
        <v>0</v>
      </c>
      <c r="K955" s="7">
        <f>SUMIFS(NK_XUAT_NHAP!L:L,NK_XUAT_NHAP!E:E,A955,NK_XUAT_NHAP!B:B,"PXK")</f>
        <v>0</v>
      </c>
      <c r="L955" s="7">
        <f>SUMIFS(NK_XUAT_NHAP!O:O,NK_XUAT_NHAP!E:E,A955,NK_XUAT_NHAP!B:B,"PXK")</f>
        <v>0</v>
      </c>
      <c r="M955" s="7">
        <f t="shared" si="58"/>
        <v>0</v>
      </c>
      <c r="N955" s="7">
        <f t="shared" si="59"/>
        <v>0</v>
      </c>
      <c r="O955" s="7">
        <f t="shared" si="60"/>
        <v>0</v>
      </c>
    </row>
    <row r="956" spans="1:15" ht="19.5" customHeight="1" x14ac:dyDescent="0.25">
      <c r="A956" s="106" t="s">
        <v>1568</v>
      </c>
      <c r="B956" s="21" t="s">
        <v>1569</v>
      </c>
      <c r="C956" s="23" t="s">
        <v>49</v>
      </c>
      <c r="D956" s="23">
        <v>0</v>
      </c>
      <c r="E956" s="23"/>
      <c r="F956" s="23">
        <v>32900</v>
      </c>
      <c r="G956" s="107">
        <f t="shared" si="57"/>
        <v>0</v>
      </c>
      <c r="I956" s="7">
        <f>SUMIFS(NK_XUAT_NHAP!L:L,NK_XUAT_NHAP!E:E,A956,NK_XUAT_NHAP!B:B,"PNK")</f>
        <v>0</v>
      </c>
      <c r="J956" s="7">
        <f>SUMIFS(NK_XUAT_NHAP!O:O,NK_XUAT_NHAP!E:E,A956,NK_XUAT_NHAP!B:B,"PNK")</f>
        <v>0</v>
      </c>
      <c r="K956" s="7">
        <f>SUMIFS(NK_XUAT_NHAP!L:L,NK_XUAT_NHAP!E:E,A956,NK_XUAT_NHAP!B:B,"PXK")</f>
        <v>0</v>
      </c>
      <c r="L956" s="7">
        <f>SUMIFS(NK_XUAT_NHAP!O:O,NK_XUAT_NHAP!E:E,A956,NK_XUAT_NHAP!B:B,"PXK")</f>
        <v>0</v>
      </c>
      <c r="M956" s="7">
        <f t="shared" si="58"/>
        <v>0</v>
      </c>
      <c r="N956" s="7">
        <f t="shared" si="59"/>
        <v>0</v>
      </c>
      <c r="O956" s="7">
        <f t="shared" si="60"/>
        <v>0</v>
      </c>
    </row>
    <row r="957" spans="1:15" ht="19.5" customHeight="1" x14ac:dyDescent="0.25">
      <c r="A957" s="106" t="s">
        <v>1570</v>
      </c>
      <c r="B957" s="21" t="s">
        <v>1571</v>
      </c>
      <c r="C957" s="23" t="s">
        <v>49</v>
      </c>
      <c r="D957" s="23">
        <v>37</v>
      </c>
      <c r="E957" s="23"/>
      <c r="F957" s="23">
        <v>6500</v>
      </c>
      <c r="G957" s="107">
        <f t="shared" si="57"/>
        <v>240500</v>
      </c>
      <c r="I957" s="7">
        <f>SUMIFS(NK_XUAT_NHAP!L:L,NK_XUAT_NHAP!E:E,A957,NK_XUAT_NHAP!B:B,"PNK")</f>
        <v>0</v>
      </c>
      <c r="J957" s="7">
        <f>SUMIFS(NK_XUAT_NHAP!O:O,NK_XUAT_NHAP!E:E,A957,NK_XUAT_NHAP!B:B,"PNK")</f>
        <v>0</v>
      </c>
      <c r="K957" s="7">
        <f>SUMIFS(NK_XUAT_NHAP!L:L,NK_XUAT_NHAP!E:E,A957,NK_XUAT_NHAP!B:B,"PXK")</f>
        <v>0</v>
      </c>
      <c r="L957" s="7">
        <f>SUMIFS(NK_XUAT_NHAP!O:O,NK_XUAT_NHAP!E:E,A957,NK_XUAT_NHAP!B:B,"PXK")</f>
        <v>0</v>
      </c>
      <c r="M957" s="7">
        <f t="shared" si="58"/>
        <v>37</v>
      </c>
      <c r="N957" s="7">
        <f t="shared" si="59"/>
        <v>240500</v>
      </c>
      <c r="O957" s="7">
        <f t="shared" si="60"/>
        <v>6500</v>
      </c>
    </row>
    <row r="958" spans="1:15" ht="19.5" customHeight="1" x14ac:dyDescent="0.25">
      <c r="A958" s="106" t="s">
        <v>1572</v>
      </c>
      <c r="B958" s="21" t="s">
        <v>1573</v>
      </c>
      <c r="C958" s="23" t="s">
        <v>49</v>
      </c>
      <c r="D958" s="23">
        <v>0</v>
      </c>
      <c r="E958" s="23"/>
      <c r="F958" s="23">
        <v>7500</v>
      </c>
      <c r="G958" s="107">
        <f t="shared" si="57"/>
        <v>0</v>
      </c>
      <c r="I958" s="7">
        <f>SUMIFS(NK_XUAT_NHAP!L:L,NK_XUAT_NHAP!E:E,A958,NK_XUAT_NHAP!B:B,"PNK")</f>
        <v>2</v>
      </c>
      <c r="J958" s="7">
        <f>SUMIFS(NK_XUAT_NHAP!O:O,NK_XUAT_NHAP!E:E,A958,NK_XUAT_NHAP!B:B,"PNK")</f>
        <v>14000</v>
      </c>
      <c r="K958" s="7">
        <f>SUMIFS(NK_XUAT_NHAP!L:L,NK_XUAT_NHAP!E:E,A958,NK_XUAT_NHAP!B:B,"PXK")</f>
        <v>2</v>
      </c>
      <c r="L958" s="7">
        <f>SUMIFS(NK_XUAT_NHAP!O:O,NK_XUAT_NHAP!E:E,A958,NK_XUAT_NHAP!B:B,"PXK")</f>
        <v>20200</v>
      </c>
      <c r="M958" s="7">
        <f t="shared" si="58"/>
        <v>0</v>
      </c>
      <c r="N958" s="7">
        <f t="shared" si="59"/>
        <v>-6200</v>
      </c>
      <c r="O958" s="7">
        <f t="shared" si="60"/>
        <v>0</v>
      </c>
    </row>
    <row r="959" spans="1:15" ht="19.5" customHeight="1" x14ac:dyDescent="0.25">
      <c r="A959" s="106" t="s">
        <v>1574</v>
      </c>
      <c r="B959" s="21" t="s">
        <v>1575</v>
      </c>
      <c r="C959" s="23" t="s">
        <v>49</v>
      </c>
      <c r="D959" s="23">
        <v>0</v>
      </c>
      <c r="E959" s="23"/>
      <c r="F959" s="23">
        <v>10600</v>
      </c>
      <c r="G959" s="107">
        <f t="shared" si="57"/>
        <v>0</v>
      </c>
      <c r="I959" s="7">
        <f>SUMIFS(NK_XUAT_NHAP!L:L,NK_XUAT_NHAP!E:E,A959,NK_XUAT_NHAP!B:B,"PNK")</f>
        <v>29</v>
      </c>
      <c r="J959" s="7">
        <f>SUMIFS(NK_XUAT_NHAP!O:O,NK_XUAT_NHAP!E:E,A959,NK_XUAT_NHAP!B:B,"PNK")</f>
        <v>287100</v>
      </c>
      <c r="K959" s="7">
        <f>SUMIFS(NK_XUAT_NHAP!L:L,NK_XUAT_NHAP!E:E,A959,NK_XUAT_NHAP!B:B,"PXK")</f>
        <v>29</v>
      </c>
      <c r="L959" s="7">
        <f>SUMIFS(NK_XUAT_NHAP!O:O,NK_XUAT_NHAP!E:E,A959,NK_XUAT_NHAP!B:B,"PXK")</f>
        <v>411800</v>
      </c>
      <c r="M959" s="7">
        <f t="shared" si="58"/>
        <v>0</v>
      </c>
      <c r="N959" s="7">
        <f t="shared" si="59"/>
        <v>-124700</v>
      </c>
      <c r="O959" s="7">
        <f t="shared" si="60"/>
        <v>0</v>
      </c>
    </row>
    <row r="960" spans="1:15" ht="19.5" customHeight="1" x14ac:dyDescent="0.25">
      <c r="A960" s="106" t="s">
        <v>1576</v>
      </c>
      <c r="B960" s="21" t="s">
        <v>1577</v>
      </c>
      <c r="C960" s="23" t="s">
        <v>49</v>
      </c>
      <c r="D960" s="23">
        <v>0</v>
      </c>
      <c r="E960" s="23"/>
      <c r="F960" s="23">
        <v>12300</v>
      </c>
      <c r="G960" s="107">
        <f t="shared" si="57"/>
        <v>0</v>
      </c>
      <c r="I960" s="7">
        <f>SUMIFS(NK_XUAT_NHAP!L:L,NK_XUAT_NHAP!E:E,A960,NK_XUAT_NHAP!B:B,"PNK")</f>
        <v>0</v>
      </c>
      <c r="J960" s="7">
        <f>SUMIFS(NK_XUAT_NHAP!O:O,NK_XUAT_NHAP!E:E,A960,NK_XUAT_NHAP!B:B,"PNK")</f>
        <v>0</v>
      </c>
      <c r="K960" s="7">
        <f>SUMIFS(NK_XUAT_NHAP!L:L,NK_XUAT_NHAP!E:E,A960,NK_XUAT_NHAP!B:B,"PXK")</f>
        <v>0</v>
      </c>
      <c r="L960" s="7">
        <f>SUMIFS(NK_XUAT_NHAP!O:O,NK_XUAT_NHAP!E:E,A960,NK_XUAT_NHAP!B:B,"PXK")</f>
        <v>0</v>
      </c>
      <c r="M960" s="7">
        <f t="shared" si="58"/>
        <v>0</v>
      </c>
      <c r="N960" s="7">
        <f t="shared" si="59"/>
        <v>0</v>
      </c>
      <c r="O960" s="7">
        <f t="shared" si="60"/>
        <v>0</v>
      </c>
    </row>
    <row r="961" spans="1:15" ht="19.5" customHeight="1" x14ac:dyDescent="0.25">
      <c r="A961" s="106" t="s">
        <v>1578</v>
      </c>
      <c r="B961" s="21" t="s">
        <v>1579</v>
      </c>
      <c r="C961" s="23" t="s">
        <v>49</v>
      </c>
      <c r="D961" s="23">
        <v>0</v>
      </c>
      <c r="E961" s="23"/>
      <c r="F961" s="23">
        <v>16900</v>
      </c>
      <c r="G961" s="107">
        <f t="shared" si="57"/>
        <v>0</v>
      </c>
      <c r="I961" s="7">
        <f>SUMIFS(NK_XUAT_NHAP!L:L,NK_XUAT_NHAP!E:E,A961,NK_XUAT_NHAP!B:B,"PNK")</f>
        <v>0</v>
      </c>
      <c r="J961" s="7">
        <f>SUMIFS(NK_XUAT_NHAP!O:O,NK_XUAT_NHAP!E:E,A961,NK_XUAT_NHAP!B:B,"PNK")</f>
        <v>0</v>
      </c>
      <c r="K961" s="7">
        <f>SUMIFS(NK_XUAT_NHAP!L:L,NK_XUAT_NHAP!E:E,A961,NK_XUAT_NHAP!B:B,"PXK")</f>
        <v>0</v>
      </c>
      <c r="L961" s="7">
        <f>SUMIFS(NK_XUAT_NHAP!O:O,NK_XUAT_NHAP!E:E,A961,NK_XUAT_NHAP!B:B,"PXK")</f>
        <v>0</v>
      </c>
      <c r="M961" s="7">
        <f t="shared" si="58"/>
        <v>0</v>
      </c>
      <c r="N961" s="7">
        <f t="shared" si="59"/>
        <v>0</v>
      </c>
      <c r="O961" s="7">
        <f t="shared" si="60"/>
        <v>0</v>
      </c>
    </row>
    <row r="962" spans="1:15" s="24" customFormat="1" ht="19.5" customHeight="1" x14ac:dyDescent="0.25">
      <c r="A962" s="106" t="s">
        <v>1580</v>
      </c>
      <c r="B962" s="21" t="s">
        <v>1581</v>
      </c>
      <c r="C962" s="23" t="s">
        <v>49</v>
      </c>
      <c r="D962" s="23">
        <v>0</v>
      </c>
      <c r="E962" s="23"/>
      <c r="F962" s="23">
        <v>20800</v>
      </c>
      <c r="G962" s="107">
        <f t="shared" si="57"/>
        <v>0</v>
      </c>
      <c r="I962" s="7">
        <f>SUMIFS(NK_XUAT_NHAP!L:L,NK_XUAT_NHAP!E:E,A962,NK_XUAT_NHAP!B:B,"PNK")</f>
        <v>3</v>
      </c>
      <c r="J962" s="7">
        <f>SUMIFS(NK_XUAT_NHAP!O:O,NK_XUAT_NHAP!E:E,A962,NK_XUAT_NHAP!B:B,"PNK")</f>
        <v>58200</v>
      </c>
      <c r="K962" s="7">
        <f>SUMIFS(NK_XUAT_NHAP!L:L,NK_XUAT_NHAP!E:E,A962,NK_XUAT_NHAP!B:B,"PXK")</f>
        <v>3</v>
      </c>
      <c r="L962" s="7">
        <f>SUMIFS(NK_XUAT_NHAP!O:O,NK_XUAT_NHAP!E:E,A962,NK_XUAT_NHAP!B:B,"PXK")</f>
        <v>73800</v>
      </c>
      <c r="M962" s="7">
        <f t="shared" si="58"/>
        <v>0</v>
      </c>
      <c r="N962" s="7">
        <f t="shared" si="59"/>
        <v>-15600</v>
      </c>
      <c r="O962" s="7">
        <f t="shared" si="60"/>
        <v>0</v>
      </c>
    </row>
    <row r="963" spans="1:15" ht="19.5" customHeight="1" x14ac:dyDescent="0.25">
      <c r="A963" s="106" t="s">
        <v>1582</v>
      </c>
      <c r="B963" s="21" t="s">
        <v>1583</v>
      </c>
      <c r="C963" s="23" t="s">
        <v>49</v>
      </c>
      <c r="D963" s="23">
        <v>101</v>
      </c>
      <c r="E963" s="23"/>
      <c r="F963" s="23">
        <v>22200</v>
      </c>
      <c r="G963" s="107">
        <f t="shared" si="57"/>
        <v>2242200</v>
      </c>
      <c r="I963" s="7">
        <f>SUMIFS(NK_XUAT_NHAP!L:L,NK_XUAT_NHAP!E:E,A963,NK_XUAT_NHAP!B:B,"PNK")</f>
        <v>0</v>
      </c>
      <c r="J963" s="7">
        <f>SUMIFS(NK_XUAT_NHAP!O:O,NK_XUAT_NHAP!E:E,A963,NK_XUAT_NHAP!B:B,"PNK")</f>
        <v>0</v>
      </c>
      <c r="K963" s="7">
        <f>SUMIFS(NK_XUAT_NHAP!L:L,NK_XUAT_NHAP!E:E,A963,NK_XUAT_NHAP!B:B,"PXK")</f>
        <v>0</v>
      </c>
      <c r="L963" s="7">
        <f>SUMIFS(NK_XUAT_NHAP!O:O,NK_XUAT_NHAP!E:E,A963,NK_XUAT_NHAP!B:B,"PXK")</f>
        <v>0</v>
      </c>
      <c r="M963" s="7">
        <f t="shared" si="58"/>
        <v>101</v>
      </c>
      <c r="N963" s="7">
        <f t="shared" si="59"/>
        <v>2242200</v>
      </c>
      <c r="O963" s="7">
        <f t="shared" si="60"/>
        <v>22200</v>
      </c>
    </row>
    <row r="964" spans="1:15" ht="19.5" customHeight="1" x14ac:dyDescent="0.25">
      <c r="A964" s="106" t="s">
        <v>1584</v>
      </c>
      <c r="B964" s="21" t="s">
        <v>1585</v>
      </c>
      <c r="C964" s="23" t="s">
        <v>49</v>
      </c>
      <c r="D964" s="23">
        <v>1</v>
      </c>
      <c r="E964" s="23"/>
      <c r="F964" s="23">
        <v>32900</v>
      </c>
      <c r="G964" s="107">
        <f t="shared" si="57"/>
        <v>32900</v>
      </c>
      <c r="I964" s="7">
        <f>SUMIFS(NK_XUAT_NHAP!L:L,NK_XUAT_NHAP!E:E,A964,NK_XUAT_NHAP!B:B,"PNK")</f>
        <v>0</v>
      </c>
      <c r="J964" s="7">
        <f>SUMIFS(NK_XUAT_NHAP!O:O,NK_XUAT_NHAP!E:E,A964,NK_XUAT_NHAP!B:B,"PNK")</f>
        <v>0</v>
      </c>
      <c r="K964" s="7">
        <f>SUMIFS(NK_XUAT_NHAP!L:L,NK_XUAT_NHAP!E:E,A964,NK_XUAT_NHAP!B:B,"PXK")</f>
        <v>0</v>
      </c>
      <c r="L964" s="7">
        <f>SUMIFS(NK_XUAT_NHAP!O:O,NK_XUAT_NHAP!E:E,A964,NK_XUAT_NHAP!B:B,"PXK")</f>
        <v>0</v>
      </c>
      <c r="M964" s="7">
        <f t="shared" si="58"/>
        <v>1</v>
      </c>
      <c r="N964" s="7">
        <f t="shared" si="59"/>
        <v>32900</v>
      </c>
      <c r="O964" s="7">
        <f t="shared" si="60"/>
        <v>32900</v>
      </c>
    </row>
    <row r="965" spans="1:15" ht="19.5" customHeight="1" x14ac:dyDescent="0.25">
      <c r="A965" s="106" t="s">
        <v>1586</v>
      </c>
      <c r="B965" s="21" t="s">
        <v>1587</v>
      </c>
      <c r="C965" s="23" t="s">
        <v>49</v>
      </c>
      <c r="D965" s="23">
        <v>0</v>
      </c>
      <c r="E965" s="23"/>
      <c r="F965" s="23">
        <v>40200</v>
      </c>
      <c r="G965" s="107">
        <f t="shared" ref="G965:G1028" si="61">(D965+E965)*F965</f>
        <v>0</v>
      </c>
      <c r="I965" s="7">
        <f>SUMIFS(NK_XUAT_NHAP!L:L,NK_XUAT_NHAP!E:E,A965,NK_XUAT_NHAP!B:B,"PNK")</f>
        <v>0</v>
      </c>
      <c r="J965" s="7">
        <f>SUMIFS(NK_XUAT_NHAP!O:O,NK_XUAT_NHAP!E:E,A965,NK_XUAT_NHAP!B:B,"PNK")</f>
        <v>0</v>
      </c>
      <c r="K965" s="7">
        <f>SUMIFS(NK_XUAT_NHAP!L:L,NK_XUAT_NHAP!E:E,A965,NK_XUAT_NHAP!B:B,"PXK")</f>
        <v>0</v>
      </c>
      <c r="L965" s="7">
        <f>SUMIFS(NK_XUAT_NHAP!O:O,NK_XUAT_NHAP!E:E,A965,NK_XUAT_NHAP!B:B,"PXK")</f>
        <v>0</v>
      </c>
      <c r="M965" s="7">
        <f t="shared" ref="M965:M1028" si="62">D965+E965+I965-K965</f>
        <v>0</v>
      </c>
      <c r="N965" s="7">
        <f t="shared" ref="N965:N1028" si="63">G965+J965-L965</f>
        <v>0</v>
      </c>
      <c r="O965" s="7">
        <f t="shared" ref="O965:O1028" si="64">+IF(M965=0,0,N965/M965)</f>
        <v>0</v>
      </c>
    </row>
    <row r="966" spans="1:15" ht="19.5" customHeight="1" x14ac:dyDescent="0.25">
      <c r="A966" s="106" t="s">
        <v>1588</v>
      </c>
      <c r="B966" s="21" t="s">
        <v>1589</v>
      </c>
      <c r="C966" s="23" t="s">
        <v>49</v>
      </c>
      <c r="D966" s="23">
        <v>0</v>
      </c>
      <c r="E966" s="23"/>
      <c r="F966" s="23">
        <v>46700</v>
      </c>
      <c r="G966" s="107">
        <f t="shared" si="61"/>
        <v>0</v>
      </c>
      <c r="I966" s="7">
        <f>SUMIFS(NK_XUAT_NHAP!L:L,NK_XUAT_NHAP!E:E,A966,NK_XUAT_NHAP!B:B,"PNK")</f>
        <v>0</v>
      </c>
      <c r="J966" s="7">
        <f>SUMIFS(NK_XUAT_NHAP!O:O,NK_XUAT_NHAP!E:E,A966,NK_XUAT_NHAP!B:B,"PNK")</f>
        <v>0</v>
      </c>
      <c r="K966" s="7">
        <f>SUMIFS(NK_XUAT_NHAP!L:L,NK_XUAT_NHAP!E:E,A966,NK_XUAT_NHAP!B:B,"PXK")</f>
        <v>0</v>
      </c>
      <c r="L966" s="7">
        <f>SUMIFS(NK_XUAT_NHAP!O:O,NK_XUAT_NHAP!E:E,A966,NK_XUAT_NHAP!B:B,"PXK")</f>
        <v>0</v>
      </c>
      <c r="M966" s="7">
        <f t="shared" si="62"/>
        <v>0</v>
      </c>
      <c r="N966" s="7">
        <f t="shared" si="63"/>
        <v>0</v>
      </c>
      <c r="O966" s="7">
        <f t="shared" si="64"/>
        <v>0</v>
      </c>
    </row>
    <row r="967" spans="1:15" ht="19.5" customHeight="1" x14ac:dyDescent="0.25">
      <c r="A967" s="106" t="s">
        <v>1590</v>
      </c>
      <c r="B967" s="21" t="s">
        <v>1591</v>
      </c>
      <c r="C967" s="23">
        <v>0</v>
      </c>
      <c r="D967" s="23">
        <v>0</v>
      </c>
      <c r="E967" s="23"/>
      <c r="F967" s="23">
        <v>0</v>
      </c>
      <c r="G967" s="107">
        <f t="shared" si="61"/>
        <v>0</v>
      </c>
      <c r="I967" s="7">
        <f>SUMIFS(NK_XUAT_NHAP!L:L,NK_XUAT_NHAP!E:E,A967,NK_XUAT_NHAP!B:B,"PNK")</f>
        <v>0</v>
      </c>
      <c r="J967" s="7">
        <f>SUMIFS(NK_XUAT_NHAP!O:O,NK_XUAT_NHAP!E:E,A967,NK_XUAT_NHAP!B:B,"PNK")</f>
        <v>0</v>
      </c>
      <c r="K967" s="7">
        <f>SUMIFS(NK_XUAT_NHAP!L:L,NK_XUAT_NHAP!E:E,A967,NK_XUAT_NHAP!B:B,"PXK")</f>
        <v>0</v>
      </c>
      <c r="L967" s="7">
        <f>SUMIFS(NK_XUAT_NHAP!O:O,NK_XUAT_NHAP!E:E,A967,NK_XUAT_NHAP!B:B,"PXK")</f>
        <v>0</v>
      </c>
      <c r="M967" s="7">
        <f t="shared" si="62"/>
        <v>0</v>
      </c>
      <c r="N967" s="7">
        <f t="shared" si="63"/>
        <v>0</v>
      </c>
      <c r="O967" s="7">
        <f t="shared" si="64"/>
        <v>0</v>
      </c>
    </row>
    <row r="968" spans="1:15" ht="19.5" customHeight="1" x14ac:dyDescent="0.25">
      <c r="A968" s="106" t="s">
        <v>1592</v>
      </c>
      <c r="B968" s="21" t="s">
        <v>1593</v>
      </c>
      <c r="C968" s="23" t="s">
        <v>49</v>
      </c>
      <c r="D968" s="23">
        <v>20</v>
      </c>
      <c r="E968" s="23"/>
      <c r="F968" s="23">
        <v>6500</v>
      </c>
      <c r="G968" s="107">
        <f t="shared" si="61"/>
        <v>130000</v>
      </c>
      <c r="I968" s="7">
        <f>SUMIFS(NK_XUAT_NHAP!L:L,NK_XUAT_NHAP!E:E,A968,NK_XUAT_NHAP!B:B,"PNK")</f>
        <v>0</v>
      </c>
      <c r="J968" s="7">
        <f>SUMIFS(NK_XUAT_NHAP!O:O,NK_XUAT_NHAP!E:E,A968,NK_XUAT_NHAP!B:B,"PNK")</f>
        <v>0</v>
      </c>
      <c r="K968" s="7">
        <f>SUMIFS(NK_XUAT_NHAP!L:L,NK_XUAT_NHAP!E:E,A968,NK_XUAT_NHAP!B:B,"PXK")</f>
        <v>0</v>
      </c>
      <c r="L968" s="7">
        <f>SUMIFS(NK_XUAT_NHAP!O:O,NK_XUAT_NHAP!E:E,A968,NK_XUAT_NHAP!B:B,"PXK")</f>
        <v>0</v>
      </c>
      <c r="M968" s="7">
        <f t="shared" si="62"/>
        <v>20</v>
      </c>
      <c r="N968" s="7">
        <f t="shared" si="63"/>
        <v>130000</v>
      </c>
      <c r="O968" s="7">
        <f t="shared" si="64"/>
        <v>6500</v>
      </c>
    </row>
    <row r="969" spans="1:15" ht="19.5" customHeight="1" x14ac:dyDescent="0.25">
      <c r="A969" s="106" t="s">
        <v>1594</v>
      </c>
      <c r="B969" s="21" t="s">
        <v>1595</v>
      </c>
      <c r="C969" s="23" t="s">
        <v>49</v>
      </c>
      <c r="D969" s="23">
        <v>20</v>
      </c>
      <c r="E969" s="23"/>
      <c r="F969" s="23">
        <v>12400</v>
      </c>
      <c r="G969" s="107">
        <f t="shared" si="61"/>
        <v>248000</v>
      </c>
      <c r="I969" s="7">
        <f>SUMIFS(NK_XUAT_NHAP!L:L,NK_XUAT_NHAP!E:E,A969,NK_XUAT_NHAP!B:B,"PNK")</f>
        <v>0</v>
      </c>
      <c r="J969" s="7">
        <f>SUMIFS(NK_XUAT_NHAP!O:O,NK_XUAT_NHAP!E:E,A969,NK_XUAT_NHAP!B:B,"PNK")</f>
        <v>0</v>
      </c>
      <c r="K969" s="7">
        <f>SUMIFS(NK_XUAT_NHAP!L:L,NK_XUAT_NHAP!E:E,A969,NK_XUAT_NHAP!B:B,"PXK")</f>
        <v>0</v>
      </c>
      <c r="L969" s="7">
        <f>SUMIFS(NK_XUAT_NHAP!O:O,NK_XUAT_NHAP!E:E,A969,NK_XUAT_NHAP!B:B,"PXK")</f>
        <v>0</v>
      </c>
      <c r="M969" s="7">
        <f t="shared" si="62"/>
        <v>20</v>
      </c>
      <c r="N969" s="7">
        <f t="shared" si="63"/>
        <v>248000</v>
      </c>
      <c r="O969" s="7">
        <f t="shared" si="64"/>
        <v>12400</v>
      </c>
    </row>
    <row r="970" spans="1:15" ht="19.5" customHeight="1" x14ac:dyDescent="0.25">
      <c r="A970" s="106" t="s">
        <v>1596</v>
      </c>
      <c r="B970" s="21" t="s">
        <v>1597</v>
      </c>
      <c r="C970" s="23" t="s">
        <v>49</v>
      </c>
      <c r="D970" s="23">
        <v>0</v>
      </c>
      <c r="E970" s="23"/>
      <c r="F970" s="23">
        <v>13200</v>
      </c>
      <c r="G970" s="107">
        <f t="shared" si="61"/>
        <v>0</v>
      </c>
      <c r="I970" s="7">
        <f>SUMIFS(NK_XUAT_NHAP!L:L,NK_XUAT_NHAP!E:E,A970,NK_XUAT_NHAP!B:B,"PNK")</f>
        <v>0</v>
      </c>
      <c r="J970" s="7">
        <f>SUMIFS(NK_XUAT_NHAP!O:O,NK_XUAT_NHAP!E:E,A970,NK_XUAT_NHAP!B:B,"PNK")</f>
        <v>0</v>
      </c>
      <c r="K970" s="7">
        <f>SUMIFS(NK_XUAT_NHAP!L:L,NK_XUAT_NHAP!E:E,A970,NK_XUAT_NHAP!B:B,"PXK")</f>
        <v>0</v>
      </c>
      <c r="L970" s="7">
        <f>SUMIFS(NK_XUAT_NHAP!O:O,NK_XUAT_NHAP!E:E,A970,NK_XUAT_NHAP!B:B,"PXK")</f>
        <v>0</v>
      </c>
      <c r="M970" s="7">
        <f t="shared" si="62"/>
        <v>0</v>
      </c>
      <c r="N970" s="7">
        <f t="shared" si="63"/>
        <v>0</v>
      </c>
      <c r="O970" s="7">
        <f t="shared" si="64"/>
        <v>0</v>
      </c>
    </row>
    <row r="971" spans="1:15" ht="19.5" customHeight="1" x14ac:dyDescent="0.25">
      <c r="A971" s="106" t="s">
        <v>1598</v>
      </c>
      <c r="B971" s="21" t="s">
        <v>1599</v>
      </c>
      <c r="C971" s="23" t="s">
        <v>49</v>
      </c>
      <c r="D971" s="23">
        <v>0</v>
      </c>
      <c r="E971" s="23"/>
      <c r="F971" s="23">
        <v>19700</v>
      </c>
      <c r="G971" s="107">
        <f t="shared" si="61"/>
        <v>0</v>
      </c>
      <c r="I971" s="7">
        <f>SUMIFS(NK_XUAT_NHAP!L:L,NK_XUAT_NHAP!E:E,A971,NK_XUAT_NHAP!B:B,"PNK")</f>
        <v>0</v>
      </c>
      <c r="J971" s="7">
        <f>SUMIFS(NK_XUAT_NHAP!O:O,NK_XUAT_NHAP!E:E,A971,NK_XUAT_NHAP!B:B,"PNK")</f>
        <v>0</v>
      </c>
      <c r="K971" s="7">
        <f>SUMIFS(NK_XUAT_NHAP!L:L,NK_XUAT_NHAP!E:E,A971,NK_XUAT_NHAP!B:B,"PXK")</f>
        <v>0</v>
      </c>
      <c r="L971" s="7">
        <f>SUMIFS(NK_XUAT_NHAP!O:O,NK_XUAT_NHAP!E:E,A971,NK_XUAT_NHAP!B:B,"PXK")</f>
        <v>0</v>
      </c>
      <c r="M971" s="7">
        <f t="shared" si="62"/>
        <v>0</v>
      </c>
      <c r="N971" s="7">
        <f t="shared" si="63"/>
        <v>0</v>
      </c>
      <c r="O971" s="7">
        <f t="shared" si="64"/>
        <v>0</v>
      </c>
    </row>
    <row r="972" spans="1:15" ht="19.5" customHeight="1" x14ac:dyDescent="0.25">
      <c r="A972" s="106" t="s">
        <v>1600</v>
      </c>
      <c r="B972" s="21" t="s">
        <v>1601</v>
      </c>
      <c r="C972" s="23" t="s">
        <v>49</v>
      </c>
      <c r="D972" s="23">
        <v>6</v>
      </c>
      <c r="E972" s="23"/>
      <c r="F972" s="23">
        <v>23200</v>
      </c>
      <c r="G972" s="107">
        <f t="shared" si="61"/>
        <v>139200</v>
      </c>
      <c r="I972" s="7">
        <f>SUMIFS(NK_XUAT_NHAP!L:L,NK_XUAT_NHAP!E:E,A972,NK_XUAT_NHAP!B:B,"PNK")</f>
        <v>0</v>
      </c>
      <c r="J972" s="7">
        <f>SUMIFS(NK_XUAT_NHAP!O:O,NK_XUAT_NHAP!E:E,A972,NK_XUAT_NHAP!B:B,"PNK")</f>
        <v>0</v>
      </c>
      <c r="K972" s="7">
        <f>SUMIFS(NK_XUAT_NHAP!L:L,NK_XUAT_NHAP!E:E,A972,NK_XUAT_NHAP!B:B,"PXK")</f>
        <v>0</v>
      </c>
      <c r="L972" s="7">
        <f>SUMIFS(NK_XUAT_NHAP!O:O,NK_XUAT_NHAP!E:E,A972,NK_XUAT_NHAP!B:B,"PXK")</f>
        <v>0</v>
      </c>
      <c r="M972" s="7">
        <f t="shared" si="62"/>
        <v>6</v>
      </c>
      <c r="N972" s="7">
        <f t="shared" si="63"/>
        <v>139200</v>
      </c>
      <c r="O972" s="7">
        <f t="shared" si="64"/>
        <v>23200</v>
      </c>
    </row>
    <row r="973" spans="1:15" ht="19.5" customHeight="1" x14ac:dyDescent="0.25">
      <c r="A973" s="106" t="s">
        <v>1602</v>
      </c>
      <c r="B973" s="21" t="s">
        <v>1603</v>
      </c>
      <c r="C973" s="23" t="s">
        <v>49</v>
      </c>
      <c r="D973" s="23">
        <v>20</v>
      </c>
      <c r="E973" s="23"/>
      <c r="F973" s="23">
        <v>36700</v>
      </c>
      <c r="G973" s="107">
        <f t="shared" si="61"/>
        <v>734000</v>
      </c>
      <c r="I973" s="7">
        <f>SUMIFS(NK_XUAT_NHAP!L:L,NK_XUAT_NHAP!E:E,A973,NK_XUAT_NHAP!B:B,"PNK")</f>
        <v>0</v>
      </c>
      <c r="J973" s="7">
        <f>SUMIFS(NK_XUAT_NHAP!O:O,NK_XUAT_NHAP!E:E,A973,NK_XUAT_NHAP!B:B,"PNK")</f>
        <v>0</v>
      </c>
      <c r="K973" s="7">
        <f>SUMIFS(NK_XUAT_NHAP!L:L,NK_XUAT_NHAP!E:E,A973,NK_XUAT_NHAP!B:B,"PXK")</f>
        <v>0</v>
      </c>
      <c r="L973" s="7">
        <f>SUMIFS(NK_XUAT_NHAP!O:O,NK_XUAT_NHAP!E:E,A973,NK_XUAT_NHAP!B:B,"PXK")</f>
        <v>0</v>
      </c>
      <c r="M973" s="7">
        <f t="shared" si="62"/>
        <v>20</v>
      </c>
      <c r="N973" s="7">
        <f t="shared" si="63"/>
        <v>734000</v>
      </c>
      <c r="O973" s="7">
        <f t="shared" si="64"/>
        <v>36700</v>
      </c>
    </row>
    <row r="974" spans="1:15" ht="19.5" customHeight="1" x14ac:dyDescent="0.25">
      <c r="A974" s="106" t="s">
        <v>1604</v>
      </c>
      <c r="B974" s="21" t="s">
        <v>1605</v>
      </c>
      <c r="C974" s="23" t="s">
        <v>49</v>
      </c>
      <c r="D974" s="23">
        <v>2</v>
      </c>
      <c r="E974" s="23"/>
      <c r="F974" s="23">
        <v>44100</v>
      </c>
      <c r="G974" s="107">
        <f t="shared" si="61"/>
        <v>88200</v>
      </c>
      <c r="I974" s="7">
        <f>SUMIFS(NK_XUAT_NHAP!L:L,NK_XUAT_NHAP!E:E,A974,NK_XUAT_NHAP!B:B,"PNK")</f>
        <v>0</v>
      </c>
      <c r="J974" s="7">
        <f>SUMIFS(NK_XUAT_NHAP!O:O,NK_XUAT_NHAP!E:E,A974,NK_XUAT_NHAP!B:B,"PNK")</f>
        <v>0</v>
      </c>
      <c r="K974" s="7">
        <f>SUMIFS(NK_XUAT_NHAP!L:L,NK_XUAT_NHAP!E:E,A974,NK_XUAT_NHAP!B:B,"PXK")</f>
        <v>0</v>
      </c>
      <c r="L974" s="7">
        <f>SUMIFS(NK_XUAT_NHAP!O:O,NK_XUAT_NHAP!E:E,A974,NK_XUAT_NHAP!B:B,"PXK")</f>
        <v>0</v>
      </c>
      <c r="M974" s="7">
        <f t="shared" si="62"/>
        <v>2</v>
      </c>
      <c r="N974" s="7">
        <f t="shared" si="63"/>
        <v>88200</v>
      </c>
      <c r="O974" s="7">
        <f t="shared" si="64"/>
        <v>44100</v>
      </c>
    </row>
    <row r="975" spans="1:15" ht="19.5" customHeight="1" x14ac:dyDescent="0.25">
      <c r="A975" s="106" t="s">
        <v>1606</v>
      </c>
      <c r="B975" s="21" t="s">
        <v>1607</v>
      </c>
      <c r="C975" s="23" t="s">
        <v>49</v>
      </c>
      <c r="D975" s="23">
        <v>6</v>
      </c>
      <c r="E975" s="23"/>
      <c r="F975" s="23">
        <v>54100</v>
      </c>
      <c r="G975" s="107">
        <f t="shared" si="61"/>
        <v>324600</v>
      </c>
      <c r="I975" s="7">
        <f>SUMIFS(NK_XUAT_NHAP!L:L,NK_XUAT_NHAP!E:E,A975,NK_XUAT_NHAP!B:B,"PNK")</f>
        <v>12</v>
      </c>
      <c r="J975" s="7">
        <f>SUMIFS(NK_XUAT_NHAP!O:O,NK_XUAT_NHAP!E:E,A975,NK_XUAT_NHAP!B:B,"PNK")</f>
        <v>604800</v>
      </c>
      <c r="K975" s="7">
        <f>SUMIFS(NK_XUAT_NHAP!L:L,NK_XUAT_NHAP!E:E,A975,NK_XUAT_NHAP!B:B,"PXK")</f>
        <v>18</v>
      </c>
      <c r="L975" s="7">
        <f>SUMIFS(NK_XUAT_NHAP!O:O,NK_XUAT_NHAP!E:E,A975,NK_XUAT_NHAP!B:B,"PXK")</f>
        <v>1305000</v>
      </c>
      <c r="M975" s="7">
        <f t="shared" si="62"/>
        <v>0</v>
      </c>
      <c r="N975" s="7">
        <f t="shared" si="63"/>
        <v>-375600</v>
      </c>
      <c r="O975" s="7">
        <f t="shared" si="64"/>
        <v>0</v>
      </c>
    </row>
    <row r="976" spans="1:15" ht="19.5" customHeight="1" x14ac:dyDescent="0.25">
      <c r="A976" s="106" t="s">
        <v>1608</v>
      </c>
      <c r="B976" s="21" t="s">
        <v>1609</v>
      </c>
      <c r="C976" s="23" t="s">
        <v>49</v>
      </c>
      <c r="D976" s="23">
        <v>0</v>
      </c>
      <c r="E976" s="23"/>
      <c r="F976" s="23">
        <v>69600</v>
      </c>
      <c r="G976" s="107">
        <f t="shared" si="61"/>
        <v>0</v>
      </c>
      <c r="I976" s="7">
        <f>SUMIFS(NK_XUAT_NHAP!L:L,NK_XUAT_NHAP!E:E,A976,NK_XUAT_NHAP!B:B,"PNK")</f>
        <v>0</v>
      </c>
      <c r="J976" s="7">
        <f>SUMIFS(NK_XUAT_NHAP!O:O,NK_XUAT_NHAP!E:E,A976,NK_XUAT_NHAP!B:B,"PNK")</f>
        <v>0</v>
      </c>
      <c r="K976" s="7">
        <f>SUMIFS(NK_XUAT_NHAP!L:L,NK_XUAT_NHAP!E:E,A976,NK_XUAT_NHAP!B:B,"PXK")</f>
        <v>0</v>
      </c>
      <c r="L976" s="7">
        <f>SUMIFS(NK_XUAT_NHAP!O:O,NK_XUAT_NHAP!E:E,A976,NK_XUAT_NHAP!B:B,"PXK")</f>
        <v>0</v>
      </c>
      <c r="M976" s="7">
        <f t="shared" si="62"/>
        <v>0</v>
      </c>
      <c r="N976" s="7">
        <f t="shared" si="63"/>
        <v>0</v>
      </c>
      <c r="O976" s="7">
        <f t="shared" si="64"/>
        <v>0</v>
      </c>
    </row>
    <row r="977" spans="1:15" ht="19.5" customHeight="1" x14ac:dyDescent="0.25">
      <c r="A977" s="106" t="s">
        <v>1610</v>
      </c>
      <c r="B977" s="21" t="s">
        <v>1611</v>
      </c>
      <c r="C977" s="23" t="s">
        <v>49</v>
      </c>
      <c r="D977" s="23">
        <v>0</v>
      </c>
      <c r="E977" s="23"/>
      <c r="F977" s="23">
        <v>78000</v>
      </c>
      <c r="G977" s="107">
        <f t="shared" si="61"/>
        <v>0</v>
      </c>
      <c r="I977" s="7">
        <f>SUMIFS(NK_XUAT_NHAP!L:L,NK_XUAT_NHAP!E:E,A977,NK_XUAT_NHAP!B:B,"PNK")</f>
        <v>0</v>
      </c>
      <c r="J977" s="7">
        <f>SUMIFS(NK_XUAT_NHAP!O:O,NK_XUAT_NHAP!E:E,A977,NK_XUAT_NHAP!B:B,"PNK")</f>
        <v>0</v>
      </c>
      <c r="K977" s="7">
        <f>SUMIFS(NK_XUAT_NHAP!L:L,NK_XUAT_NHAP!E:E,A977,NK_XUAT_NHAP!B:B,"PXK")</f>
        <v>0</v>
      </c>
      <c r="L977" s="7">
        <f>SUMIFS(NK_XUAT_NHAP!O:O,NK_XUAT_NHAP!E:E,A977,NK_XUAT_NHAP!B:B,"PXK")</f>
        <v>0</v>
      </c>
      <c r="M977" s="7">
        <f t="shared" si="62"/>
        <v>0</v>
      </c>
      <c r="N977" s="7">
        <f t="shared" si="63"/>
        <v>0</v>
      </c>
      <c r="O977" s="7">
        <f t="shared" si="64"/>
        <v>0</v>
      </c>
    </row>
    <row r="978" spans="1:15" s="24" customFormat="1" ht="19.5" customHeight="1" x14ac:dyDescent="0.25">
      <c r="A978" s="106" t="s">
        <v>1612</v>
      </c>
      <c r="B978" s="21" t="s">
        <v>1613</v>
      </c>
      <c r="C978" s="23">
        <v>0</v>
      </c>
      <c r="D978" s="23">
        <v>0</v>
      </c>
      <c r="E978" s="23"/>
      <c r="F978" s="23">
        <v>0</v>
      </c>
      <c r="G978" s="107">
        <f t="shared" si="61"/>
        <v>0</v>
      </c>
      <c r="I978" s="7">
        <f>SUMIFS(NK_XUAT_NHAP!L:L,NK_XUAT_NHAP!E:E,A978,NK_XUAT_NHAP!B:B,"PNK")</f>
        <v>0</v>
      </c>
      <c r="J978" s="7">
        <f>SUMIFS(NK_XUAT_NHAP!O:O,NK_XUAT_NHAP!E:E,A978,NK_XUAT_NHAP!B:B,"PNK")</f>
        <v>0</v>
      </c>
      <c r="K978" s="7">
        <f>SUMIFS(NK_XUAT_NHAP!L:L,NK_XUAT_NHAP!E:E,A978,NK_XUAT_NHAP!B:B,"PXK")</f>
        <v>0</v>
      </c>
      <c r="L978" s="7">
        <f>SUMIFS(NK_XUAT_NHAP!O:O,NK_XUAT_NHAP!E:E,A978,NK_XUAT_NHAP!B:B,"PXK")</f>
        <v>0</v>
      </c>
      <c r="M978" s="7">
        <f t="shared" si="62"/>
        <v>0</v>
      </c>
      <c r="N978" s="7">
        <f t="shared" si="63"/>
        <v>0</v>
      </c>
      <c r="O978" s="7">
        <f t="shared" si="64"/>
        <v>0</v>
      </c>
    </row>
    <row r="979" spans="1:15" ht="19.5" customHeight="1" x14ac:dyDescent="0.25">
      <c r="A979" s="106" t="s">
        <v>1614</v>
      </c>
      <c r="B979" s="21" t="s">
        <v>1615</v>
      </c>
      <c r="C979" s="23" t="s">
        <v>49</v>
      </c>
      <c r="D979" s="23">
        <v>0</v>
      </c>
      <c r="E979" s="23"/>
      <c r="F979" s="23">
        <v>45100</v>
      </c>
      <c r="G979" s="107">
        <f t="shared" si="61"/>
        <v>0</v>
      </c>
      <c r="I979" s="7">
        <f>SUMIFS(NK_XUAT_NHAP!L:L,NK_XUAT_NHAP!E:E,A979,NK_XUAT_NHAP!B:B,"PNK")</f>
        <v>0</v>
      </c>
      <c r="J979" s="7">
        <f>SUMIFS(NK_XUAT_NHAP!O:O,NK_XUAT_NHAP!E:E,A979,NK_XUAT_NHAP!B:B,"PNK")</f>
        <v>0</v>
      </c>
      <c r="K979" s="7">
        <f>SUMIFS(NK_XUAT_NHAP!L:L,NK_XUAT_NHAP!E:E,A979,NK_XUAT_NHAP!B:B,"PXK")</f>
        <v>0</v>
      </c>
      <c r="L979" s="7">
        <f>SUMIFS(NK_XUAT_NHAP!O:O,NK_XUAT_NHAP!E:E,A979,NK_XUAT_NHAP!B:B,"PXK")</f>
        <v>0</v>
      </c>
      <c r="M979" s="7">
        <f t="shared" si="62"/>
        <v>0</v>
      </c>
      <c r="N979" s="7">
        <f t="shared" si="63"/>
        <v>0</v>
      </c>
      <c r="O979" s="7">
        <f t="shared" si="64"/>
        <v>0</v>
      </c>
    </row>
    <row r="980" spans="1:15" ht="19.5" customHeight="1" x14ac:dyDescent="0.25">
      <c r="A980" s="106" t="s">
        <v>1616</v>
      </c>
      <c r="B980" s="21" t="s">
        <v>1617</v>
      </c>
      <c r="C980" s="23" t="s">
        <v>49</v>
      </c>
      <c r="D980" s="23">
        <v>71</v>
      </c>
      <c r="E980" s="23"/>
      <c r="F980" s="23">
        <v>45900</v>
      </c>
      <c r="G980" s="107">
        <f t="shared" si="61"/>
        <v>3258900</v>
      </c>
      <c r="I980" s="7">
        <f>SUMIFS(NK_XUAT_NHAP!L:L,NK_XUAT_NHAP!E:E,A980,NK_XUAT_NHAP!B:B,"PNK")</f>
        <v>100</v>
      </c>
      <c r="J980" s="7">
        <f>SUMIFS(NK_XUAT_NHAP!O:O,NK_XUAT_NHAP!E:E,A980,NK_XUAT_NHAP!B:B,"PNK")</f>
        <v>4280000</v>
      </c>
      <c r="K980" s="7">
        <f>SUMIFS(NK_XUAT_NHAP!L:L,NK_XUAT_NHAP!E:E,A980,NK_XUAT_NHAP!B:B,"PXK")</f>
        <v>153</v>
      </c>
      <c r="L980" s="7">
        <f>SUMIFS(NK_XUAT_NHAP!O:O,NK_XUAT_NHAP!E:E,A980,NK_XUAT_NHAP!B:B,"PXK")</f>
        <v>9589500</v>
      </c>
      <c r="M980" s="7">
        <f t="shared" si="62"/>
        <v>18</v>
      </c>
      <c r="N980" s="7">
        <f t="shared" si="63"/>
        <v>-2050600</v>
      </c>
      <c r="O980" s="7">
        <f t="shared" si="64"/>
        <v>-113922.22222222222</v>
      </c>
    </row>
    <row r="981" spans="1:15" ht="19.5" customHeight="1" x14ac:dyDescent="0.25">
      <c r="A981" s="106" t="s">
        <v>1618</v>
      </c>
      <c r="B981" s="21" t="s">
        <v>1619</v>
      </c>
      <c r="C981" s="23" t="s">
        <v>49</v>
      </c>
      <c r="D981" s="23">
        <v>59</v>
      </c>
      <c r="E981" s="23"/>
      <c r="F981" s="23">
        <v>49100</v>
      </c>
      <c r="G981" s="107">
        <f t="shared" si="61"/>
        <v>2896900</v>
      </c>
      <c r="I981" s="7">
        <f>SUMIFS(NK_XUAT_NHAP!L:L,NK_XUAT_NHAP!E:E,A981,NK_XUAT_NHAP!B:B,"PNK")</f>
        <v>10</v>
      </c>
      <c r="J981" s="7">
        <f>SUMIFS(NK_XUAT_NHAP!O:O,NK_XUAT_NHAP!E:E,A981,NK_XUAT_NHAP!B:B,"PNK")</f>
        <v>0</v>
      </c>
      <c r="K981" s="7">
        <f>SUMIFS(NK_XUAT_NHAP!L:L,NK_XUAT_NHAP!E:E,A981,NK_XUAT_NHAP!B:B,"PXK")</f>
        <v>25</v>
      </c>
      <c r="L981" s="7">
        <f>SUMIFS(NK_XUAT_NHAP!O:O,NK_XUAT_NHAP!E:E,A981,NK_XUAT_NHAP!B:B,"PXK")</f>
        <v>987000</v>
      </c>
      <c r="M981" s="7">
        <f t="shared" si="62"/>
        <v>44</v>
      </c>
      <c r="N981" s="7">
        <f t="shared" si="63"/>
        <v>1909900</v>
      </c>
      <c r="O981" s="7">
        <f t="shared" si="64"/>
        <v>43406.818181818184</v>
      </c>
    </row>
    <row r="982" spans="1:15" ht="19.5" customHeight="1" x14ac:dyDescent="0.25">
      <c r="A982" s="106" t="s">
        <v>1620</v>
      </c>
      <c r="B982" s="21" t="s">
        <v>1621</v>
      </c>
      <c r="C982" s="23" t="s">
        <v>49</v>
      </c>
      <c r="D982" s="23">
        <v>98</v>
      </c>
      <c r="E982" s="23"/>
      <c r="F982" s="23">
        <v>57100</v>
      </c>
      <c r="G982" s="107">
        <f t="shared" si="61"/>
        <v>5595800</v>
      </c>
      <c r="I982" s="7">
        <f>SUMIFS(NK_XUAT_NHAP!L:L,NK_XUAT_NHAP!E:E,A982,NK_XUAT_NHAP!B:B,"PNK")</f>
        <v>0</v>
      </c>
      <c r="J982" s="7">
        <f>SUMIFS(NK_XUAT_NHAP!O:O,NK_XUAT_NHAP!E:E,A982,NK_XUAT_NHAP!B:B,"PNK")</f>
        <v>0</v>
      </c>
      <c r="K982" s="7">
        <f>SUMIFS(NK_XUAT_NHAP!L:L,NK_XUAT_NHAP!E:E,A982,NK_XUAT_NHAP!B:B,"PXK")</f>
        <v>1</v>
      </c>
      <c r="L982" s="7">
        <f>SUMIFS(NK_XUAT_NHAP!O:O,NK_XUAT_NHAP!E:E,A982,NK_XUAT_NHAP!B:B,"PXK")</f>
        <v>76500</v>
      </c>
      <c r="M982" s="7">
        <f t="shared" si="62"/>
        <v>97</v>
      </c>
      <c r="N982" s="7">
        <f t="shared" si="63"/>
        <v>5519300</v>
      </c>
      <c r="O982" s="7">
        <f t="shared" si="64"/>
        <v>56900</v>
      </c>
    </row>
    <row r="983" spans="1:15" ht="19.5" customHeight="1" x14ac:dyDescent="0.25">
      <c r="A983" s="106" t="s">
        <v>1622</v>
      </c>
      <c r="B983" s="21" t="s">
        <v>1623</v>
      </c>
      <c r="C983" s="23" t="s">
        <v>49</v>
      </c>
      <c r="D983" s="23">
        <v>46</v>
      </c>
      <c r="E983" s="23"/>
      <c r="F983" s="23">
        <v>77000</v>
      </c>
      <c r="G983" s="107">
        <f t="shared" si="61"/>
        <v>3542000</v>
      </c>
      <c r="I983" s="7">
        <f>SUMIFS(NK_XUAT_NHAP!L:L,NK_XUAT_NHAP!E:E,A983,NK_XUAT_NHAP!B:B,"PNK")</f>
        <v>20</v>
      </c>
      <c r="J983" s="7">
        <f>SUMIFS(NK_XUAT_NHAP!O:O,NK_XUAT_NHAP!E:E,A983,NK_XUAT_NHAP!B:B,"PNK")</f>
        <v>1436000</v>
      </c>
      <c r="K983" s="7">
        <f>SUMIFS(NK_XUAT_NHAP!L:L,NK_XUAT_NHAP!E:E,A983,NK_XUAT_NHAP!B:B,"PXK")</f>
        <v>46</v>
      </c>
      <c r="L983" s="7">
        <f>SUMIFS(NK_XUAT_NHAP!O:O,NK_XUAT_NHAP!E:E,A983,NK_XUAT_NHAP!B:B,"PXK")</f>
        <v>4897200</v>
      </c>
      <c r="M983" s="7">
        <f t="shared" si="62"/>
        <v>20</v>
      </c>
      <c r="N983" s="7">
        <f t="shared" si="63"/>
        <v>80800</v>
      </c>
      <c r="O983" s="7">
        <f t="shared" si="64"/>
        <v>4040</v>
      </c>
    </row>
    <row r="984" spans="1:15" ht="19.5" customHeight="1" x14ac:dyDescent="0.25">
      <c r="A984" s="106" t="s">
        <v>1624</v>
      </c>
      <c r="B984" s="21" t="s">
        <v>1625</v>
      </c>
      <c r="C984" s="23" t="s">
        <v>49</v>
      </c>
      <c r="D984" s="23">
        <v>24</v>
      </c>
      <c r="E984" s="23"/>
      <c r="F984" s="23">
        <v>100000</v>
      </c>
      <c r="G984" s="107">
        <f t="shared" si="61"/>
        <v>2400000</v>
      </c>
      <c r="I984" s="7">
        <f>SUMIFS(NK_XUAT_NHAP!L:L,NK_XUAT_NHAP!E:E,A984,NK_XUAT_NHAP!B:B,"PNK")</f>
        <v>0</v>
      </c>
      <c r="J984" s="7">
        <f>SUMIFS(NK_XUAT_NHAP!O:O,NK_XUAT_NHAP!E:E,A984,NK_XUAT_NHAP!B:B,"PNK")</f>
        <v>0</v>
      </c>
      <c r="K984" s="7">
        <f>SUMIFS(NK_XUAT_NHAP!L:L,NK_XUAT_NHAP!E:E,A984,NK_XUAT_NHAP!B:B,"PXK")</f>
        <v>0</v>
      </c>
      <c r="L984" s="7">
        <f>SUMIFS(NK_XUAT_NHAP!O:O,NK_XUAT_NHAP!E:E,A984,NK_XUAT_NHAP!B:B,"PXK")</f>
        <v>0</v>
      </c>
      <c r="M984" s="7">
        <f t="shared" si="62"/>
        <v>24</v>
      </c>
      <c r="N984" s="7">
        <f t="shared" si="63"/>
        <v>2400000</v>
      </c>
      <c r="O984" s="7">
        <f t="shared" si="64"/>
        <v>100000</v>
      </c>
    </row>
    <row r="985" spans="1:15" ht="19.5" customHeight="1" x14ac:dyDescent="0.25">
      <c r="A985" s="106" t="s">
        <v>1626</v>
      </c>
      <c r="B985" s="21" t="s">
        <v>1627</v>
      </c>
      <c r="C985" s="23" t="s">
        <v>49</v>
      </c>
      <c r="D985" s="23">
        <v>93</v>
      </c>
      <c r="E985" s="23"/>
      <c r="F985" s="23">
        <v>120400</v>
      </c>
      <c r="G985" s="107">
        <f t="shared" si="61"/>
        <v>11197200</v>
      </c>
      <c r="I985" s="7">
        <f>SUMIFS(NK_XUAT_NHAP!L:L,NK_XUAT_NHAP!E:E,A985,NK_XUAT_NHAP!B:B,"PNK")</f>
        <v>0</v>
      </c>
      <c r="J985" s="7">
        <f>SUMIFS(NK_XUAT_NHAP!O:O,NK_XUAT_NHAP!E:E,A985,NK_XUAT_NHAP!B:B,"PNK")</f>
        <v>0</v>
      </c>
      <c r="K985" s="7">
        <f>SUMIFS(NK_XUAT_NHAP!L:L,NK_XUAT_NHAP!E:E,A985,NK_XUAT_NHAP!B:B,"PXK")</f>
        <v>71</v>
      </c>
      <c r="L985" s="7">
        <f>SUMIFS(NK_XUAT_NHAP!O:O,NK_XUAT_NHAP!E:E,A985,NK_XUAT_NHAP!B:B,"PXK")</f>
        <v>11452300</v>
      </c>
      <c r="M985" s="7">
        <f t="shared" si="62"/>
        <v>22</v>
      </c>
      <c r="N985" s="7">
        <f t="shared" si="63"/>
        <v>-255100</v>
      </c>
      <c r="O985" s="7">
        <f t="shared" si="64"/>
        <v>-11595.454545454546</v>
      </c>
    </row>
    <row r="986" spans="1:15" ht="19.5" customHeight="1" x14ac:dyDescent="0.25">
      <c r="A986" s="106" t="s">
        <v>1628</v>
      </c>
      <c r="B986" s="21" t="s">
        <v>1629</v>
      </c>
      <c r="C986" s="23" t="s">
        <v>49</v>
      </c>
      <c r="D986" s="23">
        <v>58</v>
      </c>
      <c r="E986" s="23"/>
      <c r="F986" s="23">
        <v>154000</v>
      </c>
      <c r="G986" s="107">
        <f t="shared" si="61"/>
        <v>8932000</v>
      </c>
      <c r="I986" s="7">
        <f>SUMIFS(NK_XUAT_NHAP!L:L,NK_XUAT_NHAP!E:E,A986,NK_XUAT_NHAP!B:B,"PNK")</f>
        <v>160</v>
      </c>
      <c r="J986" s="7">
        <f>SUMIFS(NK_XUAT_NHAP!O:O,NK_XUAT_NHAP!E:E,A986,NK_XUAT_NHAP!B:B,"PNK")</f>
        <v>22944000</v>
      </c>
      <c r="K986" s="7">
        <f>SUMIFS(NK_XUAT_NHAP!L:L,NK_XUAT_NHAP!E:E,A986,NK_XUAT_NHAP!B:B,"PXK")</f>
        <v>176</v>
      </c>
      <c r="L986" s="7">
        <f>SUMIFS(NK_XUAT_NHAP!O:O,NK_XUAT_NHAP!E:E,A986,NK_XUAT_NHAP!B:B,"PXK")</f>
        <v>36644800</v>
      </c>
      <c r="M986" s="7">
        <f t="shared" si="62"/>
        <v>42</v>
      </c>
      <c r="N986" s="7">
        <f t="shared" si="63"/>
        <v>-4768800</v>
      </c>
      <c r="O986" s="7">
        <f t="shared" si="64"/>
        <v>-113542.85714285714</v>
      </c>
    </row>
    <row r="987" spans="1:15" ht="19.5" customHeight="1" x14ac:dyDescent="0.25">
      <c r="A987" s="106" t="s">
        <v>1630</v>
      </c>
      <c r="B987" s="21" t="s">
        <v>1631</v>
      </c>
      <c r="C987" s="23" t="s">
        <v>49</v>
      </c>
      <c r="D987" s="23">
        <v>0</v>
      </c>
      <c r="E987" s="23"/>
      <c r="F987" s="23">
        <v>175600</v>
      </c>
      <c r="G987" s="107">
        <f t="shared" si="61"/>
        <v>0</v>
      </c>
      <c r="I987" s="7">
        <f>SUMIFS(NK_XUAT_NHAP!L:L,NK_XUAT_NHAP!E:E,A987,NK_XUAT_NHAP!B:B,"PNK")</f>
        <v>0</v>
      </c>
      <c r="J987" s="7">
        <f>SUMIFS(NK_XUAT_NHAP!O:O,NK_XUAT_NHAP!E:E,A987,NK_XUAT_NHAP!B:B,"PNK")</f>
        <v>0</v>
      </c>
      <c r="K987" s="7">
        <f>SUMIFS(NK_XUAT_NHAP!L:L,NK_XUAT_NHAP!E:E,A987,NK_XUAT_NHAP!B:B,"PXK")</f>
        <v>0</v>
      </c>
      <c r="L987" s="7">
        <f>SUMIFS(NK_XUAT_NHAP!O:O,NK_XUAT_NHAP!E:E,A987,NK_XUAT_NHAP!B:B,"PXK")</f>
        <v>0</v>
      </c>
      <c r="M987" s="7">
        <f t="shared" si="62"/>
        <v>0</v>
      </c>
      <c r="N987" s="7">
        <f t="shared" si="63"/>
        <v>0</v>
      </c>
      <c r="O987" s="7">
        <f t="shared" si="64"/>
        <v>0</v>
      </c>
    </row>
    <row r="988" spans="1:15" ht="19.5" customHeight="1" x14ac:dyDescent="0.25">
      <c r="A988" s="106" t="s">
        <v>1632</v>
      </c>
      <c r="B988" s="21" t="s">
        <v>1633</v>
      </c>
      <c r="C988" s="23" t="s">
        <v>49</v>
      </c>
      <c r="D988" s="23">
        <v>0</v>
      </c>
      <c r="E988" s="23"/>
      <c r="F988" s="23">
        <v>170300</v>
      </c>
      <c r="G988" s="107">
        <f t="shared" si="61"/>
        <v>0</v>
      </c>
      <c r="I988" s="7">
        <f>SUMIFS(NK_XUAT_NHAP!L:L,NK_XUAT_NHAP!E:E,A988,NK_XUAT_NHAP!B:B,"PNK")</f>
        <v>0</v>
      </c>
      <c r="J988" s="7">
        <f>SUMIFS(NK_XUAT_NHAP!O:O,NK_XUAT_NHAP!E:E,A988,NK_XUAT_NHAP!B:B,"PNK")</f>
        <v>0</v>
      </c>
      <c r="K988" s="7">
        <f>SUMIFS(NK_XUAT_NHAP!L:L,NK_XUAT_NHAP!E:E,A988,NK_XUAT_NHAP!B:B,"PXK")</f>
        <v>0</v>
      </c>
      <c r="L988" s="7">
        <f>SUMIFS(NK_XUAT_NHAP!O:O,NK_XUAT_NHAP!E:E,A988,NK_XUAT_NHAP!B:B,"PXK")</f>
        <v>0</v>
      </c>
      <c r="M988" s="7">
        <f t="shared" si="62"/>
        <v>0</v>
      </c>
      <c r="N988" s="7">
        <f t="shared" si="63"/>
        <v>0</v>
      </c>
      <c r="O988" s="7">
        <f t="shared" si="64"/>
        <v>0</v>
      </c>
    </row>
    <row r="989" spans="1:15" ht="19.5" customHeight="1" x14ac:dyDescent="0.25">
      <c r="A989" s="106" t="s">
        <v>1634</v>
      </c>
      <c r="B989" s="21" t="s">
        <v>1635</v>
      </c>
      <c r="C989" s="23">
        <v>0</v>
      </c>
      <c r="D989" s="23">
        <v>0</v>
      </c>
      <c r="E989" s="23"/>
      <c r="F989" s="23">
        <v>0</v>
      </c>
      <c r="G989" s="107">
        <f t="shared" si="61"/>
        <v>0</v>
      </c>
      <c r="I989" s="7">
        <f>SUMIFS(NK_XUAT_NHAP!L:L,NK_XUAT_NHAP!E:E,A989,NK_XUAT_NHAP!B:B,"PNK")</f>
        <v>0</v>
      </c>
      <c r="J989" s="7">
        <f>SUMIFS(NK_XUAT_NHAP!O:O,NK_XUAT_NHAP!E:E,A989,NK_XUAT_NHAP!B:B,"PNK")</f>
        <v>0</v>
      </c>
      <c r="K989" s="7">
        <f>SUMIFS(NK_XUAT_NHAP!L:L,NK_XUAT_NHAP!E:E,A989,NK_XUAT_NHAP!B:B,"PXK")</f>
        <v>0</v>
      </c>
      <c r="L989" s="7">
        <f>SUMIFS(NK_XUAT_NHAP!O:O,NK_XUAT_NHAP!E:E,A989,NK_XUAT_NHAP!B:B,"PXK")</f>
        <v>0</v>
      </c>
      <c r="M989" s="7">
        <f t="shared" si="62"/>
        <v>0</v>
      </c>
      <c r="N989" s="7">
        <f t="shared" si="63"/>
        <v>0</v>
      </c>
      <c r="O989" s="7">
        <f t="shared" si="64"/>
        <v>0</v>
      </c>
    </row>
    <row r="990" spans="1:15" s="24" customFormat="1" ht="19.5" customHeight="1" x14ac:dyDescent="0.25">
      <c r="A990" s="106" t="s">
        <v>1636</v>
      </c>
      <c r="B990" s="21" t="s">
        <v>1637</v>
      </c>
      <c r="C990" s="23" t="s">
        <v>49</v>
      </c>
      <c r="D990" s="23">
        <v>20</v>
      </c>
      <c r="E990" s="23"/>
      <c r="F990" s="23">
        <v>13700</v>
      </c>
      <c r="G990" s="107">
        <f t="shared" si="61"/>
        <v>274000</v>
      </c>
      <c r="I990" s="7">
        <f>SUMIFS(NK_XUAT_NHAP!L:L,NK_XUAT_NHAP!E:E,A990,NK_XUAT_NHAP!B:B,"PNK")</f>
        <v>0</v>
      </c>
      <c r="J990" s="7">
        <f>SUMIFS(NK_XUAT_NHAP!O:O,NK_XUAT_NHAP!E:E,A990,NK_XUAT_NHAP!B:B,"PNK")</f>
        <v>0</v>
      </c>
      <c r="K990" s="7">
        <f>SUMIFS(NK_XUAT_NHAP!L:L,NK_XUAT_NHAP!E:E,A990,NK_XUAT_NHAP!B:B,"PXK")</f>
        <v>0</v>
      </c>
      <c r="L990" s="7">
        <f>SUMIFS(NK_XUAT_NHAP!O:O,NK_XUAT_NHAP!E:E,A990,NK_XUAT_NHAP!B:B,"PXK")</f>
        <v>0</v>
      </c>
      <c r="M990" s="7">
        <f t="shared" si="62"/>
        <v>20</v>
      </c>
      <c r="N990" s="7">
        <f t="shared" si="63"/>
        <v>274000</v>
      </c>
      <c r="O990" s="7">
        <f t="shared" si="64"/>
        <v>13700</v>
      </c>
    </row>
    <row r="991" spans="1:15" ht="19.5" customHeight="1" x14ac:dyDescent="0.25">
      <c r="A991" s="106" t="s">
        <v>1638</v>
      </c>
      <c r="B991" s="21" t="s">
        <v>1639</v>
      </c>
      <c r="C991" s="23" t="s">
        <v>49</v>
      </c>
      <c r="D991" s="23">
        <v>50</v>
      </c>
      <c r="E991" s="23"/>
      <c r="F991" s="23">
        <v>14200</v>
      </c>
      <c r="G991" s="107">
        <f t="shared" si="61"/>
        <v>710000</v>
      </c>
      <c r="I991" s="7">
        <f>SUMIFS(NK_XUAT_NHAP!L:L,NK_XUAT_NHAP!E:E,A991,NK_XUAT_NHAP!B:B,"PNK")</f>
        <v>63</v>
      </c>
      <c r="J991" s="7">
        <f>SUMIFS(NK_XUAT_NHAP!O:O,NK_XUAT_NHAP!E:E,A991,NK_XUAT_NHAP!B:B,"PNK")</f>
        <v>831600</v>
      </c>
      <c r="K991" s="7">
        <f>SUMIFS(NK_XUAT_NHAP!L:L,NK_XUAT_NHAP!E:E,A991,NK_XUAT_NHAP!B:B,"PXK")</f>
        <v>83</v>
      </c>
      <c r="L991" s="7">
        <f>SUMIFS(NK_XUAT_NHAP!O:O,NK_XUAT_NHAP!E:E,A991,NK_XUAT_NHAP!B:B,"PXK")</f>
        <v>1577000</v>
      </c>
      <c r="M991" s="7">
        <f t="shared" si="62"/>
        <v>30</v>
      </c>
      <c r="N991" s="7">
        <f t="shared" si="63"/>
        <v>-35400</v>
      </c>
      <c r="O991" s="7">
        <f t="shared" si="64"/>
        <v>-1180</v>
      </c>
    </row>
    <row r="992" spans="1:15" ht="19.5" customHeight="1" x14ac:dyDescent="0.25">
      <c r="A992" s="106" t="s">
        <v>1640</v>
      </c>
      <c r="B992" s="21" t="s">
        <v>1641</v>
      </c>
      <c r="C992" s="23" t="s">
        <v>49</v>
      </c>
      <c r="D992" s="23">
        <v>56</v>
      </c>
      <c r="E992" s="23"/>
      <c r="F992" s="23">
        <v>15700</v>
      </c>
      <c r="G992" s="107">
        <f t="shared" si="61"/>
        <v>879200</v>
      </c>
      <c r="I992" s="7">
        <f>SUMIFS(NK_XUAT_NHAP!L:L,NK_XUAT_NHAP!E:E,A992,NK_XUAT_NHAP!B:B,"PNK")</f>
        <v>0</v>
      </c>
      <c r="J992" s="7">
        <f>SUMIFS(NK_XUAT_NHAP!O:O,NK_XUAT_NHAP!E:E,A992,NK_XUAT_NHAP!B:B,"PNK")</f>
        <v>0</v>
      </c>
      <c r="K992" s="7">
        <f>SUMIFS(NK_XUAT_NHAP!L:L,NK_XUAT_NHAP!E:E,A992,NK_XUAT_NHAP!B:B,"PXK")</f>
        <v>34</v>
      </c>
      <c r="L992" s="7">
        <f>SUMIFS(NK_XUAT_NHAP!O:O,NK_XUAT_NHAP!E:E,A992,NK_XUAT_NHAP!B:B,"PXK")</f>
        <v>714000</v>
      </c>
      <c r="M992" s="7">
        <f t="shared" si="62"/>
        <v>22</v>
      </c>
      <c r="N992" s="7">
        <f t="shared" si="63"/>
        <v>165200</v>
      </c>
      <c r="O992" s="7">
        <f t="shared" si="64"/>
        <v>7509.090909090909</v>
      </c>
    </row>
    <row r="993" spans="1:15" ht="19.5" customHeight="1" x14ac:dyDescent="0.25">
      <c r="A993" s="106" t="s">
        <v>1642</v>
      </c>
      <c r="B993" s="21" t="s">
        <v>1643</v>
      </c>
      <c r="C993" s="23" t="s">
        <v>49</v>
      </c>
      <c r="D993" s="23">
        <v>40</v>
      </c>
      <c r="E993" s="23"/>
      <c r="F993" s="23">
        <v>21100</v>
      </c>
      <c r="G993" s="107">
        <f t="shared" si="61"/>
        <v>844000</v>
      </c>
      <c r="I993" s="7">
        <f>SUMIFS(NK_XUAT_NHAP!L:L,NK_XUAT_NHAP!E:E,A993,NK_XUAT_NHAP!B:B,"PNK")</f>
        <v>0</v>
      </c>
      <c r="J993" s="7">
        <f>SUMIFS(NK_XUAT_NHAP!O:O,NK_XUAT_NHAP!E:E,A993,NK_XUAT_NHAP!B:B,"PNK")</f>
        <v>0</v>
      </c>
      <c r="K993" s="7">
        <f>SUMIFS(NK_XUAT_NHAP!L:L,NK_XUAT_NHAP!E:E,A993,NK_XUAT_NHAP!B:B,"PXK")</f>
        <v>6</v>
      </c>
      <c r="L993" s="7">
        <f>SUMIFS(NK_XUAT_NHAP!O:O,NK_XUAT_NHAP!E:E,A993,NK_XUAT_NHAP!B:B,"PXK")</f>
        <v>169800</v>
      </c>
      <c r="M993" s="7">
        <f t="shared" si="62"/>
        <v>34</v>
      </c>
      <c r="N993" s="7">
        <f t="shared" si="63"/>
        <v>674200</v>
      </c>
      <c r="O993" s="7">
        <f t="shared" si="64"/>
        <v>19829.411764705881</v>
      </c>
    </row>
    <row r="994" spans="1:15" ht="19.5" customHeight="1" x14ac:dyDescent="0.25">
      <c r="A994" s="106" t="s">
        <v>1644</v>
      </c>
      <c r="B994" s="21" t="s">
        <v>1645</v>
      </c>
      <c r="C994" s="23" t="s">
        <v>49</v>
      </c>
      <c r="D994" s="23">
        <v>21</v>
      </c>
      <c r="E994" s="23"/>
      <c r="F994" s="23">
        <v>24000</v>
      </c>
      <c r="G994" s="107">
        <f t="shared" si="61"/>
        <v>504000</v>
      </c>
      <c r="I994" s="7">
        <f>SUMIFS(NK_XUAT_NHAP!L:L,NK_XUAT_NHAP!E:E,A994,NK_XUAT_NHAP!B:B,"PNK")</f>
        <v>0</v>
      </c>
      <c r="J994" s="7">
        <f>SUMIFS(NK_XUAT_NHAP!O:O,NK_XUAT_NHAP!E:E,A994,NK_XUAT_NHAP!B:B,"PNK")</f>
        <v>0</v>
      </c>
      <c r="K994" s="7">
        <f>SUMIFS(NK_XUAT_NHAP!L:L,NK_XUAT_NHAP!E:E,A994,NK_XUAT_NHAP!B:B,"PXK")</f>
        <v>0</v>
      </c>
      <c r="L994" s="7">
        <f>SUMIFS(NK_XUAT_NHAP!O:O,NK_XUAT_NHAP!E:E,A994,NK_XUAT_NHAP!B:B,"PXK")</f>
        <v>0</v>
      </c>
      <c r="M994" s="7">
        <f t="shared" si="62"/>
        <v>21</v>
      </c>
      <c r="N994" s="7">
        <f t="shared" si="63"/>
        <v>504000</v>
      </c>
      <c r="O994" s="7">
        <f t="shared" si="64"/>
        <v>24000</v>
      </c>
    </row>
    <row r="995" spans="1:15" ht="19.5" customHeight="1" x14ac:dyDescent="0.25">
      <c r="A995" s="106" t="s">
        <v>1646</v>
      </c>
      <c r="B995" s="21" t="s">
        <v>1647</v>
      </c>
      <c r="C995" s="23" t="s">
        <v>49</v>
      </c>
      <c r="D995" s="23">
        <v>11</v>
      </c>
      <c r="E995" s="23"/>
      <c r="F995" s="23">
        <v>34400</v>
      </c>
      <c r="G995" s="107">
        <f t="shared" si="61"/>
        <v>378400</v>
      </c>
      <c r="I995" s="7">
        <f>SUMIFS(NK_XUAT_NHAP!L:L,NK_XUAT_NHAP!E:E,A995,NK_XUAT_NHAP!B:B,"PNK")</f>
        <v>0</v>
      </c>
      <c r="J995" s="7">
        <f>SUMIFS(NK_XUAT_NHAP!O:O,NK_XUAT_NHAP!E:E,A995,NK_XUAT_NHAP!B:B,"PNK")</f>
        <v>0</v>
      </c>
      <c r="K995" s="7">
        <f>SUMIFS(NK_XUAT_NHAP!L:L,NK_XUAT_NHAP!E:E,A995,NK_XUAT_NHAP!B:B,"PXK")</f>
        <v>0</v>
      </c>
      <c r="L995" s="7">
        <f>SUMIFS(NK_XUAT_NHAP!O:O,NK_XUAT_NHAP!E:E,A995,NK_XUAT_NHAP!B:B,"PXK")</f>
        <v>0</v>
      </c>
      <c r="M995" s="7">
        <f t="shared" si="62"/>
        <v>11</v>
      </c>
      <c r="N995" s="7">
        <f t="shared" si="63"/>
        <v>378400</v>
      </c>
      <c r="O995" s="7">
        <f t="shared" si="64"/>
        <v>34400</v>
      </c>
    </row>
    <row r="996" spans="1:15" ht="19.5" customHeight="1" x14ac:dyDescent="0.25">
      <c r="A996" s="106" t="s">
        <v>1648</v>
      </c>
      <c r="B996" s="21" t="s">
        <v>1649</v>
      </c>
      <c r="C996" s="23" t="s">
        <v>49</v>
      </c>
      <c r="D996" s="23">
        <v>18</v>
      </c>
      <c r="E996" s="23"/>
      <c r="F996" s="23">
        <v>46600</v>
      </c>
      <c r="G996" s="107">
        <f t="shared" si="61"/>
        <v>838800</v>
      </c>
      <c r="I996" s="7">
        <f>SUMIFS(NK_XUAT_NHAP!L:L,NK_XUAT_NHAP!E:E,A996,NK_XUAT_NHAP!B:B,"PNK")</f>
        <v>0</v>
      </c>
      <c r="J996" s="7">
        <f>SUMIFS(NK_XUAT_NHAP!O:O,NK_XUAT_NHAP!E:E,A996,NK_XUAT_NHAP!B:B,"PNK")</f>
        <v>0</v>
      </c>
      <c r="K996" s="7">
        <f>SUMIFS(NK_XUAT_NHAP!L:L,NK_XUAT_NHAP!E:E,A996,NK_XUAT_NHAP!B:B,"PXK")</f>
        <v>14</v>
      </c>
      <c r="L996" s="7">
        <f>SUMIFS(NK_XUAT_NHAP!O:O,NK_XUAT_NHAP!E:E,A996,NK_XUAT_NHAP!B:B,"PXK")</f>
        <v>873600</v>
      </c>
      <c r="M996" s="7">
        <f t="shared" si="62"/>
        <v>4</v>
      </c>
      <c r="N996" s="7">
        <f t="shared" si="63"/>
        <v>-34800</v>
      </c>
      <c r="O996" s="7">
        <f t="shared" si="64"/>
        <v>-8700</v>
      </c>
    </row>
    <row r="997" spans="1:15" ht="19.5" customHeight="1" x14ac:dyDescent="0.25">
      <c r="A997" s="106" t="s">
        <v>1650</v>
      </c>
      <c r="B997" s="21" t="s">
        <v>1651</v>
      </c>
      <c r="C997" s="23" t="s">
        <v>49</v>
      </c>
      <c r="D997" s="23">
        <v>0</v>
      </c>
      <c r="E997" s="23"/>
      <c r="F997" s="23">
        <v>49100</v>
      </c>
      <c r="G997" s="107">
        <f t="shared" si="61"/>
        <v>0</v>
      </c>
      <c r="I997" s="7">
        <f>SUMIFS(NK_XUAT_NHAP!L:L,NK_XUAT_NHAP!E:E,A997,NK_XUAT_NHAP!B:B,"PNK")</f>
        <v>60</v>
      </c>
      <c r="J997" s="7">
        <f>SUMIFS(NK_XUAT_NHAP!O:O,NK_XUAT_NHAP!E:E,A997,NK_XUAT_NHAP!B:B,"PNK")</f>
        <v>2748000</v>
      </c>
      <c r="K997" s="7">
        <f>SUMIFS(NK_XUAT_NHAP!L:L,NK_XUAT_NHAP!E:E,A997,NK_XUAT_NHAP!B:B,"PXK")</f>
        <v>60</v>
      </c>
      <c r="L997" s="7">
        <f>SUMIFS(NK_XUAT_NHAP!O:O,NK_XUAT_NHAP!E:E,A997,NK_XUAT_NHAP!B:B,"PXK")</f>
        <v>3948000</v>
      </c>
      <c r="M997" s="7">
        <f t="shared" si="62"/>
        <v>0</v>
      </c>
      <c r="N997" s="7">
        <f t="shared" si="63"/>
        <v>-1200000</v>
      </c>
      <c r="O997" s="7">
        <f t="shared" si="64"/>
        <v>0</v>
      </c>
    </row>
    <row r="998" spans="1:15" s="24" customFormat="1" ht="19.5" customHeight="1" x14ac:dyDescent="0.25">
      <c r="A998" s="106" t="s">
        <v>1652</v>
      </c>
      <c r="B998" s="21" t="s">
        <v>1653</v>
      </c>
      <c r="C998" s="23" t="s">
        <v>49</v>
      </c>
      <c r="D998" s="23">
        <v>0</v>
      </c>
      <c r="E998" s="23"/>
      <c r="F998" s="23">
        <v>56800</v>
      </c>
      <c r="G998" s="107">
        <f t="shared" si="61"/>
        <v>0</v>
      </c>
      <c r="I998" s="7">
        <f>SUMIFS(NK_XUAT_NHAP!L:L,NK_XUAT_NHAP!E:E,A998,NK_XUAT_NHAP!B:B,"PNK")</f>
        <v>0</v>
      </c>
      <c r="J998" s="7">
        <f>SUMIFS(NK_XUAT_NHAP!O:O,NK_XUAT_NHAP!E:E,A998,NK_XUAT_NHAP!B:B,"PNK")</f>
        <v>0</v>
      </c>
      <c r="K998" s="7">
        <f>SUMIFS(NK_XUAT_NHAP!L:L,NK_XUAT_NHAP!E:E,A998,NK_XUAT_NHAP!B:B,"PXK")</f>
        <v>0</v>
      </c>
      <c r="L998" s="7">
        <f>SUMIFS(NK_XUAT_NHAP!O:O,NK_XUAT_NHAP!E:E,A998,NK_XUAT_NHAP!B:B,"PXK")</f>
        <v>0</v>
      </c>
      <c r="M998" s="7">
        <f t="shared" si="62"/>
        <v>0</v>
      </c>
      <c r="N998" s="7">
        <f t="shared" si="63"/>
        <v>0</v>
      </c>
      <c r="O998" s="7">
        <f t="shared" si="64"/>
        <v>0</v>
      </c>
    </row>
    <row r="999" spans="1:15" ht="19.5" customHeight="1" x14ac:dyDescent="0.25">
      <c r="A999" s="106" t="s">
        <v>1654</v>
      </c>
      <c r="B999" s="21" t="s">
        <v>1655</v>
      </c>
      <c r="C999" s="23" t="s">
        <v>49</v>
      </c>
      <c r="D999" s="23">
        <v>0</v>
      </c>
      <c r="E999" s="23"/>
      <c r="F999" s="23">
        <v>67700</v>
      </c>
      <c r="G999" s="107">
        <f t="shared" si="61"/>
        <v>0</v>
      </c>
      <c r="I999" s="7">
        <f>SUMIFS(NK_XUAT_NHAP!L:L,NK_XUAT_NHAP!E:E,A999,NK_XUAT_NHAP!B:B,"PNK")</f>
        <v>0</v>
      </c>
      <c r="J999" s="7">
        <f>SUMIFS(NK_XUAT_NHAP!O:O,NK_XUAT_NHAP!E:E,A999,NK_XUAT_NHAP!B:B,"PNK")</f>
        <v>0</v>
      </c>
      <c r="K999" s="7">
        <f>SUMIFS(NK_XUAT_NHAP!L:L,NK_XUAT_NHAP!E:E,A999,NK_XUAT_NHAP!B:B,"PXK")</f>
        <v>0</v>
      </c>
      <c r="L999" s="7">
        <f>SUMIFS(NK_XUAT_NHAP!O:O,NK_XUAT_NHAP!E:E,A999,NK_XUAT_NHAP!B:B,"PXK")</f>
        <v>0</v>
      </c>
      <c r="M999" s="7">
        <f t="shared" si="62"/>
        <v>0</v>
      </c>
      <c r="N999" s="7">
        <f t="shared" si="63"/>
        <v>0</v>
      </c>
      <c r="O999" s="7">
        <f t="shared" si="64"/>
        <v>0</v>
      </c>
    </row>
    <row r="1000" spans="1:15" ht="19.5" customHeight="1" x14ac:dyDescent="0.25">
      <c r="A1000" s="106" t="s">
        <v>1656</v>
      </c>
      <c r="B1000" s="21" t="s">
        <v>1657</v>
      </c>
      <c r="C1000" s="23">
        <v>0</v>
      </c>
      <c r="D1000" s="23">
        <v>0</v>
      </c>
      <c r="E1000" s="23"/>
      <c r="F1000" s="23">
        <v>0</v>
      </c>
      <c r="G1000" s="107">
        <f t="shared" si="61"/>
        <v>0</v>
      </c>
      <c r="I1000" s="7">
        <f>SUMIFS(NK_XUAT_NHAP!L:L,NK_XUAT_NHAP!E:E,A1000,NK_XUAT_NHAP!B:B,"PNK")</f>
        <v>0</v>
      </c>
      <c r="J1000" s="7">
        <f>SUMIFS(NK_XUAT_NHAP!O:O,NK_XUAT_NHAP!E:E,A1000,NK_XUAT_NHAP!B:B,"PNK")</f>
        <v>0</v>
      </c>
      <c r="K1000" s="7">
        <f>SUMIFS(NK_XUAT_NHAP!L:L,NK_XUAT_NHAP!E:E,A1000,NK_XUAT_NHAP!B:B,"PXK")</f>
        <v>0</v>
      </c>
      <c r="L1000" s="7">
        <f>SUMIFS(NK_XUAT_NHAP!O:O,NK_XUAT_NHAP!E:E,A1000,NK_XUAT_NHAP!B:B,"PXK")</f>
        <v>0</v>
      </c>
      <c r="M1000" s="7">
        <f t="shared" si="62"/>
        <v>0</v>
      </c>
      <c r="N1000" s="7">
        <f t="shared" si="63"/>
        <v>0</v>
      </c>
      <c r="O1000" s="7">
        <f t="shared" si="64"/>
        <v>0</v>
      </c>
    </row>
    <row r="1001" spans="1:15" ht="19.5" customHeight="1" x14ac:dyDescent="0.25">
      <c r="A1001" s="106" t="s">
        <v>1658</v>
      </c>
      <c r="B1001" s="21" t="s">
        <v>1659</v>
      </c>
      <c r="C1001" s="23" t="s">
        <v>1</v>
      </c>
      <c r="D1001" s="23">
        <v>0</v>
      </c>
      <c r="E1001" s="23"/>
      <c r="F1001" s="23">
        <v>43400</v>
      </c>
      <c r="G1001" s="107">
        <f t="shared" si="61"/>
        <v>0</v>
      </c>
      <c r="I1001" s="7">
        <f>SUMIFS(NK_XUAT_NHAP!L:L,NK_XUAT_NHAP!E:E,A1001,NK_XUAT_NHAP!B:B,"PNK")</f>
        <v>0</v>
      </c>
      <c r="J1001" s="7">
        <f>SUMIFS(NK_XUAT_NHAP!O:O,NK_XUAT_NHAP!E:E,A1001,NK_XUAT_NHAP!B:B,"PNK")</f>
        <v>0</v>
      </c>
      <c r="K1001" s="7">
        <f>SUMIFS(NK_XUAT_NHAP!L:L,NK_XUAT_NHAP!E:E,A1001,NK_XUAT_NHAP!B:B,"PXK")</f>
        <v>0</v>
      </c>
      <c r="L1001" s="7">
        <f>SUMIFS(NK_XUAT_NHAP!O:O,NK_XUAT_NHAP!E:E,A1001,NK_XUAT_NHAP!B:B,"PXK")</f>
        <v>0</v>
      </c>
      <c r="M1001" s="7">
        <f t="shared" si="62"/>
        <v>0</v>
      </c>
      <c r="N1001" s="7">
        <f t="shared" si="63"/>
        <v>0</v>
      </c>
      <c r="O1001" s="7">
        <f t="shared" si="64"/>
        <v>0</v>
      </c>
    </row>
    <row r="1002" spans="1:15" ht="19.5" customHeight="1" x14ac:dyDescent="0.25">
      <c r="A1002" s="106" t="s">
        <v>1660</v>
      </c>
      <c r="B1002" s="21" t="s">
        <v>1661</v>
      </c>
      <c r="C1002" s="23" t="s">
        <v>1</v>
      </c>
      <c r="D1002" s="23">
        <v>0</v>
      </c>
      <c r="E1002" s="23"/>
      <c r="F1002" s="23">
        <v>44900</v>
      </c>
      <c r="G1002" s="107">
        <f t="shared" si="61"/>
        <v>0</v>
      </c>
      <c r="I1002" s="7">
        <f>SUMIFS(NK_XUAT_NHAP!L:L,NK_XUAT_NHAP!E:E,A1002,NK_XUAT_NHAP!B:B,"PNK")</f>
        <v>0</v>
      </c>
      <c r="J1002" s="7">
        <f>SUMIFS(NK_XUAT_NHAP!O:O,NK_XUAT_NHAP!E:E,A1002,NK_XUAT_NHAP!B:B,"PNK")</f>
        <v>0</v>
      </c>
      <c r="K1002" s="7">
        <f>SUMIFS(NK_XUAT_NHAP!L:L,NK_XUAT_NHAP!E:E,A1002,NK_XUAT_NHAP!B:B,"PXK")</f>
        <v>0</v>
      </c>
      <c r="L1002" s="7">
        <f>SUMIFS(NK_XUAT_NHAP!O:O,NK_XUAT_NHAP!E:E,A1002,NK_XUAT_NHAP!B:B,"PXK")</f>
        <v>0</v>
      </c>
      <c r="M1002" s="7">
        <f t="shared" si="62"/>
        <v>0</v>
      </c>
      <c r="N1002" s="7">
        <f t="shared" si="63"/>
        <v>0</v>
      </c>
      <c r="O1002" s="7">
        <f t="shared" si="64"/>
        <v>0</v>
      </c>
    </row>
    <row r="1003" spans="1:15" ht="19.5" customHeight="1" x14ac:dyDescent="0.25">
      <c r="A1003" s="106" t="s">
        <v>1662</v>
      </c>
      <c r="B1003" s="21" t="s">
        <v>1663</v>
      </c>
      <c r="C1003" s="23" t="s">
        <v>1</v>
      </c>
      <c r="D1003" s="23">
        <v>0</v>
      </c>
      <c r="E1003" s="23"/>
      <c r="F1003" s="23">
        <v>45800</v>
      </c>
      <c r="G1003" s="107">
        <f t="shared" si="61"/>
        <v>0</v>
      </c>
      <c r="I1003" s="7">
        <f>SUMIFS(NK_XUAT_NHAP!L:L,NK_XUAT_NHAP!E:E,A1003,NK_XUAT_NHAP!B:B,"PNK")</f>
        <v>0</v>
      </c>
      <c r="J1003" s="7">
        <f>SUMIFS(NK_XUAT_NHAP!O:O,NK_XUAT_NHAP!E:E,A1003,NK_XUAT_NHAP!B:B,"PNK")</f>
        <v>0</v>
      </c>
      <c r="K1003" s="7">
        <f>SUMIFS(NK_XUAT_NHAP!L:L,NK_XUAT_NHAP!E:E,A1003,NK_XUAT_NHAP!B:B,"PXK")</f>
        <v>0</v>
      </c>
      <c r="L1003" s="7">
        <f>SUMIFS(NK_XUAT_NHAP!O:O,NK_XUAT_NHAP!E:E,A1003,NK_XUAT_NHAP!B:B,"PXK")</f>
        <v>0</v>
      </c>
      <c r="M1003" s="7">
        <f t="shared" si="62"/>
        <v>0</v>
      </c>
      <c r="N1003" s="7">
        <f t="shared" si="63"/>
        <v>0</v>
      </c>
      <c r="O1003" s="7">
        <f t="shared" si="64"/>
        <v>0</v>
      </c>
    </row>
    <row r="1004" spans="1:15" ht="19.5" customHeight="1" x14ac:dyDescent="0.25">
      <c r="A1004" s="106" t="s">
        <v>1664</v>
      </c>
      <c r="B1004" s="21" t="s">
        <v>1665</v>
      </c>
      <c r="C1004" s="23" t="s">
        <v>1</v>
      </c>
      <c r="D1004" s="23">
        <v>0</v>
      </c>
      <c r="E1004" s="23"/>
      <c r="F1004" s="23">
        <v>60600</v>
      </c>
      <c r="G1004" s="107">
        <f t="shared" si="61"/>
        <v>0</v>
      </c>
      <c r="I1004" s="7">
        <f>SUMIFS(NK_XUAT_NHAP!L:L,NK_XUAT_NHAP!E:E,A1004,NK_XUAT_NHAP!B:B,"PNK")</f>
        <v>0</v>
      </c>
      <c r="J1004" s="7">
        <f>SUMIFS(NK_XUAT_NHAP!O:O,NK_XUAT_NHAP!E:E,A1004,NK_XUAT_NHAP!B:B,"PNK")</f>
        <v>0</v>
      </c>
      <c r="K1004" s="7">
        <f>SUMIFS(NK_XUAT_NHAP!L:L,NK_XUAT_NHAP!E:E,A1004,NK_XUAT_NHAP!B:B,"PXK")</f>
        <v>0</v>
      </c>
      <c r="L1004" s="7">
        <f>SUMIFS(NK_XUAT_NHAP!O:O,NK_XUAT_NHAP!E:E,A1004,NK_XUAT_NHAP!B:B,"PXK")</f>
        <v>0</v>
      </c>
      <c r="M1004" s="7">
        <f t="shared" si="62"/>
        <v>0</v>
      </c>
      <c r="N1004" s="7">
        <f t="shared" si="63"/>
        <v>0</v>
      </c>
      <c r="O1004" s="7">
        <f t="shared" si="64"/>
        <v>0</v>
      </c>
    </row>
    <row r="1005" spans="1:15" ht="19.5" customHeight="1" x14ac:dyDescent="0.25">
      <c r="A1005" s="106" t="s">
        <v>1666</v>
      </c>
      <c r="B1005" s="21" t="s">
        <v>1667</v>
      </c>
      <c r="C1005" s="23" t="s">
        <v>1</v>
      </c>
      <c r="D1005" s="23">
        <v>0</v>
      </c>
      <c r="E1005" s="23"/>
      <c r="F1005" s="23">
        <v>72100</v>
      </c>
      <c r="G1005" s="107">
        <f t="shared" si="61"/>
        <v>0</v>
      </c>
      <c r="I1005" s="7">
        <f>SUMIFS(NK_XUAT_NHAP!L:L,NK_XUAT_NHAP!E:E,A1005,NK_XUAT_NHAP!B:B,"PNK")</f>
        <v>0</v>
      </c>
      <c r="J1005" s="7">
        <f>SUMIFS(NK_XUAT_NHAP!O:O,NK_XUAT_NHAP!E:E,A1005,NK_XUAT_NHAP!B:B,"PNK")</f>
        <v>0</v>
      </c>
      <c r="K1005" s="7">
        <f>SUMIFS(NK_XUAT_NHAP!L:L,NK_XUAT_NHAP!E:E,A1005,NK_XUAT_NHAP!B:B,"PXK")</f>
        <v>0</v>
      </c>
      <c r="L1005" s="7">
        <f>SUMIFS(NK_XUAT_NHAP!O:O,NK_XUAT_NHAP!E:E,A1005,NK_XUAT_NHAP!B:B,"PXK")</f>
        <v>0</v>
      </c>
      <c r="M1005" s="7">
        <f t="shared" si="62"/>
        <v>0</v>
      </c>
      <c r="N1005" s="7">
        <f t="shared" si="63"/>
        <v>0</v>
      </c>
      <c r="O1005" s="7">
        <f t="shared" si="64"/>
        <v>0</v>
      </c>
    </row>
    <row r="1006" spans="1:15" ht="19.5" customHeight="1" x14ac:dyDescent="0.25">
      <c r="A1006" s="106" t="s">
        <v>1668</v>
      </c>
      <c r="B1006" s="21" t="s">
        <v>1669</v>
      </c>
      <c r="C1006" s="23" t="s">
        <v>1</v>
      </c>
      <c r="D1006" s="23">
        <v>0</v>
      </c>
      <c r="E1006" s="23"/>
      <c r="F1006" s="23">
        <v>83700</v>
      </c>
      <c r="G1006" s="107">
        <f t="shared" si="61"/>
        <v>0</v>
      </c>
      <c r="I1006" s="7">
        <f>SUMIFS(NK_XUAT_NHAP!L:L,NK_XUAT_NHAP!E:E,A1006,NK_XUAT_NHAP!B:B,"PNK")</f>
        <v>0</v>
      </c>
      <c r="J1006" s="7">
        <f>SUMIFS(NK_XUAT_NHAP!O:O,NK_XUAT_NHAP!E:E,A1006,NK_XUAT_NHAP!B:B,"PNK")</f>
        <v>0</v>
      </c>
      <c r="K1006" s="7">
        <f>SUMIFS(NK_XUAT_NHAP!L:L,NK_XUAT_NHAP!E:E,A1006,NK_XUAT_NHAP!B:B,"PXK")</f>
        <v>0</v>
      </c>
      <c r="L1006" s="7">
        <f>SUMIFS(NK_XUAT_NHAP!O:O,NK_XUAT_NHAP!E:E,A1006,NK_XUAT_NHAP!B:B,"PXK")</f>
        <v>0</v>
      </c>
      <c r="M1006" s="7">
        <f t="shared" si="62"/>
        <v>0</v>
      </c>
      <c r="N1006" s="7">
        <f t="shared" si="63"/>
        <v>0</v>
      </c>
      <c r="O1006" s="7">
        <f t="shared" si="64"/>
        <v>0</v>
      </c>
    </row>
    <row r="1007" spans="1:15" ht="19.5" customHeight="1" x14ac:dyDescent="0.25">
      <c r="A1007" s="106" t="s">
        <v>1670</v>
      </c>
      <c r="B1007" s="21" t="s">
        <v>1671</v>
      </c>
      <c r="C1007" s="23" t="s">
        <v>1</v>
      </c>
      <c r="D1007" s="23">
        <v>0</v>
      </c>
      <c r="E1007" s="23"/>
      <c r="F1007" s="23">
        <v>131200</v>
      </c>
      <c r="G1007" s="107">
        <f t="shared" si="61"/>
        <v>0</v>
      </c>
      <c r="I1007" s="7">
        <f>SUMIFS(NK_XUAT_NHAP!L:L,NK_XUAT_NHAP!E:E,A1007,NK_XUAT_NHAP!B:B,"PNK")</f>
        <v>0</v>
      </c>
      <c r="J1007" s="7">
        <f>SUMIFS(NK_XUAT_NHAP!O:O,NK_XUAT_NHAP!E:E,A1007,NK_XUAT_NHAP!B:B,"PNK")</f>
        <v>0</v>
      </c>
      <c r="K1007" s="7">
        <f>SUMIFS(NK_XUAT_NHAP!L:L,NK_XUAT_NHAP!E:E,A1007,NK_XUAT_NHAP!B:B,"PXK")</f>
        <v>0</v>
      </c>
      <c r="L1007" s="7">
        <f>SUMIFS(NK_XUAT_NHAP!O:O,NK_XUAT_NHAP!E:E,A1007,NK_XUAT_NHAP!B:B,"PXK")</f>
        <v>0</v>
      </c>
      <c r="M1007" s="7">
        <f t="shared" si="62"/>
        <v>0</v>
      </c>
      <c r="N1007" s="7">
        <f t="shared" si="63"/>
        <v>0</v>
      </c>
      <c r="O1007" s="7">
        <f t="shared" si="64"/>
        <v>0</v>
      </c>
    </row>
    <row r="1008" spans="1:15" ht="19.5" customHeight="1" x14ac:dyDescent="0.25">
      <c r="A1008" s="106" t="s">
        <v>1672</v>
      </c>
      <c r="B1008" s="21" t="s">
        <v>1673</v>
      </c>
      <c r="C1008" s="23" t="s">
        <v>1</v>
      </c>
      <c r="D1008" s="23">
        <v>0</v>
      </c>
      <c r="E1008" s="23"/>
      <c r="F1008" s="23">
        <v>166600</v>
      </c>
      <c r="G1008" s="107">
        <f t="shared" si="61"/>
        <v>0</v>
      </c>
      <c r="I1008" s="7">
        <f>SUMIFS(NK_XUAT_NHAP!L:L,NK_XUAT_NHAP!E:E,A1008,NK_XUAT_NHAP!B:B,"PNK")</f>
        <v>0</v>
      </c>
      <c r="J1008" s="7">
        <f>SUMIFS(NK_XUAT_NHAP!O:O,NK_XUAT_NHAP!E:E,A1008,NK_XUAT_NHAP!B:B,"PNK")</f>
        <v>0</v>
      </c>
      <c r="K1008" s="7">
        <f>SUMIFS(NK_XUAT_NHAP!L:L,NK_XUAT_NHAP!E:E,A1008,NK_XUAT_NHAP!B:B,"PXK")</f>
        <v>0</v>
      </c>
      <c r="L1008" s="7">
        <f>SUMIFS(NK_XUAT_NHAP!O:O,NK_XUAT_NHAP!E:E,A1008,NK_XUAT_NHAP!B:B,"PXK")</f>
        <v>0</v>
      </c>
      <c r="M1008" s="7">
        <f t="shared" si="62"/>
        <v>0</v>
      </c>
      <c r="N1008" s="7">
        <f t="shared" si="63"/>
        <v>0</v>
      </c>
      <c r="O1008" s="7">
        <f t="shared" si="64"/>
        <v>0</v>
      </c>
    </row>
    <row r="1009" spans="1:15" ht="19.5" customHeight="1" x14ac:dyDescent="0.25">
      <c r="A1009" s="106" t="s">
        <v>1674</v>
      </c>
      <c r="B1009" s="21" t="s">
        <v>3135</v>
      </c>
      <c r="C1009" s="23" t="s">
        <v>1</v>
      </c>
      <c r="D1009" s="23">
        <v>0</v>
      </c>
      <c r="E1009" s="23"/>
      <c r="F1009" s="23">
        <v>131200</v>
      </c>
      <c r="G1009" s="107">
        <f t="shared" si="61"/>
        <v>0</v>
      </c>
      <c r="I1009" s="7">
        <f>SUMIFS(NK_XUAT_NHAP!L:L,NK_XUAT_NHAP!E:E,A1009,NK_XUAT_NHAP!B:B,"PNK")</f>
        <v>0</v>
      </c>
      <c r="J1009" s="7">
        <f>SUMIFS(NK_XUAT_NHAP!O:O,NK_XUAT_NHAP!E:E,A1009,NK_XUAT_NHAP!B:B,"PNK")</f>
        <v>0</v>
      </c>
      <c r="K1009" s="7">
        <f>SUMIFS(NK_XUAT_NHAP!L:L,NK_XUAT_NHAP!E:E,A1009,NK_XUAT_NHAP!B:B,"PXK")</f>
        <v>0</v>
      </c>
      <c r="L1009" s="7">
        <f>SUMIFS(NK_XUAT_NHAP!O:O,NK_XUAT_NHAP!E:E,A1009,NK_XUAT_NHAP!B:B,"PXK")</f>
        <v>0</v>
      </c>
      <c r="M1009" s="7">
        <f t="shared" si="62"/>
        <v>0</v>
      </c>
      <c r="N1009" s="7">
        <f t="shared" si="63"/>
        <v>0</v>
      </c>
      <c r="O1009" s="7">
        <f t="shared" si="64"/>
        <v>0</v>
      </c>
    </row>
    <row r="1010" spans="1:15" ht="19.5" customHeight="1" x14ac:dyDescent="0.25">
      <c r="A1010" s="106" t="s">
        <v>1675</v>
      </c>
      <c r="B1010" s="21" t="s">
        <v>3136</v>
      </c>
      <c r="C1010" s="23" t="s">
        <v>1</v>
      </c>
      <c r="D1010" s="23">
        <v>0</v>
      </c>
      <c r="E1010" s="23"/>
      <c r="F1010" s="23">
        <v>161500</v>
      </c>
      <c r="G1010" s="107">
        <f t="shared" si="61"/>
        <v>0</v>
      </c>
      <c r="I1010" s="7">
        <f>SUMIFS(NK_XUAT_NHAP!L:L,NK_XUAT_NHAP!E:E,A1010,NK_XUAT_NHAP!B:B,"PNK")</f>
        <v>0</v>
      </c>
      <c r="J1010" s="7">
        <f>SUMIFS(NK_XUAT_NHAP!O:O,NK_XUAT_NHAP!E:E,A1010,NK_XUAT_NHAP!B:B,"PNK")</f>
        <v>0</v>
      </c>
      <c r="K1010" s="7">
        <f>SUMIFS(NK_XUAT_NHAP!L:L,NK_XUAT_NHAP!E:E,A1010,NK_XUAT_NHAP!B:B,"PXK")</f>
        <v>0</v>
      </c>
      <c r="L1010" s="7">
        <f>SUMIFS(NK_XUAT_NHAP!O:O,NK_XUAT_NHAP!E:E,A1010,NK_XUAT_NHAP!B:B,"PXK")</f>
        <v>0</v>
      </c>
      <c r="M1010" s="7">
        <f t="shared" si="62"/>
        <v>0</v>
      </c>
      <c r="N1010" s="7">
        <f t="shared" si="63"/>
        <v>0</v>
      </c>
      <c r="O1010" s="7">
        <f t="shared" si="64"/>
        <v>0</v>
      </c>
    </row>
    <row r="1011" spans="1:15" ht="19.5" customHeight="1" x14ac:dyDescent="0.25">
      <c r="A1011" s="106" t="s">
        <v>1676</v>
      </c>
      <c r="B1011" s="21" t="s">
        <v>3137</v>
      </c>
      <c r="C1011" s="23" t="s">
        <v>1</v>
      </c>
      <c r="D1011" s="23">
        <v>0</v>
      </c>
      <c r="E1011" s="23"/>
      <c r="F1011" s="23">
        <v>238200</v>
      </c>
      <c r="G1011" s="107">
        <f t="shared" si="61"/>
        <v>0</v>
      </c>
      <c r="I1011" s="7">
        <f>SUMIFS(NK_XUAT_NHAP!L:L,NK_XUAT_NHAP!E:E,A1011,NK_XUAT_NHAP!B:B,"PNK")</f>
        <v>0</v>
      </c>
      <c r="J1011" s="7">
        <f>SUMIFS(NK_XUAT_NHAP!O:O,NK_XUAT_NHAP!E:E,A1011,NK_XUAT_NHAP!B:B,"PNK")</f>
        <v>0</v>
      </c>
      <c r="K1011" s="7">
        <f>SUMIFS(NK_XUAT_NHAP!L:L,NK_XUAT_NHAP!E:E,A1011,NK_XUAT_NHAP!B:B,"PXK")</f>
        <v>0</v>
      </c>
      <c r="L1011" s="7">
        <f>SUMIFS(NK_XUAT_NHAP!O:O,NK_XUAT_NHAP!E:E,A1011,NK_XUAT_NHAP!B:B,"PXK")</f>
        <v>0</v>
      </c>
      <c r="M1011" s="7">
        <f t="shared" si="62"/>
        <v>0</v>
      </c>
      <c r="N1011" s="7">
        <f t="shared" si="63"/>
        <v>0</v>
      </c>
      <c r="O1011" s="7">
        <f t="shared" si="64"/>
        <v>0</v>
      </c>
    </row>
    <row r="1012" spans="1:15" ht="19.5" customHeight="1" x14ac:dyDescent="0.25">
      <c r="A1012" s="106" t="s">
        <v>1677</v>
      </c>
      <c r="B1012" s="21" t="s">
        <v>3138</v>
      </c>
      <c r="C1012" s="23" t="s">
        <v>1</v>
      </c>
      <c r="D1012" s="23">
        <v>0</v>
      </c>
      <c r="E1012" s="23"/>
      <c r="F1012" s="23">
        <v>262900</v>
      </c>
      <c r="G1012" s="107">
        <f t="shared" si="61"/>
        <v>0</v>
      </c>
      <c r="I1012" s="7">
        <f>SUMIFS(NK_XUAT_NHAP!L:L,NK_XUAT_NHAP!E:E,A1012,NK_XUAT_NHAP!B:B,"PNK")</f>
        <v>0</v>
      </c>
      <c r="J1012" s="7">
        <f>SUMIFS(NK_XUAT_NHAP!O:O,NK_XUAT_NHAP!E:E,A1012,NK_XUAT_NHAP!B:B,"PNK")</f>
        <v>0</v>
      </c>
      <c r="K1012" s="7">
        <f>SUMIFS(NK_XUAT_NHAP!L:L,NK_XUAT_NHAP!E:E,A1012,NK_XUAT_NHAP!B:B,"PXK")</f>
        <v>0</v>
      </c>
      <c r="L1012" s="7">
        <f>SUMIFS(NK_XUAT_NHAP!O:O,NK_XUAT_NHAP!E:E,A1012,NK_XUAT_NHAP!B:B,"PXK")</f>
        <v>0</v>
      </c>
      <c r="M1012" s="7">
        <f t="shared" si="62"/>
        <v>0</v>
      </c>
      <c r="N1012" s="7">
        <f t="shared" si="63"/>
        <v>0</v>
      </c>
      <c r="O1012" s="7">
        <f t="shared" si="64"/>
        <v>0</v>
      </c>
    </row>
    <row r="1013" spans="1:15" ht="19.5" customHeight="1" x14ac:dyDescent="0.25">
      <c r="A1013" s="106" t="s">
        <v>1678</v>
      </c>
      <c r="B1013" s="21" t="s">
        <v>1679</v>
      </c>
      <c r="C1013" s="23" t="s">
        <v>1</v>
      </c>
      <c r="D1013" s="23">
        <v>0</v>
      </c>
      <c r="E1013" s="23"/>
      <c r="F1013" s="23">
        <v>181000</v>
      </c>
      <c r="G1013" s="107">
        <f t="shared" si="61"/>
        <v>0</v>
      </c>
      <c r="I1013" s="7">
        <f>SUMIFS(NK_XUAT_NHAP!L:L,NK_XUAT_NHAP!E:E,A1013,NK_XUAT_NHAP!B:B,"PNK")</f>
        <v>0</v>
      </c>
      <c r="J1013" s="7">
        <f>SUMIFS(NK_XUAT_NHAP!O:O,NK_XUAT_NHAP!E:E,A1013,NK_XUAT_NHAP!B:B,"PNK")</f>
        <v>0</v>
      </c>
      <c r="K1013" s="7">
        <f>SUMIFS(NK_XUAT_NHAP!L:L,NK_XUAT_NHAP!E:E,A1013,NK_XUAT_NHAP!B:B,"PXK")</f>
        <v>0</v>
      </c>
      <c r="L1013" s="7">
        <f>SUMIFS(NK_XUAT_NHAP!O:O,NK_XUAT_NHAP!E:E,A1013,NK_XUAT_NHAP!B:B,"PXK")</f>
        <v>0</v>
      </c>
      <c r="M1013" s="7">
        <f t="shared" si="62"/>
        <v>0</v>
      </c>
      <c r="N1013" s="7">
        <f t="shared" si="63"/>
        <v>0</v>
      </c>
      <c r="O1013" s="7">
        <f t="shared" si="64"/>
        <v>0</v>
      </c>
    </row>
    <row r="1014" spans="1:15" ht="19.5" customHeight="1" x14ac:dyDescent="0.25">
      <c r="A1014" s="106" t="s">
        <v>1680</v>
      </c>
      <c r="B1014" s="21" t="s">
        <v>1681</v>
      </c>
      <c r="C1014" s="23" t="s">
        <v>1</v>
      </c>
      <c r="D1014" s="23">
        <v>0</v>
      </c>
      <c r="E1014" s="23"/>
      <c r="F1014" s="23">
        <v>212000</v>
      </c>
      <c r="G1014" s="107">
        <f t="shared" si="61"/>
        <v>0</v>
      </c>
      <c r="I1014" s="7">
        <f>SUMIFS(NK_XUAT_NHAP!L:L,NK_XUAT_NHAP!E:E,A1014,NK_XUAT_NHAP!B:B,"PNK")</f>
        <v>0</v>
      </c>
      <c r="J1014" s="7">
        <f>SUMIFS(NK_XUAT_NHAP!O:O,NK_XUAT_NHAP!E:E,A1014,NK_XUAT_NHAP!B:B,"PNK")</f>
        <v>0</v>
      </c>
      <c r="K1014" s="7">
        <f>SUMIFS(NK_XUAT_NHAP!L:L,NK_XUAT_NHAP!E:E,A1014,NK_XUAT_NHAP!B:B,"PXK")</f>
        <v>0</v>
      </c>
      <c r="L1014" s="7">
        <f>SUMIFS(NK_XUAT_NHAP!O:O,NK_XUAT_NHAP!E:E,A1014,NK_XUAT_NHAP!B:B,"PXK")</f>
        <v>0</v>
      </c>
      <c r="M1014" s="7">
        <f t="shared" si="62"/>
        <v>0</v>
      </c>
      <c r="N1014" s="7">
        <f t="shared" si="63"/>
        <v>0</v>
      </c>
      <c r="O1014" s="7">
        <f t="shared" si="64"/>
        <v>0</v>
      </c>
    </row>
    <row r="1015" spans="1:15" ht="19.5" customHeight="1" x14ac:dyDescent="0.25">
      <c r="A1015" s="106" t="s">
        <v>1682</v>
      </c>
      <c r="B1015" s="21" t="s">
        <v>1683</v>
      </c>
      <c r="C1015" s="23" t="s">
        <v>1</v>
      </c>
      <c r="D1015" s="23">
        <v>0</v>
      </c>
      <c r="E1015" s="23"/>
      <c r="F1015" s="23">
        <v>212000</v>
      </c>
      <c r="G1015" s="107">
        <f t="shared" si="61"/>
        <v>0</v>
      </c>
      <c r="I1015" s="7">
        <f>SUMIFS(NK_XUAT_NHAP!L:L,NK_XUAT_NHAP!E:E,A1015,NK_XUAT_NHAP!B:B,"PNK")</f>
        <v>0</v>
      </c>
      <c r="J1015" s="7">
        <f>SUMIFS(NK_XUAT_NHAP!O:O,NK_XUAT_NHAP!E:E,A1015,NK_XUAT_NHAP!B:B,"PNK")</f>
        <v>0</v>
      </c>
      <c r="K1015" s="7">
        <f>SUMIFS(NK_XUAT_NHAP!L:L,NK_XUAT_NHAP!E:E,A1015,NK_XUAT_NHAP!B:B,"PXK")</f>
        <v>0</v>
      </c>
      <c r="L1015" s="7">
        <f>SUMIFS(NK_XUAT_NHAP!O:O,NK_XUAT_NHAP!E:E,A1015,NK_XUAT_NHAP!B:B,"PXK")</f>
        <v>0</v>
      </c>
      <c r="M1015" s="7">
        <f t="shared" si="62"/>
        <v>0</v>
      </c>
      <c r="N1015" s="7">
        <f t="shared" si="63"/>
        <v>0</v>
      </c>
      <c r="O1015" s="7">
        <f t="shared" si="64"/>
        <v>0</v>
      </c>
    </row>
    <row r="1016" spans="1:15" ht="19.5" customHeight="1" x14ac:dyDescent="0.25">
      <c r="A1016" s="106" t="s">
        <v>1684</v>
      </c>
      <c r="B1016" s="21" t="s">
        <v>1685</v>
      </c>
      <c r="C1016" s="23" t="s">
        <v>1</v>
      </c>
      <c r="D1016" s="23">
        <v>0</v>
      </c>
      <c r="E1016" s="23"/>
      <c r="F1016" s="23">
        <v>252400</v>
      </c>
      <c r="G1016" s="107">
        <f t="shared" si="61"/>
        <v>0</v>
      </c>
      <c r="I1016" s="7">
        <f>SUMIFS(NK_XUAT_NHAP!L:L,NK_XUAT_NHAP!E:E,A1016,NK_XUAT_NHAP!B:B,"PNK")</f>
        <v>0</v>
      </c>
      <c r="J1016" s="7">
        <f>SUMIFS(NK_XUAT_NHAP!O:O,NK_XUAT_NHAP!E:E,A1016,NK_XUAT_NHAP!B:B,"PNK")</f>
        <v>0</v>
      </c>
      <c r="K1016" s="7">
        <f>SUMIFS(NK_XUAT_NHAP!L:L,NK_XUAT_NHAP!E:E,A1016,NK_XUAT_NHAP!B:B,"PXK")</f>
        <v>0</v>
      </c>
      <c r="L1016" s="7">
        <f>SUMIFS(NK_XUAT_NHAP!O:O,NK_XUAT_NHAP!E:E,A1016,NK_XUAT_NHAP!B:B,"PXK")</f>
        <v>0</v>
      </c>
      <c r="M1016" s="7">
        <f t="shared" si="62"/>
        <v>0</v>
      </c>
      <c r="N1016" s="7">
        <f t="shared" si="63"/>
        <v>0</v>
      </c>
      <c r="O1016" s="7">
        <f t="shared" si="64"/>
        <v>0</v>
      </c>
    </row>
    <row r="1017" spans="1:15" ht="19.5" customHeight="1" x14ac:dyDescent="0.25">
      <c r="A1017" s="106" t="s">
        <v>1686</v>
      </c>
      <c r="B1017" s="21" t="s">
        <v>1687</v>
      </c>
      <c r="C1017" s="23" t="s">
        <v>1</v>
      </c>
      <c r="D1017" s="23">
        <v>0</v>
      </c>
      <c r="E1017" s="23"/>
      <c r="F1017" s="23">
        <v>282600</v>
      </c>
      <c r="G1017" s="107">
        <f t="shared" si="61"/>
        <v>0</v>
      </c>
      <c r="I1017" s="7">
        <f>SUMIFS(NK_XUAT_NHAP!L:L,NK_XUAT_NHAP!E:E,A1017,NK_XUAT_NHAP!B:B,"PNK")</f>
        <v>0</v>
      </c>
      <c r="J1017" s="7">
        <f>SUMIFS(NK_XUAT_NHAP!O:O,NK_XUAT_NHAP!E:E,A1017,NK_XUAT_NHAP!B:B,"PNK")</f>
        <v>0</v>
      </c>
      <c r="K1017" s="7">
        <f>SUMIFS(NK_XUAT_NHAP!L:L,NK_XUAT_NHAP!E:E,A1017,NK_XUAT_NHAP!B:B,"PXK")</f>
        <v>0</v>
      </c>
      <c r="L1017" s="7">
        <f>SUMIFS(NK_XUAT_NHAP!O:O,NK_XUAT_NHAP!E:E,A1017,NK_XUAT_NHAP!B:B,"PXK")</f>
        <v>0</v>
      </c>
      <c r="M1017" s="7">
        <f t="shared" si="62"/>
        <v>0</v>
      </c>
      <c r="N1017" s="7">
        <f t="shared" si="63"/>
        <v>0</v>
      </c>
      <c r="O1017" s="7">
        <f t="shared" si="64"/>
        <v>0</v>
      </c>
    </row>
    <row r="1018" spans="1:15" ht="19.5" customHeight="1" x14ac:dyDescent="0.25">
      <c r="A1018" s="106" t="s">
        <v>1688</v>
      </c>
      <c r="B1018" s="21" t="s">
        <v>1689</v>
      </c>
      <c r="C1018" s="23" t="s">
        <v>1</v>
      </c>
      <c r="D1018" s="23">
        <v>0</v>
      </c>
      <c r="E1018" s="23"/>
      <c r="F1018" s="23">
        <v>292700</v>
      </c>
      <c r="G1018" s="107">
        <f t="shared" si="61"/>
        <v>0</v>
      </c>
      <c r="I1018" s="7">
        <f>SUMIFS(NK_XUAT_NHAP!L:L,NK_XUAT_NHAP!E:E,A1018,NK_XUAT_NHAP!B:B,"PNK")</f>
        <v>0</v>
      </c>
      <c r="J1018" s="7">
        <f>SUMIFS(NK_XUAT_NHAP!O:O,NK_XUAT_NHAP!E:E,A1018,NK_XUAT_NHAP!B:B,"PNK")</f>
        <v>0</v>
      </c>
      <c r="K1018" s="7">
        <f>SUMIFS(NK_XUAT_NHAP!L:L,NK_XUAT_NHAP!E:E,A1018,NK_XUAT_NHAP!B:B,"PXK")</f>
        <v>0</v>
      </c>
      <c r="L1018" s="7">
        <f>SUMIFS(NK_XUAT_NHAP!O:O,NK_XUAT_NHAP!E:E,A1018,NK_XUAT_NHAP!B:B,"PXK")</f>
        <v>0</v>
      </c>
      <c r="M1018" s="7">
        <f t="shared" si="62"/>
        <v>0</v>
      </c>
      <c r="N1018" s="7">
        <f t="shared" si="63"/>
        <v>0</v>
      </c>
      <c r="O1018" s="7">
        <f t="shared" si="64"/>
        <v>0</v>
      </c>
    </row>
    <row r="1019" spans="1:15" ht="19.5" customHeight="1" x14ac:dyDescent="0.25">
      <c r="A1019" s="106" t="s">
        <v>1690</v>
      </c>
      <c r="B1019" s="21" t="s">
        <v>1691</v>
      </c>
      <c r="C1019" s="23" t="s">
        <v>1</v>
      </c>
      <c r="D1019" s="23">
        <v>0</v>
      </c>
      <c r="E1019" s="23"/>
      <c r="F1019" s="23">
        <v>297800</v>
      </c>
      <c r="G1019" s="107">
        <f t="shared" si="61"/>
        <v>0</v>
      </c>
      <c r="I1019" s="7">
        <f>SUMIFS(NK_XUAT_NHAP!L:L,NK_XUAT_NHAP!E:E,A1019,NK_XUAT_NHAP!B:B,"PNK")</f>
        <v>0</v>
      </c>
      <c r="J1019" s="7">
        <f>SUMIFS(NK_XUAT_NHAP!O:O,NK_XUAT_NHAP!E:E,A1019,NK_XUAT_NHAP!B:B,"PNK")</f>
        <v>0</v>
      </c>
      <c r="K1019" s="7">
        <f>SUMIFS(NK_XUAT_NHAP!L:L,NK_XUAT_NHAP!E:E,A1019,NK_XUAT_NHAP!B:B,"PXK")</f>
        <v>0</v>
      </c>
      <c r="L1019" s="7">
        <f>SUMIFS(NK_XUAT_NHAP!O:O,NK_XUAT_NHAP!E:E,A1019,NK_XUAT_NHAP!B:B,"PXK")</f>
        <v>0</v>
      </c>
      <c r="M1019" s="7">
        <f t="shared" si="62"/>
        <v>0</v>
      </c>
      <c r="N1019" s="7">
        <f t="shared" si="63"/>
        <v>0</v>
      </c>
      <c r="O1019" s="7">
        <f t="shared" si="64"/>
        <v>0</v>
      </c>
    </row>
    <row r="1020" spans="1:15" ht="19.5" customHeight="1" x14ac:dyDescent="0.25">
      <c r="A1020" s="106" t="s">
        <v>1692</v>
      </c>
      <c r="B1020" s="21" t="s">
        <v>1693</v>
      </c>
      <c r="C1020" s="23" t="s">
        <v>1</v>
      </c>
      <c r="D1020" s="23">
        <v>0</v>
      </c>
      <c r="E1020" s="23"/>
      <c r="F1020" s="23">
        <v>302800</v>
      </c>
      <c r="G1020" s="107">
        <f t="shared" si="61"/>
        <v>0</v>
      </c>
      <c r="I1020" s="7">
        <f>SUMIFS(NK_XUAT_NHAP!L:L,NK_XUAT_NHAP!E:E,A1020,NK_XUAT_NHAP!B:B,"PNK")</f>
        <v>0</v>
      </c>
      <c r="J1020" s="7">
        <f>SUMIFS(NK_XUAT_NHAP!O:O,NK_XUAT_NHAP!E:E,A1020,NK_XUAT_NHAP!B:B,"PNK")</f>
        <v>0</v>
      </c>
      <c r="K1020" s="7">
        <f>SUMIFS(NK_XUAT_NHAP!L:L,NK_XUAT_NHAP!E:E,A1020,NK_XUAT_NHAP!B:B,"PXK")</f>
        <v>0</v>
      </c>
      <c r="L1020" s="7">
        <f>SUMIFS(NK_XUAT_NHAP!O:O,NK_XUAT_NHAP!E:E,A1020,NK_XUAT_NHAP!B:B,"PXK")</f>
        <v>0</v>
      </c>
      <c r="M1020" s="7">
        <f t="shared" si="62"/>
        <v>0</v>
      </c>
      <c r="N1020" s="7">
        <f t="shared" si="63"/>
        <v>0</v>
      </c>
      <c r="O1020" s="7">
        <f t="shared" si="64"/>
        <v>0</v>
      </c>
    </row>
    <row r="1021" spans="1:15" ht="19.5" customHeight="1" x14ac:dyDescent="0.25">
      <c r="A1021" s="106" t="s">
        <v>1694</v>
      </c>
      <c r="B1021" s="21" t="s">
        <v>1695</v>
      </c>
      <c r="C1021" s="23" t="s">
        <v>1</v>
      </c>
      <c r="D1021" s="23">
        <v>0</v>
      </c>
      <c r="E1021" s="23"/>
      <c r="F1021" s="23">
        <v>24500</v>
      </c>
      <c r="G1021" s="107">
        <f t="shared" si="61"/>
        <v>0</v>
      </c>
      <c r="I1021" s="7">
        <f>SUMIFS(NK_XUAT_NHAP!L:L,NK_XUAT_NHAP!E:E,A1021,NK_XUAT_NHAP!B:B,"PNK")</f>
        <v>0</v>
      </c>
      <c r="J1021" s="7">
        <f>SUMIFS(NK_XUAT_NHAP!O:O,NK_XUAT_NHAP!E:E,A1021,NK_XUAT_NHAP!B:B,"PNK")</f>
        <v>0</v>
      </c>
      <c r="K1021" s="7">
        <f>SUMIFS(NK_XUAT_NHAP!L:L,NK_XUAT_NHAP!E:E,A1021,NK_XUAT_NHAP!B:B,"PXK")</f>
        <v>0</v>
      </c>
      <c r="L1021" s="7">
        <f>SUMIFS(NK_XUAT_NHAP!O:O,NK_XUAT_NHAP!E:E,A1021,NK_XUAT_NHAP!B:B,"PXK")</f>
        <v>0</v>
      </c>
      <c r="M1021" s="7">
        <f t="shared" si="62"/>
        <v>0</v>
      </c>
      <c r="N1021" s="7">
        <f t="shared" si="63"/>
        <v>0</v>
      </c>
      <c r="O1021" s="7">
        <f t="shared" si="64"/>
        <v>0</v>
      </c>
    </row>
    <row r="1022" spans="1:15" ht="19.5" customHeight="1" x14ac:dyDescent="0.25">
      <c r="A1022" s="106" t="s">
        <v>1696</v>
      </c>
      <c r="B1022" s="21" t="s">
        <v>1697</v>
      </c>
      <c r="C1022" s="23" t="s">
        <v>1</v>
      </c>
      <c r="D1022" s="23">
        <v>0</v>
      </c>
      <c r="E1022" s="23"/>
      <c r="F1022" s="23">
        <v>28200</v>
      </c>
      <c r="G1022" s="107">
        <f t="shared" si="61"/>
        <v>0</v>
      </c>
      <c r="I1022" s="7">
        <f>SUMIFS(NK_XUAT_NHAP!L:L,NK_XUAT_NHAP!E:E,A1022,NK_XUAT_NHAP!B:B,"PNK")</f>
        <v>0</v>
      </c>
      <c r="J1022" s="7">
        <f>SUMIFS(NK_XUAT_NHAP!O:O,NK_XUAT_NHAP!E:E,A1022,NK_XUAT_NHAP!B:B,"PNK")</f>
        <v>0</v>
      </c>
      <c r="K1022" s="7">
        <f>SUMIFS(NK_XUAT_NHAP!L:L,NK_XUAT_NHAP!E:E,A1022,NK_XUAT_NHAP!B:B,"PXK")</f>
        <v>0</v>
      </c>
      <c r="L1022" s="7">
        <f>SUMIFS(NK_XUAT_NHAP!O:O,NK_XUAT_NHAP!E:E,A1022,NK_XUAT_NHAP!B:B,"PXK")</f>
        <v>0</v>
      </c>
      <c r="M1022" s="7">
        <f t="shared" si="62"/>
        <v>0</v>
      </c>
      <c r="N1022" s="7">
        <f t="shared" si="63"/>
        <v>0</v>
      </c>
      <c r="O1022" s="7">
        <f t="shared" si="64"/>
        <v>0</v>
      </c>
    </row>
    <row r="1023" spans="1:15" ht="19.5" customHeight="1" x14ac:dyDescent="0.25">
      <c r="A1023" s="106" t="s">
        <v>1698</v>
      </c>
      <c r="B1023" s="21" t="s">
        <v>1699</v>
      </c>
      <c r="C1023" s="23" t="s">
        <v>1</v>
      </c>
      <c r="D1023" s="23">
        <v>0</v>
      </c>
      <c r="E1023" s="23"/>
      <c r="F1023" s="23">
        <v>29800</v>
      </c>
      <c r="G1023" s="107">
        <f t="shared" si="61"/>
        <v>0</v>
      </c>
      <c r="I1023" s="7">
        <f>SUMIFS(NK_XUAT_NHAP!L:L,NK_XUAT_NHAP!E:E,A1023,NK_XUAT_NHAP!B:B,"PNK")</f>
        <v>0</v>
      </c>
      <c r="J1023" s="7">
        <f>SUMIFS(NK_XUAT_NHAP!O:O,NK_XUAT_NHAP!E:E,A1023,NK_XUAT_NHAP!B:B,"PNK")</f>
        <v>0</v>
      </c>
      <c r="K1023" s="7">
        <f>SUMIFS(NK_XUAT_NHAP!L:L,NK_XUAT_NHAP!E:E,A1023,NK_XUAT_NHAP!B:B,"PXK")</f>
        <v>0</v>
      </c>
      <c r="L1023" s="7">
        <f>SUMIFS(NK_XUAT_NHAP!O:O,NK_XUAT_NHAP!E:E,A1023,NK_XUAT_NHAP!B:B,"PXK")</f>
        <v>0</v>
      </c>
      <c r="M1023" s="7">
        <f t="shared" si="62"/>
        <v>0</v>
      </c>
      <c r="N1023" s="7">
        <f t="shared" si="63"/>
        <v>0</v>
      </c>
      <c r="O1023" s="7">
        <f t="shared" si="64"/>
        <v>0</v>
      </c>
    </row>
    <row r="1024" spans="1:15" ht="19.5" customHeight="1" x14ac:dyDescent="0.25">
      <c r="A1024" s="106" t="s">
        <v>1700</v>
      </c>
      <c r="B1024" s="21" t="s">
        <v>1701</v>
      </c>
      <c r="C1024" s="23" t="s">
        <v>1</v>
      </c>
      <c r="D1024" s="23">
        <v>0</v>
      </c>
      <c r="E1024" s="23"/>
      <c r="F1024" s="23">
        <v>39700</v>
      </c>
      <c r="G1024" s="107">
        <f t="shared" si="61"/>
        <v>0</v>
      </c>
      <c r="I1024" s="7">
        <f>SUMIFS(NK_XUAT_NHAP!L:L,NK_XUAT_NHAP!E:E,A1024,NK_XUAT_NHAP!B:B,"PNK")</f>
        <v>0</v>
      </c>
      <c r="J1024" s="7">
        <f>SUMIFS(NK_XUAT_NHAP!O:O,NK_XUAT_NHAP!E:E,A1024,NK_XUAT_NHAP!B:B,"PNK")</f>
        <v>0</v>
      </c>
      <c r="K1024" s="7">
        <f>SUMIFS(NK_XUAT_NHAP!L:L,NK_XUAT_NHAP!E:E,A1024,NK_XUAT_NHAP!B:B,"PXK")</f>
        <v>0</v>
      </c>
      <c r="L1024" s="7">
        <f>SUMIFS(NK_XUAT_NHAP!O:O,NK_XUAT_NHAP!E:E,A1024,NK_XUAT_NHAP!B:B,"PXK")</f>
        <v>0</v>
      </c>
      <c r="M1024" s="7">
        <f t="shared" si="62"/>
        <v>0</v>
      </c>
      <c r="N1024" s="7">
        <f t="shared" si="63"/>
        <v>0</v>
      </c>
      <c r="O1024" s="7">
        <f t="shared" si="64"/>
        <v>0</v>
      </c>
    </row>
    <row r="1025" spans="1:15" ht="19.5" customHeight="1" x14ac:dyDescent="0.25">
      <c r="A1025" s="106" t="s">
        <v>1702</v>
      </c>
      <c r="B1025" s="21" t="s">
        <v>1703</v>
      </c>
      <c r="C1025" s="23" t="s">
        <v>52</v>
      </c>
      <c r="D1025" s="23">
        <v>0</v>
      </c>
      <c r="E1025" s="23"/>
      <c r="F1025" s="23">
        <v>46600</v>
      </c>
      <c r="G1025" s="107">
        <f t="shared" si="61"/>
        <v>0</v>
      </c>
      <c r="I1025" s="7">
        <f>SUMIFS(NK_XUAT_NHAP!L:L,NK_XUAT_NHAP!E:E,A1025,NK_XUAT_NHAP!B:B,"PNK")</f>
        <v>0</v>
      </c>
      <c r="J1025" s="7">
        <f>SUMIFS(NK_XUAT_NHAP!O:O,NK_XUAT_NHAP!E:E,A1025,NK_XUAT_NHAP!B:B,"PNK")</f>
        <v>0</v>
      </c>
      <c r="K1025" s="7">
        <f>SUMIFS(NK_XUAT_NHAP!L:L,NK_XUAT_NHAP!E:E,A1025,NK_XUAT_NHAP!B:B,"PXK")</f>
        <v>0</v>
      </c>
      <c r="L1025" s="7">
        <f>SUMIFS(NK_XUAT_NHAP!O:O,NK_XUAT_NHAP!E:E,A1025,NK_XUAT_NHAP!B:B,"PXK")</f>
        <v>0</v>
      </c>
      <c r="M1025" s="7">
        <f t="shared" si="62"/>
        <v>0</v>
      </c>
      <c r="N1025" s="7">
        <f t="shared" si="63"/>
        <v>0</v>
      </c>
      <c r="O1025" s="7">
        <f t="shared" si="64"/>
        <v>0</v>
      </c>
    </row>
    <row r="1026" spans="1:15" ht="19.5" customHeight="1" x14ac:dyDescent="0.25">
      <c r="A1026" s="106" t="s">
        <v>1704</v>
      </c>
      <c r="B1026" s="21" t="s">
        <v>1705</v>
      </c>
      <c r="C1026" s="23" t="s">
        <v>52</v>
      </c>
      <c r="D1026" s="23">
        <v>0</v>
      </c>
      <c r="E1026" s="23"/>
      <c r="F1026" s="23">
        <v>49200</v>
      </c>
      <c r="G1026" s="107">
        <f t="shared" si="61"/>
        <v>0</v>
      </c>
      <c r="I1026" s="7">
        <f>SUMIFS(NK_XUAT_NHAP!L:L,NK_XUAT_NHAP!E:E,A1026,NK_XUAT_NHAP!B:B,"PNK")</f>
        <v>0</v>
      </c>
      <c r="J1026" s="7">
        <f>SUMIFS(NK_XUAT_NHAP!O:O,NK_XUAT_NHAP!E:E,A1026,NK_XUAT_NHAP!B:B,"PNK")</f>
        <v>0</v>
      </c>
      <c r="K1026" s="7">
        <f>SUMIFS(NK_XUAT_NHAP!L:L,NK_XUAT_NHAP!E:E,A1026,NK_XUAT_NHAP!B:B,"PXK")</f>
        <v>0</v>
      </c>
      <c r="L1026" s="7">
        <f>SUMIFS(NK_XUAT_NHAP!O:O,NK_XUAT_NHAP!E:E,A1026,NK_XUAT_NHAP!B:B,"PXK")</f>
        <v>0</v>
      </c>
      <c r="M1026" s="7">
        <f t="shared" si="62"/>
        <v>0</v>
      </c>
      <c r="N1026" s="7">
        <f t="shared" si="63"/>
        <v>0</v>
      </c>
      <c r="O1026" s="7">
        <f t="shared" si="64"/>
        <v>0</v>
      </c>
    </row>
    <row r="1027" spans="1:15" ht="19.5" customHeight="1" x14ac:dyDescent="0.25">
      <c r="A1027" s="106" t="s">
        <v>1706</v>
      </c>
      <c r="B1027" s="21" t="s">
        <v>1707</v>
      </c>
      <c r="C1027" s="23" t="s">
        <v>52</v>
      </c>
      <c r="D1027" s="23">
        <v>0</v>
      </c>
      <c r="E1027" s="23"/>
      <c r="F1027" s="23">
        <v>51200</v>
      </c>
      <c r="G1027" s="107">
        <f t="shared" si="61"/>
        <v>0</v>
      </c>
      <c r="I1027" s="7">
        <f>SUMIFS(NK_XUAT_NHAP!L:L,NK_XUAT_NHAP!E:E,A1027,NK_XUAT_NHAP!B:B,"PNK")</f>
        <v>0</v>
      </c>
      <c r="J1027" s="7">
        <f>SUMIFS(NK_XUAT_NHAP!O:O,NK_XUAT_NHAP!E:E,A1027,NK_XUAT_NHAP!B:B,"PNK")</f>
        <v>0</v>
      </c>
      <c r="K1027" s="7">
        <f>SUMIFS(NK_XUAT_NHAP!L:L,NK_XUAT_NHAP!E:E,A1027,NK_XUAT_NHAP!B:B,"PXK")</f>
        <v>0</v>
      </c>
      <c r="L1027" s="7">
        <f>SUMIFS(NK_XUAT_NHAP!O:O,NK_XUAT_NHAP!E:E,A1027,NK_XUAT_NHAP!B:B,"PXK")</f>
        <v>0</v>
      </c>
      <c r="M1027" s="7">
        <f t="shared" si="62"/>
        <v>0</v>
      </c>
      <c r="N1027" s="7">
        <f t="shared" si="63"/>
        <v>0</v>
      </c>
      <c r="O1027" s="7">
        <f t="shared" si="64"/>
        <v>0</v>
      </c>
    </row>
    <row r="1028" spans="1:15" ht="19.5" customHeight="1" x14ac:dyDescent="0.25">
      <c r="A1028" s="106" t="s">
        <v>1708</v>
      </c>
      <c r="B1028" s="21" t="s">
        <v>1709</v>
      </c>
      <c r="C1028" s="23" t="s">
        <v>52</v>
      </c>
      <c r="D1028" s="23">
        <v>0</v>
      </c>
      <c r="E1028" s="23"/>
      <c r="F1028" s="23">
        <v>61300</v>
      </c>
      <c r="G1028" s="107">
        <f t="shared" si="61"/>
        <v>0</v>
      </c>
      <c r="I1028" s="7">
        <f>SUMIFS(NK_XUAT_NHAP!L:L,NK_XUAT_NHAP!E:E,A1028,NK_XUAT_NHAP!B:B,"PNK")</f>
        <v>0</v>
      </c>
      <c r="J1028" s="7">
        <f>SUMIFS(NK_XUAT_NHAP!O:O,NK_XUAT_NHAP!E:E,A1028,NK_XUAT_NHAP!B:B,"PNK")</f>
        <v>0</v>
      </c>
      <c r="K1028" s="7">
        <f>SUMIFS(NK_XUAT_NHAP!L:L,NK_XUAT_NHAP!E:E,A1028,NK_XUAT_NHAP!B:B,"PXK")</f>
        <v>0</v>
      </c>
      <c r="L1028" s="7">
        <f>SUMIFS(NK_XUAT_NHAP!O:O,NK_XUAT_NHAP!E:E,A1028,NK_XUAT_NHAP!B:B,"PXK")</f>
        <v>0</v>
      </c>
      <c r="M1028" s="7">
        <f t="shared" si="62"/>
        <v>0</v>
      </c>
      <c r="N1028" s="7">
        <f t="shared" si="63"/>
        <v>0</v>
      </c>
      <c r="O1028" s="7">
        <f t="shared" si="64"/>
        <v>0</v>
      </c>
    </row>
    <row r="1029" spans="1:15" ht="19.5" customHeight="1" x14ac:dyDescent="0.25">
      <c r="A1029" s="106" t="s">
        <v>1710</v>
      </c>
      <c r="B1029" s="21" t="s">
        <v>1711</v>
      </c>
      <c r="C1029" s="23" t="s">
        <v>1</v>
      </c>
      <c r="D1029" s="23">
        <v>0</v>
      </c>
      <c r="E1029" s="23"/>
      <c r="F1029" s="23">
        <v>24200</v>
      </c>
      <c r="G1029" s="107">
        <f t="shared" ref="G1029:G1092" si="65">(D1029+E1029)*F1029</f>
        <v>0</v>
      </c>
      <c r="I1029" s="7">
        <f>SUMIFS(NK_XUAT_NHAP!L:L,NK_XUAT_NHAP!E:E,A1029,NK_XUAT_NHAP!B:B,"PNK")</f>
        <v>0</v>
      </c>
      <c r="J1029" s="7">
        <f>SUMIFS(NK_XUAT_NHAP!O:O,NK_XUAT_NHAP!E:E,A1029,NK_XUAT_NHAP!B:B,"PNK")</f>
        <v>0</v>
      </c>
      <c r="K1029" s="7">
        <f>SUMIFS(NK_XUAT_NHAP!L:L,NK_XUAT_NHAP!E:E,A1029,NK_XUAT_NHAP!B:B,"PXK")</f>
        <v>0</v>
      </c>
      <c r="L1029" s="7">
        <f>SUMIFS(NK_XUAT_NHAP!O:O,NK_XUAT_NHAP!E:E,A1029,NK_XUAT_NHAP!B:B,"PXK")</f>
        <v>0</v>
      </c>
      <c r="M1029" s="7">
        <f t="shared" ref="M1029:M1092" si="66">D1029+E1029+I1029-K1029</f>
        <v>0</v>
      </c>
      <c r="N1029" s="7">
        <f t="shared" ref="N1029:N1092" si="67">G1029+J1029-L1029</f>
        <v>0</v>
      </c>
      <c r="O1029" s="7">
        <f t="shared" ref="O1029:O1092" si="68">+IF(M1029=0,0,N1029/M1029)</f>
        <v>0</v>
      </c>
    </row>
    <row r="1030" spans="1:15" s="24" customFormat="1" ht="19.5" customHeight="1" x14ac:dyDescent="0.25">
      <c r="A1030" s="106" t="s">
        <v>1712</v>
      </c>
      <c r="B1030" s="21" t="s">
        <v>1713</v>
      </c>
      <c r="C1030" s="23" t="s">
        <v>1</v>
      </c>
      <c r="D1030" s="23">
        <v>0</v>
      </c>
      <c r="E1030" s="23"/>
      <c r="F1030" s="23">
        <v>26200</v>
      </c>
      <c r="G1030" s="107">
        <f t="shared" si="65"/>
        <v>0</v>
      </c>
      <c r="I1030" s="7">
        <f>SUMIFS(NK_XUAT_NHAP!L:L,NK_XUAT_NHAP!E:E,A1030,NK_XUAT_NHAP!B:B,"PNK")</f>
        <v>0</v>
      </c>
      <c r="J1030" s="7">
        <f>SUMIFS(NK_XUAT_NHAP!O:O,NK_XUAT_NHAP!E:E,A1030,NK_XUAT_NHAP!B:B,"PNK")</f>
        <v>0</v>
      </c>
      <c r="K1030" s="7">
        <f>SUMIFS(NK_XUAT_NHAP!L:L,NK_XUAT_NHAP!E:E,A1030,NK_XUAT_NHAP!B:B,"PXK")</f>
        <v>0</v>
      </c>
      <c r="L1030" s="7">
        <f>SUMIFS(NK_XUAT_NHAP!O:O,NK_XUAT_NHAP!E:E,A1030,NK_XUAT_NHAP!B:B,"PXK")</f>
        <v>0</v>
      </c>
      <c r="M1030" s="7">
        <f t="shared" si="66"/>
        <v>0</v>
      </c>
      <c r="N1030" s="7">
        <f t="shared" si="67"/>
        <v>0</v>
      </c>
      <c r="O1030" s="7">
        <f t="shared" si="68"/>
        <v>0</v>
      </c>
    </row>
    <row r="1031" spans="1:15" ht="19.5" customHeight="1" x14ac:dyDescent="0.25">
      <c r="A1031" s="106" t="s">
        <v>1714</v>
      </c>
      <c r="B1031" s="21" t="s">
        <v>1715</v>
      </c>
      <c r="C1031" s="23" t="s">
        <v>1</v>
      </c>
      <c r="D1031" s="23">
        <v>0</v>
      </c>
      <c r="E1031" s="23"/>
      <c r="F1031" s="23">
        <v>32900</v>
      </c>
      <c r="G1031" s="107">
        <f t="shared" si="65"/>
        <v>0</v>
      </c>
      <c r="I1031" s="7">
        <f>SUMIFS(NK_XUAT_NHAP!L:L,NK_XUAT_NHAP!E:E,A1031,NK_XUAT_NHAP!B:B,"PNK")</f>
        <v>0</v>
      </c>
      <c r="J1031" s="7">
        <f>SUMIFS(NK_XUAT_NHAP!O:O,NK_XUAT_NHAP!E:E,A1031,NK_XUAT_NHAP!B:B,"PNK")</f>
        <v>0</v>
      </c>
      <c r="K1031" s="7">
        <f>SUMIFS(NK_XUAT_NHAP!L:L,NK_XUAT_NHAP!E:E,A1031,NK_XUAT_NHAP!B:B,"PXK")</f>
        <v>0</v>
      </c>
      <c r="L1031" s="7">
        <f>SUMIFS(NK_XUAT_NHAP!O:O,NK_XUAT_NHAP!E:E,A1031,NK_XUAT_NHAP!B:B,"PXK")</f>
        <v>0</v>
      </c>
      <c r="M1031" s="7">
        <f t="shared" si="66"/>
        <v>0</v>
      </c>
      <c r="N1031" s="7">
        <f t="shared" si="67"/>
        <v>0</v>
      </c>
      <c r="O1031" s="7">
        <f t="shared" si="68"/>
        <v>0</v>
      </c>
    </row>
    <row r="1032" spans="1:15" ht="19.5" customHeight="1" x14ac:dyDescent="0.25">
      <c r="A1032" s="106" t="s">
        <v>1716</v>
      </c>
      <c r="B1032" s="21" t="s">
        <v>1717</v>
      </c>
      <c r="C1032" s="23" t="s">
        <v>1</v>
      </c>
      <c r="D1032" s="23">
        <v>0</v>
      </c>
      <c r="E1032" s="23"/>
      <c r="F1032" s="23">
        <v>40700</v>
      </c>
      <c r="G1032" s="107">
        <f t="shared" si="65"/>
        <v>0</v>
      </c>
      <c r="I1032" s="7">
        <f>SUMIFS(NK_XUAT_NHAP!L:L,NK_XUAT_NHAP!E:E,A1032,NK_XUAT_NHAP!B:B,"PNK")</f>
        <v>0</v>
      </c>
      <c r="J1032" s="7">
        <f>SUMIFS(NK_XUAT_NHAP!O:O,NK_XUAT_NHAP!E:E,A1032,NK_XUAT_NHAP!B:B,"PNK")</f>
        <v>0</v>
      </c>
      <c r="K1032" s="7">
        <f>SUMIFS(NK_XUAT_NHAP!L:L,NK_XUAT_NHAP!E:E,A1032,NK_XUAT_NHAP!B:B,"PXK")</f>
        <v>0</v>
      </c>
      <c r="L1032" s="7">
        <f>SUMIFS(NK_XUAT_NHAP!O:O,NK_XUAT_NHAP!E:E,A1032,NK_XUAT_NHAP!B:B,"PXK")</f>
        <v>0</v>
      </c>
      <c r="M1032" s="7">
        <f t="shared" si="66"/>
        <v>0</v>
      </c>
      <c r="N1032" s="7">
        <f t="shared" si="67"/>
        <v>0</v>
      </c>
      <c r="O1032" s="7">
        <f t="shared" si="68"/>
        <v>0</v>
      </c>
    </row>
    <row r="1033" spans="1:15" ht="19.5" customHeight="1" x14ac:dyDescent="0.25">
      <c r="A1033" s="106" t="s">
        <v>1718</v>
      </c>
      <c r="B1033" s="21" t="s">
        <v>1719</v>
      </c>
      <c r="C1033" s="23" t="s">
        <v>1</v>
      </c>
      <c r="D1033" s="23">
        <v>0</v>
      </c>
      <c r="E1033" s="23"/>
      <c r="F1033" s="23">
        <v>26100</v>
      </c>
      <c r="G1033" s="107">
        <f t="shared" si="65"/>
        <v>0</v>
      </c>
      <c r="I1033" s="7">
        <f>SUMIFS(NK_XUAT_NHAP!L:L,NK_XUAT_NHAP!E:E,A1033,NK_XUAT_NHAP!B:B,"PNK")</f>
        <v>0</v>
      </c>
      <c r="J1033" s="7">
        <f>SUMIFS(NK_XUAT_NHAP!O:O,NK_XUAT_NHAP!E:E,A1033,NK_XUAT_NHAP!B:B,"PNK")</f>
        <v>0</v>
      </c>
      <c r="K1033" s="7">
        <f>SUMIFS(NK_XUAT_NHAP!L:L,NK_XUAT_NHAP!E:E,A1033,NK_XUAT_NHAP!B:B,"PXK")</f>
        <v>0</v>
      </c>
      <c r="L1033" s="7">
        <f>SUMIFS(NK_XUAT_NHAP!O:O,NK_XUAT_NHAP!E:E,A1033,NK_XUAT_NHAP!B:B,"PXK")</f>
        <v>0</v>
      </c>
      <c r="M1033" s="7">
        <f t="shared" si="66"/>
        <v>0</v>
      </c>
      <c r="N1033" s="7">
        <f t="shared" si="67"/>
        <v>0</v>
      </c>
      <c r="O1033" s="7">
        <f t="shared" si="68"/>
        <v>0</v>
      </c>
    </row>
    <row r="1034" spans="1:15" ht="19.5" customHeight="1" x14ac:dyDescent="0.25">
      <c r="A1034" s="106" t="s">
        <v>1720</v>
      </c>
      <c r="B1034" s="21" t="s">
        <v>1721</v>
      </c>
      <c r="C1034" s="23" t="s">
        <v>1</v>
      </c>
      <c r="D1034" s="23">
        <v>0</v>
      </c>
      <c r="E1034" s="23"/>
      <c r="F1034" s="23">
        <v>31300</v>
      </c>
      <c r="G1034" s="107">
        <f t="shared" si="65"/>
        <v>0</v>
      </c>
      <c r="I1034" s="7">
        <f>SUMIFS(NK_XUAT_NHAP!L:L,NK_XUAT_NHAP!E:E,A1034,NK_XUAT_NHAP!B:B,"PNK")</f>
        <v>0</v>
      </c>
      <c r="J1034" s="7">
        <f>SUMIFS(NK_XUAT_NHAP!O:O,NK_XUAT_NHAP!E:E,A1034,NK_XUAT_NHAP!B:B,"PNK")</f>
        <v>0</v>
      </c>
      <c r="K1034" s="7">
        <f>SUMIFS(NK_XUAT_NHAP!L:L,NK_XUAT_NHAP!E:E,A1034,NK_XUAT_NHAP!B:B,"PXK")</f>
        <v>0</v>
      </c>
      <c r="L1034" s="7">
        <f>SUMIFS(NK_XUAT_NHAP!O:O,NK_XUAT_NHAP!E:E,A1034,NK_XUAT_NHAP!B:B,"PXK")</f>
        <v>0</v>
      </c>
      <c r="M1034" s="7">
        <f t="shared" si="66"/>
        <v>0</v>
      </c>
      <c r="N1034" s="7">
        <f t="shared" si="67"/>
        <v>0</v>
      </c>
      <c r="O1034" s="7">
        <f t="shared" si="68"/>
        <v>0</v>
      </c>
    </row>
    <row r="1035" spans="1:15" ht="19.5" customHeight="1" x14ac:dyDescent="0.25">
      <c r="A1035" s="106" t="s">
        <v>1722</v>
      </c>
      <c r="B1035" s="21" t="s">
        <v>1723</v>
      </c>
      <c r="C1035" s="23" t="s">
        <v>1</v>
      </c>
      <c r="D1035" s="23">
        <v>0</v>
      </c>
      <c r="E1035" s="23"/>
      <c r="F1035" s="23">
        <v>34800</v>
      </c>
      <c r="G1035" s="107">
        <f t="shared" si="65"/>
        <v>0</v>
      </c>
      <c r="I1035" s="7">
        <f>SUMIFS(NK_XUAT_NHAP!L:L,NK_XUAT_NHAP!E:E,A1035,NK_XUAT_NHAP!B:B,"PNK")</f>
        <v>0</v>
      </c>
      <c r="J1035" s="7">
        <f>SUMIFS(NK_XUAT_NHAP!O:O,NK_XUAT_NHAP!E:E,A1035,NK_XUAT_NHAP!B:B,"PNK")</f>
        <v>0</v>
      </c>
      <c r="K1035" s="7">
        <f>SUMIFS(NK_XUAT_NHAP!L:L,NK_XUAT_NHAP!E:E,A1035,NK_XUAT_NHAP!B:B,"PXK")</f>
        <v>0</v>
      </c>
      <c r="L1035" s="7">
        <f>SUMIFS(NK_XUAT_NHAP!O:O,NK_XUAT_NHAP!E:E,A1035,NK_XUAT_NHAP!B:B,"PXK")</f>
        <v>0</v>
      </c>
      <c r="M1035" s="7">
        <f t="shared" si="66"/>
        <v>0</v>
      </c>
      <c r="N1035" s="7">
        <f t="shared" si="67"/>
        <v>0</v>
      </c>
      <c r="O1035" s="7">
        <f t="shared" si="68"/>
        <v>0</v>
      </c>
    </row>
    <row r="1036" spans="1:15" ht="19.5" customHeight="1" x14ac:dyDescent="0.25">
      <c r="A1036" s="106" t="s">
        <v>1724</v>
      </c>
      <c r="B1036" s="21" t="s">
        <v>1725</v>
      </c>
      <c r="C1036" s="23" t="s">
        <v>1</v>
      </c>
      <c r="D1036" s="23">
        <v>0</v>
      </c>
      <c r="E1036" s="23"/>
      <c r="F1036" s="23">
        <v>44400</v>
      </c>
      <c r="G1036" s="107">
        <f t="shared" si="65"/>
        <v>0</v>
      </c>
      <c r="I1036" s="7">
        <f>SUMIFS(NK_XUAT_NHAP!L:L,NK_XUAT_NHAP!E:E,A1036,NK_XUAT_NHAP!B:B,"PNK")</f>
        <v>0</v>
      </c>
      <c r="J1036" s="7">
        <f>SUMIFS(NK_XUAT_NHAP!O:O,NK_XUAT_NHAP!E:E,A1036,NK_XUAT_NHAP!B:B,"PNK")</f>
        <v>0</v>
      </c>
      <c r="K1036" s="7">
        <f>SUMIFS(NK_XUAT_NHAP!L:L,NK_XUAT_NHAP!E:E,A1036,NK_XUAT_NHAP!B:B,"PXK")</f>
        <v>0</v>
      </c>
      <c r="L1036" s="7">
        <f>SUMIFS(NK_XUAT_NHAP!O:O,NK_XUAT_NHAP!E:E,A1036,NK_XUAT_NHAP!B:B,"PXK")</f>
        <v>0</v>
      </c>
      <c r="M1036" s="7">
        <f t="shared" si="66"/>
        <v>0</v>
      </c>
      <c r="N1036" s="7">
        <f t="shared" si="67"/>
        <v>0</v>
      </c>
      <c r="O1036" s="7">
        <f t="shared" si="68"/>
        <v>0</v>
      </c>
    </row>
    <row r="1037" spans="1:15" ht="19.5" customHeight="1" x14ac:dyDescent="0.25">
      <c r="A1037" s="106" t="s">
        <v>1726</v>
      </c>
      <c r="B1037" s="21" t="s">
        <v>1727</v>
      </c>
      <c r="C1037" s="23" t="s">
        <v>52</v>
      </c>
      <c r="D1037" s="23">
        <v>0</v>
      </c>
      <c r="E1037" s="23"/>
      <c r="F1037" s="23">
        <v>70000</v>
      </c>
      <c r="G1037" s="107">
        <f t="shared" si="65"/>
        <v>0</v>
      </c>
      <c r="I1037" s="7">
        <f>SUMIFS(NK_XUAT_NHAP!L:L,NK_XUAT_NHAP!E:E,A1037,NK_XUAT_NHAP!B:B,"PNK")</f>
        <v>0</v>
      </c>
      <c r="J1037" s="7">
        <f>SUMIFS(NK_XUAT_NHAP!O:O,NK_XUAT_NHAP!E:E,A1037,NK_XUAT_NHAP!B:B,"PNK")</f>
        <v>0</v>
      </c>
      <c r="K1037" s="7">
        <f>SUMIFS(NK_XUAT_NHAP!L:L,NK_XUAT_NHAP!E:E,A1037,NK_XUAT_NHAP!B:B,"PXK")</f>
        <v>0</v>
      </c>
      <c r="L1037" s="7">
        <f>SUMIFS(NK_XUAT_NHAP!O:O,NK_XUAT_NHAP!E:E,A1037,NK_XUAT_NHAP!B:B,"PXK")</f>
        <v>0</v>
      </c>
      <c r="M1037" s="7">
        <f t="shared" si="66"/>
        <v>0</v>
      </c>
      <c r="N1037" s="7">
        <f t="shared" si="67"/>
        <v>0</v>
      </c>
      <c r="O1037" s="7">
        <f t="shared" si="68"/>
        <v>0</v>
      </c>
    </row>
    <row r="1038" spans="1:15" ht="19.5" customHeight="1" x14ac:dyDescent="0.25">
      <c r="A1038" s="106" t="s">
        <v>1728</v>
      </c>
      <c r="B1038" s="21" t="s">
        <v>1729</v>
      </c>
      <c r="C1038" s="23" t="s">
        <v>52</v>
      </c>
      <c r="D1038" s="23">
        <v>0</v>
      </c>
      <c r="E1038" s="23"/>
      <c r="F1038" s="23">
        <v>74700</v>
      </c>
      <c r="G1038" s="107">
        <f t="shared" si="65"/>
        <v>0</v>
      </c>
      <c r="I1038" s="7">
        <f>SUMIFS(NK_XUAT_NHAP!L:L,NK_XUAT_NHAP!E:E,A1038,NK_XUAT_NHAP!B:B,"PNK")</f>
        <v>0</v>
      </c>
      <c r="J1038" s="7">
        <f>SUMIFS(NK_XUAT_NHAP!O:O,NK_XUAT_NHAP!E:E,A1038,NK_XUAT_NHAP!B:B,"PNK")</f>
        <v>0</v>
      </c>
      <c r="K1038" s="7">
        <f>SUMIFS(NK_XUAT_NHAP!L:L,NK_XUAT_NHAP!E:E,A1038,NK_XUAT_NHAP!B:B,"PXK")</f>
        <v>0</v>
      </c>
      <c r="L1038" s="7">
        <f>SUMIFS(NK_XUAT_NHAP!O:O,NK_XUAT_NHAP!E:E,A1038,NK_XUAT_NHAP!B:B,"PXK")</f>
        <v>0</v>
      </c>
      <c r="M1038" s="7">
        <f t="shared" si="66"/>
        <v>0</v>
      </c>
      <c r="N1038" s="7">
        <f t="shared" si="67"/>
        <v>0</v>
      </c>
      <c r="O1038" s="7">
        <f t="shared" si="68"/>
        <v>0</v>
      </c>
    </row>
    <row r="1039" spans="1:15" ht="19.5" customHeight="1" x14ac:dyDescent="0.25">
      <c r="A1039" s="106" t="s">
        <v>1730</v>
      </c>
      <c r="B1039" s="21" t="s">
        <v>1731</v>
      </c>
      <c r="C1039" s="23" t="s">
        <v>52</v>
      </c>
      <c r="D1039" s="23">
        <v>0</v>
      </c>
      <c r="E1039" s="23"/>
      <c r="F1039" s="23">
        <v>81200</v>
      </c>
      <c r="G1039" s="107">
        <f t="shared" si="65"/>
        <v>0</v>
      </c>
      <c r="I1039" s="7">
        <f>SUMIFS(NK_XUAT_NHAP!L:L,NK_XUAT_NHAP!E:E,A1039,NK_XUAT_NHAP!B:B,"PNK")</f>
        <v>0</v>
      </c>
      <c r="J1039" s="7">
        <f>SUMIFS(NK_XUAT_NHAP!O:O,NK_XUAT_NHAP!E:E,A1039,NK_XUAT_NHAP!B:B,"PNK")</f>
        <v>0</v>
      </c>
      <c r="K1039" s="7">
        <f>SUMIFS(NK_XUAT_NHAP!L:L,NK_XUAT_NHAP!E:E,A1039,NK_XUAT_NHAP!B:B,"PXK")</f>
        <v>0</v>
      </c>
      <c r="L1039" s="7">
        <f>SUMIFS(NK_XUAT_NHAP!O:O,NK_XUAT_NHAP!E:E,A1039,NK_XUAT_NHAP!B:B,"PXK")</f>
        <v>0</v>
      </c>
      <c r="M1039" s="7">
        <f t="shared" si="66"/>
        <v>0</v>
      </c>
      <c r="N1039" s="7">
        <f t="shared" si="67"/>
        <v>0</v>
      </c>
      <c r="O1039" s="7">
        <f t="shared" si="68"/>
        <v>0</v>
      </c>
    </row>
    <row r="1040" spans="1:15" ht="19.5" customHeight="1" x14ac:dyDescent="0.25">
      <c r="A1040" s="106" t="s">
        <v>1732</v>
      </c>
      <c r="B1040" s="21" t="s">
        <v>1733</v>
      </c>
      <c r="C1040" s="23" t="s">
        <v>52</v>
      </c>
      <c r="D1040" s="23">
        <v>0</v>
      </c>
      <c r="E1040" s="23"/>
      <c r="F1040" s="23">
        <v>84500</v>
      </c>
      <c r="G1040" s="107">
        <f t="shared" si="65"/>
        <v>0</v>
      </c>
      <c r="I1040" s="7">
        <f>SUMIFS(NK_XUAT_NHAP!L:L,NK_XUAT_NHAP!E:E,A1040,NK_XUAT_NHAP!B:B,"PNK")</f>
        <v>0</v>
      </c>
      <c r="J1040" s="7">
        <f>SUMIFS(NK_XUAT_NHAP!O:O,NK_XUAT_NHAP!E:E,A1040,NK_XUAT_NHAP!B:B,"PNK")</f>
        <v>0</v>
      </c>
      <c r="K1040" s="7">
        <f>SUMIFS(NK_XUAT_NHAP!L:L,NK_XUAT_NHAP!E:E,A1040,NK_XUAT_NHAP!B:B,"PXK")</f>
        <v>0</v>
      </c>
      <c r="L1040" s="7">
        <f>SUMIFS(NK_XUAT_NHAP!O:O,NK_XUAT_NHAP!E:E,A1040,NK_XUAT_NHAP!B:B,"PXK")</f>
        <v>0</v>
      </c>
      <c r="M1040" s="7">
        <f t="shared" si="66"/>
        <v>0</v>
      </c>
      <c r="N1040" s="7">
        <f t="shared" si="67"/>
        <v>0</v>
      </c>
      <c r="O1040" s="7">
        <f t="shared" si="68"/>
        <v>0</v>
      </c>
    </row>
    <row r="1041" spans="1:15" s="24" customFormat="1" ht="19.5" customHeight="1" x14ac:dyDescent="0.25">
      <c r="A1041" s="106" t="s">
        <v>1734</v>
      </c>
      <c r="B1041" s="21" t="s">
        <v>1735</v>
      </c>
      <c r="C1041" s="23" t="s">
        <v>1</v>
      </c>
      <c r="D1041" s="23">
        <v>0</v>
      </c>
      <c r="E1041" s="23"/>
      <c r="F1041" s="23">
        <v>28200</v>
      </c>
      <c r="G1041" s="107">
        <f t="shared" si="65"/>
        <v>0</v>
      </c>
      <c r="I1041" s="7">
        <f>SUMIFS(NK_XUAT_NHAP!L:L,NK_XUAT_NHAP!E:E,A1041,NK_XUAT_NHAP!B:B,"PNK")</f>
        <v>0</v>
      </c>
      <c r="J1041" s="7">
        <f>SUMIFS(NK_XUAT_NHAP!O:O,NK_XUAT_NHAP!E:E,A1041,NK_XUAT_NHAP!B:B,"PNK")</f>
        <v>0</v>
      </c>
      <c r="K1041" s="7">
        <f>SUMIFS(NK_XUAT_NHAP!L:L,NK_XUAT_NHAP!E:E,A1041,NK_XUAT_NHAP!B:B,"PXK")</f>
        <v>0</v>
      </c>
      <c r="L1041" s="7">
        <f>SUMIFS(NK_XUAT_NHAP!O:O,NK_XUAT_NHAP!E:E,A1041,NK_XUAT_NHAP!B:B,"PXK")</f>
        <v>0</v>
      </c>
      <c r="M1041" s="7">
        <f t="shared" si="66"/>
        <v>0</v>
      </c>
      <c r="N1041" s="7">
        <f t="shared" si="67"/>
        <v>0</v>
      </c>
      <c r="O1041" s="7">
        <f t="shared" si="68"/>
        <v>0</v>
      </c>
    </row>
    <row r="1042" spans="1:15" ht="19.5" customHeight="1" x14ac:dyDescent="0.25">
      <c r="A1042" s="106" t="s">
        <v>1736</v>
      </c>
      <c r="B1042" s="21" t="s">
        <v>1737</v>
      </c>
      <c r="C1042" s="23" t="s">
        <v>1</v>
      </c>
      <c r="D1042" s="23">
        <v>0</v>
      </c>
      <c r="E1042" s="23"/>
      <c r="F1042" s="23">
        <v>28700</v>
      </c>
      <c r="G1042" s="107">
        <f t="shared" si="65"/>
        <v>0</v>
      </c>
      <c r="I1042" s="7">
        <f>SUMIFS(NK_XUAT_NHAP!L:L,NK_XUAT_NHAP!E:E,A1042,NK_XUAT_NHAP!B:B,"PNK")</f>
        <v>0</v>
      </c>
      <c r="J1042" s="7">
        <f>SUMIFS(NK_XUAT_NHAP!O:O,NK_XUAT_NHAP!E:E,A1042,NK_XUAT_NHAP!B:B,"PNK")</f>
        <v>0</v>
      </c>
      <c r="K1042" s="7">
        <f>SUMIFS(NK_XUAT_NHAP!L:L,NK_XUAT_NHAP!E:E,A1042,NK_XUAT_NHAP!B:B,"PXK")</f>
        <v>0</v>
      </c>
      <c r="L1042" s="7">
        <f>SUMIFS(NK_XUAT_NHAP!O:O,NK_XUAT_NHAP!E:E,A1042,NK_XUAT_NHAP!B:B,"PXK")</f>
        <v>0</v>
      </c>
      <c r="M1042" s="7">
        <f t="shared" si="66"/>
        <v>0</v>
      </c>
      <c r="N1042" s="7">
        <f t="shared" si="67"/>
        <v>0</v>
      </c>
      <c r="O1042" s="7">
        <f t="shared" si="68"/>
        <v>0</v>
      </c>
    </row>
    <row r="1043" spans="1:15" ht="19.5" customHeight="1" x14ac:dyDescent="0.25">
      <c r="A1043" s="106" t="s">
        <v>1738</v>
      </c>
      <c r="B1043" s="21" t="s">
        <v>1739</v>
      </c>
      <c r="C1043" s="23" t="s">
        <v>1</v>
      </c>
      <c r="D1043" s="23">
        <v>0</v>
      </c>
      <c r="E1043" s="23"/>
      <c r="F1043" s="23">
        <v>34800</v>
      </c>
      <c r="G1043" s="107">
        <f t="shared" si="65"/>
        <v>0</v>
      </c>
      <c r="I1043" s="7">
        <f>SUMIFS(NK_XUAT_NHAP!L:L,NK_XUAT_NHAP!E:E,A1043,NK_XUAT_NHAP!B:B,"PNK")</f>
        <v>0</v>
      </c>
      <c r="J1043" s="7">
        <f>SUMIFS(NK_XUAT_NHAP!O:O,NK_XUAT_NHAP!E:E,A1043,NK_XUAT_NHAP!B:B,"PNK")</f>
        <v>0</v>
      </c>
      <c r="K1043" s="7">
        <f>SUMIFS(NK_XUAT_NHAP!L:L,NK_XUAT_NHAP!E:E,A1043,NK_XUAT_NHAP!B:B,"PXK")</f>
        <v>0</v>
      </c>
      <c r="L1043" s="7">
        <f>SUMIFS(NK_XUAT_NHAP!O:O,NK_XUAT_NHAP!E:E,A1043,NK_XUAT_NHAP!B:B,"PXK")</f>
        <v>0</v>
      </c>
      <c r="M1043" s="7">
        <f t="shared" si="66"/>
        <v>0</v>
      </c>
      <c r="N1043" s="7">
        <f t="shared" si="67"/>
        <v>0</v>
      </c>
      <c r="O1043" s="7">
        <f t="shared" si="68"/>
        <v>0</v>
      </c>
    </row>
    <row r="1044" spans="1:15" ht="19.5" customHeight="1" x14ac:dyDescent="0.25">
      <c r="A1044" s="106" t="s">
        <v>1740</v>
      </c>
      <c r="B1044" s="21" t="s">
        <v>1741</v>
      </c>
      <c r="C1044" s="23" t="s">
        <v>1</v>
      </c>
      <c r="D1044" s="23">
        <v>0</v>
      </c>
      <c r="E1044" s="23"/>
      <c r="F1044" s="23">
        <v>41000</v>
      </c>
      <c r="G1044" s="107">
        <f t="shared" si="65"/>
        <v>0</v>
      </c>
      <c r="I1044" s="7">
        <f>SUMIFS(NK_XUAT_NHAP!L:L,NK_XUAT_NHAP!E:E,A1044,NK_XUAT_NHAP!B:B,"PNK")</f>
        <v>0</v>
      </c>
      <c r="J1044" s="7">
        <f>SUMIFS(NK_XUAT_NHAP!O:O,NK_XUAT_NHAP!E:E,A1044,NK_XUAT_NHAP!B:B,"PNK")</f>
        <v>0</v>
      </c>
      <c r="K1044" s="7">
        <f>SUMIFS(NK_XUAT_NHAP!L:L,NK_XUAT_NHAP!E:E,A1044,NK_XUAT_NHAP!B:B,"PXK")</f>
        <v>0</v>
      </c>
      <c r="L1044" s="7">
        <f>SUMIFS(NK_XUAT_NHAP!O:O,NK_XUAT_NHAP!E:E,A1044,NK_XUAT_NHAP!B:B,"PXK")</f>
        <v>0</v>
      </c>
      <c r="M1044" s="7">
        <f t="shared" si="66"/>
        <v>0</v>
      </c>
      <c r="N1044" s="7">
        <f t="shared" si="67"/>
        <v>0</v>
      </c>
      <c r="O1044" s="7">
        <f t="shared" si="68"/>
        <v>0</v>
      </c>
    </row>
    <row r="1045" spans="1:15" ht="19.5" customHeight="1" x14ac:dyDescent="0.25">
      <c r="A1045" s="106" t="s">
        <v>1742</v>
      </c>
      <c r="B1045" s="21" t="s">
        <v>1743</v>
      </c>
      <c r="C1045" s="23" t="s">
        <v>52</v>
      </c>
      <c r="D1045" s="23">
        <v>0</v>
      </c>
      <c r="E1045" s="23"/>
      <c r="F1045" s="23">
        <v>45500</v>
      </c>
      <c r="G1045" s="107">
        <f t="shared" si="65"/>
        <v>0</v>
      </c>
      <c r="I1045" s="7">
        <f>SUMIFS(NK_XUAT_NHAP!L:L,NK_XUAT_NHAP!E:E,A1045,NK_XUAT_NHAP!B:B,"PNK")</f>
        <v>0</v>
      </c>
      <c r="J1045" s="7">
        <f>SUMIFS(NK_XUAT_NHAP!O:O,NK_XUAT_NHAP!E:E,A1045,NK_XUAT_NHAP!B:B,"PNK")</f>
        <v>0</v>
      </c>
      <c r="K1045" s="7">
        <f>SUMIFS(NK_XUAT_NHAP!L:L,NK_XUAT_NHAP!E:E,A1045,NK_XUAT_NHAP!B:B,"PXK")</f>
        <v>0</v>
      </c>
      <c r="L1045" s="7">
        <f>SUMIFS(NK_XUAT_NHAP!O:O,NK_XUAT_NHAP!E:E,A1045,NK_XUAT_NHAP!B:B,"PXK")</f>
        <v>0</v>
      </c>
      <c r="M1045" s="7">
        <f t="shared" si="66"/>
        <v>0</v>
      </c>
      <c r="N1045" s="7">
        <f t="shared" si="67"/>
        <v>0</v>
      </c>
      <c r="O1045" s="7">
        <f t="shared" si="68"/>
        <v>0</v>
      </c>
    </row>
    <row r="1046" spans="1:15" ht="19.5" customHeight="1" x14ac:dyDescent="0.25">
      <c r="A1046" s="106" t="s">
        <v>1744</v>
      </c>
      <c r="B1046" s="21" t="s">
        <v>1745</v>
      </c>
      <c r="C1046" s="23" t="s">
        <v>52</v>
      </c>
      <c r="D1046" s="23">
        <v>0</v>
      </c>
      <c r="E1046" s="23"/>
      <c r="F1046" s="23">
        <v>48000</v>
      </c>
      <c r="G1046" s="107">
        <f t="shared" si="65"/>
        <v>0</v>
      </c>
      <c r="I1046" s="7">
        <f>SUMIFS(NK_XUAT_NHAP!L:L,NK_XUAT_NHAP!E:E,A1046,NK_XUAT_NHAP!B:B,"PNK")</f>
        <v>0</v>
      </c>
      <c r="J1046" s="7">
        <f>SUMIFS(NK_XUAT_NHAP!O:O,NK_XUAT_NHAP!E:E,A1046,NK_XUAT_NHAP!B:B,"PNK")</f>
        <v>0</v>
      </c>
      <c r="K1046" s="7">
        <f>SUMIFS(NK_XUAT_NHAP!L:L,NK_XUAT_NHAP!E:E,A1046,NK_XUAT_NHAP!B:B,"PXK")</f>
        <v>0</v>
      </c>
      <c r="L1046" s="7">
        <f>SUMIFS(NK_XUAT_NHAP!O:O,NK_XUAT_NHAP!E:E,A1046,NK_XUAT_NHAP!B:B,"PXK")</f>
        <v>0</v>
      </c>
      <c r="M1046" s="7">
        <f t="shared" si="66"/>
        <v>0</v>
      </c>
      <c r="N1046" s="7">
        <f t="shared" si="67"/>
        <v>0</v>
      </c>
      <c r="O1046" s="7">
        <f t="shared" si="68"/>
        <v>0</v>
      </c>
    </row>
    <row r="1047" spans="1:15" ht="19.5" customHeight="1" x14ac:dyDescent="0.25">
      <c r="A1047" s="106" t="s">
        <v>1746</v>
      </c>
      <c r="B1047" s="21" t="s">
        <v>1747</v>
      </c>
      <c r="C1047" s="23" t="s">
        <v>52</v>
      </c>
      <c r="D1047" s="23">
        <v>0</v>
      </c>
      <c r="E1047" s="23"/>
      <c r="F1047" s="23">
        <v>53500</v>
      </c>
      <c r="G1047" s="107">
        <f t="shared" si="65"/>
        <v>0</v>
      </c>
      <c r="I1047" s="7">
        <f>SUMIFS(NK_XUAT_NHAP!L:L,NK_XUAT_NHAP!E:E,A1047,NK_XUAT_NHAP!B:B,"PNK")</f>
        <v>0</v>
      </c>
      <c r="J1047" s="7">
        <f>SUMIFS(NK_XUAT_NHAP!O:O,NK_XUAT_NHAP!E:E,A1047,NK_XUAT_NHAP!B:B,"PNK")</f>
        <v>0</v>
      </c>
      <c r="K1047" s="7">
        <f>SUMIFS(NK_XUAT_NHAP!L:L,NK_XUAT_NHAP!E:E,A1047,NK_XUAT_NHAP!B:B,"PXK")</f>
        <v>0</v>
      </c>
      <c r="L1047" s="7">
        <f>SUMIFS(NK_XUAT_NHAP!O:O,NK_XUAT_NHAP!E:E,A1047,NK_XUAT_NHAP!B:B,"PXK")</f>
        <v>0</v>
      </c>
      <c r="M1047" s="7">
        <f t="shared" si="66"/>
        <v>0</v>
      </c>
      <c r="N1047" s="7">
        <f t="shared" si="67"/>
        <v>0</v>
      </c>
      <c r="O1047" s="7">
        <f t="shared" si="68"/>
        <v>0</v>
      </c>
    </row>
    <row r="1048" spans="1:15" ht="19.5" customHeight="1" x14ac:dyDescent="0.25">
      <c r="A1048" s="106" t="s">
        <v>1748</v>
      </c>
      <c r="B1048" s="21" t="s">
        <v>1749</v>
      </c>
      <c r="C1048" s="23" t="s">
        <v>52</v>
      </c>
      <c r="D1048" s="23">
        <v>0</v>
      </c>
      <c r="E1048" s="23"/>
      <c r="F1048" s="23">
        <v>58800</v>
      </c>
      <c r="G1048" s="107">
        <f t="shared" si="65"/>
        <v>0</v>
      </c>
      <c r="I1048" s="7">
        <f>SUMIFS(NK_XUAT_NHAP!L:L,NK_XUAT_NHAP!E:E,A1048,NK_XUAT_NHAP!B:B,"PNK")</f>
        <v>0</v>
      </c>
      <c r="J1048" s="7">
        <f>SUMIFS(NK_XUAT_NHAP!O:O,NK_XUAT_NHAP!E:E,A1048,NK_XUAT_NHAP!B:B,"PNK")</f>
        <v>0</v>
      </c>
      <c r="K1048" s="7">
        <f>SUMIFS(NK_XUAT_NHAP!L:L,NK_XUAT_NHAP!E:E,A1048,NK_XUAT_NHAP!B:B,"PXK")</f>
        <v>0</v>
      </c>
      <c r="L1048" s="7">
        <f>SUMIFS(NK_XUAT_NHAP!O:O,NK_XUAT_NHAP!E:E,A1048,NK_XUAT_NHAP!B:B,"PXK")</f>
        <v>0</v>
      </c>
      <c r="M1048" s="7">
        <f t="shared" si="66"/>
        <v>0</v>
      </c>
      <c r="N1048" s="7">
        <f t="shared" si="67"/>
        <v>0</v>
      </c>
      <c r="O1048" s="7">
        <f t="shared" si="68"/>
        <v>0</v>
      </c>
    </row>
    <row r="1049" spans="1:15" ht="19.5" customHeight="1" x14ac:dyDescent="0.25">
      <c r="A1049" s="106" t="s">
        <v>1750</v>
      </c>
      <c r="B1049" s="21" t="s">
        <v>1751</v>
      </c>
      <c r="C1049" s="23" t="s">
        <v>1</v>
      </c>
      <c r="D1049" s="23">
        <v>0</v>
      </c>
      <c r="E1049" s="23"/>
      <c r="F1049" s="23">
        <v>32900</v>
      </c>
      <c r="G1049" s="107">
        <f t="shared" si="65"/>
        <v>0</v>
      </c>
      <c r="I1049" s="7">
        <f>SUMIFS(NK_XUAT_NHAP!L:L,NK_XUAT_NHAP!E:E,A1049,NK_XUAT_NHAP!B:B,"PNK")</f>
        <v>0</v>
      </c>
      <c r="J1049" s="7">
        <f>SUMIFS(NK_XUAT_NHAP!O:O,NK_XUAT_NHAP!E:E,A1049,NK_XUAT_NHAP!B:B,"PNK")</f>
        <v>0</v>
      </c>
      <c r="K1049" s="7">
        <f>SUMIFS(NK_XUAT_NHAP!L:L,NK_XUAT_NHAP!E:E,A1049,NK_XUAT_NHAP!B:B,"PXK")</f>
        <v>0</v>
      </c>
      <c r="L1049" s="7">
        <f>SUMIFS(NK_XUAT_NHAP!O:O,NK_XUAT_NHAP!E:E,A1049,NK_XUAT_NHAP!B:B,"PXK")</f>
        <v>0</v>
      </c>
      <c r="M1049" s="7">
        <f t="shared" si="66"/>
        <v>0</v>
      </c>
      <c r="N1049" s="7">
        <f t="shared" si="67"/>
        <v>0</v>
      </c>
      <c r="O1049" s="7">
        <f t="shared" si="68"/>
        <v>0</v>
      </c>
    </row>
    <row r="1050" spans="1:15" ht="19.5" customHeight="1" x14ac:dyDescent="0.25">
      <c r="A1050" s="106" t="s">
        <v>1752</v>
      </c>
      <c r="B1050" s="21" t="s">
        <v>1753</v>
      </c>
      <c r="C1050" s="23" t="s">
        <v>1</v>
      </c>
      <c r="D1050" s="23">
        <v>0</v>
      </c>
      <c r="E1050" s="23"/>
      <c r="F1050" s="23">
        <v>45000</v>
      </c>
      <c r="G1050" s="107">
        <f t="shared" si="65"/>
        <v>0</v>
      </c>
      <c r="I1050" s="7">
        <f>SUMIFS(NK_XUAT_NHAP!L:L,NK_XUAT_NHAP!E:E,A1050,NK_XUAT_NHAP!B:B,"PNK")</f>
        <v>0</v>
      </c>
      <c r="J1050" s="7">
        <f>SUMIFS(NK_XUAT_NHAP!O:O,NK_XUAT_NHAP!E:E,A1050,NK_XUAT_NHAP!B:B,"PNK")</f>
        <v>0</v>
      </c>
      <c r="K1050" s="7">
        <f>SUMIFS(NK_XUAT_NHAP!L:L,NK_XUAT_NHAP!E:E,A1050,NK_XUAT_NHAP!B:B,"PXK")</f>
        <v>0</v>
      </c>
      <c r="L1050" s="7">
        <f>SUMIFS(NK_XUAT_NHAP!O:O,NK_XUAT_NHAP!E:E,A1050,NK_XUAT_NHAP!B:B,"PXK")</f>
        <v>0</v>
      </c>
      <c r="M1050" s="7">
        <f t="shared" si="66"/>
        <v>0</v>
      </c>
      <c r="N1050" s="7">
        <f t="shared" si="67"/>
        <v>0</v>
      </c>
      <c r="O1050" s="7">
        <f t="shared" si="68"/>
        <v>0</v>
      </c>
    </row>
    <row r="1051" spans="1:15" ht="19.5" customHeight="1" x14ac:dyDescent="0.25">
      <c r="A1051" s="106" t="s">
        <v>1754</v>
      </c>
      <c r="B1051" s="21" t="s">
        <v>1755</v>
      </c>
      <c r="C1051" s="23" t="s">
        <v>1</v>
      </c>
      <c r="D1051" s="23">
        <v>0</v>
      </c>
      <c r="E1051" s="23"/>
      <c r="F1051" s="23">
        <v>45500</v>
      </c>
      <c r="G1051" s="107">
        <f t="shared" si="65"/>
        <v>0</v>
      </c>
      <c r="I1051" s="7">
        <f>SUMIFS(NK_XUAT_NHAP!L:L,NK_XUAT_NHAP!E:E,A1051,NK_XUAT_NHAP!B:B,"PNK")</f>
        <v>0</v>
      </c>
      <c r="J1051" s="7">
        <f>SUMIFS(NK_XUAT_NHAP!O:O,NK_XUAT_NHAP!E:E,A1051,NK_XUAT_NHAP!B:B,"PNK")</f>
        <v>0</v>
      </c>
      <c r="K1051" s="7">
        <f>SUMIFS(NK_XUAT_NHAP!L:L,NK_XUAT_NHAP!E:E,A1051,NK_XUAT_NHAP!B:B,"PXK")</f>
        <v>0</v>
      </c>
      <c r="L1051" s="7">
        <f>SUMIFS(NK_XUAT_NHAP!O:O,NK_XUAT_NHAP!E:E,A1051,NK_XUAT_NHAP!B:B,"PXK")</f>
        <v>0</v>
      </c>
      <c r="M1051" s="7">
        <f t="shared" si="66"/>
        <v>0</v>
      </c>
      <c r="N1051" s="7">
        <f t="shared" si="67"/>
        <v>0</v>
      </c>
      <c r="O1051" s="7">
        <f t="shared" si="68"/>
        <v>0</v>
      </c>
    </row>
    <row r="1052" spans="1:15" ht="19.5" customHeight="1" x14ac:dyDescent="0.25">
      <c r="A1052" s="106" t="s">
        <v>1756</v>
      </c>
      <c r="B1052" s="21" t="s">
        <v>1757</v>
      </c>
      <c r="C1052" s="23" t="s">
        <v>1</v>
      </c>
      <c r="D1052" s="23">
        <v>0</v>
      </c>
      <c r="E1052" s="23"/>
      <c r="F1052" s="23">
        <v>55800</v>
      </c>
      <c r="G1052" s="107">
        <f t="shared" si="65"/>
        <v>0</v>
      </c>
      <c r="I1052" s="7">
        <f>SUMIFS(NK_XUAT_NHAP!L:L,NK_XUAT_NHAP!E:E,A1052,NK_XUAT_NHAP!B:B,"PNK")</f>
        <v>0</v>
      </c>
      <c r="J1052" s="7">
        <f>SUMIFS(NK_XUAT_NHAP!O:O,NK_XUAT_NHAP!E:E,A1052,NK_XUAT_NHAP!B:B,"PNK")</f>
        <v>0</v>
      </c>
      <c r="K1052" s="7">
        <f>SUMIFS(NK_XUAT_NHAP!L:L,NK_XUAT_NHAP!E:E,A1052,NK_XUAT_NHAP!B:B,"PXK")</f>
        <v>0</v>
      </c>
      <c r="L1052" s="7">
        <f>SUMIFS(NK_XUAT_NHAP!O:O,NK_XUAT_NHAP!E:E,A1052,NK_XUAT_NHAP!B:B,"PXK")</f>
        <v>0</v>
      </c>
      <c r="M1052" s="7">
        <f t="shared" si="66"/>
        <v>0</v>
      </c>
      <c r="N1052" s="7">
        <f t="shared" si="67"/>
        <v>0</v>
      </c>
      <c r="O1052" s="7">
        <f t="shared" si="68"/>
        <v>0</v>
      </c>
    </row>
    <row r="1053" spans="1:15" s="24" customFormat="1" ht="19.5" customHeight="1" x14ac:dyDescent="0.25">
      <c r="A1053" s="106" t="s">
        <v>1758</v>
      </c>
      <c r="B1053" s="21" t="s">
        <v>1759</v>
      </c>
      <c r="C1053" s="23" t="s">
        <v>1</v>
      </c>
      <c r="D1053" s="23">
        <v>0</v>
      </c>
      <c r="E1053" s="23"/>
      <c r="F1053" s="23">
        <v>44000</v>
      </c>
      <c r="G1053" s="107">
        <f t="shared" si="65"/>
        <v>0</v>
      </c>
      <c r="I1053" s="7">
        <f>SUMIFS(NK_XUAT_NHAP!L:L,NK_XUAT_NHAP!E:E,A1053,NK_XUAT_NHAP!B:B,"PNK")</f>
        <v>0</v>
      </c>
      <c r="J1053" s="7">
        <f>SUMIFS(NK_XUAT_NHAP!O:O,NK_XUAT_NHAP!E:E,A1053,NK_XUAT_NHAP!B:B,"PNK")</f>
        <v>0</v>
      </c>
      <c r="K1053" s="7">
        <f>SUMIFS(NK_XUAT_NHAP!L:L,NK_XUAT_NHAP!E:E,A1053,NK_XUAT_NHAP!B:B,"PXK")</f>
        <v>0</v>
      </c>
      <c r="L1053" s="7">
        <f>SUMIFS(NK_XUAT_NHAP!O:O,NK_XUAT_NHAP!E:E,A1053,NK_XUAT_NHAP!B:B,"PXK")</f>
        <v>0</v>
      </c>
      <c r="M1053" s="7">
        <f t="shared" si="66"/>
        <v>0</v>
      </c>
      <c r="N1053" s="7">
        <f t="shared" si="67"/>
        <v>0</v>
      </c>
      <c r="O1053" s="7">
        <f t="shared" si="68"/>
        <v>0</v>
      </c>
    </row>
    <row r="1054" spans="1:15" ht="19.5" customHeight="1" x14ac:dyDescent="0.25">
      <c r="A1054" s="106" t="s">
        <v>1760</v>
      </c>
      <c r="B1054" s="21" t="s">
        <v>1761</v>
      </c>
      <c r="C1054" s="23" t="s">
        <v>1</v>
      </c>
      <c r="D1054" s="23">
        <v>0</v>
      </c>
      <c r="E1054" s="23"/>
      <c r="F1054" s="23">
        <v>44400</v>
      </c>
      <c r="G1054" s="107">
        <f t="shared" si="65"/>
        <v>0</v>
      </c>
      <c r="I1054" s="7">
        <f>SUMIFS(NK_XUAT_NHAP!L:L,NK_XUAT_NHAP!E:E,A1054,NK_XUAT_NHAP!B:B,"PNK")</f>
        <v>0</v>
      </c>
      <c r="J1054" s="7">
        <f>SUMIFS(NK_XUAT_NHAP!O:O,NK_XUAT_NHAP!E:E,A1054,NK_XUAT_NHAP!B:B,"PNK")</f>
        <v>0</v>
      </c>
      <c r="K1054" s="7">
        <f>SUMIFS(NK_XUAT_NHAP!L:L,NK_XUAT_NHAP!E:E,A1054,NK_XUAT_NHAP!B:B,"PXK")</f>
        <v>0</v>
      </c>
      <c r="L1054" s="7">
        <f>SUMIFS(NK_XUAT_NHAP!O:O,NK_XUAT_NHAP!E:E,A1054,NK_XUAT_NHAP!B:B,"PXK")</f>
        <v>0</v>
      </c>
      <c r="M1054" s="7">
        <f t="shared" si="66"/>
        <v>0</v>
      </c>
      <c r="N1054" s="7">
        <f t="shared" si="67"/>
        <v>0</v>
      </c>
      <c r="O1054" s="7">
        <f t="shared" si="68"/>
        <v>0</v>
      </c>
    </row>
    <row r="1055" spans="1:15" ht="19.5" customHeight="1" x14ac:dyDescent="0.25">
      <c r="A1055" s="106" t="s">
        <v>1762</v>
      </c>
      <c r="B1055" s="21" t="s">
        <v>1763</v>
      </c>
      <c r="C1055" s="23" t="s">
        <v>1</v>
      </c>
      <c r="D1055" s="23">
        <v>0</v>
      </c>
      <c r="E1055" s="23"/>
      <c r="F1055" s="23">
        <v>45000</v>
      </c>
      <c r="G1055" s="107">
        <f t="shared" si="65"/>
        <v>0</v>
      </c>
      <c r="I1055" s="7">
        <f>SUMIFS(NK_XUAT_NHAP!L:L,NK_XUAT_NHAP!E:E,A1055,NK_XUAT_NHAP!B:B,"PNK")</f>
        <v>0</v>
      </c>
      <c r="J1055" s="7">
        <f>SUMIFS(NK_XUAT_NHAP!O:O,NK_XUAT_NHAP!E:E,A1055,NK_XUAT_NHAP!B:B,"PNK")</f>
        <v>0</v>
      </c>
      <c r="K1055" s="7">
        <f>SUMIFS(NK_XUAT_NHAP!L:L,NK_XUAT_NHAP!E:E,A1055,NK_XUAT_NHAP!B:B,"PXK")</f>
        <v>0</v>
      </c>
      <c r="L1055" s="7">
        <f>SUMIFS(NK_XUAT_NHAP!O:O,NK_XUAT_NHAP!E:E,A1055,NK_XUAT_NHAP!B:B,"PXK")</f>
        <v>0</v>
      </c>
      <c r="M1055" s="7">
        <f t="shared" si="66"/>
        <v>0</v>
      </c>
      <c r="N1055" s="7">
        <f t="shared" si="67"/>
        <v>0</v>
      </c>
      <c r="O1055" s="7">
        <f t="shared" si="68"/>
        <v>0</v>
      </c>
    </row>
    <row r="1056" spans="1:15" ht="19.5" customHeight="1" x14ac:dyDescent="0.25">
      <c r="A1056" s="106" t="s">
        <v>1764</v>
      </c>
      <c r="B1056" s="21" t="s">
        <v>1765</v>
      </c>
      <c r="C1056" s="23" t="s">
        <v>1</v>
      </c>
      <c r="D1056" s="23">
        <v>0</v>
      </c>
      <c r="E1056" s="23"/>
      <c r="F1056" s="23">
        <v>45500</v>
      </c>
      <c r="G1056" s="107">
        <f t="shared" si="65"/>
        <v>0</v>
      </c>
      <c r="I1056" s="7">
        <f>SUMIFS(NK_XUAT_NHAP!L:L,NK_XUAT_NHAP!E:E,A1056,NK_XUAT_NHAP!B:B,"PNK")</f>
        <v>0</v>
      </c>
      <c r="J1056" s="7">
        <f>SUMIFS(NK_XUAT_NHAP!O:O,NK_XUAT_NHAP!E:E,A1056,NK_XUAT_NHAP!B:B,"PNK")</f>
        <v>0</v>
      </c>
      <c r="K1056" s="7">
        <f>SUMIFS(NK_XUAT_NHAP!L:L,NK_XUAT_NHAP!E:E,A1056,NK_XUAT_NHAP!B:B,"PXK")</f>
        <v>0</v>
      </c>
      <c r="L1056" s="7">
        <f>SUMIFS(NK_XUAT_NHAP!O:O,NK_XUAT_NHAP!E:E,A1056,NK_XUAT_NHAP!B:B,"PXK")</f>
        <v>0</v>
      </c>
      <c r="M1056" s="7">
        <f t="shared" si="66"/>
        <v>0</v>
      </c>
      <c r="N1056" s="7">
        <f t="shared" si="67"/>
        <v>0</v>
      </c>
      <c r="O1056" s="7">
        <f t="shared" si="68"/>
        <v>0</v>
      </c>
    </row>
    <row r="1057" spans="1:15" ht="19.5" customHeight="1" x14ac:dyDescent="0.25">
      <c r="A1057" s="106" t="s">
        <v>1766</v>
      </c>
      <c r="B1057" s="21" t="s">
        <v>1767</v>
      </c>
      <c r="C1057" s="23" t="s">
        <v>52</v>
      </c>
      <c r="D1057" s="23">
        <v>0</v>
      </c>
      <c r="E1057" s="23"/>
      <c r="F1057" s="23">
        <v>63000</v>
      </c>
      <c r="G1057" s="107">
        <f t="shared" si="65"/>
        <v>0</v>
      </c>
      <c r="I1057" s="7">
        <f>SUMIFS(NK_XUAT_NHAP!L:L,NK_XUAT_NHAP!E:E,A1057,NK_XUAT_NHAP!B:B,"PNK")</f>
        <v>0</v>
      </c>
      <c r="J1057" s="7">
        <f>SUMIFS(NK_XUAT_NHAP!O:O,NK_XUAT_NHAP!E:E,A1057,NK_XUAT_NHAP!B:B,"PNK")</f>
        <v>0</v>
      </c>
      <c r="K1057" s="7">
        <f>SUMIFS(NK_XUAT_NHAP!L:L,NK_XUAT_NHAP!E:E,A1057,NK_XUAT_NHAP!B:B,"PXK")</f>
        <v>0</v>
      </c>
      <c r="L1057" s="7">
        <f>SUMIFS(NK_XUAT_NHAP!O:O,NK_XUAT_NHAP!E:E,A1057,NK_XUAT_NHAP!B:B,"PXK")</f>
        <v>0</v>
      </c>
      <c r="M1057" s="7">
        <f t="shared" si="66"/>
        <v>0</v>
      </c>
      <c r="N1057" s="7">
        <f t="shared" si="67"/>
        <v>0</v>
      </c>
      <c r="O1057" s="7">
        <f t="shared" si="68"/>
        <v>0</v>
      </c>
    </row>
    <row r="1058" spans="1:15" ht="19.5" customHeight="1" x14ac:dyDescent="0.25">
      <c r="A1058" s="106" t="s">
        <v>1768</v>
      </c>
      <c r="B1058" s="21" t="s">
        <v>1769</v>
      </c>
      <c r="C1058" s="23" t="s">
        <v>52</v>
      </c>
      <c r="D1058" s="23">
        <v>0</v>
      </c>
      <c r="E1058" s="23"/>
      <c r="F1058" s="23">
        <v>67600</v>
      </c>
      <c r="G1058" s="107">
        <f t="shared" si="65"/>
        <v>0</v>
      </c>
      <c r="I1058" s="7">
        <f>SUMIFS(NK_XUAT_NHAP!L:L,NK_XUAT_NHAP!E:E,A1058,NK_XUAT_NHAP!B:B,"PNK")</f>
        <v>0</v>
      </c>
      <c r="J1058" s="7">
        <f>SUMIFS(NK_XUAT_NHAP!O:O,NK_XUAT_NHAP!E:E,A1058,NK_XUAT_NHAP!B:B,"PNK")</f>
        <v>0</v>
      </c>
      <c r="K1058" s="7">
        <f>SUMIFS(NK_XUAT_NHAP!L:L,NK_XUAT_NHAP!E:E,A1058,NK_XUAT_NHAP!B:B,"PXK")</f>
        <v>0</v>
      </c>
      <c r="L1058" s="7">
        <f>SUMIFS(NK_XUAT_NHAP!O:O,NK_XUAT_NHAP!E:E,A1058,NK_XUAT_NHAP!B:B,"PXK")</f>
        <v>0</v>
      </c>
      <c r="M1058" s="7">
        <f t="shared" si="66"/>
        <v>0</v>
      </c>
      <c r="N1058" s="7">
        <f t="shared" si="67"/>
        <v>0</v>
      </c>
      <c r="O1058" s="7">
        <f t="shared" si="68"/>
        <v>0</v>
      </c>
    </row>
    <row r="1059" spans="1:15" ht="19.5" customHeight="1" x14ac:dyDescent="0.25">
      <c r="A1059" s="106" t="s">
        <v>1770</v>
      </c>
      <c r="B1059" s="21" t="s">
        <v>1771</v>
      </c>
      <c r="C1059" s="23" t="s">
        <v>52</v>
      </c>
      <c r="D1059" s="23">
        <v>0</v>
      </c>
      <c r="E1059" s="23"/>
      <c r="F1059" s="23">
        <v>80500</v>
      </c>
      <c r="G1059" s="107">
        <f t="shared" si="65"/>
        <v>0</v>
      </c>
      <c r="I1059" s="7">
        <f>SUMIFS(NK_XUAT_NHAP!L:L,NK_XUAT_NHAP!E:E,A1059,NK_XUAT_NHAP!B:B,"PNK")</f>
        <v>0</v>
      </c>
      <c r="J1059" s="7">
        <f>SUMIFS(NK_XUAT_NHAP!O:O,NK_XUAT_NHAP!E:E,A1059,NK_XUAT_NHAP!B:B,"PNK")</f>
        <v>0</v>
      </c>
      <c r="K1059" s="7">
        <f>SUMIFS(NK_XUAT_NHAP!L:L,NK_XUAT_NHAP!E:E,A1059,NK_XUAT_NHAP!B:B,"PXK")</f>
        <v>0</v>
      </c>
      <c r="L1059" s="7">
        <f>SUMIFS(NK_XUAT_NHAP!O:O,NK_XUAT_NHAP!E:E,A1059,NK_XUAT_NHAP!B:B,"PXK")</f>
        <v>0</v>
      </c>
      <c r="M1059" s="7">
        <f t="shared" si="66"/>
        <v>0</v>
      </c>
      <c r="N1059" s="7">
        <f t="shared" si="67"/>
        <v>0</v>
      </c>
      <c r="O1059" s="7">
        <f t="shared" si="68"/>
        <v>0</v>
      </c>
    </row>
    <row r="1060" spans="1:15" ht="19.5" customHeight="1" x14ac:dyDescent="0.25">
      <c r="A1060" s="106" t="s">
        <v>1772</v>
      </c>
      <c r="B1060" s="21" t="s">
        <v>1773</v>
      </c>
      <c r="C1060" s="23" t="s">
        <v>52</v>
      </c>
      <c r="D1060" s="23">
        <v>0</v>
      </c>
      <c r="E1060" s="23"/>
      <c r="F1060" s="23">
        <v>83100</v>
      </c>
      <c r="G1060" s="107">
        <f t="shared" si="65"/>
        <v>0</v>
      </c>
      <c r="I1060" s="7">
        <f>SUMIFS(NK_XUAT_NHAP!L:L,NK_XUAT_NHAP!E:E,A1060,NK_XUAT_NHAP!B:B,"PNK")</f>
        <v>0</v>
      </c>
      <c r="J1060" s="7">
        <f>SUMIFS(NK_XUAT_NHAP!O:O,NK_XUAT_NHAP!E:E,A1060,NK_XUAT_NHAP!B:B,"PNK")</f>
        <v>0</v>
      </c>
      <c r="K1060" s="7">
        <f>SUMIFS(NK_XUAT_NHAP!L:L,NK_XUAT_NHAP!E:E,A1060,NK_XUAT_NHAP!B:B,"PXK")</f>
        <v>0</v>
      </c>
      <c r="L1060" s="7">
        <f>SUMIFS(NK_XUAT_NHAP!O:O,NK_XUAT_NHAP!E:E,A1060,NK_XUAT_NHAP!B:B,"PXK")</f>
        <v>0</v>
      </c>
      <c r="M1060" s="7">
        <f t="shared" si="66"/>
        <v>0</v>
      </c>
      <c r="N1060" s="7">
        <f t="shared" si="67"/>
        <v>0</v>
      </c>
      <c r="O1060" s="7">
        <f t="shared" si="68"/>
        <v>0</v>
      </c>
    </row>
    <row r="1061" spans="1:15" s="24" customFormat="1" ht="19.5" customHeight="1" x14ac:dyDescent="0.25">
      <c r="A1061" s="106" t="s">
        <v>1774</v>
      </c>
      <c r="B1061" s="21" t="s">
        <v>1775</v>
      </c>
      <c r="C1061" s="23" t="s">
        <v>1</v>
      </c>
      <c r="D1061" s="23">
        <v>0</v>
      </c>
      <c r="E1061" s="23"/>
      <c r="F1061" s="23">
        <v>63000</v>
      </c>
      <c r="G1061" s="107">
        <f t="shared" si="65"/>
        <v>0</v>
      </c>
      <c r="I1061" s="7">
        <f>SUMIFS(NK_XUAT_NHAP!L:L,NK_XUAT_NHAP!E:E,A1061,NK_XUAT_NHAP!B:B,"PNK")</f>
        <v>0</v>
      </c>
      <c r="J1061" s="7">
        <f>SUMIFS(NK_XUAT_NHAP!O:O,NK_XUAT_NHAP!E:E,A1061,NK_XUAT_NHAP!B:B,"PNK")</f>
        <v>0</v>
      </c>
      <c r="K1061" s="7">
        <f>SUMIFS(NK_XUAT_NHAP!L:L,NK_XUAT_NHAP!E:E,A1061,NK_XUAT_NHAP!B:B,"PXK")</f>
        <v>0</v>
      </c>
      <c r="L1061" s="7">
        <f>SUMIFS(NK_XUAT_NHAP!O:O,NK_XUAT_NHAP!E:E,A1061,NK_XUAT_NHAP!B:B,"PXK")</f>
        <v>0</v>
      </c>
      <c r="M1061" s="7">
        <f t="shared" si="66"/>
        <v>0</v>
      </c>
      <c r="N1061" s="7">
        <f t="shared" si="67"/>
        <v>0</v>
      </c>
      <c r="O1061" s="7">
        <f t="shared" si="68"/>
        <v>0</v>
      </c>
    </row>
    <row r="1062" spans="1:15" ht="19.5" customHeight="1" x14ac:dyDescent="0.25">
      <c r="A1062" s="106" t="s">
        <v>1776</v>
      </c>
      <c r="B1062" s="21" t="s">
        <v>1777</v>
      </c>
      <c r="C1062" s="23" t="s">
        <v>1</v>
      </c>
      <c r="D1062" s="23">
        <v>0</v>
      </c>
      <c r="E1062" s="23"/>
      <c r="F1062" s="23">
        <v>71900</v>
      </c>
      <c r="G1062" s="107">
        <f t="shared" si="65"/>
        <v>0</v>
      </c>
      <c r="I1062" s="7">
        <f>SUMIFS(NK_XUAT_NHAP!L:L,NK_XUAT_NHAP!E:E,A1062,NK_XUAT_NHAP!B:B,"PNK")</f>
        <v>0</v>
      </c>
      <c r="J1062" s="7">
        <f>SUMIFS(NK_XUAT_NHAP!O:O,NK_XUAT_NHAP!E:E,A1062,NK_XUAT_NHAP!B:B,"PNK")</f>
        <v>0</v>
      </c>
      <c r="K1062" s="7">
        <f>SUMIFS(NK_XUAT_NHAP!L:L,NK_XUAT_NHAP!E:E,A1062,NK_XUAT_NHAP!B:B,"PXK")</f>
        <v>0</v>
      </c>
      <c r="L1062" s="7">
        <f>SUMIFS(NK_XUAT_NHAP!O:O,NK_XUAT_NHAP!E:E,A1062,NK_XUAT_NHAP!B:B,"PXK")</f>
        <v>0</v>
      </c>
      <c r="M1062" s="7">
        <f t="shared" si="66"/>
        <v>0</v>
      </c>
      <c r="N1062" s="7">
        <f t="shared" si="67"/>
        <v>0</v>
      </c>
      <c r="O1062" s="7">
        <f t="shared" si="68"/>
        <v>0</v>
      </c>
    </row>
    <row r="1063" spans="1:15" ht="19.5" customHeight="1" x14ac:dyDescent="0.25">
      <c r="A1063" s="106" t="s">
        <v>1778</v>
      </c>
      <c r="B1063" s="21" t="s">
        <v>1779</v>
      </c>
      <c r="C1063" s="23" t="s">
        <v>1</v>
      </c>
      <c r="D1063" s="23">
        <v>0</v>
      </c>
      <c r="E1063" s="23"/>
      <c r="F1063" s="23">
        <v>78500</v>
      </c>
      <c r="G1063" s="107">
        <f t="shared" si="65"/>
        <v>0</v>
      </c>
      <c r="I1063" s="7">
        <f>SUMIFS(NK_XUAT_NHAP!L:L,NK_XUAT_NHAP!E:E,A1063,NK_XUAT_NHAP!B:B,"PNK")</f>
        <v>0</v>
      </c>
      <c r="J1063" s="7">
        <f>SUMIFS(NK_XUAT_NHAP!O:O,NK_XUAT_NHAP!E:E,A1063,NK_XUAT_NHAP!B:B,"PNK")</f>
        <v>0</v>
      </c>
      <c r="K1063" s="7">
        <f>SUMIFS(NK_XUAT_NHAP!L:L,NK_XUAT_NHAP!E:E,A1063,NK_XUAT_NHAP!B:B,"PXK")</f>
        <v>0</v>
      </c>
      <c r="L1063" s="7">
        <f>SUMIFS(NK_XUAT_NHAP!O:O,NK_XUAT_NHAP!E:E,A1063,NK_XUAT_NHAP!B:B,"PXK")</f>
        <v>0</v>
      </c>
      <c r="M1063" s="7">
        <f t="shared" si="66"/>
        <v>0</v>
      </c>
      <c r="N1063" s="7">
        <f t="shared" si="67"/>
        <v>0</v>
      </c>
      <c r="O1063" s="7">
        <f t="shared" si="68"/>
        <v>0</v>
      </c>
    </row>
    <row r="1064" spans="1:15" ht="19.5" customHeight="1" x14ac:dyDescent="0.25">
      <c r="A1064" s="106" t="s">
        <v>1780</v>
      </c>
      <c r="B1064" s="21" t="s">
        <v>1781</v>
      </c>
      <c r="C1064" s="23" t="s">
        <v>1</v>
      </c>
      <c r="D1064" s="23">
        <v>0</v>
      </c>
      <c r="E1064" s="23"/>
      <c r="F1064" s="23">
        <v>78700</v>
      </c>
      <c r="G1064" s="107">
        <f t="shared" si="65"/>
        <v>0</v>
      </c>
      <c r="I1064" s="7">
        <f>SUMIFS(NK_XUAT_NHAP!L:L,NK_XUAT_NHAP!E:E,A1064,NK_XUAT_NHAP!B:B,"PNK")</f>
        <v>0</v>
      </c>
      <c r="J1064" s="7">
        <f>SUMIFS(NK_XUAT_NHAP!O:O,NK_XUAT_NHAP!E:E,A1064,NK_XUAT_NHAP!B:B,"PNK")</f>
        <v>0</v>
      </c>
      <c r="K1064" s="7">
        <f>SUMIFS(NK_XUAT_NHAP!L:L,NK_XUAT_NHAP!E:E,A1064,NK_XUAT_NHAP!B:B,"PXK")</f>
        <v>0</v>
      </c>
      <c r="L1064" s="7">
        <f>SUMIFS(NK_XUAT_NHAP!O:O,NK_XUAT_NHAP!E:E,A1064,NK_XUAT_NHAP!B:B,"PXK")</f>
        <v>0</v>
      </c>
      <c r="M1064" s="7">
        <f t="shared" si="66"/>
        <v>0</v>
      </c>
      <c r="N1064" s="7">
        <f t="shared" si="67"/>
        <v>0</v>
      </c>
      <c r="O1064" s="7">
        <f t="shared" si="68"/>
        <v>0</v>
      </c>
    </row>
    <row r="1065" spans="1:15" ht="19.5" customHeight="1" x14ac:dyDescent="0.25">
      <c r="A1065" s="106" t="s">
        <v>1782</v>
      </c>
      <c r="B1065" s="21" t="s">
        <v>1783</v>
      </c>
      <c r="C1065" s="23" t="s">
        <v>52</v>
      </c>
      <c r="D1065" s="23">
        <v>0</v>
      </c>
      <c r="E1065" s="23"/>
      <c r="F1065" s="23">
        <v>79100</v>
      </c>
      <c r="G1065" s="107">
        <f t="shared" si="65"/>
        <v>0</v>
      </c>
      <c r="I1065" s="7">
        <f>SUMIFS(NK_XUAT_NHAP!L:L,NK_XUAT_NHAP!E:E,A1065,NK_XUAT_NHAP!B:B,"PNK")</f>
        <v>0</v>
      </c>
      <c r="J1065" s="7">
        <f>SUMIFS(NK_XUAT_NHAP!O:O,NK_XUAT_NHAP!E:E,A1065,NK_XUAT_NHAP!B:B,"PNK")</f>
        <v>0</v>
      </c>
      <c r="K1065" s="7">
        <f>SUMIFS(NK_XUAT_NHAP!L:L,NK_XUAT_NHAP!E:E,A1065,NK_XUAT_NHAP!B:B,"PXK")</f>
        <v>0</v>
      </c>
      <c r="L1065" s="7">
        <f>SUMIFS(NK_XUAT_NHAP!O:O,NK_XUAT_NHAP!E:E,A1065,NK_XUAT_NHAP!B:B,"PXK")</f>
        <v>0</v>
      </c>
      <c r="M1065" s="7">
        <f t="shared" si="66"/>
        <v>0</v>
      </c>
      <c r="N1065" s="7">
        <f t="shared" si="67"/>
        <v>0</v>
      </c>
      <c r="O1065" s="7">
        <f t="shared" si="68"/>
        <v>0</v>
      </c>
    </row>
    <row r="1066" spans="1:15" ht="19.5" customHeight="1" x14ac:dyDescent="0.25">
      <c r="A1066" s="106" t="s">
        <v>1784</v>
      </c>
      <c r="B1066" s="21" t="s">
        <v>1785</v>
      </c>
      <c r="C1066" s="23" t="s">
        <v>52</v>
      </c>
      <c r="D1066" s="23">
        <v>0</v>
      </c>
      <c r="E1066" s="23"/>
      <c r="F1066" s="23">
        <v>79700</v>
      </c>
      <c r="G1066" s="107">
        <f t="shared" si="65"/>
        <v>0</v>
      </c>
      <c r="I1066" s="7">
        <f>SUMIFS(NK_XUAT_NHAP!L:L,NK_XUAT_NHAP!E:E,A1066,NK_XUAT_NHAP!B:B,"PNK")</f>
        <v>0</v>
      </c>
      <c r="J1066" s="7">
        <f>SUMIFS(NK_XUAT_NHAP!O:O,NK_XUAT_NHAP!E:E,A1066,NK_XUAT_NHAP!B:B,"PNK")</f>
        <v>0</v>
      </c>
      <c r="K1066" s="7">
        <f>SUMIFS(NK_XUAT_NHAP!L:L,NK_XUAT_NHAP!E:E,A1066,NK_XUAT_NHAP!B:B,"PXK")</f>
        <v>0</v>
      </c>
      <c r="L1066" s="7">
        <f>SUMIFS(NK_XUAT_NHAP!O:O,NK_XUAT_NHAP!E:E,A1066,NK_XUAT_NHAP!B:B,"PXK")</f>
        <v>0</v>
      </c>
      <c r="M1066" s="7">
        <f t="shared" si="66"/>
        <v>0</v>
      </c>
      <c r="N1066" s="7">
        <f t="shared" si="67"/>
        <v>0</v>
      </c>
      <c r="O1066" s="7">
        <f t="shared" si="68"/>
        <v>0</v>
      </c>
    </row>
    <row r="1067" spans="1:15" ht="19.5" customHeight="1" x14ac:dyDescent="0.25">
      <c r="A1067" s="106" t="s">
        <v>1786</v>
      </c>
      <c r="B1067" s="21" t="s">
        <v>1787</v>
      </c>
      <c r="C1067" s="23" t="s">
        <v>52</v>
      </c>
      <c r="D1067" s="23">
        <v>0</v>
      </c>
      <c r="E1067" s="23"/>
      <c r="F1067" s="23">
        <v>80200</v>
      </c>
      <c r="G1067" s="107">
        <f t="shared" si="65"/>
        <v>0</v>
      </c>
      <c r="I1067" s="7">
        <f>SUMIFS(NK_XUAT_NHAP!L:L,NK_XUAT_NHAP!E:E,A1067,NK_XUAT_NHAP!B:B,"PNK")</f>
        <v>0</v>
      </c>
      <c r="J1067" s="7">
        <f>SUMIFS(NK_XUAT_NHAP!O:O,NK_XUAT_NHAP!E:E,A1067,NK_XUAT_NHAP!B:B,"PNK")</f>
        <v>0</v>
      </c>
      <c r="K1067" s="7">
        <f>SUMIFS(NK_XUAT_NHAP!L:L,NK_XUAT_NHAP!E:E,A1067,NK_XUAT_NHAP!B:B,"PXK")</f>
        <v>0</v>
      </c>
      <c r="L1067" s="7">
        <f>SUMIFS(NK_XUAT_NHAP!O:O,NK_XUAT_NHAP!E:E,A1067,NK_XUAT_NHAP!B:B,"PXK")</f>
        <v>0</v>
      </c>
      <c r="M1067" s="7">
        <f t="shared" si="66"/>
        <v>0</v>
      </c>
      <c r="N1067" s="7">
        <f t="shared" si="67"/>
        <v>0</v>
      </c>
      <c r="O1067" s="7">
        <f t="shared" si="68"/>
        <v>0</v>
      </c>
    </row>
    <row r="1068" spans="1:15" ht="19.5" customHeight="1" x14ac:dyDescent="0.25">
      <c r="A1068" s="106" t="s">
        <v>1788</v>
      </c>
      <c r="B1068" s="21" t="s">
        <v>1789</v>
      </c>
      <c r="C1068" s="23" t="s">
        <v>52</v>
      </c>
      <c r="D1068" s="23">
        <v>0</v>
      </c>
      <c r="E1068" s="23"/>
      <c r="F1068" s="23">
        <v>80800</v>
      </c>
      <c r="G1068" s="107">
        <f t="shared" si="65"/>
        <v>0</v>
      </c>
      <c r="I1068" s="7">
        <f>SUMIFS(NK_XUAT_NHAP!L:L,NK_XUAT_NHAP!E:E,A1068,NK_XUAT_NHAP!B:B,"PNK")</f>
        <v>0</v>
      </c>
      <c r="J1068" s="7">
        <f>SUMIFS(NK_XUAT_NHAP!O:O,NK_XUAT_NHAP!E:E,A1068,NK_XUAT_NHAP!B:B,"PNK")</f>
        <v>0</v>
      </c>
      <c r="K1068" s="7">
        <f>SUMIFS(NK_XUAT_NHAP!L:L,NK_XUAT_NHAP!E:E,A1068,NK_XUAT_NHAP!B:B,"PXK")</f>
        <v>0</v>
      </c>
      <c r="L1068" s="7">
        <f>SUMIFS(NK_XUAT_NHAP!O:O,NK_XUAT_NHAP!E:E,A1068,NK_XUAT_NHAP!B:B,"PXK")</f>
        <v>0</v>
      </c>
      <c r="M1068" s="7">
        <f t="shared" si="66"/>
        <v>0</v>
      </c>
      <c r="N1068" s="7">
        <f t="shared" si="67"/>
        <v>0</v>
      </c>
      <c r="O1068" s="7">
        <f t="shared" si="68"/>
        <v>0</v>
      </c>
    </row>
    <row r="1069" spans="1:15" ht="19.5" customHeight="1" x14ac:dyDescent="0.25">
      <c r="A1069" s="106" t="s">
        <v>1790</v>
      </c>
      <c r="B1069" s="21" t="s">
        <v>1791</v>
      </c>
      <c r="C1069" s="23" t="s">
        <v>1</v>
      </c>
      <c r="D1069" s="23">
        <v>0</v>
      </c>
      <c r="E1069" s="23"/>
      <c r="F1069" s="23">
        <v>80900</v>
      </c>
      <c r="G1069" s="107">
        <f t="shared" si="65"/>
        <v>0</v>
      </c>
      <c r="I1069" s="7">
        <f>SUMIFS(NK_XUAT_NHAP!L:L,NK_XUAT_NHAP!E:E,A1069,NK_XUAT_NHAP!B:B,"PNK")</f>
        <v>0</v>
      </c>
      <c r="J1069" s="7">
        <f>SUMIFS(NK_XUAT_NHAP!O:O,NK_XUAT_NHAP!E:E,A1069,NK_XUAT_NHAP!B:B,"PNK")</f>
        <v>0</v>
      </c>
      <c r="K1069" s="7">
        <f>SUMIFS(NK_XUAT_NHAP!L:L,NK_XUAT_NHAP!E:E,A1069,NK_XUAT_NHAP!B:B,"PXK")</f>
        <v>0</v>
      </c>
      <c r="L1069" s="7">
        <f>SUMIFS(NK_XUAT_NHAP!O:O,NK_XUAT_NHAP!E:E,A1069,NK_XUAT_NHAP!B:B,"PXK")</f>
        <v>0</v>
      </c>
      <c r="M1069" s="7">
        <f t="shared" si="66"/>
        <v>0</v>
      </c>
      <c r="N1069" s="7">
        <f t="shared" si="67"/>
        <v>0</v>
      </c>
      <c r="O1069" s="7">
        <f t="shared" si="68"/>
        <v>0</v>
      </c>
    </row>
    <row r="1070" spans="1:15" ht="19.5" customHeight="1" x14ac:dyDescent="0.25">
      <c r="A1070" s="106" t="s">
        <v>1792</v>
      </c>
      <c r="B1070" s="21" t="s">
        <v>1793</v>
      </c>
      <c r="C1070" s="23" t="s">
        <v>1</v>
      </c>
      <c r="D1070" s="23">
        <v>0</v>
      </c>
      <c r="E1070" s="23"/>
      <c r="F1070" s="23">
        <v>82500</v>
      </c>
      <c r="G1070" s="107">
        <f t="shared" si="65"/>
        <v>0</v>
      </c>
      <c r="I1070" s="7">
        <f>SUMIFS(NK_XUAT_NHAP!L:L,NK_XUAT_NHAP!E:E,A1070,NK_XUAT_NHAP!B:B,"PNK")</f>
        <v>0</v>
      </c>
      <c r="J1070" s="7">
        <f>SUMIFS(NK_XUAT_NHAP!O:O,NK_XUAT_NHAP!E:E,A1070,NK_XUAT_NHAP!B:B,"PNK")</f>
        <v>0</v>
      </c>
      <c r="K1070" s="7">
        <f>SUMIFS(NK_XUAT_NHAP!L:L,NK_XUAT_NHAP!E:E,A1070,NK_XUAT_NHAP!B:B,"PXK")</f>
        <v>0</v>
      </c>
      <c r="L1070" s="7">
        <f>SUMIFS(NK_XUAT_NHAP!O:O,NK_XUAT_NHAP!E:E,A1070,NK_XUAT_NHAP!B:B,"PXK")</f>
        <v>0</v>
      </c>
      <c r="M1070" s="7">
        <f t="shared" si="66"/>
        <v>0</v>
      </c>
      <c r="N1070" s="7">
        <f t="shared" si="67"/>
        <v>0</v>
      </c>
      <c r="O1070" s="7">
        <f t="shared" si="68"/>
        <v>0</v>
      </c>
    </row>
    <row r="1071" spans="1:15" ht="19.5" customHeight="1" x14ac:dyDescent="0.25">
      <c r="A1071" s="106" t="s">
        <v>1794</v>
      </c>
      <c r="B1071" s="21" t="s">
        <v>1795</v>
      </c>
      <c r="C1071" s="23" t="s">
        <v>1</v>
      </c>
      <c r="D1071" s="23">
        <v>0</v>
      </c>
      <c r="E1071" s="23"/>
      <c r="F1071" s="23">
        <v>83300</v>
      </c>
      <c r="G1071" s="107">
        <f t="shared" si="65"/>
        <v>0</v>
      </c>
      <c r="I1071" s="7">
        <f>SUMIFS(NK_XUAT_NHAP!L:L,NK_XUAT_NHAP!E:E,A1071,NK_XUAT_NHAP!B:B,"PNK")</f>
        <v>0</v>
      </c>
      <c r="J1071" s="7">
        <f>SUMIFS(NK_XUAT_NHAP!O:O,NK_XUAT_NHAP!E:E,A1071,NK_XUAT_NHAP!B:B,"PNK")</f>
        <v>0</v>
      </c>
      <c r="K1071" s="7">
        <f>SUMIFS(NK_XUAT_NHAP!L:L,NK_XUAT_NHAP!E:E,A1071,NK_XUAT_NHAP!B:B,"PXK")</f>
        <v>0</v>
      </c>
      <c r="L1071" s="7">
        <f>SUMIFS(NK_XUAT_NHAP!O:O,NK_XUAT_NHAP!E:E,A1071,NK_XUAT_NHAP!B:B,"PXK")</f>
        <v>0</v>
      </c>
      <c r="M1071" s="7">
        <f t="shared" si="66"/>
        <v>0</v>
      </c>
      <c r="N1071" s="7">
        <f t="shared" si="67"/>
        <v>0</v>
      </c>
      <c r="O1071" s="7">
        <f t="shared" si="68"/>
        <v>0</v>
      </c>
    </row>
    <row r="1072" spans="1:15" ht="19.5" customHeight="1" x14ac:dyDescent="0.25">
      <c r="A1072" s="106" t="s">
        <v>1796</v>
      </c>
      <c r="B1072" s="21" t="s">
        <v>1797</v>
      </c>
      <c r="C1072" s="23" t="s">
        <v>1</v>
      </c>
      <c r="D1072" s="23">
        <v>0</v>
      </c>
      <c r="E1072" s="23"/>
      <c r="F1072" s="23">
        <v>83900</v>
      </c>
      <c r="G1072" s="107">
        <f t="shared" si="65"/>
        <v>0</v>
      </c>
      <c r="I1072" s="7">
        <f>SUMIFS(NK_XUAT_NHAP!L:L,NK_XUAT_NHAP!E:E,A1072,NK_XUAT_NHAP!B:B,"PNK")</f>
        <v>0</v>
      </c>
      <c r="J1072" s="7">
        <f>SUMIFS(NK_XUAT_NHAP!O:O,NK_XUAT_NHAP!E:E,A1072,NK_XUAT_NHAP!B:B,"PNK")</f>
        <v>0</v>
      </c>
      <c r="K1072" s="7">
        <f>SUMIFS(NK_XUAT_NHAP!L:L,NK_XUAT_NHAP!E:E,A1072,NK_XUAT_NHAP!B:B,"PXK")</f>
        <v>0</v>
      </c>
      <c r="L1072" s="7">
        <f>SUMIFS(NK_XUAT_NHAP!O:O,NK_XUAT_NHAP!E:E,A1072,NK_XUAT_NHAP!B:B,"PXK")</f>
        <v>0</v>
      </c>
      <c r="M1072" s="7">
        <f t="shared" si="66"/>
        <v>0</v>
      </c>
      <c r="N1072" s="7">
        <f t="shared" si="67"/>
        <v>0</v>
      </c>
      <c r="O1072" s="7">
        <f t="shared" si="68"/>
        <v>0</v>
      </c>
    </row>
    <row r="1073" spans="1:15" ht="19.5" customHeight="1" x14ac:dyDescent="0.25">
      <c r="A1073" s="106" t="s">
        <v>1798</v>
      </c>
      <c r="B1073" s="21" t="s">
        <v>1799</v>
      </c>
      <c r="C1073" s="23" t="s">
        <v>1</v>
      </c>
      <c r="D1073" s="23">
        <v>0</v>
      </c>
      <c r="E1073" s="23"/>
      <c r="F1073" s="23">
        <v>80900</v>
      </c>
      <c r="G1073" s="107">
        <f t="shared" si="65"/>
        <v>0</v>
      </c>
      <c r="I1073" s="7">
        <f>SUMIFS(NK_XUAT_NHAP!L:L,NK_XUAT_NHAP!E:E,A1073,NK_XUAT_NHAP!B:B,"PNK")</f>
        <v>0</v>
      </c>
      <c r="J1073" s="7">
        <f>SUMIFS(NK_XUAT_NHAP!O:O,NK_XUAT_NHAP!E:E,A1073,NK_XUAT_NHAP!B:B,"PNK")</f>
        <v>0</v>
      </c>
      <c r="K1073" s="7">
        <f>SUMIFS(NK_XUAT_NHAP!L:L,NK_XUAT_NHAP!E:E,A1073,NK_XUAT_NHAP!B:B,"PXK")</f>
        <v>0</v>
      </c>
      <c r="L1073" s="7">
        <f>SUMIFS(NK_XUAT_NHAP!O:O,NK_XUAT_NHAP!E:E,A1073,NK_XUAT_NHAP!B:B,"PXK")</f>
        <v>0</v>
      </c>
      <c r="M1073" s="7">
        <f t="shared" si="66"/>
        <v>0</v>
      </c>
      <c r="N1073" s="7">
        <f t="shared" si="67"/>
        <v>0</v>
      </c>
      <c r="O1073" s="7">
        <f t="shared" si="68"/>
        <v>0</v>
      </c>
    </row>
    <row r="1074" spans="1:15" ht="19.5" customHeight="1" x14ac:dyDescent="0.25">
      <c r="A1074" s="106" t="s">
        <v>1800</v>
      </c>
      <c r="B1074" s="21" t="s">
        <v>1801</v>
      </c>
      <c r="C1074" s="23" t="s">
        <v>1</v>
      </c>
      <c r="D1074" s="23">
        <v>0</v>
      </c>
      <c r="E1074" s="23"/>
      <c r="F1074" s="23">
        <v>82500</v>
      </c>
      <c r="G1074" s="107">
        <f t="shared" si="65"/>
        <v>0</v>
      </c>
      <c r="I1074" s="7">
        <f>SUMIFS(NK_XUAT_NHAP!L:L,NK_XUAT_NHAP!E:E,A1074,NK_XUAT_NHAP!B:B,"PNK")</f>
        <v>0</v>
      </c>
      <c r="J1074" s="7">
        <f>SUMIFS(NK_XUAT_NHAP!O:O,NK_XUAT_NHAP!E:E,A1074,NK_XUAT_NHAP!B:B,"PNK")</f>
        <v>0</v>
      </c>
      <c r="K1074" s="7">
        <f>SUMIFS(NK_XUAT_NHAP!L:L,NK_XUAT_NHAP!E:E,A1074,NK_XUAT_NHAP!B:B,"PXK")</f>
        <v>0</v>
      </c>
      <c r="L1074" s="7">
        <f>SUMIFS(NK_XUAT_NHAP!O:O,NK_XUAT_NHAP!E:E,A1074,NK_XUAT_NHAP!B:B,"PXK")</f>
        <v>0</v>
      </c>
      <c r="M1074" s="7">
        <f t="shared" si="66"/>
        <v>0</v>
      </c>
      <c r="N1074" s="7">
        <f t="shared" si="67"/>
        <v>0</v>
      </c>
      <c r="O1074" s="7">
        <f t="shared" si="68"/>
        <v>0</v>
      </c>
    </row>
    <row r="1075" spans="1:15" ht="19.5" customHeight="1" x14ac:dyDescent="0.25">
      <c r="A1075" s="106" t="s">
        <v>1802</v>
      </c>
      <c r="B1075" s="21" t="s">
        <v>1803</v>
      </c>
      <c r="C1075" s="23" t="s">
        <v>1</v>
      </c>
      <c r="D1075" s="23">
        <v>0</v>
      </c>
      <c r="E1075" s="23"/>
      <c r="F1075" s="23">
        <v>83300</v>
      </c>
      <c r="G1075" s="107">
        <f t="shared" si="65"/>
        <v>0</v>
      </c>
      <c r="I1075" s="7">
        <f>SUMIFS(NK_XUAT_NHAP!L:L,NK_XUAT_NHAP!E:E,A1075,NK_XUAT_NHAP!B:B,"PNK")</f>
        <v>0</v>
      </c>
      <c r="J1075" s="7">
        <f>SUMIFS(NK_XUAT_NHAP!O:O,NK_XUAT_NHAP!E:E,A1075,NK_XUAT_NHAP!B:B,"PNK")</f>
        <v>0</v>
      </c>
      <c r="K1075" s="7">
        <f>SUMIFS(NK_XUAT_NHAP!L:L,NK_XUAT_NHAP!E:E,A1075,NK_XUAT_NHAP!B:B,"PXK")</f>
        <v>0</v>
      </c>
      <c r="L1075" s="7">
        <f>SUMIFS(NK_XUAT_NHAP!O:O,NK_XUAT_NHAP!E:E,A1075,NK_XUAT_NHAP!B:B,"PXK")</f>
        <v>0</v>
      </c>
      <c r="M1075" s="7">
        <f t="shared" si="66"/>
        <v>0</v>
      </c>
      <c r="N1075" s="7">
        <f t="shared" si="67"/>
        <v>0</v>
      </c>
      <c r="O1075" s="7">
        <f t="shared" si="68"/>
        <v>0</v>
      </c>
    </row>
    <row r="1076" spans="1:15" ht="19.5" customHeight="1" x14ac:dyDescent="0.25">
      <c r="A1076" s="106" t="s">
        <v>1804</v>
      </c>
      <c r="B1076" s="21" t="s">
        <v>1805</v>
      </c>
      <c r="C1076" s="23" t="s">
        <v>1</v>
      </c>
      <c r="D1076" s="23">
        <v>0</v>
      </c>
      <c r="E1076" s="23"/>
      <c r="F1076" s="23">
        <v>83900</v>
      </c>
      <c r="G1076" s="107">
        <f t="shared" si="65"/>
        <v>0</v>
      </c>
      <c r="I1076" s="7">
        <f>SUMIFS(NK_XUAT_NHAP!L:L,NK_XUAT_NHAP!E:E,A1076,NK_XUAT_NHAP!B:B,"PNK")</f>
        <v>0</v>
      </c>
      <c r="J1076" s="7">
        <f>SUMIFS(NK_XUAT_NHAP!O:O,NK_XUAT_NHAP!E:E,A1076,NK_XUAT_NHAP!B:B,"PNK")</f>
        <v>0</v>
      </c>
      <c r="K1076" s="7">
        <f>SUMIFS(NK_XUAT_NHAP!L:L,NK_XUAT_NHAP!E:E,A1076,NK_XUAT_NHAP!B:B,"PXK")</f>
        <v>0</v>
      </c>
      <c r="L1076" s="7">
        <f>SUMIFS(NK_XUAT_NHAP!O:O,NK_XUAT_NHAP!E:E,A1076,NK_XUAT_NHAP!B:B,"PXK")</f>
        <v>0</v>
      </c>
      <c r="M1076" s="7">
        <f t="shared" si="66"/>
        <v>0</v>
      </c>
      <c r="N1076" s="7">
        <f t="shared" si="67"/>
        <v>0</v>
      </c>
      <c r="O1076" s="7">
        <f t="shared" si="68"/>
        <v>0</v>
      </c>
    </row>
    <row r="1077" spans="1:15" ht="19.5" customHeight="1" x14ac:dyDescent="0.25">
      <c r="A1077" s="106" t="s">
        <v>1806</v>
      </c>
      <c r="B1077" s="21" t="s">
        <v>1807</v>
      </c>
      <c r="C1077" s="23" t="s">
        <v>52</v>
      </c>
      <c r="D1077" s="23">
        <v>0</v>
      </c>
      <c r="E1077" s="23"/>
      <c r="F1077" s="23">
        <v>85600</v>
      </c>
      <c r="G1077" s="107">
        <f t="shared" si="65"/>
        <v>0</v>
      </c>
      <c r="I1077" s="7">
        <f>SUMIFS(NK_XUAT_NHAP!L:L,NK_XUAT_NHAP!E:E,A1077,NK_XUAT_NHAP!B:B,"PNK")</f>
        <v>0</v>
      </c>
      <c r="J1077" s="7">
        <f>SUMIFS(NK_XUAT_NHAP!O:O,NK_XUAT_NHAP!E:E,A1077,NK_XUAT_NHAP!B:B,"PNK")</f>
        <v>0</v>
      </c>
      <c r="K1077" s="7">
        <f>SUMIFS(NK_XUAT_NHAP!L:L,NK_XUAT_NHAP!E:E,A1077,NK_XUAT_NHAP!B:B,"PXK")</f>
        <v>0</v>
      </c>
      <c r="L1077" s="7">
        <f>SUMIFS(NK_XUAT_NHAP!O:O,NK_XUAT_NHAP!E:E,A1077,NK_XUAT_NHAP!B:B,"PXK")</f>
        <v>0</v>
      </c>
      <c r="M1077" s="7">
        <f t="shared" si="66"/>
        <v>0</v>
      </c>
      <c r="N1077" s="7">
        <f t="shared" si="67"/>
        <v>0</v>
      </c>
      <c r="O1077" s="7">
        <f t="shared" si="68"/>
        <v>0</v>
      </c>
    </row>
    <row r="1078" spans="1:15" ht="19.5" customHeight="1" x14ac:dyDescent="0.25">
      <c r="A1078" s="106" t="s">
        <v>1808</v>
      </c>
      <c r="B1078" s="21" t="s">
        <v>1809</v>
      </c>
      <c r="C1078" s="23" t="s">
        <v>52</v>
      </c>
      <c r="D1078" s="23">
        <v>0</v>
      </c>
      <c r="E1078" s="23"/>
      <c r="F1078" s="23">
        <v>86300</v>
      </c>
      <c r="G1078" s="107">
        <f t="shared" si="65"/>
        <v>0</v>
      </c>
      <c r="I1078" s="7">
        <f>SUMIFS(NK_XUAT_NHAP!L:L,NK_XUAT_NHAP!E:E,A1078,NK_XUAT_NHAP!B:B,"PNK")</f>
        <v>0</v>
      </c>
      <c r="J1078" s="7">
        <f>SUMIFS(NK_XUAT_NHAP!O:O,NK_XUAT_NHAP!E:E,A1078,NK_XUAT_NHAP!B:B,"PNK")</f>
        <v>0</v>
      </c>
      <c r="K1078" s="7">
        <f>SUMIFS(NK_XUAT_NHAP!L:L,NK_XUAT_NHAP!E:E,A1078,NK_XUAT_NHAP!B:B,"PXK")</f>
        <v>0</v>
      </c>
      <c r="L1078" s="7">
        <f>SUMIFS(NK_XUAT_NHAP!O:O,NK_XUAT_NHAP!E:E,A1078,NK_XUAT_NHAP!B:B,"PXK")</f>
        <v>0</v>
      </c>
      <c r="M1078" s="7">
        <f t="shared" si="66"/>
        <v>0</v>
      </c>
      <c r="N1078" s="7">
        <f t="shared" si="67"/>
        <v>0</v>
      </c>
      <c r="O1078" s="7">
        <f t="shared" si="68"/>
        <v>0</v>
      </c>
    </row>
    <row r="1079" spans="1:15" ht="19.5" customHeight="1" x14ac:dyDescent="0.25">
      <c r="A1079" s="106" t="s">
        <v>1810</v>
      </c>
      <c r="B1079" s="21" t="s">
        <v>1811</v>
      </c>
      <c r="C1079" s="23" t="s">
        <v>52</v>
      </c>
      <c r="D1079" s="23">
        <v>0</v>
      </c>
      <c r="E1079" s="23"/>
      <c r="F1079" s="23">
        <v>87700</v>
      </c>
      <c r="G1079" s="107">
        <f t="shared" si="65"/>
        <v>0</v>
      </c>
      <c r="I1079" s="7">
        <f>SUMIFS(NK_XUAT_NHAP!L:L,NK_XUAT_NHAP!E:E,A1079,NK_XUAT_NHAP!B:B,"PNK")</f>
        <v>0</v>
      </c>
      <c r="J1079" s="7">
        <f>SUMIFS(NK_XUAT_NHAP!O:O,NK_XUAT_NHAP!E:E,A1079,NK_XUAT_NHAP!B:B,"PNK")</f>
        <v>0</v>
      </c>
      <c r="K1079" s="7">
        <f>SUMIFS(NK_XUAT_NHAP!L:L,NK_XUAT_NHAP!E:E,A1079,NK_XUAT_NHAP!B:B,"PXK")</f>
        <v>0</v>
      </c>
      <c r="L1079" s="7">
        <f>SUMIFS(NK_XUAT_NHAP!O:O,NK_XUAT_NHAP!E:E,A1079,NK_XUAT_NHAP!B:B,"PXK")</f>
        <v>0</v>
      </c>
      <c r="M1079" s="7">
        <f t="shared" si="66"/>
        <v>0</v>
      </c>
      <c r="N1079" s="7">
        <f t="shared" si="67"/>
        <v>0</v>
      </c>
      <c r="O1079" s="7">
        <f t="shared" si="68"/>
        <v>0</v>
      </c>
    </row>
    <row r="1080" spans="1:15" ht="19.5" customHeight="1" x14ac:dyDescent="0.25">
      <c r="A1080" s="106" t="s">
        <v>1812</v>
      </c>
      <c r="B1080" s="21" t="s">
        <v>1813</v>
      </c>
      <c r="C1080" s="23" t="s">
        <v>52</v>
      </c>
      <c r="D1080" s="23">
        <v>0</v>
      </c>
      <c r="E1080" s="23"/>
      <c r="F1080" s="23">
        <v>89100</v>
      </c>
      <c r="G1080" s="107">
        <f t="shared" si="65"/>
        <v>0</v>
      </c>
      <c r="I1080" s="7">
        <f>SUMIFS(NK_XUAT_NHAP!L:L,NK_XUAT_NHAP!E:E,A1080,NK_XUAT_NHAP!B:B,"PNK")</f>
        <v>0</v>
      </c>
      <c r="J1080" s="7">
        <f>SUMIFS(NK_XUAT_NHAP!O:O,NK_XUAT_NHAP!E:E,A1080,NK_XUAT_NHAP!B:B,"PNK")</f>
        <v>0</v>
      </c>
      <c r="K1080" s="7">
        <f>SUMIFS(NK_XUAT_NHAP!L:L,NK_XUAT_NHAP!E:E,A1080,NK_XUAT_NHAP!B:B,"PXK")</f>
        <v>0</v>
      </c>
      <c r="L1080" s="7">
        <f>SUMIFS(NK_XUAT_NHAP!O:O,NK_XUAT_NHAP!E:E,A1080,NK_XUAT_NHAP!B:B,"PXK")</f>
        <v>0</v>
      </c>
      <c r="M1080" s="7">
        <f t="shared" si="66"/>
        <v>0</v>
      </c>
      <c r="N1080" s="7">
        <f t="shared" si="67"/>
        <v>0</v>
      </c>
      <c r="O1080" s="7">
        <f t="shared" si="68"/>
        <v>0</v>
      </c>
    </row>
    <row r="1081" spans="1:15" ht="19.5" customHeight="1" x14ac:dyDescent="0.25">
      <c r="A1081" s="106" t="s">
        <v>1814</v>
      </c>
      <c r="B1081" s="21" t="s">
        <v>1815</v>
      </c>
      <c r="C1081" s="23" t="s">
        <v>1</v>
      </c>
      <c r="D1081" s="23">
        <v>0</v>
      </c>
      <c r="E1081" s="23"/>
      <c r="F1081" s="23">
        <v>81700</v>
      </c>
      <c r="G1081" s="107">
        <f t="shared" si="65"/>
        <v>0</v>
      </c>
      <c r="I1081" s="7">
        <f>SUMIFS(NK_XUAT_NHAP!L:L,NK_XUAT_NHAP!E:E,A1081,NK_XUAT_NHAP!B:B,"PNK")</f>
        <v>0</v>
      </c>
      <c r="J1081" s="7">
        <f>SUMIFS(NK_XUAT_NHAP!O:O,NK_XUAT_NHAP!E:E,A1081,NK_XUAT_NHAP!B:B,"PNK")</f>
        <v>0</v>
      </c>
      <c r="K1081" s="7">
        <f>SUMIFS(NK_XUAT_NHAP!L:L,NK_XUAT_NHAP!E:E,A1081,NK_XUAT_NHAP!B:B,"PXK")</f>
        <v>0</v>
      </c>
      <c r="L1081" s="7">
        <f>SUMIFS(NK_XUAT_NHAP!O:O,NK_XUAT_NHAP!E:E,A1081,NK_XUAT_NHAP!B:B,"PXK")</f>
        <v>0</v>
      </c>
      <c r="M1081" s="7">
        <f t="shared" si="66"/>
        <v>0</v>
      </c>
      <c r="N1081" s="7">
        <f t="shared" si="67"/>
        <v>0</v>
      </c>
      <c r="O1081" s="7">
        <f t="shared" si="68"/>
        <v>0</v>
      </c>
    </row>
    <row r="1082" spans="1:15" ht="19.5" customHeight="1" x14ac:dyDescent="0.25">
      <c r="A1082" s="106" t="s">
        <v>1816</v>
      </c>
      <c r="B1082" s="21" t="s">
        <v>1817</v>
      </c>
      <c r="C1082" s="23" t="s">
        <v>1</v>
      </c>
      <c r="D1082" s="23">
        <v>0</v>
      </c>
      <c r="E1082" s="23"/>
      <c r="F1082" s="23">
        <v>82200</v>
      </c>
      <c r="G1082" s="107">
        <f t="shared" si="65"/>
        <v>0</v>
      </c>
      <c r="I1082" s="7">
        <f>SUMIFS(NK_XUAT_NHAP!L:L,NK_XUAT_NHAP!E:E,A1082,NK_XUAT_NHAP!B:B,"PNK")</f>
        <v>0</v>
      </c>
      <c r="J1082" s="7">
        <f>SUMIFS(NK_XUAT_NHAP!O:O,NK_XUAT_NHAP!E:E,A1082,NK_XUAT_NHAP!B:B,"PNK")</f>
        <v>0</v>
      </c>
      <c r="K1082" s="7">
        <f>SUMIFS(NK_XUAT_NHAP!L:L,NK_XUAT_NHAP!E:E,A1082,NK_XUAT_NHAP!B:B,"PXK")</f>
        <v>0</v>
      </c>
      <c r="L1082" s="7">
        <f>SUMIFS(NK_XUAT_NHAP!O:O,NK_XUAT_NHAP!E:E,A1082,NK_XUAT_NHAP!B:B,"PXK")</f>
        <v>0</v>
      </c>
      <c r="M1082" s="7">
        <f t="shared" si="66"/>
        <v>0</v>
      </c>
      <c r="N1082" s="7">
        <f t="shared" si="67"/>
        <v>0</v>
      </c>
      <c r="O1082" s="7">
        <f t="shared" si="68"/>
        <v>0</v>
      </c>
    </row>
    <row r="1083" spans="1:15" ht="19.5" customHeight="1" x14ac:dyDescent="0.25">
      <c r="A1083" s="106" t="s">
        <v>1818</v>
      </c>
      <c r="B1083" s="21" t="s">
        <v>1819</v>
      </c>
      <c r="C1083" s="23" t="s">
        <v>1</v>
      </c>
      <c r="D1083" s="23">
        <v>0</v>
      </c>
      <c r="E1083" s="23"/>
      <c r="F1083" s="23">
        <v>82900</v>
      </c>
      <c r="G1083" s="107">
        <f t="shared" si="65"/>
        <v>0</v>
      </c>
      <c r="I1083" s="7">
        <f>SUMIFS(NK_XUAT_NHAP!L:L,NK_XUAT_NHAP!E:E,A1083,NK_XUAT_NHAP!B:B,"PNK")</f>
        <v>0</v>
      </c>
      <c r="J1083" s="7">
        <f>SUMIFS(NK_XUAT_NHAP!O:O,NK_XUAT_NHAP!E:E,A1083,NK_XUAT_NHAP!B:B,"PNK")</f>
        <v>0</v>
      </c>
      <c r="K1083" s="7">
        <f>SUMIFS(NK_XUAT_NHAP!L:L,NK_XUAT_NHAP!E:E,A1083,NK_XUAT_NHAP!B:B,"PXK")</f>
        <v>0</v>
      </c>
      <c r="L1083" s="7">
        <f>SUMIFS(NK_XUAT_NHAP!O:O,NK_XUAT_NHAP!E:E,A1083,NK_XUAT_NHAP!B:B,"PXK")</f>
        <v>0</v>
      </c>
      <c r="M1083" s="7">
        <f t="shared" si="66"/>
        <v>0</v>
      </c>
      <c r="N1083" s="7">
        <f t="shared" si="67"/>
        <v>0</v>
      </c>
      <c r="O1083" s="7">
        <f t="shared" si="68"/>
        <v>0</v>
      </c>
    </row>
    <row r="1084" spans="1:15" ht="19.5" customHeight="1" x14ac:dyDescent="0.25">
      <c r="A1084" s="106" t="s">
        <v>1820</v>
      </c>
      <c r="B1084" s="21" t="s">
        <v>1821</v>
      </c>
      <c r="C1084" s="23" t="s">
        <v>1</v>
      </c>
      <c r="D1084" s="23">
        <v>0</v>
      </c>
      <c r="E1084" s="23"/>
      <c r="F1084" s="23">
        <v>83000</v>
      </c>
      <c r="G1084" s="107">
        <f t="shared" si="65"/>
        <v>0</v>
      </c>
      <c r="I1084" s="7">
        <f>SUMIFS(NK_XUAT_NHAP!L:L,NK_XUAT_NHAP!E:E,A1084,NK_XUAT_NHAP!B:B,"PNK")</f>
        <v>0</v>
      </c>
      <c r="J1084" s="7">
        <f>SUMIFS(NK_XUAT_NHAP!O:O,NK_XUAT_NHAP!E:E,A1084,NK_XUAT_NHAP!B:B,"PNK")</f>
        <v>0</v>
      </c>
      <c r="K1084" s="7">
        <f>SUMIFS(NK_XUAT_NHAP!L:L,NK_XUAT_NHAP!E:E,A1084,NK_XUAT_NHAP!B:B,"PXK")</f>
        <v>0</v>
      </c>
      <c r="L1084" s="7">
        <f>SUMIFS(NK_XUAT_NHAP!O:O,NK_XUAT_NHAP!E:E,A1084,NK_XUAT_NHAP!B:B,"PXK")</f>
        <v>0</v>
      </c>
      <c r="M1084" s="7">
        <f t="shared" si="66"/>
        <v>0</v>
      </c>
      <c r="N1084" s="7">
        <f t="shared" si="67"/>
        <v>0</v>
      </c>
      <c r="O1084" s="7">
        <f t="shared" si="68"/>
        <v>0</v>
      </c>
    </row>
    <row r="1085" spans="1:15" ht="19.5" customHeight="1" x14ac:dyDescent="0.25">
      <c r="A1085" s="106" t="s">
        <v>1822</v>
      </c>
      <c r="B1085" s="21" t="s">
        <v>1823</v>
      </c>
      <c r="C1085" s="23" t="s">
        <v>52</v>
      </c>
      <c r="D1085" s="23">
        <v>0</v>
      </c>
      <c r="E1085" s="23"/>
      <c r="F1085" s="23">
        <v>83200</v>
      </c>
      <c r="G1085" s="107">
        <f t="shared" si="65"/>
        <v>0</v>
      </c>
      <c r="I1085" s="7">
        <f>SUMIFS(NK_XUAT_NHAP!L:L,NK_XUAT_NHAP!E:E,A1085,NK_XUAT_NHAP!B:B,"PNK")</f>
        <v>0</v>
      </c>
      <c r="J1085" s="7">
        <f>SUMIFS(NK_XUAT_NHAP!O:O,NK_XUAT_NHAP!E:E,A1085,NK_XUAT_NHAP!B:B,"PNK")</f>
        <v>0</v>
      </c>
      <c r="K1085" s="7">
        <f>SUMIFS(NK_XUAT_NHAP!L:L,NK_XUAT_NHAP!E:E,A1085,NK_XUAT_NHAP!B:B,"PXK")</f>
        <v>0</v>
      </c>
      <c r="L1085" s="7">
        <f>SUMIFS(NK_XUAT_NHAP!O:O,NK_XUAT_NHAP!E:E,A1085,NK_XUAT_NHAP!B:B,"PXK")</f>
        <v>0</v>
      </c>
      <c r="M1085" s="7">
        <f t="shared" si="66"/>
        <v>0</v>
      </c>
      <c r="N1085" s="7">
        <f t="shared" si="67"/>
        <v>0</v>
      </c>
      <c r="O1085" s="7">
        <f t="shared" si="68"/>
        <v>0</v>
      </c>
    </row>
    <row r="1086" spans="1:15" ht="19.5" customHeight="1" x14ac:dyDescent="0.25">
      <c r="A1086" s="106" t="s">
        <v>1824</v>
      </c>
      <c r="B1086" s="21" t="s">
        <v>1825</v>
      </c>
      <c r="C1086" s="23" t="s">
        <v>52</v>
      </c>
      <c r="D1086" s="23">
        <v>0</v>
      </c>
      <c r="E1086" s="23"/>
      <c r="F1086" s="23">
        <v>83700</v>
      </c>
      <c r="G1086" s="107">
        <f t="shared" si="65"/>
        <v>0</v>
      </c>
      <c r="I1086" s="7">
        <f>SUMIFS(NK_XUAT_NHAP!L:L,NK_XUAT_NHAP!E:E,A1086,NK_XUAT_NHAP!B:B,"PNK")</f>
        <v>0</v>
      </c>
      <c r="J1086" s="7">
        <f>SUMIFS(NK_XUAT_NHAP!O:O,NK_XUAT_NHAP!E:E,A1086,NK_XUAT_NHAP!B:B,"PNK")</f>
        <v>0</v>
      </c>
      <c r="K1086" s="7">
        <f>SUMIFS(NK_XUAT_NHAP!L:L,NK_XUAT_NHAP!E:E,A1086,NK_XUAT_NHAP!B:B,"PXK")</f>
        <v>0</v>
      </c>
      <c r="L1086" s="7">
        <f>SUMIFS(NK_XUAT_NHAP!O:O,NK_XUAT_NHAP!E:E,A1086,NK_XUAT_NHAP!B:B,"PXK")</f>
        <v>0</v>
      </c>
      <c r="M1086" s="7">
        <f t="shared" si="66"/>
        <v>0</v>
      </c>
      <c r="N1086" s="7">
        <f t="shared" si="67"/>
        <v>0</v>
      </c>
      <c r="O1086" s="7">
        <f t="shared" si="68"/>
        <v>0</v>
      </c>
    </row>
    <row r="1087" spans="1:15" ht="19.5" customHeight="1" x14ac:dyDescent="0.25">
      <c r="A1087" s="106" t="s">
        <v>1826</v>
      </c>
      <c r="B1087" s="21" t="s">
        <v>1827</v>
      </c>
      <c r="C1087" s="23" t="s">
        <v>52</v>
      </c>
      <c r="D1087" s="23">
        <v>0</v>
      </c>
      <c r="E1087" s="23"/>
      <c r="F1087" s="23">
        <v>84800</v>
      </c>
      <c r="G1087" s="107">
        <f t="shared" si="65"/>
        <v>0</v>
      </c>
      <c r="I1087" s="7">
        <f>SUMIFS(NK_XUAT_NHAP!L:L,NK_XUAT_NHAP!E:E,A1087,NK_XUAT_NHAP!B:B,"PNK")</f>
        <v>0</v>
      </c>
      <c r="J1087" s="7">
        <f>SUMIFS(NK_XUAT_NHAP!O:O,NK_XUAT_NHAP!E:E,A1087,NK_XUAT_NHAP!B:B,"PNK")</f>
        <v>0</v>
      </c>
      <c r="K1087" s="7">
        <f>SUMIFS(NK_XUAT_NHAP!L:L,NK_XUAT_NHAP!E:E,A1087,NK_XUAT_NHAP!B:B,"PXK")</f>
        <v>0</v>
      </c>
      <c r="L1087" s="7">
        <f>SUMIFS(NK_XUAT_NHAP!O:O,NK_XUAT_NHAP!E:E,A1087,NK_XUAT_NHAP!B:B,"PXK")</f>
        <v>0</v>
      </c>
      <c r="M1087" s="7">
        <f t="shared" si="66"/>
        <v>0</v>
      </c>
      <c r="N1087" s="7">
        <f t="shared" si="67"/>
        <v>0</v>
      </c>
      <c r="O1087" s="7">
        <f t="shared" si="68"/>
        <v>0</v>
      </c>
    </row>
    <row r="1088" spans="1:15" ht="19.5" customHeight="1" x14ac:dyDescent="0.25">
      <c r="A1088" s="106" t="s">
        <v>1828</v>
      </c>
      <c r="B1088" s="21" t="s">
        <v>1829</v>
      </c>
      <c r="C1088" s="23" t="s">
        <v>52</v>
      </c>
      <c r="D1088" s="23">
        <v>0</v>
      </c>
      <c r="E1088" s="23"/>
      <c r="F1088" s="23">
        <v>86600</v>
      </c>
      <c r="G1088" s="107">
        <f t="shared" si="65"/>
        <v>0</v>
      </c>
      <c r="I1088" s="7">
        <f>SUMIFS(NK_XUAT_NHAP!L:L,NK_XUAT_NHAP!E:E,A1088,NK_XUAT_NHAP!B:B,"PNK")</f>
        <v>0</v>
      </c>
      <c r="J1088" s="7">
        <f>SUMIFS(NK_XUAT_NHAP!O:O,NK_XUAT_NHAP!E:E,A1088,NK_XUAT_NHAP!B:B,"PNK")</f>
        <v>0</v>
      </c>
      <c r="K1088" s="7">
        <f>SUMIFS(NK_XUAT_NHAP!L:L,NK_XUAT_NHAP!E:E,A1088,NK_XUAT_NHAP!B:B,"PXK")</f>
        <v>0</v>
      </c>
      <c r="L1088" s="7">
        <f>SUMIFS(NK_XUAT_NHAP!O:O,NK_XUAT_NHAP!E:E,A1088,NK_XUAT_NHAP!B:B,"PXK")</f>
        <v>0</v>
      </c>
      <c r="M1088" s="7">
        <f t="shared" si="66"/>
        <v>0</v>
      </c>
      <c r="N1088" s="7">
        <f t="shared" si="67"/>
        <v>0</v>
      </c>
      <c r="O1088" s="7">
        <f t="shared" si="68"/>
        <v>0</v>
      </c>
    </row>
    <row r="1089" spans="1:15" ht="19.5" customHeight="1" x14ac:dyDescent="0.25">
      <c r="A1089" s="106" t="s">
        <v>1830</v>
      </c>
      <c r="B1089" s="21" t="s">
        <v>1831</v>
      </c>
      <c r="C1089" s="23" t="s">
        <v>1</v>
      </c>
      <c r="D1089" s="23">
        <v>0</v>
      </c>
      <c r="E1089" s="23"/>
      <c r="F1089" s="23">
        <v>78000</v>
      </c>
      <c r="G1089" s="107">
        <f t="shared" si="65"/>
        <v>0</v>
      </c>
      <c r="I1089" s="7">
        <f>SUMIFS(NK_XUAT_NHAP!L:L,NK_XUAT_NHAP!E:E,A1089,NK_XUAT_NHAP!B:B,"PNK")</f>
        <v>0</v>
      </c>
      <c r="J1089" s="7">
        <f>SUMIFS(NK_XUAT_NHAP!O:O,NK_XUAT_NHAP!E:E,A1089,NK_XUAT_NHAP!B:B,"PNK")</f>
        <v>0</v>
      </c>
      <c r="K1089" s="7">
        <f>SUMIFS(NK_XUAT_NHAP!L:L,NK_XUAT_NHAP!E:E,A1089,NK_XUAT_NHAP!B:B,"PXK")</f>
        <v>0</v>
      </c>
      <c r="L1089" s="7">
        <f>SUMIFS(NK_XUAT_NHAP!O:O,NK_XUAT_NHAP!E:E,A1089,NK_XUAT_NHAP!B:B,"PXK")</f>
        <v>0</v>
      </c>
      <c r="M1089" s="7">
        <f t="shared" si="66"/>
        <v>0</v>
      </c>
      <c r="N1089" s="7">
        <f t="shared" si="67"/>
        <v>0</v>
      </c>
      <c r="O1089" s="7">
        <f t="shared" si="68"/>
        <v>0</v>
      </c>
    </row>
    <row r="1090" spans="1:15" ht="19.5" customHeight="1" x14ac:dyDescent="0.25">
      <c r="A1090" s="106" t="s">
        <v>1832</v>
      </c>
      <c r="B1090" s="21" t="s">
        <v>1833</v>
      </c>
      <c r="C1090" s="23" t="s">
        <v>1</v>
      </c>
      <c r="D1090" s="23">
        <v>0</v>
      </c>
      <c r="E1090" s="23"/>
      <c r="F1090" s="23">
        <v>80800</v>
      </c>
      <c r="G1090" s="107">
        <f t="shared" si="65"/>
        <v>0</v>
      </c>
      <c r="I1090" s="7">
        <f>SUMIFS(NK_XUAT_NHAP!L:L,NK_XUAT_NHAP!E:E,A1090,NK_XUAT_NHAP!B:B,"PNK")</f>
        <v>0</v>
      </c>
      <c r="J1090" s="7">
        <f>SUMIFS(NK_XUAT_NHAP!O:O,NK_XUAT_NHAP!E:E,A1090,NK_XUAT_NHAP!B:B,"PNK")</f>
        <v>0</v>
      </c>
      <c r="K1090" s="7">
        <f>SUMIFS(NK_XUAT_NHAP!L:L,NK_XUAT_NHAP!E:E,A1090,NK_XUAT_NHAP!B:B,"PXK")</f>
        <v>0</v>
      </c>
      <c r="L1090" s="7">
        <f>SUMIFS(NK_XUAT_NHAP!O:O,NK_XUAT_NHAP!E:E,A1090,NK_XUAT_NHAP!B:B,"PXK")</f>
        <v>0</v>
      </c>
      <c r="M1090" s="7">
        <f t="shared" si="66"/>
        <v>0</v>
      </c>
      <c r="N1090" s="7">
        <f t="shared" si="67"/>
        <v>0</v>
      </c>
      <c r="O1090" s="7">
        <f t="shared" si="68"/>
        <v>0</v>
      </c>
    </row>
    <row r="1091" spans="1:15" ht="19.5" customHeight="1" x14ac:dyDescent="0.25">
      <c r="A1091" s="106" t="s">
        <v>1834</v>
      </c>
      <c r="B1091" s="21" t="s">
        <v>1835</v>
      </c>
      <c r="C1091" s="23" t="s">
        <v>1</v>
      </c>
      <c r="D1091" s="23">
        <v>0</v>
      </c>
      <c r="E1091" s="23"/>
      <c r="F1091" s="23">
        <v>82100</v>
      </c>
      <c r="G1091" s="107">
        <f t="shared" si="65"/>
        <v>0</v>
      </c>
      <c r="I1091" s="7">
        <f>SUMIFS(NK_XUAT_NHAP!L:L,NK_XUAT_NHAP!E:E,A1091,NK_XUAT_NHAP!B:B,"PNK")</f>
        <v>0</v>
      </c>
      <c r="J1091" s="7">
        <f>SUMIFS(NK_XUAT_NHAP!O:O,NK_XUAT_NHAP!E:E,A1091,NK_XUAT_NHAP!B:B,"PNK")</f>
        <v>0</v>
      </c>
      <c r="K1091" s="7">
        <f>SUMIFS(NK_XUAT_NHAP!L:L,NK_XUAT_NHAP!E:E,A1091,NK_XUAT_NHAP!B:B,"PXK")</f>
        <v>0</v>
      </c>
      <c r="L1091" s="7">
        <f>SUMIFS(NK_XUAT_NHAP!O:O,NK_XUAT_NHAP!E:E,A1091,NK_XUAT_NHAP!B:B,"PXK")</f>
        <v>0</v>
      </c>
      <c r="M1091" s="7">
        <f t="shared" si="66"/>
        <v>0</v>
      </c>
      <c r="N1091" s="7">
        <f t="shared" si="67"/>
        <v>0</v>
      </c>
      <c r="O1091" s="7">
        <f t="shared" si="68"/>
        <v>0</v>
      </c>
    </row>
    <row r="1092" spans="1:15" ht="19.5" customHeight="1" x14ac:dyDescent="0.25">
      <c r="A1092" s="106" t="s">
        <v>1836</v>
      </c>
      <c r="B1092" s="21" t="s">
        <v>1837</v>
      </c>
      <c r="C1092" s="23" t="s">
        <v>1</v>
      </c>
      <c r="D1092" s="23">
        <v>0</v>
      </c>
      <c r="E1092" s="23"/>
      <c r="F1092" s="23">
        <v>82800</v>
      </c>
      <c r="G1092" s="107">
        <f t="shared" si="65"/>
        <v>0</v>
      </c>
      <c r="I1092" s="7">
        <f>SUMIFS(NK_XUAT_NHAP!L:L,NK_XUAT_NHAP!E:E,A1092,NK_XUAT_NHAP!B:B,"PNK")</f>
        <v>0</v>
      </c>
      <c r="J1092" s="7">
        <f>SUMIFS(NK_XUAT_NHAP!O:O,NK_XUAT_NHAP!E:E,A1092,NK_XUAT_NHAP!B:B,"PNK")</f>
        <v>0</v>
      </c>
      <c r="K1092" s="7">
        <f>SUMIFS(NK_XUAT_NHAP!L:L,NK_XUAT_NHAP!E:E,A1092,NK_XUAT_NHAP!B:B,"PXK")</f>
        <v>0</v>
      </c>
      <c r="L1092" s="7">
        <f>SUMIFS(NK_XUAT_NHAP!O:O,NK_XUAT_NHAP!E:E,A1092,NK_XUAT_NHAP!B:B,"PXK")</f>
        <v>0</v>
      </c>
      <c r="M1092" s="7">
        <f t="shared" si="66"/>
        <v>0</v>
      </c>
      <c r="N1092" s="7">
        <f t="shared" si="67"/>
        <v>0</v>
      </c>
      <c r="O1092" s="7">
        <f t="shared" si="68"/>
        <v>0</v>
      </c>
    </row>
    <row r="1093" spans="1:15" ht="19.5" customHeight="1" x14ac:dyDescent="0.25">
      <c r="A1093" s="106" t="s">
        <v>1838</v>
      </c>
      <c r="B1093" s="21" t="s">
        <v>1839</v>
      </c>
      <c r="C1093" s="23" t="s">
        <v>1</v>
      </c>
      <c r="D1093" s="23">
        <v>0</v>
      </c>
      <c r="E1093" s="23"/>
      <c r="F1093" s="23">
        <v>68700</v>
      </c>
      <c r="G1093" s="107">
        <f t="shared" ref="G1093:G1154" si="69">(D1093+E1093)*F1093</f>
        <v>0</v>
      </c>
      <c r="I1093" s="7">
        <f>SUMIFS(NK_XUAT_NHAP!L:L,NK_XUAT_NHAP!E:E,A1093,NK_XUAT_NHAP!B:B,"PNK")</f>
        <v>0</v>
      </c>
      <c r="J1093" s="7">
        <f>SUMIFS(NK_XUAT_NHAP!O:O,NK_XUAT_NHAP!E:E,A1093,NK_XUAT_NHAP!B:B,"PNK")</f>
        <v>0</v>
      </c>
      <c r="K1093" s="7">
        <f>SUMIFS(NK_XUAT_NHAP!L:L,NK_XUAT_NHAP!E:E,A1093,NK_XUAT_NHAP!B:B,"PXK")</f>
        <v>0</v>
      </c>
      <c r="L1093" s="7">
        <f>SUMIFS(NK_XUAT_NHAP!O:O,NK_XUAT_NHAP!E:E,A1093,NK_XUAT_NHAP!B:B,"PXK")</f>
        <v>0</v>
      </c>
      <c r="M1093" s="7">
        <f t="shared" ref="M1093:M1155" si="70">D1093+E1093+I1093-K1093</f>
        <v>0</v>
      </c>
      <c r="N1093" s="7">
        <f t="shared" ref="N1093:N1155" si="71">G1093+J1093-L1093</f>
        <v>0</v>
      </c>
      <c r="O1093" s="7">
        <f t="shared" ref="O1093:O1155" si="72">+IF(M1093=0,0,N1093/M1093)</f>
        <v>0</v>
      </c>
    </row>
    <row r="1094" spans="1:15" ht="19.5" customHeight="1" x14ac:dyDescent="0.25">
      <c r="A1094" s="106" t="s">
        <v>1840</v>
      </c>
      <c r="B1094" s="21" t="s">
        <v>1841</v>
      </c>
      <c r="C1094" s="23" t="s">
        <v>1</v>
      </c>
      <c r="D1094" s="23">
        <v>0</v>
      </c>
      <c r="E1094" s="23"/>
      <c r="F1094" s="23">
        <v>70000</v>
      </c>
      <c r="G1094" s="107">
        <f t="shared" si="69"/>
        <v>0</v>
      </c>
      <c r="I1094" s="7">
        <f>SUMIFS(NK_XUAT_NHAP!L:L,NK_XUAT_NHAP!E:E,A1094,NK_XUAT_NHAP!B:B,"PNK")</f>
        <v>0</v>
      </c>
      <c r="J1094" s="7">
        <f>SUMIFS(NK_XUAT_NHAP!O:O,NK_XUAT_NHAP!E:E,A1094,NK_XUAT_NHAP!B:B,"PNK")</f>
        <v>0</v>
      </c>
      <c r="K1094" s="7">
        <f>SUMIFS(NK_XUAT_NHAP!L:L,NK_XUAT_NHAP!E:E,A1094,NK_XUAT_NHAP!B:B,"PXK")</f>
        <v>0</v>
      </c>
      <c r="L1094" s="7">
        <f>SUMIFS(NK_XUAT_NHAP!O:O,NK_XUAT_NHAP!E:E,A1094,NK_XUAT_NHAP!B:B,"PXK")</f>
        <v>0</v>
      </c>
      <c r="M1094" s="7">
        <f t="shared" si="70"/>
        <v>0</v>
      </c>
      <c r="N1094" s="7">
        <f t="shared" si="71"/>
        <v>0</v>
      </c>
      <c r="O1094" s="7">
        <f t="shared" si="72"/>
        <v>0</v>
      </c>
    </row>
    <row r="1095" spans="1:15" ht="19.5" customHeight="1" x14ac:dyDescent="0.25">
      <c r="A1095" s="106" t="s">
        <v>1842</v>
      </c>
      <c r="B1095" s="21" t="s">
        <v>1843</v>
      </c>
      <c r="C1095" s="23" t="s">
        <v>1</v>
      </c>
      <c r="D1095" s="23">
        <v>0</v>
      </c>
      <c r="E1095" s="23"/>
      <c r="F1095" s="23">
        <v>72700</v>
      </c>
      <c r="G1095" s="107">
        <f t="shared" si="69"/>
        <v>0</v>
      </c>
      <c r="I1095" s="7">
        <f>SUMIFS(NK_XUAT_NHAP!L:L,NK_XUAT_NHAP!E:E,A1095,NK_XUAT_NHAP!B:B,"PNK")</f>
        <v>0</v>
      </c>
      <c r="J1095" s="7">
        <f>SUMIFS(NK_XUAT_NHAP!O:O,NK_XUAT_NHAP!E:E,A1095,NK_XUAT_NHAP!B:B,"PNK")</f>
        <v>0</v>
      </c>
      <c r="K1095" s="7">
        <f>SUMIFS(NK_XUAT_NHAP!L:L,NK_XUAT_NHAP!E:E,A1095,NK_XUAT_NHAP!B:B,"PXK")</f>
        <v>0</v>
      </c>
      <c r="L1095" s="7">
        <f>SUMIFS(NK_XUAT_NHAP!O:O,NK_XUAT_NHAP!E:E,A1095,NK_XUAT_NHAP!B:B,"PXK")</f>
        <v>0</v>
      </c>
      <c r="M1095" s="7">
        <f t="shared" si="70"/>
        <v>0</v>
      </c>
      <c r="N1095" s="7">
        <f t="shared" si="71"/>
        <v>0</v>
      </c>
      <c r="O1095" s="7">
        <f t="shared" si="72"/>
        <v>0</v>
      </c>
    </row>
    <row r="1096" spans="1:15" ht="19.5" customHeight="1" x14ac:dyDescent="0.25">
      <c r="A1096" s="106" t="s">
        <v>1844</v>
      </c>
      <c r="B1096" s="21" t="s">
        <v>1845</v>
      </c>
      <c r="C1096" s="23" t="s">
        <v>1</v>
      </c>
      <c r="D1096" s="23">
        <v>0</v>
      </c>
      <c r="E1096" s="23"/>
      <c r="F1096" s="23">
        <v>78000</v>
      </c>
      <c r="G1096" s="107">
        <f t="shared" si="69"/>
        <v>0</v>
      </c>
      <c r="I1096" s="7">
        <f>SUMIFS(NK_XUAT_NHAP!L:L,NK_XUAT_NHAP!E:E,A1096,NK_XUAT_NHAP!B:B,"PNK")</f>
        <v>0</v>
      </c>
      <c r="J1096" s="7">
        <f>SUMIFS(NK_XUAT_NHAP!O:O,NK_XUAT_NHAP!E:E,A1096,NK_XUAT_NHAP!B:B,"PNK")</f>
        <v>0</v>
      </c>
      <c r="K1096" s="7">
        <f>SUMIFS(NK_XUAT_NHAP!L:L,NK_XUAT_NHAP!E:E,A1096,NK_XUAT_NHAP!B:B,"PXK")</f>
        <v>0</v>
      </c>
      <c r="L1096" s="7">
        <f>SUMIFS(NK_XUAT_NHAP!O:O,NK_XUAT_NHAP!E:E,A1096,NK_XUAT_NHAP!B:B,"PXK")</f>
        <v>0</v>
      </c>
      <c r="M1096" s="7">
        <f t="shared" si="70"/>
        <v>0</v>
      </c>
      <c r="N1096" s="7">
        <f t="shared" si="71"/>
        <v>0</v>
      </c>
      <c r="O1096" s="7">
        <f t="shared" si="72"/>
        <v>0</v>
      </c>
    </row>
    <row r="1097" spans="1:15" ht="19.5" customHeight="1" x14ac:dyDescent="0.25">
      <c r="A1097" s="106" t="s">
        <v>1846</v>
      </c>
      <c r="B1097" s="21" t="s">
        <v>1847</v>
      </c>
      <c r="C1097" s="23" t="s">
        <v>52</v>
      </c>
      <c r="D1097" s="23">
        <v>0</v>
      </c>
      <c r="E1097" s="23"/>
      <c r="F1097" s="23">
        <v>82700</v>
      </c>
      <c r="G1097" s="107">
        <f t="shared" si="69"/>
        <v>0</v>
      </c>
      <c r="I1097" s="7">
        <f>SUMIFS(NK_XUAT_NHAP!L:L,NK_XUAT_NHAP!E:E,A1097,NK_XUAT_NHAP!B:B,"PNK")</f>
        <v>0</v>
      </c>
      <c r="J1097" s="7">
        <f>SUMIFS(NK_XUAT_NHAP!O:O,NK_XUAT_NHAP!E:E,A1097,NK_XUAT_NHAP!B:B,"PNK")</f>
        <v>0</v>
      </c>
      <c r="K1097" s="7">
        <f>SUMIFS(NK_XUAT_NHAP!L:L,NK_XUAT_NHAP!E:E,A1097,NK_XUAT_NHAP!B:B,"PXK")</f>
        <v>0</v>
      </c>
      <c r="L1097" s="7">
        <f>SUMIFS(NK_XUAT_NHAP!O:O,NK_XUAT_NHAP!E:E,A1097,NK_XUAT_NHAP!B:B,"PXK")</f>
        <v>0</v>
      </c>
      <c r="M1097" s="7">
        <f t="shared" si="70"/>
        <v>0</v>
      </c>
      <c r="N1097" s="7">
        <f t="shared" si="71"/>
        <v>0</v>
      </c>
      <c r="O1097" s="7">
        <f t="shared" si="72"/>
        <v>0</v>
      </c>
    </row>
    <row r="1098" spans="1:15" ht="19.5" customHeight="1" x14ac:dyDescent="0.25">
      <c r="A1098" s="106" t="s">
        <v>1848</v>
      </c>
      <c r="B1098" s="21" t="s">
        <v>1849</v>
      </c>
      <c r="C1098" s="23" t="s">
        <v>52</v>
      </c>
      <c r="D1098" s="23">
        <v>0</v>
      </c>
      <c r="E1098" s="23"/>
      <c r="F1098" s="23">
        <v>82900</v>
      </c>
      <c r="G1098" s="107">
        <f t="shared" si="69"/>
        <v>0</v>
      </c>
      <c r="I1098" s="7">
        <f>SUMIFS(NK_XUAT_NHAP!L:L,NK_XUAT_NHAP!E:E,A1098,NK_XUAT_NHAP!B:B,"PNK")</f>
        <v>0</v>
      </c>
      <c r="J1098" s="7">
        <f>SUMIFS(NK_XUAT_NHAP!O:O,NK_XUAT_NHAP!E:E,A1098,NK_XUAT_NHAP!B:B,"PNK")</f>
        <v>0</v>
      </c>
      <c r="K1098" s="7">
        <f>SUMIFS(NK_XUAT_NHAP!L:L,NK_XUAT_NHAP!E:E,A1098,NK_XUAT_NHAP!B:B,"PXK")</f>
        <v>0</v>
      </c>
      <c r="L1098" s="7">
        <f>SUMIFS(NK_XUAT_NHAP!O:O,NK_XUAT_NHAP!E:E,A1098,NK_XUAT_NHAP!B:B,"PXK")</f>
        <v>0</v>
      </c>
      <c r="M1098" s="7">
        <f t="shared" si="70"/>
        <v>0</v>
      </c>
      <c r="N1098" s="7">
        <f t="shared" si="71"/>
        <v>0</v>
      </c>
      <c r="O1098" s="7">
        <f t="shared" si="72"/>
        <v>0</v>
      </c>
    </row>
    <row r="1099" spans="1:15" ht="19.5" customHeight="1" x14ac:dyDescent="0.25">
      <c r="A1099" s="106" t="s">
        <v>1850</v>
      </c>
      <c r="B1099" s="21" t="s">
        <v>1851</v>
      </c>
      <c r="C1099" s="23" t="s">
        <v>52</v>
      </c>
      <c r="D1099" s="23">
        <v>0</v>
      </c>
      <c r="E1099" s="23"/>
      <c r="F1099" s="23">
        <v>84500</v>
      </c>
      <c r="G1099" s="107">
        <f t="shared" si="69"/>
        <v>0</v>
      </c>
      <c r="I1099" s="7">
        <f>SUMIFS(NK_XUAT_NHAP!L:L,NK_XUAT_NHAP!E:E,A1099,NK_XUAT_NHAP!B:B,"PNK")</f>
        <v>0</v>
      </c>
      <c r="J1099" s="7">
        <f>SUMIFS(NK_XUAT_NHAP!O:O,NK_XUAT_NHAP!E:E,A1099,NK_XUAT_NHAP!B:B,"PNK")</f>
        <v>0</v>
      </c>
      <c r="K1099" s="7">
        <f>SUMIFS(NK_XUAT_NHAP!L:L,NK_XUAT_NHAP!E:E,A1099,NK_XUAT_NHAP!B:B,"PXK")</f>
        <v>0</v>
      </c>
      <c r="L1099" s="7">
        <f>SUMIFS(NK_XUAT_NHAP!O:O,NK_XUAT_NHAP!E:E,A1099,NK_XUAT_NHAP!B:B,"PXK")</f>
        <v>0</v>
      </c>
      <c r="M1099" s="7">
        <f t="shared" si="70"/>
        <v>0</v>
      </c>
      <c r="N1099" s="7">
        <f t="shared" si="71"/>
        <v>0</v>
      </c>
      <c r="O1099" s="7">
        <f t="shared" si="72"/>
        <v>0</v>
      </c>
    </row>
    <row r="1100" spans="1:15" ht="19.5" customHeight="1" x14ac:dyDescent="0.25">
      <c r="A1100" s="106" t="s">
        <v>1852</v>
      </c>
      <c r="B1100" s="21" t="s">
        <v>1853</v>
      </c>
      <c r="C1100" s="23" t="s">
        <v>52</v>
      </c>
      <c r="D1100" s="23">
        <v>0</v>
      </c>
      <c r="E1100" s="23"/>
      <c r="F1100" s="23">
        <v>87300</v>
      </c>
      <c r="G1100" s="107">
        <f t="shared" si="69"/>
        <v>0</v>
      </c>
      <c r="I1100" s="7">
        <f>SUMIFS(NK_XUAT_NHAP!L:L,NK_XUAT_NHAP!E:E,A1100,NK_XUAT_NHAP!B:B,"PNK")</f>
        <v>0</v>
      </c>
      <c r="J1100" s="7">
        <f>SUMIFS(NK_XUAT_NHAP!O:O,NK_XUAT_NHAP!E:E,A1100,NK_XUAT_NHAP!B:B,"PNK")</f>
        <v>0</v>
      </c>
      <c r="K1100" s="7">
        <f>SUMIFS(NK_XUAT_NHAP!L:L,NK_XUAT_NHAP!E:E,A1100,NK_XUAT_NHAP!B:B,"PXK")</f>
        <v>0</v>
      </c>
      <c r="L1100" s="7">
        <f>SUMIFS(NK_XUAT_NHAP!O:O,NK_XUAT_NHAP!E:E,A1100,NK_XUAT_NHAP!B:B,"PXK")</f>
        <v>0</v>
      </c>
      <c r="M1100" s="7">
        <f t="shared" si="70"/>
        <v>0</v>
      </c>
      <c r="N1100" s="7">
        <f t="shared" si="71"/>
        <v>0</v>
      </c>
      <c r="O1100" s="7">
        <f t="shared" si="72"/>
        <v>0</v>
      </c>
    </row>
    <row r="1101" spans="1:15" ht="19.5" customHeight="1" x14ac:dyDescent="0.25">
      <c r="A1101" s="106" t="s">
        <v>1854</v>
      </c>
      <c r="B1101" s="21" t="s">
        <v>3139</v>
      </c>
      <c r="C1101" s="23" t="s">
        <v>1</v>
      </c>
      <c r="D1101" s="23">
        <v>0</v>
      </c>
      <c r="E1101" s="23"/>
      <c r="F1101" s="23">
        <v>47300</v>
      </c>
      <c r="G1101" s="107">
        <f t="shared" si="69"/>
        <v>0</v>
      </c>
      <c r="I1101" s="7">
        <f>SUMIFS(NK_XUAT_NHAP!L:L,NK_XUAT_NHAP!E:E,A1101,NK_XUAT_NHAP!B:B,"PNK")</f>
        <v>0</v>
      </c>
      <c r="J1101" s="7">
        <f>SUMIFS(NK_XUAT_NHAP!O:O,NK_XUAT_NHAP!E:E,A1101,NK_XUAT_NHAP!B:B,"PNK")</f>
        <v>0</v>
      </c>
      <c r="K1101" s="7">
        <f>SUMIFS(NK_XUAT_NHAP!L:L,NK_XUAT_NHAP!E:E,A1101,NK_XUAT_NHAP!B:B,"PXK")</f>
        <v>0</v>
      </c>
      <c r="L1101" s="7">
        <f>SUMIFS(NK_XUAT_NHAP!O:O,NK_XUAT_NHAP!E:E,A1101,NK_XUAT_NHAP!B:B,"PXK")</f>
        <v>0</v>
      </c>
      <c r="M1101" s="7">
        <f t="shared" si="70"/>
        <v>0</v>
      </c>
      <c r="N1101" s="7">
        <f t="shared" si="71"/>
        <v>0</v>
      </c>
      <c r="O1101" s="7">
        <f t="shared" si="72"/>
        <v>0</v>
      </c>
    </row>
    <row r="1102" spans="1:15" ht="19.5" customHeight="1" x14ac:dyDescent="0.25">
      <c r="A1102" s="106" t="s">
        <v>1855</v>
      </c>
      <c r="B1102" s="21" t="s">
        <v>3140</v>
      </c>
      <c r="C1102" s="23" t="s">
        <v>1</v>
      </c>
      <c r="D1102" s="23">
        <v>0</v>
      </c>
      <c r="E1102" s="23"/>
      <c r="F1102" s="23">
        <v>52400</v>
      </c>
      <c r="G1102" s="107">
        <f t="shared" si="69"/>
        <v>0</v>
      </c>
      <c r="I1102" s="7">
        <f>SUMIFS(NK_XUAT_NHAP!L:L,NK_XUAT_NHAP!E:E,A1102,NK_XUAT_NHAP!B:B,"PNK")</f>
        <v>0</v>
      </c>
      <c r="J1102" s="7">
        <f>SUMIFS(NK_XUAT_NHAP!O:O,NK_XUAT_NHAP!E:E,A1102,NK_XUAT_NHAP!B:B,"PNK")</f>
        <v>0</v>
      </c>
      <c r="K1102" s="7">
        <f>SUMIFS(NK_XUAT_NHAP!L:L,NK_XUAT_NHAP!E:E,A1102,NK_XUAT_NHAP!B:B,"PXK")</f>
        <v>0</v>
      </c>
      <c r="L1102" s="7">
        <f>SUMIFS(NK_XUAT_NHAP!O:O,NK_XUAT_NHAP!E:E,A1102,NK_XUAT_NHAP!B:B,"PXK")</f>
        <v>0</v>
      </c>
      <c r="M1102" s="7">
        <f t="shared" si="70"/>
        <v>0</v>
      </c>
      <c r="N1102" s="7">
        <f t="shared" si="71"/>
        <v>0</v>
      </c>
      <c r="O1102" s="7">
        <f t="shared" si="72"/>
        <v>0</v>
      </c>
    </row>
    <row r="1103" spans="1:15" ht="19.5" customHeight="1" x14ac:dyDescent="0.25">
      <c r="A1103" s="106" t="s">
        <v>1856</v>
      </c>
      <c r="B1103" s="21" t="s">
        <v>3141</v>
      </c>
      <c r="C1103" s="23" t="s">
        <v>1</v>
      </c>
      <c r="D1103" s="23">
        <v>0</v>
      </c>
      <c r="E1103" s="23"/>
      <c r="F1103" s="23">
        <v>58100</v>
      </c>
      <c r="G1103" s="107">
        <f t="shared" si="69"/>
        <v>0</v>
      </c>
      <c r="I1103" s="7">
        <f>SUMIFS(NK_XUAT_NHAP!L:L,NK_XUAT_NHAP!E:E,A1103,NK_XUAT_NHAP!B:B,"PNK")</f>
        <v>0</v>
      </c>
      <c r="J1103" s="7">
        <f>SUMIFS(NK_XUAT_NHAP!O:O,NK_XUAT_NHAP!E:E,A1103,NK_XUAT_NHAP!B:B,"PNK")</f>
        <v>0</v>
      </c>
      <c r="K1103" s="7">
        <f>SUMIFS(NK_XUAT_NHAP!L:L,NK_XUAT_NHAP!E:E,A1103,NK_XUAT_NHAP!B:B,"PXK")</f>
        <v>0</v>
      </c>
      <c r="L1103" s="7">
        <f>SUMIFS(NK_XUAT_NHAP!O:O,NK_XUAT_NHAP!E:E,A1103,NK_XUAT_NHAP!B:B,"PXK")</f>
        <v>0</v>
      </c>
      <c r="M1103" s="7">
        <f t="shared" si="70"/>
        <v>0</v>
      </c>
      <c r="N1103" s="7">
        <f t="shared" si="71"/>
        <v>0</v>
      </c>
      <c r="O1103" s="7">
        <f t="shared" si="72"/>
        <v>0</v>
      </c>
    </row>
    <row r="1104" spans="1:15" ht="19.5" customHeight="1" x14ac:dyDescent="0.25">
      <c r="A1104" s="106" t="s">
        <v>1857</v>
      </c>
      <c r="B1104" s="21" t="s">
        <v>3142</v>
      </c>
      <c r="C1104" s="23" t="s">
        <v>1</v>
      </c>
      <c r="D1104" s="23">
        <v>0</v>
      </c>
      <c r="E1104" s="23"/>
      <c r="F1104" s="23">
        <v>68400</v>
      </c>
      <c r="G1104" s="107">
        <f t="shared" si="69"/>
        <v>0</v>
      </c>
      <c r="I1104" s="7">
        <f>SUMIFS(NK_XUAT_NHAP!L:L,NK_XUAT_NHAP!E:E,A1104,NK_XUAT_NHAP!B:B,"PNK")</f>
        <v>0</v>
      </c>
      <c r="J1104" s="7">
        <f>SUMIFS(NK_XUAT_NHAP!O:O,NK_XUAT_NHAP!E:E,A1104,NK_XUAT_NHAP!B:B,"PNK")</f>
        <v>0</v>
      </c>
      <c r="K1104" s="7">
        <f>SUMIFS(NK_XUAT_NHAP!L:L,NK_XUAT_NHAP!E:E,A1104,NK_XUAT_NHAP!B:B,"PXK")</f>
        <v>0</v>
      </c>
      <c r="L1104" s="7">
        <f>SUMIFS(NK_XUAT_NHAP!O:O,NK_XUAT_NHAP!E:E,A1104,NK_XUAT_NHAP!B:B,"PXK")</f>
        <v>0</v>
      </c>
      <c r="M1104" s="7">
        <f t="shared" si="70"/>
        <v>0</v>
      </c>
      <c r="N1104" s="7">
        <f t="shared" si="71"/>
        <v>0</v>
      </c>
      <c r="O1104" s="7">
        <f t="shared" si="72"/>
        <v>0</v>
      </c>
    </row>
    <row r="1105" spans="1:15" ht="19.5" customHeight="1" x14ac:dyDescent="0.25">
      <c r="A1105" s="106" t="s">
        <v>1858</v>
      </c>
      <c r="B1105" s="21" t="s">
        <v>1859</v>
      </c>
      <c r="C1105" s="23">
        <v>0</v>
      </c>
      <c r="D1105" s="23">
        <v>0</v>
      </c>
      <c r="E1105" s="23"/>
      <c r="F1105" s="23">
        <v>0</v>
      </c>
      <c r="G1105" s="107">
        <f t="shared" si="69"/>
        <v>0</v>
      </c>
      <c r="I1105" s="7">
        <f>SUMIFS(NK_XUAT_NHAP!L:L,NK_XUAT_NHAP!E:E,A1105,NK_XUAT_NHAP!B:B,"PNK")</f>
        <v>0</v>
      </c>
      <c r="J1105" s="7">
        <f>SUMIFS(NK_XUAT_NHAP!O:O,NK_XUAT_NHAP!E:E,A1105,NK_XUAT_NHAP!B:B,"PNK")</f>
        <v>0</v>
      </c>
      <c r="K1105" s="7">
        <f>SUMIFS(NK_XUAT_NHAP!L:L,NK_XUAT_NHAP!E:E,A1105,NK_XUAT_NHAP!B:B,"PXK")</f>
        <v>0</v>
      </c>
      <c r="L1105" s="7">
        <f>SUMIFS(NK_XUAT_NHAP!O:O,NK_XUAT_NHAP!E:E,A1105,NK_XUAT_NHAP!B:B,"PXK")</f>
        <v>0</v>
      </c>
      <c r="M1105" s="7">
        <f t="shared" si="70"/>
        <v>0</v>
      </c>
      <c r="N1105" s="7">
        <f t="shared" si="71"/>
        <v>0</v>
      </c>
      <c r="O1105" s="7">
        <f t="shared" si="72"/>
        <v>0</v>
      </c>
    </row>
    <row r="1106" spans="1:15" ht="19.5" customHeight="1" x14ac:dyDescent="0.25">
      <c r="A1106" s="106" t="s">
        <v>1860</v>
      </c>
      <c r="B1106" s="21" t="s">
        <v>1861</v>
      </c>
      <c r="C1106" s="23" t="s">
        <v>52</v>
      </c>
      <c r="D1106" s="23">
        <v>0</v>
      </c>
      <c r="E1106" s="23"/>
      <c r="F1106" s="23">
        <v>4886500</v>
      </c>
      <c r="G1106" s="107">
        <f t="shared" si="69"/>
        <v>0</v>
      </c>
      <c r="I1106" s="7">
        <f>SUMIFS(NK_XUAT_NHAP!L:L,NK_XUAT_NHAP!E:E,A1106,NK_XUAT_NHAP!B:B,"PNK")</f>
        <v>0</v>
      </c>
      <c r="J1106" s="7">
        <f>SUMIFS(NK_XUAT_NHAP!O:O,NK_XUAT_NHAP!E:E,A1106,NK_XUAT_NHAP!B:B,"PNK")</f>
        <v>0</v>
      </c>
      <c r="K1106" s="7">
        <f>SUMIFS(NK_XUAT_NHAP!L:L,NK_XUAT_NHAP!E:E,A1106,NK_XUAT_NHAP!B:B,"PXK")</f>
        <v>0</v>
      </c>
      <c r="L1106" s="7">
        <f>SUMIFS(NK_XUAT_NHAP!O:O,NK_XUAT_NHAP!E:E,A1106,NK_XUAT_NHAP!B:B,"PXK")</f>
        <v>0</v>
      </c>
      <c r="M1106" s="7">
        <f t="shared" si="70"/>
        <v>0</v>
      </c>
      <c r="N1106" s="7">
        <f t="shared" si="71"/>
        <v>0</v>
      </c>
      <c r="O1106" s="7">
        <f t="shared" si="72"/>
        <v>0</v>
      </c>
    </row>
    <row r="1107" spans="1:15" ht="19.5" customHeight="1" x14ac:dyDescent="0.25">
      <c r="A1107" s="106" t="s">
        <v>1862</v>
      </c>
      <c r="B1107" s="21" t="s">
        <v>1863</v>
      </c>
      <c r="C1107" s="23" t="s">
        <v>1864</v>
      </c>
      <c r="D1107" s="23">
        <v>1</v>
      </c>
      <c r="E1107" s="23"/>
      <c r="F1107" s="23">
        <v>3638900</v>
      </c>
      <c r="G1107" s="107">
        <f t="shared" si="69"/>
        <v>3638900</v>
      </c>
      <c r="I1107" s="7">
        <f>SUMIFS(NK_XUAT_NHAP!L:L,NK_XUAT_NHAP!E:E,A1107,NK_XUAT_NHAP!B:B,"PNK")</f>
        <v>0</v>
      </c>
      <c r="J1107" s="7">
        <f>SUMIFS(NK_XUAT_NHAP!O:O,NK_XUAT_NHAP!E:E,A1107,NK_XUAT_NHAP!B:B,"PNK")</f>
        <v>0</v>
      </c>
      <c r="K1107" s="7">
        <f>SUMIFS(NK_XUAT_NHAP!L:L,NK_XUAT_NHAP!E:E,A1107,NK_XUAT_NHAP!B:B,"PXK")</f>
        <v>0</v>
      </c>
      <c r="L1107" s="7">
        <f>SUMIFS(NK_XUAT_NHAP!O:O,NK_XUAT_NHAP!E:E,A1107,NK_XUAT_NHAP!B:B,"PXK")</f>
        <v>0</v>
      </c>
      <c r="M1107" s="7">
        <f t="shared" si="70"/>
        <v>1</v>
      </c>
      <c r="N1107" s="7">
        <f t="shared" si="71"/>
        <v>3638900</v>
      </c>
      <c r="O1107" s="7">
        <f t="shared" si="72"/>
        <v>3638900</v>
      </c>
    </row>
    <row r="1108" spans="1:15" ht="19.5" customHeight="1" x14ac:dyDescent="0.25">
      <c r="A1108" s="106" t="s">
        <v>1865</v>
      </c>
      <c r="B1108" s="21" t="s">
        <v>1866</v>
      </c>
      <c r="C1108" s="23" t="s">
        <v>73</v>
      </c>
      <c r="D1108" s="23">
        <v>60</v>
      </c>
      <c r="E1108" s="23"/>
      <c r="F1108" s="23">
        <v>146700</v>
      </c>
      <c r="G1108" s="107">
        <f t="shared" si="69"/>
        <v>8802000</v>
      </c>
      <c r="I1108" s="7">
        <f>SUMIFS(NK_XUAT_NHAP!L:L,NK_XUAT_NHAP!E:E,A1108,NK_XUAT_NHAP!B:B,"PNK")</f>
        <v>0</v>
      </c>
      <c r="J1108" s="7">
        <f>SUMIFS(NK_XUAT_NHAP!O:O,NK_XUAT_NHAP!E:E,A1108,NK_XUAT_NHAP!B:B,"PNK")</f>
        <v>0</v>
      </c>
      <c r="K1108" s="7">
        <f>SUMIFS(NK_XUAT_NHAP!L:L,NK_XUAT_NHAP!E:E,A1108,NK_XUAT_NHAP!B:B,"PXK")</f>
        <v>8</v>
      </c>
      <c r="L1108" s="7">
        <f>SUMIFS(NK_XUAT_NHAP!O:O,NK_XUAT_NHAP!E:E,A1108,NK_XUAT_NHAP!B:B,"PXK")</f>
        <v>1686400</v>
      </c>
      <c r="M1108" s="7">
        <f t="shared" si="70"/>
        <v>52</v>
      </c>
      <c r="N1108" s="7">
        <f t="shared" si="71"/>
        <v>7115600</v>
      </c>
      <c r="O1108" s="7">
        <f t="shared" si="72"/>
        <v>136838.46153846153</v>
      </c>
    </row>
    <row r="1109" spans="1:15" ht="19.5" customHeight="1" x14ac:dyDescent="0.25">
      <c r="A1109" s="106" t="s">
        <v>1867</v>
      </c>
      <c r="B1109" s="21" t="s">
        <v>1868</v>
      </c>
      <c r="C1109" s="23" t="s">
        <v>73</v>
      </c>
      <c r="D1109" s="23">
        <v>0</v>
      </c>
      <c r="E1109" s="23"/>
      <c r="F1109" s="23">
        <v>160300</v>
      </c>
      <c r="G1109" s="107">
        <f t="shared" si="69"/>
        <v>0</v>
      </c>
      <c r="I1109" s="7">
        <f>SUMIFS(NK_XUAT_NHAP!L:L,NK_XUAT_NHAP!E:E,A1109,NK_XUAT_NHAP!B:B,"PNK")</f>
        <v>0</v>
      </c>
      <c r="J1109" s="7">
        <f>SUMIFS(NK_XUAT_NHAP!O:O,NK_XUAT_NHAP!E:E,A1109,NK_XUAT_NHAP!B:B,"PNK")</f>
        <v>0</v>
      </c>
      <c r="K1109" s="7">
        <f>SUMIFS(NK_XUAT_NHAP!L:L,NK_XUAT_NHAP!E:E,A1109,NK_XUAT_NHAP!B:B,"PXK")</f>
        <v>0</v>
      </c>
      <c r="L1109" s="7">
        <f>SUMIFS(NK_XUAT_NHAP!O:O,NK_XUAT_NHAP!E:E,A1109,NK_XUAT_NHAP!B:B,"PXK")</f>
        <v>0</v>
      </c>
      <c r="M1109" s="7">
        <f t="shared" si="70"/>
        <v>0</v>
      </c>
      <c r="N1109" s="7">
        <f t="shared" si="71"/>
        <v>0</v>
      </c>
      <c r="O1109" s="7">
        <f t="shared" si="72"/>
        <v>0</v>
      </c>
    </row>
    <row r="1110" spans="1:15" ht="19.5" customHeight="1" x14ac:dyDescent="0.25">
      <c r="A1110" s="106" t="s">
        <v>1869</v>
      </c>
      <c r="B1110" s="21" t="s">
        <v>1870</v>
      </c>
      <c r="C1110" s="23" t="s">
        <v>490</v>
      </c>
      <c r="D1110" s="23">
        <v>0</v>
      </c>
      <c r="E1110" s="23"/>
      <c r="F1110" s="23">
        <v>114300</v>
      </c>
      <c r="G1110" s="107">
        <f t="shared" si="69"/>
        <v>0</v>
      </c>
      <c r="I1110" s="7">
        <f>SUMIFS(NK_XUAT_NHAP!L:L,NK_XUAT_NHAP!E:E,A1110,NK_XUAT_NHAP!B:B,"PNK")</f>
        <v>0</v>
      </c>
      <c r="J1110" s="7">
        <f>SUMIFS(NK_XUAT_NHAP!O:O,NK_XUAT_NHAP!E:E,A1110,NK_XUAT_NHAP!B:B,"PNK")</f>
        <v>0</v>
      </c>
      <c r="K1110" s="7">
        <f>SUMIFS(NK_XUAT_NHAP!L:L,NK_XUAT_NHAP!E:E,A1110,NK_XUAT_NHAP!B:B,"PXK")</f>
        <v>0</v>
      </c>
      <c r="L1110" s="7">
        <f>SUMIFS(NK_XUAT_NHAP!O:O,NK_XUAT_NHAP!E:E,A1110,NK_XUAT_NHAP!B:B,"PXK")</f>
        <v>0</v>
      </c>
      <c r="M1110" s="7">
        <f t="shared" si="70"/>
        <v>0</v>
      </c>
      <c r="N1110" s="7">
        <f t="shared" si="71"/>
        <v>0</v>
      </c>
      <c r="O1110" s="7">
        <f t="shared" si="72"/>
        <v>0</v>
      </c>
    </row>
    <row r="1111" spans="1:15" ht="19.5" customHeight="1" x14ac:dyDescent="0.25">
      <c r="A1111" s="106" t="s">
        <v>1871</v>
      </c>
      <c r="B1111" s="21" t="s">
        <v>1872</v>
      </c>
      <c r="C1111" s="23" t="s">
        <v>490</v>
      </c>
      <c r="D1111" s="23">
        <v>0</v>
      </c>
      <c r="E1111" s="23"/>
      <c r="F1111" s="23">
        <v>3033200</v>
      </c>
      <c r="G1111" s="107">
        <f t="shared" si="69"/>
        <v>0</v>
      </c>
      <c r="I1111" s="7">
        <f>SUMIFS(NK_XUAT_NHAP!L:L,NK_XUAT_NHAP!E:E,A1111,NK_XUAT_NHAP!B:B,"PNK")</f>
        <v>0</v>
      </c>
      <c r="J1111" s="7">
        <f>SUMIFS(NK_XUAT_NHAP!O:O,NK_XUAT_NHAP!E:E,A1111,NK_XUAT_NHAP!B:B,"PNK")</f>
        <v>0</v>
      </c>
      <c r="K1111" s="7">
        <f>SUMIFS(NK_XUAT_NHAP!L:L,NK_XUAT_NHAP!E:E,A1111,NK_XUAT_NHAP!B:B,"PXK")</f>
        <v>0</v>
      </c>
      <c r="L1111" s="7">
        <f>SUMIFS(NK_XUAT_NHAP!O:O,NK_XUAT_NHAP!E:E,A1111,NK_XUAT_NHAP!B:B,"PXK")</f>
        <v>0</v>
      </c>
      <c r="M1111" s="7">
        <f t="shared" si="70"/>
        <v>0</v>
      </c>
      <c r="N1111" s="7">
        <f t="shared" si="71"/>
        <v>0</v>
      </c>
      <c r="O1111" s="7">
        <f t="shared" si="72"/>
        <v>0</v>
      </c>
    </row>
    <row r="1112" spans="1:15" ht="19.5" customHeight="1" x14ac:dyDescent="0.25">
      <c r="A1112" s="106" t="s">
        <v>1873</v>
      </c>
      <c r="B1112" s="21" t="s">
        <v>1874</v>
      </c>
      <c r="C1112" s="23" t="s">
        <v>490</v>
      </c>
      <c r="D1112" s="23">
        <v>0</v>
      </c>
      <c r="E1112" s="23"/>
      <c r="F1112" s="23">
        <v>1538700</v>
      </c>
      <c r="G1112" s="107">
        <f t="shared" si="69"/>
        <v>0</v>
      </c>
      <c r="I1112" s="7">
        <f>SUMIFS(NK_XUAT_NHAP!L:L,NK_XUAT_NHAP!E:E,A1112,NK_XUAT_NHAP!B:B,"PNK")</f>
        <v>0</v>
      </c>
      <c r="J1112" s="7">
        <f>SUMIFS(NK_XUAT_NHAP!O:O,NK_XUAT_NHAP!E:E,A1112,NK_XUAT_NHAP!B:B,"PNK")</f>
        <v>0</v>
      </c>
      <c r="K1112" s="7">
        <f>SUMIFS(NK_XUAT_NHAP!L:L,NK_XUAT_NHAP!E:E,A1112,NK_XUAT_NHAP!B:B,"PXK")</f>
        <v>0</v>
      </c>
      <c r="L1112" s="7">
        <f>SUMIFS(NK_XUAT_NHAP!O:O,NK_XUAT_NHAP!E:E,A1112,NK_XUAT_NHAP!B:B,"PXK")</f>
        <v>0</v>
      </c>
      <c r="M1112" s="7">
        <f t="shared" si="70"/>
        <v>0</v>
      </c>
      <c r="N1112" s="7">
        <f t="shared" si="71"/>
        <v>0</v>
      </c>
      <c r="O1112" s="7">
        <f t="shared" si="72"/>
        <v>0</v>
      </c>
    </row>
    <row r="1113" spans="1:15" ht="19.5" customHeight="1" x14ac:dyDescent="0.25">
      <c r="A1113" s="106" t="s">
        <v>1875</v>
      </c>
      <c r="B1113" s="21" t="s">
        <v>1876</v>
      </c>
      <c r="C1113" s="23" t="s">
        <v>490</v>
      </c>
      <c r="D1113" s="23">
        <v>0</v>
      </c>
      <c r="E1113" s="23"/>
      <c r="F1113" s="23">
        <v>2058600</v>
      </c>
      <c r="G1113" s="107">
        <f t="shared" si="69"/>
        <v>0</v>
      </c>
      <c r="I1113" s="7">
        <f>SUMIFS(NK_XUAT_NHAP!L:L,NK_XUAT_NHAP!E:E,A1113,NK_XUAT_NHAP!B:B,"PNK")</f>
        <v>0</v>
      </c>
      <c r="J1113" s="7">
        <f>SUMIFS(NK_XUAT_NHAP!O:O,NK_XUAT_NHAP!E:E,A1113,NK_XUAT_NHAP!B:B,"PNK")</f>
        <v>0</v>
      </c>
      <c r="K1113" s="7">
        <f>SUMIFS(NK_XUAT_NHAP!L:L,NK_XUAT_NHAP!E:E,A1113,NK_XUAT_NHAP!B:B,"PXK")</f>
        <v>0</v>
      </c>
      <c r="L1113" s="7">
        <f>SUMIFS(NK_XUAT_NHAP!O:O,NK_XUAT_NHAP!E:E,A1113,NK_XUAT_NHAP!B:B,"PXK")</f>
        <v>0</v>
      </c>
      <c r="M1113" s="7">
        <f t="shared" si="70"/>
        <v>0</v>
      </c>
      <c r="N1113" s="7">
        <f t="shared" si="71"/>
        <v>0</v>
      </c>
      <c r="O1113" s="7">
        <f t="shared" si="72"/>
        <v>0</v>
      </c>
    </row>
    <row r="1114" spans="1:15" ht="19.5" customHeight="1" x14ac:dyDescent="0.25">
      <c r="A1114" s="106" t="s">
        <v>1877</v>
      </c>
      <c r="B1114" s="21" t="s">
        <v>1878</v>
      </c>
      <c r="C1114" s="23" t="s">
        <v>490</v>
      </c>
      <c r="D1114" s="23">
        <v>0</v>
      </c>
      <c r="E1114" s="23"/>
      <c r="F1114" s="23">
        <v>1602600</v>
      </c>
      <c r="G1114" s="107">
        <f t="shared" si="69"/>
        <v>0</v>
      </c>
      <c r="I1114" s="7">
        <f>SUMIFS(NK_XUAT_NHAP!L:L,NK_XUAT_NHAP!E:E,A1114,NK_XUAT_NHAP!B:B,"PNK")</f>
        <v>0</v>
      </c>
      <c r="J1114" s="7">
        <f>SUMIFS(NK_XUAT_NHAP!O:O,NK_XUAT_NHAP!E:E,A1114,NK_XUAT_NHAP!B:B,"PNK")</f>
        <v>0</v>
      </c>
      <c r="K1114" s="7">
        <f>SUMIFS(NK_XUAT_NHAP!L:L,NK_XUAT_NHAP!E:E,A1114,NK_XUAT_NHAP!B:B,"PXK")</f>
        <v>0</v>
      </c>
      <c r="L1114" s="7">
        <f>SUMIFS(NK_XUAT_NHAP!O:O,NK_XUAT_NHAP!E:E,A1114,NK_XUAT_NHAP!B:B,"PXK")</f>
        <v>0</v>
      </c>
      <c r="M1114" s="7">
        <f t="shared" si="70"/>
        <v>0</v>
      </c>
      <c r="N1114" s="7">
        <f t="shared" si="71"/>
        <v>0</v>
      </c>
      <c r="O1114" s="7">
        <f t="shared" si="72"/>
        <v>0</v>
      </c>
    </row>
    <row r="1115" spans="1:15" ht="19.5" customHeight="1" x14ac:dyDescent="0.25">
      <c r="A1115" s="106" t="s">
        <v>1879</v>
      </c>
      <c r="B1115" s="21" t="s">
        <v>1880</v>
      </c>
      <c r="C1115" s="23" t="s">
        <v>490</v>
      </c>
      <c r="D1115" s="23">
        <v>0</v>
      </c>
      <c r="E1115" s="23"/>
      <c r="F1115" s="23">
        <v>2635900</v>
      </c>
      <c r="G1115" s="107">
        <f t="shared" si="69"/>
        <v>0</v>
      </c>
      <c r="I1115" s="7">
        <f>SUMIFS(NK_XUAT_NHAP!L:L,NK_XUAT_NHAP!E:E,A1115,NK_XUAT_NHAP!B:B,"PNK")</f>
        <v>0</v>
      </c>
      <c r="J1115" s="7">
        <f>SUMIFS(NK_XUAT_NHAP!O:O,NK_XUAT_NHAP!E:E,A1115,NK_XUAT_NHAP!B:B,"PNK")</f>
        <v>0</v>
      </c>
      <c r="K1115" s="7">
        <f>SUMIFS(NK_XUAT_NHAP!L:L,NK_XUAT_NHAP!E:E,A1115,NK_XUAT_NHAP!B:B,"PXK")</f>
        <v>0</v>
      </c>
      <c r="L1115" s="7">
        <f>SUMIFS(NK_XUAT_NHAP!O:O,NK_XUAT_NHAP!E:E,A1115,NK_XUAT_NHAP!B:B,"PXK")</f>
        <v>0</v>
      </c>
      <c r="M1115" s="7">
        <f t="shared" si="70"/>
        <v>0</v>
      </c>
      <c r="N1115" s="7">
        <f t="shared" si="71"/>
        <v>0</v>
      </c>
      <c r="O1115" s="7">
        <f t="shared" si="72"/>
        <v>0</v>
      </c>
    </row>
    <row r="1116" spans="1:15" ht="19.5" customHeight="1" x14ac:dyDescent="0.25">
      <c r="A1116" s="106" t="s">
        <v>1881</v>
      </c>
      <c r="B1116" s="21" t="s">
        <v>1882</v>
      </c>
      <c r="C1116" s="23" t="s">
        <v>490</v>
      </c>
      <c r="D1116" s="23">
        <v>0</v>
      </c>
      <c r="E1116" s="23"/>
      <c r="F1116" s="23">
        <v>3112700</v>
      </c>
      <c r="G1116" s="107">
        <f t="shared" si="69"/>
        <v>0</v>
      </c>
      <c r="I1116" s="7">
        <f>SUMIFS(NK_XUAT_NHAP!L:L,NK_XUAT_NHAP!E:E,A1116,NK_XUAT_NHAP!B:B,"PNK")</f>
        <v>0</v>
      </c>
      <c r="J1116" s="7">
        <f>SUMIFS(NK_XUAT_NHAP!O:O,NK_XUAT_NHAP!E:E,A1116,NK_XUAT_NHAP!B:B,"PNK")</f>
        <v>0</v>
      </c>
      <c r="K1116" s="7">
        <f>SUMIFS(NK_XUAT_NHAP!L:L,NK_XUAT_NHAP!E:E,A1116,NK_XUAT_NHAP!B:B,"PXK")</f>
        <v>0</v>
      </c>
      <c r="L1116" s="7">
        <f>SUMIFS(NK_XUAT_NHAP!O:O,NK_XUAT_NHAP!E:E,A1116,NK_XUAT_NHAP!B:B,"PXK")</f>
        <v>0</v>
      </c>
      <c r="M1116" s="7">
        <f t="shared" si="70"/>
        <v>0</v>
      </c>
      <c r="N1116" s="7">
        <f t="shared" si="71"/>
        <v>0</v>
      </c>
      <c r="O1116" s="7">
        <f t="shared" si="72"/>
        <v>0</v>
      </c>
    </row>
    <row r="1117" spans="1:15" ht="19.5" customHeight="1" x14ac:dyDescent="0.25">
      <c r="A1117" s="106" t="s">
        <v>1883</v>
      </c>
      <c r="B1117" s="21" t="s">
        <v>1884</v>
      </c>
      <c r="C1117" s="23" t="s">
        <v>490</v>
      </c>
      <c r="D1117" s="23">
        <v>0</v>
      </c>
      <c r="E1117" s="23"/>
      <c r="F1117" s="23">
        <v>3841300</v>
      </c>
      <c r="G1117" s="107">
        <f t="shared" si="69"/>
        <v>0</v>
      </c>
      <c r="I1117" s="7">
        <f>SUMIFS(NK_XUAT_NHAP!L:L,NK_XUAT_NHAP!E:E,A1117,NK_XUAT_NHAP!B:B,"PNK")</f>
        <v>0</v>
      </c>
      <c r="J1117" s="7">
        <f>SUMIFS(NK_XUAT_NHAP!O:O,NK_XUAT_NHAP!E:E,A1117,NK_XUAT_NHAP!B:B,"PNK")</f>
        <v>0</v>
      </c>
      <c r="K1117" s="7">
        <f>SUMIFS(NK_XUAT_NHAP!L:L,NK_XUAT_NHAP!E:E,A1117,NK_XUAT_NHAP!B:B,"PXK")</f>
        <v>0</v>
      </c>
      <c r="L1117" s="7">
        <f>SUMIFS(NK_XUAT_NHAP!O:O,NK_XUAT_NHAP!E:E,A1117,NK_XUAT_NHAP!B:B,"PXK")</f>
        <v>0</v>
      </c>
      <c r="M1117" s="7">
        <f t="shared" si="70"/>
        <v>0</v>
      </c>
      <c r="N1117" s="7">
        <f t="shared" si="71"/>
        <v>0</v>
      </c>
      <c r="O1117" s="7">
        <f t="shared" si="72"/>
        <v>0</v>
      </c>
    </row>
    <row r="1118" spans="1:15" ht="19.5" customHeight="1" x14ac:dyDescent="0.25">
      <c r="A1118" s="106" t="s">
        <v>1885</v>
      </c>
      <c r="B1118" s="21" t="s">
        <v>1886</v>
      </c>
      <c r="C1118" s="23" t="s">
        <v>490</v>
      </c>
      <c r="D1118" s="23">
        <v>0</v>
      </c>
      <c r="E1118" s="23"/>
      <c r="F1118" s="23">
        <v>4900800</v>
      </c>
      <c r="G1118" s="107">
        <f t="shared" si="69"/>
        <v>0</v>
      </c>
      <c r="I1118" s="7">
        <f>SUMIFS(NK_XUAT_NHAP!L:L,NK_XUAT_NHAP!E:E,A1118,NK_XUAT_NHAP!B:B,"PNK")</f>
        <v>0</v>
      </c>
      <c r="J1118" s="7">
        <f>SUMIFS(NK_XUAT_NHAP!O:O,NK_XUAT_NHAP!E:E,A1118,NK_XUAT_NHAP!B:B,"PNK")</f>
        <v>0</v>
      </c>
      <c r="K1118" s="7">
        <f>SUMIFS(NK_XUAT_NHAP!L:L,NK_XUAT_NHAP!E:E,A1118,NK_XUAT_NHAP!B:B,"PXK")</f>
        <v>0</v>
      </c>
      <c r="L1118" s="7">
        <f>SUMIFS(NK_XUAT_NHAP!O:O,NK_XUAT_NHAP!E:E,A1118,NK_XUAT_NHAP!B:B,"PXK")</f>
        <v>0</v>
      </c>
      <c r="M1118" s="7">
        <f t="shared" si="70"/>
        <v>0</v>
      </c>
      <c r="N1118" s="7">
        <f t="shared" si="71"/>
        <v>0</v>
      </c>
      <c r="O1118" s="7">
        <f t="shared" si="72"/>
        <v>0</v>
      </c>
    </row>
    <row r="1119" spans="1:15" ht="19.5" customHeight="1" x14ac:dyDescent="0.25">
      <c r="A1119" s="106" t="s">
        <v>44</v>
      </c>
      <c r="B1119" s="21" t="s">
        <v>3143</v>
      </c>
      <c r="C1119" s="23" t="s">
        <v>1</v>
      </c>
      <c r="D1119" s="23">
        <v>0</v>
      </c>
      <c r="E1119" s="23"/>
      <c r="F1119" s="23">
        <v>155300</v>
      </c>
      <c r="G1119" s="107">
        <f t="shared" si="69"/>
        <v>0</v>
      </c>
      <c r="I1119" s="7">
        <f>SUMIFS(NK_XUAT_NHAP!L:L,NK_XUAT_NHAP!E:E,A1119,NK_XUAT_NHAP!B:B,"PNK")</f>
        <v>0</v>
      </c>
      <c r="J1119" s="7">
        <f>SUMIFS(NK_XUAT_NHAP!O:O,NK_XUAT_NHAP!E:E,A1119,NK_XUAT_NHAP!B:B,"PNK")</f>
        <v>0</v>
      </c>
      <c r="K1119" s="7">
        <f>SUMIFS(NK_XUAT_NHAP!L:L,NK_XUAT_NHAP!E:E,A1119,NK_XUAT_NHAP!B:B,"PXK")</f>
        <v>0</v>
      </c>
      <c r="L1119" s="7">
        <f>SUMIFS(NK_XUAT_NHAP!O:O,NK_XUAT_NHAP!E:E,A1119,NK_XUAT_NHAP!B:B,"PXK")</f>
        <v>0</v>
      </c>
      <c r="M1119" s="7">
        <f t="shared" si="70"/>
        <v>0</v>
      </c>
      <c r="N1119" s="7">
        <f t="shared" si="71"/>
        <v>0</v>
      </c>
      <c r="O1119" s="7">
        <f t="shared" si="72"/>
        <v>0</v>
      </c>
    </row>
    <row r="1120" spans="1:15" ht="19.5" customHeight="1" x14ac:dyDescent="0.25">
      <c r="A1120" s="106" t="s">
        <v>3144</v>
      </c>
      <c r="B1120" s="21" t="s">
        <v>3145</v>
      </c>
      <c r="C1120" s="23" t="s">
        <v>49</v>
      </c>
      <c r="D1120" s="23">
        <v>90</v>
      </c>
      <c r="E1120" s="23"/>
      <c r="F1120" s="23">
        <v>3200</v>
      </c>
      <c r="G1120" s="107">
        <f t="shared" si="69"/>
        <v>288000</v>
      </c>
      <c r="I1120" s="7">
        <f>SUMIFS(NK_XUAT_NHAP!L:L,NK_XUAT_NHAP!E:E,A1120,NK_XUAT_NHAP!B:B,"PNK")</f>
        <v>0</v>
      </c>
      <c r="J1120" s="7">
        <f>SUMIFS(NK_XUAT_NHAP!O:O,NK_XUAT_NHAP!E:E,A1120,NK_XUAT_NHAP!B:B,"PNK")</f>
        <v>0</v>
      </c>
      <c r="K1120" s="7">
        <f>SUMIFS(NK_XUAT_NHAP!L:L,NK_XUAT_NHAP!E:E,A1120,NK_XUAT_NHAP!B:B,"PXK")</f>
        <v>0</v>
      </c>
      <c r="L1120" s="7">
        <f>SUMIFS(NK_XUAT_NHAP!O:O,NK_XUAT_NHAP!E:E,A1120,NK_XUAT_NHAP!B:B,"PXK")</f>
        <v>0</v>
      </c>
      <c r="M1120" s="7">
        <f t="shared" si="70"/>
        <v>90</v>
      </c>
      <c r="N1120" s="7">
        <f t="shared" si="71"/>
        <v>288000</v>
      </c>
      <c r="O1120" s="7">
        <f t="shared" si="72"/>
        <v>3200</v>
      </c>
    </row>
    <row r="1121" spans="1:15" ht="19.5" customHeight="1" x14ac:dyDescent="0.25">
      <c r="A1121" s="106" t="s">
        <v>45</v>
      </c>
      <c r="B1121" s="21" t="s">
        <v>3146</v>
      </c>
      <c r="C1121" s="23" t="s">
        <v>1</v>
      </c>
      <c r="D1121" s="23">
        <v>200</v>
      </c>
      <c r="E1121" s="23"/>
      <c r="F1121" s="23">
        <v>131900</v>
      </c>
      <c r="G1121" s="107">
        <f t="shared" si="69"/>
        <v>26380000</v>
      </c>
      <c r="I1121" s="7">
        <f>SUMIFS(NK_XUAT_NHAP!L:L,NK_XUAT_NHAP!E:E,A1121,NK_XUAT_NHAP!B:B,"PNK")</f>
        <v>0</v>
      </c>
      <c r="J1121" s="7">
        <f>SUMIFS(NK_XUAT_NHAP!O:O,NK_XUAT_NHAP!E:E,A1121,NK_XUAT_NHAP!B:B,"PNK")</f>
        <v>0</v>
      </c>
      <c r="K1121" s="7">
        <f>SUMIFS(NK_XUAT_NHAP!L:L,NK_XUAT_NHAP!E:E,A1121,NK_XUAT_NHAP!B:B,"PXK")</f>
        <v>0</v>
      </c>
      <c r="L1121" s="7">
        <f>SUMIFS(NK_XUAT_NHAP!O:O,NK_XUAT_NHAP!E:E,A1121,NK_XUAT_NHAP!B:B,"PXK")</f>
        <v>0</v>
      </c>
      <c r="M1121" s="7">
        <f t="shared" si="70"/>
        <v>200</v>
      </c>
      <c r="N1121" s="7">
        <f t="shared" si="71"/>
        <v>26380000</v>
      </c>
      <c r="O1121" s="7">
        <f t="shared" si="72"/>
        <v>131900</v>
      </c>
    </row>
    <row r="1122" spans="1:15" ht="19.5" customHeight="1" x14ac:dyDescent="0.25">
      <c r="A1122" s="106" t="s">
        <v>89</v>
      </c>
      <c r="B1122" s="21" t="s">
        <v>3147</v>
      </c>
      <c r="C1122" s="23" t="s">
        <v>49</v>
      </c>
      <c r="D1122" s="23">
        <v>0</v>
      </c>
      <c r="E1122" s="23"/>
      <c r="F1122" s="23">
        <v>990000</v>
      </c>
      <c r="G1122" s="107">
        <f t="shared" si="69"/>
        <v>0</v>
      </c>
      <c r="I1122" s="7">
        <f>SUMIFS(NK_XUAT_NHAP!L:L,NK_XUAT_NHAP!E:E,A1122,NK_XUAT_NHAP!B:B,"PNK")</f>
        <v>0</v>
      </c>
      <c r="J1122" s="7">
        <f>SUMIFS(NK_XUAT_NHAP!O:O,NK_XUAT_NHAP!E:E,A1122,NK_XUAT_NHAP!B:B,"PNK")</f>
        <v>0</v>
      </c>
      <c r="K1122" s="7">
        <f>SUMIFS(NK_XUAT_NHAP!L:L,NK_XUAT_NHAP!E:E,A1122,NK_XUAT_NHAP!B:B,"PXK")</f>
        <v>0</v>
      </c>
      <c r="L1122" s="7">
        <f>SUMIFS(NK_XUAT_NHAP!O:O,NK_XUAT_NHAP!E:E,A1122,NK_XUAT_NHAP!B:B,"PXK")</f>
        <v>0</v>
      </c>
      <c r="M1122" s="7">
        <f t="shared" si="70"/>
        <v>0</v>
      </c>
      <c r="N1122" s="7">
        <f t="shared" si="71"/>
        <v>0</v>
      </c>
      <c r="O1122" s="7">
        <f t="shared" si="72"/>
        <v>0</v>
      </c>
    </row>
    <row r="1123" spans="1:15" ht="19.5" customHeight="1" x14ac:dyDescent="0.25">
      <c r="A1123" s="106" t="s">
        <v>90</v>
      </c>
      <c r="B1123" s="21" t="s">
        <v>3148</v>
      </c>
      <c r="C1123" s="23" t="s">
        <v>49</v>
      </c>
      <c r="D1123" s="23">
        <v>0</v>
      </c>
      <c r="E1123" s="23"/>
      <c r="F1123" s="23">
        <v>1398000</v>
      </c>
      <c r="G1123" s="107">
        <f t="shared" si="69"/>
        <v>0</v>
      </c>
      <c r="I1123" s="7">
        <f>SUMIFS(NK_XUAT_NHAP!L:L,NK_XUAT_NHAP!E:E,A1123,NK_XUAT_NHAP!B:B,"PNK")</f>
        <v>0</v>
      </c>
      <c r="J1123" s="7">
        <f>SUMIFS(NK_XUAT_NHAP!O:O,NK_XUAT_NHAP!E:E,A1123,NK_XUAT_NHAP!B:B,"PNK")</f>
        <v>0</v>
      </c>
      <c r="K1123" s="7">
        <f>SUMIFS(NK_XUAT_NHAP!L:L,NK_XUAT_NHAP!E:E,A1123,NK_XUAT_NHAP!B:B,"PXK")</f>
        <v>0</v>
      </c>
      <c r="L1123" s="7">
        <f>SUMIFS(NK_XUAT_NHAP!O:O,NK_XUAT_NHAP!E:E,A1123,NK_XUAT_NHAP!B:B,"PXK")</f>
        <v>0</v>
      </c>
      <c r="M1123" s="7">
        <f t="shared" si="70"/>
        <v>0</v>
      </c>
      <c r="N1123" s="7">
        <f t="shared" si="71"/>
        <v>0</v>
      </c>
      <c r="O1123" s="7">
        <f t="shared" si="72"/>
        <v>0</v>
      </c>
    </row>
    <row r="1124" spans="1:15" ht="19.5" customHeight="1" x14ac:dyDescent="0.25">
      <c r="A1124" s="106" t="s">
        <v>91</v>
      </c>
      <c r="B1124" s="21" t="s">
        <v>3149</v>
      </c>
      <c r="C1124" s="23" t="s">
        <v>49</v>
      </c>
      <c r="D1124" s="23">
        <v>0</v>
      </c>
      <c r="E1124" s="23"/>
      <c r="F1124" s="23">
        <v>1500000</v>
      </c>
      <c r="G1124" s="107">
        <f t="shared" si="69"/>
        <v>0</v>
      </c>
      <c r="I1124" s="7">
        <f>SUMIFS(NK_XUAT_NHAP!L:L,NK_XUAT_NHAP!E:E,A1124,NK_XUAT_NHAP!B:B,"PNK")</f>
        <v>0</v>
      </c>
      <c r="J1124" s="7">
        <f>SUMIFS(NK_XUAT_NHAP!O:O,NK_XUAT_NHAP!E:E,A1124,NK_XUAT_NHAP!B:B,"PNK")</f>
        <v>0</v>
      </c>
      <c r="K1124" s="7">
        <f>SUMIFS(NK_XUAT_NHAP!L:L,NK_XUAT_NHAP!E:E,A1124,NK_XUAT_NHAP!B:B,"PXK")</f>
        <v>0</v>
      </c>
      <c r="L1124" s="7">
        <f>SUMIFS(NK_XUAT_NHAP!O:O,NK_XUAT_NHAP!E:E,A1124,NK_XUAT_NHAP!B:B,"PXK")</f>
        <v>0</v>
      </c>
      <c r="M1124" s="7">
        <f t="shared" si="70"/>
        <v>0</v>
      </c>
      <c r="N1124" s="7">
        <f t="shared" si="71"/>
        <v>0</v>
      </c>
      <c r="O1124" s="7">
        <f t="shared" si="72"/>
        <v>0</v>
      </c>
    </row>
    <row r="1125" spans="1:15" ht="19.5" customHeight="1" x14ac:dyDescent="0.25">
      <c r="A1125" s="106" t="s">
        <v>92</v>
      </c>
      <c r="B1125" s="21" t="s">
        <v>3150</v>
      </c>
      <c r="C1125" s="23" t="s">
        <v>49</v>
      </c>
      <c r="D1125" s="23">
        <v>1</v>
      </c>
      <c r="E1125" s="23"/>
      <c r="F1125" s="23">
        <v>1094000</v>
      </c>
      <c r="G1125" s="107">
        <f t="shared" si="69"/>
        <v>1094000</v>
      </c>
      <c r="I1125" s="7">
        <f>SUMIFS(NK_XUAT_NHAP!L:L,NK_XUAT_NHAP!E:E,A1125,NK_XUAT_NHAP!B:B,"PNK")</f>
        <v>0</v>
      </c>
      <c r="J1125" s="7">
        <f>SUMIFS(NK_XUAT_NHAP!O:O,NK_XUAT_NHAP!E:E,A1125,NK_XUAT_NHAP!B:B,"PNK")</f>
        <v>0</v>
      </c>
      <c r="K1125" s="7">
        <f>SUMIFS(NK_XUAT_NHAP!L:L,NK_XUAT_NHAP!E:E,A1125,NK_XUAT_NHAP!B:B,"PXK")</f>
        <v>0</v>
      </c>
      <c r="L1125" s="7">
        <f>SUMIFS(NK_XUAT_NHAP!O:O,NK_XUAT_NHAP!E:E,A1125,NK_XUAT_NHAP!B:B,"PXK")</f>
        <v>0</v>
      </c>
      <c r="M1125" s="7">
        <f t="shared" si="70"/>
        <v>1</v>
      </c>
      <c r="N1125" s="7">
        <f t="shared" si="71"/>
        <v>1094000</v>
      </c>
      <c r="O1125" s="7">
        <f t="shared" si="72"/>
        <v>1094000</v>
      </c>
    </row>
    <row r="1126" spans="1:15" ht="19.5" customHeight="1" x14ac:dyDescent="0.25">
      <c r="A1126" s="106" t="s">
        <v>3151</v>
      </c>
      <c r="B1126" s="21" t="s">
        <v>3152</v>
      </c>
      <c r="C1126" s="23" t="s">
        <v>49</v>
      </c>
      <c r="D1126" s="23">
        <v>0</v>
      </c>
      <c r="E1126" s="23"/>
      <c r="F1126" s="23">
        <v>1098400</v>
      </c>
      <c r="G1126" s="107">
        <f t="shared" si="69"/>
        <v>0</v>
      </c>
      <c r="I1126" s="7">
        <f>SUMIFS(NK_XUAT_NHAP!L:L,NK_XUAT_NHAP!E:E,A1126,NK_XUAT_NHAP!B:B,"PNK")</f>
        <v>0</v>
      </c>
      <c r="J1126" s="7">
        <f>SUMIFS(NK_XUAT_NHAP!O:O,NK_XUAT_NHAP!E:E,A1126,NK_XUAT_NHAP!B:B,"PNK")</f>
        <v>0</v>
      </c>
      <c r="K1126" s="7">
        <f>SUMIFS(NK_XUAT_NHAP!L:L,NK_XUAT_NHAP!E:E,A1126,NK_XUAT_NHAP!B:B,"PXK")</f>
        <v>0</v>
      </c>
      <c r="L1126" s="7">
        <f>SUMIFS(NK_XUAT_NHAP!O:O,NK_XUAT_NHAP!E:E,A1126,NK_XUAT_NHAP!B:B,"PXK")</f>
        <v>0</v>
      </c>
      <c r="M1126" s="7">
        <f t="shared" si="70"/>
        <v>0</v>
      </c>
      <c r="N1126" s="7">
        <f t="shared" si="71"/>
        <v>0</v>
      </c>
      <c r="O1126" s="7">
        <f t="shared" si="72"/>
        <v>0</v>
      </c>
    </row>
    <row r="1127" spans="1:15" ht="19.5" customHeight="1" x14ac:dyDescent="0.25">
      <c r="A1127" s="106" t="s">
        <v>155</v>
      </c>
      <c r="B1127" s="21" t="s">
        <v>3153</v>
      </c>
      <c r="C1127" s="23" t="s">
        <v>49</v>
      </c>
      <c r="D1127" s="23">
        <v>0</v>
      </c>
      <c r="E1127" s="23"/>
      <c r="F1127" s="23">
        <v>9140500</v>
      </c>
      <c r="G1127" s="107">
        <f t="shared" si="69"/>
        <v>0</v>
      </c>
      <c r="I1127" s="7">
        <f>SUMIFS(NK_XUAT_NHAP!L:L,NK_XUAT_NHAP!E:E,A1127,NK_XUAT_NHAP!B:B,"PNK")</f>
        <v>0</v>
      </c>
      <c r="J1127" s="7">
        <f>SUMIFS(NK_XUAT_NHAP!O:O,NK_XUAT_NHAP!E:E,A1127,NK_XUAT_NHAP!B:B,"PNK")</f>
        <v>0</v>
      </c>
      <c r="K1127" s="7">
        <f>SUMIFS(NK_XUAT_NHAP!L:L,NK_XUAT_NHAP!E:E,A1127,NK_XUAT_NHAP!B:B,"PXK")</f>
        <v>0</v>
      </c>
      <c r="L1127" s="7">
        <f>SUMIFS(NK_XUAT_NHAP!O:O,NK_XUAT_NHAP!E:E,A1127,NK_XUAT_NHAP!B:B,"PXK")</f>
        <v>0</v>
      </c>
      <c r="M1127" s="7">
        <f t="shared" si="70"/>
        <v>0</v>
      </c>
      <c r="N1127" s="7">
        <f t="shared" si="71"/>
        <v>0</v>
      </c>
      <c r="O1127" s="7">
        <f t="shared" si="72"/>
        <v>0</v>
      </c>
    </row>
    <row r="1128" spans="1:15" ht="19.5" customHeight="1" x14ac:dyDescent="0.25">
      <c r="A1128" s="106" t="s">
        <v>3154</v>
      </c>
      <c r="B1128" s="21" t="s">
        <v>3155</v>
      </c>
      <c r="C1128" s="23" t="s">
        <v>52</v>
      </c>
      <c r="D1128" s="23">
        <v>0</v>
      </c>
      <c r="E1128" s="23"/>
      <c r="F1128" s="23">
        <v>346600</v>
      </c>
      <c r="G1128" s="107">
        <f t="shared" si="69"/>
        <v>0</v>
      </c>
      <c r="I1128" s="7">
        <f>SUMIFS(NK_XUAT_NHAP!L:L,NK_XUAT_NHAP!E:E,A1128,NK_XUAT_NHAP!B:B,"PNK")</f>
        <v>0</v>
      </c>
      <c r="J1128" s="7">
        <f>SUMIFS(NK_XUAT_NHAP!O:O,NK_XUAT_NHAP!E:E,A1128,NK_XUAT_NHAP!B:B,"PNK")</f>
        <v>0</v>
      </c>
      <c r="K1128" s="7">
        <f>SUMIFS(NK_XUAT_NHAP!L:L,NK_XUAT_NHAP!E:E,A1128,NK_XUAT_NHAP!B:B,"PXK")</f>
        <v>0</v>
      </c>
      <c r="L1128" s="7">
        <f>SUMIFS(NK_XUAT_NHAP!O:O,NK_XUAT_NHAP!E:E,A1128,NK_XUAT_NHAP!B:B,"PXK")</f>
        <v>0</v>
      </c>
      <c r="M1128" s="7">
        <f t="shared" si="70"/>
        <v>0</v>
      </c>
      <c r="N1128" s="7">
        <f t="shared" si="71"/>
        <v>0</v>
      </c>
      <c r="O1128" s="7">
        <f t="shared" si="72"/>
        <v>0</v>
      </c>
    </row>
    <row r="1129" spans="1:15" ht="19.5" customHeight="1" x14ac:dyDescent="0.25">
      <c r="A1129" s="106" t="s">
        <v>3156</v>
      </c>
      <c r="B1129" s="21" t="s">
        <v>3157</v>
      </c>
      <c r="C1129" s="23" t="s">
        <v>52</v>
      </c>
      <c r="D1129" s="23">
        <v>0</v>
      </c>
      <c r="E1129" s="23"/>
      <c r="F1129" s="23">
        <v>11255900</v>
      </c>
      <c r="G1129" s="107">
        <f t="shared" si="69"/>
        <v>0</v>
      </c>
      <c r="I1129" s="7">
        <f>SUMIFS(NK_XUAT_NHAP!L:L,NK_XUAT_NHAP!E:E,A1129,NK_XUAT_NHAP!B:B,"PNK")</f>
        <v>0</v>
      </c>
      <c r="J1129" s="7">
        <f>SUMIFS(NK_XUAT_NHAP!O:O,NK_XUAT_NHAP!E:E,A1129,NK_XUAT_NHAP!B:B,"PNK")</f>
        <v>0</v>
      </c>
      <c r="K1129" s="7">
        <f>SUMIFS(NK_XUAT_NHAP!L:L,NK_XUAT_NHAP!E:E,A1129,NK_XUAT_NHAP!B:B,"PXK")</f>
        <v>0</v>
      </c>
      <c r="L1129" s="7">
        <f>SUMIFS(NK_XUAT_NHAP!O:O,NK_XUAT_NHAP!E:E,A1129,NK_XUAT_NHAP!B:B,"PXK")</f>
        <v>0</v>
      </c>
      <c r="M1129" s="7">
        <f t="shared" si="70"/>
        <v>0</v>
      </c>
      <c r="N1129" s="7">
        <f t="shared" si="71"/>
        <v>0</v>
      </c>
      <c r="O1129" s="7">
        <f t="shared" si="72"/>
        <v>0</v>
      </c>
    </row>
    <row r="1130" spans="1:15" ht="19.5" customHeight="1" x14ac:dyDescent="0.25">
      <c r="A1130" s="106" t="s">
        <v>3158</v>
      </c>
      <c r="B1130" s="21" t="s">
        <v>3159</v>
      </c>
      <c r="C1130" s="23" t="s">
        <v>52</v>
      </c>
      <c r="D1130" s="23">
        <v>0</v>
      </c>
      <c r="E1130" s="23"/>
      <c r="F1130" s="23">
        <v>10967800</v>
      </c>
      <c r="G1130" s="107">
        <f t="shared" si="69"/>
        <v>0</v>
      </c>
      <c r="I1130" s="7">
        <f>SUMIFS(NK_XUAT_NHAP!L:L,NK_XUAT_NHAP!E:E,A1130,NK_XUAT_NHAP!B:B,"PNK")</f>
        <v>0</v>
      </c>
      <c r="J1130" s="7">
        <f>SUMIFS(NK_XUAT_NHAP!O:O,NK_XUAT_NHAP!E:E,A1130,NK_XUAT_NHAP!B:B,"PNK")</f>
        <v>0</v>
      </c>
      <c r="K1130" s="7">
        <f>SUMIFS(NK_XUAT_NHAP!L:L,NK_XUAT_NHAP!E:E,A1130,NK_XUAT_NHAP!B:B,"PXK")</f>
        <v>0</v>
      </c>
      <c r="L1130" s="7">
        <f>SUMIFS(NK_XUAT_NHAP!O:O,NK_XUAT_NHAP!E:E,A1130,NK_XUAT_NHAP!B:B,"PXK")</f>
        <v>0</v>
      </c>
      <c r="M1130" s="7">
        <f t="shared" si="70"/>
        <v>0</v>
      </c>
      <c r="N1130" s="7">
        <f t="shared" si="71"/>
        <v>0</v>
      </c>
      <c r="O1130" s="7">
        <f t="shared" si="72"/>
        <v>0</v>
      </c>
    </row>
    <row r="1131" spans="1:15" ht="19.5" customHeight="1" x14ac:dyDescent="0.25">
      <c r="A1131" s="106" t="s">
        <v>3160</v>
      </c>
      <c r="B1131" s="21" t="s">
        <v>3161</v>
      </c>
      <c r="C1131" s="23" t="s">
        <v>52</v>
      </c>
      <c r="D1131" s="23">
        <v>0</v>
      </c>
      <c r="E1131" s="23"/>
      <c r="F1131" s="23">
        <v>2711300</v>
      </c>
      <c r="G1131" s="107">
        <f t="shared" si="69"/>
        <v>0</v>
      </c>
      <c r="I1131" s="7">
        <f>SUMIFS(NK_XUAT_NHAP!L:L,NK_XUAT_NHAP!E:E,A1131,NK_XUAT_NHAP!B:B,"PNK")</f>
        <v>0</v>
      </c>
      <c r="J1131" s="7">
        <f>SUMIFS(NK_XUAT_NHAP!O:O,NK_XUAT_NHAP!E:E,A1131,NK_XUAT_NHAP!B:B,"PNK")</f>
        <v>0</v>
      </c>
      <c r="K1131" s="7">
        <f>SUMIFS(NK_XUAT_NHAP!L:L,NK_XUAT_NHAP!E:E,A1131,NK_XUAT_NHAP!B:B,"PXK")</f>
        <v>0</v>
      </c>
      <c r="L1131" s="7">
        <f>SUMIFS(NK_XUAT_NHAP!O:O,NK_XUAT_NHAP!E:E,A1131,NK_XUAT_NHAP!B:B,"PXK")</f>
        <v>0</v>
      </c>
      <c r="M1131" s="7">
        <f t="shared" si="70"/>
        <v>0</v>
      </c>
      <c r="N1131" s="7">
        <f t="shared" si="71"/>
        <v>0</v>
      </c>
      <c r="O1131" s="7">
        <f t="shared" si="72"/>
        <v>0</v>
      </c>
    </row>
    <row r="1132" spans="1:15" ht="19.5" customHeight="1" x14ac:dyDescent="0.25">
      <c r="A1132" s="106" t="s">
        <v>3162</v>
      </c>
      <c r="B1132" s="21" t="s">
        <v>3163</v>
      </c>
      <c r="C1132" s="23" t="s">
        <v>49</v>
      </c>
      <c r="D1132" s="23">
        <v>0</v>
      </c>
      <c r="E1132" s="23"/>
      <c r="F1132" s="23">
        <v>150000</v>
      </c>
      <c r="G1132" s="107">
        <f t="shared" si="69"/>
        <v>0</v>
      </c>
      <c r="I1132" s="7">
        <f>SUMIFS(NK_XUAT_NHAP!L:L,NK_XUAT_NHAP!E:E,A1132,NK_XUAT_NHAP!B:B,"PNK")</f>
        <v>0</v>
      </c>
      <c r="J1132" s="7">
        <f>SUMIFS(NK_XUAT_NHAP!O:O,NK_XUAT_NHAP!E:E,A1132,NK_XUAT_NHAP!B:B,"PNK")</f>
        <v>0</v>
      </c>
      <c r="K1132" s="7">
        <f>SUMIFS(NK_XUAT_NHAP!L:L,NK_XUAT_NHAP!E:E,A1132,NK_XUAT_NHAP!B:B,"PXK")</f>
        <v>0</v>
      </c>
      <c r="L1132" s="7">
        <f>SUMIFS(NK_XUAT_NHAP!O:O,NK_XUAT_NHAP!E:E,A1132,NK_XUAT_NHAP!B:B,"PXK")</f>
        <v>0</v>
      </c>
      <c r="M1132" s="7">
        <f t="shared" si="70"/>
        <v>0</v>
      </c>
      <c r="N1132" s="7">
        <f t="shared" si="71"/>
        <v>0</v>
      </c>
      <c r="O1132" s="7">
        <f t="shared" si="72"/>
        <v>0</v>
      </c>
    </row>
    <row r="1133" spans="1:15" ht="19.5" customHeight="1" x14ac:dyDescent="0.25">
      <c r="A1133" s="106" t="s">
        <v>217</v>
      </c>
      <c r="B1133" s="21" t="s">
        <v>218</v>
      </c>
      <c r="C1133" s="23" t="s">
        <v>49</v>
      </c>
      <c r="D1133" s="23">
        <v>0</v>
      </c>
      <c r="E1133" s="23"/>
      <c r="F1133" s="23">
        <v>216300</v>
      </c>
      <c r="G1133" s="107">
        <f t="shared" si="69"/>
        <v>0</v>
      </c>
      <c r="I1133" s="7">
        <f>SUMIFS(NK_XUAT_NHAP!L:L,NK_XUAT_NHAP!E:E,A1133,NK_XUAT_NHAP!B:B,"PNK")</f>
        <v>0</v>
      </c>
      <c r="J1133" s="7">
        <f>SUMIFS(NK_XUAT_NHAP!O:O,NK_XUAT_NHAP!E:E,A1133,NK_XUAT_NHAP!B:B,"PNK")</f>
        <v>0</v>
      </c>
      <c r="K1133" s="7">
        <f>SUMIFS(NK_XUAT_NHAP!L:L,NK_XUAT_NHAP!E:E,A1133,NK_XUAT_NHAP!B:B,"PXK")</f>
        <v>0</v>
      </c>
      <c r="L1133" s="7">
        <f>SUMIFS(NK_XUAT_NHAP!O:O,NK_XUAT_NHAP!E:E,A1133,NK_XUAT_NHAP!B:B,"PXK")</f>
        <v>0</v>
      </c>
      <c r="M1133" s="7">
        <f t="shared" si="70"/>
        <v>0</v>
      </c>
      <c r="N1133" s="7">
        <f t="shared" si="71"/>
        <v>0</v>
      </c>
      <c r="O1133" s="7">
        <f t="shared" si="72"/>
        <v>0</v>
      </c>
    </row>
    <row r="1134" spans="1:15" ht="19.5" customHeight="1" x14ac:dyDescent="0.25">
      <c r="A1134" s="106" t="s">
        <v>3164</v>
      </c>
      <c r="B1134" s="21" t="s">
        <v>3165</v>
      </c>
      <c r="C1134" s="23" t="s">
        <v>49</v>
      </c>
      <c r="D1134" s="23">
        <v>120</v>
      </c>
      <c r="E1134" s="23"/>
      <c r="F1134" s="23">
        <v>239700</v>
      </c>
      <c r="G1134" s="107">
        <f t="shared" si="69"/>
        <v>28764000</v>
      </c>
      <c r="I1134" s="7">
        <f>SUMIFS(NK_XUAT_NHAP!L:L,NK_XUAT_NHAP!E:E,A1134,NK_XUAT_NHAP!B:B,"PNK")</f>
        <v>0</v>
      </c>
      <c r="J1134" s="7">
        <f>SUMIFS(NK_XUAT_NHAP!O:O,NK_XUAT_NHAP!E:E,A1134,NK_XUAT_NHAP!B:B,"PNK")</f>
        <v>0</v>
      </c>
      <c r="K1134" s="7">
        <f>SUMIFS(NK_XUAT_NHAP!L:L,NK_XUAT_NHAP!E:E,A1134,NK_XUAT_NHAP!B:B,"PXK")</f>
        <v>120</v>
      </c>
      <c r="L1134" s="7">
        <f>SUMIFS(NK_XUAT_NHAP!O:O,NK_XUAT_NHAP!E:E,A1134,NK_XUAT_NHAP!B:B,"PXK")</f>
        <v>43128000</v>
      </c>
      <c r="M1134" s="7">
        <f t="shared" si="70"/>
        <v>0</v>
      </c>
      <c r="N1134" s="7">
        <f t="shared" si="71"/>
        <v>-14364000</v>
      </c>
      <c r="O1134" s="7">
        <f t="shared" si="72"/>
        <v>0</v>
      </c>
    </row>
    <row r="1135" spans="1:15" ht="19.5" customHeight="1" x14ac:dyDescent="0.25">
      <c r="A1135" s="106" t="s">
        <v>3166</v>
      </c>
      <c r="B1135" s="21" t="s">
        <v>3167</v>
      </c>
      <c r="C1135" s="23" t="s">
        <v>49</v>
      </c>
      <c r="D1135" s="23">
        <v>0</v>
      </c>
      <c r="E1135" s="23"/>
      <c r="F1135" s="23">
        <v>166700</v>
      </c>
      <c r="G1135" s="107">
        <f t="shared" si="69"/>
        <v>0</v>
      </c>
      <c r="I1135" s="7">
        <f>SUMIFS(NK_XUAT_NHAP!L:L,NK_XUAT_NHAP!E:E,A1135,NK_XUAT_NHAP!B:B,"PNK")</f>
        <v>0</v>
      </c>
      <c r="J1135" s="7">
        <f>SUMIFS(NK_XUAT_NHAP!O:O,NK_XUAT_NHAP!E:E,A1135,NK_XUAT_NHAP!B:B,"PNK")</f>
        <v>0</v>
      </c>
      <c r="K1135" s="7">
        <f>SUMIFS(NK_XUAT_NHAP!L:L,NK_XUAT_NHAP!E:E,A1135,NK_XUAT_NHAP!B:B,"PXK")</f>
        <v>0</v>
      </c>
      <c r="L1135" s="7">
        <f>SUMIFS(NK_XUAT_NHAP!O:O,NK_XUAT_NHAP!E:E,A1135,NK_XUAT_NHAP!B:B,"PXK")</f>
        <v>0</v>
      </c>
      <c r="M1135" s="7">
        <f t="shared" si="70"/>
        <v>0</v>
      </c>
      <c r="N1135" s="7">
        <f t="shared" si="71"/>
        <v>0</v>
      </c>
      <c r="O1135" s="7">
        <f t="shared" si="72"/>
        <v>0</v>
      </c>
    </row>
    <row r="1136" spans="1:15" ht="19.5" customHeight="1" x14ac:dyDescent="0.25">
      <c r="A1136" s="106" t="s">
        <v>3168</v>
      </c>
      <c r="B1136" s="21" t="s">
        <v>3169</v>
      </c>
      <c r="C1136" s="23" t="s">
        <v>52</v>
      </c>
      <c r="D1136" s="23">
        <v>0</v>
      </c>
      <c r="E1136" s="23"/>
      <c r="F1136" s="23">
        <v>226500</v>
      </c>
      <c r="G1136" s="107">
        <f t="shared" si="69"/>
        <v>0</v>
      </c>
      <c r="I1136" s="7">
        <f>SUMIFS(NK_XUAT_NHAP!L:L,NK_XUAT_NHAP!E:E,A1136,NK_XUAT_NHAP!B:B,"PNK")</f>
        <v>0</v>
      </c>
      <c r="J1136" s="7">
        <f>SUMIFS(NK_XUAT_NHAP!O:O,NK_XUAT_NHAP!E:E,A1136,NK_XUAT_NHAP!B:B,"PNK")</f>
        <v>0</v>
      </c>
      <c r="K1136" s="7">
        <f>SUMIFS(NK_XUAT_NHAP!L:L,NK_XUAT_NHAP!E:E,A1136,NK_XUAT_NHAP!B:B,"PXK")</f>
        <v>0</v>
      </c>
      <c r="L1136" s="7">
        <f>SUMIFS(NK_XUAT_NHAP!O:O,NK_XUAT_NHAP!E:E,A1136,NK_XUAT_NHAP!B:B,"PXK")</f>
        <v>0</v>
      </c>
      <c r="M1136" s="7">
        <f t="shared" si="70"/>
        <v>0</v>
      </c>
      <c r="N1136" s="7">
        <f t="shared" si="71"/>
        <v>0</v>
      </c>
      <c r="O1136" s="7">
        <f t="shared" si="72"/>
        <v>0</v>
      </c>
    </row>
    <row r="1137" spans="1:15" ht="19.5" customHeight="1" x14ac:dyDescent="0.25">
      <c r="A1137" s="106" t="s">
        <v>511</v>
      </c>
      <c r="B1137" s="21" t="s">
        <v>3170</v>
      </c>
      <c r="C1137" s="23" t="s">
        <v>52</v>
      </c>
      <c r="D1137" s="23">
        <v>74</v>
      </c>
      <c r="E1137" s="23"/>
      <c r="F1137" s="23">
        <v>1000</v>
      </c>
      <c r="G1137" s="107">
        <f t="shared" si="69"/>
        <v>74000</v>
      </c>
      <c r="I1137" s="7">
        <f>SUMIFS(NK_XUAT_NHAP!L:L,NK_XUAT_NHAP!E:E,A1137,NK_XUAT_NHAP!B:B,"PNK")</f>
        <v>100</v>
      </c>
      <c r="J1137" s="7">
        <f>SUMIFS(NK_XUAT_NHAP!O:O,NK_XUAT_NHAP!E:E,A1137,NK_XUAT_NHAP!B:B,"PNK")</f>
        <v>13000</v>
      </c>
      <c r="K1137" s="7">
        <f>SUMIFS(NK_XUAT_NHAP!L:L,NK_XUAT_NHAP!E:E,A1137,NK_XUAT_NHAP!B:B,"PXK")</f>
        <v>173</v>
      </c>
      <c r="L1137" s="7">
        <f>SUMIFS(NK_XUAT_NHAP!O:O,NK_XUAT_NHAP!E:E,A1137,NK_XUAT_NHAP!B:B,"PXK")</f>
        <v>0</v>
      </c>
      <c r="M1137" s="7">
        <f t="shared" si="70"/>
        <v>1</v>
      </c>
      <c r="N1137" s="7">
        <f t="shared" si="71"/>
        <v>87000</v>
      </c>
      <c r="O1137" s="7">
        <f t="shared" si="72"/>
        <v>87000</v>
      </c>
    </row>
    <row r="1138" spans="1:15" ht="19.5" customHeight="1" x14ac:dyDescent="0.25">
      <c r="A1138" s="106" t="s">
        <v>512</v>
      </c>
      <c r="B1138" s="21" t="s">
        <v>513</v>
      </c>
      <c r="C1138" s="23" t="s">
        <v>52</v>
      </c>
      <c r="D1138" s="23">
        <v>630</v>
      </c>
      <c r="E1138" s="23"/>
      <c r="F1138" s="23">
        <v>2200</v>
      </c>
      <c r="G1138" s="107">
        <f t="shared" si="69"/>
        <v>1386000</v>
      </c>
      <c r="I1138" s="7">
        <f>SUMIFS(NK_XUAT_NHAP!L:L,NK_XUAT_NHAP!E:E,A1138,NK_XUAT_NHAP!B:B,"PNK")</f>
        <v>1140</v>
      </c>
      <c r="J1138" s="7">
        <f>SUMIFS(NK_XUAT_NHAP!O:O,NK_XUAT_NHAP!E:E,A1138,NK_XUAT_NHAP!B:B,"PNK")</f>
        <v>1789200</v>
      </c>
      <c r="K1138" s="7">
        <f>SUMIFS(NK_XUAT_NHAP!L:L,NK_XUAT_NHAP!E:E,A1138,NK_XUAT_NHAP!B:B,"PXK")</f>
        <v>750</v>
      </c>
      <c r="L1138" s="7">
        <f>SUMIFS(NK_XUAT_NHAP!O:O,NK_XUAT_NHAP!E:E,A1138,NK_XUAT_NHAP!B:B,"PXK")</f>
        <v>0</v>
      </c>
      <c r="M1138" s="7">
        <f t="shared" si="70"/>
        <v>1020</v>
      </c>
      <c r="N1138" s="7">
        <f t="shared" si="71"/>
        <v>3175200</v>
      </c>
      <c r="O1138" s="7">
        <f t="shared" si="72"/>
        <v>3112.9411764705883</v>
      </c>
    </row>
    <row r="1139" spans="1:15" ht="19.5" customHeight="1" x14ac:dyDescent="0.25">
      <c r="A1139" s="106" t="s">
        <v>514</v>
      </c>
      <c r="B1139" s="21" t="s">
        <v>3171</v>
      </c>
      <c r="C1139" s="23" t="s">
        <v>49</v>
      </c>
      <c r="D1139" s="23">
        <v>120</v>
      </c>
      <c r="E1139" s="23"/>
      <c r="F1139" s="23">
        <v>3400</v>
      </c>
      <c r="G1139" s="107">
        <f t="shared" si="69"/>
        <v>408000</v>
      </c>
      <c r="I1139" s="7">
        <f>SUMIFS(NK_XUAT_NHAP!L:L,NK_XUAT_NHAP!E:E,A1139,NK_XUAT_NHAP!B:B,"PNK")</f>
        <v>0</v>
      </c>
      <c r="J1139" s="7">
        <f>SUMIFS(NK_XUAT_NHAP!O:O,NK_XUAT_NHAP!E:E,A1139,NK_XUAT_NHAP!B:B,"PNK")</f>
        <v>0</v>
      </c>
      <c r="K1139" s="7">
        <f>SUMIFS(NK_XUAT_NHAP!L:L,NK_XUAT_NHAP!E:E,A1139,NK_XUAT_NHAP!B:B,"PXK")</f>
        <v>0</v>
      </c>
      <c r="L1139" s="7">
        <f>SUMIFS(NK_XUAT_NHAP!O:O,NK_XUAT_NHAP!E:E,A1139,NK_XUAT_NHAP!B:B,"PXK")</f>
        <v>0</v>
      </c>
      <c r="M1139" s="7">
        <f t="shared" si="70"/>
        <v>120</v>
      </c>
      <c r="N1139" s="7">
        <f t="shared" si="71"/>
        <v>408000</v>
      </c>
      <c r="O1139" s="7">
        <f t="shared" si="72"/>
        <v>3400</v>
      </c>
    </row>
    <row r="1140" spans="1:15" ht="19.5" customHeight="1" x14ac:dyDescent="0.25">
      <c r="A1140" s="106" t="s">
        <v>515</v>
      </c>
      <c r="B1140" s="21" t="s">
        <v>3172</v>
      </c>
      <c r="C1140" s="23" t="s">
        <v>52</v>
      </c>
      <c r="D1140" s="23">
        <v>0</v>
      </c>
      <c r="E1140" s="23"/>
      <c r="F1140" s="23">
        <v>582000</v>
      </c>
      <c r="G1140" s="107">
        <f t="shared" si="69"/>
        <v>0</v>
      </c>
      <c r="I1140" s="7">
        <f>SUMIFS(NK_XUAT_NHAP!L:L,NK_XUAT_NHAP!E:E,A1140,NK_XUAT_NHAP!B:B,"PNK")</f>
        <v>0</v>
      </c>
      <c r="J1140" s="7">
        <f>SUMIFS(NK_XUAT_NHAP!O:O,NK_XUAT_NHAP!E:E,A1140,NK_XUAT_NHAP!B:B,"PNK")</f>
        <v>0</v>
      </c>
      <c r="K1140" s="7">
        <f>SUMIFS(NK_XUAT_NHAP!L:L,NK_XUAT_NHAP!E:E,A1140,NK_XUAT_NHAP!B:B,"PXK")</f>
        <v>0</v>
      </c>
      <c r="L1140" s="7">
        <f>SUMIFS(NK_XUAT_NHAP!O:O,NK_XUAT_NHAP!E:E,A1140,NK_XUAT_NHAP!B:B,"PXK")</f>
        <v>0</v>
      </c>
      <c r="M1140" s="7">
        <f t="shared" si="70"/>
        <v>0</v>
      </c>
      <c r="N1140" s="7">
        <f t="shared" si="71"/>
        <v>0</v>
      </c>
      <c r="O1140" s="7">
        <f t="shared" si="72"/>
        <v>0</v>
      </c>
    </row>
    <row r="1141" spans="1:15" ht="19.5" customHeight="1" x14ac:dyDescent="0.25">
      <c r="A1141" s="106" t="s">
        <v>516</v>
      </c>
      <c r="B1141" s="21" t="s">
        <v>517</v>
      </c>
      <c r="C1141" s="23" t="s">
        <v>52</v>
      </c>
      <c r="D1141" s="23">
        <v>3978</v>
      </c>
      <c r="E1141" s="23"/>
      <c r="F1141" s="23">
        <v>900</v>
      </c>
      <c r="G1141" s="107">
        <f t="shared" si="69"/>
        <v>3580200</v>
      </c>
      <c r="I1141" s="7">
        <f>SUMIFS(NK_XUAT_NHAP!L:L,NK_XUAT_NHAP!E:E,A1141,NK_XUAT_NHAP!B:B,"PNK")</f>
        <v>9912</v>
      </c>
      <c r="J1141" s="7">
        <f>SUMIFS(NK_XUAT_NHAP!O:O,NK_XUAT_NHAP!E:E,A1141,NK_XUAT_NHAP!B:B,"PNK")</f>
        <v>5395200</v>
      </c>
      <c r="K1141" s="7">
        <f>SUMIFS(NK_XUAT_NHAP!L:L,NK_XUAT_NHAP!E:E,A1141,NK_XUAT_NHAP!B:B,"PXK")</f>
        <v>8796</v>
      </c>
      <c r="L1141" s="7">
        <f>SUMIFS(NK_XUAT_NHAP!O:O,NK_XUAT_NHAP!E:E,A1141,NK_XUAT_NHAP!B:B,"PXK")</f>
        <v>0</v>
      </c>
      <c r="M1141" s="7">
        <f t="shared" si="70"/>
        <v>5094</v>
      </c>
      <c r="N1141" s="7">
        <f t="shared" si="71"/>
        <v>8975400</v>
      </c>
      <c r="O1141" s="7">
        <f t="shared" si="72"/>
        <v>1761.9552414605419</v>
      </c>
    </row>
    <row r="1142" spans="1:15" ht="19.5" customHeight="1" x14ac:dyDescent="0.25">
      <c r="A1142" s="106" t="s">
        <v>547</v>
      </c>
      <c r="B1142" s="21" t="s">
        <v>3173</v>
      </c>
      <c r="C1142" s="23" t="s">
        <v>49</v>
      </c>
      <c r="D1142" s="23">
        <v>1</v>
      </c>
      <c r="E1142" s="23"/>
      <c r="F1142" s="23">
        <v>19000</v>
      </c>
      <c r="G1142" s="107">
        <f t="shared" si="69"/>
        <v>19000</v>
      </c>
      <c r="I1142" s="7">
        <f>SUMIFS(NK_XUAT_NHAP!L:L,NK_XUAT_NHAP!E:E,A1142,NK_XUAT_NHAP!B:B,"PNK")</f>
        <v>0</v>
      </c>
      <c r="J1142" s="7">
        <f>SUMIFS(NK_XUAT_NHAP!O:O,NK_XUAT_NHAP!E:E,A1142,NK_XUAT_NHAP!B:B,"PNK")</f>
        <v>0</v>
      </c>
      <c r="K1142" s="7">
        <f>SUMIFS(NK_XUAT_NHAP!L:L,NK_XUAT_NHAP!E:E,A1142,NK_XUAT_NHAP!B:B,"PXK")</f>
        <v>0</v>
      </c>
      <c r="L1142" s="7">
        <f>SUMIFS(NK_XUAT_NHAP!O:O,NK_XUAT_NHAP!E:E,A1142,NK_XUAT_NHAP!B:B,"PXK")</f>
        <v>0</v>
      </c>
      <c r="M1142" s="7">
        <f t="shared" si="70"/>
        <v>1</v>
      </c>
      <c r="N1142" s="7">
        <f t="shared" si="71"/>
        <v>19000</v>
      </c>
      <c r="O1142" s="7">
        <f t="shared" si="72"/>
        <v>19000</v>
      </c>
    </row>
    <row r="1143" spans="1:15" ht="19.5" customHeight="1" x14ac:dyDescent="0.25">
      <c r="A1143" s="106" t="s">
        <v>548</v>
      </c>
      <c r="B1143" s="21" t="s">
        <v>3174</v>
      </c>
      <c r="C1143" s="23" t="s">
        <v>49</v>
      </c>
      <c r="D1143" s="23">
        <v>8</v>
      </c>
      <c r="E1143" s="23"/>
      <c r="F1143" s="23">
        <v>20000</v>
      </c>
      <c r="G1143" s="107">
        <f t="shared" si="69"/>
        <v>160000</v>
      </c>
      <c r="I1143" s="7">
        <f>SUMIFS(NK_XUAT_NHAP!L:L,NK_XUAT_NHAP!E:E,A1143,NK_XUAT_NHAP!B:B,"PNK")</f>
        <v>0</v>
      </c>
      <c r="J1143" s="7">
        <f>SUMIFS(NK_XUAT_NHAP!O:O,NK_XUAT_NHAP!E:E,A1143,NK_XUAT_NHAP!B:B,"PNK")</f>
        <v>0</v>
      </c>
      <c r="K1143" s="7">
        <f>SUMIFS(NK_XUAT_NHAP!L:L,NK_XUAT_NHAP!E:E,A1143,NK_XUAT_NHAP!B:B,"PXK")</f>
        <v>0</v>
      </c>
      <c r="L1143" s="7">
        <f>SUMIFS(NK_XUAT_NHAP!O:O,NK_XUAT_NHAP!E:E,A1143,NK_XUAT_NHAP!B:B,"PXK")</f>
        <v>0</v>
      </c>
      <c r="M1143" s="7">
        <f t="shared" si="70"/>
        <v>8</v>
      </c>
      <c r="N1143" s="7">
        <f t="shared" si="71"/>
        <v>160000</v>
      </c>
      <c r="O1143" s="7">
        <f t="shared" si="72"/>
        <v>20000</v>
      </c>
    </row>
    <row r="1144" spans="1:15" ht="19.5" customHeight="1" x14ac:dyDescent="0.25">
      <c r="A1144" s="106" t="s">
        <v>3175</v>
      </c>
      <c r="B1144" s="21" t="s">
        <v>3176</v>
      </c>
      <c r="C1144" s="23" t="s">
        <v>49</v>
      </c>
      <c r="D1144" s="23">
        <v>1</v>
      </c>
      <c r="E1144" s="23"/>
      <c r="F1144" s="23">
        <v>45600</v>
      </c>
      <c r="G1144" s="107">
        <f t="shared" si="69"/>
        <v>45600</v>
      </c>
      <c r="I1144" s="7">
        <f>SUMIFS(NK_XUAT_NHAP!L:L,NK_XUAT_NHAP!E:E,A1144,NK_XUAT_NHAP!B:B,"PNK")</f>
        <v>0</v>
      </c>
      <c r="J1144" s="7">
        <f>SUMIFS(NK_XUAT_NHAP!O:O,NK_XUAT_NHAP!E:E,A1144,NK_XUAT_NHAP!B:B,"PNK")</f>
        <v>0</v>
      </c>
      <c r="K1144" s="7">
        <f>SUMIFS(NK_XUAT_NHAP!L:L,NK_XUAT_NHAP!E:E,A1144,NK_XUAT_NHAP!B:B,"PXK")</f>
        <v>0</v>
      </c>
      <c r="L1144" s="7">
        <f>SUMIFS(NK_XUAT_NHAP!O:O,NK_XUAT_NHAP!E:E,A1144,NK_XUAT_NHAP!B:B,"PXK")</f>
        <v>0</v>
      </c>
      <c r="M1144" s="7">
        <f t="shared" si="70"/>
        <v>1</v>
      </c>
      <c r="N1144" s="7">
        <f t="shared" si="71"/>
        <v>45600</v>
      </c>
      <c r="O1144" s="7">
        <f t="shared" si="72"/>
        <v>45600</v>
      </c>
    </row>
    <row r="1145" spans="1:15" ht="19.5" customHeight="1" x14ac:dyDescent="0.25">
      <c r="A1145" s="106" t="s">
        <v>3177</v>
      </c>
      <c r="B1145" s="21" t="s">
        <v>3178</v>
      </c>
      <c r="C1145" s="23" t="s">
        <v>49</v>
      </c>
      <c r="D1145" s="23">
        <v>12</v>
      </c>
      <c r="E1145" s="23"/>
      <c r="F1145" s="23">
        <v>26000</v>
      </c>
      <c r="G1145" s="107">
        <f t="shared" si="69"/>
        <v>312000</v>
      </c>
      <c r="I1145" s="7">
        <f>SUMIFS(NK_XUAT_NHAP!L:L,NK_XUAT_NHAP!E:E,A1145,NK_XUAT_NHAP!B:B,"PNK")</f>
        <v>0</v>
      </c>
      <c r="J1145" s="7">
        <f>SUMIFS(NK_XUAT_NHAP!O:O,NK_XUAT_NHAP!E:E,A1145,NK_XUAT_NHAP!B:B,"PNK")</f>
        <v>0</v>
      </c>
      <c r="K1145" s="7">
        <f>SUMIFS(NK_XUAT_NHAP!L:L,NK_XUAT_NHAP!E:E,A1145,NK_XUAT_NHAP!B:B,"PXK")</f>
        <v>0</v>
      </c>
      <c r="L1145" s="7">
        <f>SUMIFS(NK_XUAT_NHAP!O:O,NK_XUAT_NHAP!E:E,A1145,NK_XUAT_NHAP!B:B,"PXK")</f>
        <v>0</v>
      </c>
      <c r="M1145" s="7">
        <f t="shared" si="70"/>
        <v>12</v>
      </c>
      <c r="N1145" s="7">
        <f t="shared" si="71"/>
        <v>312000</v>
      </c>
      <c r="O1145" s="7">
        <f t="shared" si="72"/>
        <v>26000</v>
      </c>
    </row>
    <row r="1146" spans="1:15" ht="19.5" customHeight="1" x14ac:dyDescent="0.25">
      <c r="A1146" s="106" t="s">
        <v>1932</v>
      </c>
      <c r="B1146" s="21" t="s">
        <v>3179</v>
      </c>
      <c r="C1146" s="23" t="s">
        <v>49</v>
      </c>
      <c r="D1146" s="23">
        <v>3</v>
      </c>
      <c r="E1146" s="23"/>
      <c r="F1146" s="23">
        <v>25000</v>
      </c>
      <c r="G1146" s="107">
        <f t="shared" si="69"/>
        <v>75000</v>
      </c>
      <c r="I1146" s="7">
        <f>SUMIFS(NK_XUAT_NHAP!L:L,NK_XUAT_NHAP!E:E,A1146,NK_XUAT_NHAP!B:B,"PNK")</f>
        <v>0</v>
      </c>
      <c r="J1146" s="7">
        <f>SUMIFS(NK_XUAT_NHAP!O:O,NK_XUAT_NHAP!E:E,A1146,NK_XUAT_NHAP!B:B,"PNK")</f>
        <v>0</v>
      </c>
      <c r="K1146" s="7">
        <f>SUMIFS(NK_XUAT_NHAP!L:L,NK_XUAT_NHAP!E:E,A1146,NK_XUAT_NHAP!B:B,"PXK")</f>
        <v>0</v>
      </c>
      <c r="L1146" s="7">
        <f>SUMIFS(NK_XUAT_NHAP!O:O,NK_XUAT_NHAP!E:E,A1146,NK_XUAT_NHAP!B:B,"PXK")</f>
        <v>0</v>
      </c>
      <c r="M1146" s="7">
        <f t="shared" si="70"/>
        <v>3</v>
      </c>
      <c r="N1146" s="7">
        <f t="shared" si="71"/>
        <v>75000</v>
      </c>
      <c r="O1146" s="7">
        <f t="shared" si="72"/>
        <v>25000</v>
      </c>
    </row>
    <row r="1147" spans="1:15" ht="19.5" customHeight="1" x14ac:dyDescent="0.25">
      <c r="A1147" s="106" t="s">
        <v>597</v>
      </c>
      <c r="B1147" s="21" t="s">
        <v>3180</v>
      </c>
      <c r="C1147" s="23" t="s">
        <v>49</v>
      </c>
      <c r="D1147" s="23">
        <v>73</v>
      </c>
      <c r="E1147" s="23"/>
      <c r="F1147" s="23">
        <v>198000</v>
      </c>
      <c r="G1147" s="107">
        <f t="shared" si="69"/>
        <v>14454000</v>
      </c>
      <c r="I1147" s="7">
        <f>SUMIFS(NK_XUAT_NHAP!L:L,NK_XUAT_NHAP!E:E,A1147,NK_XUAT_NHAP!B:B,"PNK")</f>
        <v>100</v>
      </c>
      <c r="J1147" s="7">
        <f>SUMIFS(NK_XUAT_NHAP!O:O,NK_XUAT_NHAP!E:E,A1147,NK_XUAT_NHAP!B:B,"PNK")</f>
        <v>19800000</v>
      </c>
      <c r="K1147" s="7">
        <f>SUMIFS(NK_XUAT_NHAP!L:L,NK_XUAT_NHAP!E:E,A1147,NK_XUAT_NHAP!B:B,"PXK")</f>
        <v>48</v>
      </c>
      <c r="L1147" s="7">
        <f>SUMIFS(NK_XUAT_NHAP!O:O,NK_XUAT_NHAP!E:E,A1147,NK_XUAT_NHAP!B:B,"PXK")</f>
        <v>13244400</v>
      </c>
      <c r="M1147" s="7">
        <f t="shared" si="70"/>
        <v>125</v>
      </c>
      <c r="N1147" s="7">
        <f t="shared" si="71"/>
        <v>21009600</v>
      </c>
      <c r="O1147" s="7">
        <f t="shared" si="72"/>
        <v>168076.79999999999</v>
      </c>
    </row>
    <row r="1148" spans="1:15" ht="19.5" customHeight="1" x14ac:dyDescent="0.25">
      <c r="A1148" s="106" t="s">
        <v>598</v>
      </c>
      <c r="B1148" s="21" t="s">
        <v>3181</v>
      </c>
      <c r="C1148" s="23" t="s">
        <v>49</v>
      </c>
      <c r="D1148" s="23">
        <v>22</v>
      </c>
      <c r="E1148" s="23"/>
      <c r="F1148" s="23">
        <v>298700</v>
      </c>
      <c r="G1148" s="107">
        <f t="shared" si="69"/>
        <v>6571400</v>
      </c>
      <c r="I1148" s="7">
        <f>SUMIFS(NK_XUAT_NHAP!L:L,NK_XUAT_NHAP!E:E,A1148,NK_XUAT_NHAP!B:B,"PNK")</f>
        <v>0</v>
      </c>
      <c r="J1148" s="7">
        <f>SUMIFS(NK_XUAT_NHAP!O:O,NK_XUAT_NHAP!E:E,A1148,NK_XUAT_NHAP!B:B,"PNK")</f>
        <v>0</v>
      </c>
      <c r="K1148" s="7">
        <f>SUMIFS(NK_XUAT_NHAP!L:L,NK_XUAT_NHAP!E:E,A1148,NK_XUAT_NHAP!B:B,"PXK")</f>
        <v>0</v>
      </c>
      <c r="L1148" s="7">
        <f>SUMIFS(NK_XUAT_NHAP!O:O,NK_XUAT_NHAP!E:E,A1148,NK_XUAT_NHAP!B:B,"PXK")</f>
        <v>0</v>
      </c>
      <c r="M1148" s="7">
        <f t="shared" si="70"/>
        <v>22</v>
      </c>
      <c r="N1148" s="7">
        <f t="shared" si="71"/>
        <v>6571400</v>
      </c>
      <c r="O1148" s="7">
        <f t="shared" si="72"/>
        <v>298700</v>
      </c>
    </row>
    <row r="1149" spans="1:15" ht="19.5" customHeight="1" x14ac:dyDescent="0.25">
      <c r="A1149" s="106" t="s">
        <v>3182</v>
      </c>
      <c r="B1149" s="21" t="s">
        <v>3183</v>
      </c>
      <c r="C1149" s="23" t="s">
        <v>49</v>
      </c>
      <c r="D1149" s="23">
        <v>1040</v>
      </c>
      <c r="E1149" s="23"/>
      <c r="F1149" s="23">
        <v>68800</v>
      </c>
      <c r="G1149" s="107">
        <f t="shared" si="69"/>
        <v>71552000</v>
      </c>
      <c r="I1149" s="7">
        <f>SUMIFS(NK_XUAT_NHAP!L:L,NK_XUAT_NHAP!E:E,A1149,NK_XUAT_NHAP!B:B,"PNK")</f>
        <v>0</v>
      </c>
      <c r="J1149" s="7">
        <f>SUMIFS(NK_XUAT_NHAP!O:O,NK_XUAT_NHAP!E:E,A1149,NK_XUAT_NHAP!B:B,"PNK")</f>
        <v>0</v>
      </c>
      <c r="K1149" s="7">
        <f>SUMIFS(NK_XUAT_NHAP!L:L,NK_XUAT_NHAP!E:E,A1149,NK_XUAT_NHAP!B:B,"PXK")</f>
        <v>61</v>
      </c>
      <c r="L1149" s="7">
        <f>SUMIFS(NK_XUAT_NHAP!O:O,NK_XUAT_NHAP!E:E,A1149,NK_XUAT_NHAP!B:B,"PXK")</f>
        <v>5624200</v>
      </c>
      <c r="M1149" s="7">
        <f t="shared" si="70"/>
        <v>979</v>
      </c>
      <c r="N1149" s="7">
        <f t="shared" si="71"/>
        <v>65927800</v>
      </c>
      <c r="O1149" s="7">
        <f t="shared" si="72"/>
        <v>67341.981613891723</v>
      </c>
    </row>
    <row r="1150" spans="1:15" ht="19.5" customHeight="1" x14ac:dyDescent="0.25">
      <c r="A1150" s="106" t="s">
        <v>3184</v>
      </c>
      <c r="B1150" s="21" t="s">
        <v>3185</v>
      </c>
      <c r="C1150" s="23" t="s">
        <v>49</v>
      </c>
      <c r="D1150" s="23">
        <v>170</v>
      </c>
      <c r="E1150" s="23"/>
      <c r="F1150" s="23">
        <v>373300</v>
      </c>
      <c r="G1150" s="107">
        <f t="shared" si="69"/>
        <v>63461000</v>
      </c>
      <c r="I1150" s="7">
        <f>SUMIFS(NK_XUAT_NHAP!L:L,NK_XUAT_NHAP!E:E,A1150,NK_XUAT_NHAP!B:B,"PNK")</f>
        <v>83</v>
      </c>
      <c r="J1150" s="7">
        <f>SUMIFS(NK_XUAT_NHAP!O:O,NK_XUAT_NHAP!E:E,A1150,NK_XUAT_NHAP!B:B,"PNK")</f>
        <v>30983900</v>
      </c>
      <c r="K1150" s="7">
        <f>SUMIFS(NK_XUAT_NHAP!L:L,NK_XUAT_NHAP!E:E,A1150,NK_XUAT_NHAP!B:B,"PXK")</f>
        <v>18</v>
      </c>
      <c r="L1150" s="7">
        <f>SUMIFS(NK_XUAT_NHAP!O:O,NK_XUAT_NHAP!E:E,A1150,NK_XUAT_NHAP!B:B,"PXK")</f>
        <v>9278800</v>
      </c>
      <c r="M1150" s="7">
        <f t="shared" si="70"/>
        <v>235</v>
      </c>
      <c r="N1150" s="7">
        <f t="shared" si="71"/>
        <v>85166100</v>
      </c>
      <c r="O1150" s="7">
        <f t="shared" si="72"/>
        <v>362408.93617021275</v>
      </c>
    </row>
    <row r="1151" spans="1:15" ht="19.5" customHeight="1" x14ac:dyDescent="0.25">
      <c r="A1151" s="106" t="s">
        <v>3186</v>
      </c>
      <c r="B1151" s="21" t="s">
        <v>3187</v>
      </c>
      <c r="C1151" s="23" t="s">
        <v>49</v>
      </c>
      <c r="D1151" s="23">
        <v>2</v>
      </c>
      <c r="E1151" s="23"/>
      <c r="F1151" s="23">
        <v>300000</v>
      </c>
      <c r="G1151" s="107">
        <f t="shared" si="69"/>
        <v>600000</v>
      </c>
      <c r="I1151" s="7">
        <f>SUMIFS(NK_XUAT_NHAP!L:L,NK_XUAT_NHAP!E:E,A1151,NK_XUAT_NHAP!B:B,"PNK")</f>
        <v>0</v>
      </c>
      <c r="J1151" s="7">
        <f>SUMIFS(NK_XUAT_NHAP!O:O,NK_XUAT_NHAP!E:E,A1151,NK_XUAT_NHAP!B:B,"PNK")</f>
        <v>0</v>
      </c>
      <c r="K1151" s="7">
        <f>SUMIFS(NK_XUAT_NHAP!L:L,NK_XUAT_NHAP!E:E,A1151,NK_XUAT_NHAP!B:B,"PXK")</f>
        <v>0</v>
      </c>
      <c r="L1151" s="7">
        <f>SUMIFS(NK_XUAT_NHAP!O:O,NK_XUAT_NHAP!E:E,A1151,NK_XUAT_NHAP!B:B,"PXK")</f>
        <v>0</v>
      </c>
      <c r="M1151" s="7">
        <f t="shared" si="70"/>
        <v>2</v>
      </c>
      <c r="N1151" s="7">
        <f t="shared" si="71"/>
        <v>600000</v>
      </c>
      <c r="O1151" s="7">
        <f t="shared" si="72"/>
        <v>300000</v>
      </c>
    </row>
    <row r="1152" spans="1:15" ht="19.5" customHeight="1" x14ac:dyDescent="0.25">
      <c r="A1152" s="106" t="s">
        <v>642</v>
      </c>
      <c r="B1152" s="21" t="s">
        <v>3188</v>
      </c>
      <c r="C1152" s="23" t="s">
        <v>49</v>
      </c>
      <c r="D1152" s="23">
        <v>8</v>
      </c>
      <c r="E1152" s="23"/>
      <c r="F1152" s="23">
        <v>60800</v>
      </c>
      <c r="G1152" s="107">
        <f t="shared" si="69"/>
        <v>486400</v>
      </c>
      <c r="I1152" s="7">
        <f>SUMIFS(NK_XUAT_NHAP!L:L,NK_XUAT_NHAP!E:E,A1152,NK_XUAT_NHAP!B:B,"PNK")</f>
        <v>0</v>
      </c>
      <c r="J1152" s="7">
        <f>SUMIFS(NK_XUAT_NHAP!O:O,NK_XUAT_NHAP!E:E,A1152,NK_XUAT_NHAP!B:B,"PNK")</f>
        <v>0</v>
      </c>
      <c r="K1152" s="7">
        <f>SUMIFS(NK_XUAT_NHAP!L:L,NK_XUAT_NHAP!E:E,A1152,NK_XUAT_NHAP!B:B,"PXK")</f>
        <v>0</v>
      </c>
      <c r="L1152" s="7">
        <f>SUMIFS(NK_XUAT_NHAP!O:O,NK_XUAT_NHAP!E:E,A1152,NK_XUAT_NHAP!B:B,"PXK")</f>
        <v>0</v>
      </c>
      <c r="M1152" s="7">
        <f t="shared" si="70"/>
        <v>8</v>
      </c>
      <c r="N1152" s="7">
        <f t="shared" si="71"/>
        <v>486400</v>
      </c>
      <c r="O1152" s="7">
        <f t="shared" si="72"/>
        <v>60800</v>
      </c>
    </row>
    <row r="1153" spans="1:15" ht="19.5" customHeight="1" x14ac:dyDescent="0.25">
      <c r="A1153" s="106" t="s">
        <v>643</v>
      </c>
      <c r="B1153" s="21" t="s">
        <v>644</v>
      </c>
      <c r="C1153" s="23" t="s">
        <v>49</v>
      </c>
      <c r="D1153" s="23">
        <v>89</v>
      </c>
      <c r="E1153" s="23"/>
      <c r="F1153" s="23">
        <v>55300</v>
      </c>
      <c r="G1153" s="107">
        <f t="shared" si="69"/>
        <v>4921700</v>
      </c>
      <c r="I1153" s="7">
        <f>SUMIFS(NK_XUAT_NHAP!L:L,NK_XUAT_NHAP!E:E,A1153,NK_XUAT_NHAP!B:B,"PNK")</f>
        <v>0</v>
      </c>
      <c r="J1153" s="7">
        <f>SUMIFS(NK_XUAT_NHAP!O:O,NK_XUAT_NHAP!E:E,A1153,NK_XUAT_NHAP!B:B,"PNK")</f>
        <v>0</v>
      </c>
      <c r="K1153" s="7">
        <f>SUMIFS(NK_XUAT_NHAP!L:L,NK_XUAT_NHAP!E:E,A1153,NK_XUAT_NHAP!B:B,"PXK")</f>
        <v>54</v>
      </c>
      <c r="L1153" s="7">
        <f>SUMIFS(NK_XUAT_NHAP!O:O,NK_XUAT_NHAP!E:E,A1153,NK_XUAT_NHAP!B:B,"PXK")</f>
        <v>4080000</v>
      </c>
      <c r="M1153" s="7">
        <f t="shared" si="70"/>
        <v>35</v>
      </c>
      <c r="N1153" s="7">
        <f t="shared" si="71"/>
        <v>841700</v>
      </c>
      <c r="O1153" s="7">
        <f t="shared" si="72"/>
        <v>24048.571428571428</v>
      </c>
    </row>
    <row r="1154" spans="1:15" ht="19.5" customHeight="1" x14ac:dyDescent="0.25">
      <c r="A1154" s="106" t="s">
        <v>709</v>
      </c>
      <c r="B1154" s="21" t="s">
        <v>710</v>
      </c>
      <c r="C1154" s="23" t="s">
        <v>49</v>
      </c>
      <c r="D1154" s="23">
        <v>1</v>
      </c>
      <c r="E1154" s="23"/>
      <c r="F1154" s="23">
        <v>309000</v>
      </c>
      <c r="G1154" s="107">
        <f t="shared" si="69"/>
        <v>309000</v>
      </c>
      <c r="I1154" s="7">
        <f>SUMIFS(NK_XUAT_NHAP!L:L,NK_XUAT_NHAP!E:E,A1154,NK_XUAT_NHAP!B:B,"PNK")</f>
        <v>0</v>
      </c>
      <c r="J1154" s="7">
        <f>SUMIFS(NK_XUAT_NHAP!O:O,NK_XUAT_NHAP!E:E,A1154,NK_XUAT_NHAP!B:B,"PNK")</f>
        <v>0</v>
      </c>
      <c r="K1154" s="7">
        <f>SUMIFS(NK_XUAT_NHAP!L:L,NK_XUAT_NHAP!E:E,A1154,NK_XUAT_NHAP!B:B,"PXK")</f>
        <v>0</v>
      </c>
      <c r="L1154" s="7">
        <f>SUMIFS(NK_XUAT_NHAP!O:O,NK_XUAT_NHAP!E:E,A1154,NK_XUAT_NHAP!B:B,"PXK")</f>
        <v>0</v>
      </c>
      <c r="M1154" s="7">
        <f t="shared" si="70"/>
        <v>1</v>
      </c>
      <c r="N1154" s="7">
        <f t="shared" si="71"/>
        <v>309000</v>
      </c>
      <c r="O1154" s="7">
        <f t="shared" si="72"/>
        <v>309000</v>
      </c>
    </row>
    <row r="1155" spans="1:15" ht="19.5" customHeight="1" x14ac:dyDescent="0.25">
      <c r="A1155" s="106" t="s">
        <v>711</v>
      </c>
      <c r="B1155" s="21" t="s">
        <v>3189</v>
      </c>
      <c r="C1155" s="23" t="s">
        <v>49</v>
      </c>
      <c r="D1155" s="23">
        <v>1</v>
      </c>
      <c r="E1155" s="23"/>
      <c r="F1155" s="23">
        <v>250000</v>
      </c>
      <c r="G1155" s="107">
        <f t="shared" ref="G1155:G1218" si="73">(D1155+E1155)*F1155</f>
        <v>250000</v>
      </c>
      <c r="I1155" s="7">
        <f>SUMIFS(NK_XUAT_NHAP!L:L,NK_XUAT_NHAP!E:E,A1155,NK_XUAT_NHAP!B:B,"PNK")</f>
        <v>0</v>
      </c>
      <c r="J1155" s="7">
        <f>SUMIFS(NK_XUAT_NHAP!O:O,NK_XUAT_NHAP!E:E,A1155,NK_XUAT_NHAP!B:B,"PNK")</f>
        <v>0</v>
      </c>
      <c r="K1155" s="7">
        <f>SUMIFS(NK_XUAT_NHAP!L:L,NK_XUAT_NHAP!E:E,A1155,NK_XUAT_NHAP!B:B,"PXK")</f>
        <v>0</v>
      </c>
      <c r="L1155" s="7">
        <f>SUMIFS(NK_XUAT_NHAP!O:O,NK_XUAT_NHAP!E:E,A1155,NK_XUAT_NHAP!B:B,"PXK")</f>
        <v>0</v>
      </c>
      <c r="M1155" s="7">
        <f t="shared" si="70"/>
        <v>1</v>
      </c>
      <c r="N1155" s="7">
        <f t="shared" si="71"/>
        <v>250000</v>
      </c>
      <c r="O1155" s="7">
        <f t="shared" si="72"/>
        <v>250000</v>
      </c>
    </row>
    <row r="1156" spans="1:15" ht="19.5" customHeight="1" x14ac:dyDescent="0.25">
      <c r="A1156" s="106" t="s">
        <v>712</v>
      </c>
      <c r="B1156" s="21" t="s">
        <v>3190</v>
      </c>
      <c r="C1156" s="23" t="s">
        <v>49</v>
      </c>
      <c r="D1156" s="23">
        <v>0</v>
      </c>
      <c r="E1156" s="23"/>
      <c r="F1156" s="23">
        <v>210000</v>
      </c>
      <c r="G1156" s="107">
        <f t="shared" si="73"/>
        <v>0</v>
      </c>
      <c r="I1156" s="7">
        <f>SUMIFS(NK_XUAT_NHAP!L:L,NK_XUAT_NHAP!E:E,A1156,NK_XUAT_NHAP!B:B,"PNK")</f>
        <v>0</v>
      </c>
      <c r="J1156" s="7">
        <f>SUMIFS(NK_XUAT_NHAP!O:O,NK_XUAT_NHAP!E:E,A1156,NK_XUAT_NHAP!B:B,"PNK")</f>
        <v>0</v>
      </c>
      <c r="K1156" s="7">
        <f>SUMIFS(NK_XUAT_NHAP!L:L,NK_XUAT_NHAP!E:E,A1156,NK_XUAT_NHAP!B:B,"PXK")</f>
        <v>0</v>
      </c>
      <c r="L1156" s="7">
        <f>SUMIFS(NK_XUAT_NHAP!O:O,NK_XUAT_NHAP!E:E,A1156,NK_XUAT_NHAP!B:B,"PXK")</f>
        <v>0</v>
      </c>
      <c r="M1156" s="7">
        <f t="shared" ref="M1156:M1219" si="74">D1156+E1156+I1156-K1156</f>
        <v>0</v>
      </c>
      <c r="N1156" s="7">
        <f t="shared" ref="N1156:N1219" si="75">G1156+J1156-L1156</f>
        <v>0</v>
      </c>
      <c r="O1156" s="7">
        <f t="shared" ref="O1156:O1219" si="76">+IF(M1156=0,0,N1156/M1156)</f>
        <v>0</v>
      </c>
    </row>
    <row r="1157" spans="1:15" ht="19.5" customHeight="1" x14ac:dyDescent="0.25">
      <c r="A1157" s="106" t="s">
        <v>860</v>
      </c>
      <c r="B1157" s="21" t="s">
        <v>861</v>
      </c>
      <c r="C1157" s="23" t="s">
        <v>52</v>
      </c>
      <c r="D1157" s="23">
        <v>2</v>
      </c>
      <c r="E1157" s="23"/>
      <c r="F1157" s="23">
        <v>80900</v>
      </c>
      <c r="G1157" s="107">
        <f t="shared" si="73"/>
        <v>161800</v>
      </c>
      <c r="I1157" s="7">
        <f>SUMIFS(NK_XUAT_NHAP!L:L,NK_XUAT_NHAP!E:E,A1157,NK_XUAT_NHAP!B:B,"PNK")</f>
        <v>0</v>
      </c>
      <c r="J1157" s="7">
        <f>SUMIFS(NK_XUAT_NHAP!O:O,NK_XUAT_NHAP!E:E,A1157,NK_XUAT_NHAP!B:B,"PNK")</f>
        <v>0</v>
      </c>
      <c r="K1157" s="7">
        <f>SUMIFS(NK_XUAT_NHAP!L:L,NK_XUAT_NHAP!E:E,A1157,NK_XUAT_NHAP!B:B,"PXK")</f>
        <v>0</v>
      </c>
      <c r="L1157" s="7">
        <f>SUMIFS(NK_XUAT_NHAP!O:O,NK_XUAT_NHAP!E:E,A1157,NK_XUAT_NHAP!B:B,"PXK")</f>
        <v>0</v>
      </c>
      <c r="M1157" s="7">
        <f t="shared" si="74"/>
        <v>2</v>
      </c>
      <c r="N1157" s="7">
        <f t="shared" si="75"/>
        <v>161800</v>
      </c>
      <c r="O1157" s="7">
        <f t="shared" si="76"/>
        <v>80900</v>
      </c>
    </row>
    <row r="1158" spans="1:15" ht="19.5" customHeight="1" x14ac:dyDescent="0.25">
      <c r="A1158" s="106" t="s">
        <v>862</v>
      </c>
      <c r="B1158" s="21" t="s">
        <v>3191</v>
      </c>
      <c r="C1158" s="23" t="s">
        <v>49</v>
      </c>
      <c r="D1158" s="23">
        <v>0</v>
      </c>
      <c r="E1158" s="23"/>
      <c r="F1158" s="23">
        <v>172960</v>
      </c>
      <c r="G1158" s="107">
        <f t="shared" si="73"/>
        <v>0</v>
      </c>
      <c r="I1158" s="7">
        <f>SUMIFS(NK_XUAT_NHAP!L:L,NK_XUAT_NHAP!E:E,A1158,NK_XUAT_NHAP!B:B,"PNK")</f>
        <v>0</v>
      </c>
      <c r="J1158" s="7">
        <f>SUMIFS(NK_XUAT_NHAP!O:O,NK_XUAT_NHAP!E:E,A1158,NK_XUAT_NHAP!B:B,"PNK")</f>
        <v>0</v>
      </c>
      <c r="K1158" s="7">
        <f>SUMIFS(NK_XUAT_NHAP!L:L,NK_XUAT_NHAP!E:E,A1158,NK_XUAT_NHAP!B:B,"PXK")</f>
        <v>0</v>
      </c>
      <c r="L1158" s="7">
        <f>SUMIFS(NK_XUAT_NHAP!O:O,NK_XUAT_NHAP!E:E,A1158,NK_XUAT_NHAP!B:B,"PXK")</f>
        <v>0</v>
      </c>
      <c r="M1158" s="7">
        <f t="shared" si="74"/>
        <v>0</v>
      </c>
      <c r="N1158" s="7">
        <f t="shared" si="75"/>
        <v>0</v>
      </c>
      <c r="O1158" s="7">
        <f t="shared" si="76"/>
        <v>0</v>
      </c>
    </row>
    <row r="1159" spans="1:15" ht="19.5" customHeight="1" x14ac:dyDescent="0.25">
      <c r="A1159" s="106" t="s">
        <v>3192</v>
      </c>
      <c r="B1159" s="21" t="s">
        <v>3193</v>
      </c>
      <c r="C1159" s="23" t="s">
        <v>52</v>
      </c>
      <c r="D1159" s="23">
        <v>32</v>
      </c>
      <c r="E1159" s="23"/>
      <c r="F1159" s="23">
        <v>33500</v>
      </c>
      <c r="G1159" s="107">
        <f t="shared" si="73"/>
        <v>1072000</v>
      </c>
      <c r="I1159" s="7">
        <f>SUMIFS(NK_XUAT_NHAP!L:L,NK_XUAT_NHAP!E:E,A1159,NK_XUAT_NHAP!B:B,"PNK")</f>
        <v>0</v>
      </c>
      <c r="J1159" s="7">
        <f>SUMIFS(NK_XUAT_NHAP!O:O,NK_XUAT_NHAP!E:E,A1159,NK_XUAT_NHAP!B:B,"PNK")</f>
        <v>0</v>
      </c>
      <c r="K1159" s="7">
        <f>SUMIFS(NK_XUAT_NHAP!L:L,NK_XUAT_NHAP!E:E,A1159,NK_XUAT_NHAP!B:B,"PXK")</f>
        <v>0</v>
      </c>
      <c r="L1159" s="7">
        <f>SUMIFS(NK_XUAT_NHAP!O:O,NK_XUAT_NHAP!E:E,A1159,NK_XUAT_NHAP!B:B,"PXK")</f>
        <v>0</v>
      </c>
      <c r="M1159" s="7">
        <f t="shared" si="74"/>
        <v>32</v>
      </c>
      <c r="N1159" s="7">
        <f t="shared" si="75"/>
        <v>1072000</v>
      </c>
      <c r="O1159" s="7">
        <f t="shared" si="76"/>
        <v>33500</v>
      </c>
    </row>
    <row r="1160" spans="1:15" ht="19.5" customHeight="1" x14ac:dyDescent="0.25">
      <c r="A1160" s="106" t="s">
        <v>3194</v>
      </c>
      <c r="B1160" s="21" t="s">
        <v>3195</v>
      </c>
      <c r="C1160" s="23" t="s">
        <v>49</v>
      </c>
      <c r="D1160" s="23">
        <v>0</v>
      </c>
      <c r="E1160" s="23"/>
      <c r="F1160" s="23">
        <v>248952</v>
      </c>
      <c r="G1160" s="107">
        <f t="shared" si="73"/>
        <v>0</v>
      </c>
      <c r="I1160" s="7">
        <f>SUMIFS(NK_XUAT_NHAP!L:L,NK_XUAT_NHAP!E:E,A1160,NK_XUAT_NHAP!B:B,"PNK")</f>
        <v>0</v>
      </c>
      <c r="J1160" s="7">
        <f>SUMIFS(NK_XUAT_NHAP!O:O,NK_XUAT_NHAP!E:E,A1160,NK_XUAT_NHAP!B:B,"PNK")</f>
        <v>0</v>
      </c>
      <c r="K1160" s="7">
        <f>SUMIFS(NK_XUAT_NHAP!L:L,NK_XUAT_NHAP!E:E,A1160,NK_XUAT_NHAP!B:B,"PXK")</f>
        <v>0</v>
      </c>
      <c r="L1160" s="7">
        <f>SUMIFS(NK_XUAT_NHAP!O:O,NK_XUAT_NHAP!E:E,A1160,NK_XUAT_NHAP!B:B,"PXK")</f>
        <v>0</v>
      </c>
      <c r="M1160" s="7">
        <f t="shared" si="74"/>
        <v>0</v>
      </c>
      <c r="N1160" s="7">
        <f t="shared" si="75"/>
        <v>0</v>
      </c>
      <c r="O1160" s="7">
        <f t="shared" si="76"/>
        <v>0</v>
      </c>
    </row>
    <row r="1161" spans="1:15" ht="19.5" customHeight="1" x14ac:dyDescent="0.25">
      <c r="A1161" s="106" t="s">
        <v>3196</v>
      </c>
      <c r="B1161" s="21" t="s">
        <v>3197</v>
      </c>
      <c r="C1161" s="23" t="s">
        <v>49</v>
      </c>
      <c r="D1161" s="23">
        <v>0</v>
      </c>
      <c r="E1161" s="23"/>
      <c r="F1161" s="23">
        <v>370852</v>
      </c>
      <c r="G1161" s="107">
        <f t="shared" si="73"/>
        <v>0</v>
      </c>
      <c r="I1161" s="7">
        <f>SUMIFS(NK_XUAT_NHAP!L:L,NK_XUAT_NHAP!E:E,A1161,NK_XUAT_NHAP!B:B,"PNK")</f>
        <v>0</v>
      </c>
      <c r="J1161" s="7">
        <f>SUMIFS(NK_XUAT_NHAP!O:O,NK_XUAT_NHAP!E:E,A1161,NK_XUAT_NHAP!B:B,"PNK")</f>
        <v>0</v>
      </c>
      <c r="K1161" s="7">
        <f>SUMIFS(NK_XUAT_NHAP!L:L,NK_XUAT_NHAP!E:E,A1161,NK_XUAT_NHAP!B:B,"PXK")</f>
        <v>0</v>
      </c>
      <c r="L1161" s="7">
        <f>SUMIFS(NK_XUAT_NHAP!O:O,NK_XUAT_NHAP!E:E,A1161,NK_XUAT_NHAP!B:B,"PXK")</f>
        <v>0</v>
      </c>
      <c r="M1161" s="7">
        <f t="shared" si="74"/>
        <v>0</v>
      </c>
      <c r="N1161" s="7">
        <f t="shared" si="75"/>
        <v>0</v>
      </c>
      <c r="O1161" s="7">
        <f t="shared" si="76"/>
        <v>0</v>
      </c>
    </row>
    <row r="1162" spans="1:15" ht="19.5" customHeight="1" x14ac:dyDescent="0.25">
      <c r="A1162" s="106" t="s">
        <v>3198</v>
      </c>
      <c r="B1162" s="21" t="s">
        <v>3199</v>
      </c>
      <c r="C1162" s="23" t="s">
        <v>52</v>
      </c>
      <c r="D1162" s="23">
        <v>15</v>
      </c>
      <c r="E1162" s="23"/>
      <c r="F1162" s="23">
        <v>150400</v>
      </c>
      <c r="G1162" s="107">
        <f t="shared" si="73"/>
        <v>2256000</v>
      </c>
      <c r="I1162" s="7">
        <f>SUMIFS(NK_XUAT_NHAP!L:L,NK_XUAT_NHAP!E:E,A1162,NK_XUAT_NHAP!B:B,"PNK")</f>
        <v>0</v>
      </c>
      <c r="J1162" s="7">
        <f>SUMIFS(NK_XUAT_NHAP!O:O,NK_XUAT_NHAP!E:E,A1162,NK_XUAT_NHAP!B:B,"PNK")</f>
        <v>0</v>
      </c>
      <c r="K1162" s="7">
        <f>SUMIFS(NK_XUAT_NHAP!L:L,NK_XUAT_NHAP!E:E,A1162,NK_XUAT_NHAP!B:B,"PXK")</f>
        <v>0</v>
      </c>
      <c r="L1162" s="7">
        <f>SUMIFS(NK_XUAT_NHAP!O:O,NK_XUAT_NHAP!E:E,A1162,NK_XUAT_NHAP!B:B,"PXK")</f>
        <v>0</v>
      </c>
      <c r="M1162" s="7">
        <f t="shared" si="74"/>
        <v>15</v>
      </c>
      <c r="N1162" s="7">
        <f t="shared" si="75"/>
        <v>2256000</v>
      </c>
      <c r="O1162" s="7">
        <f t="shared" si="76"/>
        <v>150400</v>
      </c>
    </row>
    <row r="1163" spans="1:15" ht="19.5" customHeight="1" x14ac:dyDescent="0.25">
      <c r="A1163" s="106" t="s">
        <v>3200</v>
      </c>
      <c r="B1163" s="21" t="s">
        <v>3201</v>
      </c>
      <c r="C1163" s="23" t="s">
        <v>49</v>
      </c>
      <c r="D1163" s="23">
        <v>0</v>
      </c>
      <c r="E1163" s="23"/>
      <c r="F1163" s="23">
        <v>169280</v>
      </c>
      <c r="G1163" s="107">
        <f t="shared" si="73"/>
        <v>0</v>
      </c>
      <c r="I1163" s="7">
        <f>SUMIFS(NK_XUAT_NHAP!L:L,NK_XUAT_NHAP!E:E,A1163,NK_XUAT_NHAP!B:B,"PNK")</f>
        <v>0</v>
      </c>
      <c r="J1163" s="7">
        <f>SUMIFS(NK_XUAT_NHAP!O:O,NK_XUAT_NHAP!E:E,A1163,NK_XUAT_NHAP!B:B,"PNK")</f>
        <v>0</v>
      </c>
      <c r="K1163" s="7">
        <f>SUMIFS(NK_XUAT_NHAP!L:L,NK_XUAT_NHAP!E:E,A1163,NK_XUAT_NHAP!B:B,"PXK")</f>
        <v>0</v>
      </c>
      <c r="L1163" s="7">
        <f>SUMIFS(NK_XUAT_NHAP!O:O,NK_XUAT_NHAP!E:E,A1163,NK_XUAT_NHAP!B:B,"PXK")</f>
        <v>0</v>
      </c>
      <c r="M1163" s="7">
        <f t="shared" si="74"/>
        <v>0</v>
      </c>
      <c r="N1163" s="7">
        <f t="shared" si="75"/>
        <v>0</v>
      </c>
      <c r="O1163" s="7">
        <f t="shared" si="76"/>
        <v>0</v>
      </c>
    </row>
    <row r="1164" spans="1:15" ht="19.5" customHeight="1" x14ac:dyDescent="0.25">
      <c r="A1164" s="106" t="s">
        <v>3202</v>
      </c>
      <c r="B1164" s="21" t="s">
        <v>3203</v>
      </c>
      <c r="C1164" s="23" t="s">
        <v>52</v>
      </c>
      <c r="D1164" s="23">
        <v>0</v>
      </c>
      <c r="E1164" s="23"/>
      <c r="F1164" s="23">
        <v>67400</v>
      </c>
      <c r="G1164" s="107">
        <f t="shared" si="73"/>
        <v>0</v>
      </c>
      <c r="I1164" s="7">
        <f>SUMIFS(NK_XUAT_NHAP!L:L,NK_XUAT_NHAP!E:E,A1164,NK_XUAT_NHAP!B:B,"PNK")</f>
        <v>0</v>
      </c>
      <c r="J1164" s="7">
        <f>SUMIFS(NK_XUAT_NHAP!O:O,NK_XUAT_NHAP!E:E,A1164,NK_XUAT_NHAP!B:B,"PNK")</f>
        <v>0</v>
      </c>
      <c r="K1164" s="7">
        <f>SUMIFS(NK_XUAT_NHAP!L:L,NK_XUAT_NHAP!E:E,A1164,NK_XUAT_NHAP!B:B,"PXK")</f>
        <v>0</v>
      </c>
      <c r="L1164" s="7">
        <f>SUMIFS(NK_XUAT_NHAP!O:O,NK_XUAT_NHAP!E:E,A1164,NK_XUAT_NHAP!B:B,"PXK")</f>
        <v>0</v>
      </c>
      <c r="M1164" s="7">
        <f t="shared" si="74"/>
        <v>0</v>
      </c>
      <c r="N1164" s="7">
        <f t="shared" si="75"/>
        <v>0</v>
      </c>
      <c r="O1164" s="7">
        <f t="shared" si="76"/>
        <v>0</v>
      </c>
    </row>
    <row r="1165" spans="1:15" ht="19.5" customHeight="1" x14ac:dyDescent="0.25">
      <c r="A1165" s="106" t="s">
        <v>3204</v>
      </c>
      <c r="B1165" s="21" t="s">
        <v>3205</v>
      </c>
      <c r="C1165" s="23" t="s">
        <v>49</v>
      </c>
      <c r="D1165" s="23">
        <v>0</v>
      </c>
      <c r="E1165" s="23"/>
      <c r="F1165" s="23">
        <v>174800</v>
      </c>
      <c r="G1165" s="107">
        <f t="shared" si="73"/>
        <v>0</v>
      </c>
      <c r="I1165" s="7">
        <f>SUMIFS(NK_XUAT_NHAP!L:L,NK_XUAT_NHAP!E:E,A1165,NK_XUAT_NHAP!B:B,"PNK")</f>
        <v>0</v>
      </c>
      <c r="J1165" s="7">
        <f>SUMIFS(NK_XUAT_NHAP!O:O,NK_XUAT_NHAP!E:E,A1165,NK_XUAT_NHAP!B:B,"PNK")</f>
        <v>0</v>
      </c>
      <c r="K1165" s="7">
        <f>SUMIFS(NK_XUAT_NHAP!L:L,NK_XUAT_NHAP!E:E,A1165,NK_XUAT_NHAP!B:B,"PXK")</f>
        <v>0</v>
      </c>
      <c r="L1165" s="7">
        <f>SUMIFS(NK_XUAT_NHAP!O:O,NK_XUAT_NHAP!E:E,A1165,NK_XUAT_NHAP!B:B,"PXK")</f>
        <v>0</v>
      </c>
      <c r="M1165" s="7">
        <f t="shared" si="74"/>
        <v>0</v>
      </c>
      <c r="N1165" s="7">
        <f t="shared" si="75"/>
        <v>0</v>
      </c>
      <c r="O1165" s="7">
        <f t="shared" si="76"/>
        <v>0</v>
      </c>
    </row>
    <row r="1166" spans="1:15" ht="19.5" customHeight="1" x14ac:dyDescent="0.25">
      <c r="A1166" s="106" t="s">
        <v>3206</v>
      </c>
      <c r="B1166" s="21" t="s">
        <v>3207</v>
      </c>
      <c r="C1166" s="23" t="s">
        <v>52</v>
      </c>
      <c r="D1166" s="23">
        <v>0</v>
      </c>
      <c r="E1166" s="23"/>
      <c r="F1166" s="23">
        <v>251900</v>
      </c>
      <c r="G1166" s="107">
        <f t="shared" si="73"/>
        <v>0</v>
      </c>
      <c r="I1166" s="7">
        <f>SUMIFS(NK_XUAT_NHAP!L:L,NK_XUAT_NHAP!E:E,A1166,NK_XUAT_NHAP!B:B,"PNK")</f>
        <v>0</v>
      </c>
      <c r="J1166" s="7">
        <f>SUMIFS(NK_XUAT_NHAP!O:O,NK_XUAT_NHAP!E:E,A1166,NK_XUAT_NHAP!B:B,"PNK")</f>
        <v>0</v>
      </c>
      <c r="K1166" s="7">
        <f>SUMIFS(NK_XUAT_NHAP!L:L,NK_XUAT_NHAP!E:E,A1166,NK_XUAT_NHAP!B:B,"PXK")</f>
        <v>0</v>
      </c>
      <c r="L1166" s="7">
        <f>SUMIFS(NK_XUAT_NHAP!O:O,NK_XUAT_NHAP!E:E,A1166,NK_XUAT_NHAP!B:B,"PXK")</f>
        <v>0</v>
      </c>
      <c r="M1166" s="7">
        <f t="shared" si="74"/>
        <v>0</v>
      </c>
      <c r="N1166" s="7">
        <f t="shared" si="75"/>
        <v>0</v>
      </c>
      <c r="O1166" s="7">
        <f t="shared" si="76"/>
        <v>0</v>
      </c>
    </row>
    <row r="1167" spans="1:15" ht="19.5" customHeight="1" x14ac:dyDescent="0.25">
      <c r="A1167" s="106" t="s">
        <v>3208</v>
      </c>
      <c r="B1167" s="21" t="s">
        <v>3209</v>
      </c>
      <c r="C1167" s="23" t="s">
        <v>49</v>
      </c>
      <c r="D1167" s="23">
        <v>0</v>
      </c>
      <c r="E1167" s="23"/>
      <c r="F1167" s="23">
        <v>375200</v>
      </c>
      <c r="G1167" s="107">
        <f t="shared" si="73"/>
        <v>0</v>
      </c>
      <c r="I1167" s="7">
        <f>SUMIFS(NK_XUAT_NHAP!L:L,NK_XUAT_NHAP!E:E,A1167,NK_XUAT_NHAP!B:B,"PNK")</f>
        <v>0</v>
      </c>
      <c r="J1167" s="7">
        <f>SUMIFS(NK_XUAT_NHAP!O:O,NK_XUAT_NHAP!E:E,A1167,NK_XUAT_NHAP!B:B,"PNK")</f>
        <v>0</v>
      </c>
      <c r="K1167" s="7">
        <f>SUMIFS(NK_XUAT_NHAP!L:L,NK_XUAT_NHAP!E:E,A1167,NK_XUAT_NHAP!B:B,"PXK")</f>
        <v>0</v>
      </c>
      <c r="L1167" s="7">
        <f>SUMIFS(NK_XUAT_NHAP!O:O,NK_XUAT_NHAP!E:E,A1167,NK_XUAT_NHAP!B:B,"PXK")</f>
        <v>0</v>
      </c>
      <c r="M1167" s="7">
        <f t="shared" si="74"/>
        <v>0</v>
      </c>
      <c r="N1167" s="7">
        <f t="shared" si="75"/>
        <v>0</v>
      </c>
      <c r="O1167" s="7">
        <f t="shared" si="76"/>
        <v>0</v>
      </c>
    </row>
    <row r="1168" spans="1:15" ht="19.5" customHeight="1" x14ac:dyDescent="0.25">
      <c r="A1168" s="106" t="s">
        <v>3210</v>
      </c>
      <c r="B1168" s="21" t="s">
        <v>3211</v>
      </c>
      <c r="C1168" s="23" t="s">
        <v>52</v>
      </c>
      <c r="D1168" s="23">
        <v>0</v>
      </c>
      <c r="E1168" s="23"/>
      <c r="F1168" s="23">
        <v>171300</v>
      </c>
      <c r="G1168" s="107">
        <f t="shared" si="73"/>
        <v>0</v>
      </c>
      <c r="I1168" s="7">
        <f>SUMIFS(NK_XUAT_NHAP!L:L,NK_XUAT_NHAP!E:E,A1168,NK_XUAT_NHAP!B:B,"PNK")</f>
        <v>0</v>
      </c>
      <c r="J1168" s="7">
        <f>SUMIFS(NK_XUAT_NHAP!O:O,NK_XUAT_NHAP!E:E,A1168,NK_XUAT_NHAP!B:B,"PNK")</f>
        <v>0</v>
      </c>
      <c r="K1168" s="7">
        <f>SUMIFS(NK_XUAT_NHAP!L:L,NK_XUAT_NHAP!E:E,A1168,NK_XUAT_NHAP!B:B,"PXK")</f>
        <v>0</v>
      </c>
      <c r="L1168" s="7">
        <f>SUMIFS(NK_XUAT_NHAP!O:O,NK_XUAT_NHAP!E:E,A1168,NK_XUAT_NHAP!B:B,"PXK")</f>
        <v>0</v>
      </c>
      <c r="M1168" s="7">
        <f t="shared" si="74"/>
        <v>0</v>
      </c>
      <c r="N1168" s="7">
        <f t="shared" si="75"/>
        <v>0</v>
      </c>
      <c r="O1168" s="7">
        <f t="shared" si="76"/>
        <v>0</v>
      </c>
    </row>
    <row r="1169" spans="1:15" ht="19.5" customHeight="1" x14ac:dyDescent="0.25">
      <c r="A1169" s="106" t="s">
        <v>918</v>
      </c>
      <c r="B1169" s="21" t="s">
        <v>919</v>
      </c>
      <c r="C1169" s="23" t="s">
        <v>49</v>
      </c>
      <c r="D1169" s="23">
        <v>0</v>
      </c>
      <c r="E1169" s="23"/>
      <c r="F1169" s="23">
        <v>400</v>
      </c>
      <c r="G1169" s="107">
        <f t="shared" si="73"/>
        <v>0</v>
      </c>
      <c r="I1169" s="7">
        <f>SUMIFS(NK_XUAT_NHAP!L:L,NK_XUAT_NHAP!E:E,A1169,NK_XUAT_NHAP!B:B,"PNK")</f>
        <v>0</v>
      </c>
      <c r="J1169" s="7">
        <f>SUMIFS(NK_XUAT_NHAP!O:O,NK_XUAT_NHAP!E:E,A1169,NK_XUAT_NHAP!B:B,"PNK")</f>
        <v>0</v>
      </c>
      <c r="K1169" s="7">
        <f>SUMIFS(NK_XUAT_NHAP!L:L,NK_XUAT_NHAP!E:E,A1169,NK_XUAT_NHAP!B:B,"PXK")</f>
        <v>0</v>
      </c>
      <c r="L1169" s="7">
        <f>SUMIFS(NK_XUAT_NHAP!O:O,NK_XUAT_NHAP!E:E,A1169,NK_XUAT_NHAP!B:B,"PXK")</f>
        <v>0</v>
      </c>
      <c r="M1169" s="7">
        <f t="shared" si="74"/>
        <v>0</v>
      </c>
      <c r="N1169" s="7">
        <f t="shared" si="75"/>
        <v>0</v>
      </c>
      <c r="O1169" s="7">
        <f t="shared" si="76"/>
        <v>0</v>
      </c>
    </row>
    <row r="1170" spans="1:15" ht="19.5" customHeight="1" x14ac:dyDescent="0.25">
      <c r="A1170" s="106" t="s">
        <v>920</v>
      </c>
      <c r="B1170" s="21" t="s">
        <v>3212</v>
      </c>
      <c r="C1170" s="23" t="s">
        <v>1</v>
      </c>
      <c r="D1170" s="23">
        <v>0</v>
      </c>
      <c r="E1170" s="23"/>
      <c r="F1170" s="23">
        <v>1300</v>
      </c>
      <c r="G1170" s="107">
        <f t="shared" si="73"/>
        <v>0</v>
      </c>
      <c r="I1170" s="7">
        <f>SUMIFS(NK_XUAT_NHAP!L:L,NK_XUAT_NHAP!E:E,A1170,NK_XUAT_NHAP!B:B,"PNK")</f>
        <v>0</v>
      </c>
      <c r="J1170" s="7">
        <f>SUMIFS(NK_XUAT_NHAP!O:O,NK_XUAT_NHAP!E:E,A1170,NK_XUAT_NHAP!B:B,"PNK")</f>
        <v>0</v>
      </c>
      <c r="K1170" s="7">
        <f>SUMIFS(NK_XUAT_NHAP!L:L,NK_XUAT_NHAP!E:E,A1170,NK_XUAT_NHAP!B:B,"PXK")</f>
        <v>0</v>
      </c>
      <c r="L1170" s="7">
        <f>SUMIFS(NK_XUAT_NHAP!O:O,NK_XUAT_NHAP!E:E,A1170,NK_XUAT_NHAP!B:B,"PXK")</f>
        <v>0</v>
      </c>
      <c r="M1170" s="7">
        <f t="shared" si="74"/>
        <v>0</v>
      </c>
      <c r="N1170" s="7">
        <f t="shared" si="75"/>
        <v>0</v>
      </c>
      <c r="O1170" s="7">
        <f t="shared" si="76"/>
        <v>0</v>
      </c>
    </row>
    <row r="1171" spans="1:15" ht="19.5" customHeight="1" x14ac:dyDescent="0.25">
      <c r="A1171" s="106" t="s">
        <v>1460</v>
      </c>
      <c r="B1171" s="21" t="s">
        <v>1461</v>
      </c>
      <c r="C1171" s="23" t="s">
        <v>49</v>
      </c>
      <c r="D1171" s="23">
        <v>93</v>
      </c>
      <c r="E1171" s="23"/>
      <c r="F1171" s="23">
        <v>11400</v>
      </c>
      <c r="G1171" s="107">
        <f t="shared" si="73"/>
        <v>1060200</v>
      </c>
      <c r="I1171" s="7">
        <f>SUMIFS(NK_XUAT_NHAP!L:L,NK_XUAT_NHAP!E:E,A1171,NK_XUAT_NHAP!B:B,"PNK")</f>
        <v>0</v>
      </c>
      <c r="J1171" s="7">
        <f>SUMIFS(NK_XUAT_NHAP!O:O,NK_XUAT_NHAP!E:E,A1171,NK_XUAT_NHAP!B:B,"PNK")</f>
        <v>0</v>
      </c>
      <c r="K1171" s="7">
        <f>SUMIFS(NK_XUAT_NHAP!L:L,NK_XUAT_NHAP!E:E,A1171,NK_XUAT_NHAP!B:B,"PXK")</f>
        <v>0</v>
      </c>
      <c r="L1171" s="7">
        <f>SUMIFS(NK_XUAT_NHAP!O:O,NK_XUAT_NHAP!E:E,A1171,NK_XUAT_NHAP!B:B,"PXK")</f>
        <v>0</v>
      </c>
      <c r="M1171" s="7">
        <f t="shared" si="74"/>
        <v>93</v>
      </c>
      <c r="N1171" s="7">
        <f t="shared" si="75"/>
        <v>1060200</v>
      </c>
      <c r="O1171" s="7">
        <f t="shared" si="76"/>
        <v>11400</v>
      </c>
    </row>
    <row r="1172" spans="1:15" ht="19.5" customHeight="1" x14ac:dyDescent="0.25">
      <c r="A1172" s="106" t="s">
        <v>1887</v>
      </c>
      <c r="B1172" s="21" t="s">
        <v>3213</v>
      </c>
      <c r="C1172" s="23" t="s">
        <v>49</v>
      </c>
      <c r="D1172" s="23">
        <v>4</v>
      </c>
      <c r="E1172" s="23"/>
      <c r="F1172" s="23">
        <v>690000</v>
      </c>
      <c r="G1172" s="107">
        <f t="shared" si="73"/>
        <v>2760000</v>
      </c>
      <c r="I1172" s="7">
        <f>SUMIFS(NK_XUAT_NHAP!L:L,NK_XUAT_NHAP!E:E,A1172,NK_XUAT_NHAP!B:B,"PNK")</f>
        <v>0</v>
      </c>
      <c r="J1172" s="7">
        <f>SUMIFS(NK_XUAT_NHAP!O:O,NK_XUAT_NHAP!E:E,A1172,NK_XUAT_NHAP!B:B,"PNK")</f>
        <v>0</v>
      </c>
      <c r="K1172" s="7">
        <f>SUMIFS(NK_XUAT_NHAP!L:L,NK_XUAT_NHAP!E:E,A1172,NK_XUAT_NHAP!B:B,"PXK")</f>
        <v>0</v>
      </c>
      <c r="L1172" s="7">
        <f>SUMIFS(NK_XUAT_NHAP!O:O,NK_XUAT_NHAP!E:E,A1172,NK_XUAT_NHAP!B:B,"PXK")</f>
        <v>0</v>
      </c>
      <c r="M1172" s="7">
        <f t="shared" si="74"/>
        <v>4</v>
      </c>
      <c r="N1172" s="7">
        <f t="shared" si="75"/>
        <v>2760000</v>
      </c>
      <c r="O1172" s="7">
        <f t="shared" si="76"/>
        <v>690000</v>
      </c>
    </row>
    <row r="1173" spans="1:15" ht="19.5" customHeight="1" x14ac:dyDescent="0.25">
      <c r="A1173" s="106" t="s">
        <v>1888</v>
      </c>
      <c r="B1173" s="21" t="s">
        <v>3214</v>
      </c>
      <c r="C1173" s="23" t="s">
        <v>52</v>
      </c>
      <c r="D1173" s="23">
        <v>1</v>
      </c>
      <c r="E1173" s="23"/>
      <c r="F1173" s="23">
        <v>3314080</v>
      </c>
      <c r="G1173" s="107">
        <f t="shared" si="73"/>
        <v>3314080</v>
      </c>
      <c r="I1173" s="7">
        <f>SUMIFS(NK_XUAT_NHAP!L:L,NK_XUAT_NHAP!E:E,A1173,NK_XUAT_NHAP!B:B,"PNK")</f>
        <v>0</v>
      </c>
      <c r="J1173" s="7">
        <f>SUMIFS(NK_XUAT_NHAP!O:O,NK_XUAT_NHAP!E:E,A1173,NK_XUAT_NHAP!B:B,"PNK")</f>
        <v>0</v>
      </c>
      <c r="K1173" s="7">
        <f>SUMIFS(NK_XUAT_NHAP!L:L,NK_XUAT_NHAP!E:E,A1173,NK_XUAT_NHAP!B:B,"PXK")</f>
        <v>0</v>
      </c>
      <c r="L1173" s="7">
        <f>SUMIFS(NK_XUAT_NHAP!O:O,NK_XUAT_NHAP!E:E,A1173,NK_XUAT_NHAP!B:B,"PXK")</f>
        <v>0</v>
      </c>
      <c r="M1173" s="7">
        <f t="shared" si="74"/>
        <v>1</v>
      </c>
      <c r="N1173" s="7">
        <f t="shared" si="75"/>
        <v>3314080</v>
      </c>
      <c r="O1173" s="7">
        <f t="shared" si="76"/>
        <v>3314080</v>
      </c>
    </row>
    <row r="1174" spans="1:15" ht="19.5" customHeight="1" x14ac:dyDescent="0.25">
      <c r="A1174" s="106" t="s">
        <v>1889</v>
      </c>
      <c r="B1174" s="21" t="s">
        <v>2898</v>
      </c>
      <c r="C1174" s="23" t="s">
        <v>49</v>
      </c>
      <c r="D1174" s="23">
        <v>1</v>
      </c>
      <c r="E1174" s="23"/>
      <c r="F1174" s="23">
        <v>143296</v>
      </c>
      <c r="G1174" s="107">
        <f t="shared" si="73"/>
        <v>143296</v>
      </c>
      <c r="I1174" s="7">
        <f>SUMIFS(NK_XUAT_NHAP!L:L,NK_XUAT_NHAP!E:E,A1174,NK_XUAT_NHAP!B:B,"PNK")</f>
        <v>0</v>
      </c>
      <c r="J1174" s="7">
        <f>SUMIFS(NK_XUAT_NHAP!O:O,NK_XUAT_NHAP!E:E,A1174,NK_XUAT_NHAP!B:B,"PNK")</f>
        <v>0</v>
      </c>
      <c r="K1174" s="7">
        <f>SUMIFS(NK_XUAT_NHAP!L:L,NK_XUAT_NHAP!E:E,A1174,NK_XUAT_NHAP!B:B,"PXK")</f>
        <v>0</v>
      </c>
      <c r="L1174" s="7">
        <f>SUMIFS(NK_XUAT_NHAP!O:O,NK_XUAT_NHAP!E:E,A1174,NK_XUAT_NHAP!B:B,"PXK")</f>
        <v>0</v>
      </c>
      <c r="M1174" s="7">
        <f t="shared" si="74"/>
        <v>1</v>
      </c>
      <c r="N1174" s="7">
        <f t="shared" si="75"/>
        <v>143296</v>
      </c>
      <c r="O1174" s="7">
        <f t="shared" si="76"/>
        <v>143296</v>
      </c>
    </row>
    <row r="1175" spans="1:15" ht="19.5" customHeight="1" x14ac:dyDescent="0.25">
      <c r="A1175" s="106" t="s">
        <v>1891</v>
      </c>
      <c r="B1175" s="21" t="s">
        <v>2837</v>
      </c>
      <c r="C1175" s="23" t="s">
        <v>49</v>
      </c>
      <c r="D1175" s="23">
        <v>1</v>
      </c>
      <c r="E1175" s="23"/>
      <c r="F1175" s="23">
        <v>890961.92000000016</v>
      </c>
      <c r="G1175" s="107">
        <f t="shared" si="73"/>
        <v>890961.92000000016</v>
      </c>
      <c r="I1175" s="7">
        <f>SUMIFS(NK_XUAT_NHAP!L:L,NK_XUAT_NHAP!E:E,A1175,NK_XUAT_NHAP!B:B,"PNK")</f>
        <v>0</v>
      </c>
      <c r="J1175" s="7">
        <f>SUMIFS(NK_XUAT_NHAP!O:O,NK_XUAT_NHAP!E:E,A1175,NK_XUAT_NHAP!B:B,"PNK")</f>
        <v>0</v>
      </c>
      <c r="K1175" s="7">
        <f>SUMIFS(NK_XUAT_NHAP!L:L,NK_XUAT_NHAP!E:E,A1175,NK_XUAT_NHAP!B:B,"PXK")</f>
        <v>0</v>
      </c>
      <c r="L1175" s="7">
        <f>SUMIFS(NK_XUAT_NHAP!O:O,NK_XUAT_NHAP!E:E,A1175,NK_XUAT_NHAP!B:B,"PXK")</f>
        <v>0</v>
      </c>
      <c r="M1175" s="7">
        <f t="shared" si="74"/>
        <v>1</v>
      </c>
      <c r="N1175" s="7">
        <f t="shared" si="75"/>
        <v>890961.92000000016</v>
      </c>
      <c r="O1175" s="7">
        <f t="shared" si="76"/>
        <v>890961.92000000016</v>
      </c>
    </row>
    <row r="1176" spans="1:15" ht="19.5" customHeight="1" x14ac:dyDescent="0.25">
      <c r="A1176" s="106" t="s">
        <v>1892</v>
      </c>
      <c r="B1176" s="21" t="s">
        <v>3025</v>
      </c>
      <c r="C1176" s="23" t="s">
        <v>49</v>
      </c>
      <c r="D1176" s="23">
        <v>0</v>
      </c>
      <c r="E1176" s="23"/>
      <c r="F1176" s="23">
        <v>13888</v>
      </c>
      <c r="G1176" s="107">
        <f t="shared" si="73"/>
        <v>0</v>
      </c>
      <c r="I1176" s="7">
        <f>SUMIFS(NK_XUAT_NHAP!L:L,NK_XUAT_NHAP!E:E,A1176,NK_XUAT_NHAP!B:B,"PNK")</f>
        <v>0</v>
      </c>
      <c r="J1176" s="7">
        <f>SUMIFS(NK_XUAT_NHAP!O:O,NK_XUAT_NHAP!E:E,A1176,NK_XUAT_NHAP!B:B,"PNK")</f>
        <v>0</v>
      </c>
      <c r="K1176" s="7">
        <f>SUMIFS(NK_XUAT_NHAP!L:L,NK_XUAT_NHAP!E:E,A1176,NK_XUAT_NHAP!B:B,"PXK")</f>
        <v>0</v>
      </c>
      <c r="L1176" s="7">
        <f>SUMIFS(NK_XUAT_NHAP!O:O,NK_XUAT_NHAP!E:E,A1176,NK_XUAT_NHAP!B:B,"PXK")</f>
        <v>0</v>
      </c>
      <c r="M1176" s="7">
        <f t="shared" si="74"/>
        <v>0</v>
      </c>
      <c r="N1176" s="7">
        <f t="shared" si="75"/>
        <v>0</v>
      </c>
      <c r="O1176" s="7">
        <f t="shared" si="76"/>
        <v>0</v>
      </c>
    </row>
    <row r="1177" spans="1:15" ht="19.5" customHeight="1" x14ac:dyDescent="0.25">
      <c r="A1177" s="106" t="s">
        <v>1893</v>
      </c>
      <c r="B1177" s="21" t="s">
        <v>3215</v>
      </c>
      <c r="C1177" s="23" t="s">
        <v>49</v>
      </c>
      <c r="D1177" s="23">
        <v>1</v>
      </c>
      <c r="E1177" s="23"/>
      <c r="F1177" s="23">
        <v>487200</v>
      </c>
      <c r="G1177" s="107">
        <f t="shared" si="73"/>
        <v>487200</v>
      </c>
      <c r="I1177" s="7">
        <f>SUMIFS(NK_XUAT_NHAP!L:L,NK_XUAT_NHAP!E:E,A1177,NK_XUAT_NHAP!B:B,"PNK")</f>
        <v>0</v>
      </c>
      <c r="J1177" s="7">
        <f>SUMIFS(NK_XUAT_NHAP!O:O,NK_XUAT_NHAP!E:E,A1177,NK_XUAT_NHAP!B:B,"PNK")</f>
        <v>0</v>
      </c>
      <c r="K1177" s="7">
        <f>SUMIFS(NK_XUAT_NHAP!L:L,NK_XUAT_NHAP!E:E,A1177,NK_XUAT_NHAP!B:B,"PXK")</f>
        <v>0</v>
      </c>
      <c r="L1177" s="7">
        <f>SUMIFS(NK_XUAT_NHAP!O:O,NK_XUAT_NHAP!E:E,A1177,NK_XUAT_NHAP!B:B,"PXK")</f>
        <v>0</v>
      </c>
      <c r="M1177" s="7">
        <f t="shared" si="74"/>
        <v>1</v>
      </c>
      <c r="N1177" s="7">
        <f t="shared" si="75"/>
        <v>487200</v>
      </c>
      <c r="O1177" s="7">
        <f t="shared" si="76"/>
        <v>487200</v>
      </c>
    </row>
    <row r="1178" spans="1:15" ht="19.5" customHeight="1" x14ac:dyDescent="0.25">
      <c r="A1178" s="106" t="s">
        <v>1895</v>
      </c>
      <c r="B1178" s="21" t="s">
        <v>3216</v>
      </c>
      <c r="C1178" s="23" t="s">
        <v>49</v>
      </c>
      <c r="D1178" s="23">
        <v>3</v>
      </c>
      <c r="E1178" s="23"/>
      <c r="F1178" s="23">
        <v>489600</v>
      </c>
      <c r="G1178" s="107">
        <f t="shared" si="73"/>
        <v>1468800</v>
      </c>
      <c r="I1178" s="7">
        <f>SUMIFS(NK_XUAT_NHAP!L:L,NK_XUAT_NHAP!E:E,A1178,NK_XUAT_NHAP!B:B,"PNK")</f>
        <v>0</v>
      </c>
      <c r="J1178" s="7">
        <f>SUMIFS(NK_XUAT_NHAP!O:O,NK_XUAT_NHAP!E:E,A1178,NK_XUAT_NHAP!B:B,"PNK")</f>
        <v>0</v>
      </c>
      <c r="K1178" s="7">
        <f>SUMIFS(NK_XUAT_NHAP!L:L,NK_XUAT_NHAP!E:E,A1178,NK_XUAT_NHAP!B:B,"PXK")</f>
        <v>0</v>
      </c>
      <c r="L1178" s="7">
        <f>SUMIFS(NK_XUAT_NHAP!O:O,NK_XUAT_NHAP!E:E,A1178,NK_XUAT_NHAP!B:B,"PXK")</f>
        <v>0</v>
      </c>
      <c r="M1178" s="7">
        <f t="shared" si="74"/>
        <v>3</v>
      </c>
      <c r="N1178" s="7">
        <f t="shared" si="75"/>
        <v>1468800</v>
      </c>
      <c r="O1178" s="7">
        <f t="shared" si="76"/>
        <v>489600</v>
      </c>
    </row>
    <row r="1179" spans="1:15" ht="19.5" customHeight="1" x14ac:dyDescent="0.25">
      <c r="A1179" s="106" t="s">
        <v>1896</v>
      </c>
      <c r="B1179" s="21" t="s">
        <v>3217</v>
      </c>
      <c r="C1179" s="23" t="s">
        <v>49</v>
      </c>
      <c r="D1179" s="23">
        <v>7</v>
      </c>
      <c r="E1179" s="23"/>
      <c r="F1179" s="23">
        <v>5920</v>
      </c>
      <c r="G1179" s="107">
        <f t="shared" si="73"/>
        <v>41440</v>
      </c>
      <c r="I1179" s="7">
        <f>SUMIFS(NK_XUAT_NHAP!L:L,NK_XUAT_NHAP!E:E,A1179,NK_XUAT_NHAP!B:B,"PNK")</f>
        <v>0</v>
      </c>
      <c r="J1179" s="7">
        <f>SUMIFS(NK_XUAT_NHAP!O:O,NK_XUAT_NHAP!E:E,A1179,NK_XUAT_NHAP!B:B,"PNK")</f>
        <v>0</v>
      </c>
      <c r="K1179" s="7">
        <f>SUMIFS(NK_XUAT_NHAP!L:L,NK_XUAT_NHAP!E:E,A1179,NK_XUAT_NHAP!B:B,"PXK")</f>
        <v>0</v>
      </c>
      <c r="L1179" s="7">
        <f>SUMIFS(NK_XUAT_NHAP!O:O,NK_XUAT_NHAP!E:E,A1179,NK_XUAT_NHAP!B:B,"PXK")</f>
        <v>0</v>
      </c>
      <c r="M1179" s="7">
        <f t="shared" si="74"/>
        <v>7</v>
      </c>
      <c r="N1179" s="7">
        <f t="shared" si="75"/>
        <v>41440</v>
      </c>
      <c r="O1179" s="7">
        <f t="shared" si="76"/>
        <v>5920</v>
      </c>
    </row>
    <row r="1180" spans="1:15" ht="19.5" customHeight="1" x14ac:dyDescent="0.25">
      <c r="A1180" s="106" t="s">
        <v>1897</v>
      </c>
      <c r="B1180" s="21" t="s">
        <v>3218</v>
      </c>
      <c r="C1180" s="23" t="s">
        <v>49</v>
      </c>
      <c r="D1180" s="23">
        <v>226</v>
      </c>
      <c r="E1180" s="23"/>
      <c r="F1180" s="23">
        <v>3200</v>
      </c>
      <c r="G1180" s="107">
        <f t="shared" si="73"/>
        <v>723200</v>
      </c>
      <c r="I1180" s="7">
        <f>SUMIFS(NK_XUAT_NHAP!L:L,NK_XUAT_NHAP!E:E,A1180,NK_XUAT_NHAP!B:B,"PNK")</f>
        <v>0</v>
      </c>
      <c r="J1180" s="7">
        <f>SUMIFS(NK_XUAT_NHAP!O:O,NK_XUAT_NHAP!E:E,A1180,NK_XUAT_NHAP!B:B,"PNK")</f>
        <v>0</v>
      </c>
      <c r="K1180" s="7">
        <f>SUMIFS(NK_XUAT_NHAP!L:L,NK_XUAT_NHAP!E:E,A1180,NK_XUAT_NHAP!B:B,"PXK")</f>
        <v>0</v>
      </c>
      <c r="L1180" s="7">
        <f>SUMIFS(NK_XUAT_NHAP!O:O,NK_XUAT_NHAP!E:E,A1180,NK_XUAT_NHAP!B:B,"PXK")</f>
        <v>0</v>
      </c>
      <c r="M1180" s="7">
        <f t="shared" si="74"/>
        <v>226</v>
      </c>
      <c r="N1180" s="7">
        <f t="shared" si="75"/>
        <v>723200</v>
      </c>
      <c r="O1180" s="7">
        <f t="shared" si="76"/>
        <v>3200</v>
      </c>
    </row>
    <row r="1181" spans="1:15" ht="19.5" customHeight="1" x14ac:dyDescent="0.25">
      <c r="A1181" s="106" t="s">
        <v>1898</v>
      </c>
      <c r="B1181" s="21" t="s">
        <v>3219</v>
      </c>
      <c r="C1181" s="23" t="s">
        <v>52</v>
      </c>
      <c r="D1181" s="23">
        <v>1</v>
      </c>
      <c r="E1181" s="23"/>
      <c r="F1181" s="23">
        <v>741089.28000000003</v>
      </c>
      <c r="G1181" s="107">
        <f t="shared" si="73"/>
        <v>741089.28000000003</v>
      </c>
      <c r="I1181" s="7">
        <f>SUMIFS(NK_XUAT_NHAP!L:L,NK_XUAT_NHAP!E:E,A1181,NK_XUAT_NHAP!B:B,"PNK")</f>
        <v>0</v>
      </c>
      <c r="J1181" s="7">
        <f>SUMIFS(NK_XUAT_NHAP!O:O,NK_XUAT_NHAP!E:E,A1181,NK_XUAT_NHAP!B:B,"PNK")</f>
        <v>0</v>
      </c>
      <c r="K1181" s="7">
        <f>SUMIFS(NK_XUAT_NHAP!L:L,NK_XUAT_NHAP!E:E,A1181,NK_XUAT_NHAP!B:B,"PXK")</f>
        <v>0</v>
      </c>
      <c r="L1181" s="7">
        <f>SUMIFS(NK_XUAT_NHAP!O:O,NK_XUAT_NHAP!E:E,A1181,NK_XUAT_NHAP!B:B,"PXK")</f>
        <v>0</v>
      </c>
      <c r="M1181" s="7">
        <f t="shared" si="74"/>
        <v>1</v>
      </c>
      <c r="N1181" s="7">
        <f t="shared" si="75"/>
        <v>741089.28000000003</v>
      </c>
      <c r="O1181" s="7">
        <f t="shared" si="76"/>
        <v>741089.28000000003</v>
      </c>
    </row>
    <row r="1182" spans="1:15" ht="19.5" customHeight="1" x14ac:dyDescent="0.25">
      <c r="A1182" s="106" t="s">
        <v>1899</v>
      </c>
      <c r="B1182" s="21" t="s">
        <v>2659</v>
      </c>
      <c r="C1182" s="23" t="s">
        <v>49</v>
      </c>
      <c r="D1182" s="23">
        <v>1</v>
      </c>
      <c r="E1182" s="23"/>
      <c r="F1182" s="23">
        <v>47616</v>
      </c>
      <c r="G1182" s="107">
        <f t="shared" si="73"/>
        <v>47616</v>
      </c>
      <c r="I1182" s="7">
        <f>SUMIFS(NK_XUAT_NHAP!L:L,NK_XUAT_NHAP!E:E,A1182,NK_XUAT_NHAP!B:B,"PNK")</f>
        <v>0</v>
      </c>
      <c r="J1182" s="7">
        <f>SUMIFS(NK_XUAT_NHAP!O:O,NK_XUAT_NHAP!E:E,A1182,NK_XUAT_NHAP!B:B,"PNK")</f>
        <v>0</v>
      </c>
      <c r="K1182" s="7">
        <f>SUMIFS(NK_XUAT_NHAP!L:L,NK_XUAT_NHAP!E:E,A1182,NK_XUAT_NHAP!B:B,"PXK")</f>
        <v>0</v>
      </c>
      <c r="L1182" s="7">
        <f>SUMIFS(NK_XUAT_NHAP!O:O,NK_XUAT_NHAP!E:E,A1182,NK_XUAT_NHAP!B:B,"PXK")</f>
        <v>0</v>
      </c>
      <c r="M1182" s="7">
        <f t="shared" si="74"/>
        <v>1</v>
      </c>
      <c r="N1182" s="7">
        <f t="shared" si="75"/>
        <v>47616</v>
      </c>
      <c r="O1182" s="7">
        <f t="shared" si="76"/>
        <v>47616</v>
      </c>
    </row>
    <row r="1183" spans="1:15" ht="19.5" customHeight="1" x14ac:dyDescent="0.25">
      <c r="A1183" s="106" t="s">
        <v>1900</v>
      </c>
      <c r="B1183" s="21" t="s">
        <v>3220</v>
      </c>
      <c r="C1183" s="23" t="s">
        <v>2661</v>
      </c>
      <c r="D1183" s="23">
        <v>2</v>
      </c>
      <c r="E1183" s="23"/>
      <c r="F1183" s="23">
        <v>448512</v>
      </c>
      <c r="G1183" s="107">
        <f t="shared" si="73"/>
        <v>897024</v>
      </c>
      <c r="I1183" s="7">
        <f>SUMIFS(NK_XUAT_NHAP!L:L,NK_XUAT_NHAP!E:E,A1183,NK_XUAT_NHAP!B:B,"PNK")</f>
        <v>0</v>
      </c>
      <c r="J1183" s="7">
        <f>SUMIFS(NK_XUAT_NHAP!O:O,NK_XUAT_NHAP!E:E,A1183,NK_XUAT_NHAP!B:B,"PNK")</f>
        <v>0</v>
      </c>
      <c r="K1183" s="7">
        <f>SUMIFS(NK_XUAT_NHAP!L:L,NK_XUAT_NHAP!E:E,A1183,NK_XUAT_NHAP!B:B,"PXK")</f>
        <v>0</v>
      </c>
      <c r="L1183" s="7">
        <f>SUMIFS(NK_XUAT_NHAP!O:O,NK_XUAT_NHAP!E:E,A1183,NK_XUAT_NHAP!B:B,"PXK")</f>
        <v>0</v>
      </c>
      <c r="M1183" s="7">
        <f t="shared" si="74"/>
        <v>2</v>
      </c>
      <c r="N1183" s="7">
        <f t="shared" si="75"/>
        <v>897024</v>
      </c>
      <c r="O1183" s="7">
        <f t="shared" si="76"/>
        <v>448512</v>
      </c>
    </row>
    <row r="1184" spans="1:15" ht="19.5" customHeight="1" x14ac:dyDescent="0.25">
      <c r="A1184" s="106" t="s">
        <v>1902</v>
      </c>
      <c r="B1184" s="21" t="s">
        <v>3221</v>
      </c>
      <c r="C1184" s="23" t="s">
        <v>1</v>
      </c>
      <c r="D1184" s="23">
        <v>4</v>
      </c>
      <c r="E1184" s="23"/>
      <c r="F1184" s="23">
        <v>52800</v>
      </c>
      <c r="G1184" s="107">
        <f t="shared" si="73"/>
        <v>211200</v>
      </c>
      <c r="I1184" s="7">
        <f>SUMIFS(NK_XUAT_NHAP!L:L,NK_XUAT_NHAP!E:E,A1184,NK_XUAT_NHAP!B:B,"PNK")</f>
        <v>0</v>
      </c>
      <c r="J1184" s="7">
        <f>SUMIFS(NK_XUAT_NHAP!O:O,NK_XUAT_NHAP!E:E,A1184,NK_XUAT_NHAP!B:B,"PNK")</f>
        <v>0</v>
      </c>
      <c r="K1184" s="7">
        <f>SUMIFS(NK_XUAT_NHAP!L:L,NK_XUAT_NHAP!E:E,A1184,NK_XUAT_NHAP!B:B,"PXK")</f>
        <v>0</v>
      </c>
      <c r="L1184" s="7">
        <f>SUMIFS(NK_XUAT_NHAP!O:O,NK_XUAT_NHAP!E:E,A1184,NK_XUAT_NHAP!B:B,"PXK")</f>
        <v>0</v>
      </c>
      <c r="M1184" s="7">
        <f t="shared" si="74"/>
        <v>4</v>
      </c>
      <c r="N1184" s="7">
        <f t="shared" si="75"/>
        <v>211200</v>
      </c>
      <c r="O1184" s="7">
        <f t="shared" si="76"/>
        <v>52800</v>
      </c>
    </row>
    <row r="1185" spans="1:15" ht="19.5" customHeight="1" x14ac:dyDescent="0.25">
      <c r="A1185" s="106" t="s">
        <v>1903</v>
      </c>
      <c r="B1185" s="21" t="s">
        <v>3222</v>
      </c>
      <c r="C1185" s="23" t="s">
        <v>49</v>
      </c>
      <c r="D1185" s="23">
        <v>3</v>
      </c>
      <c r="E1185" s="23"/>
      <c r="F1185" s="23">
        <v>60800</v>
      </c>
      <c r="G1185" s="107">
        <f t="shared" si="73"/>
        <v>182400</v>
      </c>
      <c r="I1185" s="7">
        <f>SUMIFS(NK_XUAT_NHAP!L:L,NK_XUAT_NHAP!E:E,A1185,NK_XUAT_NHAP!B:B,"PNK")</f>
        <v>0</v>
      </c>
      <c r="J1185" s="7">
        <f>SUMIFS(NK_XUAT_NHAP!O:O,NK_XUAT_NHAP!E:E,A1185,NK_XUAT_NHAP!B:B,"PNK")</f>
        <v>0</v>
      </c>
      <c r="K1185" s="7">
        <f>SUMIFS(NK_XUAT_NHAP!L:L,NK_XUAT_NHAP!E:E,A1185,NK_XUAT_NHAP!B:B,"PXK")</f>
        <v>0</v>
      </c>
      <c r="L1185" s="7">
        <f>SUMIFS(NK_XUAT_NHAP!O:O,NK_XUAT_NHAP!E:E,A1185,NK_XUAT_NHAP!B:B,"PXK")</f>
        <v>0</v>
      </c>
      <c r="M1185" s="7">
        <f t="shared" si="74"/>
        <v>3</v>
      </c>
      <c r="N1185" s="7">
        <f t="shared" si="75"/>
        <v>182400</v>
      </c>
      <c r="O1185" s="7">
        <f t="shared" si="76"/>
        <v>60800</v>
      </c>
    </row>
    <row r="1186" spans="1:15" ht="19.5" customHeight="1" x14ac:dyDescent="0.25">
      <c r="A1186" s="106" t="s">
        <v>1904</v>
      </c>
      <c r="B1186" s="21" t="s">
        <v>3223</v>
      </c>
      <c r="C1186" s="23" t="s">
        <v>49</v>
      </c>
      <c r="D1186" s="23">
        <v>1</v>
      </c>
      <c r="E1186" s="23"/>
      <c r="F1186" s="23">
        <v>13271.039999999999</v>
      </c>
      <c r="G1186" s="107">
        <f t="shared" si="73"/>
        <v>13271.039999999999</v>
      </c>
      <c r="I1186" s="7">
        <f>SUMIFS(NK_XUAT_NHAP!L:L,NK_XUAT_NHAP!E:E,A1186,NK_XUAT_NHAP!B:B,"PNK")</f>
        <v>0</v>
      </c>
      <c r="J1186" s="7">
        <f>SUMIFS(NK_XUAT_NHAP!O:O,NK_XUAT_NHAP!E:E,A1186,NK_XUAT_NHAP!B:B,"PNK")</f>
        <v>0</v>
      </c>
      <c r="K1186" s="7">
        <f>SUMIFS(NK_XUAT_NHAP!L:L,NK_XUAT_NHAP!E:E,A1186,NK_XUAT_NHAP!B:B,"PXK")</f>
        <v>0</v>
      </c>
      <c r="L1186" s="7">
        <f>SUMIFS(NK_XUAT_NHAP!O:O,NK_XUAT_NHAP!E:E,A1186,NK_XUAT_NHAP!B:B,"PXK")</f>
        <v>0</v>
      </c>
      <c r="M1186" s="7">
        <f t="shared" si="74"/>
        <v>1</v>
      </c>
      <c r="N1186" s="7">
        <f t="shared" si="75"/>
        <v>13271.039999999999</v>
      </c>
      <c r="O1186" s="7">
        <f t="shared" si="76"/>
        <v>13271.039999999999</v>
      </c>
    </row>
    <row r="1187" spans="1:15" ht="19.5" customHeight="1" x14ac:dyDescent="0.25">
      <c r="A1187" s="106" t="s">
        <v>1905</v>
      </c>
      <c r="B1187" s="21" t="s">
        <v>3224</v>
      </c>
      <c r="C1187" s="23" t="s">
        <v>1299</v>
      </c>
      <c r="D1187" s="23">
        <v>1</v>
      </c>
      <c r="E1187" s="23"/>
      <c r="F1187" s="23">
        <v>17940.480000000003</v>
      </c>
      <c r="G1187" s="107">
        <f t="shared" si="73"/>
        <v>17940.480000000003</v>
      </c>
      <c r="I1187" s="7">
        <f>SUMIFS(NK_XUAT_NHAP!L:L,NK_XUAT_NHAP!E:E,A1187,NK_XUAT_NHAP!B:B,"PNK")</f>
        <v>0</v>
      </c>
      <c r="J1187" s="7">
        <f>SUMIFS(NK_XUAT_NHAP!O:O,NK_XUAT_NHAP!E:E,A1187,NK_XUAT_NHAP!B:B,"PNK")</f>
        <v>0</v>
      </c>
      <c r="K1187" s="7">
        <f>SUMIFS(NK_XUAT_NHAP!L:L,NK_XUAT_NHAP!E:E,A1187,NK_XUAT_NHAP!B:B,"PXK")</f>
        <v>0</v>
      </c>
      <c r="L1187" s="7">
        <f>SUMIFS(NK_XUAT_NHAP!O:O,NK_XUAT_NHAP!E:E,A1187,NK_XUAT_NHAP!B:B,"PXK")</f>
        <v>0</v>
      </c>
      <c r="M1187" s="7">
        <f t="shared" si="74"/>
        <v>1</v>
      </c>
      <c r="N1187" s="7">
        <f t="shared" si="75"/>
        <v>17940.480000000003</v>
      </c>
      <c r="O1187" s="7">
        <f t="shared" si="76"/>
        <v>17940.480000000003</v>
      </c>
    </row>
    <row r="1188" spans="1:15" ht="19.5" customHeight="1" x14ac:dyDescent="0.25">
      <c r="A1188" s="106" t="s">
        <v>1906</v>
      </c>
      <c r="B1188" s="21" t="s">
        <v>218</v>
      </c>
      <c r="C1188" s="23" t="s">
        <v>49</v>
      </c>
      <c r="D1188" s="23">
        <v>0</v>
      </c>
      <c r="E1188" s="23"/>
      <c r="F1188" s="23">
        <v>257100</v>
      </c>
      <c r="G1188" s="107">
        <f t="shared" si="73"/>
        <v>0</v>
      </c>
      <c r="I1188" s="7">
        <f>SUMIFS(NK_XUAT_NHAP!L:L,NK_XUAT_NHAP!E:E,A1188,NK_XUAT_NHAP!B:B,"PNK")</f>
        <v>0</v>
      </c>
      <c r="J1188" s="7">
        <f>SUMIFS(NK_XUAT_NHAP!O:O,NK_XUAT_NHAP!E:E,A1188,NK_XUAT_NHAP!B:B,"PNK")</f>
        <v>0</v>
      </c>
      <c r="K1188" s="7">
        <f>SUMIFS(NK_XUAT_NHAP!L:L,NK_XUAT_NHAP!E:E,A1188,NK_XUAT_NHAP!B:B,"PXK")</f>
        <v>0</v>
      </c>
      <c r="L1188" s="7">
        <f>SUMIFS(NK_XUAT_NHAP!O:O,NK_XUAT_NHAP!E:E,A1188,NK_XUAT_NHAP!B:B,"PXK")</f>
        <v>0</v>
      </c>
      <c r="M1188" s="7">
        <f t="shared" si="74"/>
        <v>0</v>
      </c>
      <c r="N1188" s="7">
        <f t="shared" si="75"/>
        <v>0</v>
      </c>
      <c r="O1188" s="7">
        <f t="shared" si="76"/>
        <v>0</v>
      </c>
    </row>
    <row r="1189" spans="1:15" ht="19.5" customHeight="1" x14ac:dyDescent="0.25">
      <c r="A1189" s="106" t="s">
        <v>1907</v>
      </c>
      <c r="B1189" s="21" t="s">
        <v>3225</v>
      </c>
      <c r="C1189" s="23" t="s">
        <v>49</v>
      </c>
      <c r="D1189" s="23">
        <v>0</v>
      </c>
      <c r="E1189" s="23"/>
      <c r="F1189" s="23">
        <v>19520</v>
      </c>
      <c r="G1189" s="107">
        <f t="shared" si="73"/>
        <v>0</v>
      </c>
      <c r="I1189" s="7">
        <f>SUMIFS(NK_XUAT_NHAP!L:L,NK_XUAT_NHAP!E:E,A1189,NK_XUAT_NHAP!B:B,"PNK")</f>
        <v>0</v>
      </c>
      <c r="J1189" s="7">
        <f>SUMIFS(NK_XUAT_NHAP!O:O,NK_XUAT_NHAP!E:E,A1189,NK_XUAT_NHAP!B:B,"PNK")</f>
        <v>0</v>
      </c>
      <c r="K1189" s="7">
        <f>SUMIFS(NK_XUAT_NHAP!L:L,NK_XUAT_NHAP!E:E,A1189,NK_XUAT_NHAP!B:B,"PXK")</f>
        <v>0</v>
      </c>
      <c r="L1189" s="7">
        <f>SUMIFS(NK_XUAT_NHAP!O:O,NK_XUAT_NHAP!E:E,A1189,NK_XUAT_NHAP!B:B,"PXK")</f>
        <v>0</v>
      </c>
      <c r="M1189" s="7">
        <f t="shared" si="74"/>
        <v>0</v>
      </c>
      <c r="N1189" s="7">
        <f t="shared" si="75"/>
        <v>0</v>
      </c>
      <c r="O1189" s="7">
        <f t="shared" si="76"/>
        <v>0</v>
      </c>
    </row>
    <row r="1190" spans="1:15" ht="19.5" customHeight="1" x14ac:dyDescent="0.25">
      <c r="A1190" s="106" t="s">
        <v>1908</v>
      </c>
      <c r="B1190" s="21" t="s">
        <v>3226</v>
      </c>
      <c r="C1190" s="23" t="s">
        <v>1299</v>
      </c>
      <c r="D1190" s="23">
        <v>6</v>
      </c>
      <c r="E1190" s="23"/>
      <c r="F1190" s="23">
        <v>7920</v>
      </c>
      <c r="G1190" s="107">
        <f t="shared" si="73"/>
        <v>47520</v>
      </c>
      <c r="I1190" s="7">
        <f>SUMIFS(NK_XUAT_NHAP!L:L,NK_XUAT_NHAP!E:E,A1190,NK_XUAT_NHAP!B:B,"PNK")</f>
        <v>0</v>
      </c>
      <c r="J1190" s="7">
        <f>SUMIFS(NK_XUAT_NHAP!O:O,NK_XUAT_NHAP!E:E,A1190,NK_XUAT_NHAP!B:B,"PNK")</f>
        <v>0</v>
      </c>
      <c r="K1190" s="7">
        <f>SUMIFS(NK_XUAT_NHAP!L:L,NK_XUAT_NHAP!E:E,A1190,NK_XUAT_NHAP!B:B,"PXK")</f>
        <v>0</v>
      </c>
      <c r="L1190" s="7">
        <f>SUMIFS(NK_XUAT_NHAP!O:O,NK_XUAT_NHAP!E:E,A1190,NK_XUAT_NHAP!B:B,"PXK")</f>
        <v>0</v>
      </c>
      <c r="M1190" s="7">
        <f t="shared" si="74"/>
        <v>6</v>
      </c>
      <c r="N1190" s="7">
        <f t="shared" si="75"/>
        <v>47520</v>
      </c>
      <c r="O1190" s="7">
        <f t="shared" si="76"/>
        <v>7920</v>
      </c>
    </row>
    <row r="1191" spans="1:15" ht="19.5" customHeight="1" x14ac:dyDescent="0.25">
      <c r="A1191" s="106" t="s">
        <v>1909</v>
      </c>
      <c r="B1191" s="21" t="s">
        <v>3227</v>
      </c>
      <c r="C1191" s="23" t="s">
        <v>1299</v>
      </c>
      <c r="D1191" s="23">
        <v>8</v>
      </c>
      <c r="E1191" s="23"/>
      <c r="F1191" s="23">
        <v>100480</v>
      </c>
      <c r="G1191" s="107">
        <f t="shared" si="73"/>
        <v>803840</v>
      </c>
      <c r="I1191" s="7">
        <f>SUMIFS(NK_XUAT_NHAP!L:L,NK_XUAT_NHAP!E:E,A1191,NK_XUAT_NHAP!B:B,"PNK")</f>
        <v>0</v>
      </c>
      <c r="J1191" s="7">
        <f>SUMIFS(NK_XUAT_NHAP!O:O,NK_XUAT_NHAP!E:E,A1191,NK_XUAT_NHAP!B:B,"PNK")</f>
        <v>0</v>
      </c>
      <c r="K1191" s="7">
        <f>SUMIFS(NK_XUAT_NHAP!L:L,NK_XUAT_NHAP!E:E,A1191,NK_XUAT_NHAP!B:B,"PXK")</f>
        <v>0</v>
      </c>
      <c r="L1191" s="7">
        <f>SUMIFS(NK_XUAT_NHAP!O:O,NK_XUAT_NHAP!E:E,A1191,NK_XUAT_NHAP!B:B,"PXK")</f>
        <v>0</v>
      </c>
      <c r="M1191" s="7">
        <f t="shared" si="74"/>
        <v>8</v>
      </c>
      <c r="N1191" s="7">
        <f t="shared" si="75"/>
        <v>803840</v>
      </c>
      <c r="O1191" s="7">
        <f t="shared" si="76"/>
        <v>100480</v>
      </c>
    </row>
    <row r="1192" spans="1:15" ht="19.5" customHeight="1" x14ac:dyDescent="0.25">
      <c r="A1192" s="106" t="s">
        <v>1911</v>
      </c>
      <c r="B1192" s="21" t="s">
        <v>3228</v>
      </c>
      <c r="C1192" s="23" t="s">
        <v>49</v>
      </c>
      <c r="D1192" s="23">
        <v>1</v>
      </c>
      <c r="E1192" s="23"/>
      <c r="F1192" s="23">
        <v>21708.799999999999</v>
      </c>
      <c r="G1192" s="107">
        <f t="shared" si="73"/>
        <v>21708.799999999999</v>
      </c>
      <c r="I1192" s="7">
        <f>SUMIFS(NK_XUAT_NHAP!L:L,NK_XUAT_NHAP!E:E,A1192,NK_XUAT_NHAP!B:B,"PNK")</f>
        <v>0</v>
      </c>
      <c r="J1192" s="7">
        <f>SUMIFS(NK_XUAT_NHAP!O:O,NK_XUAT_NHAP!E:E,A1192,NK_XUAT_NHAP!B:B,"PNK")</f>
        <v>0</v>
      </c>
      <c r="K1192" s="7">
        <f>SUMIFS(NK_XUAT_NHAP!L:L,NK_XUAT_NHAP!E:E,A1192,NK_XUAT_NHAP!B:B,"PXK")</f>
        <v>0</v>
      </c>
      <c r="L1192" s="7">
        <f>SUMIFS(NK_XUAT_NHAP!O:O,NK_XUAT_NHAP!E:E,A1192,NK_XUAT_NHAP!B:B,"PXK")</f>
        <v>0</v>
      </c>
      <c r="M1192" s="7">
        <f t="shared" si="74"/>
        <v>1</v>
      </c>
      <c r="N1192" s="7">
        <f t="shared" si="75"/>
        <v>21708.799999999999</v>
      </c>
      <c r="O1192" s="7">
        <f t="shared" si="76"/>
        <v>21708.799999999999</v>
      </c>
    </row>
    <row r="1193" spans="1:15" ht="19.5" customHeight="1" x14ac:dyDescent="0.25">
      <c r="A1193" s="106" t="s">
        <v>1912</v>
      </c>
      <c r="B1193" s="21" t="s">
        <v>3229</v>
      </c>
      <c r="C1193" s="23" t="s">
        <v>1299</v>
      </c>
      <c r="D1193" s="23">
        <v>0</v>
      </c>
      <c r="E1193" s="23"/>
      <c r="F1193" s="23">
        <v>24217.599999999999</v>
      </c>
      <c r="G1193" s="107">
        <f t="shared" si="73"/>
        <v>0</v>
      </c>
      <c r="I1193" s="7">
        <f>SUMIFS(NK_XUAT_NHAP!L:L,NK_XUAT_NHAP!E:E,A1193,NK_XUAT_NHAP!B:B,"PNK")</f>
        <v>0</v>
      </c>
      <c r="J1193" s="7">
        <f>SUMIFS(NK_XUAT_NHAP!O:O,NK_XUAT_NHAP!E:E,A1193,NK_XUAT_NHAP!B:B,"PNK")</f>
        <v>0</v>
      </c>
      <c r="K1193" s="7">
        <f>SUMIFS(NK_XUAT_NHAP!L:L,NK_XUAT_NHAP!E:E,A1193,NK_XUAT_NHAP!B:B,"PXK")</f>
        <v>0</v>
      </c>
      <c r="L1193" s="7">
        <f>SUMIFS(NK_XUAT_NHAP!O:O,NK_XUAT_NHAP!E:E,A1193,NK_XUAT_NHAP!B:B,"PXK")</f>
        <v>0</v>
      </c>
      <c r="M1193" s="7">
        <f t="shared" si="74"/>
        <v>0</v>
      </c>
      <c r="N1193" s="7">
        <f t="shared" si="75"/>
        <v>0</v>
      </c>
      <c r="O1193" s="7">
        <f t="shared" si="76"/>
        <v>0</v>
      </c>
    </row>
    <row r="1194" spans="1:15" ht="19.5" customHeight="1" x14ac:dyDescent="0.25">
      <c r="A1194" s="106" t="s">
        <v>1913</v>
      </c>
      <c r="B1194" s="21" t="s">
        <v>3230</v>
      </c>
      <c r="C1194" s="23" t="s">
        <v>49</v>
      </c>
      <c r="D1194" s="23">
        <v>0</v>
      </c>
      <c r="E1194" s="23"/>
      <c r="F1194" s="23">
        <v>27648</v>
      </c>
      <c r="G1194" s="107">
        <f t="shared" si="73"/>
        <v>0</v>
      </c>
      <c r="I1194" s="7">
        <f>SUMIFS(NK_XUAT_NHAP!L:L,NK_XUAT_NHAP!E:E,A1194,NK_XUAT_NHAP!B:B,"PNK")</f>
        <v>0</v>
      </c>
      <c r="J1194" s="7">
        <f>SUMIFS(NK_XUAT_NHAP!O:O,NK_XUAT_NHAP!E:E,A1194,NK_XUAT_NHAP!B:B,"PNK")</f>
        <v>0</v>
      </c>
      <c r="K1194" s="7">
        <f>SUMIFS(NK_XUAT_NHAP!L:L,NK_XUAT_NHAP!E:E,A1194,NK_XUAT_NHAP!B:B,"PXK")</f>
        <v>0</v>
      </c>
      <c r="L1194" s="7">
        <f>SUMIFS(NK_XUAT_NHAP!O:O,NK_XUAT_NHAP!E:E,A1194,NK_XUAT_NHAP!B:B,"PXK")</f>
        <v>0</v>
      </c>
      <c r="M1194" s="7">
        <f t="shared" si="74"/>
        <v>0</v>
      </c>
      <c r="N1194" s="7">
        <f t="shared" si="75"/>
        <v>0</v>
      </c>
      <c r="O1194" s="7">
        <f t="shared" si="76"/>
        <v>0</v>
      </c>
    </row>
    <row r="1195" spans="1:15" ht="19.5" customHeight="1" x14ac:dyDescent="0.25">
      <c r="A1195" s="106" t="s">
        <v>1914</v>
      </c>
      <c r="B1195" s="21" t="s">
        <v>3231</v>
      </c>
      <c r="C1195" s="23" t="s">
        <v>49</v>
      </c>
      <c r="D1195" s="23">
        <v>1</v>
      </c>
      <c r="E1195" s="23"/>
      <c r="F1195" s="23">
        <v>59545.599999999999</v>
      </c>
      <c r="G1195" s="107">
        <f t="shared" si="73"/>
        <v>59545.599999999999</v>
      </c>
      <c r="I1195" s="7">
        <f>SUMIFS(NK_XUAT_NHAP!L:L,NK_XUAT_NHAP!E:E,A1195,NK_XUAT_NHAP!B:B,"PNK")</f>
        <v>0</v>
      </c>
      <c r="J1195" s="7">
        <f>SUMIFS(NK_XUAT_NHAP!O:O,NK_XUAT_NHAP!E:E,A1195,NK_XUAT_NHAP!B:B,"PNK")</f>
        <v>0</v>
      </c>
      <c r="K1195" s="7">
        <f>SUMIFS(NK_XUAT_NHAP!L:L,NK_XUAT_NHAP!E:E,A1195,NK_XUAT_NHAP!B:B,"PXK")</f>
        <v>0</v>
      </c>
      <c r="L1195" s="7">
        <f>SUMIFS(NK_XUAT_NHAP!O:O,NK_XUAT_NHAP!E:E,A1195,NK_XUAT_NHAP!B:B,"PXK")</f>
        <v>0</v>
      </c>
      <c r="M1195" s="7">
        <f t="shared" si="74"/>
        <v>1</v>
      </c>
      <c r="N1195" s="7">
        <f t="shared" si="75"/>
        <v>59545.599999999999</v>
      </c>
      <c r="O1195" s="7">
        <f t="shared" si="76"/>
        <v>59545.599999999999</v>
      </c>
    </row>
    <row r="1196" spans="1:15" ht="19.5" customHeight="1" x14ac:dyDescent="0.25">
      <c r="A1196" s="106" t="s">
        <v>1915</v>
      </c>
      <c r="B1196" s="21" t="s">
        <v>3232</v>
      </c>
      <c r="C1196" s="23" t="s">
        <v>49</v>
      </c>
      <c r="D1196" s="23">
        <v>2</v>
      </c>
      <c r="E1196" s="23"/>
      <c r="F1196" s="23">
        <v>71802.880000000005</v>
      </c>
      <c r="G1196" s="107">
        <f t="shared" si="73"/>
        <v>143605.76000000001</v>
      </c>
      <c r="I1196" s="7">
        <f>SUMIFS(NK_XUAT_NHAP!L:L,NK_XUAT_NHAP!E:E,A1196,NK_XUAT_NHAP!B:B,"PNK")</f>
        <v>0</v>
      </c>
      <c r="J1196" s="7">
        <f>SUMIFS(NK_XUAT_NHAP!O:O,NK_XUAT_NHAP!E:E,A1196,NK_XUAT_NHAP!B:B,"PNK")</f>
        <v>0</v>
      </c>
      <c r="K1196" s="7">
        <f>SUMIFS(NK_XUAT_NHAP!L:L,NK_XUAT_NHAP!E:E,A1196,NK_XUAT_NHAP!B:B,"PXK")</f>
        <v>0</v>
      </c>
      <c r="L1196" s="7">
        <f>SUMIFS(NK_XUAT_NHAP!O:O,NK_XUAT_NHAP!E:E,A1196,NK_XUAT_NHAP!B:B,"PXK")</f>
        <v>0</v>
      </c>
      <c r="M1196" s="7">
        <f t="shared" si="74"/>
        <v>2</v>
      </c>
      <c r="N1196" s="7">
        <f t="shared" si="75"/>
        <v>143605.76000000001</v>
      </c>
      <c r="O1196" s="7">
        <f t="shared" si="76"/>
        <v>71802.880000000005</v>
      </c>
    </row>
    <row r="1197" spans="1:15" ht="19.5" customHeight="1" x14ac:dyDescent="0.25">
      <c r="A1197" s="106" t="s">
        <v>1916</v>
      </c>
      <c r="B1197" s="21" t="s">
        <v>3233</v>
      </c>
      <c r="C1197" s="23" t="s">
        <v>49</v>
      </c>
      <c r="D1197" s="23">
        <v>1</v>
      </c>
      <c r="E1197" s="23"/>
      <c r="F1197" s="23">
        <v>8499.2000000000007</v>
      </c>
      <c r="G1197" s="107">
        <f t="shared" si="73"/>
        <v>8499.2000000000007</v>
      </c>
      <c r="I1197" s="7">
        <f>SUMIFS(NK_XUAT_NHAP!L:L,NK_XUAT_NHAP!E:E,A1197,NK_XUAT_NHAP!B:B,"PNK")</f>
        <v>0</v>
      </c>
      <c r="J1197" s="7">
        <f>SUMIFS(NK_XUAT_NHAP!O:O,NK_XUAT_NHAP!E:E,A1197,NK_XUAT_NHAP!B:B,"PNK")</f>
        <v>0</v>
      </c>
      <c r="K1197" s="7">
        <f>SUMIFS(NK_XUAT_NHAP!L:L,NK_XUAT_NHAP!E:E,A1197,NK_XUAT_NHAP!B:B,"PXK")</f>
        <v>0</v>
      </c>
      <c r="L1197" s="7">
        <f>SUMIFS(NK_XUAT_NHAP!O:O,NK_XUAT_NHAP!E:E,A1197,NK_XUAT_NHAP!B:B,"PXK")</f>
        <v>0</v>
      </c>
      <c r="M1197" s="7">
        <f t="shared" si="74"/>
        <v>1</v>
      </c>
      <c r="N1197" s="7">
        <f t="shared" si="75"/>
        <v>8499.2000000000007</v>
      </c>
      <c r="O1197" s="7">
        <f t="shared" si="76"/>
        <v>8499.2000000000007</v>
      </c>
    </row>
    <row r="1198" spans="1:15" ht="19.5" customHeight="1" x14ac:dyDescent="0.25">
      <c r="A1198" s="106" t="s">
        <v>1917</v>
      </c>
      <c r="B1198" s="21" t="s">
        <v>3234</v>
      </c>
      <c r="C1198" s="23" t="s">
        <v>49</v>
      </c>
      <c r="D1198" s="23">
        <v>1</v>
      </c>
      <c r="E1198" s="23"/>
      <c r="F1198" s="23">
        <v>12646.4</v>
      </c>
      <c r="G1198" s="107">
        <f t="shared" si="73"/>
        <v>12646.4</v>
      </c>
      <c r="I1198" s="7">
        <f>SUMIFS(NK_XUAT_NHAP!L:L,NK_XUAT_NHAP!E:E,A1198,NK_XUAT_NHAP!B:B,"PNK")</f>
        <v>0</v>
      </c>
      <c r="J1198" s="7">
        <f>SUMIFS(NK_XUAT_NHAP!O:O,NK_XUAT_NHAP!E:E,A1198,NK_XUAT_NHAP!B:B,"PNK")</f>
        <v>0</v>
      </c>
      <c r="K1198" s="7">
        <f>SUMIFS(NK_XUAT_NHAP!L:L,NK_XUAT_NHAP!E:E,A1198,NK_XUAT_NHAP!B:B,"PXK")</f>
        <v>0</v>
      </c>
      <c r="L1198" s="7">
        <f>SUMIFS(NK_XUAT_NHAP!O:O,NK_XUAT_NHAP!E:E,A1198,NK_XUAT_NHAP!B:B,"PXK")</f>
        <v>0</v>
      </c>
      <c r="M1198" s="7">
        <f t="shared" si="74"/>
        <v>1</v>
      </c>
      <c r="N1198" s="7">
        <f t="shared" si="75"/>
        <v>12646.4</v>
      </c>
      <c r="O1198" s="7">
        <f t="shared" si="76"/>
        <v>12646.4</v>
      </c>
    </row>
    <row r="1199" spans="1:15" ht="19.5" customHeight="1" x14ac:dyDescent="0.25">
      <c r="A1199" s="106" t="s">
        <v>1918</v>
      </c>
      <c r="B1199" s="21" t="s">
        <v>3235</v>
      </c>
      <c r="C1199" s="23" t="s">
        <v>49</v>
      </c>
      <c r="D1199" s="23">
        <v>1</v>
      </c>
      <c r="E1199" s="23"/>
      <c r="F1199" s="23">
        <v>16998.400000000001</v>
      </c>
      <c r="G1199" s="107">
        <f t="shared" si="73"/>
        <v>16998.400000000001</v>
      </c>
      <c r="I1199" s="7">
        <f>SUMIFS(NK_XUAT_NHAP!L:L,NK_XUAT_NHAP!E:E,A1199,NK_XUAT_NHAP!B:B,"PNK")</f>
        <v>0</v>
      </c>
      <c r="J1199" s="7">
        <f>SUMIFS(NK_XUAT_NHAP!O:O,NK_XUAT_NHAP!E:E,A1199,NK_XUAT_NHAP!B:B,"PNK")</f>
        <v>0</v>
      </c>
      <c r="K1199" s="7">
        <f>SUMIFS(NK_XUAT_NHAP!L:L,NK_XUAT_NHAP!E:E,A1199,NK_XUAT_NHAP!B:B,"PXK")</f>
        <v>0</v>
      </c>
      <c r="L1199" s="7">
        <f>SUMIFS(NK_XUAT_NHAP!O:O,NK_XUAT_NHAP!E:E,A1199,NK_XUAT_NHAP!B:B,"PXK")</f>
        <v>0</v>
      </c>
      <c r="M1199" s="7">
        <f t="shared" si="74"/>
        <v>1</v>
      </c>
      <c r="N1199" s="7">
        <f t="shared" si="75"/>
        <v>16998.400000000001</v>
      </c>
      <c r="O1199" s="7">
        <f t="shared" si="76"/>
        <v>16998.400000000001</v>
      </c>
    </row>
    <row r="1200" spans="1:15" ht="19.5" customHeight="1" x14ac:dyDescent="0.25">
      <c r="A1200" s="106" t="s">
        <v>1919</v>
      </c>
      <c r="B1200" s="21" t="s">
        <v>3236</v>
      </c>
      <c r="C1200" s="23" t="s">
        <v>49</v>
      </c>
      <c r="D1200" s="23">
        <v>2</v>
      </c>
      <c r="E1200" s="23"/>
      <c r="F1200" s="23">
        <v>22425.599999999999</v>
      </c>
      <c r="G1200" s="107">
        <f t="shared" si="73"/>
        <v>44851.199999999997</v>
      </c>
      <c r="I1200" s="7">
        <f>SUMIFS(NK_XUAT_NHAP!L:L,NK_XUAT_NHAP!E:E,A1200,NK_XUAT_NHAP!B:B,"PNK")</f>
        <v>0</v>
      </c>
      <c r="J1200" s="7">
        <f>SUMIFS(NK_XUAT_NHAP!O:O,NK_XUAT_NHAP!E:E,A1200,NK_XUAT_NHAP!B:B,"PNK")</f>
        <v>0</v>
      </c>
      <c r="K1200" s="7">
        <f>SUMIFS(NK_XUAT_NHAP!L:L,NK_XUAT_NHAP!E:E,A1200,NK_XUAT_NHAP!B:B,"PXK")</f>
        <v>0</v>
      </c>
      <c r="L1200" s="7">
        <f>SUMIFS(NK_XUAT_NHAP!O:O,NK_XUAT_NHAP!E:E,A1200,NK_XUAT_NHAP!B:B,"PXK")</f>
        <v>0</v>
      </c>
      <c r="M1200" s="7">
        <f t="shared" si="74"/>
        <v>2</v>
      </c>
      <c r="N1200" s="7">
        <f t="shared" si="75"/>
        <v>44851.199999999997</v>
      </c>
      <c r="O1200" s="7">
        <f t="shared" si="76"/>
        <v>22425.599999999999</v>
      </c>
    </row>
    <row r="1201" spans="1:15" ht="19.5" customHeight="1" x14ac:dyDescent="0.25">
      <c r="A1201" s="106" t="s">
        <v>1920</v>
      </c>
      <c r="B1201" s="21" t="s">
        <v>3237</v>
      </c>
      <c r="C1201" s="23" t="s">
        <v>49</v>
      </c>
      <c r="D1201" s="23">
        <v>10</v>
      </c>
      <c r="E1201" s="23"/>
      <c r="F1201" s="23">
        <v>29030.400000000001</v>
      </c>
      <c r="G1201" s="107">
        <f t="shared" si="73"/>
        <v>290304</v>
      </c>
      <c r="I1201" s="7">
        <f>SUMIFS(NK_XUAT_NHAP!L:L,NK_XUAT_NHAP!E:E,A1201,NK_XUAT_NHAP!B:B,"PNK")</f>
        <v>0</v>
      </c>
      <c r="J1201" s="7">
        <f>SUMIFS(NK_XUAT_NHAP!O:O,NK_XUAT_NHAP!E:E,A1201,NK_XUAT_NHAP!B:B,"PNK")</f>
        <v>0</v>
      </c>
      <c r="K1201" s="7">
        <f>SUMIFS(NK_XUAT_NHAP!L:L,NK_XUAT_NHAP!E:E,A1201,NK_XUAT_NHAP!B:B,"PXK")</f>
        <v>0</v>
      </c>
      <c r="L1201" s="7">
        <f>SUMIFS(NK_XUAT_NHAP!O:O,NK_XUAT_NHAP!E:E,A1201,NK_XUAT_NHAP!B:B,"PXK")</f>
        <v>0</v>
      </c>
      <c r="M1201" s="7">
        <f t="shared" si="74"/>
        <v>10</v>
      </c>
      <c r="N1201" s="7">
        <f t="shared" si="75"/>
        <v>290304</v>
      </c>
      <c r="O1201" s="7">
        <f t="shared" si="76"/>
        <v>29030.400000000001</v>
      </c>
    </row>
    <row r="1202" spans="1:15" ht="19.5" customHeight="1" x14ac:dyDescent="0.25">
      <c r="A1202" s="106" t="s">
        <v>1921</v>
      </c>
      <c r="B1202" s="21" t="s">
        <v>3238</v>
      </c>
      <c r="C1202" s="23" t="s">
        <v>49</v>
      </c>
      <c r="D1202" s="23">
        <v>1</v>
      </c>
      <c r="E1202" s="23"/>
      <c r="F1202" s="23">
        <v>38604.800000000003</v>
      </c>
      <c r="G1202" s="107">
        <f t="shared" si="73"/>
        <v>38604.800000000003</v>
      </c>
      <c r="I1202" s="7">
        <f>SUMIFS(NK_XUAT_NHAP!L:L,NK_XUAT_NHAP!E:E,A1202,NK_XUAT_NHAP!B:B,"PNK")</f>
        <v>0</v>
      </c>
      <c r="J1202" s="7">
        <f>SUMIFS(NK_XUAT_NHAP!O:O,NK_XUAT_NHAP!E:E,A1202,NK_XUAT_NHAP!B:B,"PNK")</f>
        <v>0</v>
      </c>
      <c r="K1202" s="7">
        <f>SUMIFS(NK_XUAT_NHAP!L:L,NK_XUAT_NHAP!E:E,A1202,NK_XUAT_NHAP!B:B,"PXK")</f>
        <v>0</v>
      </c>
      <c r="L1202" s="7">
        <f>SUMIFS(NK_XUAT_NHAP!O:O,NK_XUAT_NHAP!E:E,A1202,NK_XUAT_NHAP!B:B,"PXK")</f>
        <v>0</v>
      </c>
      <c r="M1202" s="7">
        <f t="shared" si="74"/>
        <v>1</v>
      </c>
      <c r="N1202" s="7">
        <f t="shared" si="75"/>
        <v>38604.800000000003</v>
      </c>
      <c r="O1202" s="7">
        <f t="shared" si="76"/>
        <v>38604.800000000003</v>
      </c>
    </row>
    <row r="1203" spans="1:15" ht="19.5" customHeight="1" x14ac:dyDescent="0.25">
      <c r="A1203" s="106" t="s">
        <v>1922</v>
      </c>
      <c r="B1203" s="21" t="s">
        <v>3239</v>
      </c>
      <c r="C1203" s="23" t="s">
        <v>49</v>
      </c>
      <c r="D1203" s="23">
        <v>1</v>
      </c>
      <c r="E1203" s="23"/>
      <c r="F1203" s="23">
        <v>123840</v>
      </c>
      <c r="G1203" s="107">
        <f t="shared" si="73"/>
        <v>123840</v>
      </c>
      <c r="I1203" s="7">
        <f>SUMIFS(NK_XUAT_NHAP!L:L,NK_XUAT_NHAP!E:E,A1203,NK_XUAT_NHAP!B:B,"PNK")</f>
        <v>0</v>
      </c>
      <c r="J1203" s="7">
        <f>SUMIFS(NK_XUAT_NHAP!O:O,NK_XUAT_NHAP!E:E,A1203,NK_XUAT_NHAP!B:B,"PNK")</f>
        <v>0</v>
      </c>
      <c r="K1203" s="7">
        <f>SUMIFS(NK_XUAT_NHAP!L:L,NK_XUAT_NHAP!E:E,A1203,NK_XUAT_NHAP!B:B,"PXK")</f>
        <v>0</v>
      </c>
      <c r="L1203" s="7">
        <f>SUMIFS(NK_XUAT_NHAP!O:O,NK_XUAT_NHAP!E:E,A1203,NK_XUAT_NHAP!B:B,"PXK")</f>
        <v>0</v>
      </c>
      <c r="M1203" s="7">
        <f t="shared" si="74"/>
        <v>1</v>
      </c>
      <c r="N1203" s="7">
        <f t="shared" si="75"/>
        <v>123840</v>
      </c>
      <c r="O1203" s="7">
        <f t="shared" si="76"/>
        <v>123840</v>
      </c>
    </row>
    <row r="1204" spans="1:15" ht="19.5" customHeight="1" x14ac:dyDescent="0.25">
      <c r="A1204" s="106" t="s">
        <v>1923</v>
      </c>
      <c r="B1204" s="21" t="s">
        <v>3240</v>
      </c>
      <c r="C1204" s="23" t="s">
        <v>49</v>
      </c>
      <c r="D1204" s="23">
        <v>6</v>
      </c>
      <c r="E1204" s="23"/>
      <c r="F1204" s="23">
        <v>98344.960000000006</v>
      </c>
      <c r="G1204" s="107">
        <f t="shared" si="73"/>
        <v>590069.76000000001</v>
      </c>
      <c r="I1204" s="7">
        <f>SUMIFS(NK_XUAT_NHAP!L:L,NK_XUAT_NHAP!E:E,A1204,NK_XUAT_NHAP!B:B,"PNK")</f>
        <v>0</v>
      </c>
      <c r="J1204" s="7">
        <f>SUMIFS(NK_XUAT_NHAP!O:O,NK_XUAT_NHAP!E:E,A1204,NK_XUAT_NHAP!B:B,"PNK")</f>
        <v>0</v>
      </c>
      <c r="K1204" s="7">
        <f>SUMIFS(NK_XUAT_NHAP!L:L,NK_XUAT_NHAP!E:E,A1204,NK_XUAT_NHAP!B:B,"PXK")</f>
        <v>0</v>
      </c>
      <c r="L1204" s="7">
        <f>SUMIFS(NK_XUAT_NHAP!O:O,NK_XUAT_NHAP!E:E,A1204,NK_XUAT_NHAP!B:B,"PXK")</f>
        <v>0</v>
      </c>
      <c r="M1204" s="7">
        <f t="shared" si="74"/>
        <v>6</v>
      </c>
      <c r="N1204" s="7">
        <f t="shared" si="75"/>
        <v>590069.76000000001</v>
      </c>
      <c r="O1204" s="7">
        <f t="shared" si="76"/>
        <v>98344.960000000006</v>
      </c>
    </row>
    <row r="1205" spans="1:15" ht="19.5" customHeight="1" x14ac:dyDescent="0.25">
      <c r="A1205" s="106" t="s">
        <v>1924</v>
      </c>
      <c r="B1205" s="21" t="s">
        <v>3241</v>
      </c>
      <c r="C1205" s="23" t="s">
        <v>49</v>
      </c>
      <c r="D1205" s="23">
        <v>10</v>
      </c>
      <c r="E1205" s="23"/>
      <c r="F1205" s="23">
        <v>138731.52000000002</v>
      </c>
      <c r="G1205" s="107">
        <f t="shared" si="73"/>
        <v>1387315.2000000002</v>
      </c>
      <c r="I1205" s="7">
        <f>SUMIFS(NK_XUAT_NHAP!L:L,NK_XUAT_NHAP!E:E,A1205,NK_XUAT_NHAP!B:B,"PNK")</f>
        <v>0</v>
      </c>
      <c r="J1205" s="7">
        <f>SUMIFS(NK_XUAT_NHAP!O:O,NK_XUAT_NHAP!E:E,A1205,NK_XUAT_NHAP!B:B,"PNK")</f>
        <v>0</v>
      </c>
      <c r="K1205" s="7">
        <f>SUMIFS(NK_XUAT_NHAP!L:L,NK_XUAT_NHAP!E:E,A1205,NK_XUAT_NHAP!B:B,"PXK")</f>
        <v>0</v>
      </c>
      <c r="L1205" s="7">
        <f>SUMIFS(NK_XUAT_NHAP!O:O,NK_XUAT_NHAP!E:E,A1205,NK_XUAT_NHAP!B:B,"PXK")</f>
        <v>0</v>
      </c>
      <c r="M1205" s="7">
        <f t="shared" si="74"/>
        <v>10</v>
      </c>
      <c r="N1205" s="7">
        <f t="shared" si="75"/>
        <v>1387315.2000000002</v>
      </c>
      <c r="O1205" s="7">
        <f t="shared" si="76"/>
        <v>138731.52000000002</v>
      </c>
    </row>
    <row r="1206" spans="1:15" ht="19.5" customHeight="1" x14ac:dyDescent="0.25">
      <c r="A1206" s="106" t="s">
        <v>1925</v>
      </c>
      <c r="B1206" s="21" t="s">
        <v>1890</v>
      </c>
      <c r="C1206" s="23" t="s">
        <v>49</v>
      </c>
      <c r="D1206" s="23">
        <v>0</v>
      </c>
      <c r="E1206" s="23"/>
      <c r="F1206" s="23">
        <v>1300</v>
      </c>
      <c r="G1206" s="107">
        <f t="shared" si="73"/>
        <v>0</v>
      </c>
      <c r="I1206" s="7">
        <f>SUMIFS(NK_XUAT_NHAP!L:L,NK_XUAT_NHAP!E:E,A1206,NK_XUAT_NHAP!B:B,"PNK")</f>
        <v>0</v>
      </c>
      <c r="J1206" s="7">
        <f>SUMIFS(NK_XUAT_NHAP!O:O,NK_XUAT_NHAP!E:E,A1206,NK_XUAT_NHAP!B:B,"PNK")</f>
        <v>0</v>
      </c>
      <c r="K1206" s="7">
        <f>SUMIFS(NK_XUAT_NHAP!L:L,NK_XUAT_NHAP!E:E,A1206,NK_XUAT_NHAP!B:B,"PXK")</f>
        <v>0</v>
      </c>
      <c r="L1206" s="7">
        <f>SUMIFS(NK_XUAT_NHAP!O:O,NK_XUAT_NHAP!E:E,A1206,NK_XUAT_NHAP!B:B,"PXK")</f>
        <v>0</v>
      </c>
      <c r="M1206" s="7">
        <f t="shared" si="74"/>
        <v>0</v>
      </c>
      <c r="N1206" s="7">
        <f t="shared" si="75"/>
        <v>0</v>
      </c>
      <c r="O1206" s="7">
        <f t="shared" si="76"/>
        <v>0</v>
      </c>
    </row>
    <row r="1207" spans="1:15" ht="19.5" customHeight="1" x14ac:dyDescent="0.25">
      <c r="A1207" s="106" t="s">
        <v>1926</v>
      </c>
      <c r="B1207" s="21" t="s">
        <v>3242</v>
      </c>
      <c r="C1207" s="23" t="s">
        <v>49</v>
      </c>
      <c r="D1207" s="23">
        <v>0</v>
      </c>
      <c r="E1207" s="23"/>
      <c r="F1207" s="23">
        <v>25500</v>
      </c>
      <c r="G1207" s="107">
        <f t="shared" si="73"/>
        <v>0</v>
      </c>
      <c r="I1207" s="7">
        <f>SUMIFS(NK_XUAT_NHAP!L:L,NK_XUAT_NHAP!E:E,A1207,NK_XUAT_NHAP!B:B,"PNK")</f>
        <v>0</v>
      </c>
      <c r="J1207" s="7">
        <f>SUMIFS(NK_XUAT_NHAP!O:O,NK_XUAT_NHAP!E:E,A1207,NK_XUAT_NHAP!B:B,"PNK")</f>
        <v>0</v>
      </c>
      <c r="K1207" s="7">
        <f>SUMIFS(NK_XUAT_NHAP!L:L,NK_XUAT_NHAP!E:E,A1207,NK_XUAT_NHAP!B:B,"PXK")</f>
        <v>0</v>
      </c>
      <c r="L1207" s="7">
        <f>SUMIFS(NK_XUAT_NHAP!O:O,NK_XUAT_NHAP!E:E,A1207,NK_XUAT_NHAP!B:B,"PXK")</f>
        <v>0</v>
      </c>
      <c r="M1207" s="7">
        <f t="shared" si="74"/>
        <v>0</v>
      </c>
      <c r="N1207" s="7">
        <f t="shared" si="75"/>
        <v>0</v>
      </c>
      <c r="O1207" s="7">
        <f t="shared" si="76"/>
        <v>0</v>
      </c>
    </row>
    <row r="1208" spans="1:15" ht="19.5" customHeight="1" x14ac:dyDescent="0.25">
      <c r="A1208" s="106" t="s">
        <v>1931</v>
      </c>
      <c r="B1208" s="21" t="s">
        <v>3145</v>
      </c>
      <c r="C1208" s="23" t="s">
        <v>49</v>
      </c>
      <c r="D1208" s="23">
        <v>752</v>
      </c>
      <c r="E1208" s="23"/>
      <c r="F1208" s="23">
        <v>3200</v>
      </c>
      <c r="G1208" s="107">
        <f t="shared" si="73"/>
        <v>2406400</v>
      </c>
      <c r="I1208" s="7">
        <f>SUMIFS(NK_XUAT_NHAP!L:L,NK_XUAT_NHAP!E:E,A1208,NK_XUAT_NHAP!B:B,"PNK")</f>
        <v>0</v>
      </c>
      <c r="J1208" s="7">
        <f>SUMIFS(NK_XUAT_NHAP!O:O,NK_XUAT_NHAP!E:E,A1208,NK_XUAT_NHAP!B:B,"PNK")</f>
        <v>0</v>
      </c>
      <c r="K1208" s="7">
        <f>SUMIFS(NK_XUAT_NHAP!L:L,NK_XUAT_NHAP!E:E,A1208,NK_XUAT_NHAP!B:B,"PXK")</f>
        <v>0</v>
      </c>
      <c r="L1208" s="7">
        <f>SUMIFS(NK_XUAT_NHAP!O:O,NK_XUAT_NHAP!E:E,A1208,NK_XUAT_NHAP!B:B,"PXK")</f>
        <v>0</v>
      </c>
      <c r="M1208" s="7">
        <f t="shared" si="74"/>
        <v>752</v>
      </c>
      <c r="N1208" s="7">
        <f t="shared" si="75"/>
        <v>2406400</v>
      </c>
      <c r="O1208" s="7">
        <f t="shared" si="76"/>
        <v>3200</v>
      </c>
    </row>
    <row r="1209" spans="1:15" ht="19.5" customHeight="1" x14ac:dyDescent="0.25">
      <c r="A1209" s="106" t="s">
        <v>3243</v>
      </c>
      <c r="B1209" s="21" t="s">
        <v>3244</v>
      </c>
      <c r="C1209" s="23" t="s">
        <v>49</v>
      </c>
      <c r="D1209" s="23">
        <v>0</v>
      </c>
      <c r="E1209" s="23"/>
      <c r="F1209" s="23">
        <v>44000</v>
      </c>
      <c r="G1209" s="107">
        <f t="shared" si="73"/>
        <v>0</v>
      </c>
      <c r="I1209" s="7">
        <f>SUMIFS(NK_XUAT_NHAP!L:L,NK_XUAT_NHAP!E:E,A1209,NK_XUAT_NHAP!B:B,"PNK")</f>
        <v>0</v>
      </c>
      <c r="J1209" s="7">
        <f>SUMIFS(NK_XUAT_NHAP!O:O,NK_XUAT_NHAP!E:E,A1209,NK_XUAT_NHAP!B:B,"PNK")</f>
        <v>0</v>
      </c>
      <c r="K1209" s="7">
        <f>SUMIFS(NK_XUAT_NHAP!L:L,NK_XUAT_NHAP!E:E,A1209,NK_XUAT_NHAP!B:B,"PXK")</f>
        <v>0</v>
      </c>
      <c r="L1209" s="7">
        <f>SUMIFS(NK_XUAT_NHAP!O:O,NK_XUAT_NHAP!E:E,A1209,NK_XUAT_NHAP!B:B,"PXK")</f>
        <v>0</v>
      </c>
      <c r="M1209" s="7">
        <f t="shared" si="74"/>
        <v>0</v>
      </c>
      <c r="N1209" s="7">
        <f t="shared" si="75"/>
        <v>0</v>
      </c>
      <c r="O1209" s="7">
        <f t="shared" si="76"/>
        <v>0</v>
      </c>
    </row>
    <row r="1210" spans="1:15" ht="19.5" customHeight="1" x14ac:dyDescent="0.25">
      <c r="A1210" s="106" t="s">
        <v>3245</v>
      </c>
      <c r="B1210" s="21" t="s">
        <v>3246</v>
      </c>
      <c r="C1210" s="23" t="s">
        <v>1</v>
      </c>
      <c r="D1210" s="23">
        <v>0</v>
      </c>
      <c r="E1210" s="23"/>
      <c r="F1210" s="23">
        <v>24300</v>
      </c>
      <c r="G1210" s="107">
        <f t="shared" si="73"/>
        <v>0</v>
      </c>
      <c r="I1210" s="7">
        <f>SUMIFS(NK_XUAT_NHAP!L:L,NK_XUAT_NHAP!E:E,A1210,NK_XUAT_NHAP!B:B,"PNK")</f>
        <v>0</v>
      </c>
      <c r="J1210" s="7">
        <f>SUMIFS(NK_XUAT_NHAP!O:O,NK_XUAT_NHAP!E:E,A1210,NK_XUAT_NHAP!B:B,"PNK")</f>
        <v>0</v>
      </c>
      <c r="K1210" s="7">
        <f>SUMIFS(NK_XUAT_NHAP!L:L,NK_XUAT_NHAP!E:E,A1210,NK_XUAT_NHAP!B:B,"PXK")</f>
        <v>0</v>
      </c>
      <c r="L1210" s="7">
        <f>SUMIFS(NK_XUAT_NHAP!O:O,NK_XUAT_NHAP!E:E,A1210,NK_XUAT_NHAP!B:B,"PXK")</f>
        <v>0</v>
      </c>
      <c r="M1210" s="7">
        <f t="shared" si="74"/>
        <v>0</v>
      </c>
      <c r="N1210" s="7">
        <f t="shared" si="75"/>
        <v>0</v>
      </c>
      <c r="O1210" s="7">
        <f t="shared" si="76"/>
        <v>0</v>
      </c>
    </row>
    <row r="1211" spans="1:15" ht="19.5" customHeight="1" x14ac:dyDescent="0.25">
      <c r="A1211" s="106" t="s">
        <v>3247</v>
      </c>
      <c r="B1211" s="21" t="s">
        <v>3248</v>
      </c>
      <c r="C1211" s="23" t="s">
        <v>49</v>
      </c>
      <c r="D1211" s="23">
        <v>0</v>
      </c>
      <c r="E1211" s="23"/>
      <c r="F1211" s="23">
        <v>41800</v>
      </c>
      <c r="G1211" s="107">
        <f t="shared" si="73"/>
        <v>0</v>
      </c>
      <c r="I1211" s="7">
        <f>SUMIFS(NK_XUAT_NHAP!L:L,NK_XUAT_NHAP!E:E,A1211,NK_XUAT_NHAP!B:B,"PNK")</f>
        <v>0</v>
      </c>
      <c r="J1211" s="7">
        <f>SUMIFS(NK_XUAT_NHAP!O:O,NK_XUAT_NHAP!E:E,A1211,NK_XUAT_NHAP!B:B,"PNK")</f>
        <v>0</v>
      </c>
      <c r="K1211" s="7">
        <f>SUMIFS(NK_XUAT_NHAP!L:L,NK_XUAT_NHAP!E:E,A1211,NK_XUAT_NHAP!B:B,"PXK")</f>
        <v>0</v>
      </c>
      <c r="L1211" s="7">
        <f>SUMIFS(NK_XUAT_NHAP!O:O,NK_XUAT_NHAP!E:E,A1211,NK_XUAT_NHAP!B:B,"PXK")</f>
        <v>0</v>
      </c>
      <c r="M1211" s="7">
        <f t="shared" si="74"/>
        <v>0</v>
      </c>
      <c r="N1211" s="7">
        <f t="shared" si="75"/>
        <v>0</v>
      </c>
      <c r="O1211" s="7">
        <f t="shared" si="76"/>
        <v>0</v>
      </c>
    </row>
    <row r="1212" spans="1:15" ht="19.5" customHeight="1" x14ac:dyDescent="0.25">
      <c r="A1212" s="106" t="s">
        <v>3249</v>
      </c>
      <c r="B1212" s="21" t="s">
        <v>3250</v>
      </c>
      <c r="C1212" s="23" t="s">
        <v>1</v>
      </c>
      <c r="D1212" s="23">
        <v>0</v>
      </c>
      <c r="E1212" s="23"/>
      <c r="F1212" s="23">
        <v>137200</v>
      </c>
      <c r="G1212" s="107">
        <f t="shared" si="73"/>
        <v>0</v>
      </c>
      <c r="I1212" s="7">
        <f>SUMIFS(NK_XUAT_NHAP!L:L,NK_XUAT_NHAP!E:E,A1212,NK_XUAT_NHAP!B:B,"PNK")</f>
        <v>0</v>
      </c>
      <c r="J1212" s="7">
        <f>SUMIFS(NK_XUAT_NHAP!O:O,NK_XUAT_NHAP!E:E,A1212,NK_XUAT_NHAP!B:B,"PNK")</f>
        <v>0</v>
      </c>
      <c r="K1212" s="7">
        <f>SUMIFS(NK_XUAT_NHAP!L:L,NK_XUAT_NHAP!E:E,A1212,NK_XUAT_NHAP!B:B,"PXK")</f>
        <v>0</v>
      </c>
      <c r="L1212" s="7">
        <f>SUMIFS(NK_XUAT_NHAP!O:O,NK_XUAT_NHAP!E:E,A1212,NK_XUAT_NHAP!B:B,"PXK")</f>
        <v>0</v>
      </c>
      <c r="M1212" s="7">
        <f t="shared" si="74"/>
        <v>0</v>
      </c>
      <c r="N1212" s="7">
        <f t="shared" si="75"/>
        <v>0</v>
      </c>
      <c r="O1212" s="7">
        <f t="shared" si="76"/>
        <v>0</v>
      </c>
    </row>
    <row r="1213" spans="1:15" ht="19.5" customHeight="1" x14ac:dyDescent="0.25">
      <c r="A1213" s="106" t="s">
        <v>3251</v>
      </c>
      <c r="B1213" s="21" t="s">
        <v>3252</v>
      </c>
      <c r="C1213" s="23" t="s">
        <v>52</v>
      </c>
      <c r="D1213" s="23">
        <v>0</v>
      </c>
      <c r="E1213" s="23"/>
      <c r="F1213" s="23">
        <v>38500</v>
      </c>
      <c r="G1213" s="107">
        <f t="shared" si="73"/>
        <v>0</v>
      </c>
      <c r="I1213" s="7">
        <f>SUMIFS(NK_XUAT_NHAP!L:L,NK_XUAT_NHAP!E:E,A1213,NK_XUAT_NHAP!B:B,"PNK")</f>
        <v>0</v>
      </c>
      <c r="J1213" s="7">
        <f>SUMIFS(NK_XUAT_NHAP!O:O,NK_XUAT_NHAP!E:E,A1213,NK_XUAT_NHAP!B:B,"PNK")</f>
        <v>0</v>
      </c>
      <c r="K1213" s="7">
        <f>SUMIFS(NK_XUAT_NHAP!L:L,NK_XUAT_NHAP!E:E,A1213,NK_XUAT_NHAP!B:B,"PXK")</f>
        <v>0</v>
      </c>
      <c r="L1213" s="7">
        <f>SUMIFS(NK_XUAT_NHAP!O:O,NK_XUAT_NHAP!E:E,A1213,NK_XUAT_NHAP!B:B,"PXK")</f>
        <v>0</v>
      </c>
      <c r="M1213" s="7">
        <f t="shared" si="74"/>
        <v>0</v>
      </c>
      <c r="N1213" s="7">
        <f t="shared" si="75"/>
        <v>0</v>
      </c>
      <c r="O1213" s="7">
        <f t="shared" si="76"/>
        <v>0</v>
      </c>
    </row>
    <row r="1214" spans="1:15" ht="19.5" customHeight="1" x14ac:dyDescent="0.25">
      <c r="A1214" s="106" t="s">
        <v>3253</v>
      </c>
      <c r="B1214" s="21" t="s">
        <v>3254</v>
      </c>
      <c r="C1214" s="23" t="s">
        <v>49</v>
      </c>
      <c r="D1214" s="23">
        <v>0</v>
      </c>
      <c r="E1214" s="23"/>
      <c r="F1214" s="23">
        <v>273600</v>
      </c>
      <c r="G1214" s="107">
        <f t="shared" si="73"/>
        <v>0</v>
      </c>
      <c r="I1214" s="7">
        <f>SUMIFS(NK_XUAT_NHAP!L:L,NK_XUAT_NHAP!E:E,A1214,NK_XUAT_NHAP!B:B,"PNK")</f>
        <v>0</v>
      </c>
      <c r="J1214" s="7">
        <f>SUMIFS(NK_XUAT_NHAP!O:O,NK_XUAT_NHAP!E:E,A1214,NK_XUAT_NHAP!B:B,"PNK")</f>
        <v>0</v>
      </c>
      <c r="K1214" s="7">
        <f>SUMIFS(NK_XUAT_NHAP!L:L,NK_XUAT_NHAP!E:E,A1214,NK_XUAT_NHAP!B:B,"PXK")</f>
        <v>0</v>
      </c>
      <c r="L1214" s="7">
        <f>SUMIFS(NK_XUAT_NHAP!O:O,NK_XUAT_NHAP!E:E,A1214,NK_XUAT_NHAP!B:B,"PXK")</f>
        <v>0</v>
      </c>
      <c r="M1214" s="7">
        <f t="shared" si="74"/>
        <v>0</v>
      </c>
      <c r="N1214" s="7">
        <f t="shared" si="75"/>
        <v>0</v>
      </c>
      <c r="O1214" s="7">
        <f t="shared" si="76"/>
        <v>0</v>
      </c>
    </row>
    <row r="1215" spans="1:15" ht="19.5" customHeight="1" x14ac:dyDescent="0.25">
      <c r="A1215" s="106" t="s">
        <v>103</v>
      </c>
      <c r="B1215" s="21" t="s">
        <v>104</v>
      </c>
      <c r="C1215" s="23" t="s">
        <v>52</v>
      </c>
      <c r="D1215" s="23">
        <v>151</v>
      </c>
      <c r="E1215" s="23"/>
      <c r="F1215" s="23">
        <v>4100</v>
      </c>
      <c r="G1215" s="107">
        <f t="shared" si="73"/>
        <v>619100</v>
      </c>
      <c r="I1215" s="7">
        <f>SUMIFS(NK_XUAT_NHAP!L:L,NK_XUAT_NHAP!E:E,A1215,NK_XUAT_NHAP!B:B,"PNK")</f>
        <v>0</v>
      </c>
      <c r="J1215" s="7">
        <f>SUMIFS(NK_XUAT_NHAP!O:O,NK_XUAT_NHAP!E:E,A1215,NK_XUAT_NHAP!B:B,"PNK")</f>
        <v>0</v>
      </c>
      <c r="K1215" s="7">
        <f>SUMIFS(NK_XUAT_NHAP!L:L,NK_XUAT_NHAP!E:E,A1215,NK_XUAT_NHAP!B:B,"PXK")</f>
        <v>0</v>
      </c>
      <c r="L1215" s="7">
        <f>SUMIFS(NK_XUAT_NHAP!O:O,NK_XUAT_NHAP!E:E,A1215,NK_XUAT_NHAP!B:B,"PXK")</f>
        <v>0</v>
      </c>
      <c r="M1215" s="7">
        <f t="shared" si="74"/>
        <v>151</v>
      </c>
      <c r="N1215" s="7">
        <f t="shared" si="75"/>
        <v>619100</v>
      </c>
      <c r="O1215" s="7">
        <f t="shared" si="76"/>
        <v>4100</v>
      </c>
    </row>
    <row r="1216" spans="1:15" ht="19.5" customHeight="1" x14ac:dyDescent="0.25">
      <c r="A1216" s="106" t="s">
        <v>3255</v>
      </c>
      <c r="B1216" s="21" t="s">
        <v>3256</v>
      </c>
      <c r="C1216" s="23" t="s">
        <v>52</v>
      </c>
      <c r="D1216" s="23">
        <v>0</v>
      </c>
      <c r="E1216" s="23"/>
      <c r="F1216" s="23">
        <v>504700</v>
      </c>
      <c r="G1216" s="107">
        <f t="shared" si="73"/>
        <v>0</v>
      </c>
      <c r="I1216" s="7">
        <f>SUMIFS(NK_XUAT_NHAP!L:L,NK_XUAT_NHAP!E:E,A1216,NK_XUAT_NHAP!B:B,"PNK")</f>
        <v>0</v>
      </c>
      <c r="J1216" s="7">
        <f>SUMIFS(NK_XUAT_NHAP!O:O,NK_XUAT_NHAP!E:E,A1216,NK_XUAT_NHAP!B:B,"PNK")</f>
        <v>0</v>
      </c>
      <c r="K1216" s="7">
        <f>SUMIFS(NK_XUAT_NHAP!L:L,NK_XUAT_NHAP!E:E,A1216,NK_XUAT_NHAP!B:B,"PXK")</f>
        <v>0</v>
      </c>
      <c r="L1216" s="7">
        <f>SUMIFS(NK_XUAT_NHAP!O:O,NK_XUAT_NHAP!E:E,A1216,NK_XUAT_NHAP!B:B,"PXK")</f>
        <v>0</v>
      </c>
      <c r="M1216" s="7">
        <f t="shared" si="74"/>
        <v>0</v>
      </c>
      <c r="N1216" s="7">
        <f t="shared" si="75"/>
        <v>0</v>
      </c>
      <c r="O1216" s="7">
        <f t="shared" si="76"/>
        <v>0</v>
      </c>
    </row>
    <row r="1217" spans="1:15" ht="19.5" customHeight="1" x14ac:dyDescent="0.25">
      <c r="A1217" s="106" t="s">
        <v>3257</v>
      </c>
      <c r="B1217" s="21" t="s">
        <v>3258</v>
      </c>
      <c r="C1217" s="23" t="s">
        <v>52</v>
      </c>
      <c r="D1217" s="23">
        <v>0</v>
      </c>
      <c r="E1217" s="23"/>
      <c r="F1217" s="23">
        <v>9090000</v>
      </c>
      <c r="G1217" s="107">
        <f t="shared" si="73"/>
        <v>0</v>
      </c>
      <c r="I1217" s="7">
        <f>SUMIFS(NK_XUAT_NHAP!L:L,NK_XUAT_NHAP!E:E,A1217,NK_XUAT_NHAP!B:B,"PNK")</f>
        <v>0</v>
      </c>
      <c r="J1217" s="7">
        <f>SUMIFS(NK_XUAT_NHAP!O:O,NK_XUAT_NHAP!E:E,A1217,NK_XUAT_NHAP!B:B,"PNK")</f>
        <v>0</v>
      </c>
      <c r="K1217" s="7">
        <f>SUMIFS(NK_XUAT_NHAP!L:L,NK_XUAT_NHAP!E:E,A1217,NK_XUAT_NHAP!B:B,"PXK")</f>
        <v>0</v>
      </c>
      <c r="L1217" s="7">
        <f>SUMIFS(NK_XUAT_NHAP!O:O,NK_XUAT_NHAP!E:E,A1217,NK_XUAT_NHAP!B:B,"PXK")</f>
        <v>0</v>
      </c>
      <c r="M1217" s="7">
        <f t="shared" si="74"/>
        <v>0</v>
      </c>
      <c r="N1217" s="7">
        <f t="shared" si="75"/>
        <v>0</v>
      </c>
      <c r="O1217" s="7">
        <f t="shared" si="76"/>
        <v>0</v>
      </c>
    </row>
    <row r="1218" spans="1:15" ht="19.5" customHeight="1" x14ac:dyDescent="0.25">
      <c r="A1218" s="106" t="s">
        <v>3259</v>
      </c>
      <c r="B1218" s="21" t="s">
        <v>3260</v>
      </c>
      <c r="C1218" s="23" t="s">
        <v>49</v>
      </c>
      <c r="D1218" s="23">
        <v>0</v>
      </c>
      <c r="E1218" s="23"/>
      <c r="F1218" s="23">
        <v>280000</v>
      </c>
      <c r="G1218" s="107">
        <f t="shared" si="73"/>
        <v>0</v>
      </c>
      <c r="I1218" s="7">
        <f>SUMIFS(NK_XUAT_NHAP!L:L,NK_XUAT_NHAP!E:E,A1218,NK_XUAT_NHAP!B:B,"PNK")</f>
        <v>0</v>
      </c>
      <c r="J1218" s="7">
        <f>SUMIFS(NK_XUAT_NHAP!O:O,NK_XUAT_NHAP!E:E,A1218,NK_XUAT_NHAP!B:B,"PNK")</f>
        <v>0</v>
      </c>
      <c r="K1218" s="7">
        <f>SUMIFS(NK_XUAT_NHAP!L:L,NK_XUAT_NHAP!E:E,A1218,NK_XUAT_NHAP!B:B,"PXK")</f>
        <v>0</v>
      </c>
      <c r="L1218" s="7">
        <f>SUMIFS(NK_XUAT_NHAP!O:O,NK_XUAT_NHAP!E:E,A1218,NK_XUAT_NHAP!B:B,"PXK")</f>
        <v>0</v>
      </c>
      <c r="M1218" s="7">
        <f t="shared" si="74"/>
        <v>0</v>
      </c>
      <c r="N1218" s="7">
        <f t="shared" si="75"/>
        <v>0</v>
      </c>
      <c r="O1218" s="7">
        <f t="shared" si="76"/>
        <v>0</v>
      </c>
    </row>
    <row r="1219" spans="1:15" ht="19.5" customHeight="1" x14ac:dyDescent="0.25">
      <c r="A1219" s="106" t="s">
        <v>3261</v>
      </c>
      <c r="B1219" s="21" t="s">
        <v>3262</v>
      </c>
      <c r="C1219" s="23" t="s">
        <v>52</v>
      </c>
      <c r="D1219" s="23">
        <v>0</v>
      </c>
      <c r="E1219" s="23"/>
      <c r="F1219" s="23">
        <v>844200</v>
      </c>
      <c r="G1219" s="107">
        <f t="shared" ref="G1219:G1280" si="77">(D1219+E1219)*F1219</f>
        <v>0</v>
      </c>
      <c r="I1219" s="7">
        <f>SUMIFS(NK_XUAT_NHAP!L:L,NK_XUAT_NHAP!E:E,A1219,NK_XUAT_NHAP!B:B,"PNK")</f>
        <v>0</v>
      </c>
      <c r="J1219" s="7">
        <f>SUMIFS(NK_XUAT_NHAP!O:O,NK_XUAT_NHAP!E:E,A1219,NK_XUAT_NHAP!B:B,"PNK")</f>
        <v>0</v>
      </c>
      <c r="K1219" s="7">
        <f>SUMIFS(NK_XUAT_NHAP!L:L,NK_XUAT_NHAP!E:E,A1219,NK_XUAT_NHAP!B:B,"PXK")</f>
        <v>0</v>
      </c>
      <c r="L1219" s="7">
        <f>SUMIFS(NK_XUAT_NHAP!O:O,NK_XUAT_NHAP!E:E,A1219,NK_XUAT_NHAP!B:B,"PXK")</f>
        <v>0</v>
      </c>
      <c r="M1219" s="7">
        <f t="shared" si="74"/>
        <v>0</v>
      </c>
      <c r="N1219" s="7">
        <f t="shared" si="75"/>
        <v>0</v>
      </c>
      <c r="O1219" s="7">
        <f t="shared" si="76"/>
        <v>0</v>
      </c>
    </row>
    <row r="1220" spans="1:15" ht="19.5" customHeight="1" x14ac:dyDescent="0.25">
      <c r="A1220" s="106" t="s">
        <v>1927</v>
      </c>
      <c r="B1220" s="21" t="s">
        <v>3263</v>
      </c>
      <c r="C1220" s="23" t="s">
        <v>49</v>
      </c>
      <c r="D1220" s="23">
        <v>0</v>
      </c>
      <c r="E1220" s="23"/>
      <c r="F1220" s="23">
        <v>3900</v>
      </c>
      <c r="G1220" s="107">
        <f t="shared" si="77"/>
        <v>0</v>
      </c>
      <c r="I1220" s="7">
        <f>SUMIFS(NK_XUAT_NHAP!L:L,NK_XUAT_NHAP!E:E,A1220,NK_XUAT_NHAP!B:B,"PNK")</f>
        <v>0</v>
      </c>
      <c r="J1220" s="7">
        <f>SUMIFS(NK_XUAT_NHAP!O:O,NK_XUAT_NHAP!E:E,A1220,NK_XUAT_NHAP!B:B,"PNK")</f>
        <v>0</v>
      </c>
      <c r="K1220" s="7">
        <f>SUMIFS(NK_XUAT_NHAP!L:L,NK_XUAT_NHAP!E:E,A1220,NK_XUAT_NHAP!B:B,"PXK")</f>
        <v>0</v>
      </c>
      <c r="L1220" s="7">
        <f>SUMIFS(NK_XUAT_NHAP!O:O,NK_XUAT_NHAP!E:E,A1220,NK_XUAT_NHAP!B:B,"PXK")</f>
        <v>0</v>
      </c>
      <c r="M1220" s="7">
        <f t="shared" ref="M1220:M1282" si="78">D1220+E1220+I1220-K1220</f>
        <v>0</v>
      </c>
      <c r="N1220" s="7">
        <f t="shared" ref="N1220:N1282" si="79">G1220+J1220-L1220</f>
        <v>0</v>
      </c>
      <c r="O1220" s="7">
        <f t="shared" ref="O1220:O1282" si="80">+IF(M1220=0,0,N1220/M1220)</f>
        <v>0</v>
      </c>
    </row>
    <row r="1221" spans="1:15" ht="19.5" customHeight="1" x14ac:dyDescent="0.25">
      <c r="A1221" s="106" t="s">
        <v>2621</v>
      </c>
      <c r="B1221" s="21" t="s">
        <v>3264</v>
      </c>
      <c r="C1221" s="23" t="s">
        <v>1</v>
      </c>
      <c r="D1221" s="23">
        <v>0</v>
      </c>
      <c r="E1221" s="23"/>
      <c r="F1221" s="23">
        <v>76200</v>
      </c>
      <c r="G1221" s="107">
        <f t="shared" si="77"/>
        <v>0</v>
      </c>
      <c r="I1221" s="7">
        <f>SUMIFS(NK_XUAT_NHAP!L:L,NK_XUAT_NHAP!E:E,A1221,NK_XUAT_NHAP!B:B,"PNK")</f>
        <v>0</v>
      </c>
      <c r="J1221" s="7">
        <f>SUMIFS(NK_XUAT_NHAP!O:O,NK_XUAT_NHAP!E:E,A1221,NK_XUAT_NHAP!B:B,"PNK")</f>
        <v>0</v>
      </c>
      <c r="K1221" s="7">
        <f>SUMIFS(NK_XUAT_NHAP!L:L,NK_XUAT_NHAP!E:E,A1221,NK_XUAT_NHAP!B:B,"PXK")</f>
        <v>0</v>
      </c>
      <c r="L1221" s="7">
        <f>SUMIFS(NK_XUAT_NHAP!O:O,NK_XUAT_NHAP!E:E,A1221,NK_XUAT_NHAP!B:B,"PXK")</f>
        <v>0</v>
      </c>
      <c r="M1221" s="7">
        <f t="shared" si="78"/>
        <v>0</v>
      </c>
      <c r="N1221" s="7">
        <f t="shared" si="79"/>
        <v>0</v>
      </c>
      <c r="O1221" s="7">
        <f t="shared" si="80"/>
        <v>0</v>
      </c>
    </row>
    <row r="1222" spans="1:15" ht="19.5" customHeight="1" x14ac:dyDescent="0.25">
      <c r="A1222" s="106" t="s">
        <v>3265</v>
      </c>
      <c r="B1222" s="21" t="s">
        <v>3266</v>
      </c>
      <c r="C1222" s="23" t="s">
        <v>49</v>
      </c>
      <c r="D1222" s="23">
        <v>6</v>
      </c>
      <c r="E1222" s="23"/>
      <c r="F1222" s="23">
        <v>31300</v>
      </c>
      <c r="G1222" s="107">
        <f t="shared" si="77"/>
        <v>187800</v>
      </c>
      <c r="I1222" s="7">
        <f>SUMIFS(NK_XUAT_NHAP!L:L,NK_XUAT_NHAP!E:E,A1222,NK_XUAT_NHAP!B:B,"PNK")</f>
        <v>0</v>
      </c>
      <c r="J1222" s="7">
        <f>SUMIFS(NK_XUAT_NHAP!O:O,NK_XUAT_NHAP!E:E,A1222,NK_XUAT_NHAP!B:B,"PNK")</f>
        <v>0</v>
      </c>
      <c r="K1222" s="7">
        <f>SUMIFS(NK_XUAT_NHAP!L:L,NK_XUAT_NHAP!E:E,A1222,NK_XUAT_NHAP!B:B,"PXK")</f>
        <v>0</v>
      </c>
      <c r="L1222" s="7">
        <f>SUMIFS(NK_XUAT_NHAP!O:O,NK_XUAT_NHAP!E:E,A1222,NK_XUAT_NHAP!B:B,"PXK")</f>
        <v>0</v>
      </c>
      <c r="M1222" s="7">
        <f t="shared" si="78"/>
        <v>6</v>
      </c>
      <c r="N1222" s="7">
        <f t="shared" si="79"/>
        <v>187800</v>
      </c>
      <c r="O1222" s="7">
        <f t="shared" si="80"/>
        <v>31300</v>
      </c>
    </row>
    <row r="1223" spans="1:15" ht="19.5" customHeight="1" x14ac:dyDescent="0.25">
      <c r="A1223" s="106" t="s">
        <v>649</v>
      </c>
      <c r="B1223" s="21" t="s">
        <v>3267</v>
      </c>
      <c r="C1223" s="23" t="s">
        <v>49</v>
      </c>
      <c r="D1223" s="23">
        <v>0</v>
      </c>
      <c r="E1223" s="23"/>
      <c r="F1223" s="23">
        <v>118000</v>
      </c>
      <c r="G1223" s="107">
        <f t="shared" si="77"/>
        <v>0</v>
      </c>
      <c r="I1223" s="7">
        <f>SUMIFS(NK_XUAT_NHAP!L:L,NK_XUAT_NHAP!E:E,A1223,NK_XUAT_NHAP!B:B,"PNK")</f>
        <v>0</v>
      </c>
      <c r="J1223" s="7">
        <f>SUMIFS(NK_XUAT_NHAP!O:O,NK_XUAT_NHAP!E:E,A1223,NK_XUAT_NHAP!B:B,"PNK")</f>
        <v>0</v>
      </c>
      <c r="K1223" s="7">
        <f>SUMIFS(NK_XUAT_NHAP!L:L,NK_XUAT_NHAP!E:E,A1223,NK_XUAT_NHAP!B:B,"PXK")</f>
        <v>0</v>
      </c>
      <c r="L1223" s="7">
        <f>SUMIFS(NK_XUAT_NHAP!O:O,NK_XUAT_NHAP!E:E,A1223,NK_XUAT_NHAP!B:B,"PXK")</f>
        <v>0</v>
      </c>
      <c r="M1223" s="7">
        <f t="shared" si="78"/>
        <v>0</v>
      </c>
      <c r="N1223" s="7">
        <f t="shared" si="79"/>
        <v>0</v>
      </c>
      <c r="O1223" s="7">
        <f t="shared" si="80"/>
        <v>0</v>
      </c>
    </row>
    <row r="1224" spans="1:15" ht="19.5" customHeight="1" x14ac:dyDescent="0.25">
      <c r="A1224" s="106" t="s">
        <v>599</v>
      </c>
      <c r="B1224" s="21" t="s">
        <v>3268</v>
      </c>
      <c r="C1224" s="23" t="s">
        <v>49</v>
      </c>
      <c r="D1224" s="23">
        <v>3</v>
      </c>
      <c r="E1224" s="23"/>
      <c r="F1224" s="23">
        <v>353200</v>
      </c>
      <c r="G1224" s="107">
        <f t="shared" si="77"/>
        <v>1059600</v>
      </c>
      <c r="I1224" s="7">
        <f>SUMIFS(NK_XUAT_NHAP!L:L,NK_XUAT_NHAP!E:E,A1224,NK_XUAT_NHAP!B:B,"PNK")</f>
        <v>0</v>
      </c>
      <c r="J1224" s="7">
        <f>SUMIFS(NK_XUAT_NHAP!O:O,NK_XUAT_NHAP!E:E,A1224,NK_XUAT_NHAP!B:B,"PNK")</f>
        <v>0</v>
      </c>
      <c r="K1224" s="7">
        <f>SUMIFS(NK_XUAT_NHAP!L:L,NK_XUAT_NHAP!E:E,A1224,NK_XUAT_NHAP!B:B,"PXK")</f>
        <v>2</v>
      </c>
      <c r="L1224" s="7">
        <f>SUMIFS(NK_XUAT_NHAP!O:O,NK_XUAT_NHAP!E:E,A1224,NK_XUAT_NHAP!B:B,"PXK")</f>
        <v>1000000</v>
      </c>
      <c r="M1224" s="7">
        <f t="shared" si="78"/>
        <v>1</v>
      </c>
      <c r="N1224" s="7">
        <f t="shared" si="79"/>
        <v>59600</v>
      </c>
      <c r="O1224" s="7">
        <f t="shared" si="80"/>
        <v>59600</v>
      </c>
    </row>
    <row r="1225" spans="1:15" ht="19.5" customHeight="1" x14ac:dyDescent="0.25">
      <c r="A1225" s="106" t="s">
        <v>219</v>
      </c>
      <c r="B1225" s="21" t="s">
        <v>3269</v>
      </c>
      <c r="C1225" s="23" t="s">
        <v>49</v>
      </c>
      <c r="D1225" s="23">
        <v>0</v>
      </c>
      <c r="E1225" s="23"/>
      <c r="F1225" s="23">
        <v>373300</v>
      </c>
      <c r="G1225" s="107">
        <f t="shared" si="77"/>
        <v>0</v>
      </c>
      <c r="I1225" s="7">
        <f>SUMIFS(NK_XUAT_NHAP!L:L,NK_XUAT_NHAP!E:E,A1225,NK_XUAT_NHAP!B:B,"PNK")</f>
        <v>0</v>
      </c>
      <c r="J1225" s="7">
        <f>SUMIFS(NK_XUAT_NHAP!O:O,NK_XUAT_NHAP!E:E,A1225,NK_XUAT_NHAP!B:B,"PNK")</f>
        <v>0</v>
      </c>
      <c r="K1225" s="7">
        <f>SUMIFS(NK_XUAT_NHAP!L:L,NK_XUAT_NHAP!E:E,A1225,NK_XUAT_NHAP!B:B,"PXK")</f>
        <v>0</v>
      </c>
      <c r="L1225" s="7">
        <f>SUMIFS(NK_XUAT_NHAP!O:O,NK_XUAT_NHAP!E:E,A1225,NK_XUAT_NHAP!B:B,"PXK")</f>
        <v>0</v>
      </c>
      <c r="M1225" s="7">
        <f t="shared" si="78"/>
        <v>0</v>
      </c>
      <c r="N1225" s="7">
        <f t="shared" si="79"/>
        <v>0</v>
      </c>
      <c r="O1225" s="7">
        <f t="shared" si="80"/>
        <v>0</v>
      </c>
    </row>
    <row r="1226" spans="1:15" ht="19.5" customHeight="1" x14ac:dyDescent="0.25">
      <c r="A1226" s="106" t="s">
        <v>3270</v>
      </c>
      <c r="B1226" s="21" t="s">
        <v>3271</v>
      </c>
      <c r="C1226" s="23" t="s">
        <v>49</v>
      </c>
      <c r="D1226" s="23">
        <v>10</v>
      </c>
      <c r="E1226" s="23"/>
      <c r="F1226" s="23">
        <v>259400</v>
      </c>
      <c r="G1226" s="107">
        <f t="shared" si="77"/>
        <v>2594000</v>
      </c>
      <c r="I1226" s="7">
        <f>SUMIFS(NK_XUAT_NHAP!L:L,NK_XUAT_NHAP!E:E,A1226,NK_XUAT_NHAP!B:B,"PNK")</f>
        <v>16</v>
      </c>
      <c r="J1226" s="7">
        <f>SUMIFS(NK_XUAT_NHAP!O:O,NK_XUAT_NHAP!E:E,A1226,NK_XUAT_NHAP!B:B,"PNK")</f>
        <v>778200</v>
      </c>
      <c r="K1226" s="7">
        <f>SUMIFS(NK_XUAT_NHAP!L:L,NK_XUAT_NHAP!E:E,A1226,NK_XUAT_NHAP!B:B,"PXK")</f>
        <v>26</v>
      </c>
      <c r="L1226" s="7">
        <f>SUMIFS(NK_XUAT_NHAP!O:O,NK_XUAT_NHAP!E:E,A1226,NK_XUAT_NHAP!B:B,"PXK")</f>
        <v>0</v>
      </c>
      <c r="M1226" s="7">
        <f t="shared" si="78"/>
        <v>0</v>
      </c>
      <c r="N1226" s="7">
        <f t="shared" si="79"/>
        <v>3372200</v>
      </c>
      <c r="O1226" s="7">
        <f t="shared" si="80"/>
        <v>0</v>
      </c>
    </row>
    <row r="1227" spans="1:15" ht="19.5" customHeight="1" x14ac:dyDescent="0.25">
      <c r="A1227" s="106" t="s">
        <v>645</v>
      </c>
      <c r="B1227" s="21" t="s">
        <v>3272</v>
      </c>
      <c r="C1227" s="23" t="s">
        <v>49</v>
      </c>
      <c r="D1227" s="23">
        <v>0</v>
      </c>
      <c r="E1227" s="23"/>
      <c r="F1227" s="23">
        <v>146200</v>
      </c>
      <c r="G1227" s="107">
        <f t="shared" si="77"/>
        <v>0</v>
      </c>
      <c r="I1227" s="7">
        <f>SUMIFS(NK_XUAT_NHAP!L:L,NK_XUAT_NHAP!E:E,A1227,NK_XUAT_NHAP!B:B,"PNK")</f>
        <v>0</v>
      </c>
      <c r="J1227" s="7">
        <f>SUMIFS(NK_XUAT_NHAP!O:O,NK_XUAT_NHAP!E:E,A1227,NK_XUAT_NHAP!B:B,"PNK")</f>
        <v>0</v>
      </c>
      <c r="K1227" s="7">
        <f>SUMIFS(NK_XUAT_NHAP!L:L,NK_XUAT_NHAP!E:E,A1227,NK_XUAT_NHAP!B:B,"PXK")</f>
        <v>0</v>
      </c>
      <c r="L1227" s="7">
        <f>SUMIFS(NK_XUAT_NHAP!O:O,NK_XUAT_NHAP!E:E,A1227,NK_XUAT_NHAP!B:B,"PXK")</f>
        <v>0</v>
      </c>
      <c r="M1227" s="7">
        <f t="shared" si="78"/>
        <v>0</v>
      </c>
      <c r="N1227" s="7">
        <f t="shared" si="79"/>
        <v>0</v>
      </c>
      <c r="O1227" s="7">
        <f t="shared" si="80"/>
        <v>0</v>
      </c>
    </row>
    <row r="1228" spans="1:15" ht="19.5" customHeight="1" x14ac:dyDescent="0.25">
      <c r="A1228" s="106" t="s">
        <v>646</v>
      </c>
      <c r="B1228" s="21" t="s">
        <v>3273</v>
      </c>
      <c r="C1228" s="23" t="s">
        <v>49</v>
      </c>
      <c r="D1228" s="23">
        <v>0</v>
      </c>
      <c r="E1228" s="23"/>
      <c r="F1228" s="23">
        <v>155300</v>
      </c>
      <c r="G1228" s="107">
        <f t="shared" si="77"/>
        <v>0</v>
      </c>
      <c r="I1228" s="7">
        <f>SUMIFS(NK_XUAT_NHAP!L:L,NK_XUAT_NHAP!E:E,A1228,NK_XUAT_NHAP!B:B,"PNK")</f>
        <v>30</v>
      </c>
      <c r="J1228" s="7">
        <f>SUMIFS(NK_XUAT_NHAP!O:O,NK_XUAT_NHAP!E:E,A1228,NK_XUAT_NHAP!B:B,"PNK")</f>
        <v>4659000</v>
      </c>
      <c r="K1228" s="7">
        <f>SUMIFS(NK_XUAT_NHAP!L:L,NK_XUAT_NHAP!E:E,A1228,NK_XUAT_NHAP!B:B,"PXK")</f>
        <v>30</v>
      </c>
      <c r="L1228" s="7">
        <f>SUMIFS(NK_XUAT_NHAP!O:O,NK_XUAT_NHAP!E:E,A1228,NK_XUAT_NHAP!B:B,"PXK")</f>
        <v>6699000</v>
      </c>
      <c r="M1228" s="7">
        <f t="shared" si="78"/>
        <v>0</v>
      </c>
      <c r="N1228" s="7">
        <f t="shared" si="79"/>
        <v>-2040000</v>
      </c>
      <c r="O1228" s="7">
        <f t="shared" si="80"/>
        <v>0</v>
      </c>
    </row>
    <row r="1229" spans="1:15" ht="19.5" customHeight="1" x14ac:dyDescent="0.25">
      <c r="A1229" s="106" t="s">
        <v>647</v>
      </c>
      <c r="B1229" s="21" t="s">
        <v>648</v>
      </c>
      <c r="C1229" s="23"/>
      <c r="D1229" s="23">
        <v>0</v>
      </c>
      <c r="E1229" s="23"/>
      <c r="F1229" s="23">
        <v>0</v>
      </c>
      <c r="G1229" s="107">
        <f t="shared" si="77"/>
        <v>0</v>
      </c>
      <c r="I1229" s="7">
        <f>SUMIFS(NK_XUAT_NHAP!L:L,NK_XUAT_NHAP!E:E,A1229,NK_XUAT_NHAP!B:B,"PNK")</f>
        <v>15</v>
      </c>
      <c r="J1229" s="7">
        <f>SUMIFS(NK_XUAT_NHAP!O:O,NK_XUAT_NHAP!E:E,A1229,NK_XUAT_NHAP!B:B,"PNK")</f>
        <v>2704500</v>
      </c>
      <c r="K1229" s="7">
        <f>SUMIFS(NK_XUAT_NHAP!L:L,NK_XUAT_NHAP!E:E,A1229,NK_XUAT_NHAP!B:B,"PXK")</f>
        <v>15</v>
      </c>
      <c r="L1229" s="7">
        <f>SUMIFS(NK_XUAT_NHAP!O:O,NK_XUAT_NHAP!E:E,A1229,NK_XUAT_NHAP!B:B,"PXK")</f>
        <v>3847500</v>
      </c>
      <c r="M1229" s="7">
        <f t="shared" si="78"/>
        <v>0</v>
      </c>
      <c r="N1229" s="7">
        <f t="shared" si="79"/>
        <v>-1143000</v>
      </c>
      <c r="O1229" s="7">
        <f t="shared" si="80"/>
        <v>0</v>
      </c>
    </row>
    <row r="1230" spans="1:15" ht="19.5" customHeight="1" x14ac:dyDescent="0.25">
      <c r="A1230" s="106" t="s">
        <v>3274</v>
      </c>
      <c r="B1230" s="21" t="s">
        <v>3275</v>
      </c>
      <c r="C1230" s="23" t="s">
        <v>49</v>
      </c>
      <c r="D1230" s="23">
        <v>2505</v>
      </c>
      <c r="E1230" s="23"/>
      <c r="F1230" s="23">
        <v>7400</v>
      </c>
      <c r="G1230" s="107">
        <f t="shared" si="77"/>
        <v>18537000</v>
      </c>
      <c r="I1230" s="7">
        <f>SUMIFS(NK_XUAT_NHAP!L:L,NK_XUAT_NHAP!E:E,A1230,NK_XUAT_NHAP!B:B,"PNK")</f>
        <v>0</v>
      </c>
      <c r="J1230" s="7">
        <f>SUMIFS(NK_XUAT_NHAP!O:O,NK_XUAT_NHAP!E:E,A1230,NK_XUAT_NHAP!B:B,"PNK")</f>
        <v>0</v>
      </c>
      <c r="K1230" s="7">
        <f>SUMIFS(NK_XUAT_NHAP!L:L,NK_XUAT_NHAP!E:E,A1230,NK_XUAT_NHAP!B:B,"PXK")</f>
        <v>1496</v>
      </c>
      <c r="L1230" s="7">
        <f>SUMIFS(NK_XUAT_NHAP!O:O,NK_XUAT_NHAP!E:E,A1230,NK_XUAT_NHAP!B:B,"PXK")</f>
        <v>15460000</v>
      </c>
      <c r="M1230" s="7">
        <f t="shared" si="78"/>
        <v>1009</v>
      </c>
      <c r="N1230" s="7">
        <f t="shared" si="79"/>
        <v>3077000</v>
      </c>
      <c r="O1230" s="7">
        <f t="shared" si="80"/>
        <v>3049.5540138751239</v>
      </c>
    </row>
    <row r="1231" spans="1:15" ht="19.5" customHeight="1" x14ac:dyDescent="0.25">
      <c r="A1231" s="106" t="s">
        <v>3276</v>
      </c>
      <c r="B1231" s="21" t="s">
        <v>3277</v>
      </c>
      <c r="C1231" s="23" t="s">
        <v>49</v>
      </c>
      <c r="D1231" s="23">
        <v>13</v>
      </c>
      <c r="E1231" s="23"/>
      <c r="F1231" s="23">
        <v>54600</v>
      </c>
      <c r="G1231" s="107">
        <f t="shared" si="77"/>
        <v>709800</v>
      </c>
      <c r="I1231" s="7">
        <f>SUMIFS(NK_XUAT_NHAP!L:L,NK_XUAT_NHAP!E:E,A1231,NK_XUAT_NHAP!B:B,"PNK")</f>
        <v>0</v>
      </c>
      <c r="J1231" s="7">
        <f>SUMIFS(NK_XUAT_NHAP!O:O,NK_XUAT_NHAP!E:E,A1231,NK_XUAT_NHAP!B:B,"PNK")</f>
        <v>0</v>
      </c>
      <c r="K1231" s="7">
        <f>SUMIFS(NK_XUAT_NHAP!L:L,NK_XUAT_NHAP!E:E,A1231,NK_XUAT_NHAP!B:B,"PXK")</f>
        <v>0</v>
      </c>
      <c r="L1231" s="7">
        <f>SUMIFS(NK_XUAT_NHAP!O:O,NK_XUAT_NHAP!E:E,A1231,NK_XUAT_NHAP!B:B,"PXK")</f>
        <v>0</v>
      </c>
      <c r="M1231" s="7">
        <f t="shared" si="78"/>
        <v>13</v>
      </c>
      <c r="N1231" s="7">
        <f t="shared" si="79"/>
        <v>709800</v>
      </c>
      <c r="O1231" s="7">
        <f t="shared" si="80"/>
        <v>54600</v>
      </c>
    </row>
    <row r="1232" spans="1:15" ht="19.5" customHeight="1" x14ac:dyDescent="0.25">
      <c r="A1232" s="106" t="s">
        <v>3278</v>
      </c>
      <c r="B1232" s="21" t="s">
        <v>3279</v>
      </c>
      <c r="C1232" s="23" t="s">
        <v>49</v>
      </c>
      <c r="D1232" s="23">
        <v>304</v>
      </c>
      <c r="E1232" s="23"/>
      <c r="F1232" s="23">
        <v>38900</v>
      </c>
      <c r="G1232" s="107">
        <f t="shared" si="77"/>
        <v>11825600</v>
      </c>
      <c r="I1232" s="7">
        <f>SUMIFS(NK_XUAT_NHAP!L:L,NK_XUAT_NHAP!E:E,A1232,NK_XUAT_NHAP!B:B,"PNK")</f>
        <v>0</v>
      </c>
      <c r="J1232" s="7">
        <f>SUMIFS(NK_XUAT_NHAP!O:O,NK_XUAT_NHAP!E:E,A1232,NK_XUAT_NHAP!B:B,"PNK")</f>
        <v>0</v>
      </c>
      <c r="K1232" s="7">
        <f>SUMIFS(NK_XUAT_NHAP!L:L,NK_XUAT_NHAP!E:E,A1232,NK_XUAT_NHAP!B:B,"PXK")</f>
        <v>19</v>
      </c>
      <c r="L1232" s="7">
        <f>SUMIFS(NK_XUAT_NHAP!O:O,NK_XUAT_NHAP!E:E,A1232,NK_XUAT_NHAP!B:B,"PXK")</f>
        <v>1478200</v>
      </c>
      <c r="M1232" s="7">
        <f t="shared" si="78"/>
        <v>285</v>
      </c>
      <c r="N1232" s="7">
        <f t="shared" si="79"/>
        <v>10347400</v>
      </c>
      <c r="O1232" s="7">
        <f t="shared" si="80"/>
        <v>36306.666666666664</v>
      </c>
    </row>
    <row r="1233" spans="1:15" ht="19.5" customHeight="1" x14ac:dyDescent="0.25">
      <c r="A1233" s="106" t="s">
        <v>3280</v>
      </c>
      <c r="B1233" s="21" t="s">
        <v>3281</v>
      </c>
      <c r="C1233" s="23" t="s">
        <v>49</v>
      </c>
      <c r="D1233" s="23">
        <v>26</v>
      </c>
      <c r="E1233" s="23"/>
      <c r="F1233" s="23">
        <v>479000</v>
      </c>
      <c r="G1233" s="107">
        <f t="shared" si="77"/>
        <v>12454000</v>
      </c>
      <c r="I1233" s="7">
        <f>SUMIFS(NK_XUAT_NHAP!L:L,NK_XUAT_NHAP!E:E,A1233,NK_XUAT_NHAP!B:B,"PNK")</f>
        <v>17</v>
      </c>
      <c r="J1233" s="7">
        <f>SUMIFS(NK_XUAT_NHAP!O:O,NK_XUAT_NHAP!E:E,A1233,NK_XUAT_NHAP!B:B,"PNK")</f>
        <v>7984900</v>
      </c>
      <c r="K1233" s="7">
        <f>SUMIFS(NK_XUAT_NHAP!L:L,NK_XUAT_NHAP!E:E,A1233,NK_XUAT_NHAP!B:B,"PXK")</f>
        <v>43</v>
      </c>
      <c r="L1233" s="7">
        <f>SUMIFS(NK_XUAT_NHAP!O:O,NK_XUAT_NHAP!E:E,A1233,NK_XUAT_NHAP!B:B,"PXK")</f>
        <v>26829800</v>
      </c>
      <c r="M1233" s="7">
        <f t="shared" si="78"/>
        <v>0</v>
      </c>
      <c r="N1233" s="7">
        <f t="shared" si="79"/>
        <v>-6390900</v>
      </c>
      <c r="O1233" s="7">
        <f t="shared" si="80"/>
        <v>0</v>
      </c>
    </row>
    <row r="1234" spans="1:15" ht="19.5" customHeight="1" x14ac:dyDescent="0.25">
      <c r="A1234" s="106" t="s">
        <v>863</v>
      </c>
      <c r="B1234" s="21" t="s">
        <v>3282</v>
      </c>
      <c r="C1234" s="23" t="s">
        <v>49</v>
      </c>
      <c r="D1234" s="23">
        <v>23</v>
      </c>
      <c r="E1234" s="23"/>
      <c r="F1234" s="23">
        <v>338100</v>
      </c>
      <c r="G1234" s="107">
        <f t="shared" si="77"/>
        <v>7776300</v>
      </c>
      <c r="I1234" s="7">
        <f>SUMIFS(NK_XUAT_NHAP!L:L,NK_XUAT_NHAP!E:E,A1234,NK_XUAT_NHAP!B:B,"PNK")</f>
        <v>10</v>
      </c>
      <c r="J1234" s="7">
        <f>SUMIFS(NK_XUAT_NHAP!O:O,NK_XUAT_NHAP!E:E,A1234,NK_XUAT_NHAP!B:B,"PNK")</f>
        <v>3316000</v>
      </c>
      <c r="K1234" s="7">
        <f>SUMIFS(NK_XUAT_NHAP!L:L,NK_XUAT_NHAP!E:E,A1234,NK_XUAT_NHAP!B:B,"PXK")</f>
        <v>33</v>
      </c>
      <c r="L1234" s="7">
        <f>SUMIFS(NK_XUAT_NHAP!O:O,NK_XUAT_NHAP!E:E,A1234,NK_XUAT_NHAP!B:B,"PXK")</f>
        <v>14635300</v>
      </c>
      <c r="M1234" s="7">
        <f t="shared" si="78"/>
        <v>0</v>
      </c>
      <c r="N1234" s="7">
        <f t="shared" si="79"/>
        <v>-3543000</v>
      </c>
      <c r="O1234" s="7">
        <f t="shared" si="80"/>
        <v>0</v>
      </c>
    </row>
    <row r="1235" spans="1:15" ht="19.5" customHeight="1" x14ac:dyDescent="0.25">
      <c r="A1235" s="106" t="s">
        <v>3283</v>
      </c>
      <c r="B1235" s="21" t="s">
        <v>196</v>
      </c>
      <c r="C1235" s="23" t="s">
        <v>49</v>
      </c>
      <c r="D1235" s="23">
        <v>494</v>
      </c>
      <c r="E1235" s="23"/>
      <c r="F1235" s="23">
        <v>163000</v>
      </c>
      <c r="G1235" s="107">
        <f t="shared" si="77"/>
        <v>80522000</v>
      </c>
      <c r="I1235" s="7">
        <f>SUMIFS(NK_XUAT_NHAP!L:L,NK_XUAT_NHAP!E:E,A1235,NK_XUAT_NHAP!B:B,"PNK")</f>
        <v>0</v>
      </c>
      <c r="J1235" s="7">
        <f>SUMIFS(NK_XUAT_NHAP!O:O,NK_XUAT_NHAP!E:E,A1235,NK_XUAT_NHAP!B:B,"PNK")</f>
        <v>0</v>
      </c>
      <c r="K1235" s="7">
        <f>SUMIFS(NK_XUAT_NHAP!L:L,NK_XUAT_NHAP!E:E,A1235,NK_XUAT_NHAP!B:B,"PXK")</f>
        <v>494</v>
      </c>
      <c r="L1235" s="7">
        <f>SUMIFS(NK_XUAT_NHAP!O:O,NK_XUAT_NHAP!E:E,A1235,NK_XUAT_NHAP!B:B,"PXK")</f>
        <v>135603000</v>
      </c>
      <c r="M1235" s="7">
        <f t="shared" si="78"/>
        <v>0</v>
      </c>
      <c r="N1235" s="7">
        <f t="shared" si="79"/>
        <v>-55081000</v>
      </c>
      <c r="O1235" s="7">
        <f t="shared" si="80"/>
        <v>0</v>
      </c>
    </row>
    <row r="1236" spans="1:15" ht="19.5" customHeight="1" x14ac:dyDescent="0.25">
      <c r="A1236" s="106" t="s">
        <v>3284</v>
      </c>
      <c r="B1236" s="21" t="s">
        <v>3285</v>
      </c>
      <c r="C1236" s="23" t="s">
        <v>49</v>
      </c>
      <c r="D1236" s="23">
        <v>0</v>
      </c>
      <c r="E1236" s="23"/>
      <c r="F1236" s="23">
        <v>0</v>
      </c>
      <c r="G1236" s="107">
        <f t="shared" si="77"/>
        <v>0</v>
      </c>
      <c r="I1236" s="7">
        <f>SUMIFS(NK_XUAT_NHAP!L:L,NK_XUAT_NHAP!E:E,A1236,NK_XUAT_NHAP!B:B,"PNK")</f>
        <v>1</v>
      </c>
      <c r="J1236" s="7">
        <f>SUMIFS(NK_XUAT_NHAP!O:O,NK_XUAT_NHAP!E:E,A1236,NK_XUAT_NHAP!B:B,"PNK")</f>
        <v>644300</v>
      </c>
      <c r="K1236" s="7">
        <f>SUMIFS(NK_XUAT_NHAP!L:L,NK_XUAT_NHAP!E:E,A1236,NK_XUAT_NHAP!B:B,"PXK")</f>
        <v>1</v>
      </c>
      <c r="L1236" s="7">
        <f>SUMIFS(NK_XUAT_NHAP!O:O,NK_XUAT_NHAP!E:E,A1236,NK_XUAT_NHAP!B:B,"PXK")</f>
        <v>902000</v>
      </c>
      <c r="M1236" s="7">
        <f t="shared" si="78"/>
        <v>0</v>
      </c>
      <c r="N1236" s="7">
        <f t="shared" si="79"/>
        <v>-257700</v>
      </c>
      <c r="O1236" s="7">
        <f t="shared" si="80"/>
        <v>0</v>
      </c>
    </row>
    <row r="1237" spans="1:15" ht="19.5" customHeight="1" x14ac:dyDescent="0.25">
      <c r="A1237" s="106" t="s">
        <v>3286</v>
      </c>
      <c r="B1237" s="21" t="s">
        <v>3287</v>
      </c>
      <c r="C1237" s="23" t="s">
        <v>49</v>
      </c>
      <c r="D1237" s="23">
        <v>0</v>
      </c>
      <c r="E1237" s="23"/>
      <c r="F1237" s="23">
        <v>0</v>
      </c>
      <c r="G1237" s="107">
        <f t="shared" si="77"/>
        <v>0</v>
      </c>
      <c r="I1237" s="7">
        <f>SUMIFS(NK_XUAT_NHAP!L:L,NK_XUAT_NHAP!E:E,A1237,NK_XUAT_NHAP!B:B,"PNK")</f>
        <v>1</v>
      </c>
      <c r="J1237" s="7">
        <f>SUMIFS(NK_XUAT_NHAP!O:O,NK_XUAT_NHAP!E:E,A1237,NK_XUAT_NHAP!B:B,"PNK")</f>
        <v>252500</v>
      </c>
      <c r="K1237" s="7">
        <f>SUMIFS(NK_XUAT_NHAP!L:L,NK_XUAT_NHAP!E:E,A1237,NK_XUAT_NHAP!B:B,"PXK")</f>
        <v>1</v>
      </c>
      <c r="L1237" s="7">
        <f>SUMIFS(NK_XUAT_NHAP!O:O,NK_XUAT_NHAP!E:E,A1237,NK_XUAT_NHAP!B:B,"PXK")</f>
        <v>353500</v>
      </c>
      <c r="M1237" s="7">
        <f t="shared" si="78"/>
        <v>0</v>
      </c>
      <c r="N1237" s="7">
        <f t="shared" si="79"/>
        <v>-101000</v>
      </c>
      <c r="O1237" s="7">
        <f t="shared" si="80"/>
        <v>0</v>
      </c>
    </row>
    <row r="1238" spans="1:15" ht="19.5" customHeight="1" x14ac:dyDescent="0.25">
      <c r="A1238" s="106" t="s">
        <v>3288</v>
      </c>
      <c r="B1238" s="21" t="s">
        <v>3289</v>
      </c>
      <c r="C1238" s="23" t="s">
        <v>49</v>
      </c>
      <c r="D1238" s="23">
        <v>0</v>
      </c>
      <c r="E1238" s="23"/>
      <c r="F1238" s="23">
        <v>0</v>
      </c>
      <c r="G1238" s="107">
        <f t="shared" si="77"/>
        <v>0</v>
      </c>
      <c r="I1238" s="7">
        <f>SUMIFS(NK_XUAT_NHAP!L:L,NK_XUAT_NHAP!E:E,A1238,NK_XUAT_NHAP!B:B,"PNK")</f>
        <v>55</v>
      </c>
      <c r="J1238" s="7">
        <f>SUMIFS(NK_XUAT_NHAP!O:O,NK_XUAT_NHAP!E:E,A1238,NK_XUAT_NHAP!B:B,"PNK")</f>
        <v>19426000</v>
      </c>
      <c r="K1238" s="7">
        <f>SUMIFS(NK_XUAT_NHAP!L:L,NK_XUAT_NHAP!E:E,A1238,NK_XUAT_NHAP!B:B,"PXK")</f>
        <v>52</v>
      </c>
      <c r="L1238" s="7">
        <f>SUMIFS(NK_XUAT_NHAP!O:O,NK_XUAT_NHAP!E:E,A1238,NK_XUAT_NHAP!B:B,"PXK")</f>
        <v>24960000</v>
      </c>
      <c r="M1238" s="7">
        <f t="shared" si="78"/>
        <v>3</v>
      </c>
      <c r="N1238" s="7">
        <f t="shared" si="79"/>
        <v>-5534000</v>
      </c>
      <c r="O1238" s="7">
        <f t="shared" si="80"/>
        <v>-1844666.6666666667</v>
      </c>
    </row>
    <row r="1239" spans="1:15" ht="19.5" customHeight="1" x14ac:dyDescent="0.25">
      <c r="A1239" s="106" t="s">
        <v>5330</v>
      </c>
      <c r="B1239" s="21" t="s">
        <v>5331</v>
      </c>
      <c r="C1239" s="23" t="s">
        <v>52</v>
      </c>
      <c r="D1239" s="23">
        <v>0</v>
      </c>
      <c r="E1239" s="23"/>
      <c r="F1239" s="23">
        <v>0</v>
      </c>
      <c r="G1239" s="107">
        <f t="shared" si="77"/>
        <v>0</v>
      </c>
      <c r="I1239" s="7">
        <f>SUMIFS(NK_XUAT_NHAP!L:L,NK_XUAT_NHAP!E:E,A1239,NK_XUAT_NHAP!B:B,"PNK")</f>
        <v>15</v>
      </c>
      <c r="J1239" s="7">
        <f>SUMIFS(NK_XUAT_NHAP!O:O,NK_XUAT_NHAP!E:E,A1239,NK_XUAT_NHAP!B:B,"PNK")</f>
        <v>143542500</v>
      </c>
      <c r="K1239" s="7">
        <f>SUMIFS(NK_XUAT_NHAP!L:L,NK_XUAT_NHAP!E:E,A1239,NK_XUAT_NHAP!B:B,"PXK")</f>
        <v>15</v>
      </c>
      <c r="L1239" s="7">
        <f>SUMIFS(NK_XUAT_NHAP!O:O,NK_XUAT_NHAP!E:E,A1239,NK_XUAT_NHAP!B:B,"PXK")</f>
        <v>204000000</v>
      </c>
      <c r="M1239" s="7">
        <f t="shared" si="78"/>
        <v>0</v>
      </c>
      <c r="N1239" s="7">
        <f t="shared" si="79"/>
        <v>-60457500</v>
      </c>
      <c r="O1239" s="7">
        <f t="shared" si="80"/>
        <v>0</v>
      </c>
    </row>
    <row r="1240" spans="1:15" ht="19.5" customHeight="1" x14ac:dyDescent="0.25">
      <c r="A1240" s="106" t="s">
        <v>5332</v>
      </c>
      <c r="B1240" s="21" t="s">
        <v>5333</v>
      </c>
      <c r="C1240" s="23" t="s">
        <v>52</v>
      </c>
      <c r="D1240" s="23">
        <v>0</v>
      </c>
      <c r="E1240" s="23"/>
      <c r="F1240" s="23">
        <v>0</v>
      </c>
      <c r="G1240" s="107">
        <f t="shared" si="77"/>
        <v>0</v>
      </c>
      <c r="I1240" s="7">
        <f>SUMIFS(NK_XUAT_NHAP!L:L,NK_XUAT_NHAP!E:E,A1240,NK_XUAT_NHAP!B:B,"PNK")</f>
        <v>15</v>
      </c>
      <c r="J1240" s="7">
        <f>SUMIFS(NK_XUAT_NHAP!O:O,NK_XUAT_NHAP!E:E,A1240,NK_XUAT_NHAP!B:B,"PNK")</f>
        <v>5166000</v>
      </c>
      <c r="K1240" s="7">
        <f>SUMIFS(NK_XUAT_NHAP!L:L,NK_XUAT_NHAP!E:E,A1240,NK_XUAT_NHAP!B:B,"PXK")</f>
        <v>15</v>
      </c>
      <c r="L1240" s="7">
        <f>SUMIFS(NK_XUAT_NHAP!O:O,NK_XUAT_NHAP!E:E,A1240,NK_XUAT_NHAP!B:B,"PXK")</f>
        <v>0</v>
      </c>
      <c r="M1240" s="7">
        <f t="shared" si="78"/>
        <v>0</v>
      </c>
      <c r="N1240" s="7">
        <f t="shared" si="79"/>
        <v>5166000</v>
      </c>
      <c r="O1240" s="7">
        <f t="shared" si="80"/>
        <v>0</v>
      </c>
    </row>
    <row r="1241" spans="1:15" ht="19.5" customHeight="1" x14ac:dyDescent="0.25">
      <c r="A1241" s="106" t="s">
        <v>5334</v>
      </c>
      <c r="B1241" s="21" t="s">
        <v>5335</v>
      </c>
      <c r="C1241" s="23" t="s">
        <v>49</v>
      </c>
      <c r="D1241" s="23">
        <v>0</v>
      </c>
      <c r="E1241" s="23"/>
      <c r="F1241" s="23">
        <v>0</v>
      </c>
      <c r="G1241" s="107">
        <f t="shared" si="77"/>
        <v>0</v>
      </c>
      <c r="I1241" s="7">
        <f>SUMIFS(NK_XUAT_NHAP!L:L,NK_XUAT_NHAP!E:E,A1241,NK_XUAT_NHAP!B:B,"PNK")</f>
        <v>90</v>
      </c>
      <c r="J1241" s="7">
        <f>SUMIFS(NK_XUAT_NHAP!O:O,NK_XUAT_NHAP!E:E,A1241,NK_XUAT_NHAP!B:B,"PNK")</f>
        <v>12258000</v>
      </c>
      <c r="K1241" s="7">
        <f>SUMIFS(NK_XUAT_NHAP!L:L,NK_XUAT_NHAP!E:E,A1241,NK_XUAT_NHAP!B:B,"PXK")</f>
        <v>90</v>
      </c>
      <c r="L1241" s="7">
        <f>SUMIFS(NK_XUAT_NHAP!O:O,NK_XUAT_NHAP!E:E,A1241,NK_XUAT_NHAP!B:B,"PXK")</f>
        <v>0</v>
      </c>
      <c r="M1241" s="7">
        <f t="shared" si="78"/>
        <v>0</v>
      </c>
      <c r="N1241" s="7">
        <f t="shared" si="79"/>
        <v>12258000</v>
      </c>
      <c r="O1241" s="7">
        <f t="shared" si="80"/>
        <v>0</v>
      </c>
    </row>
    <row r="1242" spans="1:15" ht="19.5" customHeight="1" x14ac:dyDescent="0.25">
      <c r="A1242" s="106" t="s">
        <v>5336</v>
      </c>
      <c r="B1242" s="21" t="s">
        <v>5337</v>
      </c>
      <c r="C1242" s="23" t="s">
        <v>49</v>
      </c>
      <c r="D1242" s="23">
        <v>0</v>
      </c>
      <c r="E1242" s="23"/>
      <c r="F1242" s="23">
        <v>0</v>
      </c>
      <c r="G1242" s="107">
        <f t="shared" si="77"/>
        <v>0</v>
      </c>
      <c r="I1242" s="7">
        <f>SUMIFS(NK_XUAT_NHAP!L:L,NK_XUAT_NHAP!E:E,A1242,NK_XUAT_NHAP!B:B,"PNK")</f>
        <v>10</v>
      </c>
      <c r="J1242" s="7">
        <f>SUMIFS(NK_XUAT_NHAP!O:O,NK_XUAT_NHAP!E:E,A1242,NK_XUAT_NHAP!B:B,"PNK")</f>
        <v>214000</v>
      </c>
      <c r="K1242" s="7">
        <f>SUMIFS(NK_XUAT_NHAP!L:L,NK_XUAT_NHAP!E:E,A1242,NK_XUAT_NHAP!B:B,"PXK")</f>
        <v>0</v>
      </c>
      <c r="L1242" s="7">
        <f>SUMIFS(NK_XUAT_NHAP!O:O,NK_XUAT_NHAP!E:E,A1242,NK_XUAT_NHAP!B:B,"PXK")</f>
        <v>0</v>
      </c>
      <c r="M1242" s="7">
        <f t="shared" si="78"/>
        <v>10</v>
      </c>
      <c r="N1242" s="7">
        <f t="shared" si="79"/>
        <v>214000</v>
      </c>
      <c r="O1242" s="7">
        <f t="shared" si="80"/>
        <v>21400</v>
      </c>
    </row>
    <row r="1243" spans="1:15" ht="19.5" customHeight="1" x14ac:dyDescent="0.25">
      <c r="A1243" s="106" t="s">
        <v>1933</v>
      </c>
      <c r="B1243" s="21" t="s">
        <v>519</v>
      </c>
      <c r="C1243" s="23">
        <v>0</v>
      </c>
      <c r="D1243" s="23">
        <v>0</v>
      </c>
      <c r="E1243" s="23"/>
      <c r="F1243" s="23">
        <v>0</v>
      </c>
      <c r="G1243" s="107">
        <f t="shared" si="77"/>
        <v>0</v>
      </c>
      <c r="I1243" s="7">
        <f>SUMIFS(NK_XUAT_NHAP!L:L,NK_XUAT_NHAP!E:E,A1243,NK_XUAT_NHAP!B:B,"PNK")</f>
        <v>0</v>
      </c>
      <c r="J1243" s="7">
        <f>SUMIFS(NK_XUAT_NHAP!O:O,NK_XUAT_NHAP!E:E,A1243,NK_XUAT_NHAP!B:B,"PNK")</f>
        <v>0</v>
      </c>
      <c r="K1243" s="7">
        <f>SUMIFS(NK_XUAT_NHAP!L:L,NK_XUAT_NHAP!E:E,A1243,NK_XUAT_NHAP!B:B,"PXK")</f>
        <v>0</v>
      </c>
      <c r="L1243" s="7">
        <f>SUMIFS(NK_XUAT_NHAP!O:O,NK_XUAT_NHAP!E:E,A1243,NK_XUAT_NHAP!B:B,"PXK")</f>
        <v>0</v>
      </c>
      <c r="M1243" s="7">
        <f t="shared" si="78"/>
        <v>0</v>
      </c>
      <c r="N1243" s="7">
        <f t="shared" si="79"/>
        <v>0</v>
      </c>
      <c r="O1243" s="7">
        <f t="shared" si="80"/>
        <v>0</v>
      </c>
    </row>
    <row r="1244" spans="1:15" ht="19.5" customHeight="1" x14ac:dyDescent="0.25">
      <c r="A1244" s="106" t="s">
        <v>1934</v>
      </c>
      <c r="B1244" s="21" t="s">
        <v>3084</v>
      </c>
      <c r="C1244" s="23" t="s">
        <v>49</v>
      </c>
      <c r="D1244" s="23">
        <v>11</v>
      </c>
      <c r="E1244" s="23"/>
      <c r="F1244" s="23">
        <v>10300</v>
      </c>
      <c r="G1244" s="107">
        <f t="shared" si="77"/>
        <v>113300</v>
      </c>
      <c r="I1244" s="7">
        <f>SUMIFS(NK_XUAT_NHAP!L:L,NK_XUAT_NHAP!E:E,A1244,NK_XUAT_NHAP!B:B,"PNK")</f>
        <v>0</v>
      </c>
      <c r="J1244" s="7">
        <f>SUMIFS(NK_XUAT_NHAP!O:O,NK_XUAT_NHAP!E:E,A1244,NK_XUAT_NHAP!B:B,"PNK")</f>
        <v>0</v>
      </c>
      <c r="K1244" s="7">
        <f>SUMIFS(NK_XUAT_NHAP!L:L,NK_XUAT_NHAP!E:E,A1244,NK_XUAT_NHAP!B:B,"PXK")</f>
        <v>11</v>
      </c>
      <c r="L1244" s="7">
        <f>SUMIFS(NK_XUAT_NHAP!O:O,NK_XUAT_NHAP!E:E,A1244,NK_XUAT_NHAP!B:B,"PXK")</f>
        <v>151800</v>
      </c>
      <c r="M1244" s="7">
        <f t="shared" si="78"/>
        <v>0</v>
      </c>
      <c r="N1244" s="7">
        <f t="shared" si="79"/>
        <v>-38500</v>
      </c>
      <c r="O1244" s="7">
        <f t="shared" si="80"/>
        <v>0</v>
      </c>
    </row>
    <row r="1245" spans="1:15" ht="19.5" customHeight="1" x14ac:dyDescent="0.25">
      <c r="A1245" s="106" t="s">
        <v>1935</v>
      </c>
      <c r="B1245" s="21" t="s">
        <v>3085</v>
      </c>
      <c r="C1245" s="23" t="s">
        <v>49</v>
      </c>
      <c r="D1245" s="23">
        <v>0</v>
      </c>
      <c r="E1245" s="23"/>
      <c r="F1245" s="23">
        <v>11600</v>
      </c>
      <c r="G1245" s="107">
        <f t="shared" si="77"/>
        <v>0</v>
      </c>
      <c r="I1245" s="7">
        <f>SUMIFS(NK_XUAT_NHAP!L:L,NK_XUAT_NHAP!E:E,A1245,NK_XUAT_NHAP!B:B,"PNK")</f>
        <v>0</v>
      </c>
      <c r="J1245" s="7">
        <f>SUMIFS(NK_XUAT_NHAP!O:O,NK_XUAT_NHAP!E:E,A1245,NK_XUAT_NHAP!B:B,"PNK")</f>
        <v>0</v>
      </c>
      <c r="K1245" s="7">
        <f>SUMIFS(NK_XUAT_NHAP!L:L,NK_XUAT_NHAP!E:E,A1245,NK_XUAT_NHAP!B:B,"PXK")</f>
        <v>0</v>
      </c>
      <c r="L1245" s="7">
        <f>SUMIFS(NK_XUAT_NHAP!O:O,NK_XUAT_NHAP!E:E,A1245,NK_XUAT_NHAP!B:B,"PXK")</f>
        <v>0</v>
      </c>
      <c r="M1245" s="7">
        <f t="shared" si="78"/>
        <v>0</v>
      </c>
      <c r="N1245" s="7">
        <f t="shared" si="79"/>
        <v>0</v>
      </c>
      <c r="O1245" s="7">
        <f t="shared" si="80"/>
        <v>0</v>
      </c>
    </row>
    <row r="1246" spans="1:15" ht="19.5" customHeight="1" x14ac:dyDescent="0.25">
      <c r="A1246" s="106" t="s">
        <v>1936</v>
      </c>
      <c r="B1246" s="21" t="s">
        <v>3086</v>
      </c>
      <c r="C1246" s="23" t="s">
        <v>49</v>
      </c>
      <c r="D1246" s="23">
        <v>0</v>
      </c>
      <c r="E1246" s="23"/>
      <c r="F1246" s="23">
        <v>11700</v>
      </c>
      <c r="G1246" s="107">
        <f t="shared" si="77"/>
        <v>0</v>
      </c>
      <c r="I1246" s="7">
        <f>SUMIFS(NK_XUAT_NHAP!L:L,NK_XUAT_NHAP!E:E,A1246,NK_XUAT_NHAP!B:B,"PNK")</f>
        <v>0</v>
      </c>
      <c r="J1246" s="7">
        <f>SUMIFS(NK_XUAT_NHAP!O:O,NK_XUAT_NHAP!E:E,A1246,NK_XUAT_NHAP!B:B,"PNK")</f>
        <v>0</v>
      </c>
      <c r="K1246" s="7">
        <f>SUMIFS(NK_XUAT_NHAP!L:L,NK_XUAT_NHAP!E:E,A1246,NK_XUAT_NHAP!B:B,"PXK")</f>
        <v>0</v>
      </c>
      <c r="L1246" s="7">
        <f>SUMIFS(NK_XUAT_NHAP!O:O,NK_XUAT_NHAP!E:E,A1246,NK_XUAT_NHAP!B:B,"PXK")</f>
        <v>0</v>
      </c>
      <c r="M1246" s="7">
        <f t="shared" si="78"/>
        <v>0</v>
      </c>
      <c r="N1246" s="7">
        <f t="shared" si="79"/>
        <v>0</v>
      </c>
      <c r="O1246" s="7">
        <f t="shared" si="80"/>
        <v>0</v>
      </c>
    </row>
    <row r="1247" spans="1:15" ht="19.5" customHeight="1" x14ac:dyDescent="0.25">
      <c r="A1247" s="106" t="s">
        <v>1937</v>
      </c>
      <c r="B1247" s="21" t="s">
        <v>3087</v>
      </c>
      <c r="C1247" s="23" t="s">
        <v>49</v>
      </c>
      <c r="D1247" s="23">
        <v>121</v>
      </c>
      <c r="E1247" s="23"/>
      <c r="F1247" s="23">
        <v>12700</v>
      </c>
      <c r="G1247" s="107">
        <f t="shared" si="77"/>
        <v>1536700</v>
      </c>
      <c r="I1247" s="7">
        <f>SUMIFS(NK_XUAT_NHAP!L:L,NK_XUAT_NHAP!E:E,A1247,NK_XUAT_NHAP!B:B,"PNK")</f>
        <v>0</v>
      </c>
      <c r="J1247" s="7">
        <f>SUMIFS(NK_XUAT_NHAP!O:O,NK_XUAT_NHAP!E:E,A1247,NK_XUAT_NHAP!B:B,"PNK")</f>
        <v>0</v>
      </c>
      <c r="K1247" s="7">
        <f>SUMIFS(NK_XUAT_NHAP!L:L,NK_XUAT_NHAP!E:E,A1247,NK_XUAT_NHAP!B:B,"PXK")</f>
        <v>0</v>
      </c>
      <c r="L1247" s="7">
        <f>SUMIFS(NK_XUAT_NHAP!O:O,NK_XUAT_NHAP!E:E,A1247,NK_XUAT_NHAP!B:B,"PXK")</f>
        <v>0</v>
      </c>
      <c r="M1247" s="7">
        <f t="shared" si="78"/>
        <v>121</v>
      </c>
      <c r="N1247" s="7">
        <f t="shared" si="79"/>
        <v>1536700</v>
      </c>
      <c r="O1247" s="7">
        <f t="shared" si="80"/>
        <v>12700</v>
      </c>
    </row>
    <row r="1248" spans="1:15" ht="19.5" customHeight="1" x14ac:dyDescent="0.25">
      <c r="A1248" s="106" t="s">
        <v>1938</v>
      </c>
      <c r="B1248" s="21" t="s">
        <v>3088</v>
      </c>
      <c r="C1248" s="23" t="s">
        <v>49</v>
      </c>
      <c r="D1248" s="23">
        <v>15</v>
      </c>
      <c r="E1248" s="23"/>
      <c r="F1248" s="23">
        <v>13200</v>
      </c>
      <c r="G1248" s="107">
        <f t="shared" si="77"/>
        <v>198000</v>
      </c>
      <c r="I1248" s="7">
        <f>SUMIFS(NK_XUAT_NHAP!L:L,NK_XUAT_NHAP!E:E,A1248,NK_XUAT_NHAP!B:B,"PNK")</f>
        <v>0</v>
      </c>
      <c r="J1248" s="7">
        <f>SUMIFS(NK_XUAT_NHAP!O:O,NK_XUAT_NHAP!E:E,A1248,NK_XUAT_NHAP!B:B,"PNK")</f>
        <v>0</v>
      </c>
      <c r="K1248" s="7">
        <f>SUMIFS(NK_XUAT_NHAP!L:L,NK_XUAT_NHAP!E:E,A1248,NK_XUAT_NHAP!B:B,"PXK")</f>
        <v>0</v>
      </c>
      <c r="L1248" s="7">
        <f>SUMIFS(NK_XUAT_NHAP!O:O,NK_XUAT_NHAP!E:E,A1248,NK_XUAT_NHAP!B:B,"PXK")</f>
        <v>0</v>
      </c>
      <c r="M1248" s="7">
        <f t="shared" si="78"/>
        <v>15</v>
      </c>
      <c r="N1248" s="7">
        <f t="shared" si="79"/>
        <v>198000</v>
      </c>
      <c r="O1248" s="7">
        <f t="shared" si="80"/>
        <v>13200</v>
      </c>
    </row>
    <row r="1249" spans="1:15" ht="19.5" customHeight="1" x14ac:dyDescent="0.25">
      <c r="A1249" s="106" t="s">
        <v>1939</v>
      </c>
      <c r="B1249" s="21" t="s">
        <v>3089</v>
      </c>
      <c r="C1249" s="23" t="s">
        <v>49</v>
      </c>
      <c r="D1249" s="23">
        <v>0</v>
      </c>
      <c r="E1249" s="23"/>
      <c r="F1249" s="23">
        <v>16500</v>
      </c>
      <c r="G1249" s="107">
        <f t="shared" si="77"/>
        <v>0</v>
      </c>
      <c r="I1249" s="7">
        <f>SUMIFS(NK_XUAT_NHAP!L:L,NK_XUAT_NHAP!E:E,A1249,NK_XUAT_NHAP!B:B,"PNK")</f>
        <v>0</v>
      </c>
      <c r="J1249" s="7">
        <f>SUMIFS(NK_XUAT_NHAP!O:O,NK_XUAT_NHAP!E:E,A1249,NK_XUAT_NHAP!B:B,"PNK")</f>
        <v>0</v>
      </c>
      <c r="K1249" s="7">
        <f>SUMIFS(NK_XUAT_NHAP!L:L,NK_XUAT_NHAP!E:E,A1249,NK_XUAT_NHAP!B:B,"PXK")</f>
        <v>0</v>
      </c>
      <c r="L1249" s="7">
        <f>SUMIFS(NK_XUAT_NHAP!O:O,NK_XUAT_NHAP!E:E,A1249,NK_XUAT_NHAP!B:B,"PXK")</f>
        <v>0</v>
      </c>
      <c r="M1249" s="7">
        <f t="shared" si="78"/>
        <v>0</v>
      </c>
      <c r="N1249" s="7">
        <f t="shared" si="79"/>
        <v>0</v>
      </c>
      <c r="O1249" s="7">
        <f t="shared" si="80"/>
        <v>0</v>
      </c>
    </row>
    <row r="1250" spans="1:15" ht="19.5" customHeight="1" x14ac:dyDescent="0.25">
      <c r="A1250" s="106" t="s">
        <v>1940</v>
      </c>
      <c r="B1250" s="21" t="s">
        <v>3090</v>
      </c>
      <c r="C1250" s="23" t="s">
        <v>49</v>
      </c>
      <c r="D1250" s="23">
        <v>0</v>
      </c>
      <c r="E1250" s="23"/>
      <c r="F1250" s="23">
        <v>18100</v>
      </c>
      <c r="G1250" s="107">
        <f t="shared" si="77"/>
        <v>0</v>
      </c>
      <c r="I1250" s="7">
        <f>SUMIFS(NK_XUAT_NHAP!L:L,NK_XUAT_NHAP!E:E,A1250,NK_XUAT_NHAP!B:B,"PNK")</f>
        <v>0</v>
      </c>
      <c r="J1250" s="7">
        <f>SUMIFS(NK_XUAT_NHAP!O:O,NK_XUAT_NHAP!E:E,A1250,NK_XUAT_NHAP!B:B,"PNK")</f>
        <v>0</v>
      </c>
      <c r="K1250" s="7">
        <f>SUMIFS(NK_XUAT_NHAP!L:L,NK_XUAT_NHAP!E:E,A1250,NK_XUAT_NHAP!B:B,"PXK")</f>
        <v>0</v>
      </c>
      <c r="L1250" s="7">
        <f>SUMIFS(NK_XUAT_NHAP!O:O,NK_XUAT_NHAP!E:E,A1250,NK_XUAT_NHAP!B:B,"PXK")</f>
        <v>0</v>
      </c>
      <c r="M1250" s="7">
        <f t="shared" si="78"/>
        <v>0</v>
      </c>
      <c r="N1250" s="7">
        <f t="shared" si="79"/>
        <v>0</v>
      </c>
      <c r="O1250" s="7">
        <f t="shared" si="80"/>
        <v>0</v>
      </c>
    </row>
    <row r="1251" spans="1:15" ht="19.5" customHeight="1" x14ac:dyDescent="0.25">
      <c r="A1251" s="106" t="s">
        <v>1941</v>
      </c>
      <c r="B1251" s="21" t="s">
        <v>3091</v>
      </c>
      <c r="C1251" s="23" t="s">
        <v>49</v>
      </c>
      <c r="D1251" s="23">
        <v>0</v>
      </c>
      <c r="E1251" s="23"/>
      <c r="F1251" s="23">
        <v>30500</v>
      </c>
      <c r="G1251" s="107">
        <f t="shared" si="77"/>
        <v>0</v>
      </c>
      <c r="I1251" s="7">
        <f>SUMIFS(NK_XUAT_NHAP!L:L,NK_XUAT_NHAP!E:E,A1251,NK_XUAT_NHAP!B:B,"PNK")</f>
        <v>0</v>
      </c>
      <c r="J1251" s="7">
        <f>SUMIFS(NK_XUAT_NHAP!O:O,NK_XUAT_NHAP!E:E,A1251,NK_XUAT_NHAP!B:B,"PNK")</f>
        <v>0</v>
      </c>
      <c r="K1251" s="7">
        <f>SUMIFS(NK_XUAT_NHAP!L:L,NK_XUAT_NHAP!E:E,A1251,NK_XUAT_NHAP!B:B,"PXK")</f>
        <v>0</v>
      </c>
      <c r="L1251" s="7">
        <f>SUMIFS(NK_XUAT_NHAP!O:O,NK_XUAT_NHAP!E:E,A1251,NK_XUAT_NHAP!B:B,"PXK")</f>
        <v>0</v>
      </c>
      <c r="M1251" s="7">
        <f t="shared" si="78"/>
        <v>0</v>
      </c>
      <c r="N1251" s="7">
        <f t="shared" si="79"/>
        <v>0</v>
      </c>
      <c r="O1251" s="7">
        <f t="shared" si="80"/>
        <v>0</v>
      </c>
    </row>
    <row r="1252" spans="1:15" ht="19.5" customHeight="1" x14ac:dyDescent="0.25">
      <c r="A1252" s="106" t="s">
        <v>1942</v>
      </c>
      <c r="B1252" s="21" t="s">
        <v>3092</v>
      </c>
      <c r="C1252" s="23" t="s">
        <v>49</v>
      </c>
      <c r="D1252" s="23">
        <v>0</v>
      </c>
      <c r="E1252" s="23"/>
      <c r="F1252" s="23">
        <v>31000</v>
      </c>
      <c r="G1252" s="107">
        <f t="shared" si="77"/>
        <v>0</v>
      </c>
      <c r="I1252" s="7">
        <f>SUMIFS(NK_XUAT_NHAP!L:L,NK_XUAT_NHAP!E:E,A1252,NK_XUAT_NHAP!B:B,"PNK")</f>
        <v>0</v>
      </c>
      <c r="J1252" s="7">
        <f>SUMIFS(NK_XUAT_NHAP!O:O,NK_XUAT_NHAP!E:E,A1252,NK_XUAT_NHAP!B:B,"PNK")</f>
        <v>0</v>
      </c>
      <c r="K1252" s="7">
        <f>SUMIFS(NK_XUAT_NHAP!L:L,NK_XUAT_NHAP!E:E,A1252,NK_XUAT_NHAP!B:B,"PXK")</f>
        <v>0</v>
      </c>
      <c r="L1252" s="7">
        <f>SUMIFS(NK_XUAT_NHAP!O:O,NK_XUAT_NHAP!E:E,A1252,NK_XUAT_NHAP!B:B,"PXK")</f>
        <v>0</v>
      </c>
      <c r="M1252" s="7">
        <f t="shared" si="78"/>
        <v>0</v>
      </c>
      <c r="N1252" s="7">
        <f t="shared" si="79"/>
        <v>0</v>
      </c>
      <c r="O1252" s="7">
        <f t="shared" si="80"/>
        <v>0</v>
      </c>
    </row>
    <row r="1253" spans="1:15" ht="19.5" customHeight="1" x14ac:dyDescent="0.25">
      <c r="A1253" s="106" t="s">
        <v>1943</v>
      </c>
      <c r="B1253" s="21" t="s">
        <v>530</v>
      </c>
      <c r="C1253" s="23" t="s">
        <v>49</v>
      </c>
      <c r="D1253" s="23">
        <v>0</v>
      </c>
      <c r="E1253" s="23"/>
      <c r="F1253" s="23">
        <v>31200</v>
      </c>
      <c r="G1253" s="107">
        <f t="shared" si="77"/>
        <v>0</v>
      </c>
      <c r="I1253" s="7">
        <f>SUMIFS(NK_XUAT_NHAP!L:L,NK_XUAT_NHAP!E:E,A1253,NK_XUAT_NHAP!B:B,"PNK")</f>
        <v>0</v>
      </c>
      <c r="J1253" s="7">
        <f>SUMIFS(NK_XUAT_NHAP!O:O,NK_XUAT_NHAP!E:E,A1253,NK_XUAT_NHAP!B:B,"PNK")</f>
        <v>0</v>
      </c>
      <c r="K1253" s="7">
        <f>SUMIFS(NK_XUAT_NHAP!L:L,NK_XUAT_NHAP!E:E,A1253,NK_XUAT_NHAP!B:B,"PXK")</f>
        <v>0</v>
      </c>
      <c r="L1253" s="7">
        <f>SUMIFS(NK_XUAT_NHAP!O:O,NK_XUAT_NHAP!E:E,A1253,NK_XUAT_NHAP!B:B,"PXK")</f>
        <v>0</v>
      </c>
      <c r="M1253" s="7">
        <f t="shared" si="78"/>
        <v>0</v>
      </c>
      <c r="N1253" s="7">
        <f t="shared" si="79"/>
        <v>0</v>
      </c>
      <c r="O1253" s="7">
        <f t="shared" si="80"/>
        <v>0</v>
      </c>
    </row>
    <row r="1254" spans="1:15" ht="19.5" customHeight="1" x14ac:dyDescent="0.25">
      <c r="A1254" s="106" t="s">
        <v>1944</v>
      </c>
      <c r="B1254" s="21" t="s">
        <v>532</v>
      </c>
      <c r="C1254" s="23" t="s">
        <v>49</v>
      </c>
      <c r="D1254" s="23">
        <v>0</v>
      </c>
      <c r="E1254" s="23"/>
      <c r="F1254" s="23">
        <v>7700</v>
      </c>
      <c r="G1254" s="107">
        <f t="shared" si="77"/>
        <v>0</v>
      </c>
      <c r="I1254" s="7">
        <f>SUMIFS(NK_XUAT_NHAP!L:L,NK_XUAT_NHAP!E:E,A1254,NK_XUAT_NHAP!B:B,"PNK")</f>
        <v>0</v>
      </c>
      <c r="J1254" s="7">
        <f>SUMIFS(NK_XUAT_NHAP!O:O,NK_XUAT_NHAP!E:E,A1254,NK_XUAT_NHAP!B:B,"PNK")</f>
        <v>0</v>
      </c>
      <c r="K1254" s="7">
        <f>SUMIFS(NK_XUAT_NHAP!L:L,NK_XUAT_NHAP!E:E,A1254,NK_XUAT_NHAP!B:B,"PXK")</f>
        <v>0</v>
      </c>
      <c r="L1254" s="7">
        <f>SUMIFS(NK_XUAT_NHAP!O:O,NK_XUAT_NHAP!E:E,A1254,NK_XUAT_NHAP!B:B,"PXK")</f>
        <v>0</v>
      </c>
      <c r="M1254" s="7">
        <f t="shared" si="78"/>
        <v>0</v>
      </c>
      <c r="N1254" s="7">
        <f t="shared" si="79"/>
        <v>0</v>
      </c>
      <c r="O1254" s="7">
        <f t="shared" si="80"/>
        <v>0</v>
      </c>
    </row>
    <row r="1255" spans="1:15" ht="19.5" customHeight="1" x14ac:dyDescent="0.25">
      <c r="A1255" s="106" t="s">
        <v>1945</v>
      </c>
      <c r="B1255" s="21" t="s">
        <v>534</v>
      </c>
      <c r="C1255" s="23" t="s">
        <v>49</v>
      </c>
      <c r="D1255" s="23">
        <v>0</v>
      </c>
      <c r="E1255" s="23"/>
      <c r="F1255" s="23">
        <v>24500</v>
      </c>
      <c r="G1255" s="107">
        <f t="shared" si="77"/>
        <v>0</v>
      </c>
      <c r="I1255" s="7">
        <f>SUMIFS(NK_XUAT_NHAP!L:L,NK_XUAT_NHAP!E:E,A1255,NK_XUAT_NHAP!B:B,"PNK")</f>
        <v>0</v>
      </c>
      <c r="J1255" s="7">
        <f>SUMIFS(NK_XUAT_NHAP!O:O,NK_XUAT_NHAP!E:E,A1255,NK_XUAT_NHAP!B:B,"PNK")</f>
        <v>0</v>
      </c>
      <c r="K1255" s="7">
        <f>SUMIFS(NK_XUAT_NHAP!L:L,NK_XUAT_NHAP!E:E,A1255,NK_XUAT_NHAP!B:B,"PXK")</f>
        <v>0</v>
      </c>
      <c r="L1255" s="7">
        <f>SUMIFS(NK_XUAT_NHAP!O:O,NK_XUAT_NHAP!E:E,A1255,NK_XUAT_NHAP!B:B,"PXK")</f>
        <v>0</v>
      </c>
      <c r="M1255" s="7">
        <f t="shared" si="78"/>
        <v>0</v>
      </c>
      <c r="N1255" s="7">
        <f t="shared" si="79"/>
        <v>0</v>
      </c>
      <c r="O1255" s="7">
        <f t="shared" si="80"/>
        <v>0</v>
      </c>
    </row>
    <row r="1256" spans="1:15" ht="19.5" customHeight="1" x14ac:dyDescent="0.25">
      <c r="A1256" s="106" t="s">
        <v>1946</v>
      </c>
      <c r="B1256" s="21" t="s">
        <v>536</v>
      </c>
      <c r="C1256" s="23" t="s">
        <v>49</v>
      </c>
      <c r="D1256" s="23">
        <v>0</v>
      </c>
      <c r="E1256" s="23"/>
      <c r="F1256" s="23">
        <v>34500</v>
      </c>
      <c r="G1256" s="107">
        <f t="shared" si="77"/>
        <v>0</v>
      </c>
      <c r="I1256" s="7">
        <f>SUMIFS(NK_XUAT_NHAP!L:L,NK_XUAT_NHAP!E:E,A1256,NK_XUAT_NHAP!B:B,"PNK")</f>
        <v>0</v>
      </c>
      <c r="J1256" s="7">
        <f>SUMIFS(NK_XUAT_NHAP!O:O,NK_XUAT_NHAP!E:E,A1256,NK_XUAT_NHAP!B:B,"PNK")</f>
        <v>0</v>
      </c>
      <c r="K1256" s="7">
        <f>SUMIFS(NK_XUAT_NHAP!L:L,NK_XUAT_NHAP!E:E,A1256,NK_XUAT_NHAP!B:B,"PXK")</f>
        <v>0</v>
      </c>
      <c r="L1256" s="7">
        <f>SUMIFS(NK_XUAT_NHAP!O:O,NK_XUAT_NHAP!E:E,A1256,NK_XUAT_NHAP!B:B,"PXK")</f>
        <v>0</v>
      </c>
      <c r="M1256" s="7">
        <f t="shared" si="78"/>
        <v>0</v>
      </c>
      <c r="N1256" s="7">
        <f t="shared" si="79"/>
        <v>0</v>
      </c>
      <c r="O1256" s="7">
        <f t="shared" si="80"/>
        <v>0</v>
      </c>
    </row>
    <row r="1257" spans="1:15" ht="19.5" customHeight="1" x14ac:dyDescent="0.25">
      <c r="A1257" s="106" t="s">
        <v>1947</v>
      </c>
      <c r="B1257" s="21" t="s">
        <v>538</v>
      </c>
      <c r="C1257" s="23" t="s">
        <v>49</v>
      </c>
      <c r="D1257" s="23">
        <v>0</v>
      </c>
      <c r="E1257" s="23"/>
      <c r="F1257" s="23">
        <v>42000</v>
      </c>
      <c r="G1257" s="107">
        <f t="shared" si="77"/>
        <v>0</v>
      </c>
      <c r="I1257" s="7">
        <f>SUMIFS(NK_XUAT_NHAP!L:L,NK_XUAT_NHAP!E:E,A1257,NK_XUAT_NHAP!B:B,"PNK")</f>
        <v>0</v>
      </c>
      <c r="J1257" s="7">
        <f>SUMIFS(NK_XUAT_NHAP!O:O,NK_XUAT_NHAP!E:E,A1257,NK_XUAT_NHAP!B:B,"PNK")</f>
        <v>0</v>
      </c>
      <c r="K1257" s="7">
        <f>SUMIFS(NK_XUAT_NHAP!L:L,NK_XUAT_NHAP!E:E,A1257,NK_XUAT_NHAP!B:B,"PXK")</f>
        <v>0</v>
      </c>
      <c r="L1257" s="7">
        <f>SUMIFS(NK_XUAT_NHAP!O:O,NK_XUAT_NHAP!E:E,A1257,NK_XUAT_NHAP!B:B,"PXK")</f>
        <v>0</v>
      </c>
      <c r="M1257" s="7">
        <f t="shared" si="78"/>
        <v>0</v>
      </c>
      <c r="N1257" s="7">
        <f t="shared" si="79"/>
        <v>0</v>
      </c>
      <c r="O1257" s="7">
        <f t="shared" si="80"/>
        <v>0</v>
      </c>
    </row>
    <row r="1258" spans="1:15" ht="19.5" customHeight="1" x14ac:dyDescent="0.25">
      <c r="A1258" s="106" t="s">
        <v>1948</v>
      </c>
      <c r="B1258" s="21" t="s">
        <v>540</v>
      </c>
      <c r="C1258" s="23" t="s">
        <v>73</v>
      </c>
      <c r="D1258" s="23">
        <v>0</v>
      </c>
      <c r="E1258" s="23"/>
      <c r="F1258" s="23">
        <v>50000</v>
      </c>
      <c r="G1258" s="107">
        <f t="shared" si="77"/>
        <v>0</v>
      </c>
      <c r="I1258" s="7">
        <f>SUMIFS(NK_XUAT_NHAP!L:L,NK_XUAT_NHAP!E:E,A1258,NK_XUAT_NHAP!B:B,"PNK")</f>
        <v>0</v>
      </c>
      <c r="J1258" s="7">
        <f>SUMIFS(NK_XUAT_NHAP!O:O,NK_XUAT_NHAP!E:E,A1258,NK_XUAT_NHAP!B:B,"PNK")</f>
        <v>0</v>
      </c>
      <c r="K1258" s="7">
        <f>SUMIFS(NK_XUAT_NHAP!L:L,NK_XUAT_NHAP!E:E,A1258,NK_XUAT_NHAP!B:B,"PXK")</f>
        <v>0</v>
      </c>
      <c r="L1258" s="7">
        <f>SUMIFS(NK_XUAT_NHAP!O:O,NK_XUAT_NHAP!E:E,A1258,NK_XUAT_NHAP!B:B,"PXK")</f>
        <v>0</v>
      </c>
      <c r="M1258" s="7">
        <f t="shared" si="78"/>
        <v>0</v>
      </c>
      <c r="N1258" s="7">
        <f t="shared" si="79"/>
        <v>0</v>
      </c>
      <c r="O1258" s="7">
        <f t="shared" si="80"/>
        <v>0</v>
      </c>
    </row>
    <row r="1259" spans="1:15" ht="19.5" customHeight="1" x14ac:dyDescent="0.25">
      <c r="A1259" s="106" t="s">
        <v>1949</v>
      </c>
      <c r="B1259" s="21" t="s">
        <v>542</v>
      </c>
      <c r="C1259" s="23" t="s">
        <v>73</v>
      </c>
      <c r="D1259" s="23">
        <v>0</v>
      </c>
      <c r="E1259" s="23"/>
      <c r="F1259" s="23">
        <v>38200</v>
      </c>
      <c r="G1259" s="107">
        <f t="shared" si="77"/>
        <v>0</v>
      </c>
      <c r="I1259" s="7">
        <f>SUMIFS(NK_XUAT_NHAP!L:L,NK_XUAT_NHAP!E:E,A1259,NK_XUAT_NHAP!B:B,"PNK")</f>
        <v>0</v>
      </c>
      <c r="J1259" s="7">
        <f>SUMIFS(NK_XUAT_NHAP!O:O,NK_XUAT_NHAP!E:E,A1259,NK_XUAT_NHAP!B:B,"PNK")</f>
        <v>0</v>
      </c>
      <c r="K1259" s="7">
        <f>SUMIFS(NK_XUAT_NHAP!L:L,NK_XUAT_NHAP!E:E,A1259,NK_XUAT_NHAP!B:B,"PXK")</f>
        <v>0</v>
      </c>
      <c r="L1259" s="7">
        <f>SUMIFS(NK_XUAT_NHAP!O:O,NK_XUAT_NHAP!E:E,A1259,NK_XUAT_NHAP!B:B,"PXK")</f>
        <v>0</v>
      </c>
      <c r="M1259" s="7">
        <f t="shared" si="78"/>
        <v>0</v>
      </c>
      <c r="N1259" s="7">
        <f t="shared" si="79"/>
        <v>0</v>
      </c>
      <c r="O1259" s="7">
        <f t="shared" si="80"/>
        <v>0</v>
      </c>
    </row>
    <row r="1260" spans="1:15" ht="19.5" customHeight="1" x14ac:dyDescent="0.25">
      <c r="A1260" s="106" t="s">
        <v>1950</v>
      </c>
      <c r="B1260" s="21" t="s">
        <v>544</v>
      </c>
      <c r="C1260" s="23" t="s">
        <v>49</v>
      </c>
      <c r="D1260" s="23">
        <v>0</v>
      </c>
      <c r="E1260" s="23"/>
      <c r="F1260" s="23">
        <v>38200</v>
      </c>
      <c r="G1260" s="107">
        <f t="shared" si="77"/>
        <v>0</v>
      </c>
      <c r="I1260" s="7">
        <f>SUMIFS(NK_XUAT_NHAP!L:L,NK_XUAT_NHAP!E:E,A1260,NK_XUAT_NHAP!B:B,"PNK")</f>
        <v>0</v>
      </c>
      <c r="J1260" s="7">
        <f>SUMIFS(NK_XUAT_NHAP!O:O,NK_XUAT_NHAP!E:E,A1260,NK_XUAT_NHAP!B:B,"PNK")</f>
        <v>0</v>
      </c>
      <c r="K1260" s="7">
        <f>SUMIFS(NK_XUAT_NHAP!L:L,NK_XUAT_NHAP!E:E,A1260,NK_XUAT_NHAP!B:B,"PXK")</f>
        <v>0</v>
      </c>
      <c r="L1260" s="7">
        <f>SUMIFS(NK_XUAT_NHAP!O:O,NK_XUAT_NHAP!E:E,A1260,NK_XUAT_NHAP!B:B,"PXK")</f>
        <v>0</v>
      </c>
      <c r="M1260" s="7">
        <f t="shared" si="78"/>
        <v>0</v>
      </c>
      <c r="N1260" s="7">
        <f t="shared" si="79"/>
        <v>0</v>
      </c>
      <c r="O1260" s="7">
        <f t="shared" si="80"/>
        <v>0</v>
      </c>
    </row>
    <row r="1261" spans="1:15" ht="19.5" customHeight="1" x14ac:dyDescent="0.25">
      <c r="A1261" s="106" t="s">
        <v>1951</v>
      </c>
      <c r="B1261" s="21" t="s">
        <v>546</v>
      </c>
      <c r="C1261" s="23" t="s">
        <v>49</v>
      </c>
      <c r="D1261" s="23">
        <v>0</v>
      </c>
      <c r="E1261" s="23"/>
      <c r="F1261" s="23">
        <v>47200</v>
      </c>
      <c r="G1261" s="107">
        <f t="shared" si="77"/>
        <v>0</v>
      </c>
      <c r="I1261" s="7">
        <f>SUMIFS(NK_XUAT_NHAP!L:L,NK_XUAT_NHAP!E:E,A1261,NK_XUAT_NHAP!B:B,"PNK")</f>
        <v>0</v>
      </c>
      <c r="J1261" s="7">
        <f>SUMIFS(NK_XUAT_NHAP!O:O,NK_XUAT_NHAP!E:E,A1261,NK_XUAT_NHAP!B:B,"PNK")</f>
        <v>0</v>
      </c>
      <c r="K1261" s="7">
        <f>SUMIFS(NK_XUAT_NHAP!L:L,NK_XUAT_NHAP!E:E,A1261,NK_XUAT_NHAP!B:B,"PXK")</f>
        <v>0</v>
      </c>
      <c r="L1261" s="7">
        <f>SUMIFS(NK_XUAT_NHAP!O:O,NK_XUAT_NHAP!E:E,A1261,NK_XUAT_NHAP!B:B,"PXK")</f>
        <v>0</v>
      </c>
      <c r="M1261" s="7">
        <f t="shared" si="78"/>
        <v>0</v>
      </c>
      <c r="N1261" s="7">
        <f t="shared" si="79"/>
        <v>0</v>
      </c>
      <c r="O1261" s="7">
        <f t="shared" si="80"/>
        <v>0</v>
      </c>
    </row>
    <row r="1262" spans="1:15" ht="19.5" customHeight="1" x14ac:dyDescent="0.25">
      <c r="A1262" s="106" t="s">
        <v>1952</v>
      </c>
      <c r="B1262" s="21" t="s">
        <v>550</v>
      </c>
      <c r="C1262" s="23">
        <v>0</v>
      </c>
      <c r="D1262" s="23">
        <v>0</v>
      </c>
      <c r="E1262" s="23"/>
      <c r="F1262" s="23">
        <v>0</v>
      </c>
      <c r="G1262" s="107">
        <f t="shared" si="77"/>
        <v>0</v>
      </c>
      <c r="I1262" s="7">
        <f>SUMIFS(NK_XUAT_NHAP!L:L,NK_XUAT_NHAP!E:E,A1262,NK_XUAT_NHAP!B:B,"PNK")</f>
        <v>0</v>
      </c>
      <c r="J1262" s="7">
        <f>SUMIFS(NK_XUAT_NHAP!O:O,NK_XUAT_NHAP!E:E,A1262,NK_XUAT_NHAP!B:B,"PNK")</f>
        <v>0</v>
      </c>
      <c r="K1262" s="7">
        <f>SUMIFS(NK_XUAT_NHAP!L:L,NK_XUAT_NHAP!E:E,A1262,NK_XUAT_NHAP!B:B,"PXK")</f>
        <v>0</v>
      </c>
      <c r="L1262" s="7">
        <f>SUMIFS(NK_XUAT_NHAP!O:O,NK_XUAT_NHAP!E:E,A1262,NK_XUAT_NHAP!B:B,"PXK")</f>
        <v>0</v>
      </c>
      <c r="M1262" s="7">
        <f t="shared" si="78"/>
        <v>0</v>
      </c>
      <c r="N1262" s="7">
        <f t="shared" si="79"/>
        <v>0</v>
      </c>
      <c r="O1262" s="7">
        <f t="shared" si="80"/>
        <v>0</v>
      </c>
    </row>
    <row r="1263" spans="1:15" ht="19.5" customHeight="1" x14ac:dyDescent="0.25">
      <c r="A1263" s="106" t="s">
        <v>1953</v>
      </c>
      <c r="B1263" s="21" t="s">
        <v>3093</v>
      </c>
      <c r="C1263" s="23" t="s">
        <v>49</v>
      </c>
      <c r="D1263" s="23">
        <v>0</v>
      </c>
      <c r="E1263" s="23"/>
      <c r="F1263" s="23">
        <v>20200</v>
      </c>
      <c r="G1263" s="107">
        <f t="shared" si="77"/>
        <v>0</v>
      </c>
      <c r="I1263" s="7">
        <f>SUMIFS(NK_XUAT_NHAP!L:L,NK_XUAT_NHAP!E:E,A1263,NK_XUAT_NHAP!B:B,"PNK")</f>
        <v>0</v>
      </c>
      <c r="J1263" s="7">
        <f>SUMIFS(NK_XUAT_NHAP!O:O,NK_XUAT_NHAP!E:E,A1263,NK_XUAT_NHAP!B:B,"PNK")</f>
        <v>0</v>
      </c>
      <c r="K1263" s="7">
        <f>SUMIFS(NK_XUAT_NHAP!L:L,NK_XUAT_NHAP!E:E,A1263,NK_XUAT_NHAP!B:B,"PXK")</f>
        <v>0</v>
      </c>
      <c r="L1263" s="7">
        <f>SUMIFS(NK_XUAT_NHAP!O:O,NK_XUAT_NHAP!E:E,A1263,NK_XUAT_NHAP!B:B,"PXK")</f>
        <v>0</v>
      </c>
      <c r="M1263" s="7">
        <f t="shared" si="78"/>
        <v>0</v>
      </c>
      <c r="N1263" s="7">
        <f t="shared" si="79"/>
        <v>0</v>
      </c>
      <c r="O1263" s="7">
        <f t="shared" si="80"/>
        <v>0</v>
      </c>
    </row>
    <row r="1264" spans="1:15" ht="19.5" customHeight="1" x14ac:dyDescent="0.25">
      <c r="A1264" s="106" t="s">
        <v>1954</v>
      </c>
      <c r="B1264" s="21" t="s">
        <v>3094</v>
      </c>
      <c r="C1264" s="23" t="s">
        <v>49</v>
      </c>
      <c r="D1264" s="23">
        <v>0</v>
      </c>
      <c r="E1264" s="23"/>
      <c r="F1264" s="23">
        <v>23600</v>
      </c>
      <c r="G1264" s="107">
        <f t="shared" si="77"/>
        <v>0</v>
      </c>
      <c r="I1264" s="7">
        <f>SUMIFS(NK_XUAT_NHAP!L:L,NK_XUAT_NHAP!E:E,A1264,NK_XUAT_NHAP!B:B,"PNK")</f>
        <v>0</v>
      </c>
      <c r="J1264" s="7">
        <f>SUMIFS(NK_XUAT_NHAP!O:O,NK_XUAT_NHAP!E:E,A1264,NK_XUAT_NHAP!B:B,"PNK")</f>
        <v>0</v>
      </c>
      <c r="K1264" s="7">
        <f>SUMIFS(NK_XUAT_NHAP!L:L,NK_XUAT_NHAP!E:E,A1264,NK_XUAT_NHAP!B:B,"PXK")</f>
        <v>0</v>
      </c>
      <c r="L1264" s="7">
        <f>SUMIFS(NK_XUAT_NHAP!O:O,NK_XUAT_NHAP!E:E,A1264,NK_XUAT_NHAP!B:B,"PXK")</f>
        <v>0</v>
      </c>
      <c r="M1264" s="7">
        <f t="shared" si="78"/>
        <v>0</v>
      </c>
      <c r="N1264" s="7">
        <f t="shared" si="79"/>
        <v>0</v>
      </c>
      <c r="O1264" s="7">
        <f t="shared" si="80"/>
        <v>0</v>
      </c>
    </row>
    <row r="1265" spans="1:15" ht="19.5" customHeight="1" x14ac:dyDescent="0.25">
      <c r="A1265" s="106" t="s">
        <v>1955</v>
      </c>
      <c r="B1265" s="21" t="s">
        <v>3095</v>
      </c>
      <c r="C1265" s="23" t="s">
        <v>49</v>
      </c>
      <c r="D1265" s="23">
        <v>0</v>
      </c>
      <c r="E1265" s="23"/>
      <c r="F1265" s="23">
        <v>28200</v>
      </c>
      <c r="G1265" s="107">
        <f t="shared" si="77"/>
        <v>0</v>
      </c>
      <c r="I1265" s="7">
        <f>SUMIFS(NK_XUAT_NHAP!L:L,NK_XUAT_NHAP!E:E,A1265,NK_XUAT_NHAP!B:B,"PNK")</f>
        <v>0</v>
      </c>
      <c r="J1265" s="7">
        <f>SUMIFS(NK_XUAT_NHAP!O:O,NK_XUAT_NHAP!E:E,A1265,NK_XUAT_NHAP!B:B,"PNK")</f>
        <v>0</v>
      </c>
      <c r="K1265" s="7">
        <f>SUMIFS(NK_XUAT_NHAP!L:L,NK_XUAT_NHAP!E:E,A1265,NK_XUAT_NHAP!B:B,"PXK")</f>
        <v>0</v>
      </c>
      <c r="L1265" s="7">
        <f>SUMIFS(NK_XUAT_NHAP!O:O,NK_XUAT_NHAP!E:E,A1265,NK_XUAT_NHAP!B:B,"PXK")</f>
        <v>0</v>
      </c>
      <c r="M1265" s="7">
        <f t="shared" si="78"/>
        <v>0</v>
      </c>
      <c r="N1265" s="7">
        <f t="shared" si="79"/>
        <v>0</v>
      </c>
      <c r="O1265" s="7">
        <f t="shared" si="80"/>
        <v>0</v>
      </c>
    </row>
    <row r="1266" spans="1:15" ht="19.5" customHeight="1" x14ac:dyDescent="0.25">
      <c r="A1266" s="106" t="s">
        <v>1956</v>
      </c>
      <c r="B1266" s="21" t="s">
        <v>3096</v>
      </c>
      <c r="C1266" s="23" t="s">
        <v>49</v>
      </c>
      <c r="D1266" s="23">
        <v>1</v>
      </c>
      <c r="E1266" s="23"/>
      <c r="F1266" s="23">
        <v>43600</v>
      </c>
      <c r="G1266" s="107">
        <f t="shared" si="77"/>
        <v>43600</v>
      </c>
      <c r="I1266" s="7">
        <f>SUMIFS(NK_XUAT_NHAP!L:L,NK_XUAT_NHAP!E:E,A1266,NK_XUAT_NHAP!B:B,"PNK")</f>
        <v>0</v>
      </c>
      <c r="J1266" s="7">
        <f>SUMIFS(NK_XUAT_NHAP!O:O,NK_XUAT_NHAP!E:E,A1266,NK_XUAT_NHAP!B:B,"PNK")</f>
        <v>0</v>
      </c>
      <c r="K1266" s="7">
        <f>SUMIFS(NK_XUAT_NHAP!L:L,NK_XUAT_NHAP!E:E,A1266,NK_XUAT_NHAP!B:B,"PXK")</f>
        <v>0</v>
      </c>
      <c r="L1266" s="7">
        <f>SUMIFS(NK_XUAT_NHAP!O:O,NK_XUAT_NHAP!E:E,A1266,NK_XUAT_NHAP!B:B,"PXK")</f>
        <v>0</v>
      </c>
      <c r="M1266" s="7">
        <f t="shared" si="78"/>
        <v>1</v>
      </c>
      <c r="N1266" s="7">
        <f t="shared" si="79"/>
        <v>43600</v>
      </c>
      <c r="O1266" s="7">
        <f t="shared" si="80"/>
        <v>43600</v>
      </c>
    </row>
    <row r="1267" spans="1:15" ht="19.5" customHeight="1" x14ac:dyDescent="0.25">
      <c r="A1267" s="106" t="s">
        <v>1957</v>
      </c>
      <c r="B1267" s="21" t="s">
        <v>3097</v>
      </c>
      <c r="C1267" s="23" t="s">
        <v>49</v>
      </c>
      <c r="D1267" s="23">
        <v>0</v>
      </c>
      <c r="E1267" s="23"/>
      <c r="F1267" s="23">
        <v>45900</v>
      </c>
      <c r="G1267" s="107">
        <f t="shared" si="77"/>
        <v>0</v>
      </c>
      <c r="I1267" s="7">
        <f>SUMIFS(NK_XUAT_NHAP!L:L,NK_XUAT_NHAP!E:E,A1267,NK_XUAT_NHAP!B:B,"PNK")</f>
        <v>0</v>
      </c>
      <c r="J1267" s="7">
        <f>SUMIFS(NK_XUAT_NHAP!O:O,NK_XUAT_NHAP!E:E,A1267,NK_XUAT_NHAP!B:B,"PNK")</f>
        <v>0</v>
      </c>
      <c r="K1267" s="7">
        <f>SUMIFS(NK_XUAT_NHAP!L:L,NK_XUAT_NHAP!E:E,A1267,NK_XUAT_NHAP!B:B,"PXK")</f>
        <v>0</v>
      </c>
      <c r="L1267" s="7">
        <f>SUMIFS(NK_XUAT_NHAP!O:O,NK_XUAT_NHAP!E:E,A1267,NK_XUAT_NHAP!B:B,"PXK")</f>
        <v>0</v>
      </c>
      <c r="M1267" s="7">
        <f t="shared" si="78"/>
        <v>0</v>
      </c>
      <c r="N1267" s="7">
        <f t="shared" si="79"/>
        <v>0</v>
      </c>
      <c r="O1267" s="7">
        <f t="shared" si="80"/>
        <v>0</v>
      </c>
    </row>
    <row r="1268" spans="1:15" ht="19.5" customHeight="1" x14ac:dyDescent="0.25">
      <c r="A1268" s="106" t="s">
        <v>1958</v>
      </c>
      <c r="B1268" s="21" t="s">
        <v>3098</v>
      </c>
      <c r="C1268" s="23" t="s">
        <v>49</v>
      </c>
      <c r="D1268" s="23">
        <v>0</v>
      </c>
      <c r="E1268" s="23"/>
      <c r="F1268" s="23">
        <v>66700</v>
      </c>
      <c r="G1268" s="107">
        <f t="shared" si="77"/>
        <v>0</v>
      </c>
      <c r="I1268" s="7">
        <f>SUMIFS(NK_XUAT_NHAP!L:L,NK_XUAT_NHAP!E:E,A1268,NK_XUAT_NHAP!B:B,"PNK")</f>
        <v>0</v>
      </c>
      <c r="J1268" s="7">
        <f>SUMIFS(NK_XUAT_NHAP!O:O,NK_XUAT_NHAP!E:E,A1268,NK_XUAT_NHAP!B:B,"PNK")</f>
        <v>0</v>
      </c>
      <c r="K1268" s="7">
        <f>SUMIFS(NK_XUAT_NHAP!L:L,NK_XUAT_NHAP!E:E,A1268,NK_XUAT_NHAP!B:B,"PXK")</f>
        <v>0</v>
      </c>
      <c r="L1268" s="7">
        <f>SUMIFS(NK_XUAT_NHAP!O:O,NK_XUAT_NHAP!E:E,A1268,NK_XUAT_NHAP!B:B,"PXK")</f>
        <v>0</v>
      </c>
      <c r="M1268" s="7">
        <f t="shared" si="78"/>
        <v>0</v>
      </c>
      <c r="N1268" s="7">
        <f t="shared" si="79"/>
        <v>0</v>
      </c>
      <c r="O1268" s="7">
        <f t="shared" si="80"/>
        <v>0</v>
      </c>
    </row>
    <row r="1269" spans="1:15" ht="19.5" customHeight="1" x14ac:dyDescent="0.25">
      <c r="A1269" s="106" t="s">
        <v>1959</v>
      </c>
      <c r="B1269" s="21" t="s">
        <v>3099</v>
      </c>
      <c r="C1269" s="23" t="s">
        <v>49</v>
      </c>
      <c r="D1269" s="23">
        <v>0</v>
      </c>
      <c r="E1269" s="23"/>
      <c r="F1269" s="23">
        <v>106900</v>
      </c>
      <c r="G1269" s="107">
        <f t="shared" si="77"/>
        <v>0</v>
      </c>
      <c r="I1269" s="7">
        <f>SUMIFS(NK_XUAT_NHAP!L:L,NK_XUAT_NHAP!E:E,A1269,NK_XUAT_NHAP!B:B,"PNK")</f>
        <v>0</v>
      </c>
      <c r="J1269" s="7">
        <f>SUMIFS(NK_XUAT_NHAP!O:O,NK_XUAT_NHAP!E:E,A1269,NK_XUAT_NHAP!B:B,"PNK")</f>
        <v>0</v>
      </c>
      <c r="K1269" s="7">
        <f>SUMIFS(NK_XUAT_NHAP!L:L,NK_XUAT_NHAP!E:E,A1269,NK_XUAT_NHAP!B:B,"PXK")</f>
        <v>0</v>
      </c>
      <c r="L1269" s="7">
        <f>SUMIFS(NK_XUAT_NHAP!O:O,NK_XUAT_NHAP!E:E,A1269,NK_XUAT_NHAP!B:B,"PXK")</f>
        <v>0</v>
      </c>
      <c r="M1269" s="7">
        <f t="shared" si="78"/>
        <v>0</v>
      </c>
      <c r="N1269" s="7">
        <f t="shared" si="79"/>
        <v>0</v>
      </c>
      <c r="O1269" s="7">
        <f t="shared" si="80"/>
        <v>0</v>
      </c>
    </row>
    <row r="1270" spans="1:15" ht="19.5" customHeight="1" x14ac:dyDescent="0.25">
      <c r="A1270" s="106" t="s">
        <v>1960</v>
      </c>
      <c r="B1270" s="21" t="s">
        <v>3100</v>
      </c>
      <c r="C1270" s="23" t="s">
        <v>49</v>
      </c>
      <c r="D1270" s="23">
        <v>0</v>
      </c>
      <c r="E1270" s="23"/>
      <c r="F1270" s="23">
        <v>117000</v>
      </c>
      <c r="G1270" s="107">
        <f t="shared" si="77"/>
        <v>0</v>
      </c>
      <c r="I1270" s="7">
        <f>SUMIFS(NK_XUAT_NHAP!L:L,NK_XUAT_NHAP!E:E,A1270,NK_XUAT_NHAP!B:B,"PNK")</f>
        <v>0</v>
      </c>
      <c r="J1270" s="7">
        <f>SUMIFS(NK_XUAT_NHAP!O:O,NK_XUAT_NHAP!E:E,A1270,NK_XUAT_NHAP!B:B,"PNK")</f>
        <v>0</v>
      </c>
      <c r="K1270" s="7">
        <f>SUMIFS(NK_XUAT_NHAP!L:L,NK_XUAT_NHAP!E:E,A1270,NK_XUAT_NHAP!B:B,"PXK")</f>
        <v>0</v>
      </c>
      <c r="L1270" s="7">
        <f>SUMIFS(NK_XUAT_NHAP!O:O,NK_XUAT_NHAP!E:E,A1270,NK_XUAT_NHAP!B:B,"PXK")</f>
        <v>0</v>
      </c>
      <c r="M1270" s="7">
        <f t="shared" si="78"/>
        <v>0</v>
      </c>
      <c r="N1270" s="7">
        <f t="shared" si="79"/>
        <v>0</v>
      </c>
      <c r="O1270" s="7">
        <f t="shared" si="80"/>
        <v>0</v>
      </c>
    </row>
    <row r="1271" spans="1:15" ht="19.5" customHeight="1" x14ac:dyDescent="0.25">
      <c r="A1271" s="106" t="s">
        <v>1961</v>
      </c>
      <c r="B1271" s="21" t="s">
        <v>3101</v>
      </c>
      <c r="C1271" s="23" t="s">
        <v>49</v>
      </c>
      <c r="D1271" s="23">
        <v>0</v>
      </c>
      <c r="E1271" s="23"/>
      <c r="F1271" s="23">
        <v>22100</v>
      </c>
      <c r="G1271" s="107">
        <f t="shared" si="77"/>
        <v>0</v>
      </c>
      <c r="I1271" s="7">
        <f>SUMIFS(NK_XUAT_NHAP!L:L,NK_XUAT_NHAP!E:E,A1271,NK_XUAT_NHAP!B:B,"PNK")</f>
        <v>0</v>
      </c>
      <c r="J1271" s="7">
        <f>SUMIFS(NK_XUAT_NHAP!O:O,NK_XUAT_NHAP!E:E,A1271,NK_XUAT_NHAP!B:B,"PNK")</f>
        <v>0</v>
      </c>
      <c r="K1271" s="7">
        <f>SUMIFS(NK_XUAT_NHAP!L:L,NK_XUAT_NHAP!E:E,A1271,NK_XUAT_NHAP!B:B,"PXK")</f>
        <v>0</v>
      </c>
      <c r="L1271" s="7">
        <f>SUMIFS(NK_XUAT_NHAP!O:O,NK_XUAT_NHAP!E:E,A1271,NK_XUAT_NHAP!B:B,"PXK")</f>
        <v>0</v>
      </c>
      <c r="M1271" s="7">
        <f t="shared" si="78"/>
        <v>0</v>
      </c>
      <c r="N1271" s="7">
        <f t="shared" si="79"/>
        <v>0</v>
      </c>
      <c r="O1271" s="7">
        <f t="shared" si="80"/>
        <v>0</v>
      </c>
    </row>
    <row r="1272" spans="1:15" ht="19.5" customHeight="1" x14ac:dyDescent="0.25">
      <c r="A1272" s="106" t="s">
        <v>1962</v>
      </c>
      <c r="B1272" s="21" t="s">
        <v>3102</v>
      </c>
      <c r="C1272" s="23" t="s">
        <v>49</v>
      </c>
      <c r="D1272" s="23">
        <v>0</v>
      </c>
      <c r="E1272" s="23"/>
      <c r="F1272" s="23">
        <v>25800</v>
      </c>
      <c r="G1272" s="107">
        <f t="shared" si="77"/>
        <v>0</v>
      </c>
      <c r="I1272" s="7">
        <f>SUMIFS(NK_XUAT_NHAP!L:L,NK_XUAT_NHAP!E:E,A1272,NK_XUAT_NHAP!B:B,"PNK")</f>
        <v>0</v>
      </c>
      <c r="J1272" s="7">
        <f>SUMIFS(NK_XUAT_NHAP!O:O,NK_XUAT_NHAP!E:E,A1272,NK_XUAT_NHAP!B:B,"PNK")</f>
        <v>0</v>
      </c>
      <c r="K1272" s="7">
        <f>SUMIFS(NK_XUAT_NHAP!L:L,NK_XUAT_NHAP!E:E,A1272,NK_XUAT_NHAP!B:B,"PXK")</f>
        <v>0</v>
      </c>
      <c r="L1272" s="7">
        <f>SUMIFS(NK_XUAT_NHAP!O:O,NK_XUAT_NHAP!E:E,A1272,NK_XUAT_NHAP!B:B,"PXK")</f>
        <v>0</v>
      </c>
      <c r="M1272" s="7">
        <f t="shared" si="78"/>
        <v>0</v>
      </c>
      <c r="N1272" s="7">
        <f t="shared" si="79"/>
        <v>0</v>
      </c>
      <c r="O1272" s="7">
        <f t="shared" si="80"/>
        <v>0</v>
      </c>
    </row>
    <row r="1273" spans="1:15" ht="19.5" customHeight="1" x14ac:dyDescent="0.25">
      <c r="A1273" s="106" t="s">
        <v>1963</v>
      </c>
      <c r="B1273" s="21" t="s">
        <v>2670</v>
      </c>
      <c r="C1273" s="23" t="s">
        <v>49</v>
      </c>
      <c r="D1273" s="23">
        <v>0</v>
      </c>
      <c r="E1273" s="23"/>
      <c r="F1273" s="23">
        <v>34300</v>
      </c>
      <c r="G1273" s="107">
        <f t="shared" si="77"/>
        <v>0</v>
      </c>
      <c r="I1273" s="7">
        <f>SUMIFS(NK_XUAT_NHAP!L:L,NK_XUAT_NHAP!E:E,A1273,NK_XUAT_NHAP!B:B,"PNK")</f>
        <v>0</v>
      </c>
      <c r="J1273" s="7">
        <f>SUMIFS(NK_XUAT_NHAP!O:O,NK_XUAT_NHAP!E:E,A1273,NK_XUAT_NHAP!B:B,"PNK")</f>
        <v>0</v>
      </c>
      <c r="K1273" s="7">
        <f>SUMIFS(NK_XUAT_NHAP!L:L,NK_XUAT_NHAP!E:E,A1273,NK_XUAT_NHAP!B:B,"PXK")</f>
        <v>0</v>
      </c>
      <c r="L1273" s="7">
        <f>SUMIFS(NK_XUAT_NHAP!O:O,NK_XUAT_NHAP!E:E,A1273,NK_XUAT_NHAP!B:B,"PXK")</f>
        <v>0</v>
      </c>
      <c r="M1273" s="7">
        <f t="shared" si="78"/>
        <v>0</v>
      </c>
      <c r="N1273" s="7">
        <f t="shared" si="79"/>
        <v>0</v>
      </c>
      <c r="O1273" s="7">
        <f t="shared" si="80"/>
        <v>0</v>
      </c>
    </row>
    <row r="1274" spans="1:15" ht="19.5" customHeight="1" x14ac:dyDescent="0.25">
      <c r="A1274" s="106" t="s">
        <v>1964</v>
      </c>
      <c r="B1274" s="21" t="s">
        <v>3103</v>
      </c>
      <c r="C1274" s="23" t="s">
        <v>49</v>
      </c>
      <c r="D1274" s="23">
        <v>0</v>
      </c>
      <c r="E1274" s="23"/>
      <c r="F1274" s="23">
        <v>47600</v>
      </c>
      <c r="G1274" s="107">
        <f t="shared" si="77"/>
        <v>0</v>
      </c>
      <c r="I1274" s="7">
        <f>SUMIFS(NK_XUAT_NHAP!L:L,NK_XUAT_NHAP!E:E,A1274,NK_XUAT_NHAP!B:B,"PNK")</f>
        <v>0</v>
      </c>
      <c r="J1274" s="7">
        <f>SUMIFS(NK_XUAT_NHAP!O:O,NK_XUAT_NHAP!E:E,A1274,NK_XUAT_NHAP!B:B,"PNK")</f>
        <v>0</v>
      </c>
      <c r="K1274" s="7">
        <f>SUMIFS(NK_XUAT_NHAP!L:L,NK_XUAT_NHAP!E:E,A1274,NK_XUAT_NHAP!B:B,"PXK")</f>
        <v>0</v>
      </c>
      <c r="L1274" s="7">
        <f>SUMIFS(NK_XUAT_NHAP!O:O,NK_XUAT_NHAP!E:E,A1274,NK_XUAT_NHAP!B:B,"PXK")</f>
        <v>0</v>
      </c>
      <c r="M1274" s="7">
        <f t="shared" si="78"/>
        <v>0</v>
      </c>
      <c r="N1274" s="7">
        <f t="shared" si="79"/>
        <v>0</v>
      </c>
      <c r="O1274" s="7">
        <f t="shared" si="80"/>
        <v>0</v>
      </c>
    </row>
    <row r="1275" spans="1:15" ht="19.5" customHeight="1" x14ac:dyDescent="0.25">
      <c r="A1275" s="106" t="s">
        <v>1965</v>
      </c>
      <c r="B1275" s="21" t="s">
        <v>3104</v>
      </c>
      <c r="C1275" s="23" t="s">
        <v>49</v>
      </c>
      <c r="D1275" s="23">
        <v>0</v>
      </c>
      <c r="E1275" s="23"/>
      <c r="F1275" s="23">
        <v>49600</v>
      </c>
      <c r="G1275" s="107">
        <f t="shared" si="77"/>
        <v>0</v>
      </c>
      <c r="I1275" s="7">
        <f>SUMIFS(NK_XUAT_NHAP!L:L,NK_XUAT_NHAP!E:E,A1275,NK_XUAT_NHAP!B:B,"PNK")</f>
        <v>0</v>
      </c>
      <c r="J1275" s="7">
        <f>SUMIFS(NK_XUAT_NHAP!O:O,NK_XUAT_NHAP!E:E,A1275,NK_XUAT_NHAP!B:B,"PNK")</f>
        <v>0</v>
      </c>
      <c r="K1275" s="7">
        <f>SUMIFS(NK_XUAT_NHAP!L:L,NK_XUAT_NHAP!E:E,A1275,NK_XUAT_NHAP!B:B,"PXK")</f>
        <v>0</v>
      </c>
      <c r="L1275" s="7">
        <f>SUMIFS(NK_XUAT_NHAP!O:O,NK_XUAT_NHAP!E:E,A1275,NK_XUAT_NHAP!B:B,"PXK")</f>
        <v>0</v>
      </c>
      <c r="M1275" s="7">
        <f t="shared" si="78"/>
        <v>0</v>
      </c>
      <c r="N1275" s="7">
        <f t="shared" si="79"/>
        <v>0</v>
      </c>
      <c r="O1275" s="7">
        <f t="shared" si="80"/>
        <v>0</v>
      </c>
    </row>
    <row r="1276" spans="1:15" ht="19.5" customHeight="1" x14ac:dyDescent="0.25">
      <c r="A1276" s="106" t="s">
        <v>1966</v>
      </c>
      <c r="B1276" s="21" t="s">
        <v>3105</v>
      </c>
      <c r="C1276" s="23">
        <v>0</v>
      </c>
      <c r="D1276" s="23">
        <v>0</v>
      </c>
      <c r="E1276" s="23"/>
      <c r="F1276" s="23">
        <v>70600</v>
      </c>
      <c r="G1276" s="107">
        <f t="shared" si="77"/>
        <v>0</v>
      </c>
      <c r="I1276" s="7">
        <f>SUMIFS(NK_XUAT_NHAP!L:L,NK_XUAT_NHAP!E:E,A1276,NK_XUAT_NHAP!B:B,"PNK")</f>
        <v>0</v>
      </c>
      <c r="J1276" s="7">
        <f>SUMIFS(NK_XUAT_NHAP!O:O,NK_XUAT_NHAP!E:E,A1276,NK_XUAT_NHAP!B:B,"PNK")</f>
        <v>0</v>
      </c>
      <c r="K1276" s="7">
        <f>SUMIFS(NK_XUAT_NHAP!L:L,NK_XUAT_NHAP!E:E,A1276,NK_XUAT_NHAP!B:B,"PXK")</f>
        <v>0</v>
      </c>
      <c r="L1276" s="7">
        <f>SUMIFS(NK_XUAT_NHAP!O:O,NK_XUAT_NHAP!E:E,A1276,NK_XUAT_NHAP!B:B,"PXK")</f>
        <v>0</v>
      </c>
      <c r="M1276" s="7">
        <f t="shared" si="78"/>
        <v>0</v>
      </c>
      <c r="N1276" s="7">
        <f t="shared" si="79"/>
        <v>0</v>
      </c>
      <c r="O1276" s="7">
        <f t="shared" si="80"/>
        <v>0</v>
      </c>
    </row>
    <row r="1277" spans="1:15" ht="19.5" customHeight="1" x14ac:dyDescent="0.25">
      <c r="A1277" s="106" t="s">
        <v>1967</v>
      </c>
      <c r="B1277" s="21" t="s">
        <v>3106</v>
      </c>
      <c r="C1277" s="23" t="s">
        <v>49</v>
      </c>
      <c r="D1277" s="23">
        <v>0</v>
      </c>
      <c r="E1277" s="23"/>
      <c r="F1277" s="23">
        <v>119000</v>
      </c>
      <c r="G1277" s="107">
        <f t="shared" si="77"/>
        <v>0</v>
      </c>
      <c r="I1277" s="7">
        <f>SUMIFS(NK_XUAT_NHAP!L:L,NK_XUAT_NHAP!E:E,A1277,NK_XUAT_NHAP!B:B,"PNK")</f>
        <v>0</v>
      </c>
      <c r="J1277" s="7">
        <f>SUMIFS(NK_XUAT_NHAP!O:O,NK_XUAT_NHAP!E:E,A1277,NK_XUAT_NHAP!B:B,"PNK")</f>
        <v>0</v>
      </c>
      <c r="K1277" s="7">
        <f>SUMIFS(NK_XUAT_NHAP!L:L,NK_XUAT_NHAP!E:E,A1277,NK_XUAT_NHAP!B:B,"PXK")</f>
        <v>0</v>
      </c>
      <c r="L1277" s="7">
        <f>SUMIFS(NK_XUAT_NHAP!O:O,NK_XUAT_NHAP!E:E,A1277,NK_XUAT_NHAP!B:B,"PXK")</f>
        <v>0</v>
      </c>
      <c r="M1277" s="7">
        <f t="shared" si="78"/>
        <v>0</v>
      </c>
      <c r="N1277" s="7">
        <f t="shared" si="79"/>
        <v>0</v>
      </c>
      <c r="O1277" s="7">
        <f t="shared" si="80"/>
        <v>0</v>
      </c>
    </row>
    <row r="1278" spans="1:15" ht="19.5" customHeight="1" x14ac:dyDescent="0.25">
      <c r="A1278" s="106" t="s">
        <v>1968</v>
      </c>
      <c r="B1278" s="21" t="s">
        <v>3107</v>
      </c>
      <c r="C1278" s="23" t="s">
        <v>49</v>
      </c>
      <c r="D1278" s="23">
        <v>0</v>
      </c>
      <c r="E1278" s="23"/>
      <c r="F1278" s="23">
        <v>130100</v>
      </c>
      <c r="G1278" s="107">
        <f t="shared" si="77"/>
        <v>0</v>
      </c>
      <c r="I1278" s="7">
        <f>SUMIFS(NK_XUAT_NHAP!L:L,NK_XUAT_NHAP!E:E,A1278,NK_XUAT_NHAP!B:B,"PNK")</f>
        <v>0</v>
      </c>
      <c r="J1278" s="7">
        <f>SUMIFS(NK_XUAT_NHAP!O:O,NK_XUAT_NHAP!E:E,A1278,NK_XUAT_NHAP!B:B,"PNK")</f>
        <v>0</v>
      </c>
      <c r="K1278" s="7">
        <f>SUMIFS(NK_XUAT_NHAP!L:L,NK_XUAT_NHAP!E:E,A1278,NK_XUAT_NHAP!B:B,"PXK")</f>
        <v>0</v>
      </c>
      <c r="L1278" s="7">
        <f>SUMIFS(NK_XUAT_NHAP!O:O,NK_XUAT_NHAP!E:E,A1278,NK_XUAT_NHAP!B:B,"PXK")</f>
        <v>0</v>
      </c>
      <c r="M1278" s="7">
        <f t="shared" si="78"/>
        <v>0</v>
      </c>
      <c r="N1278" s="7">
        <f t="shared" si="79"/>
        <v>0</v>
      </c>
      <c r="O1278" s="7">
        <f t="shared" si="80"/>
        <v>0</v>
      </c>
    </row>
    <row r="1279" spans="1:15" ht="19.5" customHeight="1" x14ac:dyDescent="0.25">
      <c r="A1279" s="106" t="s">
        <v>1969</v>
      </c>
      <c r="B1279" s="21" t="s">
        <v>3108</v>
      </c>
      <c r="C1279" s="23" t="s">
        <v>49</v>
      </c>
      <c r="D1279" s="23">
        <v>0</v>
      </c>
      <c r="E1279" s="23"/>
      <c r="F1279" s="23">
        <v>221900</v>
      </c>
      <c r="G1279" s="107">
        <f t="shared" si="77"/>
        <v>0</v>
      </c>
      <c r="I1279" s="7">
        <f>SUMIFS(NK_XUAT_NHAP!L:L,NK_XUAT_NHAP!E:E,A1279,NK_XUAT_NHAP!B:B,"PNK")</f>
        <v>0</v>
      </c>
      <c r="J1279" s="7">
        <f>SUMIFS(NK_XUAT_NHAP!O:O,NK_XUAT_NHAP!E:E,A1279,NK_XUAT_NHAP!B:B,"PNK")</f>
        <v>0</v>
      </c>
      <c r="K1279" s="7">
        <f>SUMIFS(NK_XUAT_NHAP!L:L,NK_XUAT_NHAP!E:E,A1279,NK_XUAT_NHAP!B:B,"PXK")</f>
        <v>0</v>
      </c>
      <c r="L1279" s="7">
        <f>SUMIFS(NK_XUAT_NHAP!O:O,NK_XUAT_NHAP!E:E,A1279,NK_XUAT_NHAP!B:B,"PXK")</f>
        <v>0</v>
      </c>
      <c r="M1279" s="7">
        <f t="shared" si="78"/>
        <v>0</v>
      </c>
      <c r="N1279" s="7">
        <f t="shared" si="79"/>
        <v>0</v>
      </c>
      <c r="O1279" s="7">
        <f t="shared" si="80"/>
        <v>0</v>
      </c>
    </row>
    <row r="1280" spans="1:15" ht="19.5" customHeight="1" x14ac:dyDescent="0.25">
      <c r="A1280" s="106" t="s">
        <v>1970</v>
      </c>
      <c r="B1280" s="21" t="s">
        <v>3109</v>
      </c>
      <c r="C1280" s="23" t="s">
        <v>49</v>
      </c>
      <c r="D1280" s="23">
        <v>0</v>
      </c>
      <c r="E1280" s="23"/>
      <c r="F1280" s="23">
        <v>242100</v>
      </c>
      <c r="G1280" s="107">
        <f t="shared" si="77"/>
        <v>0</v>
      </c>
      <c r="I1280" s="7">
        <f>SUMIFS(NK_XUAT_NHAP!L:L,NK_XUAT_NHAP!E:E,A1280,NK_XUAT_NHAP!B:B,"PNK")</f>
        <v>0</v>
      </c>
      <c r="J1280" s="7">
        <f>SUMIFS(NK_XUAT_NHAP!O:O,NK_XUAT_NHAP!E:E,A1280,NK_XUAT_NHAP!B:B,"PNK")</f>
        <v>0</v>
      </c>
      <c r="K1280" s="7">
        <f>SUMIFS(NK_XUAT_NHAP!L:L,NK_XUAT_NHAP!E:E,A1280,NK_XUAT_NHAP!B:B,"PXK")</f>
        <v>0</v>
      </c>
      <c r="L1280" s="7">
        <f>SUMIFS(NK_XUAT_NHAP!O:O,NK_XUAT_NHAP!E:E,A1280,NK_XUAT_NHAP!B:B,"PXK")</f>
        <v>0</v>
      </c>
      <c r="M1280" s="7">
        <f t="shared" si="78"/>
        <v>0</v>
      </c>
      <c r="N1280" s="7">
        <f t="shared" si="79"/>
        <v>0</v>
      </c>
      <c r="O1280" s="7">
        <f t="shared" si="80"/>
        <v>0</v>
      </c>
    </row>
    <row r="1281" spans="1:15" ht="19.5" customHeight="1" x14ac:dyDescent="0.25">
      <c r="A1281" s="106" t="s">
        <v>1971</v>
      </c>
      <c r="B1281" s="21" t="s">
        <v>3110</v>
      </c>
      <c r="C1281" s="23" t="s">
        <v>49</v>
      </c>
      <c r="D1281" s="23">
        <v>0</v>
      </c>
      <c r="E1281" s="23"/>
      <c r="F1281" s="23">
        <v>257200</v>
      </c>
      <c r="G1281" s="107">
        <f t="shared" ref="G1281:G1344" si="81">(D1281+E1281)*F1281</f>
        <v>0</v>
      </c>
      <c r="I1281" s="7">
        <f>SUMIFS(NK_XUAT_NHAP!L:L,NK_XUAT_NHAP!E:E,A1281,NK_XUAT_NHAP!B:B,"PNK")</f>
        <v>0</v>
      </c>
      <c r="J1281" s="7">
        <f>SUMIFS(NK_XUAT_NHAP!O:O,NK_XUAT_NHAP!E:E,A1281,NK_XUAT_NHAP!B:B,"PNK")</f>
        <v>0</v>
      </c>
      <c r="K1281" s="7">
        <f>SUMIFS(NK_XUAT_NHAP!L:L,NK_XUAT_NHAP!E:E,A1281,NK_XUAT_NHAP!B:B,"PXK")</f>
        <v>0</v>
      </c>
      <c r="L1281" s="7">
        <f>SUMIFS(NK_XUAT_NHAP!O:O,NK_XUAT_NHAP!E:E,A1281,NK_XUAT_NHAP!B:B,"PXK")</f>
        <v>0</v>
      </c>
      <c r="M1281" s="7">
        <f t="shared" si="78"/>
        <v>0</v>
      </c>
      <c r="N1281" s="7">
        <f t="shared" si="79"/>
        <v>0</v>
      </c>
      <c r="O1281" s="7">
        <f t="shared" si="80"/>
        <v>0</v>
      </c>
    </row>
    <row r="1282" spans="1:15" ht="19.5" customHeight="1" x14ac:dyDescent="0.25">
      <c r="A1282" s="106" t="s">
        <v>1972</v>
      </c>
      <c r="B1282" s="21" t="s">
        <v>3111</v>
      </c>
      <c r="C1282" s="23" t="s">
        <v>49</v>
      </c>
      <c r="D1282" s="23">
        <v>0</v>
      </c>
      <c r="E1282" s="23"/>
      <c r="F1282" s="23">
        <v>276300</v>
      </c>
      <c r="G1282" s="107">
        <f t="shared" si="81"/>
        <v>0</v>
      </c>
      <c r="I1282" s="7">
        <f>SUMIFS(NK_XUAT_NHAP!L:L,NK_XUAT_NHAP!E:E,A1282,NK_XUAT_NHAP!B:B,"PNK")</f>
        <v>0</v>
      </c>
      <c r="J1282" s="7">
        <f>SUMIFS(NK_XUAT_NHAP!O:O,NK_XUAT_NHAP!E:E,A1282,NK_XUAT_NHAP!B:B,"PNK")</f>
        <v>0</v>
      </c>
      <c r="K1282" s="7">
        <f>SUMIFS(NK_XUAT_NHAP!L:L,NK_XUAT_NHAP!E:E,A1282,NK_XUAT_NHAP!B:B,"PXK")</f>
        <v>0</v>
      </c>
      <c r="L1282" s="7">
        <f>SUMIFS(NK_XUAT_NHAP!O:O,NK_XUAT_NHAP!E:E,A1282,NK_XUAT_NHAP!B:B,"PXK")</f>
        <v>0</v>
      </c>
      <c r="M1282" s="7">
        <f t="shared" si="78"/>
        <v>0</v>
      </c>
      <c r="N1282" s="7">
        <f t="shared" si="79"/>
        <v>0</v>
      </c>
      <c r="O1282" s="7">
        <f t="shared" si="80"/>
        <v>0</v>
      </c>
    </row>
    <row r="1283" spans="1:15" ht="19.5" customHeight="1" x14ac:dyDescent="0.25">
      <c r="A1283" s="106" t="s">
        <v>1973</v>
      </c>
      <c r="B1283" s="21" t="s">
        <v>3112</v>
      </c>
      <c r="C1283" s="23" t="s">
        <v>49</v>
      </c>
      <c r="D1283" s="23">
        <v>0</v>
      </c>
      <c r="E1283" s="23"/>
      <c r="F1283" s="23">
        <v>337800</v>
      </c>
      <c r="G1283" s="107">
        <f t="shared" si="81"/>
        <v>0</v>
      </c>
      <c r="I1283" s="7">
        <f>SUMIFS(NK_XUAT_NHAP!L:L,NK_XUAT_NHAP!E:E,A1283,NK_XUAT_NHAP!B:B,"PNK")</f>
        <v>0</v>
      </c>
      <c r="J1283" s="7">
        <f>SUMIFS(NK_XUAT_NHAP!O:O,NK_XUAT_NHAP!E:E,A1283,NK_XUAT_NHAP!B:B,"PNK")</f>
        <v>0</v>
      </c>
      <c r="K1283" s="7">
        <f>SUMIFS(NK_XUAT_NHAP!L:L,NK_XUAT_NHAP!E:E,A1283,NK_XUAT_NHAP!B:B,"PXK")</f>
        <v>0</v>
      </c>
      <c r="L1283" s="7">
        <f>SUMIFS(NK_XUAT_NHAP!O:O,NK_XUAT_NHAP!E:E,A1283,NK_XUAT_NHAP!B:B,"PXK")</f>
        <v>0</v>
      </c>
      <c r="M1283" s="7">
        <f t="shared" ref="M1283:M1346" si="82">D1283+E1283+I1283-K1283</f>
        <v>0</v>
      </c>
      <c r="N1283" s="7">
        <f t="shared" ref="N1283:N1346" si="83">G1283+J1283-L1283</f>
        <v>0</v>
      </c>
      <c r="O1283" s="7">
        <f t="shared" ref="O1283:O1346" si="84">+IF(M1283=0,0,N1283/M1283)</f>
        <v>0</v>
      </c>
    </row>
    <row r="1284" spans="1:15" ht="19.5" customHeight="1" x14ac:dyDescent="0.25">
      <c r="A1284" s="106" t="s">
        <v>1974</v>
      </c>
      <c r="B1284" s="21" t="s">
        <v>3113</v>
      </c>
      <c r="C1284" s="23" t="s">
        <v>49</v>
      </c>
      <c r="D1284" s="23">
        <v>0</v>
      </c>
      <c r="E1284" s="23"/>
      <c r="F1284" s="23">
        <v>342500</v>
      </c>
      <c r="G1284" s="107">
        <f t="shared" si="81"/>
        <v>0</v>
      </c>
      <c r="I1284" s="7">
        <f>SUMIFS(NK_XUAT_NHAP!L:L,NK_XUAT_NHAP!E:E,A1284,NK_XUAT_NHAP!B:B,"PNK")</f>
        <v>0</v>
      </c>
      <c r="J1284" s="7">
        <f>SUMIFS(NK_XUAT_NHAP!O:O,NK_XUAT_NHAP!E:E,A1284,NK_XUAT_NHAP!B:B,"PNK")</f>
        <v>0</v>
      </c>
      <c r="K1284" s="7">
        <f>SUMIFS(NK_XUAT_NHAP!L:L,NK_XUAT_NHAP!E:E,A1284,NK_XUAT_NHAP!B:B,"PXK")</f>
        <v>0</v>
      </c>
      <c r="L1284" s="7">
        <f>SUMIFS(NK_XUAT_NHAP!O:O,NK_XUAT_NHAP!E:E,A1284,NK_XUAT_NHAP!B:B,"PXK")</f>
        <v>0</v>
      </c>
      <c r="M1284" s="7">
        <f t="shared" si="82"/>
        <v>0</v>
      </c>
      <c r="N1284" s="7">
        <f t="shared" si="83"/>
        <v>0</v>
      </c>
      <c r="O1284" s="7">
        <f t="shared" si="84"/>
        <v>0</v>
      </c>
    </row>
    <row r="1285" spans="1:15" ht="19.5" customHeight="1" x14ac:dyDescent="0.25">
      <c r="A1285" s="106" t="s">
        <v>1975</v>
      </c>
      <c r="B1285" s="21" t="s">
        <v>3114</v>
      </c>
      <c r="C1285" s="23" t="s">
        <v>49</v>
      </c>
      <c r="D1285" s="23">
        <v>0</v>
      </c>
      <c r="E1285" s="23"/>
      <c r="F1285" s="23">
        <v>345500</v>
      </c>
      <c r="G1285" s="107">
        <f t="shared" si="81"/>
        <v>0</v>
      </c>
      <c r="I1285" s="7">
        <f>SUMIFS(NK_XUAT_NHAP!L:L,NK_XUAT_NHAP!E:E,A1285,NK_XUAT_NHAP!B:B,"PNK")</f>
        <v>0</v>
      </c>
      <c r="J1285" s="7">
        <f>SUMIFS(NK_XUAT_NHAP!O:O,NK_XUAT_NHAP!E:E,A1285,NK_XUAT_NHAP!B:B,"PNK")</f>
        <v>0</v>
      </c>
      <c r="K1285" s="7">
        <f>SUMIFS(NK_XUAT_NHAP!L:L,NK_XUAT_NHAP!E:E,A1285,NK_XUAT_NHAP!B:B,"PXK")</f>
        <v>0</v>
      </c>
      <c r="L1285" s="7">
        <f>SUMIFS(NK_XUAT_NHAP!O:O,NK_XUAT_NHAP!E:E,A1285,NK_XUAT_NHAP!B:B,"PXK")</f>
        <v>0</v>
      </c>
      <c r="M1285" s="7">
        <f t="shared" si="82"/>
        <v>0</v>
      </c>
      <c r="N1285" s="7">
        <f t="shared" si="83"/>
        <v>0</v>
      </c>
      <c r="O1285" s="7">
        <f t="shared" si="84"/>
        <v>0</v>
      </c>
    </row>
    <row r="1286" spans="1:15" ht="19.5" customHeight="1" x14ac:dyDescent="0.25">
      <c r="A1286" s="106" t="s">
        <v>1976</v>
      </c>
      <c r="B1286" s="21" t="s">
        <v>3115</v>
      </c>
      <c r="C1286" s="23" t="s">
        <v>49</v>
      </c>
      <c r="D1286" s="23">
        <v>0</v>
      </c>
      <c r="E1286" s="23"/>
      <c r="F1286" s="23">
        <v>354700</v>
      </c>
      <c r="G1286" s="107">
        <f t="shared" si="81"/>
        <v>0</v>
      </c>
      <c r="I1286" s="7">
        <f>SUMIFS(NK_XUAT_NHAP!L:L,NK_XUAT_NHAP!E:E,A1286,NK_XUAT_NHAP!B:B,"PNK")</f>
        <v>0</v>
      </c>
      <c r="J1286" s="7">
        <f>SUMIFS(NK_XUAT_NHAP!O:O,NK_XUAT_NHAP!E:E,A1286,NK_XUAT_NHAP!B:B,"PNK")</f>
        <v>0</v>
      </c>
      <c r="K1286" s="7">
        <f>SUMIFS(NK_XUAT_NHAP!L:L,NK_XUAT_NHAP!E:E,A1286,NK_XUAT_NHAP!B:B,"PXK")</f>
        <v>0</v>
      </c>
      <c r="L1286" s="7">
        <f>SUMIFS(NK_XUAT_NHAP!O:O,NK_XUAT_NHAP!E:E,A1286,NK_XUAT_NHAP!B:B,"PXK")</f>
        <v>0</v>
      </c>
      <c r="M1286" s="7">
        <f t="shared" si="82"/>
        <v>0</v>
      </c>
      <c r="N1286" s="7">
        <f t="shared" si="83"/>
        <v>0</v>
      </c>
      <c r="O1286" s="7">
        <f t="shared" si="84"/>
        <v>0</v>
      </c>
    </row>
    <row r="1287" spans="1:15" ht="19.5" customHeight="1" x14ac:dyDescent="0.25">
      <c r="A1287" s="106" t="s">
        <v>1977</v>
      </c>
      <c r="B1287" s="21" t="s">
        <v>3116</v>
      </c>
      <c r="C1287" s="23" t="s">
        <v>49</v>
      </c>
      <c r="D1287" s="23">
        <v>0</v>
      </c>
      <c r="E1287" s="23"/>
      <c r="F1287" s="23">
        <v>364700</v>
      </c>
      <c r="G1287" s="107">
        <f t="shared" si="81"/>
        <v>0</v>
      </c>
      <c r="I1287" s="7">
        <f>SUMIFS(NK_XUAT_NHAP!L:L,NK_XUAT_NHAP!E:E,A1287,NK_XUAT_NHAP!B:B,"PNK")</f>
        <v>0</v>
      </c>
      <c r="J1287" s="7">
        <f>SUMIFS(NK_XUAT_NHAP!O:O,NK_XUAT_NHAP!E:E,A1287,NK_XUAT_NHAP!B:B,"PNK")</f>
        <v>0</v>
      </c>
      <c r="K1287" s="7">
        <f>SUMIFS(NK_XUAT_NHAP!L:L,NK_XUAT_NHAP!E:E,A1287,NK_XUAT_NHAP!B:B,"PXK")</f>
        <v>0</v>
      </c>
      <c r="L1287" s="7">
        <f>SUMIFS(NK_XUAT_NHAP!O:O,NK_XUAT_NHAP!E:E,A1287,NK_XUAT_NHAP!B:B,"PXK")</f>
        <v>0</v>
      </c>
      <c r="M1287" s="7">
        <f t="shared" si="82"/>
        <v>0</v>
      </c>
      <c r="N1287" s="7">
        <f t="shared" si="83"/>
        <v>0</v>
      </c>
      <c r="O1287" s="7">
        <f t="shared" si="84"/>
        <v>0</v>
      </c>
    </row>
    <row r="1288" spans="1:15" ht="19.5" customHeight="1" x14ac:dyDescent="0.25">
      <c r="A1288" s="106" t="s">
        <v>1978</v>
      </c>
      <c r="B1288" s="21" t="s">
        <v>3117</v>
      </c>
      <c r="C1288" s="23" t="s">
        <v>49</v>
      </c>
      <c r="D1288" s="23">
        <v>0</v>
      </c>
      <c r="E1288" s="23"/>
      <c r="F1288" s="23">
        <v>374700</v>
      </c>
      <c r="G1288" s="107">
        <f t="shared" si="81"/>
        <v>0</v>
      </c>
      <c r="I1288" s="7">
        <f>SUMIFS(NK_XUAT_NHAP!L:L,NK_XUAT_NHAP!E:E,A1288,NK_XUAT_NHAP!B:B,"PNK")</f>
        <v>0</v>
      </c>
      <c r="J1288" s="7">
        <f>SUMIFS(NK_XUAT_NHAP!O:O,NK_XUAT_NHAP!E:E,A1288,NK_XUAT_NHAP!B:B,"PNK")</f>
        <v>0</v>
      </c>
      <c r="K1288" s="7">
        <f>SUMIFS(NK_XUAT_NHAP!L:L,NK_XUAT_NHAP!E:E,A1288,NK_XUAT_NHAP!B:B,"PXK")</f>
        <v>0</v>
      </c>
      <c r="L1288" s="7">
        <f>SUMIFS(NK_XUAT_NHAP!O:O,NK_XUAT_NHAP!E:E,A1288,NK_XUAT_NHAP!B:B,"PXK")</f>
        <v>0</v>
      </c>
      <c r="M1288" s="7">
        <f t="shared" si="82"/>
        <v>0</v>
      </c>
      <c r="N1288" s="7">
        <f t="shared" si="83"/>
        <v>0</v>
      </c>
      <c r="O1288" s="7">
        <f t="shared" si="84"/>
        <v>0</v>
      </c>
    </row>
    <row r="1289" spans="1:15" ht="19.5" customHeight="1" x14ac:dyDescent="0.25">
      <c r="A1289" s="106" t="s">
        <v>1979</v>
      </c>
      <c r="B1289" s="21" t="s">
        <v>3118</v>
      </c>
      <c r="C1289" s="23" t="s">
        <v>49</v>
      </c>
      <c r="D1289" s="23">
        <v>0</v>
      </c>
      <c r="E1289" s="23"/>
      <c r="F1289" s="23">
        <v>381200</v>
      </c>
      <c r="G1289" s="107">
        <f t="shared" si="81"/>
        <v>0</v>
      </c>
      <c r="I1289" s="7">
        <f>SUMIFS(NK_XUAT_NHAP!L:L,NK_XUAT_NHAP!E:E,A1289,NK_XUAT_NHAP!B:B,"PNK")</f>
        <v>0</v>
      </c>
      <c r="J1289" s="7">
        <f>SUMIFS(NK_XUAT_NHAP!O:O,NK_XUAT_NHAP!E:E,A1289,NK_XUAT_NHAP!B:B,"PNK")</f>
        <v>0</v>
      </c>
      <c r="K1289" s="7">
        <f>SUMIFS(NK_XUAT_NHAP!L:L,NK_XUAT_NHAP!E:E,A1289,NK_XUAT_NHAP!B:B,"PXK")</f>
        <v>0</v>
      </c>
      <c r="L1289" s="7">
        <f>SUMIFS(NK_XUAT_NHAP!O:O,NK_XUAT_NHAP!E:E,A1289,NK_XUAT_NHAP!B:B,"PXK")</f>
        <v>0</v>
      </c>
      <c r="M1289" s="7">
        <f t="shared" si="82"/>
        <v>0</v>
      </c>
      <c r="N1289" s="7">
        <f t="shared" si="83"/>
        <v>0</v>
      </c>
      <c r="O1289" s="7">
        <f t="shared" si="84"/>
        <v>0</v>
      </c>
    </row>
    <row r="1290" spans="1:15" ht="19.5" customHeight="1" x14ac:dyDescent="0.25">
      <c r="A1290" s="106" t="s">
        <v>1980</v>
      </c>
      <c r="B1290" s="21" t="s">
        <v>2671</v>
      </c>
      <c r="C1290" s="23" t="s">
        <v>49</v>
      </c>
      <c r="D1290" s="23">
        <v>0</v>
      </c>
      <c r="E1290" s="23"/>
      <c r="F1290" s="23">
        <v>398300</v>
      </c>
      <c r="G1290" s="107">
        <f t="shared" si="81"/>
        <v>0</v>
      </c>
      <c r="I1290" s="7">
        <f>SUMIFS(NK_XUAT_NHAP!L:L,NK_XUAT_NHAP!E:E,A1290,NK_XUAT_NHAP!B:B,"PNK")</f>
        <v>0</v>
      </c>
      <c r="J1290" s="7">
        <f>SUMIFS(NK_XUAT_NHAP!O:O,NK_XUAT_NHAP!E:E,A1290,NK_XUAT_NHAP!B:B,"PNK")</f>
        <v>0</v>
      </c>
      <c r="K1290" s="7">
        <f>SUMIFS(NK_XUAT_NHAP!L:L,NK_XUAT_NHAP!E:E,A1290,NK_XUAT_NHAP!B:B,"PXK")</f>
        <v>0</v>
      </c>
      <c r="L1290" s="7">
        <f>SUMIFS(NK_XUAT_NHAP!O:O,NK_XUAT_NHAP!E:E,A1290,NK_XUAT_NHAP!B:B,"PXK")</f>
        <v>0</v>
      </c>
      <c r="M1290" s="7">
        <f t="shared" si="82"/>
        <v>0</v>
      </c>
      <c r="N1290" s="7">
        <f t="shared" si="83"/>
        <v>0</v>
      </c>
      <c r="O1290" s="7">
        <f t="shared" si="84"/>
        <v>0</v>
      </c>
    </row>
    <row r="1291" spans="1:15" ht="19.5" customHeight="1" x14ac:dyDescent="0.25">
      <c r="A1291" s="106" t="s">
        <v>1981</v>
      </c>
      <c r="B1291" s="21" t="s">
        <v>3119</v>
      </c>
      <c r="C1291" s="23" t="s">
        <v>49</v>
      </c>
      <c r="D1291" s="23">
        <v>0</v>
      </c>
      <c r="E1291" s="23"/>
      <c r="F1291" s="23">
        <v>358000</v>
      </c>
      <c r="G1291" s="107">
        <f t="shared" si="81"/>
        <v>0</v>
      </c>
      <c r="I1291" s="7">
        <f>SUMIFS(NK_XUAT_NHAP!L:L,NK_XUAT_NHAP!E:E,A1291,NK_XUAT_NHAP!B:B,"PNK")</f>
        <v>0</v>
      </c>
      <c r="J1291" s="7">
        <f>SUMIFS(NK_XUAT_NHAP!O:O,NK_XUAT_NHAP!E:E,A1291,NK_XUAT_NHAP!B:B,"PNK")</f>
        <v>0</v>
      </c>
      <c r="K1291" s="7">
        <f>SUMIFS(NK_XUAT_NHAP!L:L,NK_XUAT_NHAP!E:E,A1291,NK_XUAT_NHAP!B:B,"PXK")</f>
        <v>0</v>
      </c>
      <c r="L1291" s="7">
        <f>SUMIFS(NK_XUAT_NHAP!O:O,NK_XUAT_NHAP!E:E,A1291,NK_XUAT_NHAP!B:B,"PXK")</f>
        <v>0</v>
      </c>
      <c r="M1291" s="7">
        <f t="shared" si="82"/>
        <v>0</v>
      </c>
      <c r="N1291" s="7">
        <f t="shared" si="83"/>
        <v>0</v>
      </c>
      <c r="O1291" s="7">
        <f t="shared" si="84"/>
        <v>0</v>
      </c>
    </row>
    <row r="1292" spans="1:15" ht="19.5" customHeight="1" x14ac:dyDescent="0.25">
      <c r="A1292" s="106" t="s">
        <v>1982</v>
      </c>
      <c r="B1292" s="21" t="s">
        <v>2672</v>
      </c>
      <c r="C1292" s="23" t="s">
        <v>581</v>
      </c>
      <c r="D1292" s="23">
        <v>0</v>
      </c>
      <c r="E1292" s="23"/>
      <c r="F1292" s="23">
        <v>900</v>
      </c>
      <c r="G1292" s="107">
        <f t="shared" si="81"/>
        <v>0</v>
      </c>
      <c r="I1292" s="7">
        <f>SUMIFS(NK_XUAT_NHAP!L:L,NK_XUAT_NHAP!E:E,A1292,NK_XUAT_NHAP!B:B,"PNK")</f>
        <v>0</v>
      </c>
      <c r="J1292" s="7">
        <f>SUMIFS(NK_XUAT_NHAP!O:O,NK_XUAT_NHAP!E:E,A1292,NK_XUAT_NHAP!B:B,"PNK")</f>
        <v>0</v>
      </c>
      <c r="K1292" s="7">
        <f>SUMIFS(NK_XUAT_NHAP!L:L,NK_XUAT_NHAP!E:E,A1292,NK_XUAT_NHAP!B:B,"PXK")</f>
        <v>0</v>
      </c>
      <c r="L1292" s="7">
        <f>SUMIFS(NK_XUAT_NHAP!O:O,NK_XUAT_NHAP!E:E,A1292,NK_XUAT_NHAP!B:B,"PXK")</f>
        <v>0</v>
      </c>
      <c r="M1292" s="7">
        <f t="shared" si="82"/>
        <v>0</v>
      </c>
      <c r="N1292" s="7">
        <f t="shared" si="83"/>
        <v>0</v>
      </c>
      <c r="O1292" s="7">
        <f t="shared" si="84"/>
        <v>0</v>
      </c>
    </row>
    <row r="1293" spans="1:15" ht="19.5" customHeight="1" x14ac:dyDescent="0.25">
      <c r="A1293" s="106" t="s">
        <v>1983</v>
      </c>
      <c r="B1293" s="21" t="s">
        <v>3120</v>
      </c>
      <c r="C1293" s="23" t="s">
        <v>581</v>
      </c>
      <c r="D1293" s="23">
        <v>0</v>
      </c>
      <c r="E1293" s="23"/>
      <c r="F1293" s="23">
        <v>900</v>
      </c>
      <c r="G1293" s="107">
        <f t="shared" si="81"/>
        <v>0</v>
      </c>
      <c r="I1293" s="7">
        <f>SUMIFS(NK_XUAT_NHAP!L:L,NK_XUAT_NHAP!E:E,A1293,NK_XUAT_NHAP!B:B,"PNK")</f>
        <v>0</v>
      </c>
      <c r="J1293" s="7">
        <f>SUMIFS(NK_XUAT_NHAP!O:O,NK_XUAT_NHAP!E:E,A1293,NK_XUAT_NHAP!B:B,"PNK")</f>
        <v>0</v>
      </c>
      <c r="K1293" s="7">
        <f>SUMIFS(NK_XUAT_NHAP!L:L,NK_XUAT_NHAP!E:E,A1293,NK_XUAT_NHAP!B:B,"PXK")</f>
        <v>0</v>
      </c>
      <c r="L1293" s="7">
        <f>SUMIFS(NK_XUAT_NHAP!O:O,NK_XUAT_NHAP!E:E,A1293,NK_XUAT_NHAP!B:B,"PXK")</f>
        <v>0</v>
      </c>
      <c r="M1293" s="7">
        <f t="shared" si="82"/>
        <v>0</v>
      </c>
      <c r="N1293" s="7">
        <f t="shared" si="83"/>
        <v>0</v>
      </c>
      <c r="O1293" s="7">
        <f t="shared" si="84"/>
        <v>0</v>
      </c>
    </row>
    <row r="1294" spans="1:15" ht="19.5" customHeight="1" x14ac:dyDescent="0.25">
      <c r="A1294" s="106" t="s">
        <v>1984</v>
      </c>
      <c r="B1294" s="21" t="s">
        <v>3121</v>
      </c>
      <c r="C1294" s="23" t="s">
        <v>581</v>
      </c>
      <c r="D1294" s="23">
        <v>0</v>
      </c>
      <c r="E1294" s="23"/>
      <c r="F1294" s="23">
        <v>900</v>
      </c>
      <c r="G1294" s="107">
        <f t="shared" si="81"/>
        <v>0</v>
      </c>
      <c r="I1294" s="7">
        <f>SUMIFS(NK_XUAT_NHAP!L:L,NK_XUAT_NHAP!E:E,A1294,NK_XUAT_NHAP!B:B,"PNK")</f>
        <v>0</v>
      </c>
      <c r="J1294" s="7">
        <f>SUMIFS(NK_XUAT_NHAP!O:O,NK_XUAT_NHAP!E:E,A1294,NK_XUAT_NHAP!B:B,"PNK")</f>
        <v>0</v>
      </c>
      <c r="K1294" s="7">
        <f>SUMIFS(NK_XUAT_NHAP!L:L,NK_XUAT_NHAP!E:E,A1294,NK_XUAT_NHAP!B:B,"PXK")</f>
        <v>0</v>
      </c>
      <c r="L1294" s="7">
        <f>SUMIFS(NK_XUAT_NHAP!O:O,NK_XUAT_NHAP!E:E,A1294,NK_XUAT_NHAP!B:B,"PXK")</f>
        <v>0</v>
      </c>
      <c r="M1294" s="7">
        <f t="shared" si="82"/>
        <v>0</v>
      </c>
      <c r="N1294" s="7">
        <f t="shared" si="83"/>
        <v>0</v>
      </c>
      <c r="O1294" s="7">
        <f t="shared" si="84"/>
        <v>0</v>
      </c>
    </row>
    <row r="1295" spans="1:15" ht="19.5" customHeight="1" x14ac:dyDescent="0.25">
      <c r="A1295" s="106" t="s">
        <v>1985</v>
      </c>
      <c r="B1295" s="21" t="s">
        <v>3122</v>
      </c>
      <c r="C1295" s="23" t="s">
        <v>581</v>
      </c>
      <c r="D1295" s="23">
        <v>0</v>
      </c>
      <c r="E1295" s="23"/>
      <c r="F1295" s="23">
        <v>900</v>
      </c>
      <c r="G1295" s="107">
        <f t="shared" si="81"/>
        <v>0</v>
      </c>
      <c r="I1295" s="7">
        <f>SUMIFS(NK_XUAT_NHAP!L:L,NK_XUAT_NHAP!E:E,A1295,NK_XUAT_NHAP!B:B,"PNK")</f>
        <v>0</v>
      </c>
      <c r="J1295" s="7">
        <f>SUMIFS(NK_XUAT_NHAP!O:O,NK_XUAT_NHAP!E:E,A1295,NK_XUAT_NHAP!B:B,"PNK")</f>
        <v>0</v>
      </c>
      <c r="K1295" s="7">
        <f>SUMIFS(NK_XUAT_NHAP!L:L,NK_XUAT_NHAP!E:E,A1295,NK_XUAT_NHAP!B:B,"PXK")</f>
        <v>0</v>
      </c>
      <c r="L1295" s="7">
        <f>SUMIFS(NK_XUAT_NHAP!O:O,NK_XUAT_NHAP!E:E,A1295,NK_XUAT_NHAP!B:B,"PXK")</f>
        <v>0</v>
      </c>
      <c r="M1295" s="7">
        <f t="shared" si="82"/>
        <v>0</v>
      </c>
      <c r="N1295" s="7">
        <f t="shared" si="83"/>
        <v>0</v>
      </c>
      <c r="O1295" s="7">
        <f t="shared" si="84"/>
        <v>0</v>
      </c>
    </row>
    <row r="1296" spans="1:15" ht="19.5" customHeight="1" x14ac:dyDescent="0.25">
      <c r="A1296" s="106" t="s">
        <v>1986</v>
      </c>
      <c r="B1296" s="21" t="s">
        <v>3123</v>
      </c>
      <c r="C1296" s="23" t="s">
        <v>581</v>
      </c>
      <c r="D1296" s="23">
        <v>0</v>
      </c>
      <c r="E1296" s="23"/>
      <c r="F1296" s="23">
        <v>1000</v>
      </c>
      <c r="G1296" s="107">
        <f t="shared" si="81"/>
        <v>0</v>
      </c>
      <c r="I1296" s="7">
        <f>SUMIFS(NK_XUAT_NHAP!L:L,NK_XUAT_NHAP!E:E,A1296,NK_XUAT_NHAP!B:B,"PNK")</f>
        <v>0</v>
      </c>
      <c r="J1296" s="7">
        <f>SUMIFS(NK_XUAT_NHAP!O:O,NK_XUAT_NHAP!E:E,A1296,NK_XUAT_NHAP!B:B,"PNK")</f>
        <v>0</v>
      </c>
      <c r="K1296" s="7">
        <f>SUMIFS(NK_XUAT_NHAP!L:L,NK_XUAT_NHAP!E:E,A1296,NK_XUAT_NHAP!B:B,"PXK")</f>
        <v>0</v>
      </c>
      <c r="L1296" s="7">
        <f>SUMIFS(NK_XUAT_NHAP!O:O,NK_XUAT_NHAP!E:E,A1296,NK_XUAT_NHAP!B:B,"PXK")</f>
        <v>0</v>
      </c>
      <c r="M1296" s="7">
        <f t="shared" si="82"/>
        <v>0</v>
      </c>
      <c r="N1296" s="7">
        <f t="shared" si="83"/>
        <v>0</v>
      </c>
      <c r="O1296" s="7">
        <f t="shared" si="84"/>
        <v>0</v>
      </c>
    </row>
    <row r="1297" spans="1:15" ht="19.5" customHeight="1" x14ac:dyDescent="0.25">
      <c r="A1297" s="106" t="s">
        <v>1987</v>
      </c>
      <c r="B1297" s="21" t="s">
        <v>3124</v>
      </c>
      <c r="C1297" s="23" t="s">
        <v>581</v>
      </c>
      <c r="D1297" s="23">
        <v>0</v>
      </c>
      <c r="E1297" s="23"/>
      <c r="F1297" s="23">
        <v>1000</v>
      </c>
      <c r="G1297" s="107">
        <f t="shared" si="81"/>
        <v>0</v>
      </c>
      <c r="I1297" s="7">
        <f>SUMIFS(NK_XUAT_NHAP!L:L,NK_XUAT_NHAP!E:E,A1297,NK_XUAT_NHAP!B:B,"PNK")</f>
        <v>0</v>
      </c>
      <c r="J1297" s="7">
        <f>SUMIFS(NK_XUAT_NHAP!O:O,NK_XUAT_NHAP!E:E,A1297,NK_XUAT_NHAP!B:B,"PNK")</f>
        <v>0</v>
      </c>
      <c r="K1297" s="7">
        <f>SUMIFS(NK_XUAT_NHAP!L:L,NK_XUAT_NHAP!E:E,A1297,NK_XUAT_NHAP!B:B,"PXK")</f>
        <v>0</v>
      </c>
      <c r="L1297" s="7">
        <f>SUMIFS(NK_XUAT_NHAP!O:O,NK_XUAT_NHAP!E:E,A1297,NK_XUAT_NHAP!B:B,"PXK")</f>
        <v>0</v>
      </c>
      <c r="M1297" s="7">
        <f t="shared" si="82"/>
        <v>0</v>
      </c>
      <c r="N1297" s="7">
        <f t="shared" si="83"/>
        <v>0</v>
      </c>
      <c r="O1297" s="7">
        <f t="shared" si="84"/>
        <v>0</v>
      </c>
    </row>
    <row r="1298" spans="1:15" ht="19.5" customHeight="1" x14ac:dyDescent="0.25">
      <c r="A1298" s="106" t="s">
        <v>1988</v>
      </c>
      <c r="B1298" s="21" t="s">
        <v>3125</v>
      </c>
      <c r="C1298" s="23" t="s">
        <v>581</v>
      </c>
      <c r="D1298" s="23">
        <v>0</v>
      </c>
      <c r="E1298" s="23"/>
      <c r="F1298" s="23">
        <v>1000</v>
      </c>
      <c r="G1298" s="107">
        <f t="shared" si="81"/>
        <v>0</v>
      </c>
      <c r="I1298" s="7">
        <f>SUMIFS(NK_XUAT_NHAP!L:L,NK_XUAT_NHAP!E:E,A1298,NK_XUAT_NHAP!B:B,"PNK")</f>
        <v>0</v>
      </c>
      <c r="J1298" s="7">
        <f>SUMIFS(NK_XUAT_NHAP!O:O,NK_XUAT_NHAP!E:E,A1298,NK_XUAT_NHAP!B:B,"PNK")</f>
        <v>0</v>
      </c>
      <c r="K1298" s="7">
        <f>SUMIFS(NK_XUAT_NHAP!L:L,NK_XUAT_NHAP!E:E,A1298,NK_XUAT_NHAP!B:B,"PXK")</f>
        <v>0</v>
      </c>
      <c r="L1298" s="7">
        <f>SUMIFS(NK_XUAT_NHAP!O:O,NK_XUAT_NHAP!E:E,A1298,NK_XUAT_NHAP!B:B,"PXK")</f>
        <v>0</v>
      </c>
      <c r="M1298" s="7">
        <f t="shared" si="82"/>
        <v>0</v>
      </c>
      <c r="N1298" s="7">
        <f t="shared" si="83"/>
        <v>0</v>
      </c>
      <c r="O1298" s="7">
        <f t="shared" si="84"/>
        <v>0</v>
      </c>
    </row>
    <row r="1299" spans="1:15" ht="19.5" customHeight="1" x14ac:dyDescent="0.25">
      <c r="A1299" s="106" t="s">
        <v>1989</v>
      </c>
      <c r="B1299" s="21" t="s">
        <v>3126</v>
      </c>
      <c r="C1299" s="23" t="s">
        <v>581</v>
      </c>
      <c r="D1299" s="23">
        <v>0</v>
      </c>
      <c r="E1299" s="23"/>
      <c r="F1299" s="23">
        <v>1000</v>
      </c>
      <c r="G1299" s="107">
        <f t="shared" si="81"/>
        <v>0</v>
      </c>
      <c r="I1299" s="7">
        <f>SUMIFS(NK_XUAT_NHAP!L:L,NK_XUAT_NHAP!E:E,A1299,NK_XUAT_NHAP!B:B,"PNK")</f>
        <v>0</v>
      </c>
      <c r="J1299" s="7">
        <f>SUMIFS(NK_XUAT_NHAP!O:O,NK_XUAT_NHAP!E:E,A1299,NK_XUAT_NHAP!B:B,"PNK")</f>
        <v>0</v>
      </c>
      <c r="K1299" s="7">
        <f>SUMIFS(NK_XUAT_NHAP!L:L,NK_XUAT_NHAP!E:E,A1299,NK_XUAT_NHAP!B:B,"PXK")</f>
        <v>0</v>
      </c>
      <c r="L1299" s="7">
        <f>SUMIFS(NK_XUAT_NHAP!O:O,NK_XUAT_NHAP!E:E,A1299,NK_XUAT_NHAP!B:B,"PXK")</f>
        <v>0</v>
      </c>
      <c r="M1299" s="7">
        <f t="shared" si="82"/>
        <v>0</v>
      </c>
      <c r="N1299" s="7">
        <f t="shared" si="83"/>
        <v>0</v>
      </c>
      <c r="O1299" s="7">
        <f t="shared" si="84"/>
        <v>0</v>
      </c>
    </row>
    <row r="1300" spans="1:15" ht="19.5" customHeight="1" x14ac:dyDescent="0.25">
      <c r="A1300" s="106" t="s">
        <v>1990</v>
      </c>
      <c r="B1300" s="21" t="s">
        <v>3127</v>
      </c>
      <c r="C1300" s="23" t="s">
        <v>581</v>
      </c>
      <c r="D1300" s="23">
        <v>0</v>
      </c>
      <c r="E1300" s="23"/>
      <c r="F1300" s="23">
        <v>1100</v>
      </c>
      <c r="G1300" s="107">
        <f t="shared" si="81"/>
        <v>0</v>
      </c>
      <c r="I1300" s="7">
        <f>SUMIFS(NK_XUAT_NHAP!L:L,NK_XUAT_NHAP!E:E,A1300,NK_XUAT_NHAP!B:B,"PNK")</f>
        <v>0</v>
      </c>
      <c r="J1300" s="7">
        <f>SUMIFS(NK_XUAT_NHAP!O:O,NK_XUAT_NHAP!E:E,A1300,NK_XUAT_NHAP!B:B,"PNK")</f>
        <v>0</v>
      </c>
      <c r="K1300" s="7">
        <f>SUMIFS(NK_XUAT_NHAP!L:L,NK_XUAT_NHAP!E:E,A1300,NK_XUAT_NHAP!B:B,"PXK")</f>
        <v>0</v>
      </c>
      <c r="L1300" s="7">
        <f>SUMIFS(NK_XUAT_NHAP!O:O,NK_XUAT_NHAP!E:E,A1300,NK_XUAT_NHAP!B:B,"PXK")</f>
        <v>0</v>
      </c>
      <c r="M1300" s="7">
        <f t="shared" si="82"/>
        <v>0</v>
      </c>
      <c r="N1300" s="7">
        <f t="shared" si="83"/>
        <v>0</v>
      </c>
      <c r="O1300" s="7">
        <f t="shared" si="84"/>
        <v>0</v>
      </c>
    </row>
    <row r="1301" spans="1:15" ht="19.5" customHeight="1" x14ac:dyDescent="0.25">
      <c r="A1301" s="106" t="s">
        <v>1991</v>
      </c>
      <c r="B1301" s="21" t="s">
        <v>3128</v>
      </c>
      <c r="C1301" s="23" t="s">
        <v>581</v>
      </c>
      <c r="D1301" s="23">
        <v>0</v>
      </c>
      <c r="E1301" s="23"/>
      <c r="F1301" s="23">
        <v>1100</v>
      </c>
      <c r="G1301" s="107">
        <f t="shared" si="81"/>
        <v>0</v>
      </c>
      <c r="I1301" s="7">
        <f>SUMIFS(NK_XUAT_NHAP!L:L,NK_XUAT_NHAP!E:E,A1301,NK_XUAT_NHAP!B:B,"PNK")</f>
        <v>0</v>
      </c>
      <c r="J1301" s="7">
        <f>SUMIFS(NK_XUAT_NHAP!O:O,NK_XUAT_NHAP!E:E,A1301,NK_XUAT_NHAP!B:B,"PNK")</f>
        <v>0</v>
      </c>
      <c r="K1301" s="7">
        <f>SUMIFS(NK_XUAT_NHAP!L:L,NK_XUAT_NHAP!E:E,A1301,NK_XUAT_NHAP!B:B,"PXK")</f>
        <v>0</v>
      </c>
      <c r="L1301" s="7">
        <f>SUMIFS(NK_XUAT_NHAP!O:O,NK_XUAT_NHAP!E:E,A1301,NK_XUAT_NHAP!B:B,"PXK")</f>
        <v>0</v>
      </c>
      <c r="M1301" s="7">
        <f t="shared" si="82"/>
        <v>0</v>
      </c>
      <c r="N1301" s="7">
        <f t="shared" si="83"/>
        <v>0</v>
      </c>
      <c r="O1301" s="7">
        <f t="shared" si="84"/>
        <v>0</v>
      </c>
    </row>
    <row r="1302" spans="1:15" ht="19.5" customHeight="1" x14ac:dyDescent="0.25">
      <c r="A1302" s="106" t="s">
        <v>1992</v>
      </c>
      <c r="B1302" s="21" t="s">
        <v>3129</v>
      </c>
      <c r="C1302" s="23" t="s">
        <v>581</v>
      </c>
      <c r="D1302" s="23">
        <v>0</v>
      </c>
      <c r="E1302" s="23"/>
      <c r="F1302" s="23">
        <v>1100</v>
      </c>
      <c r="G1302" s="107">
        <f t="shared" si="81"/>
        <v>0</v>
      </c>
      <c r="I1302" s="7">
        <f>SUMIFS(NK_XUAT_NHAP!L:L,NK_XUAT_NHAP!E:E,A1302,NK_XUAT_NHAP!B:B,"PNK")</f>
        <v>0</v>
      </c>
      <c r="J1302" s="7">
        <f>SUMIFS(NK_XUAT_NHAP!O:O,NK_XUAT_NHAP!E:E,A1302,NK_XUAT_NHAP!B:B,"PNK")</f>
        <v>0</v>
      </c>
      <c r="K1302" s="7">
        <f>SUMIFS(NK_XUAT_NHAP!L:L,NK_XUAT_NHAP!E:E,A1302,NK_XUAT_NHAP!B:B,"PXK")</f>
        <v>0</v>
      </c>
      <c r="L1302" s="7">
        <f>SUMIFS(NK_XUAT_NHAP!O:O,NK_XUAT_NHAP!E:E,A1302,NK_XUAT_NHAP!B:B,"PXK")</f>
        <v>0</v>
      </c>
      <c r="M1302" s="7">
        <f t="shared" si="82"/>
        <v>0</v>
      </c>
      <c r="N1302" s="7">
        <f t="shared" si="83"/>
        <v>0</v>
      </c>
      <c r="O1302" s="7">
        <f t="shared" si="84"/>
        <v>0</v>
      </c>
    </row>
    <row r="1303" spans="1:15" ht="19.5" customHeight="1" x14ac:dyDescent="0.25">
      <c r="A1303" s="106" t="s">
        <v>1993</v>
      </c>
      <c r="B1303" s="21" t="s">
        <v>3130</v>
      </c>
      <c r="C1303" s="23" t="s">
        <v>581</v>
      </c>
      <c r="D1303" s="23">
        <v>0</v>
      </c>
      <c r="E1303" s="23"/>
      <c r="F1303" s="23">
        <v>1100</v>
      </c>
      <c r="G1303" s="107">
        <f t="shared" si="81"/>
        <v>0</v>
      </c>
      <c r="I1303" s="7">
        <f>SUMIFS(NK_XUAT_NHAP!L:L,NK_XUAT_NHAP!E:E,A1303,NK_XUAT_NHAP!B:B,"PNK")</f>
        <v>0</v>
      </c>
      <c r="J1303" s="7">
        <f>SUMIFS(NK_XUAT_NHAP!O:O,NK_XUAT_NHAP!E:E,A1303,NK_XUAT_NHAP!B:B,"PNK")</f>
        <v>0</v>
      </c>
      <c r="K1303" s="7">
        <f>SUMIFS(NK_XUAT_NHAP!L:L,NK_XUAT_NHAP!E:E,A1303,NK_XUAT_NHAP!B:B,"PXK")</f>
        <v>0</v>
      </c>
      <c r="L1303" s="7">
        <f>SUMIFS(NK_XUAT_NHAP!O:O,NK_XUAT_NHAP!E:E,A1303,NK_XUAT_NHAP!B:B,"PXK")</f>
        <v>0</v>
      </c>
      <c r="M1303" s="7">
        <f t="shared" si="82"/>
        <v>0</v>
      </c>
      <c r="N1303" s="7">
        <f t="shared" si="83"/>
        <v>0</v>
      </c>
      <c r="O1303" s="7">
        <f t="shared" si="84"/>
        <v>0</v>
      </c>
    </row>
    <row r="1304" spans="1:15" ht="19.5" customHeight="1" x14ac:dyDescent="0.25">
      <c r="A1304" s="106" t="s">
        <v>1994</v>
      </c>
      <c r="B1304" s="21" t="s">
        <v>3131</v>
      </c>
      <c r="C1304" s="23" t="s">
        <v>581</v>
      </c>
      <c r="D1304" s="23">
        <v>0</v>
      </c>
      <c r="E1304" s="23"/>
      <c r="F1304" s="23">
        <v>1100</v>
      </c>
      <c r="G1304" s="107">
        <f t="shared" si="81"/>
        <v>0</v>
      </c>
      <c r="I1304" s="7">
        <f>SUMIFS(NK_XUAT_NHAP!L:L,NK_XUAT_NHAP!E:E,A1304,NK_XUAT_NHAP!B:B,"PNK")</f>
        <v>0</v>
      </c>
      <c r="J1304" s="7">
        <f>SUMIFS(NK_XUAT_NHAP!O:O,NK_XUAT_NHAP!E:E,A1304,NK_XUAT_NHAP!B:B,"PNK")</f>
        <v>0</v>
      </c>
      <c r="K1304" s="7">
        <f>SUMIFS(NK_XUAT_NHAP!L:L,NK_XUAT_NHAP!E:E,A1304,NK_XUAT_NHAP!B:B,"PXK")</f>
        <v>0</v>
      </c>
      <c r="L1304" s="7">
        <f>SUMIFS(NK_XUAT_NHAP!O:O,NK_XUAT_NHAP!E:E,A1304,NK_XUAT_NHAP!B:B,"PXK")</f>
        <v>0</v>
      </c>
      <c r="M1304" s="7">
        <f t="shared" si="82"/>
        <v>0</v>
      </c>
      <c r="N1304" s="7">
        <f t="shared" si="83"/>
        <v>0</v>
      </c>
      <c r="O1304" s="7">
        <f t="shared" si="84"/>
        <v>0</v>
      </c>
    </row>
    <row r="1305" spans="1:15" ht="19.5" customHeight="1" x14ac:dyDescent="0.25">
      <c r="A1305" s="106" t="s">
        <v>1995</v>
      </c>
      <c r="B1305" s="21" t="s">
        <v>3132</v>
      </c>
      <c r="C1305" s="23" t="s">
        <v>581</v>
      </c>
      <c r="D1305" s="23">
        <v>0</v>
      </c>
      <c r="E1305" s="23"/>
      <c r="F1305" s="23">
        <v>1100</v>
      </c>
      <c r="G1305" s="107">
        <f t="shared" si="81"/>
        <v>0</v>
      </c>
      <c r="I1305" s="7">
        <f>SUMIFS(NK_XUAT_NHAP!L:L,NK_XUAT_NHAP!E:E,A1305,NK_XUAT_NHAP!B:B,"PNK")</f>
        <v>0</v>
      </c>
      <c r="J1305" s="7">
        <f>SUMIFS(NK_XUAT_NHAP!O:O,NK_XUAT_NHAP!E:E,A1305,NK_XUAT_NHAP!B:B,"PNK")</f>
        <v>0</v>
      </c>
      <c r="K1305" s="7">
        <f>SUMIFS(NK_XUAT_NHAP!L:L,NK_XUAT_NHAP!E:E,A1305,NK_XUAT_NHAP!B:B,"PXK")</f>
        <v>0</v>
      </c>
      <c r="L1305" s="7">
        <f>SUMIFS(NK_XUAT_NHAP!O:O,NK_XUAT_NHAP!E:E,A1305,NK_XUAT_NHAP!B:B,"PXK")</f>
        <v>0</v>
      </c>
      <c r="M1305" s="7">
        <f t="shared" si="82"/>
        <v>0</v>
      </c>
      <c r="N1305" s="7">
        <f t="shared" si="83"/>
        <v>0</v>
      </c>
      <c r="O1305" s="7">
        <f t="shared" si="84"/>
        <v>0</v>
      </c>
    </row>
    <row r="1306" spans="1:15" ht="19.5" customHeight="1" x14ac:dyDescent="0.25">
      <c r="A1306" s="106" t="s">
        <v>1996</v>
      </c>
      <c r="B1306" s="21" t="s">
        <v>3133</v>
      </c>
      <c r="C1306" s="23" t="s">
        <v>581</v>
      </c>
      <c r="D1306" s="23">
        <v>0</v>
      </c>
      <c r="E1306" s="23"/>
      <c r="F1306" s="23">
        <v>1100</v>
      </c>
      <c r="G1306" s="107">
        <f t="shared" si="81"/>
        <v>0</v>
      </c>
      <c r="I1306" s="7">
        <f>SUMIFS(NK_XUAT_NHAP!L:L,NK_XUAT_NHAP!E:E,A1306,NK_XUAT_NHAP!B:B,"PNK")</f>
        <v>0</v>
      </c>
      <c r="J1306" s="7">
        <f>SUMIFS(NK_XUAT_NHAP!O:O,NK_XUAT_NHAP!E:E,A1306,NK_XUAT_NHAP!B:B,"PNK")</f>
        <v>0</v>
      </c>
      <c r="K1306" s="7">
        <f>SUMIFS(NK_XUAT_NHAP!L:L,NK_XUAT_NHAP!E:E,A1306,NK_XUAT_NHAP!B:B,"PXK")</f>
        <v>0</v>
      </c>
      <c r="L1306" s="7">
        <f>SUMIFS(NK_XUAT_NHAP!O:O,NK_XUAT_NHAP!E:E,A1306,NK_XUAT_NHAP!B:B,"PXK")</f>
        <v>0</v>
      </c>
      <c r="M1306" s="7">
        <f t="shared" si="82"/>
        <v>0</v>
      </c>
      <c r="N1306" s="7">
        <f t="shared" si="83"/>
        <v>0</v>
      </c>
      <c r="O1306" s="7">
        <f t="shared" si="84"/>
        <v>0</v>
      </c>
    </row>
    <row r="1307" spans="1:15" ht="19.5" customHeight="1" x14ac:dyDescent="0.25">
      <c r="A1307" s="106" t="s">
        <v>1997</v>
      </c>
      <c r="B1307" s="21" t="s">
        <v>3134</v>
      </c>
      <c r="C1307" s="23" t="s">
        <v>581</v>
      </c>
      <c r="D1307" s="23">
        <v>0</v>
      </c>
      <c r="E1307" s="23"/>
      <c r="F1307" s="23">
        <v>1100</v>
      </c>
      <c r="G1307" s="107">
        <f t="shared" si="81"/>
        <v>0</v>
      </c>
      <c r="I1307" s="7">
        <f>SUMIFS(NK_XUAT_NHAP!L:L,NK_XUAT_NHAP!E:E,A1307,NK_XUAT_NHAP!B:B,"PNK")</f>
        <v>0</v>
      </c>
      <c r="J1307" s="7">
        <f>SUMIFS(NK_XUAT_NHAP!O:O,NK_XUAT_NHAP!E:E,A1307,NK_XUAT_NHAP!B:B,"PNK")</f>
        <v>0</v>
      </c>
      <c r="K1307" s="7">
        <f>SUMIFS(NK_XUAT_NHAP!L:L,NK_XUAT_NHAP!E:E,A1307,NK_XUAT_NHAP!B:B,"PXK")</f>
        <v>0</v>
      </c>
      <c r="L1307" s="7">
        <f>SUMIFS(NK_XUAT_NHAP!O:O,NK_XUAT_NHAP!E:E,A1307,NK_XUAT_NHAP!B:B,"PXK")</f>
        <v>0</v>
      </c>
      <c r="M1307" s="7">
        <f t="shared" si="82"/>
        <v>0</v>
      </c>
      <c r="N1307" s="7">
        <f t="shared" si="83"/>
        <v>0</v>
      </c>
      <c r="O1307" s="7">
        <f t="shared" si="84"/>
        <v>0</v>
      </c>
    </row>
    <row r="1308" spans="1:15" ht="19.5" customHeight="1" x14ac:dyDescent="0.25">
      <c r="A1308" s="106" t="s">
        <v>1998</v>
      </c>
      <c r="B1308" s="21" t="s">
        <v>601</v>
      </c>
      <c r="C1308" s="23">
        <v>0</v>
      </c>
      <c r="D1308" s="23">
        <v>0</v>
      </c>
      <c r="E1308" s="23"/>
      <c r="F1308" s="23">
        <v>0</v>
      </c>
      <c r="G1308" s="107">
        <f t="shared" si="81"/>
        <v>0</v>
      </c>
      <c r="I1308" s="7">
        <f>SUMIFS(NK_XUAT_NHAP!L:L,NK_XUAT_NHAP!E:E,A1308,NK_XUAT_NHAP!B:B,"PNK")</f>
        <v>0</v>
      </c>
      <c r="J1308" s="7">
        <f>SUMIFS(NK_XUAT_NHAP!O:O,NK_XUAT_NHAP!E:E,A1308,NK_XUAT_NHAP!B:B,"PNK")</f>
        <v>0</v>
      </c>
      <c r="K1308" s="7">
        <f>SUMIFS(NK_XUAT_NHAP!L:L,NK_XUAT_NHAP!E:E,A1308,NK_XUAT_NHAP!B:B,"PXK")</f>
        <v>0</v>
      </c>
      <c r="L1308" s="7">
        <f>SUMIFS(NK_XUAT_NHAP!O:O,NK_XUAT_NHAP!E:E,A1308,NK_XUAT_NHAP!B:B,"PXK")</f>
        <v>0</v>
      </c>
      <c r="M1308" s="7">
        <f t="shared" si="82"/>
        <v>0</v>
      </c>
      <c r="N1308" s="7">
        <f t="shared" si="83"/>
        <v>0</v>
      </c>
      <c r="O1308" s="7">
        <f t="shared" si="84"/>
        <v>0</v>
      </c>
    </row>
    <row r="1309" spans="1:15" ht="19.5" customHeight="1" x14ac:dyDescent="0.25">
      <c r="A1309" s="106" t="s">
        <v>1999</v>
      </c>
      <c r="B1309" s="21" t="s">
        <v>603</v>
      </c>
      <c r="C1309" s="23" t="s">
        <v>49</v>
      </c>
      <c r="D1309" s="23">
        <v>0</v>
      </c>
      <c r="E1309" s="23"/>
      <c r="F1309" s="23">
        <v>13100</v>
      </c>
      <c r="G1309" s="107">
        <f t="shared" si="81"/>
        <v>0</v>
      </c>
      <c r="I1309" s="7">
        <f>SUMIFS(NK_XUAT_NHAP!L:L,NK_XUAT_NHAP!E:E,A1309,NK_XUAT_NHAP!B:B,"PNK")</f>
        <v>0</v>
      </c>
      <c r="J1309" s="7">
        <f>SUMIFS(NK_XUAT_NHAP!O:O,NK_XUAT_NHAP!E:E,A1309,NK_XUAT_NHAP!B:B,"PNK")</f>
        <v>0</v>
      </c>
      <c r="K1309" s="7">
        <f>SUMIFS(NK_XUAT_NHAP!L:L,NK_XUAT_NHAP!E:E,A1309,NK_XUAT_NHAP!B:B,"PXK")</f>
        <v>0</v>
      </c>
      <c r="L1309" s="7">
        <f>SUMIFS(NK_XUAT_NHAP!O:O,NK_XUAT_NHAP!E:E,A1309,NK_XUAT_NHAP!B:B,"PXK")</f>
        <v>0</v>
      </c>
      <c r="M1309" s="7">
        <f t="shared" si="82"/>
        <v>0</v>
      </c>
      <c r="N1309" s="7">
        <f t="shared" si="83"/>
        <v>0</v>
      </c>
      <c r="O1309" s="7">
        <f t="shared" si="84"/>
        <v>0</v>
      </c>
    </row>
    <row r="1310" spans="1:15" ht="19.5" customHeight="1" x14ac:dyDescent="0.25">
      <c r="A1310" s="106" t="s">
        <v>2000</v>
      </c>
      <c r="B1310" s="21" t="s">
        <v>605</v>
      </c>
      <c r="C1310" s="23" t="s">
        <v>49</v>
      </c>
      <c r="D1310" s="23">
        <v>0</v>
      </c>
      <c r="E1310" s="23"/>
      <c r="F1310" s="23">
        <v>53400</v>
      </c>
      <c r="G1310" s="107">
        <f t="shared" si="81"/>
        <v>0</v>
      </c>
      <c r="I1310" s="7">
        <f>SUMIFS(NK_XUAT_NHAP!L:L,NK_XUAT_NHAP!E:E,A1310,NK_XUAT_NHAP!B:B,"PNK")</f>
        <v>0</v>
      </c>
      <c r="J1310" s="7">
        <f>SUMIFS(NK_XUAT_NHAP!O:O,NK_XUAT_NHAP!E:E,A1310,NK_XUAT_NHAP!B:B,"PNK")</f>
        <v>0</v>
      </c>
      <c r="K1310" s="7">
        <f>SUMIFS(NK_XUAT_NHAP!L:L,NK_XUAT_NHAP!E:E,A1310,NK_XUAT_NHAP!B:B,"PXK")</f>
        <v>0</v>
      </c>
      <c r="L1310" s="7">
        <f>SUMIFS(NK_XUAT_NHAP!O:O,NK_XUAT_NHAP!E:E,A1310,NK_XUAT_NHAP!B:B,"PXK")</f>
        <v>0</v>
      </c>
      <c r="M1310" s="7">
        <f t="shared" si="82"/>
        <v>0</v>
      </c>
      <c r="N1310" s="7">
        <f t="shared" si="83"/>
        <v>0</v>
      </c>
      <c r="O1310" s="7">
        <f t="shared" si="84"/>
        <v>0</v>
      </c>
    </row>
    <row r="1311" spans="1:15" ht="19.5" customHeight="1" x14ac:dyDescent="0.25">
      <c r="A1311" s="106" t="s">
        <v>2001</v>
      </c>
      <c r="B1311" s="21" t="s">
        <v>607</v>
      </c>
      <c r="C1311" s="23" t="s">
        <v>49</v>
      </c>
      <c r="D1311" s="23">
        <v>0</v>
      </c>
      <c r="E1311" s="23"/>
      <c r="F1311" s="23">
        <v>154400</v>
      </c>
      <c r="G1311" s="107">
        <f t="shared" si="81"/>
        <v>0</v>
      </c>
      <c r="I1311" s="7">
        <f>SUMIFS(NK_XUAT_NHAP!L:L,NK_XUAT_NHAP!E:E,A1311,NK_XUAT_NHAP!B:B,"PNK")</f>
        <v>0</v>
      </c>
      <c r="J1311" s="7">
        <f>SUMIFS(NK_XUAT_NHAP!O:O,NK_XUAT_NHAP!E:E,A1311,NK_XUAT_NHAP!B:B,"PNK")</f>
        <v>0</v>
      </c>
      <c r="K1311" s="7">
        <f>SUMIFS(NK_XUAT_NHAP!L:L,NK_XUAT_NHAP!E:E,A1311,NK_XUAT_NHAP!B:B,"PXK")</f>
        <v>0</v>
      </c>
      <c r="L1311" s="7">
        <f>SUMIFS(NK_XUAT_NHAP!O:O,NK_XUAT_NHAP!E:E,A1311,NK_XUAT_NHAP!B:B,"PXK")</f>
        <v>0</v>
      </c>
      <c r="M1311" s="7">
        <f t="shared" si="82"/>
        <v>0</v>
      </c>
      <c r="N1311" s="7">
        <f t="shared" si="83"/>
        <v>0</v>
      </c>
      <c r="O1311" s="7">
        <f t="shared" si="84"/>
        <v>0</v>
      </c>
    </row>
    <row r="1312" spans="1:15" ht="19.5" customHeight="1" x14ac:dyDescent="0.25">
      <c r="A1312" s="106" t="s">
        <v>2002</v>
      </c>
      <c r="B1312" s="21" t="s">
        <v>609</v>
      </c>
      <c r="C1312" s="23" t="s">
        <v>49</v>
      </c>
      <c r="D1312" s="23">
        <v>0</v>
      </c>
      <c r="E1312" s="23"/>
      <c r="F1312" s="23">
        <v>170800</v>
      </c>
      <c r="G1312" s="107">
        <f t="shared" si="81"/>
        <v>0</v>
      </c>
      <c r="I1312" s="7">
        <f>SUMIFS(NK_XUAT_NHAP!L:L,NK_XUAT_NHAP!E:E,A1312,NK_XUAT_NHAP!B:B,"PNK")</f>
        <v>0</v>
      </c>
      <c r="J1312" s="7">
        <f>SUMIFS(NK_XUAT_NHAP!O:O,NK_XUAT_NHAP!E:E,A1312,NK_XUAT_NHAP!B:B,"PNK")</f>
        <v>0</v>
      </c>
      <c r="K1312" s="7">
        <f>SUMIFS(NK_XUAT_NHAP!L:L,NK_XUAT_NHAP!E:E,A1312,NK_XUAT_NHAP!B:B,"PXK")</f>
        <v>0</v>
      </c>
      <c r="L1312" s="7">
        <f>SUMIFS(NK_XUAT_NHAP!O:O,NK_XUAT_NHAP!E:E,A1312,NK_XUAT_NHAP!B:B,"PXK")</f>
        <v>0</v>
      </c>
      <c r="M1312" s="7">
        <f t="shared" si="82"/>
        <v>0</v>
      </c>
      <c r="N1312" s="7">
        <f t="shared" si="83"/>
        <v>0</v>
      </c>
      <c r="O1312" s="7">
        <f t="shared" si="84"/>
        <v>0</v>
      </c>
    </row>
    <row r="1313" spans="1:15" ht="19.5" customHeight="1" x14ac:dyDescent="0.25">
      <c r="A1313" s="106" t="s">
        <v>2003</v>
      </c>
      <c r="B1313" s="21" t="s">
        <v>611</v>
      </c>
      <c r="C1313" s="23" t="s">
        <v>49</v>
      </c>
      <c r="D1313" s="23">
        <v>0</v>
      </c>
      <c r="E1313" s="23"/>
      <c r="F1313" s="23">
        <v>179400</v>
      </c>
      <c r="G1313" s="107">
        <f t="shared" si="81"/>
        <v>0</v>
      </c>
      <c r="I1313" s="7">
        <f>SUMIFS(NK_XUAT_NHAP!L:L,NK_XUAT_NHAP!E:E,A1313,NK_XUAT_NHAP!B:B,"PNK")</f>
        <v>0</v>
      </c>
      <c r="J1313" s="7">
        <f>SUMIFS(NK_XUAT_NHAP!O:O,NK_XUAT_NHAP!E:E,A1313,NK_XUAT_NHAP!B:B,"PNK")</f>
        <v>0</v>
      </c>
      <c r="K1313" s="7">
        <f>SUMIFS(NK_XUAT_NHAP!L:L,NK_XUAT_NHAP!E:E,A1313,NK_XUAT_NHAP!B:B,"PXK")</f>
        <v>0</v>
      </c>
      <c r="L1313" s="7">
        <f>SUMIFS(NK_XUAT_NHAP!O:O,NK_XUAT_NHAP!E:E,A1313,NK_XUAT_NHAP!B:B,"PXK")</f>
        <v>0</v>
      </c>
      <c r="M1313" s="7">
        <f t="shared" si="82"/>
        <v>0</v>
      </c>
      <c r="N1313" s="7">
        <f t="shared" si="83"/>
        <v>0</v>
      </c>
      <c r="O1313" s="7">
        <f t="shared" si="84"/>
        <v>0</v>
      </c>
    </row>
    <row r="1314" spans="1:15" ht="19.5" customHeight="1" x14ac:dyDescent="0.25">
      <c r="A1314" s="106" t="s">
        <v>2004</v>
      </c>
      <c r="B1314" s="21" t="s">
        <v>613</v>
      </c>
      <c r="C1314" s="23" t="s">
        <v>49</v>
      </c>
      <c r="D1314" s="23">
        <v>0</v>
      </c>
      <c r="E1314" s="23"/>
      <c r="F1314" s="23">
        <v>184900</v>
      </c>
      <c r="G1314" s="107">
        <f t="shared" si="81"/>
        <v>0</v>
      </c>
      <c r="I1314" s="7">
        <f>SUMIFS(NK_XUAT_NHAP!L:L,NK_XUAT_NHAP!E:E,A1314,NK_XUAT_NHAP!B:B,"PNK")</f>
        <v>0</v>
      </c>
      <c r="J1314" s="7">
        <f>SUMIFS(NK_XUAT_NHAP!O:O,NK_XUAT_NHAP!E:E,A1314,NK_XUAT_NHAP!B:B,"PNK")</f>
        <v>0</v>
      </c>
      <c r="K1314" s="7">
        <f>SUMIFS(NK_XUAT_NHAP!L:L,NK_XUAT_NHAP!E:E,A1314,NK_XUAT_NHAP!B:B,"PXK")</f>
        <v>0</v>
      </c>
      <c r="L1314" s="7">
        <f>SUMIFS(NK_XUAT_NHAP!O:O,NK_XUAT_NHAP!E:E,A1314,NK_XUAT_NHAP!B:B,"PXK")</f>
        <v>0</v>
      </c>
      <c r="M1314" s="7">
        <f t="shared" si="82"/>
        <v>0</v>
      </c>
      <c r="N1314" s="7">
        <f t="shared" si="83"/>
        <v>0</v>
      </c>
      <c r="O1314" s="7">
        <f t="shared" si="84"/>
        <v>0</v>
      </c>
    </row>
    <row r="1315" spans="1:15" ht="19.5" customHeight="1" x14ac:dyDescent="0.25">
      <c r="A1315" s="106" t="s">
        <v>2005</v>
      </c>
      <c r="B1315" s="21" t="s">
        <v>615</v>
      </c>
      <c r="C1315" s="23" t="s">
        <v>49</v>
      </c>
      <c r="D1315" s="23">
        <v>0</v>
      </c>
      <c r="E1315" s="23"/>
      <c r="F1315" s="23">
        <v>189100</v>
      </c>
      <c r="G1315" s="107">
        <f t="shared" si="81"/>
        <v>0</v>
      </c>
      <c r="I1315" s="7">
        <f>SUMIFS(NK_XUAT_NHAP!L:L,NK_XUAT_NHAP!E:E,A1315,NK_XUAT_NHAP!B:B,"PNK")</f>
        <v>0</v>
      </c>
      <c r="J1315" s="7">
        <f>SUMIFS(NK_XUAT_NHAP!O:O,NK_XUAT_NHAP!E:E,A1315,NK_XUAT_NHAP!B:B,"PNK")</f>
        <v>0</v>
      </c>
      <c r="K1315" s="7">
        <f>SUMIFS(NK_XUAT_NHAP!L:L,NK_XUAT_NHAP!E:E,A1315,NK_XUAT_NHAP!B:B,"PXK")</f>
        <v>0</v>
      </c>
      <c r="L1315" s="7">
        <f>SUMIFS(NK_XUAT_NHAP!O:O,NK_XUAT_NHAP!E:E,A1315,NK_XUAT_NHAP!B:B,"PXK")</f>
        <v>0</v>
      </c>
      <c r="M1315" s="7">
        <f t="shared" si="82"/>
        <v>0</v>
      </c>
      <c r="N1315" s="7">
        <f t="shared" si="83"/>
        <v>0</v>
      </c>
      <c r="O1315" s="7">
        <f t="shared" si="84"/>
        <v>0</v>
      </c>
    </row>
    <row r="1316" spans="1:15" ht="19.5" customHeight="1" x14ac:dyDescent="0.25">
      <c r="A1316" s="106" t="s">
        <v>2006</v>
      </c>
      <c r="B1316" s="21" t="s">
        <v>617</v>
      </c>
      <c r="C1316" s="23" t="s">
        <v>49</v>
      </c>
      <c r="D1316" s="23">
        <v>0</v>
      </c>
      <c r="E1316" s="23"/>
      <c r="F1316" s="23">
        <v>215200</v>
      </c>
      <c r="G1316" s="107">
        <f t="shared" si="81"/>
        <v>0</v>
      </c>
      <c r="I1316" s="7">
        <f>SUMIFS(NK_XUAT_NHAP!L:L,NK_XUAT_NHAP!E:E,A1316,NK_XUAT_NHAP!B:B,"PNK")</f>
        <v>0</v>
      </c>
      <c r="J1316" s="7">
        <f>SUMIFS(NK_XUAT_NHAP!O:O,NK_XUAT_NHAP!E:E,A1316,NK_XUAT_NHAP!B:B,"PNK")</f>
        <v>0</v>
      </c>
      <c r="K1316" s="7">
        <f>SUMIFS(NK_XUAT_NHAP!L:L,NK_XUAT_NHAP!E:E,A1316,NK_XUAT_NHAP!B:B,"PXK")</f>
        <v>0</v>
      </c>
      <c r="L1316" s="7">
        <f>SUMIFS(NK_XUAT_NHAP!O:O,NK_XUAT_NHAP!E:E,A1316,NK_XUAT_NHAP!B:B,"PXK")</f>
        <v>0</v>
      </c>
      <c r="M1316" s="7">
        <f t="shared" si="82"/>
        <v>0</v>
      </c>
      <c r="N1316" s="7">
        <f t="shared" si="83"/>
        <v>0</v>
      </c>
      <c r="O1316" s="7">
        <f t="shared" si="84"/>
        <v>0</v>
      </c>
    </row>
    <row r="1317" spans="1:15" ht="19.5" customHeight="1" x14ac:dyDescent="0.25">
      <c r="A1317" s="106" t="s">
        <v>2007</v>
      </c>
      <c r="B1317" s="21" t="s">
        <v>619</v>
      </c>
      <c r="C1317" s="23" t="s">
        <v>49</v>
      </c>
      <c r="D1317" s="23">
        <v>0</v>
      </c>
      <c r="E1317" s="23"/>
      <c r="F1317" s="23">
        <v>227300</v>
      </c>
      <c r="G1317" s="107">
        <f t="shared" si="81"/>
        <v>0</v>
      </c>
      <c r="I1317" s="7">
        <f>SUMIFS(NK_XUAT_NHAP!L:L,NK_XUAT_NHAP!E:E,A1317,NK_XUAT_NHAP!B:B,"PNK")</f>
        <v>0</v>
      </c>
      <c r="J1317" s="7">
        <f>SUMIFS(NK_XUAT_NHAP!O:O,NK_XUAT_NHAP!E:E,A1317,NK_XUAT_NHAP!B:B,"PNK")</f>
        <v>0</v>
      </c>
      <c r="K1317" s="7">
        <f>SUMIFS(NK_XUAT_NHAP!L:L,NK_XUAT_NHAP!E:E,A1317,NK_XUAT_NHAP!B:B,"PXK")</f>
        <v>0</v>
      </c>
      <c r="L1317" s="7">
        <f>SUMIFS(NK_XUAT_NHAP!O:O,NK_XUAT_NHAP!E:E,A1317,NK_XUAT_NHAP!B:B,"PXK")</f>
        <v>0</v>
      </c>
      <c r="M1317" s="7">
        <f t="shared" si="82"/>
        <v>0</v>
      </c>
      <c r="N1317" s="7">
        <f t="shared" si="83"/>
        <v>0</v>
      </c>
      <c r="O1317" s="7">
        <f t="shared" si="84"/>
        <v>0</v>
      </c>
    </row>
    <row r="1318" spans="1:15" ht="19.5" customHeight="1" x14ac:dyDescent="0.25">
      <c r="A1318" s="106" t="s">
        <v>2008</v>
      </c>
      <c r="B1318" s="21" t="s">
        <v>621</v>
      </c>
      <c r="C1318" s="23" t="s">
        <v>49</v>
      </c>
      <c r="D1318" s="23">
        <v>0</v>
      </c>
      <c r="E1318" s="23"/>
      <c r="F1318" s="23">
        <v>279300</v>
      </c>
      <c r="G1318" s="107">
        <f t="shared" si="81"/>
        <v>0</v>
      </c>
      <c r="I1318" s="7">
        <f>SUMIFS(NK_XUAT_NHAP!L:L,NK_XUAT_NHAP!E:E,A1318,NK_XUAT_NHAP!B:B,"PNK")</f>
        <v>0</v>
      </c>
      <c r="J1318" s="7">
        <f>SUMIFS(NK_XUAT_NHAP!O:O,NK_XUAT_NHAP!E:E,A1318,NK_XUAT_NHAP!B:B,"PNK")</f>
        <v>0</v>
      </c>
      <c r="K1318" s="7">
        <f>SUMIFS(NK_XUAT_NHAP!L:L,NK_XUAT_NHAP!E:E,A1318,NK_XUAT_NHAP!B:B,"PXK")</f>
        <v>0</v>
      </c>
      <c r="L1318" s="7">
        <f>SUMIFS(NK_XUAT_NHAP!O:O,NK_XUAT_NHAP!E:E,A1318,NK_XUAT_NHAP!B:B,"PXK")</f>
        <v>0</v>
      </c>
      <c r="M1318" s="7">
        <f t="shared" si="82"/>
        <v>0</v>
      </c>
      <c r="N1318" s="7">
        <f t="shared" si="83"/>
        <v>0</v>
      </c>
      <c r="O1318" s="7">
        <f t="shared" si="84"/>
        <v>0</v>
      </c>
    </row>
    <row r="1319" spans="1:15" ht="19.5" customHeight="1" x14ac:dyDescent="0.25">
      <c r="A1319" s="106" t="s">
        <v>2009</v>
      </c>
      <c r="B1319" s="21" t="s">
        <v>623</v>
      </c>
      <c r="C1319" s="23" t="s">
        <v>49</v>
      </c>
      <c r="D1319" s="23">
        <v>0</v>
      </c>
      <c r="E1319" s="23"/>
      <c r="F1319" s="23">
        <v>306600</v>
      </c>
      <c r="G1319" s="107">
        <f t="shared" si="81"/>
        <v>0</v>
      </c>
      <c r="I1319" s="7">
        <f>SUMIFS(NK_XUAT_NHAP!L:L,NK_XUAT_NHAP!E:E,A1319,NK_XUAT_NHAP!B:B,"PNK")</f>
        <v>0</v>
      </c>
      <c r="J1319" s="7">
        <f>SUMIFS(NK_XUAT_NHAP!O:O,NK_XUAT_NHAP!E:E,A1319,NK_XUAT_NHAP!B:B,"PNK")</f>
        <v>0</v>
      </c>
      <c r="K1319" s="7">
        <f>SUMIFS(NK_XUAT_NHAP!L:L,NK_XUAT_NHAP!E:E,A1319,NK_XUAT_NHAP!B:B,"PXK")</f>
        <v>0</v>
      </c>
      <c r="L1319" s="7">
        <f>SUMIFS(NK_XUAT_NHAP!O:O,NK_XUAT_NHAP!E:E,A1319,NK_XUAT_NHAP!B:B,"PXK")</f>
        <v>0</v>
      </c>
      <c r="M1319" s="7">
        <f t="shared" si="82"/>
        <v>0</v>
      </c>
      <c r="N1319" s="7">
        <f t="shared" si="83"/>
        <v>0</v>
      </c>
      <c r="O1319" s="7">
        <f t="shared" si="84"/>
        <v>0</v>
      </c>
    </row>
    <row r="1320" spans="1:15" ht="19.5" customHeight="1" x14ac:dyDescent="0.25">
      <c r="A1320" s="106" t="s">
        <v>2010</v>
      </c>
      <c r="B1320" s="21" t="s">
        <v>625</v>
      </c>
      <c r="C1320" s="23" t="s">
        <v>49</v>
      </c>
      <c r="D1320" s="23">
        <v>0</v>
      </c>
      <c r="E1320" s="23"/>
      <c r="F1320" s="23">
        <v>309900</v>
      </c>
      <c r="G1320" s="107">
        <f t="shared" si="81"/>
        <v>0</v>
      </c>
      <c r="I1320" s="7">
        <f>SUMIFS(NK_XUAT_NHAP!L:L,NK_XUAT_NHAP!E:E,A1320,NK_XUAT_NHAP!B:B,"PNK")</f>
        <v>0</v>
      </c>
      <c r="J1320" s="7">
        <f>SUMIFS(NK_XUAT_NHAP!O:O,NK_XUAT_NHAP!E:E,A1320,NK_XUAT_NHAP!B:B,"PNK")</f>
        <v>0</v>
      </c>
      <c r="K1320" s="7">
        <f>SUMIFS(NK_XUAT_NHAP!L:L,NK_XUAT_NHAP!E:E,A1320,NK_XUAT_NHAP!B:B,"PXK")</f>
        <v>0</v>
      </c>
      <c r="L1320" s="7">
        <f>SUMIFS(NK_XUAT_NHAP!O:O,NK_XUAT_NHAP!E:E,A1320,NK_XUAT_NHAP!B:B,"PXK")</f>
        <v>0</v>
      </c>
      <c r="M1320" s="7">
        <f t="shared" si="82"/>
        <v>0</v>
      </c>
      <c r="N1320" s="7">
        <f t="shared" si="83"/>
        <v>0</v>
      </c>
      <c r="O1320" s="7">
        <f t="shared" si="84"/>
        <v>0</v>
      </c>
    </row>
    <row r="1321" spans="1:15" ht="19.5" customHeight="1" x14ac:dyDescent="0.25">
      <c r="A1321" s="106" t="s">
        <v>2011</v>
      </c>
      <c r="B1321" s="21" t="s">
        <v>627</v>
      </c>
      <c r="C1321" s="23" t="s">
        <v>49</v>
      </c>
      <c r="D1321" s="23">
        <v>0</v>
      </c>
      <c r="E1321" s="23"/>
      <c r="F1321" s="23">
        <v>317500</v>
      </c>
      <c r="G1321" s="107">
        <f t="shared" si="81"/>
        <v>0</v>
      </c>
      <c r="I1321" s="7">
        <f>SUMIFS(NK_XUAT_NHAP!L:L,NK_XUAT_NHAP!E:E,A1321,NK_XUAT_NHAP!B:B,"PNK")</f>
        <v>0</v>
      </c>
      <c r="J1321" s="7">
        <f>SUMIFS(NK_XUAT_NHAP!O:O,NK_XUAT_NHAP!E:E,A1321,NK_XUAT_NHAP!B:B,"PNK")</f>
        <v>0</v>
      </c>
      <c r="K1321" s="7">
        <f>SUMIFS(NK_XUAT_NHAP!L:L,NK_XUAT_NHAP!E:E,A1321,NK_XUAT_NHAP!B:B,"PXK")</f>
        <v>0</v>
      </c>
      <c r="L1321" s="7">
        <f>SUMIFS(NK_XUAT_NHAP!O:O,NK_XUAT_NHAP!E:E,A1321,NK_XUAT_NHAP!B:B,"PXK")</f>
        <v>0</v>
      </c>
      <c r="M1321" s="7">
        <f t="shared" si="82"/>
        <v>0</v>
      </c>
      <c r="N1321" s="7">
        <f t="shared" si="83"/>
        <v>0</v>
      </c>
      <c r="O1321" s="7">
        <f t="shared" si="84"/>
        <v>0</v>
      </c>
    </row>
    <row r="1322" spans="1:15" ht="19.5" customHeight="1" x14ac:dyDescent="0.25">
      <c r="A1322" s="106" t="s">
        <v>2012</v>
      </c>
      <c r="B1322" s="21" t="s">
        <v>629</v>
      </c>
      <c r="C1322" s="23" t="s">
        <v>49</v>
      </c>
      <c r="D1322" s="23">
        <v>0</v>
      </c>
      <c r="E1322" s="23"/>
      <c r="F1322" s="23">
        <v>321800</v>
      </c>
      <c r="G1322" s="107">
        <f t="shared" si="81"/>
        <v>0</v>
      </c>
      <c r="I1322" s="7">
        <f>SUMIFS(NK_XUAT_NHAP!L:L,NK_XUAT_NHAP!E:E,A1322,NK_XUAT_NHAP!B:B,"PNK")</f>
        <v>0</v>
      </c>
      <c r="J1322" s="7">
        <f>SUMIFS(NK_XUAT_NHAP!O:O,NK_XUAT_NHAP!E:E,A1322,NK_XUAT_NHAP!B:B,"PNK")</f>
        <v>0</v>
      </c>
      <c r="K1322" s="7">
        <f>SUMIFS(NK_XUAT_NHAP!L:L,NK_XUAT_NHAP!E:E,A1322,NK_XUAT_NHAP!B:B,"PXK")</f>
        <v>0</v>
      </c>
      <c r="L1322" s="7">
        <f>SUMIFS(NK_XUAT_NHAP!O:O,NK_XUAT_NHAP!E:E,A1322,NK_XUAT_NHAP!B:B,"PXK")</f>
        <v>0</v>
      </c>
      <c r="M1322" s="7">
        <f t="shared" si="82"/>
        <v>0</v>
      </c>
      <c r="N1322" s="7">
        <f t="shared" si="83"/>
        <v>0</v>
      </c>
      <c r="O1322" s="7">
        <f t="shared" si="84"/>
        <v>0</v>
      </c>
    </row>
    <row r="1323" spans="1:15" ht="19.5" customHeight="1" x14ac:dyDescent="0.25">
      <c r="A1323" s="106" t="s">
        <v>2013</v>
      </c>
      <c r="B1323" s="21" t="s">
        <v>631</v>
      </c>
      <c r="C1323" s="23" t="s">
        <v>49</v>
      </c>
      <c r="D1323" s="23">
        <v>0</v>
      </c>
      <c r="E1323" s="23"/>
      <c r="F1323" s="23">
        <v>331600</v>
      </c>
      <c r="G1323" s="107">
        <f t="shared" si="81"/>
        <v>0</v>
      </c>
      <c r="I1323" s="7">
        <f>SUMIFS(NK_XUAT_NHAP!L:L,NK_XUAT_NHAP!E:E,A1323,NK_XUAT_NHAP!B:B,"PNK")</f>
        <v>0</v>
      </c>
      <c r="J1323" s="7">
        <f>SUMIFS(NK_XUAT_NHAP!O:O,NK_XUAT_NHAP!E:E,A1323,NK_XUAT_NHAP!B:B,"PNK")</f>
        <v>0</v>
      </c>
      <c r="K1323" s="7">
        <f>SUMIFS(NK_XUAT_NHAP!L:L,NK_XUAT_NHAP!E:E,A1323,NK_XUAT_NHAP!B:B,"PXK")</f>
        <v>0</v>
      </c>
      <c r="L1323" s="7">
        <f>SUMIFS(NK_XUAT_NHAP!O:O,NK_XUAT_NHAP!E:E,A1323,NK_XUAT_NHAP!B:B,"PXK")</f>
        <v>0</v>
      </c>
      <c r="M1323" s="7">
        <f t="shared" si="82"/>
        <v>0</v>
      </c>
      <c r="N1323" s="7">
        <f t="shared" si="83"/>
        <v>0</v>
      </c>
      <c r="O1323" s="7">
        <f t="shared" si="84"/>
        <v>0</v>
      </c>
    </row>
    <row r="1324" spans="1:15" ht="19.5" customHeight="1" x14ac:dyDescent="0.25">
      <c r="A1324" s="106" t="s">
        <v>2014</v>
      </c>
      <c r="B1324" s="21" t="s">
        <v>633</v>
      </c>
      <c r="C1324" s="23" t="s">
        <v>49</v>
      </c>
      <c r="D1324" s="23">
        <v>0</v>
      </c>
      <c r="E1324" s="23"/>
      <c r="F1324" s="23">
        <v>337000</v>
      </c>
      <c r="G1324" s="107">
        <f t="shared" si="81"/>
        <v>0</v>
      </c>
      <c r="I1324" s="7">
        <f>SUMIFS(NK_XUAT_NHAP!L:L,NK_XUAT_NHAP!E:E,A1324,NK_XUAT_NHAP!B:B,"PNK")</f>
        <v>0</v>
      </c>
      <c r="J1324" s="7">
        <f>SUMIFS(NK_XUAT_NHAP!O:O,NK_XUAT_NHAP!E:E,A1324,NK_XUAT_NHAP!B:B,"PNK")</f>
        <v>0</v>
      </c>
      <c r="K1324" s="7">
        <f>SUMIFS(NK_XUAT_NHAP!L:L,NK_XUAT_NHAP!E:E,A1324,NK_XUAT_NHAP!B:B,"PXK")</f>
        <v>0</v>
      </c>
      <c r="L1324" s="7">
        <f>SUMIFS(NK_XUAT_NHAP!O:O,NK_XUAT_NHAP!E:E,A1324,NK_XUAT_NHAP!B:B,"PXK")</f>
        <v>0</v>
      </c>
      <c r="M1324" s="7">
        <f t="shared" si="82"/>
        <v>0</v>
      </c>
      <c r="N1324" s="7">
        <f t="shared" si="83"/>
        <v>0</v>
      </c>
      <c r="O1324" s="7">
        <f t="shared" si="84"/>
        <v>0</v>
      </c>
    </row>
    <row r="1325" spans="1:15" ht="19.5" customHeight="1" x14ac:dyDescent="0.25">
      <c r="A1325" s="106" t="s">
        <v>2015</v>
      </c>
      <c r="B1325" s="21" t="s">
        <v>635</v>
      </c>
      <c r="C1325" s="23" t="s">
        <v>49</v>
      </c>
      <c r="D1325" s="23">
        <v>0</v>
      </c>
      <c r="E1325" s="23"/>
      <c r="F1325" s="23">
        <v>364300</v>
      </c>
      <c r="G1325" s="107">
        <f t="shared" si="81"/>
        <v>0</v>
      </c>
      <c r="I1325" s="7">
        <f>SUMIFS(NK_XUAT_NHAP!L:L,NK_XUAT_NHAP!E:E,A1325,NK_XUAT_NHAP!B:B,"PNK")</f>
        <v>0</v>
      </c>
      <c r="J1325" s="7">
        <f>SUMIFS(NK_XUAT_NHAP!O:O,NK_XUAT_NHAP!E:E,A1325,NK_XUAT_NHAP!B:B,"PNK")</f>
        <v>0</v>
      </c>
      <c r="K1325" s="7">
        <f>SUMIFS(NK_XUAT_NHAP!L:L,NK_XUAT_NHAP!E:E,A1325,NK_XUAT_NHAP!B:B,"PXK")</f>
        <v>0</v>
      </c>
      <c r="L1325" s="7">
        <f>SUMIFS(NK_XUAT_NHAP!O:O,NK_XUAT_NHAP!E:E,A1325,NK_XUAT_NHAP!B:B,"PXK")</f>
        <v>0</v>
      </c>
      <c r="M1325" s="7">
        <f t="shared" si="82"/>
        <v>0</v>
      </c>
      <c r="N1325" s="7">
        <f t="shared" si="83"/>
        <v>0</v>
      </c>
      <c r="O1325" s="7">
        <f t="shared" si="84"/>
        <v>0</v>
      </c>
    </row>
    <row r="1326" spans="1:15" ht="19.5" customHeight="1" x14ac:dyDescent="0.25">
      <c r="A1326" s="106" t="s">
        <v>2016</v>
      </c>
      <c r="B1326" s="21" t="s">
        <v>637</v>
      </c>
      <c r="C1326" s="23" t="s">
        <v>49</v>
      </c>
      <c r="D1326" s="23">
        <v>0</v>
      </c>
      <c r="E1326" s="23"/>
      <c r="F1326" s="23">
        <v>388000</v>
      </c>
      <c r="G1326" s="107">
        <f t="shared" si="81"/>
        <v>0</v>
      </c>
      <c r="I1326" s="7">
        <f>SUMIFS(NK_XUAT_NHAP!L:L,NK_XUAT_NHAP!E:E,A1326,NK_XUAT_NHAP!B:B,"PNK")</f>
        <v>0</v>
      </c>
      <c r="J1326" s="7">
        <f>SUMIFS(NK_XUAT_NHAP!O:O,NK_XUAT_NHAP!E:E,A1326,NK_XUAT_NHAP!B:B,"PNK")</f>
        <v>0</v>
      </c>
      <c r="K1326" s="7">
        <f>SUMIFS(NK_XUAT_NHAP!L:L,NK_XUAT_NHAP!E:E,A1326,NK_XUAT_NHAP!B:B,"PXK")</f>
        <v>0</v>
      </c>
      <c r="L1326" s="7">
        <f>SUMIFS(NK_XUAT_NHAP!O:O,NK_XUAT_NHAP!E:E,A1326,NK_XUAT_NHAP!B:B,"PXK")</f>
        <v>0</v>
      </c>
      <c r="M1326" s="7">
        <f t="shared" si="82"/>
        <v>0</v>
      </c>
      <c r="N1326" s="7">
        <f t="shared" si="83"/>
        <v>0</v>
      </c>
      <c r="O1326" s="7">
        <f t="shared" si="84"/>
        <v>0</v>
      </c>
    </row>
    <row r="1327" spans="1:15" ht="19.5" customHeight="1" x14ac:dyDescent="0.25">
      <c r="A1327" s="106" t="s">
        <v>2017</v>
      </c>
      <c r="B1327" s="21" t="s">
        <v>639</v>
      </c>
      <c r="C1327" s="23" t="s">
        <v>49</v>
      </c>
      <c r="D1327" s="23">
        <v>0</v>
      </c>
      <c r="E1327" s="23"/>
      <c r="F1327" s="23">
        <v>388000</v>
      </c>
      <c r="G1327" s="107">
        <f t="shared" si="81"/>
        <v>0</v>
      </c>
      <c r="I1327" s="7">
        <f>SUMIFS(NK_XUAT_NHAP!L:L,NK_XUAT_NHAP!E:E,A1327,NK_XUAT_NHAP!B:B,"PNK")</f>
        <v>0</v>
      </c>
      <c r="J1327" s="7">
        <f>SUMIFS(NK_XUAT_NHAP!O:O,NK_XUAT_NHAP!E:E,A1327,NK_XUAT_NHAP!B:B,"PNK")</f>
        <v>0</v>
      </c>
      <c r="K1327" s="7">
        <f>SUMIFS(NK_XUAT_NHAP!L:L,NK_XUAT_NHAP!E:E,A1327,NK_XUAT_NHAP!B:B,"PXK")</f>
        <v>0</v>
      </c>
      <c r="L1327" s="7">
        <f>SUMIFS(NK_XUAT_NHAP!O:O,NK_XUAT_NHAP!E:E,A1327,NK_XUAT_NHAP!B:B,"PXK")</f>
        <v>0</v>
      </c>
      <c r="M1327" s="7">
        <f t="shared" si="82"/>
        <v>0</v>
      </c>
      <c r="N1327" s="7">
        <f t="shared" si="83"/>
        <v>0</v>
      </c>
      <c r="O1327" s="7">
        <f t="shared" si="84"/>
        <v>0</v>
      </c>
    </row>
    <row r="1328" spans="1:15" ht="19.5" customHeight="1" x14ac:dyDescent="0.25">
      <c r="A1328" s="106" t="s">
        <v>2018</v>
      </c>
      <c r="B1328" s="21" t="s">
        <v>641</v>
      </c>
      <c r="C1328" s="23" t="s">
        <v>49</v>
      </c>
      <c r="D1328" s="23">
        <v>0</v>
      </c>
      <c r="E1328" s="23"/>
      <c r="F1328" s="23">
        <v>532700</v>
      </c>
      <c r="G1328" s="107">
        <f t="shared" si="81"/>
        <v>0</v>
      </c>
      <c r="I1328" s="7">
        <f>SUMIFS(NK_XUAT_NHAP!L:L,NK_XUAT_NHAP!E:E,A1328,NK_XUAT_NHAP!B:B,"PNK")</f>
        <v>0</v>
      </c>
      <c r="J1328" s="7">
        <f>SUMIFS(NK_XUAT_NHAP!O:O,NK_XUAT_NHAP!E:E,A1328,NK_XUAT_NHAP!B:B,"PNK")</f>
        <v>0</v>
      </c>
      <c r="K1328" s="7">
        <f>SUMIFS(NK_XUAT_NHAP!L:L,NK_XUAT_NHAP!E:E,A1328,NK_XUAT_NHAP!B:B,"PXK")</f>
        <v>0</v>
      </c>
      <c r="L1328" s="7">
        <f>SUMIFS(NK_XUAT_NHAP!O:O,NK_XUAT_NHAP!E:E,A1328,NK_XUAT_NHAP!B:B,"PXK")</f>
        <v>0</v>
      </c>
      <c r="M1328" s="7">
        <f t="shared" si="82"/>
        <v>0</v>
      </c>
      <c r="N1328" s="7">
        <f t="shared" si="83"/>
        <v>0</v>
      </c>
      <c r="O1328" s="7">
        <f t="shared" si="84"/>
        <v>0</v>
      </c>
    </row>
    <row r="1329" spans="1:15" ht="19.5" customHeight="1" x14ac:dyDescent="0.25">
      <c r="A1329" s="106" t="s">
        <v>2019</v>
      </c>
      <c r="B1329" s="21" t="s">
        <v>651</v>
      </c>
      <c r="C1329" s="23">
        <v>0</v>
      </c>
      <c r="D1329" s="23">
        <v>0</v>
      </c>
      <c r="E1329" s="23"/>
      <c r="F1329" s="23">
        <v>0</v>
      </c>
      <c r="G1329" s="107">
        <f t="shared" si="81"/>
        <v>0</v>
      </c>
      <c r="I1329" s="7">
        <f>SUMIFS(NK_XUAT_NHAP!L:L,NK_XUAT_NHAP!E:E,A1329,NK_XUAT_NHAP!B:B,"PNK")</f>
        <v>0</v>
      </c>
      <c r="J1329" s="7">
        <f>SUMIFS(NK_XUAT_NHAP!O:O,NK_XUAT_NHAP!E:E,A1329,NK_XUAT_NHAP!B:B,"PNK")</f>
        <v>0</v>
      </c>
      <c r="K1329" s="7">
        <f>SUMIFS(NK_XUAT_NHAP!L:L,NK_XUAT_NHAP!E:E,A1329,NK_XUAT_NHAP!B:B,"PXK")</f>
        <v>0</v>
      </c>
      <c r="L1329" s="7">
        <f>SUMIFS(NK_XUAT_NHAP!O:O,NK_XUAT_NHAP!E:E,A1329,NK_XUAT_NHAP!B:B,"PXK")</f>
        <v>0</v>
      </c>
      <c r="M1329" s="7">
        <f t="shared" si="82"/>
        <v>0</v>
      </c>
      <c r="N1329" s="7">
        <f t="shared" si="83"/>
        <v>0</v>
      </c>
      <c r="O1329" s="7">
        <f t="shared" si="84"/>
        <v>0</v>
      </c>
    </row>
    <row r="1330" spans="1:15" ht="19.5" customHeight="1" x14ac:dyDescent="0.25">
      <c r="A1330" s="106" t="s">
        <v>2020</v>
      </c>
      <c r="B1330" s="21" t="s">
        <v>653</v>
      </c>
      <c r="C1330" s="23" t="s">
        <v>49</v>
      </c>
      <c r="D1330" s="23">
        <v>0</v>
      </c>
      <c r="E1330" s="23"/>
      <c r="F1330" s="23">
        <v>9800</v>
      </c>
      <c r="G1330" s="107">
        <f t="shared" si="81"/>
        <v>0</v>
      </c>
      <c r="I1330" s="7">
        <f>SUMIFS(NK_XUAT_NHAP!L:L,NK_XUAT_NHAP!E:E,A1330,NK_XUAT_NHAP!B:B,"PNK")</f>
        <v>0</v>
      </c>
      <c r="J1330" s="7">
        <f>SUMIFS(NK_XUAT_NHAP!O:O,NK_XUAT_NHAP!E:E,A1330,NK_XUAT_NHAP!B:B,"PNK")</f>
        <v>0</v>
      </c>
      <c r="K1330" s="7">
        <f>SUMIFS(NK_XUAT_NHAP!L:L,NK_XUAT_NHAP!E:E,A1330,NK_XUAT_NHAP!B:B,"PXK")</f>
        <v>0</v>
      </c>
      <c r="L1330" s="7">
        <f>SUMIFS(NK_XUAT_NHAP!O:O,NK_XUAT_NHAP!E:E,A1330,NK_XUAT_NHAP!B:B,"PXK")</f>
        <v>0</v>
      </c>
      <c r="M1330" s="7">
        <f t="shared" si="82"/>
        <v>0</v>
      </c>
      <c r="N1330" s="7">
        <f t="shared" si="83"/>
        <v>0</v>
      </c>
      <c r="O1330" s="7">
        <f t="shared" si="84"/>
        <v>0</v>
      </c>
    </row>
    <row r="1331" spans="1:15" ht="19.5" customHeight="1" x14ac:dyDescent="0.25">
      <c r="A1331" s="106" t="s">
        <v>2021</v>
      </c>
      <c r="B1331" s="21" t="s">
        <v>655</v>
      </c>
      <c r="C1331" s="23" t="s">
        <v>49</v>
      </c>
      <c r="D1331" s="23">
        <v>0</v>
      </c>
      <c r="E1331" s="23"/>
      <c r="F1331" s="23">
        <v>9800</v>
      </c>
      <c r="G1331" s="107">
        <f t="shared" si="81"/>
        <v>0</v>
      </c>
      <c r="I1331" s="7">
        <f>SUMIFS(NK_XUAT_NHAP!L:L,NK_XUAT_NHAP!E:E,A1331,NK_XUAT_NHAP!B:B,"PNK")</f>
        <v>0</v>
      </c>
      <c r="J1331" s="7">
        <f>SUMIFS(NK_XUAT_NHAP!O:O,NK_XUAT_NHAP!E:E,A1331,NK_XUAT_NHAP!B:B,"PNK")</f>
        <v>0</v>
      </c>
      <c r="K1331" s="7">
        <f>SUMIFS(NK_XUAT_NHAP!L:L,NK_XUAT_NHAP!E:E,A1331,NK_XUAT_NHAP!B:B,"PXK")</f>
        <v>0</v>
      </c>
      <c r="L1331" s="7">
        <f>SUMIFS(NK_XUAT_NHAP!O:O,NK_XUAT_NHAP!E:E,A1331,NK_XUAT_NHAP!B:B,"PXK")</f>
        <v>0</v>
      </c>
      <c r="M1331" s="7">
        <f t="shared" si="82"/>
        <v>0</v>
      </c>
      <c r="N1331" s="7">
        <f t="shared" si="83"/>
        <v>0</v>
      </c>
      <c r="O1331" s="7">
        <f t="shared" si="84"/>
        <v>0</v>
      </c>
    </row>
    <row r="1332" spans="1:15" ht="19.5" customHeight="1" x14ac:dyDescent="0.25">
      <c r="A1332" s="106" t="s">
        <v>2022</v>
      </c>
      <c r="B1332" s="21" t="s">
        <v>657</v>
      </c>
      <c r="C1332" s="23" t="s">
        <v>49</v>
      </c>
      <c r="D1332" s="23">
        <v>0</v>
      </c>
      <c r="E1332" s="23"/>
      <c r="F1332" s="23">
        <v>9800</v>
      </c>
      <c r="G1332" s="107">
        <f t="shared" si="81"/>
        <v>0</v>
      </c>
      <c r="I1332" s="7">
        <f>SUMIFS(NK_XUAT_NHAP!L:L,NK_XUAT_NHAP!E:E,A1332,NK_XUAT_NHAP!B:B,"PNK")</f>
        <v>0</v>
      </c>
      <c r="J1332" s="7">
        <f>SUMIFS(NK_XUAT_NHAP!O:O,NK_XUAT_NHAP!E:E,A1332,NK_XUAT_NHAP!B:B,"PNK")</f>
        <v>0</v>
      </c>
      <c r="K1332" s="7">
        <f>SUMIFS(NK_XUAT_NHAP!L:L,NK_XUAT_NHAP!E:E,A1332,NK_XUAT_NHAP!B:B,"PXK")</f>
        <v>0</v>
      </c>
      <c r="L1332" s="7">
        <f>SUMIFS(NK_XUAT_NHAP!O:O,NK_XUAT_NHAP!E:E,A1332,NK_XUAT_NHAP!B:B,"PXK")</f>
        <v>0</v>
      </c>
      <c r="M1332" s="7">
        <f t="shared" si="82"/>
        <v>0</v>
      </c>
      <c r="N1332" s="7">
        <f t="shared" si="83"/>
        <v>0</v>
      </c>
      <c r="O1332" s="7">
        <f t="shared" si="84"/>
        <v>0</v>
      </c>
    </row>
    <row r="1333" spans="1:15" ht="19.5" customHeight="1" x14ac:dyDescent="0.25">
      <c r="A1333" s="106" t="s">
        <v>2023</v>
      </c>
      <c r="B1333" s="21" t="s">
        <v>659</v>
      </c>
      <c r="C1333" s="23" t="s">
        <v>49</v>
      </c>
      <c r="D1333" s="23">
        <v>0</v>
      </c>
      <c r="E1333" s="23"/>
      <c r="F1333" s="23">
        <v>9800</v>
      </c>
      <c r="G1333" s="107">
        <f t="shared" si="81"/>
        <v>0</v>
      </c>
      <c r="I1333" s="7">
        <f>SUMIFS(NK_XUAT_NHAP!L:L,NK_XUAT_NHAP!E:E,A1333,NK_XUAT_NHAP!B:B,"PNK")</f>
        <v>0</v>
      </c>
      <c r="J1333" s="7">
        <f>SUMIFS(NK_XUAT_NHAP!O:O,NK_XUAT_NHAP!E:E,A1333,NK_XUAT_NHAP!B:B,"PNK")</f>
        <v>0</v>
      </c>
      <c r="K1333" s="7">
        <f>SUMIFS(NK_XUAT_NHAP!L:L,NK_XUAT_NHAP!E:E,A1333,NK_XUAT_NHAP!B:B,"PXK")</f>
        <v>0</v>
      </c>
      <c r="L1333" s="7">
        <f>SUMIFS(NK_XUAT_NHAP!O:O,NK_XUAT_NHAP!E:E,A1333,NK_XUAT_NHAP!B:B,"PXK")</f>
        <v>0</v>
      </c>
      <c r="M1333" s="7">
        <f t="shared" si="82"/>
        <v>0</v>
      </c>
      <c r="N1333" s="7">
        <f t="shared" si="83"/>
        <v>0</v>
      </c>
      <c r="O1333" s="7">
        <f t="shared" si="84"/>
        <v>0</v>
      </c>
    </row>
    <row r="1334" spans="1:15" ht="19.5" customHeight="1" x14ac:dyDescent="0.25">
      <c r="A1334" s="106" t="s">
        <v>2024</v>
      </c>
      <c r="B1334" s="21" t="s">
        <v>661</v>
      </c>
      <c r="C1334" s="23" t="s">
        <v>49</v>
      </c>
      <c r="D1334" s="23">
        <v>0</v>
      </c>
      <c r="E1334" s="23"/>
      <c r="F1334" s="23">
        <v>9800</v>
      </c>
      <c r="G1334" s="107">
        <f t="shared" si="81"/>
        <v>0</v>
      </c>
      <c r="I1334" s="7">
        <f>SUMIFS(NK_XUAT_NHAP!L:L,NK_XUAT_NHAP!E:E,A1334,NK_XUAT_NHAP!B:B,"PNK")</f>
        <v>0</v>
      </c>
      <c r="J1334" s="7">
        <f>SUMIFS(NK_XUAT_NHAP!O:O,NK_XUAT_NHAP!E:E,A1334,NK_XUAT_NHAP!B:B,"PNK")</f>
        <v>0</v>
      </c>
      <c r="K1334" s="7">
        <f>SUMIFS(NK_XUAT_NHAP!L:L,NK_XUAT_NHAP!E:E,A1334,NK_XUAT_NHAP!B:B,"PXK")</f>
        <v>0</v>
      </c>
      <c r="L1334" s="7">
        <f>SUMIFS(NK_XUAT_NHAP!O:O,NK_XUAT_NHAP!E:E,A1334,NK_XUAT_NHAP!B:B,"PXK")</f>
        <v>0</v>
      </c>
      <c r="M1334" s="7">
        <f t="shared" si="82"/>
        <v>0</v>
      </c>
      <c r="N1334" s="7">
        <f t="shared" si="83"/>
        <v>0</v>
      </c>
      <c r="O1334" s="7">
        <f t="shared" si="84"/>
        <v>0</v>
      </c>
    </row>
    <row r="1335" spans="1:15" ht="19.5" customHeight="1" x14ac:dyDescent="0.25">
      <c r="A1335" s="106" t="s">
        <v>2025</v>
      </c>
      <c r="B1335" s="21" t="s">
        <v>663</v>
      </c>
      <c r="C1335" s="23" t="s">
        <v>49</v>
      </c>
      <c r="D1335" s="23">
        <v>0</v>
      </c>
      <c r="E1335" s="23"/>
      <c r="F1335" s="23">
        <v>9800</v>
      </c>
      <c r="G1335" s="107">
        <f t="shared" si="81"/>
        <v>0</v>
      </c>
      <c r="I1335" s="7">
        <f>SUMIFS(NK_XUAT_NHAP!L:L,NK_XUAT_NHAP!E:E,A1335,NK_XUAT_NHAP!B:B,"PNK")</f>
        <v>0</v>
      </c>
      <c r="J1335" s="7">
        <f>SUMIFS(NK_XUAT_NHAP!O:O,NK_XUAT_NHAP!E:E,A1335,NK_XUAT_NHAP!B:B,"PNK")</f>
        <v>0</v>
      </c>
      <c r="K1335" s="7">
        <f>SUMIFS(NK_XUAT_NHAP!L:L,NK_XUAT_NHAP!E:E,A1335,NK_XUAT_NHAP!B:B,"PXK")</f>
        <v>0</v>
      </c>
      <c r="L1335" s="7">
        <f>SUMIFS(NK_XUAT_NHAP!O:O,NK_XUAT_NHAP!E:E,A1335,NK_XUAT_NHAP!B:B,"PXK")</f>
        <v>0</v>
      </c>
      <c r="M1335" s="7">
        <f t="shared" si="82"/>
        <v>0</v>
      </c>
      <c r="N1335" s="7">
        <f t="shared" si="83"/>
        <v>0</v>
      </c>
      <c r="O1335" s="7">
        <f t="shared" si="84"/>
        <v>0</v>
      </c>
    </row>
    <row r="1336" spans="1:15" ht="19.5" customHeight="1" x14ac:dyDescent="0.25">
      <c r="A1336" s="106" t="s">
        <v>2026</v>
      </c>
      <c r="B1336" s="21" t="s">
        <v>665</v>
      </c>
      <c r="C1336" s="23" t="s">
        <v>49</v>
      </c>
      <c r="D1336" s="23">
        <v>0</v>
      </c>
      <c r="E1336" s="23"/>
      <c r="F1336" s="23">
        <v>14200</v>
      </c>
      <c r="G1336" s="107">
        <f t="shared" si="81"/>
        <v>0</v>
      </c>
      <c r="I1336" s="7">
        <f>SUMIFS(NK_XUAT_NHAP!L:L,NK_XUAT_NHAP!E:E,A1336,NK_XUAT_NHAP!B:B,"PNK")</f>
        <v>0</v>
      </c>
      <c r="J1336" s="7">
        <f>SUMIFS(NK_XUAT_NHAP!O:O,NK_XUAT_NHAP!E:E,A1336,NK_XUAT_NHAP!B:B,"PNK")</f>
        <v>0</v>
      </c>
      <c r="K1336" s="7">
        <f>SUMIFS(NK_XUAT_NHAP!L:L,NK_XUAT_NHAP!E:E,A1336,NK_XUAT_NHAP!B:B,"PXK")</f>
        <v>0</v>
      </c>
      <c r="L1336" s="7">
        <f>SUMIFS(NK_XUAT_NHAP!O:O,NK_XUAT_NHAP!E:E,A1336,NK_XUAT_NHAP!B:B,"PXK")</f>
        <v>0</v>
      </c>
      <c r="M1336" s="7">
        <f t="shared" si="82"/>
        <v>0</v>
      </c>
      <c r="N1336" s="7">
        <f t="shared" si="83"/>
        <v>0</v>
      </c>
      <c r="O1336" s="7">
        <f t="shared" si="84"/>
        <v>0</v>
      </c>
    </row>
    <row r="1337" spans="1:15" ht="19.5" customHeight="1" x14ac:dyDescent="0.25">
      <c r="A1337" s="106" t="s">
        <v>2027</v>
      </c>
      <c r="B1337" s="21" t="s">
        <v>667</v>
      </c>
      <c r="C1337" s="23" t="s">
        <v>49</v>
      </c>
      <c r="D1337" s="23">
        <v>0</v>
      </c>
      <c r="E1337" s="23"/>
      <c r="F1337" s="23">
        <v>14600</v>
      </c>
      <c r="G1337" s="107">
        <f t="shared" si="81"/>
        <v>0</v>
      </c>
      <c r="I1337" s="7">
        <f>SUMIFS(NK_XUAT_NHAP!L:L,NK_XUAT_NHAP!E:E,A1337,NK_XUAT_NHAP!B:B,"PNK")</f>
        <v>0</v>
      </c>
      <c r="J1337" s="7">
        <f>SUMIFS(NK_XUAT_NHAP!O:O,NK_XUAT_NHAP!E:E,A1337,NK_XUAT_NHAP!B:B,"PNK")</f>
        <v>0</v>
      </c>
      <c r="K1337" s="7">
        <f>SUMIFS(NK_XUAT_NHAP!L:L,NK_XUAT_NHAP!E:E,A1337,NK_XUAT_NHAP!B:B,"PXK")</f>
        <v>0</v>
      </c>
      <c r="L1337" s="7">
        <f>SUMIFS(NK_XUAT_NHAP!O:O,NK_XUAT_NHAP!E:E,A1337,NK_XUAT_NHAP!B:B,"PXK")</f>
        <v>0</v>
      </c>
      <c r="M1337" s="7">
        <f t="shared" si="82"/>
        <v>0</v>
      </c>
      <c r="N1337" s="7">
        <f t="shared" si="83"/>
        <v>0</v>
      </c>
      <c r="O1337" s="7">
        <f t="shared" si="84"/>
        <v>0</v>
      </c>
    </row>
    <row r="1338" spans="1:15" ht="19.5" customHeight="1" x14ac:dyDescent="0.25">
      <c r="A1338" s="106" t="s">
        <v>2028</v>
      </c>
      <c r="B1338" s="21" t="s">
        <v>669</v>
      </c>
      <c r="C1338" s="23" t="s">
        <v>49</v>
      </c>
      <c r="D1338" s="23">
        <v>0</v>
      </c>
      <c r="E1338" s="23"/>
      <c r="F1338" s="23">
        <v>15100</v>
      </c>
      <c r="G1338" s="107">
        <f t="shared" si="81"/>
        <v>0</v>
      </c>
      <c r="I1338" s="7">
        <f>SUMIFS(NK_XUAT_NHAP!L:L,NK_XUAT_NHAP!E:E,A1338,NK_XUAT_NHAP!B:B,"PNK")</f>
        <v>0</v>
      </c>
      <c r="J1338" s="7">
        <f>SUMIFS(NK_XUAT_NHAP!O:O,NK_XUAT_NHAP!E:E,A1338,NK_XUAT_NHAP!B:B,"PNK")</f>
        <v>0</v>
      </c>
      <c r="K1338" s="7">
        <f>SUMIFS(NK_XUAT_NHAP!L:L,NK_XUAT_NHAP!E:E,A1338,NK_XUAT_NHAP!B:B,"PXK")</f>
        <v>0</v>
      </c>
      <c r="L1338" s="7">
        <f>SUMIFS(NK_XUAT_NHAP!O:O,NK_XUAT_NHAP!E:E,A1338,NK_XUAT_NHAP!B:B,"PXK")</f>
        <v>0</v>
      </c>
      <c r="M1338" s="7">
        <f t="shared" si="82"/>
        <v>0</v>
      </c>
      <c r="N1338" s="7">
        <f t="shared" si="83"/>
        <v>0</v>
      </c>
      <c r="O1338" s="7">
        <f t="shared" si="84"/>
        <v>0</v>
      </c>
    </row>
    <row r="1339" spans="1:15" ht="19.5" customHeight="1" x14ac:dyDescent="0.25">
      <c r="A1339" s="106" t="s">
        <v>2029</v>
      </c>
      <c r="B1339" s="21" t="s">
        <v>671</v>
      </c>
      <c r="C1339" s="23" t="s">
        <v>49</v>
      </c>
      <c r="D1339" s="23">
        <v>0</v>
      </c>
      <c r="E1339" s="23"/>
      <c r="F1339" s="23">
        <v>20600</v>
      </c>
      <c r="G1339" s="107">
        <f t="shared" si="81"/>
        <v>0</v>
      </c>
      <c r="I1339" s="7">
        <f>SUMIFS(NK_XUAT_NHAP!L:L,NK_XUAT_NHAP!E:E,A1339,NK_XUAT_NHAP!B:B,"PNK")</f>
        <v>0</v>
      </c>
      <c r="J1339" s="7">
        <f>SUMIFS(NK_XUAT_NHAP!O:O,NK_XUAT_NHAP!E:E,A1339,NK_XUAT_NHAP!B:B,"PNK")</f>
        <v>0</v>
      </c>
      <c r="K1339" s="7">
        <f>SUMIFS(NK_XUAT_NHAP!L:L,NK_XUAT_NHAP!E:E,A1339,NK_XUAT_NHAP!B:B,"PXK")</f>
        <v>0</v>
      </c>
      <c r="L1339" s="7">
        <f>SUMIFS(NK_XUAT_NHAP!O:O,NK_XUAT_NHAP!E:E,A1339,NK_XUAT_NHAP!B:B,"PXK")</f>
        <v>0</v>
      </c>
      <c r="M1339" s="7">
        <f t="shared" si="82"/>
        <v>0</v>
      </c>
      <c r="N1339" s="7">
        <f t="shared" si="83"/>
        <v>0</v>
      </c>
      <c r="O1339" s="7">
        <f t="shared" si="84"/>
        <v>0</v>
      </c>
    </row>
    <row r="1340" spans="1:15" ht="19.5" customHeight="1" x14ac:dyDescent="0.25">
      <c r="A1340" s="106" t="s">
        <v>2030</v>
      </c>
      <c r="B1340" s="21" t="s">
        <v>673</v>
      </c>
      <c r="C1340" s="23" t="s">
        <v>49</v>
      </c>
      <c r="D1340" s="23">
        <v>0</v>
      </c>
      <c r="E1340" s="23"/>
      <c r="F1340" s="23">
        <v>20600</v>
      </c>
      <c r="G1340" s="107">
        <f t="shared" si="81"/>
        <v>0</v>
      </c>
      <c r="I1340" s="7">
        <f>SUMIFS(NK_XUAT_NHAP!L:L,NK_XUAT_NHAP!E:E,A1340,NK_XUAT_NHAP!B:B,"PNK")</f>
        <v>0</v>
      </c>
      <c r="J1340" s="7">
        <f>SUMIFS(NK_XUAT_NHAP!O:O,NK_XUAT_NHAP!E:E,A1340,NK_XUAT_NHAP!B:B,"PNK")</f>
        <v>0</v>
      </c>
      <c r="K1340" s="7">
        <f>SUMIFS(NK_XUAT_NHAP!L:L,NK_XUAT_NHAP!E:E,A1340,NK_XUAT_NHAP!B:B,"PXK")</f>
        <v>0</v>
      </c>
      <c r="L1340" s="7">
        <f>SUMIFS(NK_XUAT_NHAP!O:O,NK_XUAT_NHAP!E:E,A1340,NK_XUAT_NHAP!B:B,"PXK")</f>
        <v>0</v>
      </c>
      <c r="M1340" s="7">
        <f t="shared" si="82"/>
        <v>0</v>
      </c>
      <c r="N1340" s="7">
        <f t="shared" si="83"/>
        <v>0</v>
      </c>
      <c r="O1340" s="7">
        <f t="shared" si="84"/>
        <v>0</v>
      </c>
    </row>
    <row r="1341" spans="1:15" ht="19.5" customHeight="1" x14ac:dyDescent="0.25">
      <c r="A1341" s="106" t="s">
        <v>2031</v>
      </c>
      <c r="B1341" s="21" t="s">
        <v>675</v>
      </c>
      <c r="C1341" s="23" t="s">
        <v>49</v>
      </c>
      <c r="D1341" s="23">
        <v>0</v>
      </c>
      <c r="E1341" s="23"/>
      <c r="F1341" s="23">
        <v>22000</v>
      </c>
      <c r="G1341" s="107">
        <f t="shared" si="81"/>
        <v>0</v>
      </c>
      <c r="I1341" s="7">
        <f>SUMIFS(NK_XUAT_NHAP!L:L,NK_XUAT_NHAP!E:E,A1341,NK_XUAT_NHAP!B:B,"PNK")</f>
        <v>0</v>
      </c>
      <c r="J1341" s="7">
        <f>SUMIFS(NK_XUAT_NHAP!O:O,NK_XUAT_NHAP!E:E,A1341,NK_XUAT_NHAP!B:B,"PNK")</f>
        <v>0</v>
      </c>
      <c r="K1341" s="7">
        <f>SUMIFS(NK_XUAT_NHAP!L:L,NK_XUAT_NHAP!E:E,A1341,NK_XUAT_NHAP!B:B,"PXK")</f>
        <v>0</v>
      </c>
      <c r="L1341" s="7">
        <f>SUMIFS(NK_XUAT_NHAP!O:O,NK_XUAT_NHAP!E:E,A1341,NK_XUAT_NHAP!B:B,"PXK")</f>
        <v>0</v>
      </c>
      <c r="M1341" s="7">
        <f t="shared" si="82"/>
        <v>0</v>
      </c>
      <c r="N1341" s="7">
        <f t="shared" si="83"/>
        <v>0</v>
      </c>
      <c r="O1341" s="7">
        <f t="shared" si="84"/>
        <v>0</v>
      </c>
    </row>
    <row r="1342" spans="1:15" ht="19.5" customHeight="1" x14ac:dyDescent="0.25">
      <c r="A1342" s="106" t="s">
        <v>2032</v>
      </c>
      <c r="B1342" s="21">
        <v>0</v>
      </c>
      <c r="C1342" s="23">
        <v>0</v>
      </c>
      <c r="D1342" s="23">
        <v>0</v>
      </c>
      <c r="E1342" s="23"/>
      <c r="F1342" s="23">
        <v>0</v>
      </c>
      <c r="G1342" s="107">
        <f t="shared" si="81"/>
        <v>0</v>
      </c>
      <c r="I1342" s="7">
        <f>SUMIFS(NK_XUAT_NHAP!L:L,NK_XUAT_NHAP!E:E,A1342,NK_XUAT_NHAP!B:B,"PNK")</f>
        <v>0</v>
      </c>
      <c r="J1342" s="7">
        <f>SUMIFS(NK_XUAT_NHAP!O:O,NK_XUAT_NHAP!E:E,A1342,NK_XUAT_NHAP!B:B,"PNK")</f>
        <v>0</v>
      </c>
      <c r="K1342" s="7">
        <f>SUMIFS(NK_XUAT_NHAP!L:L,NK_XUAT_NHAP!E:E,A1342,NK_XUAT_NHAP!B:B,"PXK")</f>
        <v>0</v>
      </c>
      <c r="L1342" s="7">
        <f>SUMIFS(NK_XUAT_NHAP!O:O,NK_XUAT_NHAP!E:E,A1342,NK_XUAT_NHAP!B:B,"PXK")</f>
        <v>0</v>
      </c>
      <c r="M1342" s="7">
        <f t="shared" si="82"/>
        <v>0</v>
      </c>
      <c r="N1342" s="7">
        <f t="shared" si="83"/>
        <v>0</v>
      </c>
      <c r="O1342" s="7">
        <f t="shared" si="84"/>
        <v>0</v>
      </c>
    </row>
    <row r="1343" spans="1:15" ht="19.5" customHeight="1" x14ac:dyDescent="0.25">
      <c r="A1343" s="106" t="s">
        <v>2033</v>
      </c>
      <c r="B1343" s="21" t="s">
        <v>678</v>
      </c>
      <c r="C1343" s="23">
        <v>0</v>
      </c>
      <c r="D1343" s="23">
        <v>0</v>
      </c>
      <c r="E1343" s="23"/>
      <c r="F1343" s="23">
        <v>0</v>
      </c>
      <c r="G1343" s="107">
        <f t="shared" si="81"/>
        <v>0</v>
      </c>
      <c r="I1343" s="7">
        <f>SUMIFS(NK_XUAT_NHAP!L:L,NK_XUAT_NHAP!E:E,A1343,NK_XUAT_NHAP!B:B,"PNK")</f>
        <v>0</v>
      </c>
      <c r="J1343" s="7">
        <f>SUMIFS(NK_XUAT_NHAP!O:O,NK_XUAT_NHAP!E:E,A1343,NK_XUAT_NHAP!B:B,"PNK")</f>
        <v>0</v>
      </c>
      <c r="K1343" s="7">
        <f>SUMIFS(NK_XUAT_NHAP!L:L,NK_XUAT_NHAP!E:E,A1343,NK_XUAT_NHAP!B:B,"PXK")</f>
        <v>0</v>
      </c>
      <c r="L1343" s="7">
        <f>SUMIFS(NK_XUAT_NHAP!O:O,NK_XUAT_NHAP!E:E,A1343,NK_XUAT_NHAP!B:B,"PXK")</f>
        <v>0</v>
      </c>
      <c r="M1343" s="7">
        <f t="shared" si="82"/>
        <v>0</v>
      </c>
      <c r="N1343" s="7">
        <f t="shared" si="83"/>
        <v>0</v>
      </c>
      <c r="O1343" s="7">
        <f t="shared" si="84"/>
        <v>0</v>
      </c>
    </row>
    <row r="1344" spans="1:15" ht="19.5" customHeight="1" x14ac:dyDescent="0.25">
      <c r="A1344" s="106" t="s">
        <v>2034</v>
      </c>
      <c r="B1344" s="21" t="s">
        <v>680</v>
      </c>
      <c r="C1344" s="23" t="s">
        <v>49</v>
      </c>
      <c r="D1344" s="23">
        <v>0</v>
      </c>
      <c r="E1344" s="23"/>
      <c r="F1344" s="23">
        <v>109700</v>
      </c>
      <c r="G1344" s="107">
        <f t="shared" si="81"/>
        <v>0</v>
      </c>
      <c r="I1344" s="7">
        <f>SUMIFS(NK_XUAT_NHAP!L:L,NK_XUAT_NHAP!E:E,A1344,NK_XUAT_NHAP!B:B,"PNK")</f>
        <v>0</v>
      </c>
      <c r="J1344" s="7">
        <f>SUMIFS(NK_XUAT_NHAP!O:O,NK_XUAT_NHAP!E:E,A1344,NK_XUAT_NHAP!B:B,"PNK")</f>
        <v>0</v>
      </c>
      <c r="K1344" s="7">
        <f>SUMIFS(NK_XUAT_NHAP!L:L,NK_XUAT_NHAP!E:E,A1344,NK_XUAT_NHAP!B:B,"PXK")</f>
        <v>0</v>
      </c>
      <c r="L1344" s="7">
        <f>SUMIFS(NK_XUAT_NHAP!O:O,NK_XUAT_NHAP!E:E,A1344,NK_XUAT_NHAP!B:B,"PXK")</f>
        <v>0</v>
      </c>
      <c r="M1344" s="7">
        <f t="shared" si="82"/>
        <v>0</v>
      </c>
      <c r="N1344" s="7">
        <f t="shared" si="83"/>
        <v>0</v>
      </c>
      <c r="O1344" s="7">
        <f t="shared" si="84"/>
        <v>0</v>
      </c>
    </row>
    <row r="1345" spans="1:15" ht="19.5" customHeight="1" x14ac:dyDescent="0.25">
      <c r="A1345" s="106" t="s">
        <v>2035</v>
      </c>
      <c r="B1345" s="21" t="s">
        <v>682</v>
      </c>
      <c r="C1345" s="23" t="s">
        <v>49</v>
      </c>
      <c r="D1345" s="23">
        <v>0</v>
      </c>
      <c r="E1345" s="23"/>
      <c r="F1345" s="23">
        <v>205600</v>
      </c>
      <c r="G1345" s="107">
        <f t="shared" ref="G1345:G1408" si="85">(D1345+E1345)*F1345</f>
        <v>0</v>
      </c>
      <c r="I1345" s="7">
        <f>SUMIFS(NK_XUAT_NHAP!L:L,NK_XUAT_NHAP!E:E,A1345,NK_XUAT_NHAP!B:B,"PNK")</f>
        <v>0</v>
      </c>
      <c r="J1345" s="7">
        <f>SUMIFS(NK_XUAT_NHAP!O:O,NK_XUAT_NHAP!E:E,A1345,NK_XUAT_NHAP!B:B,"PNK")</f>
        <v>0</v>
      </c>
      <c r="K1345" s="7">
        <f>SUMIFS(NK_XUAT_NHAP!L:L,NK_XUAT_NHAP!E:E,A1345,NK_XUAT_NHAP!B:B,"PXK")</f>
        <v>0</v>
      </c>
      <c r="L1345" s="7">
        <f>SUMIFS(NK_XUAT_NHAP!O:O,NK_XUAT_NHAP!E:E,A1345,NK_XUAT_NHAP!B:B,"PXK")</f>
        <v>0</v>
      </c>
      <c r="M1345" s="7">
        <f t="shared" si="82"/>
        <v>0</v>
      </c>
      <c r="N1345" s="7">
        <f t="shared" si="83"/>
        <v>0</v>
      </c>
      <c r="O1345" s="7">
        <f t="shared" si="84"/>
        <v>0</v>
      </c>
    </row>
    <row r="1346" spans="1:15" ht="19.5" customHeight="1" x14ac:dyDescent="0.25">
      <c r="A1346" s="106" t="s">
        <v>2036</v>
      </c>
      <c r="B1346" s="21" t="s">
        <v>684</v>
      </c>
      <c r="C1346" s="23" t="s">
        <v>49</v>
      </c>
      <c r="D1346" s="23">
        <v>0</v>
      </c>
      <c r="E1346" s="23"/>
      <c r="F1346" s="23">
        <v>237600</v>
      </c>
      <c r="G1346" s="107">
        <f t="shared" si="85"/>
        <v>0</v>
      </c>
      <c r="I1346" s="7">
        <f>SUMIFS(NK_XUAT_NHAP!L:L,NK_XUAT_NHAP!E:E,A1346,NK_XUAT_NHAP!B:B,"PNK")</f>
        <v>0</v>
      </c>
      <c r="J1346" s="7">
        <f>SUMIFS(NK_XUAT_NHAP!O:O,NK_XUAT_NHAP!E:E,A1346,NK_XUAT_NHAP!B:B,"PNK")</f>
        <v>0</v>
      </c>
      <c r="K1346" s="7">
        <f>SUMIFS(NK_XUAT_NHAP!L:L,NK_XUAT_NHAP!E:E,A1346,NK_XUAT_NHAP!B:B,"PXK")</f>
        <v>0</v>
      </c>
      <c r="L1346" s="7">
        <f>SUMIFS(NK_XUAT_NHAP!O:O,NK_XUAT_NHAP!E:E,A1346,NK_XUAT_NHAP!B:B,"PXK")</f>
        <v>0</v>
      </c>
      <c r="M1346" s="7">
        <f t="shared" si="82"/>
        <v>0</v>
      </c>
      <c r="N1346" s="7">
        <f t="shared" si="83"/>
        <v>0</v>
      </c>
      <c r="O1346" s="7">
        <f t="shared" si="84"/>
        <v>0</v>
      </c>
    </row>
    <row r="1347" spans="1:15" ht="19.5" customHeight="1" x14ac:dyDescent="0.25">
      <c r="A1347" s="106" t="s">
        <v>2037</v>
      </c>
      <c r="B1347" s="21" t="s">
        <v>686</v>
      </c>
      <c r="C1347" s="23" t="s">
        <v>49</v>
      </c>
      <c r="D1347" s="23">
        <v>0</v>
      </c>
      <c r="E1347" s="23"/>
      <c r="F1347" s="23">
        <v>216400</v>
      </c>
      <c r="G1347" s="107">
        <f t="shared" si="85"/>
        <v>0</v>
      </c>
      <c r="I1347" s="7">
        <f>SUMIFS(NK_XUAT_NHAP!L:L,NK_XUAT_NHAP!E:E,A1347,NK_XUAT_NHAP!B:B,"PNK")</f>
        <v>0</v>
      </c>
      <c r="J1347" s="7">
        <f>SUMIFS(NK_XUAT_NHAP!O:O,NK_XUAT_NHAP!E:E,A1347,NK_XUAT_NHAP!B:B,"PNK")</f>
        <v>0</v>
      </c>
      <c r="K1347" s="7">
        <f>SUMIFS(NK_XUAT_NHAP!L:L,NK_XUAT_NHAP!E:E,A1347,NK_XUAT_NHAP!B:B,"PXK")</f>
        <v>0</v>
      </c>
      <c r="L1347" s="7">
        <f>SUMIFS(NK_XUAT_NHAP!O:O,NK_XUAT_NHAP!E:E,A1347,NK_XUAT_NHAP!B:B,"PXK")</f>
        <v>0</v>
      </c>
      <c r="M1347" s="7">
        <f t="shared" ref="M1347:M1410" si="86">D1347+E1347+I1347-K1347</f>
        <v>0</v>
      </c>
      <c r="N1347" s="7">
        <f t="shared" ref="N1347:N1410" si="87">G1347+J1347-L1347</f>
        <v>0</v>
      </c>
      <c r="O1347" s="7">
        <f t="shared" ref="O1347:O1410" si="88">+IF(M1347=0,0,N1347/M1347)</f>
        <v>0</v>
      </c>
    </row>
    <row r="1348" spans="1:15" ht="19.5" customHeight="1" x14ac:dyDescent="0.25">
      <c r="A1348" s="106" t="s">
        <v>2038</v>
      </c>
      <c r="B1348" s="21" t="s">
        <v>688</v>
      </c>
      <c r="C1348" s="23" t="s">
        <v>49</v>
      </c>
      <c r="D1348" s="23">
        <v>0</v>
      </c>
      <c r="E1348" s="23"/>
      <c r="F1348" s="23">
        <v>254600</v>
      </c>
      <c r="G1348" s="107">
        <f t="shared" si="85"/>
        <v>0</v>
      </c>
      <c r="I1348" s="7">
        <f>SUMIFS(NK_XUAT_NHAP!L:L,NK_XUAT_NHAP!E:E,A1348,NK_XUAT_NHAP!B:B,"PNK")</f>
        <v>0</v>
      </c>
      <c r="J1348" s="7">
        <f>SUMIFS(NK_XUAT_NHAP!O:O,NK_XUAT_NHAP!E:E,A1348,NK_XUAT_NHAP!B:B,"PNK")</f>
        <v>0</v>
      </c>
      <c r="K1348" s="7">
        <f>SUMIFS(NK_XUAT_NHAP!L:L,NK_XUAT_NHAP!E:E,A1348,NK_XUAT_NHAP!B:B,"PXK")</f>
        <v>0</v>
      </c>
      <c r="L1348" s="7">
        <f>SUMIFS(NK_XUAT_NHAP!O:O,NK_XUAT_NHAP!E:E,A1348,NK_XUAT_NHAP!B:B,"PXK")</f>
        <v>0</v>
      </c>
      <c r="M1348" s="7">
        <f t="shared" si="86"/>
        <v>0</v>
      </c>
      <c r="N1348" s="7">
        <f t="shared" si="87"/>
        <v>0</v>
      </c>
      <c r="O1348" s="7">
        <f t="shared" si="88"/>
        <v>0</v>
      </c>
    </row>
    <row r="1349" spans="1:15" ht="19.5" customHeight="1" x14ac:dyDescent="0.25">
      <c r="A1349" s="106" t="s">
        <v>2039</v>
      </c>
      <c r="B1349" s="21" t="s">
        <v>690</v>
      </c>
      <c r="C1349" s="23" t="s">
        <v>49</v>
      </c>
      <c r="D1349" s="23">
        <v>0</v>
      </c>
      <c r="E1349" s="23"/>
      <c r="F1349" s="23">
        <v>254600</v>
      </c>
      <c r="G1349" s="107">
        <f t="shared" si="85"/>
        <v>0</v>
      </c>
      <c r="I1349" s="7">
        <f>SUMIFS(NK_XUAT_NHAP!L:L,NK_XUAT_NHAP!E:E,A1349,NK_XUAT_NHAP!B:B,"PNK")</f>
        <v>0</v>
      </c>
      <c r="J1349" s="7">
        <f>SUMIFS(NK_XUAT_NHAP!O:O,NK_XUAT_NHAP!E:E,A1349,NK_XUAT_NHAP!B:B,"PNK")</f>
        <v>0</v>
      </c>
      <c r="K1349" s="7">
        <f>SUMIFS(NK_XUAT_NHAP!L:L,NK_XUAT_NHAP!E:E,A1349,NK_XUAT_NHAP!B:B,"PXK")</f>
        <v>0</v>
      </c>
      <c r="L1349" s="7">
        <f>SUMIFS(NK_XUAT_NHAP!O:O,NK_XUAT_NHAP!E:E,A1349,NK_XUAT_NHAP!B:B,"PXK")</f>
        <v>0</v>
      </c>
      <c r="M1349" s="7">
        <f t="shared" si="86"/>
        <v>0</v>
      </c>
      <c r="N1349" s="7">
        <f t="shared" si="87"/>
        <v>0</v>
      </c>
      <c r="O1349" s="7">
        <f t="shared" si="88"/>
        <v>0</v>
      </c>
    </row>
    <row r="1350" spans="1:15" ht="19.5" customHeight="1" x14ac:dyDescent="0.25">
      <c r="A1350" s="106" t="s">
        <v>2040</v>
      </c>
      <c r="B1350" s="21" t="s">
        <v>692</v>
      </c>
      <c r="C1350" s="23" t="s">
        <v>49</v>
      </c>
      <c r="D1350" s="23">
        <v>0</v>
      </c>
      <c r="E1350" s="23"/>
      <c r="F1350" s="23">
        <v>254600</v>
      </c>
      <c r="G1350" s="107">
        <f t="shared" si="85"/>
        <v>0</v>
      </c>
      <c r="I1350" s="7">
        <f>SUMIFS(NK_XUAT_NHAP!L:L,NK_XUAT_NHAP!E:E,A1350,NK_XUAT_NHAP!B:B,"PNK")</f>
        <v>0</v>
      </c>
      <c r="J1350" s="7">
        <f>SUMIFS(NK_XUAT_NHAP!O:O,NK_XUAT_NHAP!E:E,A1350,NK_XUAT_NHAP!B:B,"PNK")</f>
        <v>0</v>
      </c>
      <c r="K1350" s="7">
        <f>SUMIFS(NK_XUAT_NHAP!L:L,NK_XUAT_NHAP!E:E,A1350,NK_XUAT_NHAP!B:B,"PXK")</f>
        <v>0</v>
      </c>
      <c r="L1350" s="7">
        <f>SUMIFS(NK_XUAT_NHAP!O:O,NK_XUAT_NHAP!E:E,A1350,NK_XUAT_NHAP!B:B,"PXK")</f>
        <v>0</v>
      </c>
      <c r="M1350" s="7">
        <f t="shared" si="86"/>
        <v>0</v>
      </c>
      <c r="N1350" s="7">
        <f t="shared" si="87"/>
        <v>0</v>
      </c>
      <c r="O1350" s="7">
        <f t="shared" si="88"/>
        <v>0</v>
      </c>
    </row>
    <row r="1351" spans="1:15" ht="19.5" customHeight="1" x14ac:dyDescent="0.25">
      <c r="A1351" s="106" t="s">
        <v>2041</v>
      </c>
      <c r="B1351" s="21" t="s">
        <v>694</v>
      </c>
      <c r="C1351" s="23" t="s">
        <v>49</v>
      </c>
      <c r="D1351" s="23">
        <v>0</v>
      </c>
      <c r="E1351" s="23"/>
      <c r="F1351" s="23">
        <v>266400</v>
      </c>
      <c r="G1351" s="107">
        <f t="shared" si="85"/>
        <v>0</v>
      </c>
      <c r="I1351" s="7">
        <f>SUMIFS(NK_XUAT_NHAP!L:L,NK_XUAT_NHAP!E:E,A1351,NK_XUAT_NHAP!B:B,"PNK")</f>
        <v>0</v>
      </c>
      <c r="J1351" s="7">
        <f>SUMIFS(NK_XUAT_NHAP!O:O,NK_XUAT_NHAP!E:E,A1351,NK_XUAT_NHAP!B:B,"PNK")</f>
        <v>0</v>
      </c>
      <c r="K1351" s="7">
        <f>SUMIFS(NK_XUAT_NHAP!L:L,NK_XUAT_NHAP!E:E,A1351,NK_XUAT_NHAP!B:B,"PXK")</f>
        <v>0</v>
      </c>
      <c r="L1351" s="7">
        <f>SUMIFS(NK_XUAT_NHAP!O:O,NK_XUAT_NHAP!E:E,A1351,NK_XUAT_NHAP!B:B,"PXK")</f>
        <v>0</v>
      </c>
      <c r="M1351" s="7">
        <f t="shared" si="86"/>
        <v>0</v>
      </c>
      <c r="N1351" s="7">
        <f t="shared" si="87"/>
        <v>0</v>
      </c>
      <c r="O1351" s="7">
        <f t="shared" si="88"/>
        <v>0</v>
      </c>
    </row>
    <row r="1352" spans="1:15" ht="19.5" customHeight="1" x14ac:dyDescent="0.25">
      <c r="A1352" s="106" t="s">
        <v>2042</v>
      </c>
      <c r="B1352" s="21" t="s">
        <v>696</v>
      </c>
      <c r="C1352" s="23" t="s">
        <v>49</v>
      </c>
      <c r="D1352" s="23">
        <v>0</v>
      </c>
      <c r="E1352" s="23"/>
      <c r="F1352" s="23">
        <v>329000</v>
      </c>
      <c r="G1352" s="107">
        <f t="shared" si="85"/>
        <v>0</v>
      </c>
      <c r="I1352" s="7">
        <f>SUMIFS(NK_XUAT_NHAP!L:L,NK_XUAT_NHAP!E:E,A1352,NK_XUAT_NHAP!B:B,"PNK")</f>
        <v>0</v>
      </c>
      <c r="J1352" s="7">
        <f>SUMIFS(NK_XUAT_NHAP!O:O,NK_XUAT_NHAP!E:E,A1352,NK_XUAT_NHAP!B:B,"PNK")</f>
        <v>0</v>
      </c>
      <c r="K1352" s="7">
        <f>SUMIFS(NK_XUAT_NHAP!L:L,NK_XUAT_NHAP!E:E,A1352,NK_XUAT_NHAP!B:B,"PXK")</f>
        <v>0</v>
      </c>
      <c r="L1352" s="7">
        <f>SUMIFS(NK_XUAT_NHAP!O:O,NK_XUAT_NHAP!E:E,A1352,NK_XUAT_NHAP!B:B,"PXK")</f>
        <v>0</v>
      </c>
      <c r="M1352" s="7">
        <f t="shared" si="86"/>
        <v>0</v>
      </c>
      <c r="N1352" s="7">
        <f t="shared" si="87"/>
        <v>0</v>
      </c>
      <c r="O1352" s="7">
        <f t="shared" si="88"/>
        <v>0</v>
      </c>
    </row>
    <row r="1353" spans="1:15" ht="19.5" customHeight="1" x14ac:dyDescent="0.25">
      <c r="A1353" s="106" t="s">
        <v>2043</v>
      </c>
      <c r="B1353" s="21" t="s">
        <v>698</v>
      </c>
      <c r="C1353" s="23" t="s">
        <v>49</v>
      </c>
      <c r="D1353" s="23">
        <v>0</v>
      </c>
      <c r="E1353" s="23"/>
      <c r="F1353" s="23">
        <v>300700</v>
      </c>
      <c r="G1353" s="107">
        <f t="shared" si="85"/>
        <v>0</v>
      </c>
      <c r="I1353" s="7">
        <f>SUMIFS(NK_XUAT_NHAP!L:L,NK_XUAT_NHAP!E:E,A1353,NK_XUAT_NHAP!B:B,"PNK")</f>
        <v>0</v>
      </c>
      <c r="J1353" s="7">
        <f>SUMIFS(NK_XUAT_NHAP!O:O,NK_XUAT_NHAP!E:E,A1353,NK_XUAT_NHAP!B:B,"PNK")</f>
        <v>0</v>
      </c>
      <c r="K1353" s="7">
        <f>SUMIFS(NK_XUAT_NHAP!L:L,NK_XUAT_NHAP!E:E,A1353,NK_XUAT_NHAP!B:B,"PXK")</f>
        <v>0</v>
      </c>
      <c r="L1353" s="7">
        <f>SUMIFS(NK_XUAT_NHAP!O:O,NK_XUAT_NHAP!E:E,A1353,NK_XUAT_NHAP!B:B,"PXK")</f>
        <v>0</v>
      </c>
      <c r="M1353" s="7">
        <f t="shared" si="86"/>
        <v>0</v>
      </c>
      <c r="N1353" s="7">
        <f t="shared" si="87"/>
        <v>0</v>
      </c>
      <c r="O1353" s="7">
        <f t="shared" si="88"/>
        <v>0</v>
      </c>
    </row>
    <row r="1354" spans="1:15" ht="19.5" customHeight="1" x14ac:dyDescent="0.25">
      <c r="A1354" s="106" t="s">
        <v>2044</v>
      </c>
      <c r="B1354" s="21" t="s">
        <v>700</v>
      </c>
      <c r="C1354" s="23" t="s">
        <v>49</v>
      </c>
      <c r="D1354" s="23">
        <v>0</v>
      </c>
      <c r="E1354" s="23"/>
      <c r="F1354" s="23">
        <v>296600</v>
      </c>
      <c r="G1354" s="107">
        <f t="shared" si="85"/>
        <v>0</v>
      </c>
      <c r="I1354" s="7">
        <f>SUMIFS(NK_XUAT_NHAP!L:L,NK_XUAT_NHAP!E:E,A1354,NK_XUAT_NHAP!B:B,"PNK")</f>
        <v>0</v>
      </c>
      <c r="J1354" s="7">
        <f>SUMIFS(NK_XUAT_NHAP!O:O,NK_XUAT_NHAP!E:E,A1354,NK_XUAT_NHAP!B:B,"PNK")</f>
        <v>0</v>
      </c>
      <c r="K1354" s="7">
        <f>SUMIFS(NK_XUAT_NHAP!L:L,NK_XUAT_NHAP!E:E,A1354,NK_XUAT_NHAP!B:B,"PXK")</f>
        <v>0</v>
      </c>
      <c r="L1354" s="7">
        <f>SUMIFS(NK_XUAT_NHAP!O:O,NK_XUAT_NHAP!E:E,A1354,NK_XUAT_NHAP!B:B,"PXK")</f>
        <v>0</v>
      </c>
      <c r="M1354" s="7">
        <f t="shared" si="86"/>
        <v>0</v>
      </c>
      <c r="N1354" s="7">
        <f t="shared" si="87"/>
        <v>0</v>
      </c>
      <c r="O1354" s="7">
        <f t="shared" si="88"/>
        <v>0</v>
      </c>
    </row>
    <row r="1355" spans="1:15" ht="19.5" customHeight="1" x14ac:dyDescent="0.25">
      <c r="A1355" s="106" t="s">
        <v>2045</v>
      </c>
      <c r="B1355" s="21" t="s">
        <v>702</v>
      </c>
      <c r="C1355" s="23" t="s">
        <v>49</v>
      </c>
      <c r="D1355" s="23">
        <v>0</v>
      </c>
      <c r="E1355" s="23"/>
      <c r="F1355" s="23">
        <v>295700</v>
      </c>
      <c r="G1355" s="107">
        <f t="shared" si="85"/>
        <v>0</v>
      </c>
      <c r="I1355" s="7">
        <f>SUMIFS(NK_XUAT_NHAP!L:L,NK_XUAT_NHAP!E:E,A1355,NK_XUAT_NHAP!B:B,"PNK")</f>
        <v>0</v>
      </c>
      <c r="J1355" s="7">
        <f>SUMIFS(NK_XUAT_NHAP!O:O,NK_XUAT_NHAP!E:E,A1355,NK_XUAT_NHAP!B:B,"PNK")</f>
        <v>0</v>
      </c>
      <c r="K1355" s="7">
        <f>SUMIFS(NK_XUAT_NHAP!L:L,NK_XUAT_NHAP!E:E,A1355,NK_XUAT_NHAP!B:B,"PXK")</f>
        <v>0</v>
      </c>
      <c r="L1355" s="7">
        <f>SUMIFS(NK_XUAT_NHAP!O:O,NK_XUAT_NHAP!E:E,A1355,NK_XUAT_NHAP!B:B,"PXK")</f>
        <v>0</v>
      </c>
      <c r="M1355" s="7">
        <f t="shared" si="86"/>
        <v>0</v>
      </c>
      <c r="N1355" s="7">
        <f t="shared" si="87"/>
        <v>0</v>
      </c>
      <c r="O1355" s="7">
        <f t="shared" si="88"/>
        <v>0</v>
      </c>
    </row>
    <row r="1356" spans="1:15" ht="19.5" customHeight="1" x14ac:dyDescent="0.25">
      <c r="A1356" s="106" t="s">
        <v>2046</v>
      </c>
      <c r="B1356" s="21" t="s">
        <v>704</v>
      </c>
      <c r="C1356" s="23" t="s">
        <v>49</v>
      </c>
      <c r="D1356" s="23">
        <v>0</v>
      </c>
      <c r="E1356" s="23"/>
      <c r="F1356" s="23">
        <v>349600</v>
      </c>
      <c r="G1356" s="107">
        <f t="shared" si="85"/>
        <v>0</v>
      </c>
      <c r="I1356" s="7">
        <f>SUMIFS(NK_XUAT_NHAP!L:L,NK_XUAT_NHAP!E:E,A1356,NK_XUAT_NHAP!B:B,"PNK")</f>
        <v>0</v>
      </c>
      <c r="J1356" s="7">
        <f>SUMIFS(NK_XUAT_NHAP!O:O,NK_XUAT_NHAP!E:E,A1356,NK_XUAT_NHAP!B:B,"PNK")</f>
        <v>0</v>
      </c>
      <c r="K1356" s="7">
        <f>SUMIFS(NK_XUAT_NHAP!L:L,NK_XUAT_NHAP!E:E,A1356,NK_XUAT_NHAP!B:B,"PXK")</f>
        <v>0</v>
      </c>
      <c r="L1356" s="7">
        <f>SUMIFS(NK_XUAT_NHAP!O:O,NK_XUAT_NHAP!E:E,A1356,NK_XUAT_NHAP!B:B,"PXK")</f>
        <v>0</v>
      </c>
      <c r="M1356" s="7">
        <f t="shared" si="86"/>
        <v>0</v>
      </c>
      <c r="N1356" s="7">
        <f t="shared" si="87"/>
        <v>0</v>
      </c>
      <c r="O1356" s="7">
        <f t="shared" si="88"/>
        <v>0</v>
      </c>
    </row>
    <row r="1357" spans="1:15" ht="19.5" customHeight="1" x14ac:dyDescent="0.25">
      <c r="A1357" s="106" t="s">
        <v>2047</v>
      </c>
      <c r="B1357" s="21" t="s">
        <v>706</v>
      </c>
      <c r="C1357" s="23" t="s">
        <v>49</v>
      </c>
      <c r="D1357" s="23">
        <v>0</v>
      </c>
      <c r="E1357" s="23"/>
      <c r="F1357" s="23">
        <v>12300</v>
      </c>
      <c r="G1357" s="107">
        <f t="shared" si="85"/>
        <v>0</v>
      </c>
      <c r="I1357" s="7">
        <f>SUMIFS(NK_XUAT_NHAP!L:L,NK_XUAT_NHAP!E:E,A1357,NK_XUAT_NHAP!B:B,"PNK")</f>
        <v>0</v>
      </c>
      <c r="J1357" s="7">
        <f>SUMIFS(NK_XUAT_NHAP!O:O,NK_XUAT_NHAP!E:E,A1357,NK_XUAT_NHAP!B:B,"PNK")</f>
        <v>0</v>
      </c>
      <c r="K1357" s="7">
        <f>SUMIFS(NK_XUAT_NHAP!L:L,NK_XUAT_NHAP!E:E,A1357,NK_XUAT_NHAP!B:B,"PXK")</f>
        <v>0</v>
      </c>
      <c r="L1357" s="7">
        <f>SUMIFS(NK_XUAT_NHAP!O:O,NK_XUAT_NHAP!E:E,A1357,NK_XUAT_NHAP!B:B,"PXK")</f>
        <v>0</v>
      </c>
      <c r="M1357" s="7">
        <f t="shared" si="86"/>
        <v>0</v>
      </c>
      <c r="N1357" s="7">
        <f t="shared" si="87"/>
        <v>0</v>
      </c>
      <c r="O1357" s="7">
        <f t="shared" si="88"/>
        <v>0</v>
      </c>
    </row>
    <row r="1358" spans="1:15" ht="19.5" customHeight="1" x14ac:dyDescent="0.25">
      <c r="A1358" s="106" t="s">
        <v>2048</v>
      </c>
      <c r="B1358" s="21" t="s">
        <v>714</v>
      </c>
      <c r="C1358" s="23">
        <v>0</v>
      </c>
      <c r="D1358" s="23">
        <v>0</v>
      </c>
      <c r="E1358" s="23"/>
      <c r="F1358" s="23">
        <v>0</v>
      </c>
      <c r="G1358" s="107">
        <f t="shared" si="85"/>
        <v>0</v>
      </c>
      <c r="I1358" s="7">
        <f>SUMIFS(NK_XUAT_NHAP!L:L,NK_XUAT_NHAP!E:E,A1358,NK_XUAT_NHAP!B:B,"PNK")</f>
        <v>0</v>
      </c>
      <c r="J1358" s="7">
        <f>SUMIFS(NK_XUAT_NHAP!O:O,NK_XUAT_NHAP!E:E,A1358,NK_XUAT_NHAP!B:B,"PNK")</f>
        <v>0</v>
      </c>
      <c r="K1358" s="7">
        <f>SUMIFS(NK_XUAT_NHAP!L:L,NK_XUAT_NHAP!E:E,A1358,NK_XUAT_NHAP!B:B,"PXK")</f>
        <v>0</v>
      </c>
      <c r="L1358" s="7">
        <f>SUMIFS(NK_XUAT_NHAP!O:O,NK_XUAT_NHAP!E:E,A1358,NK_XUAT_NHAP!B:B,"PXK")</f>
        <v>0</v>
      </c>
      <c r="M1358" s="7">
        <f t="shared" si="86"/>
        <v>0</v>
      </c>
      <c r="N1358" s="7">
        <f t="shared" si="87"/>
        <v>0</v>
      </c>
      <c r="O1358" s="7">
        <f t="shared" si="88"/>
        <v>0</v>
      </c>
    </row>
    <row r="1359" spans="1:15" ht="19.5" customHeight="1" x14ac:dyDescent="0.25">
      <c r="A1359" s="106" t="s">
        <v>2049</v>
      </c>
      <c r="B1359" s="21" t="s">
        <v>716</v>
      </c>
      <c r="C1359" s="23" t="s">
        <v>717</v>
      </c>
      <c r="D1359" s="23">
        <v>238</v>
      </c>
      <c r="E1359" s="23"/>
      <c r="F1359" s="23">
        <v>120900</v>
      </c>
      <c r="G1359" s="107">
        <f t="shared" si="85"/>
        <v>28774200</v>
      </c>
      <c r="I1359" s="7">
        <f>SUMIFS(NK_XUAT_NHAP!L:L,NK_XUAT_NHAP!E:E,A1359,NK_XUAT_NHAP!B:B,"PNK")</f>
        <v>1</v>
      </c>
      <c r="J1359" s="7">
        <f>SUMIFS(NK_XUAT_NHAP!O:O,NK_XUAT_NHAP!E:E,A1359,NK_XUAT_NHAP!B:B,"PNK")</f>
        <v>0</v>
      </c>
      <c r="K1359" s="7">
        <f>SUMIFS(NK_XUAT_NHAP!L:L,NK_XUAT_NHAP!E:E,A1359,NK_XUAT_NHAP!B:B,"PXK")</f>
        <v>36</v>
      </c>
      <c r="L1359" s="7">
        <f>SUMIFS(NK_XUAT_NHAP!O:O,NK_XUAT_NHAP!E:E,A1359,NK_XUAT_NHAP!B:B,"PXK")</f>
        <v>5418000</v>
      </c>
      <c r="M1359" s="7">
        <f t="shared" si="86"/>
        <v>203</v>
      </c>
      <c r="N1359" s="7">
        <f t="shared" si="87"/>
        <v>23356200</v>
      </c>
      <c r="O1359" s="7">
        <f t="shared" si="88"/>
        <v>115055.1724137931</v>
      </c>
    </row>
    <row r="1360" spans="1:15" ht="19.5" customHeight="1" x14ac:dyDescent="0.25">
      <c r="A1360" s="106" t="s">
        <v>2050</v>
      </c>
      <c r="B1360" s="21" t="s">
        <v>719</v>
      </c>
      <c r="C1360" s="23" t="s">
        <v>717</v>
      </c>
      <c r="D1360" s="23">
        <v>0</v>
      </c>
      <c r="E1360" s="23"/>
      <c r="F1360" s="23">
        <v>133700</v>
      </c>
      <c r="G1360" s="107">
        <f t="shared" si="85"/>
        <v>0</v>
      </c>
      <c r="I1360" s="7">
        <f>SUMIFS(NK_XUAT_NHAP!L:L,NK_XUAT_NHAP!E:E,A1360,NK_XUAT_NHAP!B:B,"PNK")</f>
        <v>0</v>
      </c>
      <c r="J1360" s="7">
        <f>SUMIFS(NK_XUAT_NHAP!O:O,NK_XUAT_NHAP!E:E,A1360,NK_XUAT_NHAP!B:B,"PNK")</f>
        <v>0</v>
      </c>
      <c r="K1360" s="7">
        <f>SUMIFS(NK_XUAT_NHAP!L:L,NK_XUAT_NHAP!E:E,A1360,NK_XUAT_NHAP!B:B,"PXK")</f>
        <v>0</v>
      </c>
      <c r="L1360" s="7">
        <f>SUMIFS(NK_XUAT_NHAP!O:O,NK_XUAT_NHAP!E:E,A1360,NK_XUAT_NHAP!B:B,"PXK")</f>
        <v>0</v>
      </c>
      <c r="M1360" s="7">
        <f t="shared" si="86"/>
        <v>0</v>
      </c>
      <c r="N1360" s="7">
        <f t="shared" si="87"/>
        <v>0</v>
      </c>
      <c r="O1360" s="7">
        <f t="shared" si="88"/>
        <v>0</v>
      </c>
    </row>
    <row r="1361" spans="1:15" ht="19.5" customHeight="1" x14ac:dyDescent="0.25">
      <c r="A1361" s="106" t="s">
        <v>2051</v>
      </c>
      <c r="B1361" s="21" t="s">
        <v>721</v>
      </c>
      <c r="C1361" s="23" t="s">
        <v>52</v>
      </c>
      <c r="D1361" s="23">
        <v>0</v>
      </c>
      <c r="E1361" s="23"/>
      <c r="F1361" s="23">
        <v>0</v>
      </c>
      <c r="G1361" s="107">
        <f t="shared" si="85"/>
        <v>0</v>
      </c>
      <c r="I1361" s="7">
        <f>SUMIFS(NK_XUAT_NHAP!L:L,NK_XUAT_NHAP!E:E,A1361,NK_XUAT_NHAP!B:B,"PNK")</f>
        <v>0</v>
      </c>
      <c r="J1361" s="7">
        <f>SUMIFS(NK_XUAT_NHAP!O:O,NK_XUAT_NHAP!E:E,A1361,NK_XUAT_NHAP!B:B,"PNK")</f>
        <v>0</v>
      </c>
      <c r="K1361" s="7">
        <f>SUMIFS(NK_XUAT_NHAP!L:L,NK_XUAT_NHAP!E:E,A1361,NK_XUAT_NHAP!B:B,"PXK")</f>
        <v>0</v>
      </c>
      <c r="L1361" s="7">
        <f>SUMIFS(NK_XUAT_NHAP!O:O,NK_XUAT_NHAP!E:E,A1361,NK_XUAT_NHAP!B:B,"PXK")</f>
        <v>0</v>
      </c>
      <c r="M1361" s="7">
        <f t="shared" si="86"/>
        <v>0</v>
      </c>
      <c r="N1361" s="7">
        <f t="shared" si="87"/>
        <v>0</v>
      </c>
      <c r="O1361" s="7">
        <f t="shared" si="88"/>
        <v>0</v>
      </c>
    </row>
    <row r="1362" spans="1:15" ht="19.5" customHeight="1" x14ac:dyDescent="0.25">
      <c r="A1362" s="106" t="s">
        <v>2052</v>
      </c>
      <c r="B1362" s="21" t="s">
        <v>723</v>
      </c>
      <c r="C1362" s="23" t="s">
        <v>52</v>
      </c>
      <c r="D1362" s="23">
        <v>0</v>
      </c>
      <c r="E1362" s="23"/>
      <c r="F1362" s="23">
        <v>0</v>
      </c>
      <c r="G1362" s="107">
        <f t="shared" si="85"/>
        <v>0</v>
      </c>
      <c r="I1362" s="7">
        <f>SUMIFS(NK_XUAT_NHAP!L:L,NK_XUAT_NHAP!E:E,A1362,NK_XUAT_NHAP!B:B,"PNK")</f>
        <v>0</v>
      </c>
      <c r="J1362" s="7">
        <f>SUMIFS(NK_XUAT_NHAP!O:O,NK_XUAT_NHAP!E:E,A1362,NK_XUAT_NHAP!B:B,"PNK")</f>
        <v>0</v>
      </c>
      <c r="K1362" s="7">
        <f>SUMIFS(NK_XUAT_NHAP!L:L,NK_XUAT_NHAP!E:E,A1362,NK_XUAT_NHAP!B:B,"PXK")</f>
        <v>0</v>
      </c>
      <c r="L1362" s="7">
        <f>SUMIFS(NK_XUAT_NHAP!O:O,NK_XUAT_NHAP!E:E,A1362,NK_XUAT_NHAP!B:B,"PXK")</f>
        <v>0</v>
      </c>
      <c r="M1362" s="7">
        <f t="shared" si="86"/>
        <v>0</v>
      </c>
      <c r="N1362" s="7">
        <f t="shared" si="87"/>
        <v>0</v>
      </c>
      <c r="O1362" s="7">
        <f t="shared" si="88"/>
        <v>0</v>
      </c>
    </row>
    <row r="1363" spans="1:15" ht="19.5" customHeight="1" x14ac:dyDescent="0.25">
      <c r="A1363" s="106" t="s">
        <v>2053</v>
      </c>
      <c r="B1363" s="21" t="s">
        <v>725</v>
      </c>
      <c r="C1363" s="23" t="s">
        <v>52</v>
      </c>
      <c r="D1363" s="23">
        <v>0</v>
      </c>
      <c r="E1363" s="23"/>
      <c r="F1363" s="23">
        <v>0</v>
      </c>
      <c r="G1363" s="107">
        <f t="shared" si="85"/>
        <v>0</v>
      </c>
      <c r="I1363" s="7">
        <f>SUMIFS(NK_XUAT_NHAP!L:L,NK_XUAT_NHAP!E:E,A1363,NK_XUAT_NHAP!B:B,"PNK")</f>
        <v>0</v>
      </c>
      <c r="J1363" s="7">
        <f>SUMIFS(NK_XUAT_NHAP!O:O,NK_XUAT_NHAP!E:E,A1363,NK_XUAT_NHAP!B:B,"PNK")</f>
        <v>0</v>
      </c>
      <c r="K1363" s="7">
        <f>SUMIFS(NK_XUAT_NHAP!L:L,NK_XUAT_NHAP!E:E,A1363,NK_XUAT_NHAP!B:B,"PXK")</f>
        <v>0</v>
      </c>
      <c r="L1363" s="7">
        <f>SUMIFS(NK_XUAT_NHAP!O:O,NK_XUAT_NHAP!E:E,A1363,NK_XUAT_NHAP!B:B,"PXK")</f>
        <v>0</v>
      </c>
      <c r="M1363" s="7">
        <f t="shared" si="86"/>
        <v>0</v>
      </c>
      <c r="N1363" s="7">
        <f t="shared" si="87"/>
        <v>0</v>
      </c>
      <c r="O1363" s="7">
        <f t="shared" si="88"/>
        <v>0</v>
      </c>
    </row>
    <row r="1364" spans="1:15" ht="19.5" customHeight="1" x14ac:dyDescent="0.25">
      <c r="A1364" s="106" t="s">
        <v>2054</v>
      </c>
      <c r="B1364" s="21" t="s">
        <v>727</v>
      </c>
      <c r="C1364" s="23" t="s">
        <v>52</v>
      </c>
      <c r="D1364" s="23">
        <v>0</v>
      </c>
      <c r="E1364" s="23"/>
      <c r="F1364" s="23">
        <v>0</v>
      </c>
      <c r="G1364" s="107">
        <f t="shared" si="85"/>
        <v>0</v>
      </c>
      <c r="I1364" s="7">
        <f>SUMIFS(NK_XUAT_NHAP!L:L,NK_XUAT_NHAP!E:E,A1364,NK_XUAT_NHAP!B:B,"PNK")</f>
        <v>0</v>
      </c>
      <c r="J1364" s="7">
        <f>SUMIFS(NK_XUAT_NHAP!O:O,NK_XUAT_NHAP!E:E,A1364,NK_XUAT_NHAP!B:B,"PNK")</f>
        <v>0</v>
      </c>
      <c r="K1364" s="7">
        <f>SUMIFS(NK_XUAT_NHAP!L:L,NK_XUAT_NHAP!E:E,A1364,NK_XUAT_NHAP!B:B,"PXK")</f>
        <v>0</v>
      </c>
      <c r="L1364" s="7">
        <f>SUMIFS(NK_XUAT_NHAP!O:O,NK_XUAT_NHAP!E:E,A1364,NK_XUAT_NHAP!B:B,"PXK")</f>
        <v>0</v>
      </c>
      <c r="M1364" s="7">
        <f t="shared" si="86"/>
        <v>0</v>
      </c>
      <c r="N1364" s="7">
        <f t="shared" si="87"/>
        <v>0</v>
      </c>
      <c r="O1364" s="7">
        <f t="shared" si="88"/>
        <v>0</v>
      </c>
    </row>
    <row r="1365" spans="1:15" ht="19.5" customHeight="1" x14ac:dyDescent="0.25">
      <c r="A1365" s="106" t="s">
        <v>2055</v>
      </c>
      <c r="B1365" s="21" t="s">
        <v>729</v>
      </c>
      <c r="C1365" s="23" t="s">
        <v>52</v>
      </c>
      <c r="D1365" s="23">
        <v>0</v>
      </c>
      <c r="E1365" s="23"/>
      <c r="F1365" s="23">
        <v>0</v>
      </c>
      <c r="G1365" s="107">
        <f t="shared" si="85"/>
        <v>0</v>
      </c>
      <c r="I1365" s="7">
        <f>SUMIFS(NK_XUAT_NHAP!L:L,NK_XUAT_NHAP!E:E,A1365,NK_XUAT_NHAP!B:B,"PNK")</f>
        <v>0</v>
      </c>
      <c r="J1365" s="7">
        <f>SUMIFS(NK_XUAT_NHAP!O:O,NK_XUAT_NHAP!E:E,A1365,NK_XUAT_NHAP!B:B,"PNK")</f>
        <v>0</v>
      </c>
      <c r="K1365" s="7">
        <f>SUMIFS(NK_XUAT_NHAP!L:L,NK_XUAT_NHAP!E:E,A1365,NK_XUAT_NHAP!B:B,"PXK")</f>
        <v>0</v>
      </c>
      <c r="L1365" s="7">
        <f>SUMIFS(NK_XUAT_NHAP!O:O,NK_XUAT_NHAP!E:E,A1365,NK_XUAT_NHAP!B:B,"PXK")</f>
        <v>0</v>
      </c>
      <c r="M1365" s="7">
        <f t="shared" si="86"/>
        <v>0</v>
      </c>
      <c r="N1365" s="7">
        <f t="shared" si="87"/>
        <v>0</v>
      </c>
      <c r="O1365" s="7">
        <f t="shared" si="88"/>
        <v>0</v>
      </c>
    </row>
    <row r="1366" spans="1:15" ht="19.5" customHeight="1" x14ac:dyDescent="0.25">
      <c r="A1366" s="106" t="s">
        <v>2056</v>
      </c>
      <c r="B1366" s="21" t="s">
        <v>731</v>
      </c>
      <c r="C1366" s="23" t="s">
        <v>52</v>
      </c>
      <c r="D1366" s="23">
        <v>0</v>
      </c>
      <c r="E1366" s="23"/>
      <c r="F1366" s="23">
        <v>0</v>
      </c>
      <c r="G1366" s="107">
        <f t="shared" si="85"/>
        <v>0</v>
      </c>
      <c r="I1366" s="7">
        <f>SUMIFS(NK_XUAT_NHAP!L:L,NK_XUAT_NHAP!E:E,A1366,NK_XUAT_NHAP!B:B,"PNK")</f>
        <v>0</v>
      </c>
      <c r="J1366" s="7">
        <f>SUMIFS(NK_XUAT_NHAP!O:O,NK_XUAT_NHAP!E:E,A1366,NK_XUAT_NHAP!B:B,"PNK")</f>
        <v>0</v>
      </c>
      <c r="K1366" s="7">
        <f>SUMIFS(NK_XUAT_NHAP!L:L,NK_XUAT_NHAP!E:E,A1366,NK_XUAT_NHAP!B:B,"PXK")</f>
        <v>0</v>
      </c>
      <c r="L1366" s="7">
        <f>SUMIFS(NK_XUAT_NHAP!O:O,NK_XUAT_NHAP!E:E,A1366,NK_XUAT_NHAP!B:B,"PXK")</f>
        <v>0</v>
      </c>
      <c r="M1366" s="7">
        <f t="shared" si="86"/>
        <v>0</v>
      </c>
      <c r="N1366" s="7">
        <f t="shared" si="87"/>
        <v>0</v>
      </c>
      <c r="O1366" s="7">
        <f t="shared" si="88"/>
        <v>0</v>
      </c>
    </row>
    <row r="1367" spans="1:15" ht="19.5" customHeight="1" x14ac:dyDescent="0.25">
      <c r="A1367" s="106" t="s">
        <v>2057</v>
      </c>
      <c r="B1367" s="21" t="s">
        <v>733</v>
      </c>
      <c r="C1367" s="23" t="s">
        <v>52</v>
      </c>
      <c r="D1367" s="23">
        <v>0</v>
      </c>
      <c r="E1367" s="23"/>
      <c r="F1367" s="23">
        <v>0</v>
      </c>
      <c r="G1367" s="107">
        <f t="shared" si="85"/>
        <v>0</v>
      </c>
      <c r="I1367" s="7">
        <f>SUMIFS(NK_XUAT_NHAP!L:L,NK_XUAT_NHAP!E:E,A1367,NK_XUAT_NHAP!B:B,"PNK")</f>
        <v>0</v>
      </c>
      <c r="J1367" s="7">
        <f>SUMIFS(NK_XUAT_NHAP!O:O,NK_XUAT_NHAP!E:E,A1367,NK_XUAT_NHAP!B:B,"PNK")</f>
        <v>0</v>
      </c>
      <c r="K1367" s="7">
        <f>SUMIFS(NK_XUAT_NHAP!L:L,NK_XUAT_NHAP!E:E,A1367,NK_XUAT_NHAP!B:B,"PXK")</f>
        <v>0</v>
      </c>
      <c r="L1367" s="7">
        <f>SUMIFS(NK_XUAT_NHAP!O:O,NK_XUAT_NHAP!E:E,A1367,NK_XUAT_NHAP!B:B,"PXK")</f>
        <v>0</v>
      </c>
      <c r="M1367" s="7">
        <f t="shared" si="86"/>
        <v>0</v>
      </c>
      <c r="N1367" s="7">
        <f t="shared" si="87"/>
        <v>0</v>
      </c>
      <c r="O1367" s="7">
        <f t="shared" si="88"/>
        <v>0</v>
      </c>
    </row>
    <row r="1368" spans="1:15" ht="19.5" customHeight="1" x14ac:dyDescent="0.25">
      <c r="A1368" s="106" t="s">
        <v>2058</v>
      </c>
      <c r="B1368" s="21" t="s">
        <v>735</v>
      </c>
      <c r="C1368" s="23" t="s">
        <v>52</v>
      </c>
      <c r="D1368" s="23">
        <v>0</v>
      </c>
      <c r="E1368" s="23"/>
      <c r="F1368" s="23">
        <v>0</v>
      </c>
      <c r="G1368" s="107">
        <f t="shared" si="85"/>
        <v>0</v>
      </c>
      <c r="I1368" s="7">
        <f>SUMIFS(NK_XUAT_NHAP!L:L,NK_XUAT_NHAP!E:E,A1368,NK_XUAT_NHAP!B:B,"PNK")</f>
        <v>0</v>
      </c>
      <c r="J1368" s="7">
        <f>SUMIFS(NK_XUAT_NHAP!O:O,NK_XUAT_NHAP!E:E,A1368,NK_XUAT_NHAP!B:B,"PNK")</f>
        <v>0</v>
      </c>
      <c r="K1368" s="7">
        <f>SUMIFS(NK_XUAT_NHAP!L:L,NK_XUAT_NHAP!E:E,A1368,NK_XUAT_NHAP!B:B,"PXK")</f>
        <v>0</v>
      </c>
      <c r="L1368" s="7">
        <f>SUMIFS(NK_XUAT_NHAP!O:O,NK_XUAT_NHAP!E:E,A1368,NK_XUAT_NHAP!B:B,"PXK")</f>
        <v>0</v>
      </c>
      <c r="M1368" s="7">
        <f t="shared" si="86"/>
        <v>0</v>
      </c>
      <c r="N1368" s="7">
        <f t="shared" si="87"/>
        <v>0</v>
      </c>
      <c r="O1368" s="7">
        <f t="shared" si="88"/>
        <v>0</v>
      </c>
    </row>
    <row r="1369" spans="1:15" ht="19.5" customHeight="1" x14ac:dyDescent="0.25">
      <c r="A1369" s="106" t="s">
        <v>2059</v>
      </c>
      <c r="B1369" s="21" t="s">
        <v>737</v>
      </c>
      <c r="C1369" s="23" t="s">
        <v>52</v>
      </c>
      <c r="D1369" s="23">
        <v>0</v>
      </c>
      <c r="E1369" s="23"/>
      <c r="F1369" s="23">
        <v>0</v>
      </c>
      <c r="G1369" s="107">
        <f t="shared" si="85"/>
        <v>0</v>
      </c>
      <c r="I1369" s="7">
        <f>SUMIFS(NK_XUAT_NHAP!L:L,NK_XUAT_NHAP!E:E,A1369,NK_XUAT_NHAP!B:B,"PNK")</f>
        <v>0</v>
      </c>
      <c r="J1369" s="7">
        <f>SUMIFS(NK_XUAT_NHAP!O:O,NK_XUAT_NHAP!E:E,A1369,NK_XUAT_NHAP!B:B,"PNK")</f>
        <v>0</v>
      </c>
      <c r="K1369" s="7">
        <f>SUMIFS(NK_XUAT_NHAP!L:L,NK_XUAT_NHAP!E:E,A1369,NK_XUAT_NHAP!B:B,"PXK")</f>
        <v>0</v>
      </c>
      <c r="L1369" s="7">
        <f>SUMIFS(NK_XUAT_NHAP!O:O,NK_XUAT_NHAP!E:E,A1369,NK_XUAT_NHAP!B:B,"PXK")</f>
        <v>0</v>
      </c>
      <c r="M1369" s="7">
        <f t="shared" si="86"/>
        <v>0</v>
      </c>
      <c r="N1369" s="7">
        <f t="shared" si="87"/>
        <v>0</v>
      </c>
      <c r="O1369" s="7">
        <f t="shared" si="88"/>
        <v>0</v>
      </c>
    </row>
    <row r="1370" spans="1:15" ht="19.5" customHeight="1" x14ac:dyDescent="0.25">
      <c r="A1370" s="106" t="s">
        <v>2060</v>
      </c>
      <c r="B1370" s="21" t="s">
        <v>739</v>
      </c>
      <c r="C1370" s="23" t="s">
        <v>52</v>
      </c>
      <c r="D1370" s="23">
        <v>0</v>
      </c>
      <c r="E1370" s="23"/>
      <c r="F1370" s="23">
        <v>0</v>
      </c>
      <c r="G1370" s="107">
        <f t="shared" si="85"/>
        <v>0</v>
      </c>
      <c r="I1370" s="7">
        <f>SUMIFS(NK_XUAT_NHAP!L:L,NK_XUAT_NHAP!E:E,A1370,NK_XUAT_NHAP!B:B,"PNK")</f>
        <v>0</v>
      </c>
      <c r="J1370" s="7">
        <f>SUMIFS(NK_XUAT_NHAP!O:O,NK_XUAT_NHAP!E:E,A1370,NK_XUAT_NHAP!B:B,"PNK")</f>
        <v>0</v>
      </c>
      <c r="K1370" s="7">
        <f>SUMIFS(NK_XUAT_NHAP!L:L,NK_XUAT_NHAP!E:E,A1370,NK_XUAT_NHAP!B:B,"PXK")</f>
        <v>0</v>
      </c>
      <c r="L1370" s="7">
        <f>SUMIFS(NK_XUAT_NHAP!O:O,NK_XUAT_NHAP!E:E,A1370,NK_XUAT_NHAP!B:B,"PXK")</f>
        <v>0</v>
      </c>
      <c r="M1370" s="7">
        <f t="shared" si="86"/>
        <v>0</v>
      </c>
      <c r="N1370" s="7">
        <f t="shared" si="87"/>
        <v>0</v>
      </c>
      <c r="O1370" s="7">
        <f t="shared" si="88"/>
        <v>0</v>
      </c>
    </row>
    <row r="1371" spans="1:15" ht="19.5" customHeight="1" x14ac:dyDescent="0.25">
      <c r="A1371" s="106" t="s">
        <v>2061</v>
      </c>
      <c r="B1371" s="21" t="s">
        <v>741</v>
      </c>
      <c r="C1371" s="23" t="s">
        <v>52</v>
      </c>
      <c r="D1371" s="23">
        <v>0</v>
      </c>
      <c r="E1371" s="23"/>
      <c r="F1371" s="23">
        <v>0</v>
      </c>
      <c r="G1371" s="107">
        <f t="shared" si="85"/>
        <v>0</v>
      </c>
      <c r="I1371" s="7">
        <f>SUMIFS(NK_XUAT_NHAP!L:L,NK_XUAT_NHAP!E:E,A1371,NK_XUAT_NHAP!B:B,"PNK")</f>
        <v>0</v>
      </c>
      <c r="J1371" s="7">
        <f>SUMIFS(NK_XUAT_NHAP!O:O,NK_XUAT_NHAP!E:E,A1371,NK_XUAT_NHAP!B:B,"PNK")</f>
        <v>0</v>
      </c>
      <c r="K1371" s="7">
        <f>SUMIFS(NK_XUAT_NHAP!L:L,NK_XUAT_NHAP!E:E,A1371,NK_XUAT_NHAP!B:B,"PXK")</f>
        <v>0</v>
      </c>
      <c r="L1371" s="7">
        <f>SUMIFS(NK_XUAT_NHAP!O:O,NK_XUAT_NHAP!E:E,A1371,NK_XUAT_NHAP!B:B,"PXK")</f>
        <v>0</v>
      </c>
      <c r="M1371" s="7">
        <f t="shared" si="86"/>
        <v>0</v>
      </c>
      <c r="N1371" s="7">
        <f t="shared" si="87"/>
        <v>0</v>
      </c>
      <c r="O1371" s="7">
        <f t="shared" si="88"/>
        <v>0</v>
      </c>
    </row>
    <row r="1372" spans="1:15" ht="19.5" customHeight="1" x14ac:dyDescent="0.25">
      <c r="A1372" s="106" t="s">
        <v>2062</v>
      </c>
      <c r="B1372" s="21" t="s">
        <v>743</v>
      </c>
      <c r="C1372" s="23" t="s">
        <v>52</v>
      </c>
      <c r="D1372" s="23">
        <v>0</v>
      </c>
      <c r="E1372" s="23"/>
      <c r="F1372" s="23">
        <v>0</v>
      </c>
      <c r="G1372" s="107">
        <f t="shared" si="85"/>
        <v>0</v>
      </c>
      <c r="I1372" s="7">
        <f>SUMIFS(NK_XUAT_NHAP!L:L,NK_XUAT_NHAP!E:E,A1372,NK_XUAT_NHAP!B:B,"PNK")</f>
        <v>0</v>
      </c>
      <c r="J1372" s="7">
        <f>SUMIFS(NK_XUAT_NHAP!O:O,NK_XUAT_NHAP!E:E,A1372,NK_XUAT_NHAP!B:B,"PNK")</f>
        <v>0</v>
      </c>
      <c r="K1372" s="7">
        <f>SUMIFS(NK_XUAT_NHAP!L:L,NK_XUAT_NHAP!E:E,A1372,NK_XUAT_NHAP!B:B,"PXK")</f>
        <v>0</v>
      </c>
      <c r="L1372" s="7">
        <f>SUMIFS(NK_XUAT_NHAP!O:O,NK_XUAT_NHAP!E:E,A1372,NK_XUAT_NHAP!B:B,"PXK")</f>
        <v>0</v>
      </c>
      <c r="M1372" s="7">
        <f t="shared" si="86"/>
        <v>0</v>
      </c>
      <c r="N1372" s="7">
        <f t="shared" si="87"/>
        <v>0</v>
      </c>
      <c r="O1372" s="7">
        <f t="shared" si="88"/>
        <v>0</v>
      </c>
    </row>
    <row r="1373" spans="1:15" ht="19.5" customHeight="1" x14ac:dyDescent="0.25">
      <c r="A1373" s="106" t="s">
        <v>2063</v>
      </c>
      <c r="B1373" s="21" t="s">
        <v>745</v>
      </c>
      <c r="C1373" s="23">
        <v>0</v>
      </c>
      <c r="D1373" s="23">
        <v>0</v>
      </c>
      <c r="E1373" s="23"/>
      <c r="F1373" s="23">
        <v>0</v>
      </c>
      <c r="G1373" s="107">
        <f t="shared" si="85"/>
        <v>0</v>
      </c>
      <c r="I1373" s="7">
        <f>SUMIFS(NK_XUAT_NHAP!L:L,NK_XUAT_NHAP!E:E,A1373,NK_XUAT_NHAP!B:B,"PNK")</f>
        <v>0</v>
      </c>
      <c r="J1373" s="7">
        <f>SUMIFS(NK_XUAT_NHAP!O:O,NK_XUAT_NHAP!E:E,A1373,NK_XUAT_NHAP!B:B,"PNK")</f>
        <v>0</v>
      </c>
      <c r="K1373" s="7">
        <f>SUMIFS(NK_XUAT_NHAP!L:L,NK_XUAT_NHAP!E:E,A1373,NK_XUAT_NHAP!B:B,"PXK")</f>
        <v>0</v>
      </c>
      <c r="L1373" s="7">
        <f>SUMIFS(NK_XUAT_NHAP!O:O,NK_XUAT_NHAP!E:E,A1373,NK_XUAT_NHAP!B:B,"PXK")</f>
        <v>0</v>
      </c>
      <c r="M1373" s="7">
        <f t="shared" si="86"/>
        <v>0</v>
      </c>
      <c r="N1373" s="7">
        <f t="shared" si="87"/>
        <v>0</v>
      </c>
      <c r="O1373" s="7">
        <f t="shared" si="88"/>
        <v>0</v>
      </c>
    </row>
    <row r="1374" spans="1:15" ht="19.5" customHeight="1" x14ac:dyDescent="0.25">
      <c r="A1374" s="106" t="s">
        <v>2064</v>
      </c>
      <c r="B1374" s="21" t="s">
        <v>747</v>
      </c>
      <c r="C1374" s="23" t="s">
        <v>49</v>
      </c>
      <c r="D1374" s="23">
        <v>0</v>
      </c>
      <c r="E1374" s="23"/>
      <c r="F1374" s="23">
        <v>54100</v>
      </c>
      <c r="G1374" s="107">
        <f t="shared" si="85"/>
        <v>0</v>
      </c>
      <c r="I1374" s="7">
        <f>SUMIFS(NK_XUAT_NHAP!L:L,NK_XUAT_NHAP!E:E,A1374,NK_XUAT_NHAP!B:B,"PNK")</f>
        <v>0</v>
      </c>
      <c r="J1374" s="7">
        <f>SUMIFS(NK_XUAT_NHAP!O:O,NK_XUAT_NHAP!E:E,A1374,NK_XUAT_NHAP!B:B,"PNK")</f>
        <v>0</v>
      </c>
      <c r="K1374" s="7">
        <f>SUMIFS(NK_XUAT_NHAP!L:L,NK_XUAT_NHAP!E:E,A1374,NK_XUAT_NHAP!B:B,"PXK")</f>
        <v>0</v>
      </c>
      <c r="L1374" s="7">
        <f>SUMIFS(NK_XUAT_NHAP!O:O,NK_XUAT_NHAP!E:E,A1374,NK_XUAT_NHAP!B:B,"PXK")</f>
        <v>0</v>
      </c>
      <c r="M1374" s="7">
        <f t="shared" si="86"/>
        <v>0</v>
      </c>
      <c r="N1374" s="7">
        <f t="shared" si="87"/>
        <v>0</v>
      </c>
      <c r="O1374" s="7">
        <f t="shared" si="88"/>
        <v>0</v>
      </c>
    </row>
    <row r="1375" spans="1:15" ht="19.5" customHeight="1" x14ac:dyDescent="0.25">
      <c r="A1375" s="106" t="s">
        <v>2065</v>
      </c>
      <c r="B1375" s="21" t="s">
        <v>749</v>
      </c>
      <c r="C1375" s="23" t="s">
        <v>49</v>
      </c>
      <c r="D1375" s="23">
        <v>0</v>
      </c>
      <c r="E1375" s="23"/>
      <c r="F1375" s="23">
        <v>32100</v>
      </c>
      <c r="G1375" s="107">
        <f t="shared" si="85"/>
        <v>0</v>
      </c>
      <c r="I1375" s="7">
        <f>SUMIFS(NK_XUAT_NHAP!L:L,NK_XUAT_NHAP!E:E,A1375,NK_XUAT_NHAP!B:B,"PNK")</f>
        <v>0</v>
      </c>
      <c r="J1375" s="7">
        <f>SUMIFS(NK_XUAT_NHAP!O:O,NK_XUAT_NHAP!E:E,A1375,NK_XUAT_NHAP!B:B,"PNK")</f>
        <v>0</v>
      </c>
      <c r="K1375" s="7">
        <f>SUMIFS(NK_XUAT_NHAP!L:L,NK_XUAT_NHAP!E:E,A1375,NK_XUAT_NHAP!B:B,"PXK")</f>
        <v>0</v>
      </c>
      <c r="L1375" s="7">
        <f>SUMIFS(NK_XUAT_NHAP!O:O,NK_XUAT_NHAP!E:E,A1375,NK_XUAT_NHAP!B:B,"PXK")</f>
        <v>0</v>
      </c>
      <c r="M1375" s="7">
        <f t="shared" si="86"/>
        <v>0</v>
      </c>
      <c r="N1375" s="7">
        <f t="shared" si="87"/>
        <v>0</v>
      </c>
      <c r="O1375" s="7">
        <f t="shared" si="88"/>
        <v>0</v>
      </c>
    </row>
    <row r="1376" spans="1:15" ht="19.5" customHeight="1" x14ac:dyDescent="0.25">
      <c r="A1376" s="106" t="s">
        <v>2066</v>
      </c>
      <c r="B1376" s="21" t="s">
        <v>751</v>
      </c>
      <c r="C1376" s="23" t="s">
        <v>49</v>
      </c>
      <c r="D1376" s="23">
        <v>0</v>
      </c>
      <c r="E1376" s="23"/>
      <c r="F1376" s="23">
        <v>43300</v>
      </c>
      <c r="G1376" s="107">
        <f t="shared" si="85"/>
        <v>0</v>
      </c>
      <c r="I1376" s="7">
        <f>SUMIFS(NK_XUAT_NHAP!L:L,NK_XUAT_NHAP!E:E,A1376,NK_XUAT_NHAP!B:B,"PNK")</f>
        <v>0</v>
      </c>
      <c r="J1376" s="7">
        <f>SUMIFS(NK_XUAT_NHAP!O:O,NK_XUAT_NHAP!E:E,A1376,NK_XUAT_NHAP!B:B,"PNK")</f>
        <v>0</v>
      </c>
      <c r="K1376" s="7">
        <f>SUMIFS(NK_XUAT_NHAP!L:L,NK_XUAT_NHAP!E:E,A1376,NK_XUAT_NHAP!B:B,"PXK")</f>
        <v>0</v>
      </c>
      <c r="L1376" s="7">
        <f>SUMIFS(NK_XUAT_NHAP!O:O,NK_XUAT_NHAP!E:E,A1376,NK_XUAT_NHAP!B:B,"PXK")</f>
        <v>0</v>
      </c>
      <c r="M1376" s="7">
        <f t="shared" si="86"/>
        <v>0</v>
      </c>
      <c r="N1376" s="7">
        <f t="shared" si="87"/>
        <v>0</v>
      </c>
      <c r="O1376" s="7">
        <f t="shared" si="88"/>
        <v>0</v>
      </c>
    </row>
    <row r="1377" spans="1:15" ht="19.5" customHeight="1" x14ac:dyDescent="0.25">
      <c r="A1377" s="106" t="s">
        <v>2067</v>
      </c>
      <c r="B1377" s="21" t="s">
        <v>753</v>
      </c>
      <c r="C1377" s="23" t="s">
        <v>49</v>
      </c>
      <c r="D1377" s="23">
        <v>0</v>
      </c>
      <c r="E1377" s="23"/>
      <c r="F1377" s="23">
        <v>51500</v>
      </c>
      <c r="G1377" s="107">
        <f t="shared" si="85"/>
        <v>0</v>
      </c>
      <c r="I1377" s="7">
        <f>SUMIFS(NK_XUAT_NHAP!L:L,NK_XUAT_NHAP!E:E,A1377,NK_XUAT_NHAP!B:B,"PNK")</f>
        <v>0</v>
      </c>
      <c r="J1377" s="7">
        <f>SUMIFS(NK_XUAT_NHAP!O:O,NK_XUAT_NHAP!E:E,A1377,NK_XUAT_NHAP!B:B,"PNK")</f>
        <v>0</v>
      </c>
      <c r="K1377" s="7">
        <f>SUMIFS(NK_XUAT_NHAP!L:L,NK_XUAT_NHAP!E:E,A1377,NK_XUAT_NHAP!B:B,"PXK")</f>
        <v>0</v>
      </c>
      <c r="L1377" s="7">
        <f>SUMIFS(NK_XUAT_NHAP!O:O,NK_XUAT_NHAP!E:E,A1377,NK_XUAT_NHAP!B:B,"PXK")</f>
        <v>0</v>
      </c>
      <c r="M1377" s="7">
        <f t="shared" si="86"/>
        <v>0</v>
      </c>
      <c r="N1377" s="7">
        <f t="shared" si="87"/>
        <v>0</v>
      </c>
      <c r="O1377" s="7">
        <f t="shared" si="88"/>
        <v>0</v>
      </c>
    </row>
    <row r="1378" spans="1:15" ht="19.5" customHeight="1" x14ac:dyDescent="0.25">
      <c r="A1378" s="106" t="s">
        <v>2068</v>
      </c>
      <c r="B1378" s="21" t="s">
        <v>755</v>
      </c>
      <c r="C1378" s="23" t="s">
        <v>49</v>
      </c>
      <c r="D1378" s="23">
        <v>0</v>
      </c>
      <c r="E1378" s="23"/>
      <c r="F1378" s="23">
        <v>21000</v>
      </c>
      <c r="G1378" s="107">
        <f t="shared" si="85"/>
        <v>0</v>
      </c>
      <c r="I1378" s="7">
        <f>SUMIFS(NK_XUAT_NHAP!L:L,NK_XUAT_NHAP!E:E,A1378,NK_XUAT_NHAP!B:B,"PNK")</f>
        <v>0</v>
      </c>
      <c r="J1378" s="7">
        <f>SUMIFS(NK_XUAT_NHAP!O:O,NK_XUAT_NHAP!E:E,A1378,NK_XUAT_NHAP!B:B,"PNK")</f>
        <v>0</v>
      </c>
      <c r="K1378" s="7">
        <f>SUMIFS(NK_XUAT_NHAP!L:L,NK_XUAT_NHAP!E:E,A1378,NK_XUAT_NHAP!B:B,"PXK")</f>
        <v>0</v>
      </c>
      <c r="L1378" s="7">
        <f>SUMIFS(NK_XUAT_NHAP!O:O,NK_XUAT_NHAP!E:E,A1378,NK_XUAT_NHAP!B:B,"PXK")</f>
        <v>0</v>
      </c>
      <c r="M1378" s="7">
        <f t="shared" si="86"/>
        <v>0</v>
      </c>
      <c r="N1378" s="7">
        <f t="shared" si="87"/>
        <v>0</v>
      </c>
      <c r="O1378" s="7">
        <f t="shared" si="88"/>
        <v>0</v>
      </c>
    </row>
    <row r="1379" spans="1:15" ht="19.5" customHeight="1" x14ac:dyDescent="0.25">
      <c r="A1379" s="106" t="s">
        <v>2069</v>
      </c>
      <c r="B1379" s="21" t="s">
        <v>757</v>
      </c>
      <c r="C1379" s="23" t="s">
        <v>49</v>
      </c>
      <c r="D1379" s="23">
        <v>0</v>
      </c>
      <c r="E1379" s="23"/>
      <c r="F1379" s="23">
        <v>23800</v>
      </c>
      <c r="G1379" s="107">
        <f t="shared" si="85"/>
        <v>0</v>
      </c>
      <c r="I1379" s="7">
        <f>SUMIFS(NK_XUAT_NHAP!L:L,NK_XUAT_NHAP!E:E,A1379,NK_XUAT_NHAP!B:B,"PNK")</f>
        <v>0</v>
      </c>
      <c r="J1379" s="7">
        <f>SUMIFS(NK_XUAT_NHAP!O:O,NK_XUAT_NHAP!E:E,A1379,NK_XUAT_NHAP!B:B,"PNK")</f>
        <v>0</v>
      </c>
      <c r="K1379" s="7">
        <f>SUMIFS(NK_XUAT_NHAP!L:L,NK_XUAT_NHAP!E:E,A1379,NK_XUAT_NHAP!B:B,"PXK")</f>
        <v>0</v>
      </c>
      <c r="L1379" s="7">
        <f>SUMIFS(NK_XUAT_NHAP!O:O,NK_XUAT_NHAP!E:E,A1379,NK_XUAT_NHAP!B:B,"PXK")</f>
        <v>0</v>
      </c>
      <c r="M1379" s="7">
        <f t="shared" si="86"/>
        <v>0</v>
      </c>
      <c r="N1379" s="7">
        <f t="shared" si="87"/>
        <v>0</v>
      </c>
      <c r="O1379" s="7">
        <f t="shared" si="88"/>
        <v>0</v>
      </c>
    </row>
    <row r="1380" spans="1:15" ht="19.5" customHeight="1" x14ac:dyDescent="0.25">
      <c r="A1380" s="106" t="s">
        <v>2070</v>
      </c>
      <c r="B1380" s="21" t="s">
        <v>759</v>
      </c>
      <c r="C1380" s="23" t="s">
        <v>49</v>
      </c>
      <c r="D1380" s="23">
        <v>0</v>
      </c>
      <c r="E1380" s="23"/>
      <c r="F1380" s="23">
        <v>22900</v>
      </c>
      <c r="G1380" s="107">
        <f t="shared" si="85"/>
        <v>0</v>
      </c>
      <c r="I1380" s="7">
        <f>SUMIFS(NK_XUAT_NHAP!L:L,NK_XUAT_NHAP!E:E,A1380,NK_XUAT_NHAP!B:B,"PNK")</f>
        <v>0</v>
      </c>
      <c r="J1380" s="7">
        <f>SUMIFS(NK_XUAT_NHAP!O:O,NK_XUAT_NHAP!E:E,A1380,NK_XUAT_NHAP!B:B,"PNK")</f>
        <v>0</v>
      </c>
      <c r="K1380" s="7">
        <f>SUMIFS(NK_XUAT_NHAP!L:L,NK_XUAT_NHAP!E:E,A1380,NK_XUAT_NHAP!B:B,"PXK")</f>
        <v>0</v>
      </c>
      <c r="L1380" s="7">
        <f>SUMIFS(NK_XUAT_NHAP!O:O,NK_XUAT_NHAP!E:E,A1380,NK_XUAT_NHAP!B:B,"PXK")</f>
        <v>0</v>
      </c>
      <c r="M1380" s="7">
        <f t="shared" si="86"/>
        <v>0</v>
      </c>
      <c r="N1380" s="7">
        <f t="shared" si="87"/>
        <v>0</v>
      </c>
      <c r="O1380" s="7">
        <f t="shared" si="88"/>
        <v>0</v>
      </c>
    </row>
    <row r="1381" spans="1:15" ht="19.5" customHeight="1" x14ac:dyDescent="0.25">
      <c r="A1381" s="106" t="s">
        <v>2071</v>
      </c>
      <c r="B1381" s="21" t="s">
        <v>761</v>
      </c>
      <c r="C1381" s="23" t="s">
        <v>49</v>
      </c>
      <c r="D1381" s="23">
        <v>0</v>
      </c>
      <c r="E1381" s="23"/>
      <c r="F1381" s="23">
        <v>91200</v>
      </c>
      <c r="G1381" s="107">
        <f t="shared" si="85"/>
        <v>0</v>
      </c>
      <c r="I1381" s="7">
        <f>SUMIFS(NK_XUAT_NHAP!L:L,NK_XUAT_NHAP!E:E,A1381,NK_XUAT_NHAP!B:B,"PNK")</f>
        <v>0</v>
      </c>
      <c r="J1381" s="7">
        <f>SUMIFS(NK_XUAT_NHAP!O:O,NK_XUAT_NHAP!E:E,A1381,NK_XUAT_NHAP!B:B,"PNK")</f>
        <v>0</v>
      </c>
      <c r="K1381" s="7">
        <f>SUMIFS(NK_XUAT_NHAP!L:L,NK_XUAT_NHAP!E:E,A1381,NK_XUAT_NHAP!B:B,"PXK")</f>
        <v>0</v>
      </c>
      <c r="L1381" s="7">
        <f>SUMIFS(NK_XUAT_NHAP!O:O,NK_XUAT_NHAP!E:E,A1381,NK_XUAT_NHAP!B:B,"PXK")</f>
        <v>0</v>
      </c>
      <c r="M1381" s="7">
        <f t="shared" si="86"/>
        <v>0</v>
      </c>
      <c r="N1381" s="7">
        <f t="shared" si="87"/>
        <v>0</v>
      </c>
      <c r="O1381" s="7">
        <f t="shared" si="88"/>
        <v>0</v>
      </c>
    </row>
    <row r="1382" spans="1:15" ht="19.5" customHeight="1" x14ac:dyDescent="0.25">
      <c r="A1382" s="106" t="s">
        <v>2072</v>
      </c>
      <c r="B1382" s="21" t="s">
        <v>763</v>
      </c>
      <c r="C1382" s="23" t="s">
        <v>49</v>
      </c>
      <c r="D1382" s="23">
        <v>0</v>
      </c>
      <c r="E1382" s="23"/>
      <c r="F1382" s="23">
        <v>53600</v>
      </c>
      <c r="G1382" s="107">
        <f t="shared" si="85"/>
        <v>0</v>
      </c>
      <c r="I1382" s="7">
        <f>SUMIFS(NK_XUAT_NHAP!L:L,NK_XUAT_NHAP!E:E,A1382,NK_XUAT_NHAP!B:B,"PNK")</f>
        <v>0</v>
      </c>
      <c r="J1382" s="7">
        <f>SUMIFS(NK_XUAT_NHAP!O:O,NK_XUAT_NHAP!E:E,A1382,NK_XUAT_NHAP!B:B,"PNK")</f>
        <v>0</v>
      </c>
      <c r="K1382" s="7">
        <f>SUMIFS(NK_XUAT_NHAP!L:L,NK_XUAT_NHAP!E:E,A1382,NK_XUAT_NHAP!B:B,"PXK")</f>
        <v>0</v>
      </c>
      <c r="L1382" s="7">
        <f>SUMIFS(NK_XUAT_NHAP!O:O,NK_XUAT_NHAP!E:E,A1382,NK_XUAT_NHAP!B:B,"PXK")</f>
        <v>0</v>
      </c>
      <c r="M1382" s="7">
        <f t="shared" si="86"/>
        <v>0</v>
      </c>
      <c r="N1382" s="7">
        <f t="shared" si="87"/>
        <v>0</v>
      </c>
      <c r="O1382" s="7">
        <f t="shared" si="88"/>
        <v>0</v>
      </c>
    </row>
    <row r="1383" spans="1:15" ht="19.5" customHeight="1" x14ac:dyDescent="0.25">
      <c r="A1383" s="106" t="s">
        <v>2073</v>
      </c>
      <c r="B1383" s="21" t="s">
        <v>765</v>
      </c>
      <c r="C1383" s="23" t="s">
        <v>49</v>
      </c>
      <c r="D1383" s="23">
        <v>0</v>
      </c>
      <c r="E1383" s="23"/>
      <c r="F1383" s="23">
        <v>45500</v>
      </c>
      <c r="G1383" s="107">
        <f t="shared" si="85"/>
        <v>0</v>
      </c>
      <c r="I1383" s="7">
        <f>SUMIFS(NK_XUAT_NHAP!L:L,NK_XUAT_NHAP!E:E,A1383,NK_XUAT_NHAP!B:B,"PNK")</f>
        <v>0</v>
      </c>
      <c r="J1383" s="7">
        <f>SUMIFS(NK_XUAT_NHAP!O:O,NK_XUAT_NHAP!E:E,A1383,NK_XUAT_NHAP!B:B,"PNK")</f>
        <v>0</v>
      </c>
      <c r="K1383" s="7">
        <f>SUMIFS(NK_XUAT_NHAP!L:L,NK_XUAT_NHAP!E:E,A1383,NK_XUAT_NHAP!B:B,"PXK")</f>
        <v>0</v>
      </c>
      <c r="L1383" s="7">
        <f>SUMIFS(NK_XUAT_NHAP!O:O,NK_XUAT_NHAP!E:E,A1383,NK_XUAT_NHAP!B:B,"PXK")</f>
        <v>0</v>
      </c>
      <c r="M1383" s="7">
        <f t="shared" si="86"/>
        <v>0</v>
      </c>
      <c r="N1383" s="7">
        <f t="shared" si="87"/>
        <v>0</v>
      </c>
      <c r="O1383" s="7">
        <f t="shared" si="88"/>
        <v>0</v>
      </c>
    </row>
    <row r="1384" spans="1:15" ht="19.5" customHeight="1" x14ac:dyDescent="0.25">
      <c r="A1384" s="106" t="s">
        <v>2074</v>
      </c>
      <c r="B1384" s="21" t="s">
        <v>767</v>
      </c>
      <c r="C1384" s="23">
        <v>0</v>
      </c>
      <c r="D1384" s="23">
        <v>0</v>
      </c>
      <c r="E1384" s="23"/>
      <c r="F1384" s="23">
        <v>0</v>
      </c>
      <c r="G1384" s="107">
        <f t="shared" si="85"/>
        <v>0</v>
      </c>
      <c r="I1384" s="7">
        <f>SUMIFS(NK_XUAT_NHAP!L:L,NK_XUAT_NHAP!E:E,A1384,NK_XUAT_NHAP!B:B,"PNK")</f>
        <v>0</v>
      </c>
      <c r="J1384" s="7">
        <f>SUMIFS(NK_XUAT_NHAP!O:O,NK_XUAT_NHAP!E:E,A1384,NK_XUAT_NHAP!B:B,"PNK")</f>
        <v>0</v>
      </c>
      <c r="K1384" s="7">
        <f>SUMIFS(NK_XUAT_NHAP!L:L,NK_XUAT_NHAP!E:E,A1384,NK_XUAT_NHAP!B:B,"PXK")</f>
        <v>0</v>
      </c>
      <c r="L1384" s="7">
        <f>SUMIFS(NK_XUAT_NHAP!O:O,NK_XUAT_NHAP!E:E,A1384,NK_XUAT_NHAP!B:B,"PXK")</f>
        <v>0</v>
      </c>
      <c r="M1384" s="7">
        <f t="shared" si="86"/>
        <v>0</v>
      </c>
      <c r="N1384" s="7">
        <f t="shared" si="87"/>
        <v>0</v>
      </c>
      <c r="O1384" s="7">
        <f t="shared" si="88"/>
        <v>0</v>
      </c>
    </row>
    <row r="1385" spans="1:15" ht="19.5" customHeight="1" x14ac:dyDescent="0.25">
      <c r="A1385" s="106" t="s">
        <v>2075</v>
      </c>
      <c r="B1385" s="21" t="s">
        <v>769</v>
      </c>
      <c r="C1385" s="23" t="s">
        <v>49</v>
      </c>
      <c r="D1385" s="23">
        <v>0</v>
      </c>
      <c r="E1385" s="23"/>
      <c r="F1385" s="23">
        <v>127300</v>
      </c>
      <c r="G1385" s="107">
        <f t="shared" si="85"/>
        <v>0</v>
      </c>
      <c r="I1385" s="7">
        <f>SUMIFS(NK_XUAT_NHAP!L:L,NK_XUAT_NHAP!E:E,A1385,NK_XUAT_NHAP!B:B,"PNK")</f>
        <v>0</v>
      </c>
      <c r="J1385" s="7">
        <f>SUMIFS(NK_XUAT_NHAP!O:O,NK_XUAT_NHAP!E:E,A1385,NK_XUAT_NHAP!B:B,"PNK")</f>
        <v>0</v>
      </c>
      <c r="K1385" s="7">
        <f>SUMIFS(NK_XUAT_NHAP!L:L,NK_XUAT_NHAP!E:E,A1385,NK_XUAT_NHAP!B:B,"PXK")</f>
        <v>0</v>
      </c>
      <c r="L1385" s="7">
        <f>SUMIFS(NK_XUAT_NHAP!O:O,NK_XUAT_NHAP!E:E,A1385,NK_XUAT_NHAP!B:B,"PXK")</f>
        <v>0</v>
      </c>
      <c r="M1385" s="7">
        <f t="shared" si="86"/>
        <v>0</v>
      </c>
      <c r="N1385" s="7">
        <f t="shared" si="87"/>
        <v>0</v>
      </c>
      <c r="O1385" s="7">
        <f t="shared" si="88"/>
        <v>0</v>
      </c>
    </row>
    <row r="1386" spans="1:15" ht="19.5" customHeight="1" x14ac:dyDescent="0.25">
      <c r="A1386" s="106" t="s">
        <v>2076</v>
      </c>
      <c r="B1386" s="21" t="s">
        <v>771</v>
      </c>
      <c r="C1386" s="23" t="s">
        <v>49</v>
      </c>
      <c r="D1386" s="23">
        <v>0</v>
      </c>
      <c r="E1386" s="23"/>
      <c r="F1386" s="23">
        <v>258400</v>
      </c>
      <c r="G1386" s="107">
        <f t="shared" si="85"/>
        <v>0</v>
      </c>
      <c r="I1386" s="7">
        <f>SUMIFS(NK_XUAT_NHAP!L:L,NK_XUAT_NHAP!E:E,A1386,NK_XUAT_NHAP!B:B,"PNK")</f>
        <v>0</v>
      </c>
      <c r="J1386" s="7">
        <f>SUMIFS(NK_XUAT_NHAP!O:O,NK_XUAT_NHAP!E:E,A1386,NK_XUAT_NHAP!B:B,"PNK")</f>
        <v>0</v>
      </c>
      <c r="K1386" s="7">
        <f>SUMIFS(NK_XUAT_NHAP!L:L,NK_XUAT_NHAP!E:E,A1386,NK_XUAT_NHAP!B:B,"PXK")</f>
        <v>0</v>
      </c>
      <c r="L1386" s="7">
        <f>SUMIFS(NK_XUAT_NHAP!O:O,NK_XUAT_NHAP!E:E,A1386,NK_XUAT_NHAP!B:B,"PXK")</f>
        <v>0</v>
      </c>
      <c r="M1386" s="7">
        <f t="shared" si="86"/>
        <v>0</v>
      </c>
      <c r="N1386" s="7">
        <f t="shared" si="87"/>
        <v>0</v>
      </c>
      <c r="O1386" s="7">
        <f t="shared" si="88"/>
        <v>0</v>
      </c>
    </row>
    <row r="1387" spans="1:15" ht="19.5" customHeight="1" x14ac:dyDescent="0.25">
      <c r="A1387" s="106" t="s">
        <v>2077</v>
      </c>
      <c r="B1387" s="21" t="s">
        <v>773</v>
      </c>
      <c r="C1387" s="23" t="s">
        <v>49</v>
      </c>
      <c r="D1387" s="23">
        <v>0</v>
      </c>
      <c r="E1387" s="23"/>
      <c r="F1387" s="23">
        <v>424900</v>
      </c>
      <c r="G1387" s="107">
        <f t="shared" si="85"/>
        <v>0</v>
      </c>
      <c r="I1387" s="7">
        <f>SUMIFS(NK_XUAT_NHAP!L:L,NK_XUAT_NHAP!E:E,A1387,NK_XUAT_NHAP!B:B,"PNK")</f>
        <v>0</v>
      </c>
      <c r="J1387" s="7">
        <f>SUMIFS(NK_XUAT_NHAP!O:O,NK_XUAT_NHAP!E:E,A1387,NK_XUAT_NHAP!B:B,"PNK")</f>
        <v>0</v>
      </c>
      <c r="K1387" s="7">
        <f>SUMIFS(NK_XUAT_NHAP!L:L,NK_XUAT_NHAP!E:E,A1387,NK_XUAT_NHAP!B:B,"PXK")</f>
        <v>0</v>
      </c>
      <c r="L1387" s="7">
        <f>SUMIFS(NK_XUAT_NHAP!O:O,NK_XUAT_NHAP!E:E,A1387,NK_XUAT_NHAP!B:B,"PXK")</f>
        <v>0</v>
      </c>
      <c r="M1387" s="7">
        <f t="shared" si="86"/>
        <v>0</v>
      </c>
      <c r="N1387" s="7">
        <f t="shared" si="87"/>
        <v>0</v>
      </c>
      <c r="O1387" s="7">
        <f t="shared" si="88"/>
        <v>0</v>
      </c>
    </row>
    <row r="1388" spans="1:15" ht="19.5" customHeight="1" x14ac:dyDescent="0.25">
      <c r="A1388" s="106" t="s">
        <v>2078</v>
      </c>
      <c r="B1388" s="21" t="s">
        <v>775</v>
      </c>
      <c r="C1388" s="23" t="s">
        <v>49</v>
      </c>
      <c r="D1388" s="23">
        <v>0</v>
      </c>
      <c r="E1388" s="23"/>
      <c r="F1388" s="23">
        <v>129300</v>
      </c>
      <c r="G1388" s="107">
        <f t="shared" si="85"/>
        <v>0</v>
      </c>
      <c r="I1388" s="7">
        <f>SUMIFS(NK_XUAT_NHAP!L:L,NK_XUAT_NHAP!E:E,A1388,NK_XUAT_NHAP!B:B,"PNK")</f>
        <v>0</v>
      </c>
      <c r="J1388" s="7">
        <f>SUMIFS(NK_XUAT_NHAP!O:O,NK_XUAT_NHAP!E:E,A1388,NK_XUAT_NHAP!B:B,"PNK")</f>
        <v>0</v>
      </c>
      <c r="K1388" s="7">
        <f>SUMIFS(NK_XUAT_NHAP!L:L,NK_XUAT_NHAP!E:E,A1388,NK_XUAT_NHAP!B:B,"PXK")</f>
        <v>0</v>
      </c>
      <c r="L1388" s="7">
        <f>SUMIFS(NK_XUAT_NHAP!O:O,NK_XUAT_NHAP!E:E,A1388,NK_XUAT_NHAP!B:B,"PXK")</f>
        <v>0</v>
      </c>
      <c r="M1388" s="7">
        <f t="shared" si="86"/>
        <v>0</v>
      </c>
      <c r="N1388" s="7">
        <f t="shared" si="87"/>
        <v>0</v>
      </c>
      <c r="O1388" s="7">
        <f t="shared" si="88"/>
        <v>0</v>
      </c>
    </row>
    <row r="1389" spans="1:15" ht="19.5" customHeight="1" x14ac:dyDescent="0.25">
      <c r="A1389" s="106" t="s">
        <v>2079</v>
      </c>
      <c r="B1389" s="21" t="s">
        <v>777</v>
      </c>
      <c r="C1389" s="23" t="s">
        <v>49</v>
      </c>
      <c r="D1389" s="23">
        <v>0</v>
      </c>
      <c r="E1389" s="23"/>
      <c r="F1389" s="23">
        <v>272100</v>
      </c>
      <c r="G1389" s="107">
        <f t="shared" si="85"/>
        <v>0</v>
      </c>
      <c r="I1389" s="7">
        <f>SUMIFS(NK_XUAT_NHAP!L:L,NK_XUAT_NHAP!E:E,A1389,NK_XUAT_NHAP!B:B,"PNK")</f>
        <v>0</v>
      </c>
      <c r="J1389" s="7">
        <f>SUMIFS(NK_XUAT_NHAP!O:O,NK_XUAT_NHAP!E:E,A1389,NK_XUAT_NHAP!B:B,"PNK")</f>
        <v>0</v>
      </c>
      <c r="K1389" s="7">
        <f>SUMIFS(NK_XUAT_NHAP!L:L,NK_XUAT_NHAP!E:E,A1389,NK_XUAT_NHAP!B:B,"PXK")</f>
        <v>0</v>
      </c>
      <c r="L1389" s="7">
        <f>SUMIFS(NK_XUAT_NHAP!O:O,NK_XUAT_NHAP!E:E,A1389,NK_XUAT_NHAP!B:B,"PXK")</f>
        <v>0</v>
      </c>
      <c r="M1389" s="7">
        <f t="shared" si="86"/>
        <v>0</v>
      </c>
      <c r="N1389" s="7">
        <f t="shared" si="87"/>
        <v>0</v>
      </c>
      <c r="O1389" s="7">
        <f t="shared" si="88"/>
        <v>0</v>
      </c>
    </row>
    <row r="1390" spans="1:15" ht="19.5" customHeight="1" x14ac:dyDescent="0.25">
      <c r="A1390" s="106" t="s">
        <v>2080</v>
      </c>
      <c r="B1390" s="21" t="s">
        <v>779</v>
      </c>
      <c r="C1390" s="23" t="s">
        <v>49</v>
      </c>
      <c r="D1390" s="23">
        <v>0</v>
      </c>
      <c r="E1390" s="23"/>
      <c r="F1390" s="23">
        <v>446500</v>
      </c>
      <c r="G1390" s="107">
        <f t="shared" si="85"/>
        <v>0</v>
      </c>
      <c r="I1390" s="7">
        <f>SUMIFS(NK_XUAT_NHAP!L:L,NK_XUAT_NHAP!E:E,A1390,NK_XUAT_NHAP!B:B,"PNK")</f>
        <v>0</v>
      </c>
      <c r="J1390" s="7">
        <f>SUMIFS(NK_XUAT_NHAP!O:O,NK_XUAT_NHAP!E:E,A1390,NK_XUAT_NHAP!B:B,"PNK")</f>
        <v>0</v>
      </c>
      <c r="K1390" s="7">
        <f>SUMIFS(NK_XUAT_NHAP!L:L,NK_XUAT_NHAP!E:E,A1390,NK_XUAT_NHAP!B:B,"PXK")</f>
        <v>0</v>
      </c>
      <c r="L1390" s="7">
        <f>SUMIFS(NK_XUAT_NHAP!O:O,NK_XUAT_NHAP!E:E,A1390,NK_XUAT_NHAP!B:B,"PXK")</f>
        <v>0</v>
      </c>
      <c r="M1390" s="7">
        <f t="shared" si="86"/>
        <v>0</v>
      </c>
      <c r="N1390" s="7">
        <f t="shared" si="87"/>
        <v>0</v>
      </c>
      <c r="O1390" s="7">
        <f t="shared" si="88"/>
        <v>0</v>
      </c>
    </row>
    <row r="1391" spans="1:15" ht="19.5" customHeight="1" x14ac:dyDescent="0.25">
      <c r="A1391" s="106" t="s">
        <v>2081</v>
      </c>
      <c r="B1391" s="21" t="s">
        <v>781</v>
      </c>
      <c r="C1391" s="23" t="s">
        <v>49</v>
      </c>
      <c r="D1391" s="23">
        <v>0</v>
      </c>
      <c r="E1391" s="23"/>
      <c r="F1391" s="23">
        <v>135000</v>
      </c>
      <c r="G1391" s="107">
        <f t="shared" si="85"/>
        <v>0</v>
      </c>
      <c r="I1391" s="7">
        <f>SUMIFS(NK_XUAT_NHAP!L:L,NK_XUAT_NHAP!E:E,A1391,NK_XUAT_NHAP!B:B,"PNK")</f>
        <v>0</v>
      </c>
      <c r="J1391" s="7">
        <f>SUMIFS(NK_XUAT_NHAP!O:O,NK_XUAT_NHAP!E:E,A1391,NK_XUAT_NHAP!B:B,"PNK")</f>
        <v>0</v>
      </c>
      <c r="K1391" s="7">
        <f>SUMIFS(NK_XUAT_NHAP!L:L,NK_XUAT_NHAP!E:E,A1391,NK_XUAT_NHAP!B:B,"PXK")</f>
        <v>0</v>
      </c>
      <c r="L1391" s="7">
        <f>SUMIFS(NK_XUAT_NHAP!O:O,NK_XUAT_NHAP!E:E,A1391,NK_XUAT_NHAP!B:B,"PXK")</f>
        <v>0</v>
      </c>
      <c r="M1391" s="7">
        <f t="shared" si="86"/>
        <v>0</v>
      </c>
      <c r="N1391" s="7">
        <f t="shared" si="87"/>
        <v>0</v>
      </c>
      <c r="O1391" s="7">
        <f t="shared" si="88"/>
        <v>0</v>
      </c>
    </row>
    <row r="1392" spans="1:15" ht="19.5" customHeight="1" x14ac:dyDescent="0.25">
      <c r="A1392" s="106" t="s">
        <v>2082</v>
      </c>
      <c r="B1392" s="21" t="s">
        <v>783</v>
      </c>
      <c r="C1392" s="23" t="s">
        <v>49</v>
      </c>
      <c r="D1392" s="23">
        <v>0</v>
      </c>
      <c r="E1392" s="23"/>
      <c r="F1392" s="23">
        <v>285900</v>
      </c>
      <c r="G1392" s="107">
        <f t="shared" si="85"/>
        <v>0</v>
      </c>
      <c r="I1392" s="7">
        <f>SUMIFS(NK_XUAT_NHAP!L:L,NK_XUAT_NHAP!E:E,A1392,NK_XUAT_NHAP!B:B,"PNK")</f>
        <v>0</v>
      </c>
      <c r="J1392" s="7">
        <f>SUMIFS(NK_XUAT_NHAP!O:O,NK_XUAT_NHAP!E:E,A1392,NK_XUAT_NHAP!B:B,"PNK")</f>
        <v>0</v>
      </c>
      <c r="K1392" s="7">
        <f>SUMIFS(NK_XUAT_NHAP!L:L,NK_XUAT_NHAP!E:E,A1392,NK_XUAT_NHAP!B:B,"PXK")</f>
        <v>0</v>
      </c>
      <c r="L1392" s="7">
        <f>SUMIFS(NK_XUAT_NHAP!O:O,NK_XUAT_NHAP!E:E,A1392,NK_XUAT_NHAP!B:B,"PXK")</f>
        <v>0</v>
      </c>
      <c r="M1392" s="7">
        <f t="shared" si="86"/>
        <v>0</v>
      </c>
      <c r="N1392" s="7">
        <f t="shared" si="87"/>
        <v>0</v>
      </c>
      <c r="O1392" s="7">
        <f t="shared" si="88"/>
        <v>0</v>
      </c>
    </row>
    <row r="1393" spans="1:15" ht="19.5" customHeight="1" x14ac:dyDescent="0.25">
      <c r="A1393" s="106" t="s">
        <v>2083</v>
      </c>
      <c r="B1393" s="21" t="s">
        <v>785</v>
      </c>
      <c r="C1393" s="23" t="s">
        <v>49</v>
      </c>
      <c r="D1393" s="23">
        <v>0</v>
      </c>
      <c r="E1393" s="23"/>
      <c r="F1393" s="23">
        <v>458100</v>
      </c>
      <c r="G1393" s="107">
        <f t="shared" si="85"/>
        <v>0</v>
      </c>
      <c r="I1393" s="7">
        <f>SUMIFS(NK_XUAT_NHAP!L:L,NK_XUAT_NHAP!E:E,A1393,NK_XUAT_NHAP!B:B,"PNK")</f>
        <v>0</v>
      </c>
      <c r="J1393" s="7">
        <f>SUMIFS(NK_XUAT_NHAP!O:O,NK_XUAT_NHAP!E:E,A1393,NK_XUAT_NHAP!B:B,"PNK")</f>
        <v>0</v>
      </c>
      <c r="K1393" s="7">
        <f>SUMIFS(NK_XUAT_NHAP!L:L,NK_XUAT_NHAP!E:E,A1393,NK_XUAT_NHAP!B:B,"PXK")</f>
        <v>0</v>
      </c>
      <c r="L1393" s="7">
        <f>SUMIFS(NK_XUAT_NHAP!O:O,NK_XUAT_NHAP!E:E,A1393,NK_XUAT_NHAP!B:B,"PXK")</f>
        <v>0</v>
      </c>
      <c r="M1393" s="7">
        <f t="shared" si="86"/>
        <v>0</v>
      </c>
      <c r="N1393" s="7">
        <f t="shared" si="87"/>
        <v>0</v>
      </c>
      <c r="O1393" s="7">
        <f t="shared" si="88"/>
        <v>0</v>
      </c>
    </row>
    <row r="1394" spans="1:15" ht="19.5" customHeight="1" x14ac:dyDescent="0.25">
      <c r="A1394" s="106" t="s">
        <v>2084</v>
      </c>
      <c r="B1394" s="21" t="s">
        <v>787</v>
      </c>
      <c r="C1394" s="23" t="s">
        <v>49</v>
      </c>
      <c r="D1394" s="23">
        <v>0</v>
      </c>
      <c r="E1394" s="23"/>
      <c r="F1394" s="23">
        <v>137100</v>
      </c>
      <c r="G1394" s="107">
        <f t="shared" si="85"/>
        <v>0</v>
      </c>
      <c r="I1394" s="7">
        <f>SUMIFS(NK_XUAT_NHAP!L:L,NK_XUAT_NHAP!E:E,A1394,NK_XUAT_NHAP!B:B,"PNK")</f>
        <v>0</v>
      </c>
      <c r="J1394" s="7">
        <f>SUMIFS(NK_XUAT_NHAP!O:O,NK_XUAT_NHAP!E:E,A1394,NK_XUAT_NHAP!B:B,"PNK")</f>
        <v>0</v>
      </c>
      <c r="K1394" s="7">
        <f>SUMIFS(NK_XUAT_NHAP!L:L,NK_XUAT_NHAP!E:E,A1394,NK_XUAT_NHAP!B:B,"PXK")</f>
        <v>0</v>
      </c>
      <c r="L1394" s="7">
        <f>SUMIFS(NK_XUAT_NHAP!O:O,NK_XUAT_NHAP!E:E,A1394,NK_XUAT_NHAP!B:B,"PXK")</f>
        <v>0</v>
      </c>
      <c r="M1394" s="7">
        <f t="shared" si="86"/>
        <v>0</v>
      </c>
      <c r="N1394" s="7">
        <f t="shared" si="87"/>
        <v>0</v>
      </c>
      <c r="O1394" s="7">
        <f t="shared" si="88"/>
        <v>0</v>
      </c>
    </row>
    <row r="1395" spans="1:15" ht="19.5" customHeight="1" x14ac:dyDescent="0.25">
      <c r="A1395" s="106" t="s">
        <v>2085</v>
      </c>
      <c r="B1395" s="21" t="s">
        <v>789</v>
      </c>
      <c r="C1395" s="23" t="s">
        <v>49</v>
      </c>
      <c r="D1395" s="23">
        <v>0</v>
      </c>
      <c r="E1395" s="23"/>
      <c r="F1395" s="23">
        <v>298600</v>
      </c>
      <c r="G1395" s="107">
        <f t="shared" si="85"/>
        <v>0</v>
      </c>
      <c r="I1395" s="7">
        <f>SUMIFS(NK_XUAT_NHAP!L:L,NK_XUAT_NHAP!E:E,A1395,NK_XUAT_NHAP!B:B,"PNK")</f>
        <v>0</v>
      </c>
      <c r="J1395" s="7">
        <f>SUMIFS(NK_XUAT_NHAP!O:O,NK_XUAT_NHAP!E:E,A1395,NK_XUAT_NHAP!B:B,"PNK")</f>
        <v>0</v>
      </c>
      <c r="K1395" s="7">
        <f>SUMIFS(NK_XUAT_NHAP!L:L,NK_XUAT_NHAP!E:E,A1395,NK_XUAT_NHAP!B:B,"PXK")</f>
        <v>0</v>
      </c>
      <c r="L1395" s="7">
        <f>SUMIFS(NK_XUAT_NHAP!O:O,NK_XUAT_NHAP!E:E,A1395,NK_XUAT_NHAP!B:B,"PXK")</f>
        <v>0</v>
      </c>
      <c r="M1395" s="7">
        <f t="shared" si="86"/>
        <v>0</v>
      </c>
      <c r="N1395" s="7">
        <f t="shared" si="87"/>
        <v>0</v>
      </c>
      <c r="O1395" s="7">
        <f t="shared" si="88"/>
        <v>0</v>
      </c>
    </row>
    <row r="1396" spans="1:15" ht="19.5" customHeight="1" x14ac:dyDescent="0.25">
      <c r="A1396" s="106" t="s">
        <v>2086</v>
      </c>
      <c r="B1396" s="21" t="s">
        <v>791</v>
      </c>
      <c r="C1396" s="23" t="s">
        <v>49</v>
      </c>
      <c r="D1396" s="23">
        <v>0</v>
      </c>
      <c r="E1396" s="23"/>
      <c r="F1396" s="23">
        <v>499300</v>
      </c>
      <c r="G1396" s="107">
        <f t="shared" si="85"/>
        <v>0</v>
      </c>
      <c r="I1396" s="7">
        <f>SUMIFS(NK_XUAT_NHAP!L:L,NK_XUAT_NHAP!E:E,A1396,NK_XUAT_NHAP!B:B,"PNK")</f>
        <v>0</v>
      </c>
      <c r="J1396" s="7">
        <f>SUMIFS(NK_XUAT_NHAP!O:O,NK_XUAT_NHAP!E:E,A1396,NK_XUAT_NHAP!B:B,"PNK")</f>
        <v>0</v>
      </c>
      <c r="K1396" s="7">
        <f>SUMIFS(NK_XUAT_NHAP!L:L,NK_XUAT_NHAP!E:E,A1396,NK_XUAT_NHAP!B:B,"PXK")</f>
        <v>0</v>
      </c>
      <c r="L1396" s="7">
        <f>SUMIFS(NK_XUAT_NHAP!O:O,NK_XUAT_NHAP!E:E,A1396,NK_XUAT_NHAP!B:B,"PXK")</f>
        <v>0</v>
      </c>
      <c r="M1396" s="7">
        <f t="shared" si="86"/>
        <v>0</v>
      </c>
      <c r="N1396" s="7">
        <f t="shared" si="87"/>
        <v>0</v>
      </c>
      <c r="O1396" s="7">
        <f t="shared" si="88"/>
        <v>0</v>
      </c>
    </row>
    <row r="1397" spans="1:15" ht="19.5" customHeight="1" x14ac:dyDescent="0.25">
      <c r="A1397" s="106" t="s">
        <v>2087</v>
      </c>
      <c r="B1397" s="21" t="s">
        <v>793</v>
      </c>
      <c r="C1397" s="23" t="s">
        <v>49</v>
      </c>
      <c r="D1397" s="23">
        <v>0</v>
      </c>
      <c r="E1397" s="23"/>
      <c r="F1397" s="23">
        <v>274200</v>
      </c>
      <c r="G1397" s="107">
        <f t="shared" si="85"/>
        <v>0</v>
      </c>
      <c r="I1397" s="7">
        <f>SUMIFS(NK_XUAT_NHAP!L:L,NK_XUAT_NHAP!E:E,A1397,NK_XUAT_NHAP!B:B,"PNK")</f>
        <v>0</v>
      </c>
      <c r="J1397" s="7">
        <f>SUMIFS(NK_XUAT_NHAP!O:O,NK_XUAT_NHAP!E:E,A1397,NK_XUAT_NHAP!B:B,"PNK")</f>
        <v>0</v>
      </c>
      <c r="K1397" s="7">
        <f>SUMIFS(NK_XUAT_NHAP!L:L,NK_XUAT_NHAP!E:E,A1397,NK_XUAT_NHAP!B:B,"PXK")</f>
        <v>0</v>
      </c>
      <c r="L1397" s="7">
        <f>SUMIFS(NK_XUAT_NHAP!O:O,NK_XUAT_NHAP!E:E,A1397,NK_XUAT_NHAP!B:B,"PXK")</f>
        <v>0</v>
      </c>
      <c r="M1397" s="7">
        <f t="shared" si="86"/>
        <v>0</v>
      </c>
      <c r="N1397" s="7">
        <f t="shared" si="87"/>
        <v>0</v>
      </c>
      <c r="O1397" s="7">
        <f t="shared" si="88"/>
        <v>0</v>
      </c>
    </row>
    <row r="1398" spans="1:15" ht="19.5" customHeight="1" x14ac:dyDescent="0.25">
      <c r="A1398" s="106" t="s">
        <v>2088</v>
      </c>
      <c r="B1398" s="21" t="s">
        <v>795</v>
      </c>
      <c r="C1398" s="23" t="s">
        <v>49</v>
      </c>
      <c r="D1398" s="23">
        <v>0</v>
      </c>
      <c r="E1398" s="23"/>
      <c r="F1398" s="23">
        <v>493500</v>
      </c>
      <c r="G1398" s="107">
        <f t="shared" si="85"/>
        <v>0</v>
      </c>
      <c r="I1398" s="7">
        <f>SUMIFS(NK_XUAT_NHAP!L:L,NK_XUAT_NHAP!E:E,A1398,NK_XUAT_NHAP!B:B,"PNK")</f>
        <v>0</v>
      </c>
      <c r="J1398" s="7">
        <f>SUMIFS(NK_XUAT_NHAP!O:O,NK_XUAT_NHAP!E:E,A1398,NK_XUAT_NHAP!B:B,"PNK")</f>
        <v>0</v>
      </c>
      <c r="K1398" s="7">
        <f>SUMIFS(NK_XUAT_NHAP!L:L,NK_XUAT_NHAP!E:E,A1398,NK_XUAT_NHAP!B:B,"PXK")</f>
        <v>0</v>
      </c>
      <c r="L1398" s="7">
        <f>SUMIFS(NK_XUAT_NHAP!O:O,NK_XUAT_NHAP!E:E,A1398,NK_XUAT_NHAP!B:B,"PXK")</f>
        <v>0</v>
      </c>
      <c r="M1398" s="7">
        <f t="shared" si="86"/>
        <v>0</v>
      </c>
      <c r="N1398" s="7">
        <f t="shared" si="87"/>
        <v>0</v>
      </c>
      <c r="O1398" s="7">
        <f t="shared" si="88"/>
        <v>0</v>
      </c>
    </row>
    <row r="1399" spans="1:15" ht="19.5" customHeight="1" x14ac:dyDescent="0.25">
      <c r="A1399" s="106" t="s">
        <v>2089</v>
      </c>
      <c r="B1399" s="21" t="s">
        <v>797</v>
      </c>
      <c r="C1399" s="23" t="s">
        <v>49</v>
      </c>
      <c r="D1399" s="23">
        <v>0</v>
      </c>
      <c r="E1399" s="23"/>
      <c r="F1399" s="23">
        <v>276100</v>
      </c>
      <c r="G1399" s="107">
        <f t="shared" si="85"/>
        <v>0</v>
      </c>
      <c r="I1399" s="7">
        <f>SUMIFS(NK_XUAT_NHAP!L:L,NK_XUAT_NHAP!E:E,A1399,NK_XUAT_NHAP!B:B,"PNK")</f>
        <v>0</v>
      </c>
      <c r="J1399" s="7">
        <f>SUMIFS(NK_XUAT_NHAP!O:O,NK_XUAT_NHAP!E:E,A1399,NK_XUAT_NHAP!B:B,"PNK")</f>
        <v>0</v>
      </c>
      <c r="K1399" s="7">
        <f>SUMIFS(NK_XUAT_NHAP!L:L,NK_XUAT_NHAP!E:E,A1399,NK_XUAT_NHAP!B:B,"PXK")</f>
        <v>0</v>
      </c>
      <c r="L1399" s="7">
        <f>SUMIFS(NK_XUAT_NHAP!O:O,NK_XUAT_NHAP!E:E,A1399,NK_XUAT_NHAP!B:B,"PXK")</f>
        <v>0</v>
      </c>
      <c r="M1399" s="7">
        <f t="shared" si="86"/>
        <v>0</v>
      </c>
      <c r="N1399" s="7">
        <f t="shared" si="87"/>
        <v>0</v>
      </c>
      <c r="O1399" s="7">
        <f t="shared" si="88"/>
        <v>0</v>
      </c>
    </row>
    <row r="1400" spans="1:15" ht="19.5" customHeight="1" x14ac:dyDescent="0.25">
      <c r="A1400" s="106" t="s">
        <v>2090</v>
      </c>
      <c r="B1400" s="21" t="s">
        <v>799</v>
      </c>
      <c r="C1400" s="23" t="s">
        <v>49</v>
      </c>
      <c r="D1400" s="23">
        <v>0</v>
      </c>
      <c r="E1400" s="23"/>
      <c r="F1400" s="23">
        <v>503300</v>
      </c>
      <c r="G1400" s="107">
        <f t="shared" si="85"/>
        <v>0</v>
      </c>
      <c r="I1400" s="7">
        <f>SUMIFS(NK_XUAT_NHAP!L:L,NK_XUAT_NHAP!E:E,A1400,NK_XUAT_NHAP!B:B,"PNK")</f>
        <v>0</v>
      </c>
      <c r="J1400" s="7">
        <f>SUMIFS(NK_XUAT_NHAP!O:O,NK_XUAT_NHAP!E:E,A1400,NK_XUAT_NHAP!B:B,"PNK")</f>
        <v>0</v>
      </c>
      <c r="K1400" s="7">
        <f>SUMIFS(NK_XUAT_NHAP!L:L,NK_XUAT_NHAP!E:E,A1400,NK_XUAT_NHAP!B:B,"PXK")</f>
        <v>0</v>
      </c>
      <c r="L1400" s="7">
        <f>SUMIFS(NK_XUAT_NHAP!O:O,NK_XUAT_NHAP!E:E,A1400,NK_XUAT_NHAP!B:B,"PXK")</f>
        <v>0</v>
      </c>
      <c r="M1400" s="7">
        <f t="shared" si="86"/>
        <v>0</v>
      </c>
      <c r="N1400" s="7">
        <f t="shared" si="87"/>
        <v>0</v>
      </c>
      <c r="O1400" s="7">
        <f t="shared" si="88"/>
        <v>0</v>
      </c>
    </row>
    <row r="1401" spans="1:15" ht="19.5" customHeight="1" x14ac:dyDescent="0.25">
      <c r="A1401" s="106" t="s">
        <v>2091</v>
      </c>
      <c r="B1401" s="21" t="s">
        <v>801</v>
      </c>
      <c r="C1401" s="23" t="s">
        <v>52</v>
      </c>
      <c r="D1401" s="23">
        <v>0</v>
      </c>
      <c r="E1401" s="23"/>
      <c r="F1401" s="23">
        <v>5300</v>
      </c>
      <c r="G1401" s="107">
        <f t="shared" si="85"/>
        <v>0</v>
      </c>
      <c r="I1401" s="7">
        <f>SUMIFS(NK_XUAT_NHAP!L:L,NK_XUAT_NHAP!E:E,A1401,NK_XUAT_NHAP!B:B,"PNK")</f>
        <v>0</v>
      </c>
      <c r="J1401" s="7">
        <f>SUMIFS(NK_XUAT_NHAP!O:O,NK_XUAT_NHAP!E:E,A1401,NK_XUAT_NHAP!B:B,"PNK")</f>
        <v>0</v>
      </c>
      <c r="K1401" s="7">
        <f>SUMIFS(NK_XUAT_NHAP!L:L,NK_XUAT_NHAP!E:E,A1401,NK_XUAT_NHAP!B:B,"PXK")</f>
        <v>0</v>
      </c>
      <c r="L1401" s="7">
        <f>SUMIFS(NK_XUAT_NHAP!O:O,NK_XUAT_NHAP!E:E,A1401,NK_XUAT_NHAP!B:B,"PXK")</f>
        <v>0</v>
      </c>
      <c r="M1401" s="7">
        <f t="shared" si="86"/>
        <v>0</v>
      </c>
      <c r="N1401" s="7">
        <f t="shared" si="87"/>
        <v>0</v>
      </c>
      <c r="O1401" s="7">
        <f t="shared" si="88"/>
        <v>0</v>
      </c>
    </row>
    <row r="1402" spans="1:15" ht="19.5" customHeight="1" x14ac:dyDescent="0.25">
      <c r="A1402" s="106" t="s">
        <v>2092</v>
      </c>
      <c r="B1402" s="21" t="s">
        <v>803</v>
      </c>
      <c r="C1402" s="23" t="s">
        <v>52</v>
      </c>
      <c r="D1402" s="23">
        <v>0</v>
      </c>
      <c r="E1402" s="23"/>
      <c r="F1402" s="23">
        <v>5300</v>
      </c>
      <c r="G1402" s="107">
        <f t="shared" si="85"/>
        <v>0</v>
      </c>
      <c r="I1402" s="7">
        <f>SUMIFS(NK_XUAT_NHAP!L:L,NK_XUAT_NHAP!E:E,A1402,NK_XUAT_NHAP!B:B,"PNK")</f>
        <v>0</v>
      </c>
      <c r="J1402" s="7">
        <f>SUMIFS(NK_XUAT_NHAP!O:O,NK_XUAT_NHAP!E:E,A1402,NK_XUAT_NHAP!B:B,"PNK")</f>
        <v>0</v>
      </c>
      <c r="K1402" s="7">
        <f>SUMIFS(NK_XUAT_NHAP!L:L,NK_XUAT_NHAP!E:E,A1402,NK_XUAT_NHAP!B:B,"PXK")</f>
        <v>0</v>
      </c>
      <c r="L1402" s="7">
        <f>SUMIFS(NK_XUAT_NHAP!O:O,NK_XUAT_NHAP!E:E,A1402,NK_XUAT_NHAP!B:B,"PXK")</f>
        <v>0</v>
      </c>
      <c r="M1402" s="7">
        <f t="shared" si="86"/>
        <v>0</v>
      </c>
      <c r="N1402" s="7">
        <f t="shared" si="87"/>
        <v>0</v>
      </c>
      <c r="O1402" s="7">
        <f t="shared" si="88"/>
        <v>0</v>
      </c>
    </row>
    <row r="1403" spans="1:15" ht="19.5" customHeight="1" x14ac:dyDescent="0.25">
      <c r="A1403" s="106" t="s">
        <v>2093</v>
      </c>
      <c r="B1403" s="21" t="s">
        <v>805</v>
      </c>
      <c r="C1403" s="23">
        <v>0</v>
      </c>
      <c r="D1403" s="23">
        <v>0</v>
      </c>
      <c r="E1403" s="23"/>
      <c r="F1403" s="23">
        <v>0</v>
      </c>
      <c r="G1403" s="107">
        <f t="shared" si="85"/>
        <v>0</v>
      </c>
      <c r="I1403" s="7">
        <f>SUMIFS(NK_XUAT_NHAP!L:L,NK_XUAT_NHAP!E:E,A1403,NK_XUAT_NHAP!B:B,"PNK")</f>
        <v>0</v>
      </c>
      <c r="J1403" s="7">
        <f>SUMIFS(NK_XUAT_NHAP!O:O,NK_XUAT_NHAP!E:E,A1403,NK_XUAT_NHAP!B:B,"PNK")</f>
        <v>0</v>
      </c>
      <c r="K1403" s="7">
        <f>SUMIFS(NK_XUAT_NHAP!L:L,NK_XUAT_NHAP!E:E,A1403,NK_XUAT_NHAP!B:B,"PXK")</f>
        <v>0</v>
      </c>
      <c r="L1403" s="7">
        <f>SUMIFS(NK_XUAT_NHAP!O:O,NK_XUAT_NHAP!E:E,A1403,NK_XUAT_NHAP!B:B,"PXK")</f>
        <v>0</v>
      </c>
      <c r="M1403" s="7">
        <f t="shared" si="86"/>
        <v>0</v>
      </c>
      <c r="N1403" s="7">
        <f t="shared" si="87"/>
        <v>0</v>
      </c>
      <c r="O1403" s="7">
        <f t="shared" si="88"/>
        <v>0</v>
      </c>
    </row>
    <row r="1404" spans="1:15" ht="19.5" customHeight="1" x14ac:dyDescent="0.25">
      <c r="A1404" s="106" t="s">
        <v>2094</v>
      </c>
      <c r="B1404" s="21" t="s">
        <v>807</v>
      </c>
      <c r="C1404" s="23" t="s">
        <v>49</v>
      </c>
      <c r="D1404" s="23">
        <v>0</v>
      </c>
      <c r="E1404" s="23"/>
      <c r="F1404" s="23">
        <v>90800</v>
      </c>
      <c r="G1404" s="107">
        <f t="shared" si="85"/>
        <v>0</v>
      </c>
      <c r="I1404" s="7">
        <f>SUMIFS(NK_XUAT_NHAP!L:L,NK_XUAT_NHAP!E:E,A1404,NK_XUAT_NHAP!B:B,"PNK")</f>
        <v>0</v>
      </c>
      <c r="J1404" s="7">
        <f>SUMIFS(NK_XUAT_NHAP!O:O,NK_XUAT_NHAP!E:E,A1404,NK_XUAT_NHAP!B:B,"PNK")</f>
        <v>0</v>
      </c>
      <c r="K1404" s="7">
        <f>SUMIFS(NK_XUAT_NHAP!L:L,NK_XUAT_NHAP!E:E,A1404,NK_XUAT_NHAP!B:B,"PXK")</f>
        <v>0</v>
      </c>
      <c r="L1404" s="7">
        <f>SUMIFS(NK_XUAT_NHAP!O:O,NK_XUAT_NHAP!E:E,A1404,NK_XUAT_NHAP!B:B,"PXK")</f>
        <v>0</v>
      </c>
      <c r="M1404" s="7">
        <f t="shared" si="86"/>
        <v>0</v>
      </c>
      <c r="N1404" s="7">
        <f t="shared" si="87"/>
        <v>0</v>
      </c>
      <c r="O1404" s="7">
        <f t="shared" si="88"/>
        <v>0</v>
      </c>
    </row>
    <row r="1405" spans="1:15" ht="19.5" customHeight="1" x14ac:dyDescent="0.25">
      <c r="A1405" s="106" t="s">
        <v>2095</v>
      </c>
      <c r="B1405" s="21" t="s">
        <v>809</v>
      </c>
      <c r="C1405" s="23" t="s">
        <v>49</v>
      </c>
      <c r="D1405" s="23">
        <v>0</v>
      </c>
      <c r="E1405" s="23"/>
      <c r="F1405" s="23">
        <v>224100</v>
      </c>
      <c r="G1405" s="107">
        <f t="shared" si="85"/>
        <v>0</v>
      </c>
      <c r="I1405" s="7">
        <f>SUMIFS(NK_XUAT_NHAP!L:L,NK_XUAT_NHAP!E:E,A1405,NK_XUAT_NHAP!B:B,"PNK")</f>
        <v>0</v>
      </c>
      <c r="J1405" s="7">
        <f>SUMIFS(NK_XUAT_NHAP!O:O,NK_XUAT_NHAP!E:E,A1405,NK_XUAT_NHAP!B:B,"PNK")</f>
        <v>0</v>
      </c>
      <c r="K1405" s="7">
        <f>SUMIFS(NK_XUAT_NHAP!L:L,NK_XUAT_NHAP!E:E,A1405,NK_XUAT_NHAP!B:B,"PXK")</f>
        <v>0</v>
      </c>
      <c r="L1405" s="7">
        <f>SUMIFS(NK_XUAT_NHAP!O:O,NK_XUAT_NHAP!E:E,A1405,NK_XUAT_NHAP!B:B,"PXK")</f>
        <v>0</v>
      </c>
      <c r="M1405" s="7">
        <f t="shared" si="86"/>
        <v>0</v>
      </c>
      <c r="N1405" s="7">
        <f t="shared" si="87"/>
        <v>0</v>
      </c>
      <c r="O1405" s="7">
        <f t="shared" si="88"/>
        <v>0</v>
      </c>
    </row>
    <row r="1406" spans="1:15" ht="19.5" customHeight="1" x14ac:dyDescent="0.25">
      <c r="A1406" s="106" t="s">
        <v>2096</v>
      </c>
      <c r="B1406" s="21" t="s">
        <v>811</v>
      </c>
      <c r="C1406" s="23" t="s">
        <v>49</v>
      </c>
      <c r="D1406" s="23">
        <v>1</v>
      </c>
      <c r="E1406" s="23"/>
      <c r="F1406" s="23">
        <v>338100</v>
      </c>
      <c r="G1406" s="107">
        <f t="shared" si="85"/>
        <v>338100</v>
      </c>
      <c r="I1406" s="7">
        <f>SUMIFS(NK_XUAT_NHAP!L:L,NK_XUAT_NHAP!E:E,A1406,NK_XUAT_NHAP!B:B,"PNK")</f>
        <v>0</v>
      </c>
      <c r="J1406" s="7">
        <f>SUMIFS(NK_XUAT_NHAP!O:O,NK_XUAT_NHAP!E:E,A1406,NK_XUAT_NHAP!B:B,"PNK")</f>
        <v>0</v>
      </c>
      <c r="K1406" s="7">
        <f>SUMIFS(NK_XUAT_NHAP!L:L,NK_XUAT_NHAP!E:E,A1406,NK_XUAT_NHAP!B:B,"PXK")</f>
        <v>0</v>
      </c>
      <c r="L1406" s="7">
        <f>SUMIFS(NK_XUAT_NHAP!O:O,NK_XUAT_NHAP!E:E,A1406,NK_XUAT_NHAP!B:B,"PXK")</f>
        <v>0</v>
      </c>
      <c r="M1406" s="7">
        <f t="shared" si="86"/>
        <v>1</v>
      </c>
      <c r="N1406" s="7">
        <f t="shared" si="87"/>
        <v>338100</v>
      </c>
      <c r="O1406" s="7">
        <f t="shared" si="88"/>
        <v>338100</v>
      </c>
    </row>
    <row r="1407" spans="1:15" ht="19.5" customHeight="1" x14ac:dyDescent="0.25">
      <c r="A1407" s="106" t="s">
        <v>2097</v>
      </c>
      <c r="B1407" s="21" t="s">
        <v>813</v>
      </c>
      <c r="C1407" s="23" t="s">
        <v>49</v>
      </c>
      <c r="D1407" s="23">
        <v>0</v>
      </c>
      <c r="E1407" s="23"/>
      <c r="F1407" s="23">
        <v>479000</v>
      </c>
      <c r="G1407" s="107">
        <f t="shared" si="85"/>
        <v>0</v>
      </c>
      <c r="I1407" s="7">
        <f>SUMIFS(NK_XUAT_NHAP!L:L,NK_XUAT_NHAP!E:E,A1407,NK_XUAT_NHAP!B:B,"PNK")</f>
        <v>0</v>
      </c>
      <c r="J1407" s="7">
        <f>SUMIFS(NK_XUAT_NHAP!O:O,NK_XUAT_NHAP!E:E,A1407,NK_XUAT_NHAP!B:B,"PNK")</f>
        <v>0</v>
      </c>
      <c r="K1407" s="7">
        <f>SUMIFS(NK_XUAT_NHAP!L:L,NK_XUAT_NHAP!E:E,A1407,NK_XUAT_NHAP!B:B,"PXK")</f>
        <v>0</v>
      </c>
      <c r="L1407" s="7">
        <f>SUMIFS(NK_XUAT_NHAP!O:O,NK_XUAT_NHAP!E:E,A1407,NK_XUAT_NHAP!B:B,"PXK")</f>
        <v>0</v>
      </c>
      <c r="M1407" s="7">
        <f t="shared" si="86"/>
        <v>0</v>
      </c>
      <c r="N1407" s="7">
        <f t="shared" si="87"/>
        <v>0</v>
      </c>
      <c r="O1407" s="7">
        <f t="shared" si="88"/>
        <v>0</v>
      </c>
    </row>
    <row r="1408" spans="1:15" ht="19.5" customHeight="1" x14ac:dyDescent="0.25">
      <c r="A1408" s="106" t="s">
        <v>2098</v>
      </c>
      <c r="B1408" s="21" t="s">
        <v>815</v>
      </c>
      <c r="C1408" s="23" t="s">
        <v>49</v>
      </c>
      <c r="D1408" s="23">
        <v>0</v>
      </c>
      <c r="E1408" s="23"/>
      <c r="F1408" s="23">
        <v>271500</v>
      </c>
      <c r="G1408" s="107">
        <f t="shared" si="85"/>
        <v>0</v>
      </c>
      <c r="I1408" s="7">
        <f>SUMIFS(NK_XUAT_NHAP!L:L,NK_XUAT_NHAP!E:E,A1408,NK_XUAT_NHAP!B:B,"PNK")</f>
        <v>0</v>
      </c>
      <c r="J1408" s="7">
        <f>SUMIFS(NK_XUAT_NHAP!O:O,NK_XUAT_NHAP!E:E,A1408,NK_XUAT_NHAP!B:B,"PNK")</f>
        <v>0</v>
      </c>
      <c r="K1408" s="7">
        <f>SUMIFS(NK_XUAT_NHAP!L:L,NK_XUAT_NHAP!E:E,A1408,NK_XUAT_NHAP!B:B,"PXK")</f>
        <v>0</v>
      </c>
      <c r="L1408" s="7">
        <f>SUMIFS(NK_XUAT_NHAP!O:O,NK_XUAT_NHAP!E:E,A1408,NK_XUAT_NHAP!B:B,"PXK")</f>
        <v>0</v>
      </c>
      <c r="M1408" s="7">
        <f t="shared" si="86"/>
        <v>0</v>
      </c>
      <c r="N1408" s="7">
        <f t="shared" si="87"/>
        <v>0</v>
      </c>
      <c r="O1408" s="7">
        <f t="shared" si="88"/>
        <v>0</v>
      </c>
    </row>
    <row r="1409" spans="1:15" ht="19.5" customHeight="1" x14ac:dyDescent="0.25">
      <c r="A1409" s="106" t="s">
        <v>2099</v>
      </c>
      <c r="B1409" s="21" t="s">
        <v>817</v>
      </c>
      <c r="C1409" s="23" t="s">
        <v>49</v>
      </c>
      <c r="D1409" s="23">
        <v>0</v>
      </c>
      <c r="E1409" s="23"/>
      <c r="F1409" s="23">
        <v>92700</v>
      </c>
      <c r="G1409" s="107">
        <f t="shared" ref="G1409:G1472" si="89">(D1409+E1409)*F1409</f>
        <v>0</v>
      </c>
      <c r="I1409" s="7">
        <f>SUMIFS(NK_XUAT_NHAP!L:L,NK_XUAT_NHAP!E:E,A1409,NK_XUAT_NHAP!B:B,"PNK")</f>
        <v>0</v>
      </c>
      <c r="J1409" s="7">
        <f>SUMIFS(NK_XUAT_NHAP!O:O,NK_XUAT_NHAP!E:E,A1409,NK_XUAT_NHAP!B:B,"PNK")</f>
        <v>0</v>
      </c>
      <c r="K1409" s="7">
        <f>SUMIFS(NK_XUAT_NHAP!L:L,NK_XUAT_NHAP!E:E,A1409,NK_XUAT_NHAP!B:B,"PXK")</f>
        <v>0</v>
      </c>
      <c r="L1409" s="7">
        <f>SUMIFS(NK_XUAT_NHAP!O:O,NK_XUAT_NHAP!E:E,A1409,NK_XUAT_NHAP!B:B,"PXK")</f>
        <v>0</v>
      </c>
      <c r="M1409" s="7">
        <f t="shared" si="86"/>
        <v>0</v>
      </c>
      <c r="N1409" s="7">
        <f t="shared" si="87"/>
        <v>0</v>
      </c>
      <c r="O1409" s="7">
        <f t="shared" si="88"/>
        <v>0</v>
      </c>
    </row>
    <row r="1410" spans="1:15" ht="19.5" customHeight="1" x14ac:dyDescent="0.25">
      <c r="A1410" s="106" t="s">
        <v>2100</v>
      </c>
      <c r="B1410" s="21" t="s">
        <v>819</v>
      </c>
      <c r="C1410" s="23" t="s">
        <v>49</v>
      </c>
      <c r="D1410" s="23">
        <v>0</v>
      </c>
      <c r="E1410" s="23"/>
      <c r="F1410" s="23">
        <v>236200</v>
      </c>
      <c r="G1410" s="107">
        <f t="shared" si="89"/>
        <v>0</v>
      </c>
      <c r="I1410" s="7">
        <f>SUMIFS(NK_XUAT_NHAP!L:L,NK_XUAT_NHAP!E:E,A1410,NK_XUAT_NHAP!B:B,"PNK")</f>
        <v>0</v>
      </c>
      <c r="J1410" s="7">
        <f>SUMIFS(NK_XUAT_NHAP!O:O,NK_XUAT_NHAP!E:E,A1410,NK_XUAT_NHAP!B:B,"PNK")</f>
        <v>0</v>
      </c>
      <c r="K1410" s="7">
        <f>SUMIFS(NK_XUAT_NHAP!L:L,NK_XUAT_NHAP!E:E,A1410,NK_XUAT_NHAP!B:B,"PXK")</f>
        <v>0</v>
      </c>
      <c r="L1410" s="7">
        <f>SUMIFS(NK_XUAT_NHAP!O:O,NK_XUAT_NHAP!E:E,A1410,NK_XUAT_NHAP!B:B,"PXK")</f>
        <v>0</v>
      </c>
      <c r="M1410" s="7">
        <f t="shared" si="86"/>
        <v>0</v>
      </c>
      <c r="N1410" s="7">
        <f t="shared" si="87"/>
        <v>0</v>
      </c>
      <c r="O1410" s="7">
        <f t="shared" si="88"/>
        <v>0</v>
      </c>
    </row>
    <row r="1411" spans="1:15" ht="19.5" customHeight="1" x14ac:dyDescent="0.25">
      <c r="A1411" s="106" t="s">
        <v>2101</v>
      </c>
      <c r="B1411" s="21" t="s">
        <v>821</v>
      </c>
      <c r="C1411" s="23" t="s">
        <v>49</v>
      </c>
      <c r="D1411" s="23">
        <v>0</v>
      </c>
      <c r="E1411" s="23"/>
      <c r="F1411" s="23">
        <v>355400</v>
      </c>
      <c r="G1411" s="107">
        <f t="shared" si="89"/>
        <v>0</v>
      </c>
      <c r="I1411" s="7">
        <f>SUMIFS(NK_XUAT_NHAP!L:L,NK_XUAT_NHAP!E:E,A1411,NK_XUAT_NHAP!B:B,"PNK")</f>
        <v>0</v>
      </c>
      <c r="J1411" s="7">
        <f>SUMIFS(NK_XUAT_NHAP!O:O,NK_XUAT_NHAP!E:E,A1411,NK_XUAT_NHAP!B:B,"PNK")</f>
        <v>0</v>
      </c>
      <c r="K1411" s="7">
        <f>SUMIFS(NK_XUAT_NHAP!L:L,NK_XUAT_NHAP!E:E,A1411,NK_XUAT_NHAP!B:B,"PXK")</f>
        <v>0</v>
      </c>
      <c r="L1411" s="7">
        <f>SUMIFS(NK_XUAT_NHAP!O:O,NK_XUAT_NHAP!E:E,A1411,NK_XUAT_NHAP!B:B,"PXK")</f>
        <v>0</v>
      </c>
      <c r="M1411" s="7">
        <f t="shared" ref="M1411:M1474" si="90">D1411+E1411+I1411-K1411</f>
        <v>0</v>
      </c>
      <c r="N1411" s="7">
        <f t="shared" ref="N1411:N1474" si="91">G1411+J1411-L1411</f>
        <v>0</v>
      </c>
      <c r="O1411" s="7">
        <f t="shared" ref="O1411:O1474" si="92">+IF(M1411=0,0,N1411/M1411)</f>
        <v>0</v>
      </c>
    </row>
    <row r="1412" spans="1:15" ht="19.5" customHeight="1" x14ac:dyDescent="0.25">
      <c r="A1412" s="106" t="s">
        <v>2102</v>
      </c>
      <c r="B1412" s="21" t="s">
        <v>823</v>
      </c>
      <c r="C1412" s="23" t="s">
        <v>49</v>
      </c>
      <c r="D1412" s="23">
        <v>0</v>
      </c>
      <c r="E1412" s="23"/>
      <c r="F1412" s="23">
        <v>502600</v>
      </c>
      <c r="G1412" s="107">
        <f t="shared" si="89"/>
        <v>0</v>
      </c>
      <c r="I1412" s="7">
        <f>SUMIFS(NK_XUAT_NHAP!L:L,NK_XUAT_NHAP!E:E,A1412,NK_XUAT_NHAP!B:B,"PNK")</f>
        <v>0</v>
      </c>
      <c r="J1412" s="7">
        <f>SUMIFS(NK_XUAT_NHAP!O:O,NK_XUAT_NHAP!E:E,A1412,NK_XUAT_NHAP!B:B,"PNK")</f>
        <v>0</v>
      </c>
      <c r="K1412" s="7">
        <f>SUMIFS(NK_XUAT_NHAP!L:L,NK_XUAT_NHAP!E:E,A1412,NK_XUAT_NHAP!B:B,"PXK")</f>
        <v>0</v>
      </c>
      <c r="L1412" s="7">
        <f>SUMIFS(NK_XUAT_NHAP!O:O,NK_XUAT_NHAP!E:E,A1412,NK_XUAT_NHAP!B:B,"PXK")</f>
        <v>0</v>
      </c>
      <c r="M1412" s="7">
        <f t="shared" si="90"/>
        <v>0</v>
      </c>
      <c r="N1412" s="7">
        <f t="shared" si="91"/>
        <v>0</v>
      </c>
      <c r="O1412" s="7">
        <f t="shared" si="92"/>
        <v>0</v>
      </c>
    </row>
    <row r="1413" spans="1:15" ht="19.5" customHeight="1" x14ac:dyDescent="0.25">
      <c r="A1413" s="106" t="s">
        <v>2103</v>
      </c>
      <c r="B1413" s="21" t="s">
        <v>825</v>
      </c>
      <c r="C1413" s="23" t="s">
        <v>49</v>
      </c>
      <c r="D1413" s="23">
        <v>0</v>
      </c>
      <c r="E1413" s="23"/>
      <c r="F1413" s="23">
        <v>284700</v>
      </c>
      <c r="G1413" s="107">
        <f t="shared" si="89"/>
        <v>0</v>
      </c>
      <c r="I1413" s="7">
        <f>SUMIFS(NK_XUAT_NHAP!L:L,NK_XUAT_NHAP!E:E,A1413,NK_XUAT_NHAP!B:B,"PNK")</f>
        <v>0</v>
      </c>
      <c r="J1413" s="7">
        <f>SUMIFS(NK_XUAT_NHAP!O:O,NK_XUAT_NHAP!E:E,A1413,NK_XUAT_NHAP!B:B,"PNK")</f>
        <v>0</v>
      </c>
      <c r="K1413" s="7">
        <f>SUMIFS(NK_XUAT_NHAP!L:L,NK_XUAT_NHAP!E:E,A1413,NK_XUAT_NHAP!B:B,"PXK")</f>
        <v>0</v>
      </c>
      <c r="L1413" s="7">
        <f>SUMIFS(NK_XUAT_NHAP!O:O,NK_XUAT_NHAP!E:E,A1413,NK_XUAT_NHAP!B:B,"PXK")</f>
        <v>0</v>
      </c>
      <c r="M1413" s="7">
        <f t="shared" si="90"/>
        <v>0</v>
      </c>
      <c r="N1413" s="7">
        <f t="shared" si="91"/>
        <v>0</v>
      </c>
      <c r="O1413" s="7">
        <f t="shared" si="92"/>
        <v>0</v>
      </c>
    </row>
    <row r="1414" spans="1:15" ht="19.5" customHeight="1" x14ac:dyDescent="0.25">
      <c r="A1414" s="106" t="s">
        <v>2104</v>
      </c>
      <c r="B1414" s="21" t="s">
        <v>827</v>
      </c>
      <c r="C1414" s="23" t="s">
        <v>49</v>
      </c>
      <c r="D1414" s="23">
        <v>0</v>
      </c>
      <c r="E1414" s="23"/>
      <c r="F1414" s="23">
        <v>67700</v>
      </c>
      <c r="G1414" s="107">
        <f t="shared" si="89"/>
        <v>0</v>
      </c>
      <c r="I1414" s="7">
        <f>SUMIFS(NK_XUAT_NHAP!L:L,NK_XUAT_NHAP!E:E,A1414,NK_XUAT_NHAP!B:B,"PNK")</f>
        <v>0</v>
      </c>
      <c r="J1414" s="7">
        <f>SUMIFS(NK_XUAT_NHAP!O:O,NK_XUAT_NHAP!E:E,A1414,NK_XUAT_NHAP!B:B,"PNK")</f>
        <v>0</v>
      </c>
      <c r="K1414" s="7">
        <f>SUMIFS(NK_XUAT_NHAP!L:L,NK_XUAT_NHAP!E:E,A1414,NK_XUAT_NHAP!B:B,"PXK")</f>
        <v>0</v>
      </c>
      <c r="L1414" s="7">
        <f>SUMIFS(NK_XUAT_NHAP!O:O,NK_XUAT_NHAP!E:E,A1414,NK_XUAT_NHAP!B:B,"PXK")</f>
        <v>0</v>
      </c>
      <c r="M1414" s="7">
        <f t="shared" si="90"/>
        <v>0</v>
      </c>
      <c r="N1414" s="7">
        <f t="shared" si="91"/>
        <v>0</v>
      </c>
      <c r="O1414" s="7">
        <f t="shared" si="92"/>
        <v>0</v>
      </c>
    </row>
    <row r="1415" spans="1:15" ht="19.5" customHeight="1" x14ac:dyDescent="0.25">
      <c r="A1415" s="106" t="s">
        <v>2105</v>
      </c>
      <c r="B1415" s="21" t="s">
        <v>829</v>
      </c>
      <c r="C1415" s="23" t="s">
        <v>49</v>
      </c>
      <c r="D1415" s="23">
        <v>0</v>
      </c>
      <c r="E1415" s="23"/>
      <c r="F1415" s="23">
        <v>0</v>
      </c>
      <c r="G1415" s="107">
        <f t="shared" si="89"/>
        <v>0</v>
      </c>
      <c r="I1415" s="7">
        <f>SUMIFS(NK_XUAT_NHAP!L:L,NK_XUAT_NHAP!E:E,A1415,NK_XUAT_NHAP!B:B,"PNK")</f>
        <v>0</v>
      </c>
      <c r="J1415" s="7">
        <f>SUMIFS(NK_XUAT_NHAP!O:O,NK_XUAT_NHAP!E:E,A1415,NK_XUAT_NHAP!B:B,"PNK")</f>
        <v>0</v>
      </c>
      <c r="K1415" s="7">
        <f>SUMIFS(NK_XUAT_NHAP!L:L,NK_XUAT_NHAP!E:E,A1415,NK_XUAT_NHAP!B:B,"PXK")</f>
        <v>0</v>
      </c>
      <c r="L1415" s="7">
        <f>SUMIFS(NK_XUAT_NHAP!O:O,NK_XUAT_NHAP!E:E,A1415,NK_XUAT_NHAP!B:B,"PXK")</f>
        <v>0</v>
      </c>
      <c r="M1415" s="7">
        <f t="shared" si="90"/>
        <v>0</v>
      </c>
      <c r="N1415" s="7">
        <f t="shared" si="91"/>
        <v>0</v>
      </c>
      <c r="O1415" s="7">
        <f t="shared" si="92"/>
        <v>0</v>
      </c>
    </row>
    <row r="1416" spans="1:15" ht="19.5" customHeight="1" x14ac:dyDescent="0.25">
      <c r="A1416" s="106" t="s">
        <v>2106</v>
      </c>
      <c r="B1416" s="21" t="s">
        <v>831</v>
      </c>
      <c r="C1416" s="23" t="s">
        <v>49</v>
      </c>
      <c r="D1416" s="23">
        <v>0</v>
      </c>
      <c r="E1416" s="23"/>
      <c r="F1416" s="23">
        <v>272500</v>
      </c>
      <c r="G1416" s="107">
        <f t="shared" si="89"/>
        <v>0</v>
      </c>
      <c r="I1416" s="7">
        <f>SUMIFS(NK_XUAT_NHAP!L:L,NK_XUAT_NHAP!E:E,A1416,NK_XUAT_NHAP!B:B,"PNK")</f>
        <v>0</v>
      </c>
      <c r="J1416" s="7">
        <f>SUMIFS(NK_XUAT_NHAP!O:O,NK_XUAT_NHAP!E:E,A1416,NK_XUAT_NHAP!B:B,"PNK")</f>
        <v>0</v>
      </c>
      <c r="K1416" s="7">
        <f>SUMIFS(NK_XUAT_NHAP!L:L,NK_XUAT_NHAP!E:E,A1416,NK_XUAT_NHAP!B:B,"PXK")</f>
        <v>0</v>
      </c>
      <c r="L1416" s="7">
        <f>SUMIFS(NK_XUAT_NHAP!O:O,NK_XUAT_NHAP!E:E,A1416,NK_XUAT_NHAP!B:B,"PXK")</f>
        <v>0</v>
      </c>
      <c r="M1416" s="7">
        <f t="shared" si="90"/>
        <v>0</v>
      </c>
      <c r="N1416" s="7">
        <f t="shared" si="91"/>
        <v>0</v>
      </c>
      <c r="O1416" s="7">
        <f t="shared" si="92"/>
        <v>0</v>
      </c>
    </row>
    <row r="1417" spans="1:15" ht="19.5" customHeight="1" x14ac:dyDescent="0.25">
      <c r="A1417" s="106" t="s">
        <v>2107</v>
      </c>
      <c r="B1417" s="21" t="s">
        <v>833</v>
      </c>
      <c r="C1417" s="23" t="s">
        <v>49</v>
      </c>
      <c r="D1417" s="23">
        <v>0</v>
      </c>
      <c r="E1417" s="23"/>
      <c r="F1417" s="23">
        <v>0</v>
      </c>
      <c r="G1417" s="107">
        <f t="shared" si="89"/>
        <v>0</v>
      </c>
      <c r="I1417" s="7">
        <f>SUMIFS(NK_XUAT_NHAP!L:L,NK_XUAT_NHAP!E:E,A1417,NK_XUAT_NHAP!B:B,"PNK")</f>
        <v>0</v>
      </c>
      <c r="J1417" s="7">
        <f>SUMIFS(NK_XUAT_NHAP!O:O,NK_XUAT_NHAP!E:E,A1417,NK_XUAT_NHAP!B:B,"PNK")</f>
        <v>0</v>
      </c>
      <c r="K1417" s="7">
        <f>SUMIFS(NK_XUAT_NHAP!L:L,NK_XUAT_NHAP!E:E,A1417,NK_XUAT_NHAP!B:B,"PXK")</f>
        <v>0</v>
      </c>
      <c r="L1417" s="7">
        <f>SUMIFS(NK_XUAT_NHAP!O:O,NK_XUAT_NHAP!E:E,A1417,NK_XUAT_NHAP!B:B,"PXK")</f>
        <v>0</v>
      </c>
      <c r="M1417" s="7">
        <f t="shared" si="90"/>
        <v>0</v>
      </c>
      <c r="N1417" s="7">
        <f t="shared" si="91"/>
        <v>0</v>
      </c>
      <c r="O1417" s="7">
        <f t="shared" si="92"/>
        <v>0</v>
      </c>
    </row>
    <row r="1418" spans="1:15" ht="19.5" customHeight="1" x14ac:dyDescent="0.25">
      <c r="A1418" s="106" t="s">
        <v>2108</v>
      </c>
      <c r="B1418" s="21" t="s">
        <v>835</v>
      </c>
      <c r="C1418" s="23" t="s">
        <v>49</v>
      </c>
      <c r="D1418" s="23">
        <v>0</v>
      </c>
      <c r="E1418" s="23"/>
      <c r="F1418" s="23">
        <v>0</v>
      </c>
      <c r="G1418" s="107">
        <f t="shared" si="89"/>
        <v>0</v>
      </c>
      <c r="I1418" s="7">
        <f>SUMIFS(NK_XUAT_NHAP!L:L,NK_XUAT_NHAP!E:E,A1418,NK_XUAT_NHAP!B:B,"PNK")</f>
        <v>0</v>
      </c>
      <c r="J1418" s="7">
        <f>SUMIFS(NK_XUAT_NHAP!O:O,NK_XUAT_NHAP!E:E,A1418,NK_XUAT_NHAP!B:B,"PNK")</f>
        <v>0</v>
      </c>
      <c r="K1418" s="7">
        <f>SUMIFS(NK_XUAT_NHAP!L:L,NK_XUAT_NHAP!E:E,A1418,NK_XUAT_NHAP!B:B,"PXK")</f>
        <v>0</v>
      </c>
      <c r="L1418" s="7">
        <f>SUMIFS(NK_XUAT_NHAP!O:O,NK_XUAT_NHAP!E:E,A1418,NK_XUAT_NHAP!B:B,"PXK")</f>
        <v>0</v>
      </c>
      <c r="M1418" s="7">
        <f t="shared" si="90"/>
        <v>0</v>
      </c>
      <c r="N1418" s="7">
        <f t="shared" si="91"/>
        <v>0</v>
      </c>
      <c r="O1418" s="7">
        <f t="shared" si="92"/>
        <v>0</v>
      </c>
    </row>
    <row r="1419" spans="1:15" ht="19.5" customHeight="1" x14ac:dyDescent="0.25">
      <c r="A1419" s="106" t="s">
        <v>2109</v>
      </c>
      <c r="B1419" s="21" t="s">
        <v>837</v>
      </c>
      <c r="C1419" s="23" t="s">
        <v>49</v>
      </c>
      <c r="D1419" s="23">
        <v>0</v>
      </c>
      <c r="E1419" s="23"/>
      <c r="F1419" s="23">
        <v>71700</v>
      </c>
      <c r="G1419" s="107">
        <f t="shared" si="89"/>
        <v>0</v>
      </c>
      <c r="I1419" s="7">
        <f>SUMIFS(NK_XUAT_NHAP!L:L,NK_XUAT_NHAP!E:E,A1419,NK_XUAT_NHAP!B:B,"PNK")</f>
        <v>0</v>
      </c>
      <c r="J1419" s="7">
        <f>SUMIFS(NK_XUAT_NHAP!O:O,NK_XUAT_NHAP!E:E,A1419,NK_XUAT_NHAP!B:B,"PNK")</f>
        <v>0</v>
      </c>
      <c r="K1419" s="7">
        <f>SUMIFS(NK_XUAT_NHAP!L:L,NK_XUAT_NHAP!E:E,A1419,NK_XUAT_NHAP!B:B,"PXK")</f>
        <v>0</v>
      </c>
      <c r="L1419" s="7">
        <f>SUMIFS(NK_XUAT_NHAP!O:O,NK_XUAT_NHAP!E:E,A1419,NK_XUAT_NHAP!B:B,"PXK")</f>
        <v>0</v>
      </c>
      <c r="M1419" s="7">
        <f t="shared" si="90"/>
        <v>0</v>
      </c>
      <c r="N1419" s="7">
        <f t="shared" si="91"/>
        <v>0</v>
      </c>
      <c r="O1419" s="7">
        <f t="shared" si="92"/>
        <v>0</v>
      </c>
    </row>
    <row r="1420" spans="1:15" ht="19.5" customHeight="1" x14ac:dyDescent="0.25">
      <c r="A1420" s="106" t="s">
        <v>2110</v>
      </c>
      <c r="B1420" s="21" t="s">
        <v>839</v>
      </c>
      <c r="C1420" s="23" t="s">
        <v>49</v>
      </c>
      <c r="D1420" s="23">
        <v>0</v>
      </c>
      <c r="E1420" s="23"/>
      <c r="F1420" s="23">
        <v>0</v>
      </c>
      <c r="G1420" s="107">
        <f t="shared" si="89"/>
        <v>0</v>
      </c>
      <c r="I1420" s="7">
        <f>SUMIFS(NK_XUAT_NHAP!L:L,NK_XUAT_NHAP!E:E,A1420,NK_XUAT_NHAP!B:B,"PNK")</f>
        <v>0</v>
      </c>
      <c r="J1420" s="7">
        <f>SUMIFS(NK_XUAT_NHAP!O:O,NK_XUAT_NHAP!E:E,A1420,NK_XUAT_NHAP!B:B,"PNK")</f>
        <v>0</v>
      </c>
      <c r="K1420" s="7">
        <f>SUMIFS(NK_XUAT_NHAP!L:L,NK_XUAT_NHAP!E:E,A1420,NK_XUAT_NHAP!B:B,"PXK")</f>
        <v>0</v>
      </c>
      <c r="L1420" s="7">
        <f>SUMIFS(NK_XUAT_NHAP!O:O,NK_XUAT_NHAP!E:E,A1420,NK_XUAT_NHAP!B:B,"PXK")</f>
        <v>0</v>
      </c>
      <c r="M1420" s="7">
        <f t="shared" si="90"/>
        <v>0</v>
      </c>
      <c r="N1420" s="7">
        <f t="shared" si="91"/>
        <v>0</v>
      </c>
      <c r="O1420" s="7">
        <f t="shared" si="92"/>
        <v>0</v>
      </c>
    </row>
    <row r="1421" spans="1:15" ht="19.5" customHeight="1" x14ac:dyDescent="0.25">
      <c r="A1421" s="106" t="s">
        <v>2111</v>
      </c>
      <c r="B1421" s="21" t="s">
        <v>841</v>
      </c>
      <c r="C1421" s="23" t="s">
        <v>49</v>
      </c>
      <c r="D1421" s="23">
        <v>0</v>
      </c>
      <c r="E1421" s="23"/>
      <c r="F1421" s="23">
        <v>297800</v>
      </c>
      <c r="G1421" s="107">
        <f t="shared" si="89"/>
        <v>0</v>
      </c>
      <c r="I1421" s="7">
        <f>SUMIFS(NK_XUAT_NHAP!L:L,NK_XUAT_NHAP!E:E,A1421,NK_XUAT_NHAP!B:B,"PNK")</f>
        <v>0</v>
      </c>
      <c r="J1421" s="7">
        <f>SUMIFS(NK_XUAT_NHAP!O:O,NK_XUAT_NHAP!E:E,A1421,NK_XUAT_NHAP!B:B,"PNK")</f>
        <v>0</v>
      </c>
      <c r="K1421" s="7">
        <f>SUMIFS(NK_XUAT_NHAP!L:L,NK_XUAT_NHAP!E:E,A1421,NK_XUAT_NHAP!B:B,"PXK")</f>
        <v>0</v>
      </c>
      <c r="L1421" s="7">
        <f>SUMIFS(NK_XUAT_NHAP!O:O,NK_XUAT_NHAP!E:E,A1421,NK_XUAT_NHAP!B:B,"PXK")</f>
        <v>0</v>
      </c>
      <c r="M1421" s="7">
        <f t="shared" si="90"/>
        <v>0</v>
      </c>
      <c r="N1421" s="7">
        <f t="shared" si="91"/>
        <v>0</v>
      </c>
      <c r="O1421" s="7">
        <f t="shared" si="92"/>
        <v>0</v>
      </c>
    </row>
    <row r="1422" spans="1:15" ht="19.5" customHeight="1" x14ac:dyDescent="0.25">
      <c r="A1422" s="106" t="s">
        <v>2112</v>
      </c>
      <c r="B1422" s="21" t="s">
        <v>843</v>
      </c>
      <c r="C1422" s="23" t="s">
        <v>49</v>
      </c>
      <c r="D1422" s="23">
        <v>0</v>
      </c>
      <c r="E1422" s="23"/>
      <c r="F1422" s="23">
        <v>0</v>
      </c>
      <c r="G1422" s="107">
        <f t="shared" si="89"/>
        <v>0</v>
      </c>
      <c r="I1422" s="7">
        <f>SUMIFS(NK_XUAT_NHAP!L:L,NK_XUAT_NHAP!E:E,A1422,NK_XUAT_NHAP!B:B,"PNK")</f>
        <v>0</v>
      </c>
      <c r="J1422" s="7">
        <f>SUMIFS(NK_XUAT_NHAP!O:O,NK_XUAT_NHAP!E:E,A1422,NK_XUAT_NHAP!B:B,"PNK")</f>
        <v>0</v>
      </c>
      <c r="K1422" s="7">
        <f>SUMIFS(NK_XUAT_NHAP!L:L,NK_XUAT_NHAP!E:E,A1422,NK_XUAT_NHAP!B:B,"PXK")</f>
        <v>0</v>
      </c>
      <c r="L1422" s="7">
        <f>SUMIFS(NK_XUAT_NHAP!O:O,NK_XUAT_NHAP!E:E,A1422,NK_XUAT_NHAP!B:B,"PXK")</f>
        <v>0</v>
      </c>
      <c r="M1422" s="7">
        <f t="shared" si="90"/>
        <v>0</v>
      </c>
      <c r="N1422" s="7">
        <f t="shared" si="91"/>
        <v>0</v>
      </c>
      <c r="O1422" s="7">
        <f t="shared" si="92"/>
        <v>0</v>
      </c>
    </row>
    <row r="1423" spans="1:15" ht="19.5" customHeight="1" x14ac:dyDescent="0.25">
      <c r="A1423" s="106" t="s">
        <v>2113</v>
      </c>
      <c r="B1423" s="21" t="s">
        <v>845</v>
      </c>
      <c r="C1423" s="23" t="s">
        <v>49</v>
      </c>
      <c r="D1423" s="23">
        <v>0</v>
      </c>
      <c r="E1423" s="23"/>
      <c r="F1423" s="23">
        <v>0</v>
      </c>
      <c r="G1423" s="107">
        <f t="shared" si="89"/>
        <v>0</v>
      </c>
      <c r="I1423" s="7">
        <f>SUMIFS(NK_XUAT_NHAP!L:L,NK_XUAT_NHAP!E:E,A1423,NK_XUAT_NHAP!B:B,"PNK")</f>
        <v>0</v>
      </c>
      <c r="J1423" s="7">
        <f>SUMIFS(NK_XUAT_NHAP!O:O,NK_XUAT_NHAP!E:E,A1423,NK_XUAT_NHAP!B:B,"PNK")</f>
        <v>0</v>
      </c>
      <c r="K1423" s="7">
        <f>SUMIFS(NK_XUAT_NHAP!L:L,NK_XUAT_NHAP!E:E,A1423,NK_XUAT_NHAP!B:B,"PXK")</f>
        <v>0</v>
      </c>
      <c r="L1423" s="7">
        <f>SUMIFS(NK_XUAT_NHAP!O:O,NK_XUAT_NHAP!E:E,A1423,NK_XUAT_NHAP!B:B,"PXK")</f>
        <v>0</v>
      </c>
      <c r="M1423" s="7">
        <f t="shared" si="90"/>
        <v>0</v>
      </c>
      <c r="N1423" s="7">
        <f t="shared" si="91"/>
        <v>0</v>
      </c>
      <c r="O1423" s="7">
        <f t="shared" si="92"/>
        <v>0</v>
      </c>
    </row>
    <row r="1424" spans="1:15" ht="19.5" customHeight="1" x14ac:dyDescent="0.25">
      <c r="A1424" s="106" t="s">
        <v>2114</v>
      </c>
      <c r="B1424" s="21" t="s">
        <v>847</v>
      </c>
      <c r="C1424" s="23" t="s">
        <v>49</v>
      </c>
      <c r="D1424" s="23">
        <v>0</v>
      </c>
      <c r="E1424" s="23"/>
      <c r="F1424" s="23">
        <v>215100</v>
      </c>
      <c r="G1424" s="107">
        <f t="shared" si="89"/>
        <v>0</v>
      </c>
      <c r="I1424" s="7">
        <f>SUMIFS(NK_XUAT_NHAP!L:L,NK_XUAT_NHAP!E:E,A1424,NK_XUAT_NHAP!B:B,"PNK")</f>
        <v>0</v>
      </c>
      <c r="J1424" s="7">
        <f>SUMIFS(NK_XUAT_NHAP!O:O,NK_XUAT_NHAP!E:E,A1424,NK_XUAT_NHAP!B:B,"PNK")</f>
        <v>0</v>
      </c>
      <c r="K1424" s="7">
        <f>SUMIFS(NK_XUAT_NHAP!L:L,NK_XUAT_NHAP!E:E,A1424,NK_XUAT_NHAP!B:B,"PXK")</f>
        <v>0</v>
      </c>
      <c r="L1424" s="7">
        <f>SUMIFS(NK_XUAT_NHAP!O:O,NK_XUAT_NHAP!E:E,A1424,NK_XUAT_NHAP!B:B,"PXK")</f>
        <v>0</v>
      </c>
      <c r="M1424" s="7">
        <f t="shared" si="90"/>
        <v>0</v>
      </c>
      <c r="N1424" s="7">
        <f t="shared" si="91"/>
        <v>0</v>
      </c>
      <c r="O1424" s="7">
        <f t="shared" si="92"/>
        <v>0</v>
      </c>
    </row>
    <row r="1425" spans="1:15" ht="19.5" customHeight="1" x14ac:dyDescent="0.25">
      <c r="A1425" s="106" t="s">
        <v>2115</v>
      </c>
      <c r="B1425" s="21" t="s">
        <v>849</v>
      </c>
      <c r="C1425" s="23" t="s">
        <v>49</v>
      </c>
      <c r="D1425" s="23">
        <v>0</v>
      </c>
      <c r="E1425" s="23"/>
      <c r="F1425" s="23">
        <v>267500</v>
      </c>
      <c r="G1425" s="107">
        <f t="shared" si="89"/>
        <v>0</v>
      </c>
      <c r="I1425" s="7">
        <f>SUMIFS(NK_XUAT_NHAP!L:L,NK_XUAT_NHAP!E:E,A1425,NK_XUAT_NHAP!B:B,"PNK")</f>
        <v>0</v>
      </c>
      <c r="J1425" s="7">
        <f>SUMIFS(NK_XUAT_NHAP!O:O,NK_XUAT_NHAP!E:E,A1425,NK_XUAT_NHAP!B:B,"PNK")</f>
        <v>0</v>
      </c>
      <c r="K1425" s="7">
        <f>SUMIFS(NK_XUAT_NHAP!L:L,NK_XUAT_NHAP!E:E,A1425,NK_XUAT_NHAP!B:B,"PXK")</f>
        <v>0</v>
      </c>
      <c r="L1425" s="7">
        <f>SUMIFS(NK_XUAT_NHAP!O:O,NK_XUAT_NHAP!E:E,A1425,NK_XUAT_NHAP!B:B,"PXK")</f>
        <v>0</v>
      </c>
      <c r="M1425" s="7">
        <f t="shared" si="90"/>
        <v>0</v>
      </c>
      <c r="N1425" s="7">
        <f t="shared" si="91"/>
        <v>0</v>
      </c>
      <c r="O1425" s="7">
        <f t="shared" si="92"/>
        <v>0</v>
      </c>
    </row>
    <row r="1426" spans="1:15" ht="19.5" customHeight="1" x14ac:dyDescent="0.25">
      <c r="A1426" s="106" t="s">
        <v>2116</v>
      </c>
      <c r="B1426" s="21" t="s">
        <v>851</v>
      </c>
      <c r="C1426" s="23" t="s">
        <v>49</v>
      </c>
      <c r="D1426" s="23">
        <v>0</v>
      </c>
      <c r="E1426" s="23"/>
      <c r="F1426" s="23">
        <v>23800</v>
      </c>
      <c r="G1426" s="107">
        <f t="shared" si="89"/>
        <v>0</v>
      </c>
      <c r="I1426" s="7">
        <f>SUMIFS(NK_XUAT_NHAP!L:L,NK_XUAT_NHAP!E:E,A1426,NK_XUAT_NHAP!B:B,"PNK")</f>
        <v>0</v>
      </c>
      <c r="J1426" s="7">
        <f>SUMIFS(NK_XUAT_NHAP!O:O,NK_XUAT_NHAP!E:E,A1426,NK_XUAT_NHAP!B:B,"PNK")</f>
        <v>0</v>
      </c>
      <c r="K1426" s="7">
        <f>SUMIFS(NK_XUAT_NHAP!L:L,NK_XUAT_NHAP!E:E,A1426,NK_XUAT_NHAP!B:B,"PXK")</f>
        <v>0</v>
      </c>
      <c r="L1426" s="7">
        <f>SUMIFS(NK_XUAT_NHAP!O:O,NK_XUAT_NHAP!E:E,A1426,NK_XUAT_NHAP!B:B,"PXK")</f>
        <v>0</v>
      </c>
      <c r="M1426" s="7">
        <f t="shared" si="90"/>
        <v>0</v>
      </c>
      <c r="N1426" s="7">
        <f t="shared" si="91"/>
        <v>0</v>
      </c>
      <c r="O1426" s="7">
        <f t="shared" si="92"/>
        <v>0</v>
      </c>
    </row>
    <row r="1427" spans="1:15" ht="19.5" customHeight="1" x14ac:dyDescent="0.25">
      <c r="A1427" s="106" t="s">
        <v>2117</v>
      </c>
      <c r="B1427" s="21" t="s">
        <v>853</v>
      </c>
      <c r="C1427" s="23" t="s">
        <v>49</v>
      </c>
      <c r="D1427" s="23">
        <v>0</v>
      </c>
      <c r="E1427" s="23"/>
      <c r="F1427" s="23">
        <v>43400</v>
      </c>
      <c r="G1427" s="107">
        <f t="shared" si="89"/>
        <v>0</v>
      </c>
      <c r="I1427" s="7">
        <f>SUMIFS(NK_XUAT_NHAP!L:L,NK_XUAT_NHAP!E:E,A1427,NK_XUAT_NHAP!B:B,"PNK")</f>
        <v>0</v>
      </c>
      <c r="J1427" s="7">
        <f>SUMIFS(NK_XUAT_NHAP!O:O,NK_XUAT_NHAP!E:E,A1427,NK_XUAT_NHAP!B:B,"PNK")</f>
        <v>0</v>
      </c>
      <c r="K1427" s="7">
        <f>SUMIFS(NK_XUAT_NHAP!L:L,NK_XUAT_NHAP!E:E,A1427,NK_XUAT_NHAP!B:B,"PXK")</f>
        <v>0</v>
      </c>
      <c r="L1427" s="7">
        <f>SUMIFS(NK_XUAT_NHAP!O:O,NK_XUAT_NHAP!E:E,A1427,NK_XUAT_NHAP!B:B,"PXK")</f>
        <v>0</v>
      </c>
      <c r="M1427" s="7">
        <f t="shared" si="90"/>
        <v>0</v>
      </c>
      <c r="N1427" s="7">
        <f t="shared" si="91"/>
        <v>0</v>
      </c>
      <c r="O1427" s="7">
        <f t="shared" si="92"/>
        <v>0</v>
      </c>
    </row>
    <row r="1428" spans="1:15" ht="19.5" customHeight="1" x14ac:dyDescent="0.25">
      <c r="A1428" s="106" t="s">
        <v>2118</v>
      </c>
      <c r="B1428" s="21" t="s">
        <v>855</v>
      </c>
      <c r="C1428" s="23" t="s">
        <v>52</v>
      </c>
      <c r="D1428" s="23">
        <v>6</v>
      </c>
      <c r="E1428" s="23"/>
      <c r="F1428" s="23">
        <v>4600</v>
      </c>
      <c r="G1428" s="107">
        <f t="shared" si="89"/>
        <v>27600</v>
      </c>
      <c r="I1428" s="7">
        <f>SUMIFS(NK_XUAT_NHAP!L:L,NK_XUAT_NHAP!E:E,A1428,NK_XUAT_NHAP!B:B,"PNK")</f>
        <v>0</v>
      </c>
      <c r="J1428" s="7">
        <f>SUMIFS(NK_XUAT_NHAP!O:O,NK_XUAT_NHAP!E:E,A1428,NK_XUAT_NHAP!B:B,"PNK")</f>
        <v>0</v>
      </c>
      <c r="K1428" s="7">
        <f>SUMIFS(NK_XUAT_NHAP!L:L,NK_XUAT_NHAP!E:E,A1428,NK_XUAT_NHAP!B:B,"PXK")</f>
        <v>0</v>
      </c>
      <c r="L1428" s="7">
        <f>SUMIFS(NK_XUAT_NHAP!O:O,NK_XUAT_NHAP!E:E,A1428,NK_XUAT_NHAP!B:B,"PXK")</f>
        <v>0</v>
      </c>
      <c r="M1428" s="7">
        <f t="shared" si="90"/>
        <v>6</v>
      </c>
      <c r="N1428" s="7">
        <f t="shared" si="91"/>
        <v>27600</v>
      </c>
      <c r="O1428" s="7">
        <f t="shared" si="92"/>
        <v>4600</v>
      </c>
    </row>
    <row r="1429" spans="1:15" ht="19.5" customHeight="1" x14ac:dyDescent="0.25">
      <c r="A1429" s="106" t="s">
        <v>2119</v>
      </c>
      <c r="B1429" s="21" t="s">
        <v>857</v>
      </c>
      <c r="C1429" s="23" t="s">
        <v>52</v>
      </c>
      <c r="D1429" s="23">
        <v>0</v>
      </c>
      <c r="E1429" s="23"/>
      <c r="F1429" s="23">
        <v>2300</v>
      </c>
      <c r="G1429" s="107">
        <f t="shared" si="89"/>
        <v>0</v>
      </c>
      <c r="I1429" s="7">
        <f>SUMIFS(NK_XUAT_NHAP!L:L,NK_XUAT_NHAP!E:E,A1429,NK_XUAT_NHAP!B:B,"PNK")</f>
        <v>0</v>
      </c>
      <c r="J1429" s="7">
        <f>SUMIFS(NK_XUAT_NHAP!O:O,NK_XUAT_NHAP!E:E,A1429,NK_XUAT_NHAP!B:B,"PNK")</f>
        <v>0</v>
      </c>
      <c r="K1429" s="7">
        <f>SUMIFS(NK_XUAT_NHAP!L:L,NK_XUAT_NHAP!E:E,A1429,NK_XUAT_NHAP!B:B,"PXK")</f>
        <v>0</v>
      </c>
      <c r="L1429" s="7">
        <f>SUMIFS(NK_XUAT_NHAP!O:O,NK_XUAT_NHAP!E:E,A1429,NK_XUAT_NHAP!B:B,"PXK")</f>
        <v>0</v>
      </c>
      <c r="M1429" s="7">
        <f t="shared" si="90"/>
        <v>0</v>
      </c>
      <c r="N1429" s="7">
        <f t="shared" si="91"/>
        <v>0</v>
      </c>
      <c r="O1429" s="7">
        <f t="shared" si="92"/>
        <v>0</v>
      </c>
    </row>
    <row r="1430" spans="1:15" ht="19.5" customHeight="1" x14ac:dyDescent="0.25">
      <c r="A1430" s="106" t="s">
        <v>2120</v>
      </c>
      <c r="B1430" s="21" t="s">
        <v>859</v>
      </c>
      <c r="C1430" s="23" t="s">
        <v>52</v>
      </c>
      <c r="D1430" s="23">
        <v>0</v>
      </c>
      <c r="E1430" s="23"/>
      <c r="F1430" s="23">
        <v>3800</v>
      </c>
      <c r="G1430" s="107">
        <f t="shared" si="89"/>
        <v>0</v>
      </c>
      <c r="I1430" s="7">
        <f>SUMIFS(NK_XUAT_NHAP!L:L,NK_XUAT_NHAP!E:E,A1430,NK_XUAT_NHAP!B:B,"PNK")</f>
        <v>0</v>
      </c>
      <c r="J1430" s="7">
        <f>SUMIFS(NK_XUAT_NHAP!O:O,NK_XUAT_NHAP!E:E,A1430,NK_XUAT_NHAP!B:B,"PNK")</f>
        <v>0</v>
      </c>
      <c r="K1430" s="7">
        <f>SUMIFS(NK_XUAT_NHAP!L:L,NK_XUAT_NHAP!E:E,A1430,NK_XUAT_NHAP!B:B,"PXK")</f>
        <v>0</v>
      </c>
      <c r="L1430" s="7">
        <f>SUMIFS(NK_XUAT_NHAP!O:O,NK_XUAT_NHAP!E:E,A1430,NK_XUAT_NHAP!B:B,"PXK")</f>
        <v>0</v>
      </c>
      <c r="M1430" s="7">
        <f t="shared" si="90"/>
        <v>0</v>
      </c>
      <c r="N1430" s="7">
        <f t="shared" si="91"/>
        <v>0</v>
      </c>
      <c r="O1430" s="7">
        <f t="shared" si="92"/>
        <v>0</v>
      </c>
    </row>
    <row r="1431" spans="1:15" ht="19.5" customHeight="1" x14ac:dyDescent="0.25">
      <c r="A1431" s="106" t="s">
        <v>2121</v>
      </c>
      <c r="B1431" s="21" t="s">
        <v>865</v>
      </c>
      <c r="C1431" s="23">
        <v>0</v>
      </c>
      <c r="D1431" s="23">
        <v>0</v>
      </c>
      <c r="E1431" s="23"/>
      <c r="F1431" s="23">
        <v>0</v>
      </c>
      <c r="G1431" s="107">
        <f t="shared" si="89"/>
        <v>0</v>
      </c>
      <c r="I1431" s="7">
        <f>SUMIFS(NK_XUAT_NHAP!L:L,NK_XUAT_NHAP!E:E,A1431,NK_XUAT_NHAP!B:B,"PNK")</f>
        <v>0</v>
      </c>
      <c r="J1431" s="7">
        <f>SUMIFS(NK_XUAT_NHAP!O:O,NK_XUAT_NHAP!E:E,A1431,NK_XUAT_NHAP!B:B,"PNK")</f>
        <v>0</v>
      </c>
      <c r="K1431" s="7">
        <f>SUMIFS(NK_XUAT_NHAP!L:L,NK_XUAT_NHAP!E:E,A1431,NK_XUAT_NHAP!B:B,"PXK")</f>
        <v>0</v>
      </c>
      <c r="L1431" s="7">
        <f>SUMIFS(NK_XUAT_NHAP!O:O,NK_XUAT_NHAP!E:E,A1431,NK_XUAT_NHAP!B:B,"PXK")</f>
        <v>0</v>
      </c>
      <c r="M1431" s="7">
        <f t="shared" si="90"/>
        <v>0</v>
      </c>
      <c r="N1431" s="7">
        <f t="shared" si="91"/>
        <v>0</v>
      </c>
      <c r="O1431" s="7">
        <f t="shared" si="92"/>
        <v>0</v>
      </c>
    </row>
    <row r="1432" spans="1:15" ht="19.5" customHeight="1" x14ac:dyDescent="0.25">
      <c r="A1432" s="106" t="s">
        <v>2122</v>
      </c>
      <c r="B1432" s="21" t="s">
        <v>867</v>
      </c>
      <c r="C1432" s="23" t="s">
        <v>52</v>
      </c>
      <c r="D1432" s="23">
        <v>0</v>
      </c>
      <c r="E1432" s="23"/>
      <c r="F1432" s="23">
        <v>11000</v>
      </c>
      <c r="G1432" s="107">
        <f t="shared" si="89"/>
        <v>0</v>
      </c>
      <c r="I1432" s="7">
        <f>SUMIFS(NK_XUAT_NHAP!L:L,NK_XUAT_NHAP!E:E,A1432,NK_XUAT_NHAP!B:B,"PNK")</f>
        <v>0</v>
      </c>
      <c r="J1432" s="7">
        <f>SUMIFS(NK_XUAT_NHAP!O:O,NK_XUAT_NHAP!E:E,A1432,NK_XUAT_NHAP!B:B,"PNK")</f>
        <v>0</v>
      </c>
      <c r="K1432" s="7">
        <f>SUMIFS(NK_XUAT_NHAP!L:L,NK_XUAT_NHAP!E:E,A1432,NK_XUAT_NHAP!B:B,"PXK")</f>
        <v>0</v>
      </c>
      <c r="L1432" s="7">
        <f>SUMIFS(NK_XUAT_NHAP!O:O,NK_XUAT_NHAP!E:E,A1432,NK_XUAT_NHAP!B:B,"PXK")</f>
        <v>0</v>
      </c>
      <c r="M1432" s="7">
        <f t="shared" si="90"/>
        <v>0</v>
      </c>
      <c r="N1432" s="7">
        <f t="shared" si="91"/>
        <v>0</v>
      </c>
      <c r="O1432" s="7">
        <f t="shared" si="92"/>
        <v>0</v>
      </c>
    </row>
    <row r="1433" spans="1:15" ht="19.5" customHeight="1" x14ac:dyDescent="0.25">
      <c r="A1433" s="106" t="s">
        <v>2123</v>
      </c>
      <c r="B1433" s="21" t="s">
        <v>869</v>
      </c>
      <c r="C1433" s="23" t="s">
        <v>52</v>
      </c>
      <c r="D1433" s="23">
        <v>0</v>
      </c>
      <c r="E1433" s="23"/>
      <c r="F1433" s="23">
        <v>15700</v>
      </c>
      <c r="G1433" s="107">
        <f t="shared" si="89"/>
        <v>0</v>
      </c>
      <c r="I1433" s="7">
        <f>SUMIFS(NK_XUAT_NHAP!L:L,NK_XUAT_NHAP!E:E,A1433,NK_XUAT_NHAP!B:B,"PNK")</f>
        <v>0</v>
      </c>
      <c r="J1433" s="7">
        <f>SUMIFS(NK_XUAT_NHAP!O:O,NK_XUAT_NHAP!E:E,A1433,NK_XUAT_NHAP!B:B,"PNK")</f>
        <v>0</v>
      </c>
      <c r="K1433" s="7">
        <f>SUMIFS(NK_XUAT_NHAP!L:L,NK_XUAT_NHAP!E:E,A1433,NK_XUAT_NHAP!B:B,"PXK")</f>
        <v>0</v>
      </c>
      <c r="L1433" s="7">
        <f>SUMIFS(NK_XUAT_NHAP!O:O,NK_XUAT_NHAP!E:E,A1433,NK_XUAT_NHAP!B:B,"PXK")</f>
        <v>0</v>
      </c>
      <c r="M1433" s="7">
        <f t="shared" si="90"/>
        <v>0</v>
      </c>
      <c r="N1433" s="7">
        <f t="shared" si="91"/>
        <v>0</v>
      </c>
      <c r="O1433" s="7">
        <f t="shared" si="92"/>
        <v>0</v>
      </c>
    </row>
    <row r="1434" spans="1:15" ht="19.5" customHeight="1" x14ac:dyDescent="0.25">
      <c r="A1434" s="106" t="s">
        <v>2124</v>
      </c>
      <c r="B1434" s="21" t="s">
        <v>871</v>
      </c>
      <c r="C1434" s="23" t="s">
        <v>52</v>
      </c>
      <c r="D1434" s="23">
        <v>0</v>
      </c>
      <c r="E1434" s="23"/>
      <c r="F1434" s="23">
        <v>6700</v>
      </c>
      <c r="G1434" s="107">
        <f t="shared" si="89"/>
        <v>0</v>
      </c>
      <c r="I1434" s="7">
        <f>SUMIFS(NK_XUAT_NHAP!L:L,NK_XUAT_NHAP!E:E,A1434,NK_XUAT_NHAP!B:B,"PNK")</f>
        <v>0</v>
      </c>
      <c r="J1434" s="7">
        <f>SUMIFS(NK_XUAT_NHAP!O:O,NK_XUAT_NHAP!E:E,A1434,NK_XUAT_NHAP!B:B,"PNK")</f>
        <v>0</v>
      </c>
      <c r="K1434" s="7">
        <f>SUMIFS(NK_XUAT_NHAP!L:L,NK_XUAT_NHAP!E:E,A1434,NK_XUAT_NHAP!B:B,"PXK")</f>
        <v>0</v>
      </c>
      <c r="L1434" s="7">
        <f>SUMIFS(NK_XUAT_NHAP!O:O,NK_XUAT_NHAP!E:E,A1434,NK_XUAT_NHAP!B:B,"PXK")</f>
        <v>0</v>
      </c>
      <c r="M1434" s="7">
        <f t="shared" si="90"/>
        <v>0</v>
      </c>
      <c r="N1434" s="7">
        <f t="shared" si="91"/>
        <v>0</v>
      </c>
      <c r="O1434" s="7">
        <f t="shared" si="92"/>
        <v>0</v>
      </c>
    </row>
    <row r="1435" spans="1:15" ht="19.5" customHeight="1" x14ac:dyDescent="0.25">
      <c r="A1435" s="106" t="s">
        <v>2125</v>
      </c>
      <c r="B1435" s="21" t="s">
        <v>873</v>
      </c>
      <c r="C1435" s="23" t="s">
        <v>52</v>
      </c>
      <c r="D1435" s="23">
        <v>0</v>
      </c>
      <c r="E1435" s="23"/>
      <c r="F1435" s="23">
        <v>17900</v>
      </c>
      <c r="G1435" s="107">
        <f t="shared" si="89"/>
        <v>0</v>
      </c>
      <c r="I1435" s="7">
        <f>SUMIFS(NK_XUAT_NHAP!L:L,NK_XUAT_NHAP!E:E,A1435,NK_XUAT_NHAP!B:B,"PNK")</f>
        <v>0</v>
      </c>
      <c r="J1435" s="7">
        <f>SUMIFS(NK_XUAT_NHAP!O:O,NK_XUAT_NHAP!E:E,A1435,NK_XUAT_NHAP!B:B,"PNK")</f>
        <v>0</v>
      </c>
      <c r="K1435" s="7">
        <f>SUMIFS(NK_XUAT_NHAP!L:L,NK_XUAT_NHAP!E:E,A1435,NK_XUAT_NHAP!B:B,"PXK")</f>
        <v>0</v>
      </c>
      <c r="L1435" s="7">
        <f>SUMIFS(NK_XUAT_NHAP!O:O,NK_XUAT_NHAP!E:E,A1435,NK_XUAT_NHAP!B:B,"PXK")</f>
        <v>0</v>
      </c>
      <c r="M1435" s="7">
        <f t="shared" si="90"/>
        <v>0</v>
      </c>
      <c r="N1435" s="7">
        <f t="shared" si="91"/>
        <v>0</v>
      </c>
      <c r="O1435" s="7">
        <f t="shared" si="92"/>
        <v>0</v>
      </c>
    </row>
    <row r="1436" spans="1:15" ht="19.5" customHeight="1" x14ac:dyDescent="0.25">
      <c r="A1436" s="106" t="s">
        <v>2126</v>
      </c>
      <c r="B1436" s="21" t="s">
        <v>875</v>
      </c>
      <c r="C1436" s="23" t="s">
        <v>52</v>
      </c>
      <c r="D1436" s="23">
        <v>0</v>
      </c>
      <c r="E1436" s="23"/>
      <c r="F1436" s="23">
        <v>2500</v>
      </c>
      <c r="G1436" s="107">
        <f t="shared" si="89"/>
        <v>0</v>
      </c>
      <c r="I1436" s="7">
        <f>SUMIFS(NK_XUAT_NHAP!L:L,NK_XUAT_NHAP!E:E,A1436,NK_XUAT_NHAP!B:B,"PNK")</f>
        <v>0</v>
      </c>
      <c r="J1436" s="7">
        <f>SUMIFS(NK_XUAT_NHAP!O:O,NK_XUAT_NHAP!E:E,A1436,NK_XUAT_NHAP!B:B,"PNK")</f>
        <v>0</v>
      </c>
      <c r="K1436" s="7">
        <f>SUMIFS(NK_XUAT_NHAP!L:L,NK_XUAT_NHAP!E:E,A1436,NK_XUAT_NHAP!B:B,"PXK")</f>
        <v>0</v>
      </c>
      <c r="L1436" s="7">
        <f>SUMIFS(NK_XUAT_NHAP!O:O,NK_XUAT_NHAP!E:E,A1436,NK_XUAT_NHAP!B:B,"PXK")</f>
        <v>0</v>
      </c>
      <c r="M1436" s="7">
        <f t="shared" si="90"/>
        <v>0</v>
      </c>
      <c r="N1436" s="7">
        <f t="shared" si="91"/>
        <v>0</v>
      </c>
      <c r="O1436" s="7">
        <f t="shared" si="92"/>
        <v>0</v>
      </c>
    </row>
    <row r="1437" spans="1:15" ht="19.5" customHeight="1" x14ac:dyDescent="0.25">
      <c r="A1437" s="106" t="s">
        <v>2127</v>
      </c>
      <c r="B1437" s="21" t="s">
        <v>877</v>
      </c>
      <c r="C1437" s="23" t="s">
        <v>52</v>
      </c>
      <c r="D1437" s="23">
        <v>0</v>
      </c>
      <c r="E1437" s="23"/>
      <c r="F1437" s="23">
        <v>12600</v>
      </c>
      <c r="G1437" s="107">
        <f t="shared" si="89"/>
        <v>0</v>
      </c>
      <c r="I1437" s="7">
        <f>SUMIFS(NK_XUAT_NHAP!L:L,NK_XUAT_NHAP!E:E,A1437,NK_XUAT_NHAP!B:B,"PNK")</f>
        <v>0</v>
      </c>
      <c r="J1437" s="7">
        <f>SUMIFS(NK_XUAT_NHAP!O:O,NK_XUAT_NHAP!E:E,A1437,NK_XUAT_NHAP!B:B,"PNK")</f>
        <v>0</v>
      </c>
      <c r="K1437" s="7">
        <f>SUMIFS(NK_XUAT_NHAP!L:L,NK_XUAT_NHAP!E:E,A1437,NK_XUAT_NHAP!B:B,"PXK")</f>
        <v>0</v>
      </c>
      <c r="L1437" s="7">
        <f>SUMIFS(NK_XUAT_NHAP!O:O,NK_XUAT_NHAP!E:E,A1437,NK_XUAT_NHAP!B:B,"PXK")</f>
        <v>0</v>
      </c>
      <c r="M1437" s="7">
        <f t="shared" si="90"/>
        <v>0</v>
      </c>
      <c r="N1437" s="7">
        <f t="shared" si="91"/>
        <v>0</v>
      </c>
      <c r="O1437" s="7">
        <f t="shared" si="92"/>
        <v>0</v>
      </c>
    </row>
    <row r="1438" spans="1:15" ht="19.5" customHeight="1" x14ac:dyDescent="0.25">
      <c r="A1438" s="106" t="s">
        <v>2128</v>
      </c>
      <c r="B1438" s="21" t="s">
        <v>879</v>
      </c>
      <c r="C1438" s="23" t="s">
        <v>52</v>
      </c>
      <c r="D1438" s="23">
        <v>0</v>
      </c>
      <c r="E1438" s="23"/>
      <c r="F1438" s="23">
        <v>17800</v>
      </c>
      <c r="G1438" s="107">
        <f t="shared" si="89"/>
        <v>0</v>
      </c>
      <c r="I1438" s="7">
        <f>SUMIFS(NK_XUAT_NHAP!L:L,NK_XUAT_NHAP!E:E,A1438,NK_XUAT_NHAP!B:B,"PNK")</f>
        <v>0</v>
      </c>
      <c r="J1438" s="7">
        <f>SUMIFS(NK_XUAT_NHAP!O:O,NK_XUAT_NHAP!E:E,A1438,NK_XUAT_NHAP!B:B,"PNK")</f>
        <v>0</v>
      </c>
      <c r="K1438" s="7">
        <f>SUMIFS(NK_XUAT_NHAP!L:L,NK_XUAT_NHAP!E:E,A1438,NK_XUAT_NHAP!B:B,"PXK")</f>
        <v>0</v>
      </c>
      <c r="L1438" s="7">
        <f>SUMIFS(NK_XUAT_NHAP!O:O,NK_XUAT_NHAP!E:E,A1438,NK_XUAT_NHAP!B:B,"PXK")</f>
        <v>0</v>
      </c>
      <c r="M1438" s="7">
        <f t="shared" si="90"/>
        <v>0</v>
      </c>
      <c r="N1438" s="7">
        <f t="shared" si="91"/>
        <v>0</v>
      </c>
      <c r="O1438" s="7">
        <f t="shared" si="92"/>
        <v>0</v>
      </c>
    </row>
    <row r="1439" spans="1:15" ht="19.5" customHeight="1" x14ac:dyDescent="0.25">
      <c r="A1439" s="106" t="s">
        <v>2129</v>
      </c>
      <c r="B1439" s="21" t="s">
        <v>881</v>
      </c>
      <c r="C1439" s="23" t="s">
        <v>52</v>
      </c>
      <c r="D1439" s="23">
        <v>0</v>
      </c>
      <c r="E1439" s="23"/>
      <c r="F1439" s="23">
        <v>2500</v>
      </c>
      <c r="G1439" s="107">
        <f t="shared" si="89"/>
        <v>0</v>
      </c>
      <c r="I1439" s="7">
        <f>SUMIFS(NK_XUAT_NHAP!L:L,NK_XUAT_NHAP!E:E,A1439,NK_XUAT_NHAP!B:B,"PNK")</f>
        <v>0</v>
      </c>
      <c r="J1439" s="7">
        <f>SUMIFS(NK_XUAT_NHAP!O:O,NK_XUAT_NHAP!E:E,A1439,NK_XUAT_NHAP!B:B,"PNK")</f>
        <v>0</v>
      </c>
      <c r="K1439" s="7">
        <f>SUMIFS(NK_XUAT_NHAP!L:L,NK_XUAT_NHAP!E:E,A1439,NK_XUAT_NHAP!B:B,"PXK")</f>
        <v>0</v>
      </c>
      <c r="L1439" s="7">
        <f>SUMIFS(NK_XUAT_NHAP!O:O,NK_XUAT_NHAP!E:E,A1439,NK_XUAT_NHAP!B:B,"PXK")</f>
        <v>0</v>
      </c>
      <c r="M1439" s="7">
        <f t="shared" si="90"/>
        <v>0</v>
      </c>
      <c r="N1439" s="7">
        <f t="shared" si="91"/>
        <v>0</v>
      </c>
      <c r="O1439" s="7">
        <f t="shared" si="92"/>
        <v>0</v>
      </c>
    </row>
    <row r="1440" spans="1:15" ht="19.5" customHeight="1" x14ac:dyDescent="0.25">
      <c r="A1440" s="106" t="s">
        <v>2130</v>
      </c>
      <c r="B1440" s="21" t="s">
        <v>883</v>
      </c>
      <c r="C1440" s="23" t="s">
        <v>490</v>
      </c>
      <c r="D1440" s="23">
        <v>0</v>
      </c>
      <c r="E1440" s="23"/>
      <c r="F1440" s="23">
        <v>18500</v>
      </c>
      <c r="G1440" s="107">
        <f t="shared" si="89"/>
        <v>0</v>
      </c>
      <c r="I1440" s="7">
        <f>SUMIFS(NK_XUAT_NHAP!L:L,NK_XUAT_NHAP!E:E,A1440,NK_XUAT_NHAP!B:B,"PNK")</f>
        <v>0</v>
      </c>
      <c r="J1440" s="7">
        <f>SUMIFS(NK_XUAT_NHAP!O:O,NK_XUAT_NHAP!E:E,A1440,NK_XUAT_NHAP!B:B,"PNK")</f>
        <v>0</v>
      </c>
      <c r="K1440" s="7">
        <f>SUMIFS(NK_XUAT_NHAP!L:L,NK_XUAT_NHAP!E:E,A1440,NK_XUAT_NHAP!B:B,"PXK")</f>
        <v>0</v>
      </c>
      <c r="L1440" s="7">
        <f>SUMIFS(NK_XUAT_NHAP!O:O,NK_XUAT_NHAP!E:E,A1440,NK_XUAT_NHAP!B:B,"PXK")</f>
        <v>0</v>
      </c>
      <c r="M1440" s="7">
        <f t="shared" si="90"/>
        <v>0</v>
      </c>
      <c r="N1440" s="7">
        <f t="shared" si="91"/>
        <v>0</v>
      </c>
      <c r="O1440" s="7">
        <f t="shared" si="92"/>
        <v>0</v>
      </c>
    </row>
    <row r="1441" spans="1:15" ht="19.5" customHeight="1" x14ac:dyDescent="0.25">
      <c r="A1441" s="106" t="s">
        <v>2131</v>
      </c>
      <c r="B1441" s="21" t="s">
        <v>885</v>
      </c>
      <c r="C1441" s="23" t="s">
        <v>52</v>
      </c>
      <c r="D1441" s="23">
        <v>0</v>
      </c>
      <c r="E1441" s="23"/>
      <c r="F1441" s="23">
        <v>2800</v>
      </c>
      <c r="G1441" s="107">
        <f t="shared" si="89"/>
        <v>0</v>
      </c>
      <c r="I1441" s="7">
        <f>SUMIFS(NK_XUAT_NHAP!L:L,NK_XUAT_NHAP!E:E,A1441,NK_XUAT_NHAP!B:B,"PNK")</f>
        <v>0</v>
      </c>
      <c r="J1441" s="7">
        <f>SUMIFS(NK_XUAT_NHAP!O:O,NK_XUAT_NHAP!E:E,A1441,NK_XUAT_NHAP!B:B,"PNK")</f>
        <v>0</v>
      </c>
      <c r="K1441" s="7">
        <f>SUMIFS(NK_XUAT_NHAP!L:L,NK_XUAT_NHAP!E:E,A1441,NK_XUAT_NHAP!B:B,"PXK")</f>
        <v>0</v>
      </c>
      <c r="L1441" s="7">
        <f>SUMIFS(NK_XUAT_NHAP!O:O,NK_XUAT_NHAP!E:E,A1441,NK_XUAT_NHAP!B:B,"PXK")</f>
        <v>0</v>
      </c>
      <c r="M1441" s="7">
        <f t="shared" si="90"/>
        <v>0</v>
      </c>
      <c r="N1441" s="7">
        <f t="shared" si="91"/>
        <v>0</v>
      </c>
      <c r="O1441" s="7">
        <f t="shared" si="92"/>
        <v>0</v>
      </c>
    </row>
    <row r="1442" spans="1:15" ht="19.5" customHeight="1" x14ac:dyDescent="0.25">
      <c r="A1442" s="106" t="s">
        <v>2132</v>
      </c>
      <c r="B1442" s="21" t="s">
        <v>887</v>
      </c>
      <c r="C1442" s="23" t="s">
        <v>73</v>
      </c>
      <c r="D1442" s="23">
        <v>0</v>
      </c>
      <c r="E1442" s="23"/>
      <c r="F1442" s="23">
        <v>3000</v>
      </c>
      <c r="G1442" s="107">
        <f t="shared" si="89"/>
        <v>0</v>
      </c>
      <c r="I1442" s="7">
        <f>SUMIFS(NK_XUAT_NHAP!L:L,NK_XUAT_NHAP!E:E,A1442,NK_XUAT_NHAP!B:B,"PNK")</f>
        <v>0</v>
      </c>
      <c r="J1442" s="7">
        <f>SUMIFS(NK_XUAT_NHAP!O:O,NK_XUAT_NHAP!E:E,A1442,NK_XUAT_NHAP!B:B,"PNK")</f>
        <v>0</v>
      </c>
      <c r="K1442" s="7">
        <f>SUMIFS(NK_XUAT_NHAP!L:L,NK_XUAT_NHAP!E:E,A1442,NK_XUAT_NHAP!B:B,"PXK")</f>
        <v>0</v>
      </c>
      <c r="L1442" s="7">
        <f>SUMIFS(NK_XUAT_NHAP!O:O,NK_XUAT_NHAP!E:E,A1442,NK_XUAT_NHAP!B:B,"PXK")</f>
        <v>0</v>
      </c>
      <c r="M1442" s="7">
        <f t="shared" si="90"/>
        <v>0</v>
      </c>
      <c r="N1442" s="7">
        <f t="shared" si="91"/>
        <v>0</v>
      </c>
      <c r="O1442" s="7">
        <f t="shared" si="92"/>
        <v>0</v>
      </c>
    </row>
    <row r="1443" spans="1:15" ht="19.5" customHeight="1" x14ac:dyDescent="0.25">
      <c r="A1443" s="106" t="s">
        <v>2133</v>
      </c>
      <c r="B1443" s="21" t="s">
        <v>889</v>
      </c>
      <c r="C1443" s="23" t="s">
        <v>73</v>
      </c>
      <c r="D1443" s="23">
        <v>0</v>
      </c>
      <c r="E1443" s="23"/>
      <c r="F1443" s="23">
        <v>4400</v>
      </c>
      <c r="G1443" s="107">
        <f t="shared" si="89"/>
        <v>0</v>
      </c>
      <c r="I1443" s="7">
        <f>SUMIFS(NK_XUAT_NHAP!L:L,NK_XUAT_NHAP!E:E,A1443,NK_XUAT_NHAP!B:B,"PNK")</f>
        <v>0</v>
      </c>
      <c r="J1443" s="7">
        <f>SUMIFS(NK_XUAT_NHAP!O:O,NK_XUAT_NHAP!E:E,A1443,NK_XUAT_NHAP!B:B,"PNK")</f>
        <v>0</v>
      </c>
      <c r="K1443" s="7">
        <f>SUMIFS(NK_XUAT_NHAP!L:L,NK_XUAT_NHAP!E:E,A1443,NK_XUAT_NHAP!B:B,"PXK")</f>
        <v>0</v>
      </c>
      <c r="L1443" s="7">
        <f>SUMIFS(NK_XUAT_NHAP!O:O,NK_XUAT_NHAP!E:E,A1443,NK_XUAT_NHAP!B:B,"PXK")</f>
        <v>0</v>
      </c>
      <c r="M1443" s="7">
        <f t="shared" si="90"/>
        <v>0</v>
      </c>
      <c r="N1443" s="7">
        <f t="shared" si="91"/>
        <v>0</v>
      </c>
      <c r="O1443" s="7">
        <f t="shared" si="92"/>
        <v>0</v>
      </c>
    </row>
    <row r="1444" spans="1:15" ht="19.5" customHeight="1" x14ac:dyDescent="0.25">
      <c r="A1444" s="106" t="s">
        <v>2134</v>
      </c>
      <c r="B1444" s="21" t="s">
        <v>891</v>
      </c>
      <c r="C1444" s="23" t="s">
        <v>73</v>
      </c>
      <c r="D1444" s="23">
        <v>4</v>
      </c>
      <c r="E1444" s="23"/>
      <c r="F1444" s="23">
        <v>4500</v>
      </c>
      <c r="G1444" s="107">
        <f t="shared" si="89"/>
        <v>18000</v>
      </c>
      <c r="I1444" s="7">
        <f>SUMIFS(NK_XUAT_NHAP!L:L,NK_XUAT_NHAP!E:E,A1444,NK_XUAT_NHAP!B:B,"PNK")</f>
        <v>0</v>
      </c>
      <c r="J1444" s="7">
        <f>SUMIFS(NK_XUAT_NHAP!O:O,NK_XUAT_NHAP!E:E,A1444,NK_XUAT_NHAP!B:B,"PNK")</f>
        <v>0</v>
      </c>
      <c r="K1444" s="7">
        <f>SUMIFS(NK_XUAT_NHAP!L:L,NK_XUAT_NHAP!E:E,A1444,NK_XUAT_NHAP!B:B,"PXK")</f>
        <v>0</v>
      </c>
      <c r="L1444" s="7">
        <f>SUMIFS(NK_XUAT_NHAP!O:O,NK_XUAT_NHAP!E:E,A1444,NK_XUAT_NHAP!B:B,"PXK")</f>
        <v>0</v>
      </c>
      <c r="M1444" s="7">
        <f t="shared" si="90"/>
        <v>4</v>
      </c>
      <c r="N1444" s="7">
        <f t="shared" si="91"/>
        <v>18000</v>
      </c>
      <c r="O1444" s="7">
        <f t="shared" si="92"/>
        <v>4500</v>
      </c>
    </row>
    <row r="1445" spans="1:15" ht="19.5" customHeight="1" x14ac:dyDescent="0.25">
      <c r="A1445" s="106" t="s">
        <v>2135</v>
      </c>
      <c r="B1445" s="21" t="s">
        <v>893</v>
      </c>
      <c r="C1445" s="23" t="s">
        <v>73</v>
      </c>
      <c r="D1445" s="23">
        <v>0</v>
      </c>
      <c r="E1445" s="23"/>
      <c r="F1445" s="23">
        <v>5000</v>
      </c>
      <c r="G1445" s="107">
        <f t="shared" si="89"/>
        <v>0</v>
      </c>
      <c r="I1445" s="7">
        <f>SUMIFS(NK_XUAT_NHAP!L:L,NK_XUAT_NHAP!E:E,A1445,NK_XUAT_NHAP!B:B,"PNK")</f>
        <v>0</v>
      </c>
      <c r="J1445" s="7">
        <f>SUMIFS(NK_XUAT_NHAP!O:O,NK_XUAT_NHAP!E:E,A1445,NK_XUAT_NHAP!B:B,"PNK")</f>
        <v>0</v>
      </c>
      <c r="K1445" s="7">
        <f>SUMIFS(NK_XUAT_NHAP!L:L,NK_XUAT_NHAP!E:E,A1445,NK_XUAT_NHAP!B:B,"PXK")</f>
        <v>0</v>
      </c>
      <c r="L1445" s="7">
        <f>SUMIFS(NK_XUAT_NHAP!O:O,NK_XUAT_NHAP!E:E,A1445,NK_XUAT_NHAP!B:B,"PXK")</f>
        <v>0</v>
      </c>
      <c r="M1445" s="7">
        <f t="shared" si="90"/>
        <v>0</v>
      </c>
      <c r="N1445" s="7">
        <f t="shared" si="91"/>
        <v>0</v>
      </c>
      <c r="O1445" s="7">
        <f t="shared" si="92"/>
        <v>0</v>
      </c>
    </row>
    <row r="1446" spans="1:15" ht="19.5" customHeight="1" x14ac:dyDescent="0.25">
      <c r="A1446" s="106" t="s">
        <v>2136</v>
      </c>
      <c r="B1446" s="21" t="s">
        <v>895</v>
      </c>
      <c r="C1446" s="23" t="s">
        <v>49</v>
      </c>
      <c r="D1446" s="23">
        <v>0</v>
      </c>
      <c r="E1446" s="23"/>
      <c r="F1446" s="23">
        <v>1000</v>
      </c>
      <c r="G1446" s="107">
        <f t="shared" si="89"/>
        <v>0</v>
      </c>
      <c r="I1446" s="7">
        <f>SUMIFS(NK_XUAT_NHAP!L:L,NK_XUAT_NHAP!E:E,A1446,NK_XUAT_NHAP!B:B,"PNK")</f>
        <v>0</v>
      </c>
      <c r="J1446" s="7">
        <f>SUMIFS(NK_XUAT_NHAP!O:O,NK_XUAT_NHAP!E:E,A1446,NK_XUAT_NHAP!B:B,"PNK")</f>
        <v>0</v>
      </c>
      <c r="K1446" s="7">
        <f>SUMIFS(NK_XUAT_NHAP!L:L,NK_XUAT_NHAP!E:E,A1446,NK_XUAT_NHAP!B:B,"PXK")</f>
        <v>0</v>
      </c>
      <c r="L1446" s="7">
        <f>SUMIFS(NK_XUAT_NHAP!O:O,NK_XUAT_NHAP!E:E,A1446,NK_XUAT_NHAP!B:B,"PXK")</f>
        <v>0</v>
      </c>
      <c r="M1446" s="7">
        <f t="shared" si="90"/>
        <v>0</v>
      </c>
      <c r="N1446" s="7">
        <f t="shared" si="91"/>
        <v>0</v>
      </c>
      <c r="O1446" s="7">
        <f t="shared" si="92"/>
        <v>0</v>
      </c>
    </row>
    <row r="1447" spans="1:15" ht="19.5" customHeight="1" x14ac:dyDescent="0.25">
      <c r="A1447" s="106" t="s">
        <v>2137</v>
      </c>
      <c r="B1447" s="21" t="s">
        <v>897</v>
      </c>
      <c r="C1447" s="23" t="s">
        <v>1</v>
      </c>
      <c r="D1447" s="23">
        <v>0</v>
      </c>
      <c r="E1447" s="23"/>
      <c r="F1447" s="23">
        <v>3800</v>
      </c>
      <c r="G1447" s="107">
        <f t="shared" si="89"/>
        <v>0</v>
      </c>
      <c r="I1447" s="7">
        <f>SUMIFS(NK_XUAT_NHAP!L:L,NK_XUAT_NHAP!E:E,A1447,NK_XUAT_NHAP!B:B,"PNK")</f>
        <v>0</v>
      </c>
      <c r="J1447" s="7">
        <f>SUMIFS(NK_XUAT_NHAP!O:O,NK_XUAT_NHAP!E:E,A1447,NK_XUAT_NHAP!B:B,"PNK")</f>
        <v>0</v>
      </c>
      <c r="K1447" s="7">
        <f>SUMIFS(NK_XUAT_NHAP!L:L,NK_XUAT_NHAP!E:E,A1447,NK_XUAT_NHAP!B:B,"PXK")</f>
        <v>0</v>
      </c>
      <c r="L1447" s="7">
        <f>SUMIFS(NK_XUAT_NHAP!O:O,NK_XUAT_NHAP!E:E,A1447,NK_XUAT_NHAP!B:B,"PXK")</f>
        <v>0</v>
      </c>
      <c r="M1447" s="7">
        <f t="shared" si="90"/>
        <v>0</v>
      </c>
      <c r="N1447" s="7">
        <f t="shared" si="91"/>
        <v>0</v>
      </c>
      <c r="O1447" s="7">
        <f t="shared" si="92"/>
        <v>0</v>
      </c>
    </row>
    <row r="1448" spans="1:15" ht="19.5" customHeight="1" x14ac:dyDescent="0.25">
      <c r="A1448" s="106" t="s">
        <v>2138</v>
      </c>
      <c r="B1448" s="21" t="s">
        <v>899</v>
      </c>
      <c r="C1448" s="23" t="s">
        <v>1</v>
      </c>
      <c r="D1448" s="23">
        <v>0</v>
      </c>
      <c r="E1448" s="23"/>
      <c r="F1448" s="23">
        <v>4100</v>
      </c>
      <c r="G1448" s="107">
        <f t="shared" si="89"/>
        <v>0</v>
      </c>
      <c r="I1448" s="7">
        <f>SUMIFS(NK_XUAT_NHAP!L:L,NK_XUAT_NHAP!E:E,A1448,NK_XUAT_NHAP!B:B,"PNK")</f>
        <v>0</v>
      </c>
      <c r="J1448" s="7">
        <f>SUMIFS(NK_XUAT_NHAP!O:O,NK_XUAT_NHAP!E:E,A1448,NK_XUAT_NHAP!B:B,"PNK")</f>
        <v>0</v>
      </c>
      <c r="K1448" s="7">
        <f>SUMIFS(NK_XUAT_NHAP!L:L,NK_XUAT_NHAP!E:E,A1448,NK_XUAT_NHAP!B:B,"PXK")</f>
        <v>0</v>
      </c>
      <c r="L1448" s="7">
        <f>SUMIFS(NK_XUAT_NHAP!O:O,NK_XUAT_NHAP!E:E,A1448,NK_XUAT_NHAP!B:B,"PXK")</f>
        <v>0</v>
      </c>
      <c r="M1448" s="7">
        <f t="shared" si="90"/>
        <v>0</v>
      </c>
      <c r="N1448" s="7">
        <f t="shared" si="91"/>
        <v>0</v>
      </c>
      <c r="O1448" s="7">
        <f t="shared" si="92"/>
        <v>0</v>
      </c>
    </row>
    <row r="1449" spans="1:15" ht="19.5" customHeight="1" x14ac:dyDescent="0.25">
      <c r="A1449" s="106" t="s">
        <v>2139</v>
      </c>
      <c r="B1449" s="21" t="s">
        <v>901</v>
      </c>
      <c r="C1449" s="23" t="s">
        <v>1</v>
      </c>
      <c r="D1449" s="23">
        <v>0</v>
      </c>
      <c r="E1449" s="23"/>
      <c r="F1449" s="23">
        <v>4900</v>
      </c>
      <c r="G1449" s="107">
        <f t="shared" si="89"/>
        <v>0</v>
      </c>
      <c r="I1449" s="7">
        <f>SUMIFS(NK_XUAT_NHAP!L:L,NK_XUAT_NHAP!E:E,A1449,NK_XUAT_NHAP!B:B,"PNK")</f>
        <v>0</v>
      </c>
      <c r="J1449" s="7">
        <f>SUMIFS(NK_XUAT_NHAP!O:O,NK_XUAT_NHAP!E:E,A1449,NK_XUAT_NHAP!B:B,"PNK")</f>
        <v>0</v>
      </c>
      <c r="K1449" s="7">
        <f>SUMIFS(NK_XUAT_NHAP!L:L,NK_XUAT_NHAP!E:E,A1449,NK_XUAT_NHAP!B:B,"PXK")</f>
        <v>0</v>
      </c>
      <c r="L1449" s="7">
        <f>SUMIFS(NK_XUAT_NHAP!O:O,NK_XUAT_NHAP!E:E,A1449,NK_XUAT_NHAP!B:B,"PXK")</f>
        <v>0</v>
      </c>
      <c r="M1449" s="7">
        <f t="shared" si="90"/>
        <v>0</v>
      </c>
      <c r="N1449" s="7">
        <f t="shared" si="91"/>
        <v>0</v>
      </c>
      <c r="O1449" s="7">
        <f t="shared" si="92"/>
        <v>0</v>
      </c>
    </row>
    <row r="1450" spans="1:15" ht="19.5" customHeight="1" x14ac:dyDescent="0.25">
      <c r="A1450" s="106" t="s">
        <v>2140</v>
      </c>
      <c r="B1450" s="21" t="s">
        <v>903</v>
      </c>
      <c r="C1450" s="23" t="s">
        <v>717</v>
      </c>
      <c r="D1450" s="23">
        <v>0</v>
      </c>
      <c r="E1450" s="23"/>
      <c r="F1450" s="23">
        <v>125600</v>
      </c>
      <c r="G1450" s="107">
        <f t="shared" si="89"/>
        <v>0</v>
      </c>
      <c r="I1450" s="7">
        <f>SUMIFS(NK_XUAT_NHAP!L:L,NK_XUAT_NHAP!E:E,A1450,NK_XUAT_NHAP!B:B,"PNK")</f>
        <v>0</v>
      </c>
      <c r="J1450" s="7">
        <f>SUMIFS(NK_XUAT_NHAP!O:O,NK_XUAT_NHAP!E:E,A1450,NK_XUAT_NHAP!B:B,"PNK")</f>
        <v>0</v>
      </c>
      <c r="K1450" s="7">
        <f>SUMIFS(NK_XUAT_NHAP!L:L,NK_XUAT_NHAP!E:E,A1450,NK_XUAT_NHAP!B:B,"PXK")</f>
        <v>0</v>
      </c>
      <c r="L1450" s="7">
        <f>SUMIFS(NK_XUAT_NHAP!O:O,NK_XUAT_NHAP!E:E,A1450,NK_XUAT_NHAP!B:B,"PXK")</f>
        <v>0</v>
      </c>
      <c r="M1450" s="7">
        <f t="shared" si="90"/>
        <v>0</v>
      </c>
      <c r="N1450" s="7">
        <f t="shared" si="91"/>
        <v>0</v>
      </c>
      <c r="O1450" s="7">
        <f t="shared" si="92"/>
        <v>0</v>
      </c>
    </row>
    <row r="1451" spans="1:15" ht="19.5" customHeight="1" x14ac:dyDescent="0.25">
      <c r="A1451" s="106" t="s">
        <v>2141</v>
      </c>
      <c r="B1451" s="21" t="s">
        <v>905</v>
      </c>
      <c r="C1451" s="23" t="s">
        <v>717</v>
      </c>
      <c r="D1451" s="23">
        <v>0</v>
      </c>
      <c r="E1451" s="23"/>
      <c r="F1451" s="23">
        <v>215800</v>
      </c>
      <c r="G1451" s="107">
        <f t="shared" si="89"/>
        <v>0</v>
      </c>
      <c r="I1451" s="7">
        <f>SUMIFS(NK_XUAT_NHAP!L:L,NK_XUAT_NHAP!E:E,A1451,NK_XUAT_NHAP!B:B,"PNK")</f>
        <v>0</v>
      </c>
      <c r="J1451" s="7">
        <f>SUMIFS(NK_XUAT_NHAP!O:O,NK_XUAT_NHAP!E:E,A1451,NK_XUAT_NHAP!B:B,"PNK")</f>
        <v>0</v>
      </c>
      <c r="K1451" s="7">
        <f>SUMIFS(NK_XUAT_NHAP!L:L,NK_XUAT_NHAP!E:E,A1451,NK_XUAT_NHAP!B:B,"PXK")</f>
        <v>0</v>
      </c>
      <c r="L1451" s="7">
        <f>SUMIFS(NK_XUAT_NHAP!O:O,NK_XUAT_NHAP!E:E,A1451,NK_XUAT_NHAP!B:B,"PXK")</f>
        <v>0</v>
      </c>
      <c r="M1451" s="7">
        <f t="shared" si="90"/>
        <v>0</v>
      </c>
      <c r="N1451" s="7">
        <f t="shared" si="91"/>
        <v>0</v>
      </c>
      <c r="O1451" s="7">
        <f t="shared" si="92"/>
        <v>0</v>
      </c>
    </row>
    <row r="1452" spans="1:15" ht="19.5" customHeight="1" x14ac:dyDescent="0.25">
      <c r="A1452" s="106" t="s">
        <v>2142</v>
      </c>
      <c r="B1452" s="21" t="s">
        <v>907</v>
      </c>
      <c r="C1452" s="23" t="s">
        <v>1</v>
      </c>
      <c r="D1452" s="23">
        <v>0</v>
      </c>
      <c r="E1452" s="23"/>
      <c r="F1452" s="23">
        <v>4100</v>
      </c>
      <c r="G1452" s="107">
        <f t="shared" si="89"/>
        <v>0</v>
      </c>
      <c r="I1452" s="7">
        <f>SUMIFS(NK_XUAT_NHAP!L:L,NK_XUAT_NHAP!E:E,A1452,NK_XUAT_NHAP!B:B,"PNK")</f>
        <v>0</v>
      </c>
      <c r="J1452" s="7">
        <f>SUMIFS(NK_XUAT_NHAP!O:O,NK_XUAT_NHAP!E:E,A1452,NK_XUAT_NHAP!B:B,"PNK")</f>
        <v>0</v>
      </c>
      <c r="K1452" s="7">
        <f>SUMIFS(NK_XUAT_NHAP!L:L,NK_XUAT_NHAP!E:E,A1452,NK_XUAT_NHAP!B:B,"PXK")</f>
        <v>0</v>
      </c>
      <c r="L1452" s="7">
        <f>SUMIFS(NK_XUAT_NHAP!O:O,NK_XUAT_NHAP!E:E,A1452,NK_XUAT_NHAP!B:B,"PXK")</f>
        <v>0</v>
      </c>
      <c r="M1452" s="7">
        <f t="shared" si="90"/>
        <v>0</v>
      </c>
      <c r="N1452" s="7">
        <f t="shared" si="91"/>
        <v>0</v>
      </c>
      <c r="O1452" s="7">
        <f t="shared" si="92"/>
        <v>0</v>
      </c>
    </row>
    <row r="1453" spans="1:15" ht="19.5" customHeight="1" x14ac:dyDescent="0.25">
      <c r="A1453" s="106" t="s">
        <v>2143</v>
      </c>
      <c r="B1453" s="21" t="s">
        <v>909</v>
      </c>
      <c r="C1453" s="23" t="s">
        <v>717</v>
      </c>
      <c r="D1453" s="23">
        <v>0</v>
      </c>
      <c r="E1453" s="23"/>
      <c r="F1453" s="23">
        <v>105700</v>
      </c>
      <c r="G1453" s="107">
        <f t="shared" si="89"/>
        <v>0</v>
      </c>
      <c r="I1453" s="7">
        <f>SUMIFS(NK_XUAT_NHAP!L:L,NK_XUAT_NHAP!E:E,A1453,NK_XUAT_NHAP!B:B,"PNK")</f>
        <v>0</v>
      </c>
      <c r="J1453" s="7">
        <f>SUMIFS(NK_XUAT_NHAP!O:O,NK_XUAT_NHAP!E:E,A1453,NK_XUAT_NHAP!B:B,"PNK")</f>
        <v>0</v>
      </c>
      <c r="K1453" s="7">
        <f>SUMIFS(NK_XUAT_NHAP!L:L,NK_XUAT_NHAP!E:E,A1453,NK_XUAT_NHAP!B:B,"PXK")</f>
        <v>0</v>
      </c>
      <c r="L1453" s="7">
        <f>SUMIFS(NK_XUAT_NHAP!O:O,NK_XUAT_NHAP!E:E,A1453,NK_XUAT_NHAP!B:B,"PXK")</f>
        <v>0</v>
      </c>
      <c r="M1453" s="7">
        <f t="shared" si="90"/>
        <v>0</v>
      </c>
      <c r="N1453" s="7">
        <f t="shared" si="91"/>
        <v>0</v>
      </c>
      <c r="O1453" s="7">
        <f t="shared" si="92"/>
        <v>0</v>
      </c>
    </row>
    <row r="1454" spans="1:15" ht="19.5" customHeight="1" x14ac:dyDescent="0.25">
      <c r="A1454" s="106" t="s">
        <v>2144</v>
      </c>
      <c r="B1454" s="21" t="s">
        <v>911</v>
      </c>
      <c r="C1454" s="23" t="s">
        <v>1</v>
      </c>
      <c r="D1454" s="23">
        <v>0</v>
      </c>
      <c r="E1454" s="23"/>
      <c r="F1454" s="23">
        <v>5000</v>
      </c>
      <c r="G1454" s="107">
        <f t="shared" si="89"/>
        <v>0</v>
      </c>
      <c r="I1454" s="7">
        <f>SUMIFS(NK_XUAT_NHAP!L:L,NK_XUAT_NHAP!E:E,A1454,NK_XUAT_NHAP!B:B,"PNK")</f>
        <v>0</v>
      </c>
      <c r="J1454" s="7">
        <f>SUMIFS(NK_XUAT_NHAP!O:O,NK_XUAT_NHAP!E:E,A1454,NK_XUAT_NHAP!B:B,"PNK")</f>
        <v>0</v>
      </c>
      <c r="K1454" s="7">
        <f>SUMIFS(NK_XUAT_NHAP!L:L,NK_XUAT_NHAP!E:E,A1454,NK_XUAT_NHAP!B:B,"PXK")</f>
        <v>0</v>
      </c>
      <c r="L1454" s="7">
        <f>SUMIFS(NK_XUAT_NHAP!O:O,NK_XUAT_NHAP!E:E,A1454,NK_XUAT_NHAP!B:B,"PXK")</f>
        <v>0</v>
      </c>
      <c r="M1454" s="7">
        <f t="shared" si="90"/>
        <v>0</v>
      </c>
      <c r="N1454" s="7">
        <f t="shared" si="91"/>
        <v>0</v>
      </c>
      <c r="O1454" s="7">
        <f t="shared" si="92"/>
        <v>0</v>
      </c>
    </row>
    <row r="1455" spans="1:15" ht="19.5" customHeight="1" x14ac:dyDescent="0.25">
      <c r="A1455" s="106" t="s">
        <v>2145</v>
      </c>
      <c r="B1455" s="21" t="s">
        <v>913</v>
      </c>
      <c r="C1455" s="23" t="s">
        <v>1</v>
      </c>
      <c r="D1455" s="23">
        <v>0</v>
      </c>
      <c r="E1455" s="23"/>
      <c r="F1455" s="23">
        <v>7500</v>
      </c>
      <c r="G1455" s="107">
        <f t="shared" si="89"/>
        <v>0</v>
      </c>
      <c r="I1455" s="7">
        <f>SUMIFS(NK_XUAT_NHAP!L:L,NK_XUAT_NHAP!E:E,A1455,NK_XUAT_NHAP!B:B,"PNK")</f>
        <v>0</v>
      </c>
      <c r="J1455" s="7">
        <f>SUMIFS(NK_XUAT_NHAP!O:O,NK_XUAT_NHAP!E:E,A1455,NK_XUAT_NHAP!B:B,"PNK")</f>
        <v>0</v>
      </c>
      <c r="K1455" s="7">
        <f>SUMIFS(NK_XUAT_NHAP!L:L,NK_XUAT_NHAP!E:E,A1455,NK_XUAT_NHAP!B:B,"PXK")</f>
        <v>0</v>
      </c>
      <c r="L1455" s="7">
        <f>SUMIFS(NK_XUAT_NHAP!O:O,NK_XUAT_NHAP!E:E,A1455,NK_XUAT_NHAP!B:B,"PXK")</f>
        <v>0</v>
      </c>
      <c r="M1455" s="7">
        <f t="shared" si="90"/>
        <v>0</v>
      </c>
      <c r="N1455" s="7">
        <f t="shared" si="91"/>
        <v>0</v>
      </c>
      <c r="O1455" s="7">
        <f t="shared" si="92"/>
        <v>0</v>
      </c>
    </row>
    <row r="1456" spans="1:15" ht="19.5" customHeight="1" x14ac:dyDescent="0.25">
      <c r="A1456" s="106" t="s">
        <v>2146</v>
      </c>
      <c r="B1456" s="21" t="s">
        <v>915</v>
      </c>
      <c r="C1456" s="23" t="s">
        <v>1</v>
      </c>
      <c r="D1456" s="23">
        <v>0</v>
      </c>
      <c r="E1456" s="23"/>
      <c r="F1456" s="23">
        <v>9800</v>
      </c>
      <c r="G1456" s="107">
        <f t="shared" si="89"/>
        <v>0</v>
      </c>
      <c r="I1456" s="7">
        <f>SUMIFS(NK_XUAT_NHAP!L:L,NK_XUAT_NHAP!E:E,A1456,NK_XUAT_NHAP!B:B,"PNK")</f>
        <v>0</v>
      </c>
      <c r="J1456" s="7">
        <f>SUMIFS(NK_XUAT_NHAP!O:O,NK_XUAT_NHAP!E:E,A1456,NK_XUAT_NHAP!B:B,"PNK")</f>
        <v>0</v>
      </c>
      <c r="K1456" s="7">
        <f>SUMIFS(NK_XUAT_NHAP!L:L,NK_XUAT_NHAP!E:E,A1456,NK_XUAT_NHAP!B:B,"PXK")</f>
        <v>0</v>
      </c>
      <c r="L1456" s="7">
        <f>SUMIFS(NK_XUAT_NHAP!O:O,NK_XUAT_NHAP!E:E,A1456,NK_XUAT_NHAP!B:B,"PXK")</f>
        <v>0</v>
      </c>
      <c r="M1456" s="7">
        <f t="shared" si="90"/>
        <v>0</v>
      </c>
      <c r="N1456" s="7">
        <f t="shared" si="91"/>
        <v>0</v>
      </c>
      <c r="O1456" s="7">
        <f t="shared" si="92"/>
        <v>0</v>
      </c>
    </row>
    <row r="1457" spans="1:15" ht="19.5" customHeight="1" x14ac:dyDescent="0.25">
      <c r="A1457" s="106" t="s">
        <v>2147</v>
      </c>
      <c r="B1457" s="21" t="s">
        <v>917</v>
      </c>
      <c r="C1457" s="23" t="s">
        <v>717</v>
      </c>
      <c r="D1457" s="23">
        <v>0</v>
      </c>
      <c r="E1457" s="23"/>
      <c r="F1457" s="23">
        <v>189800</v>
      </c>
      <c r="G1457" s="107">
        <f t="shared" si="89"/>
        <v>0</v>
      </c>
      <c r="I1457" s="7">
        <f>SUMIFS(NK_XUAT_NHAP!L:L,NK_XUAT_NHAP!E:E,A1457,NK_XUAT_NHAP!B:B,"PNK")</f>
        <v>0</v>
      </c>
      <c r="J1457" s="7">
        <f>SUMIFS(NK_XUAT_NHAP!O:O,NK_XUAT_NHAP!E:E,A1457,NK_XUAT_NHAP!B:B,"PNK")</f>
        <v>0</v>
      </c>
      <c r="K1457" s="7">
        <f>SUMIFS(NK_XUAT_NHAP!L:L,NK_XUAT_NHAP!E:E,A1457,NK_XUAT_NHAP!B:B,"PXK")</f>
        <v>0</v>
      </c>
      <c r="L1457" s="7">
        <f>SUMIFS(NK_XUAT_NHAP!O:O,NK_XUAT_NHAP!E:E,A1457,NK_XUAT_NHAP!B:B,"PXK")</f>
        <v>0</v>
      </c>
      <c r="M1457" s="7">
        <f t="shared" si="90"/>
        <v>0</v>
      </c>
      <c r="N1457" s="7">
        <f t="shared" si="91"/>
        <v>0</v>
      </c>
      <c r="O1457" s="7">
        <f t="shared" si="92"/>
        <v>0</v>
      </c>
    </row>
    <row r="1458" spans="1:15" ht="19.5" customHeight="1" x14ac:dyDescent="0.25">
      <c r="A1458" s="106" t="s">
        <v>2148</v>
      </c>
      <c r="B1458" s="21" t="s">
        <v>922</v>
      </c>
      <c r="C1458" s="23">
        <v>0</v>
      </c>
      <c r="D1458" s="23">
        <v>0</v>
      </c>
      <c r="E1458" s="23"/>
      <c r="F1458" s="23">
        <v>0</v>
      </c>
      <c r="G1458" s="107">
        <f t="shared" si="89"/>
        <v>0</v>
      </c>
      <c r="I1458" s="7">
        <f>SUMIFS(NK_XUAT_NHAP!L:L,NK_XUAT_NHAP!E:E,A1458,NK_XUAT_NHAP!B:B,"PNK")</f>
        <v>0</v>
      </c>
      <c r="J1458" s="7">
        <f>SUMIFS(NK_XUAT_NHAP!O:O,NK_XUAT_NHAP!E:E,A1458,NK_XUAT_NHAP!B:B,"PNK")</f>
        <v>0</v>
      </c>
      <c r="K1458" s="7">
        <f>SUMIFS(NK_XUAT_NHAP!L:L,NK_XUAT_NHAP!E:E,A1458,NK_XUAT_NHAP!B:B,"PXK")</f>
        <v>0</v>
      </c>
      <c r="L1458" s="7">
        <f>SUMIFS(NK_XUAT_NHAP!O:O,NK_XUAT_NHAP!E:E,A1458,NK_XUAT_NHAP!B:B,"PXK")</f>
        <v>0</v>
      </c>
      <c r="M1458" s="7">
        <f t="shared" si="90"/>
        <v>0</v>
      </c>
      <c r="N1458" s="7">
        <f t="shared" si="91"/>
        <v>0</v>
      </c>
      <c r="O1458" s="7">
        <f t="shared" si="92"/>
        <v>0</v>
      </c>
    </row>
    <row r="1459" spans="1:15" ht="19.5" customHeight="1" x14ac:dyDescent="0.25">
      <c r="A1459" s="106" t="s">
        <v>2149</v>
      </c>
      <c r="B1459" s="21" t="s">
        <v>924</v>
      </c>
      <c r="C1459" s="23" t="s">
        <v>49</v>
      </c>
      <c r="D1459" s="23">
        <v>0</v>
      </c>
      <c r="E1459" s="23"/>
      <c r="F1459" s="23">
        <v>7100</v>
      </c>
      <c r="G1459" s="107">
        <f t="shared" si="89"/>
        <v>0</v>
      </c>
      <c r="I1459" s="7">
        <f>SUMIFS(NK_XUAT_NHAP!L:L,NK_XUAT_NHAP!E:E,A1459,NK_XUAT_NHAP!B:B,"PNK")</f>
        <v>0</v>
      </c>
      <c r="J1459" s="7">
        <f>SUMIFS(NK_XUAT_NHAP!O:O,NK_XUAT_NHAP!E:E,A1459,NK_XUAT_NHAP!B:B,"PNK")</f>
        <v>0</v>
      </c>
      <c r="K1459" s="7">
        <f>SUMIFS(NK_XUAT_NHAP!L:L,NK_XUAT_NHAP!E:E,A1459,NK_XUAT_NHAP!B:B,"PXK")</f>
        <v>0</v>
      </c>
      <c r="L1459" s="7">
        <f>SUMIFS(NK_XUAT_NHAP!O:O,NK_XUAT_NHAP!E:E,A1459,NK_XUAT_NHAP!B:B,"PXK")</f>
        <v>0</v>
      </c>
      <c r="M1459" s="7">
        <f t="shared" si="90"/>
        <v>0</v>
      </c>
      <c r="N1459" s="7">
        <f t="shared" si="91"/>
        <v>0</v>
      </c>
      <c r="O1459" s="7">
        <f t="shared" si="92"/>
        <v>0</v>
      </c>
    </row>
    <row r="1460" spans="1:15" ht="19.5" customHeight="1" x14ac:dyDescent="0.25">
      <c r="A1460" s="106" t="s">
        <v>2150</v>
      </c>
      <c r="B1460" s="21" t="s">
        <v>926</v>
      </c>
      <c r="C1460" s="23" t="s">
        <v>49</v>
      </c>
      <c r="D1460" s="23">
        <v>0</v>
      </c>
      <c r="E1460" s="23"/>
      <c r="F1460" s="23">
        <v>11700</v>
      </c>
      <c r="G1460" s="107">
        <f t="shared" si="89"/>
        <v>0</v>
      </c>
      <c r="I1460" s="7">
        <f>SUMIFS(NK_XUAT_NHAP!L:L,NK_XUAT_NHAP!E:E,A1460,NK_XUAT_NHAP!B:B,"PNK")</f>
        <v>0</v>
      </c>
      <c r="J1460" s="7">
        <f>SUMIFS(NK_XUAT_NHAP!O:O,NK_XUAT_NHAP!E:E,A1460,NK_XUAT_NHAP!B:B,"PNK")</f>
        <v>0</v>
      </c>
      <c r="K1460" s="7">
        <f>SUMIFS(NK_XUAT_NHAP!L:L,NK_XUAT_NHAP!E:E,A1460,NK_XUAT_NHAP!B:B,"PXK")</f>
        <v>0</v>
      </c>
      <c r="L1460" s="7">
        <f>SUMIFS(NK_XUAT_NHAP!O:O,NK_XUAT_NHAP!E:E,A1460,NK_XUAT_NHAP!B:B,"PXK")</f>
        <v>0</v>
      </c>
      <c r="M1460" s="7">
        <f t="shared" si="90"/>
        <v>0</v>
      </c>
      <c r="N1460" s="7">
        <f t="shared" si="91"/>
        <v>0</v>
      </c>
      <c r="O1460" s="7">
        <f t="shared" si="92"/>
        <v>0</v>
      </c>
    </row>
    <row r="1461" spans="1:15" ht="19.5" customHeight="1" x14ac:dyDescent="0.25">
      <c r="A1461" s="106" t="s">
        <v>2151</v>
      </c>
      <c r="B1461" s="21" t="s">
        <v>928</v>
      </c>
      <c r="C1461" s="23" t="s">
        <v>49</v>
      </c>
      <c r="D1461" s="23">
        <v>0</v>
      </c>
      <c r="E1461" s="23"/>
      <c r="F1461" s="23">
        <v>1000</v>
      </c>
      <c r="G1461" s="107">
        <f t="shared" si="89"/>
        <v>0</v>
      </c>
      <c r="I1461" s="7">
        <f>SUMIFS(NK_XUAT_NHAP!L:L,NK_XUAT_NHAP!E:E,A1461,NK_XUAT_NHAP!B:B,"PNK")</f>
        <v>0</v>
      </c>
      <c r="J1461" s="7">
        <f>SUMIFS(NK_XUAT_NHAP!O:O,NK_XUAT_NHAP!E:E,A1461,NK_XUAT_NHAP!B:B,"PNK")</f>
        <v>0</v>
      </c>
      <c r="K1461" s="7">
        <f>SUMIFS(NK_XUAT_NHAP!L:L,NK_XUAT_NHAP!E:E,A1461,NK_XUAT_NHAP!B:B,"PXK")</f>
        <v>0</v>
      </c>
      <c r="L1461" s="7">
        <f>SUMIFS(NK_XUAT_NHAP!O:O,NK_XUAT_NHAP!E:E,A1461,NK_XUAT_NHAP!B:B,"PXK")</f>
        <v>0</v>
      </c>
      <c r="M1461" s="7">
        <f t="shared" si="90"/>
        <v>0</v>
      </c>
      <c r="N1461" s="7">
        <f t="shared" si="91"/>
        <v>0</v>
      </c>
      <c r="O1461" s="7">
        <f t="shared" si="92"/>
        <v>0</v>
      </c>
    </row>
    <row r="1462" spans="1:15" ht="19.5" customHeight="1" x14ac:dyDescent="0.25">
      <c r="A1462" s="106" t="s">
        <v>2152</v>
      </c>
      <c r="B1462" s="21" t="s">
        <v>930</v>
      </c>
      <c r="C1462" s="23" t="s">
        <v>49</v>
      </c>
      <c r="D1462" s="23">
        <v>0</v>
      </c>
      <c r="E1462" s="23"/>
      <c r="F1462" s="23">
        <v>1500</v>
      </c>
      <c r="G1462" s="107">
        <f t="shared" si="89"/>
        <v>0</v>
      </c>
      <c r="I1462" s="7">
        <f>SUMIFS(NK_XUAT_NHAP!L:L,NK_XUAT_NHAP!E:E,A1462,NK_XUAT_NHAP!B:B,"PNK")</f>
        <v>0</v>
      </c>
      <c r="J1462" s="7">
        <f>SUMIFS(NK_XUAT_NHAP!O:O,NK_XUAT_NHAP!E:E,A1462,NK_XUAT_NHAP!B:B,"PNK")</f>
        <v>0</v>
      </c>
      <c r="K1462" s="7">
        <f>SUMIFS(NK_XUAT_NHAP!L:L,NK_XUAT_NHAP!E:E,A1462,NK_XUAT_NHAP!B:B,"PXK")</f>
        <v>0</v>
      </c>
      <c r="L1462" s="7">
        <f>SUMIFS(NK_XUAT_NHAP!O:O,NK_XUAT_NHAP!E:E,A1462,NK_XUAT_NHAP!B:B,"PXK")</f>
        <v>0</v>
      </c>
      <c r="M1462" s="7">
        <f t="shared" si="90"/>
        <v>0</v>
      </c>
      <c r="N1462" s="7">
        <f t="shared" si="91"/>
        <v>0</v>
      </c>
      <c r="O1462" s="7">
        <f t="shared" si="92"/>
        <v>0</v>
      </c>
    </row>
    <row r="1463" spans="1:15" ht="19.5" customHeight="1" x14ac:dyDescent="0.25">
      <c r="A1463" s="106" t="s">
        <v>2153</v>
      </c>
      <c r="B1463" s="21" t="s">
        <v>932</v>
      </c>
      <c r="C1463" s="23" t="s">
        <v>49</v>
      </c>
      <c r="D1463" s="23">
        <v>0</v>
      </c>
      <c r="E1463" s="23"/>
      <c r="F1463" s="23">
        <v>25000</v>
      </c>
      <c r="G1463" s="107">
        <f t="shared" si="89"/>
        <v>0</v>
      </c>
      <c r="I1463" s="7">
        <f>SUMIFS(NK_XUAT_NHAP!L:L,NK_XUAT_NHAP!E:E,A1463,NK_XUAT_NHAP!B:B,"PNK")</f>
        <v>0</v>
      </c>
      <c r="J1463" s="7">
        <f>SUMIFS(NK_XUAT_NHAP!O:O,NK_XUAT_NHAP!E:E,A1463,NK_XUAT_NHAP!B:B,"PNK")</f>
        <v>0</v>
      </c>
      <c r="K1463" s="7">
        <f>SUMIFS(NK_XUAT_NHAP!L:L,NK_XUAT_NHAP!E:E,A1463,NK_XUAT_NHAP!B:B,"PXK")</f>
        <v>0</v>
      </c>
      <c r="L1463" s="7">
        <f>SUMIFS(NK_XUAT_NHAP!O:O,NK_XUAT_NHAP!E:E,A1463,NK_XUAT_NHAP!B:B,"PXK")</f>
        <v>0</v>
      </c>
      <c r="M1463" s="7">
        <f t="shared" si="90"/>
        <v>0</v>
      </c>
      <c r="N1463" s="7">
        <f t="shared" si="91"/>
        <v>0</v>
      </c>
      <c r="O1463" s="7">
        <f t="shared" si="92"/>
        <v>0</v>
      </c>
    </row>
    <row r="1464" spans="1:15" ht="19.5" customHeight="1" x14ac:dyDescent="0.25">
      <c r="A1464" s="106" t="s">
        <v>2154</v>
      </c>
      <c r="B1464" s="21" t="s">
        <v>934</v>
      </c>
      <c r="C1464" s="23" t="s">
        <v>49</v>
      </c>
      <c r="D1464" s="23">
        <v>0</v>
      </c>
      <c r="E1464" s="23"/>
      <c r="F1464" s="23">
        <v>41200</v>
      </c>
      <c r="G1464" s="107">
        <f t="shared" si="89"/>
        <v>0</v>
      </c>
      <c r="I1464" s="7">
        <f>SUMIFS(NK_XUAT_NHAP!L:L,NK_XUAT_NHAP!E:E,A1464,NK_XUAT_NHAP!B:B,"PNK")</f>
        <v>0</v>
      </c>
      <c r="J1464" s="7">
        <f>SUMIFS(NK_XUAT_NHAP!O:O,NK_XUAT_NHAP!E:E,A1464,NK_XUAT_NHAP!B:B,"PNK")</f>
        <v>0</v>
      </c>
      <c r="K1464" s="7">
        <f>SUMIFS(NK_XUAT_NHAP!L:L,NK_XUAT_NHAP!E:E,A1464,NK_XUAT_NHAP!B:B,"PXK")</f>
        <v>0</v>
      </c>
      <c r="L1464" s="7">
        <f>SUMIFS(NK_XUAT_NHAP!O:O,NK_XUAT_NHAP!E:E,A1464,NK_XUAT_NHAP!B:B,"PXK")</f>
        <v>0</v>
      </c>
      <c r="M1464" s="7">
        <f t="shared" si="90"/>
        <v>0</v>
      </c>
      <c r="N1464" s="7">
        <f t="shared" si="91"/>
        <v>0</v>
      </c>
      <c r="O1464" s="7">
        <f t="shared" si="92"/>
        <v>0</v>
      </c>
    </row>
    <row r="1465" spans="1:15" ht="19.5" customHeight="1" x14ac:dyDescent="0.25">
      <c r="A1465" s="106" t="s">
        <v>2155</v>
      </c>
      <c r="B1465" s="21" t="s">
        <v>936</v>
      </c>
      <c r="C1465" s="23" t="s">
        <v>49</v>
      </c>
      <c r="D1465" s="23">
        <v>0</v>
      </c>
      <c r="E1465" s="23"/>
      <c r="F1465" s="23">
        <v>5700</v>
      </c>
      <c r="G1465" s="107">
        <f t="shared" si="89"/>
        <v>0</v>
      </c>
      <c r="I1465" s="7">
        <f>SUMIFS(NK_XUAT_NHAP!L:L,NK_XUAT_NHAP!E:E,A1465,NK_XUAT_NHAP!B:B,"PNK")</f>
        <v>0</v>
      </c>
      <c r="J1465" s="7">
        <f>SUMIFS(NK_XUAT_NHAP!O:O,NK_XUAT_NHAP!E:E,A1465,NK_XUAT_NHAP!B:B,"PNK")</f>
        <v>0</v>
      </c>
      <c r="K1465" s="7">
        <f>SUMIFS(NK_XUAT_NHAP!L:L,NK_XUAT_NHAP!E:E,A1465,NK_XUAT_NHAP!B:B,"PXK")</f>
        <v>0</v>
      </c>
      <c r="L1465" s="7">
        <f>SUMIFS(NK_XUAT_NHAP!O:O,NK_XUAT_NHAP!E:E,A1465,NK_XUAT_NHAP!B:B,"PXK")</f>
        <v>0</v>
      </c>
      <c r="M1465" s="7">
        <f t="shared" si="90"/>
        <v>0</v>
      </c>
      <c r="N1465" s="7">
        <f t="shared" si="91"/>
        <v>0</v>
      </c>
      <c r="O1465" s="7">
        <f t="shared" si="92"/>
        <v>0</v>
      </c>
    </row>
    <row r="1466" spans="1:15" ht="19.5" customHeight="1" x14ac:dyDescent="0.25">
      <c r="A1466" s="106" t="s">
        <v>2156</v>
      </c>
      <c r="B1466" s="21" t="s">
        <v>938</v>
      </c>
      <c r="C1466" s="23">
        <v>0</v>
      </c>
      <c r="D1466" s="23">
        <v>0</v>
      </c>
      <c r="E1466" s="23"/>
      <c r="F1466" s="23">
        <v>0</v>
      </c>
      <c r="G1466" s="107">
        <f t="shared" si="89"/>
        <v>0</v>
      </c>
      <c r="I1466" s="7">
        <f>SUMIFS(NK_XUAT_NHAP!L:L,NK_XUAT_NHAP!E:E,A1466,NK_XUAT_NHAP!B:B,"PNK")</f>
        <v>0</v>
      </c>
      <c r="J1466" s="7">
        <f>SUMIFS(NK_XUAT_NHAP!O:O,NK_XUAT_NHAP!E:E,A1466,NK_XUAT_NHAP!B:B,"PNK")</f>
        <v>0</v>
      </c>
      <c r="K1466" s="7">
        <f>SUMIFS(NK_XUAT_NHAP!L:L,NK_XUAT_NHAP!E:E,A1466,NK_XUAT_NHAP!B:B,"PXK")</f>
        <v>0</v>
      </c>
      <c r="L1466" s="7">
        <f>SUMIFS(NK_XUAT_NHAP!O:O,NK_XUAT_NHAP!E:E,A1466,NK_XUAT_NHAP!B:B,"PXK")</f>
        <v>0</v>
      </c>
      <c r="M1466" s="7">
        <f t="shared" si="90"/>
        <v>0</v>
      </c>
      <c r="N1466" s="7">
        <f t="shared" si="91"/>
        <v>0</v>
      </c>
      <c r="O1466" s="7">
        <f t="shared" si="92"/>
        <v>0</v>
      </c>
    </row>
    <row r="1467" spans="1:15" ht="19.5" customHeight="1" x14ac:dyDescent="0.25">
      <c r="A1467" s="106" t="s">
        <v>2157</v>
      </c>
      <c r="B1467" s="21" t="s">
        <v>940</v>
      </c>
      <c r="C1467" s="23" t="s">
        <v>73</v>
      </c>
      <c r="D1467" s="23">
        <v>0</v>
      </c>
      <c r="E1467" s="23"/>
      <c r="F1467" s="23">
        <v>26700</v>
      </c>
      <c r="G1467" s="107">
        <f t="shared" si="89"/>
        <v>0</v>
      </c>
      <c r="I1467" s="7">
        <f>SUMIFS(NK_XUAT_NHAP!L:L,NK_XUAT_NHAP!E:E,A1467,NK_XUAT_NHAP!B:B,"PNK")</f>
        <v>190</v>
      </c>
      <c r="J1467" s="7">
        <f>SUMIFS(NK_XUAT_NHAP!O:O,NK_XUAT_NHAP!E:E,A1467,NK_XUAT_NHAP!B:B,"PNK")</f>
        <v>4484000</v>
      </c>
      <c r="K1467" s="7">
        <f>SUMIFS(NK_XUAT_NHAP!L:L,NK_XUAT_NHAP!E:E,A1467,NK_XUAT_NHAP!B:B,"PXK")</f>
        <v>190</v>
      </c>
      <c r="L1467" s="7">
        <f>SUMIFS(NK_XUAT_NHAP!O:O,NK_XUAT_NHAP!E:E,A1467,NK_XUAT_NHAP!B:B,"PXK")</f>
        <v>6783000</v>
      </c>
      <c r="M1467" s="7">
        <f t="shared" si="90"/>
        <v>0</v>
      </c>
      <c r="N1467" s="7">
        <f t="shared" si="91"/>
        <v>-2299000</v>
      </c>
      <c r="O1467" s="7">
        <f t="shared" si="92"/>
        <v>0</v>
      </c>
    </row>
    <row r="1468" spans="1:15" ht="19.5" customHeight="1" x14ac:dyDescent="0.25">
      <c r="A1468" s="106" t="s">
        <v>2158</v>
      </c>
      <c r="B1468" s="21" t="s">
        <v>942</v>
      </c>
      <c r="C1468" s="23" t="s">
        <v>49</v>
      </c>
      <c r="D1468" s="23">
        <v>0</v>
      </c>
      <c r="E1468" s="23"/>
      <c r="F1468" s="23">
        <v>84300</v>
      </c>
      <c r="G1468" s="107">
        <f t="shared" si="89"/>
        <v>0</v>
      </c>
      <c r="I1468" s="7">
        <f>SUMIFS(NK_XUAT_NHAP!L:L,NK_XUAT_NHAP!E:E,A1468,NK_XUAT_NHAP!B:B,"PNK")</f>
        <v>141</v>
      </c>
      <c r="J1468" s="7">
        <f>SUMIFS(NK_XUAT_NHAP!O:O,NK_XUAT_NHAP!E:E,A1468,NK_XUAT_NHAP!B:B,"PNK")</f>
        <v>10490400</v>
      </c>
      <c r="K1468" s="7">
        <f>SUMIFS(NK_XUAT_NHAP!L:L,NK_XUAT_NHAP!E:E,A1468,NK_XUAT_NHAP!B:B,"PXK")</f>
        <v>141</v>
      </c>
      <c r="L1468" s="7">
        <f>SUMIFS(NK_XUAT_NHAP!O:O,NK_XUAT_NHAP!E:E,A1468,NK_XUAT_NHAP!B:B,"PXK")</f>
        <v>15900300</v>
      </c>
      <c r="M1468" s="7">
        <f t="shared" si="90"/>
        <v>0</v>
      </c>
      <c r="N1468" s="7">
        <f t="shared" si="91"/>
        <v>-5409900</v>
      </c>
      <c r="O1468" s="7">
        <f t="shared" si="92"/>
        <v>0</v>
      </c>
    </row>
    <row r="1469" spans="1:15" ht="19.5" customHeight="1" x14ac:dyDescent="0.25">
      <c r="A1469" s="106" t="s">
        <v>2159</v>
      </c>
      <c r="B1469" s="21" t="s">
        <v>944</v>
      </c>
      <c r="C1469" s="23" t="s">
        <v>49</v>
      </c>
      <c r="D1469" s="23">
        <v>0</v>
      </c>
      <c r="E1469" s="23"/>
      <c r="F1469" s="23">
        <v>122400</v>
      </c>
      <c r="G1469" s="107">
        <f t="shared" si="89"/>
        <v>0</v>
      </c>
      <c r="I1469" s="7">
        <f>SUMIFS(NK_XUAT_NHAP!L:L,NK_XUAT_NHAP!E:E,A1469,NK_XUAT_NHAP!B:B,"PNK")</f>
        <v>0</v>
      </c>
      <c r="J1469" s="7">
        <f>SUMIFS(NK_XUAT_NHAP!O:O,NK_XUAT_NHAP!E:E,A1469,NK_XUAT_NHAP!B:B,"PNK")</f>
        <v>0</v>
      </c>
      <c r="K1469" s="7">
        <f>SUMIFS(NK_XUAT_NHAP!L:L,NK_XUAT_NHAP!E:E,A1469,NK_XUAT_NHAP!B:B,"PXK")</f>
        <v>0</v>
      </c>
      <c r="L1469" s="7">
        <f>SUMIFS(NK_XUAT_NHAP!O:O,NK_XUAT_NHAP!E:E,A1469,NK_XUAT_NHAP!B:B,"PXK")</f>
        <v>0</v>
      </c>
      <c r="M1469" s="7">
        <f t="shared" si="90"/>
        <v>0</v>
      </c>
      <c r="N1469" s="7">
        <f t="shared" si="91"/>
        <v>0</v>
      </c>
      <c r="O1469" s="7">
        <f t="shared" si="92"/>
        <v>0</v>
      </c>
    </row>
    <row r="1470" spans="1:15" ht="19.5" customHeight="1" x14ac:dyDescent="0.25">
      <c r="A1470" s="106" t="s">
        <v>2160</v>
      </c>
      <c r="B1470" s="21" t="s">
        <v>946</v>
      </c>
      <c r="C1470" s="23" t="s">
        <v>49</v>
      </c>
      <c r="D1470" s="23">
        <v>0</v>
      </c>
      <c r="E1470" s="23"/>
      <c r="F1470" s="23">
        <v>61800</v>
      </c>
      <c r="G1470" s="107">
        <f t="shared" si="89"/>
        <v>0</v>
      </c>
      <c r="I1470" s="7">
        <f>SUMIFS(NK_XUAT_NHAP!L:L,NK_XUAT_NHAP!E:E,A1470,NK_XUAT_NHAP!B:B,"PNK")</f>
        <v>120</v>
      </c>
      <c r="J1470" s="7">
        <f>SUMIFS(NK_XUAT_NHAP!O:O,NK_XUAT_NHAP!E:E,A1470,NK_XUAT_NHAP!B:B,"PNK")</f>
        <v>6552000</v>
      </c>
      <c r="K1470" s="7">
        <f>SUMIFS(NK_XUAT_NHAP!L:L,NK_XUAT_NHAP!E:E,A1470,NK_XUAT_NHAP!B:B,"PXK")</f>
        <v>120</v>
      </c>
      <c r="L1470" s="7">
        <f>SUMIFS(NK_XUAT_NHAP!O:O,NK_XUAT_NHAP!E:E,A1470,NK_XUAT_NHAP!B:B,"PXK")</f>
        <v>9936000</v>
      </c>
      <c r="M1470" s="7">
        <f t="shared" si="90"/>
        <v>0</v>
      </c>
      <c r="N1470" s="7">
        <f t="shared" si="91"/>
        <v>-3384000</v>
      </c>
      <c r="O1470" s="7">
        <f t="shared" si="92"/>
        <v>0</v>
      </c>
    </row>
    <row r="1471" spans="1:15" ht="19.5" customHeight="1" x14ac:dyDescent="0.25">
      <c r="A1471" s="106" t="s">
        <v>2161</v>
      </c>
      <c r="B1471" s="21" t="s">
        <v>948</v>
      </c>
      <c r="C1471" s="23" t="s">
        <v>73</v>
      </c>
      <c r="D1471" s="23">
        <v>0</v>
      </c>
      <c r="E1471" s="23"/>
      <c r="F1471" s="23">
        <v>38300</v>
      </c>
      <c r="G1471" s="107">
        <f t="shared" si="89"/>
        <v>0</v>
      </c>
      <c r="I1471" s="7">
        <f>SUMIFS(NK_XUAT_NHAP!L:L,NK_XUAT_NHAP!E:E,A1471,NK_XUAT_NHAP!B:B,"PNK")</f>
        <v>0</v>
      </c>
      <c r="J1471" s="7">
        <f>SUMIFS(NK_XUAT_NHAP!O:O,NK_XUAT_NHAP!E:E,A1471,NK_XUAT_NHAP!B:B,"PNK")</f>
        <v>0</v>
      </c>
      <c r="K1471" s="7">
        <f>SUMIFS(NK_XUAT_NHAP!L:L,NK_XUAT_NHAP!E:E,A1471,NK_XUAT_NHAP!B:B,"PXK")</f>
        <v>0</v>
      </c>
      <c r="L1471" s="7">
        <f>SUMIFS(NK_XUAT_NHAP!O:O,NK_XUAT_NHAP!E:E,A1471,NK_XUAT_NHAP!B:B,"PXK")</f>
        <v>0</v>
      </c>
      <c r="M1471" s="7">
        <f t="shared" si="90"/>
        <v>0</v>
      </c>
      <c r="N1471" s="7">
        <f t="shared" si="91"/>
        <v>0</v>
      </c>
      <c r="O1471" s="7">
        <f t="shared" si="92"/>
        <v>0</v>
      </c>
    </row>
    <row r="1472" spans="1:15" ht="19.5" customHeight="1" x14ac:dyDescent="0.25">
      <c r="A1472" s="106" t="s">
        <v>2162</v>
      </c>
      <c r="B1472" s="21" t="s">
        <v>950</v>
      </c>
      <c r="C1472" s="23" t="s">
        <v>73</v>
      </c>
      <c r="D1472" s="23">
        <v>0</v>
      </c>
      <c r="E1472" s="23"/>
      <c r="F1472" s="23">
        <v>166400</v>
      </c>
      <c r="G1472" s="107">
        <f t="shared" si="89"/>
        <v>0</v>
      </c>
      <c r="I1472" s="7">
        <f>SUMIFS(NK_XUAT_NHAP!L:L,NK_XUAT_NHAP!E:E,A1472,NK_XUAT_NHAP!B:B,"PNK")</f>
        <v>0</v>
      </c>
      <c r="J1472" s="7">
        <f>SUMIFS(NK_XUAT_NHAP!O:O,NK_XUAT_NHAP!E:E,A1472,NK_XUAT_NHAP!B:B,"PNK")</f>
        <v>0</v>
      </c>
      <c r="K1472" s="7">
        <f>SUMIFS(NK_XUAT_NHAP!L:L,NK_XUAT_NHAP!E:E,A1472,NK_XUAT_NHAP!B:B,"PXK")</f>
        <v>0</v>
      </c>
      <c r="L1472" s="7">
        <f>SUMIFS(NK_XUAT_NHAP!O:O,NK_XUAT_NHAP!E:E,A1472,NK_XUAT_NHAP!B:B,"PXK")</f>
        <v>0</v>
      </c>
      <c r="M1472" s="7">
        <f t="shared" si="90"/>
        <v>0</v>
      </c>
      <c r="N1472" s="7">
        <f t="shared" si="91"/>
        <v>0</v>
      </c>
      <c r="O1472" s="7">
        <f t="shared" si="92"/>
        <v>0</v>
      </c>
    </row>
    <row r="1473" spans="1:15" ht="19.5" customHeight="1" x14ac:dyDescent="0.25">
      <c r="A1473" s="106" t="s">
        <v>2163</v>
      </c>
      <c r="B1473" s="21" t="s">
        <v>952</v>
      </c>
      <c r="C1473" s="23" t="s">
        <v>49</v>
      </c>
      <c r="D1473" s="23">
        <v>0</v>
      </c>
      <c r="E1473" s="23"/>
      <c r="F1473" s="23">
        <v>228800</v>
      </c>
      <c r="G1473" s="107">
        <f t="shared" ref="G1473:G1536" si="93">(D1473+E1473)*F1473</f>
        <v>0</v>
      </c>
      <c r="I1473" s="7">
        <f>SUMIFS(NK_XUAT_NHAP!L:L,NK_XUAT_NHAP!E:E,A1473,NK_XUAT_NHAP!B:B,"PNK")</f>
        <v>0</v>
      </c>
      <c r="J1473" s="7">
        <f>SUMIFS(NK_XUAT_NHAP!O:O,NK_XUAT_NHAP!E:E,A1473,NK_XUAT_NHAP!B:B,"PNK")</f>
        <v>0</v>
      </c>
      <c r="K1473" s="7">
        <f>SUMIFS(NK_XUAT_NHAP!L:L,NK_XUAT_NHAP!E:E,A1473,NK_XUAT_NHAP!B:B,"PXK")</f>
        <v>0</v>
      </c>
      <c r="L1473" s="7">
        <f>SUMIFS(NK_XUAT_NHAP!O:O,NK_XUAT_NHAP!E:E,A1473,NK_XUAT_NHAP!B:B,"PXK")</f>
        <v>0</v>
      </c>
      <c r="M1473" s="7">
        <f t="shared" si="90"/>
        <v>0</v>
      </c>
      <c r="N1473" s="7">
        <f t="shared" si="91"/>
        <v>0</v>
      </c>
      <c r="O1473" s="7">
        <f t="shared" si="92"/>
        <v>0</v>
      </c>
    </row>
    <row r="1474" spans="1:15" ht="19.5" customHeight="1" x14ac:dyDescent="0.25">
      <c r="A1474" s="106" t="s">
        <v>2164</v>
      </c>
      <c r="B1474" s="21" t="s">
        <v>954</v>
      </c>
      <c r="C1474" s="23" t="s">
        <v>49</v>
      </c>
      <c r="D1474" s="23">
        <v>0</v>
      </c>
      <c r="E1474" s="23"/>
      <c r="F1474" s="23">
        <v>239900</v>
      </c>
      <c r="G1474" s="107">
        <f t="shared" si="93"/>
        <v>0</v>
      </c>
      <c r="I1474" s="7">
        <f>SUMIFS(NK_XUAT_NHAP!L:L,NK_XUAT_NHAP!E:E,A1474,NK_XUAT_NHAP!B:B,"PNK")</f>
        <v>0</v>
      </c>
      <c r="J1474" s="7">
        <f>SUMIFS(NK_XUAT_NHAP!O:O,NK_XUAT_NHAP!E:E,A1474,NK_XUAT_NHAP!B:B,"PNK")</f>
        <v>0</v>
      </c>
      <c r="K1474" s="7">
        <f>SUMIFS(NK_XUAT_NHAP!L:L,NK_XUAT_NHAP!E:E,A1474,NK_XUAT_NHAP!B:B,"PXK")</f>
        <v>0</v>
      </c>
      <c r="L1474" s="7">
        <f>SUMIFS(NK_XUAT_NHAP!O:O,NK_XUAT_NHAP!E:E,A1474,NK_XUAT_NHAP!B:B,"PXK")</f>
        <v>0</v>
      </c>
      <c r="M1474" s="7">
        <f t="shared" si="90"/>
        <v>0</v>
      </c>
      <c r="N1474" s="7">
        <f t="shared" si="91"/>
        <v>0</v>
      </c>
      <c r="O1474" s="7">
        <f t="shared" si="92"/>
        <v>0</v>
      </c>
    </row>
    <row r="1475" spans="1:15" ht="19.5" customHeight="1" x14ac:dyDescent="0.25">
      <c r="A1475" s="106" t="s">
        <v>2165</v>
      </c>
      <c r="B1475" s="21" t="s">
        <v>956</v>
      </c>
      <c r="C1475" s="23" t="s">
        <v>49</v>
      </c>
      <c r="D1475" s="23">
        <v>0</v>
      </c>
      <c r="E1475" s="23"/>
      <c r="F1475" s="23">
        <v>305500</v>
      </c>
      <c r="G1475" s="107">
        <f t="shared" si="93"/>
        <v>0</v>
      </c>
      <c r="I1475" s="7">
        <f>SUMIFS(NK_XUAT_NHAP!L:L,NK_XUAT_NHAP!E:E,A1475,NK_XUAT_NHAP!B:B,"PNK")</f>
        <v>0</v>
      </c>
      <c r="J1475" s="7">
        <f>SUMIFS(NK_XUAT_NHAP!O:O,NK_XUAT_NHAP!E:E,A1475,NK_XUAT_NHAP!B:B,"PNK")</f>
        <v>0</v>
      </c>
      <c r="K1475" s="7">
        <f>SUMIFS(NK_XUAT_NHAP!L:L,NK_XUAT_NHAP!E:E,A1475,NK_XUAT_NHAP!B:B,"PXK")</f>
        <v>0</v>
      </c>
      <c r="L1475" s="7">
        <f>SUMIFS(NK_XUAT_NHAP!O:O,NK_XUAT_NHAP!E:E,A1475,NK_XUAT_NHAP!B:B,"PXK")</f>
        <v>0</v>
      </c>
      <c r="M1475" s="7">
        <f t="shared" ref="M1475:M1538" si="94">D1475+E1475+I1475-K1475</f>
        <v>0</v>
      </c>
      <c r="N1475" s="7">
        <f t="shared" ref="N1475:N1538" si="95">G1475+J1475-L1475</f>
        <v>0</v>
      </c>
      <c r="O1475" s="7">
        <f t="shared" ref="O1475:O1538" si="96">+IF(M1475=0,0,N1475/M1475)</f>
        <v>0</v>
      </c>
    </row>
    <row r="1476" spans="1:15" ht="19.5" customHeight="1" x14ac:dyDescent="0.25">
      <c r="A1476" s="106" t="s">
        <v>2166</v>
      </c>
      <c r="B1476" s="21" t="s">
        <v>958</v>
      </c>
      <c r="C1476" s="23" t="s">
        <v>49</v>
      </c>
      <c r="D1476" s="23">
        <v>0</v>
      </c>
      <c r="E1476" s="23"/>
      <c r="F1476" s="23">
        <v>315300</v>
      </c>
      <c r="G1476" s="107">
        <f t="shared" si="93"/>
        <v>0</v>
      </c>
      <c r="I1476" s="7">
        <f>SUMIFS(NK_XUAT_NHAP!L:L,NK_XUAT_NHAP!E:E,A1476,NK_XUAT_NHAP!B:B,"PNK")</f>
        <v>0</v>
      </c>
      <c r="J1476" s="7">
        <f>SUMIFS(NK_XUAT_NHAP!O:O,NK_XUAT_NHAP!E:E,A1476,NK_XUAT_NHAP!B:B,"PNK")</f>
        <v>0</v>
      </c>
      <c r="K1476" s="7">
        <f>SUMIFS(NK_XUAT_NHAP!L:L,NK_XUAT_NHAP!E:E,A1476,NK_XUAT_NHAP!B:B,"PXK")</f>
        <v>0</v>
      </c>
      <c r="L1476" s="7">
        <f>SUMIFS(NK_XUAT_NHAP!O:O,NK_XUAT_NHAP!E:E,A1476,NK_XUAT_NHAP!B:B,"PXK")</f>
        <v>0</v>
      </c>
      <c r="M1476" s="7">
        <f t="shared" si="94"/>
        <v>0</v>
      </c>
      <c r="N1476" s="7">
        <f t="shared" si="95"/>
        <v>0</v>
      </c>
      <c r="O1476" s="7">
        <f t="shared" si="96"/>
        <v>0</v>
      </c>
    </row>
    <row r="1477" spans="1:15" ht="19.5" customHeight="1" x14ac:dyDescent="0.25">
      <c r="A1477" s="106" t="s">
        <v>2167</v>
      </c>
      <c r="B1477" s="21" t="s">
        <v>960</v>
      </c>
      <c r="C1477" s="23" t="s">
        <v>49</v>
      </c>
      <c r="D1477" s="23">
        <v>0</v>
      </c>
      <c r="E1477" s="23"/>
      <c r="F1477" s="23">
        <v>88200</v>
      </c>
      <c r="G1477" s="107">
        <f t="shared" si="93"/>
        <v>0</v>
      </c>
      <c r="I1477" s="7">
        <f>SUMIFS(NK_XUAT_NHAP!L:L,NK_XUAT_NHAP!E:E,A1477,NK_XUAT_NHAP!B:B,"PNK")</f>
        <v>0</v>
      </c>
      <c r="J1477" s="7">
        <f>SUMIFS(NK_XUAT_NHAP!O:O,NK_XUAT_NHAP!E:E,A1477,NK_XUAT_NHAP!B:B,"PNK")</f>
        <v>0</v>
      </c>
      <c r="K1477" s="7">
        <f>SUMIFS(NK_XUAT_NHAP!L:L,NK_XUAT_NHAP!E:E,A1477,NK_XUAT_NHAP!B:B,"PXK")</f>
        <v>0</v>
      </c>
      <c r="L1477" s="7">
        <f>SUMIFS(NK_XUAT_NHAP!O:O,NK_XUAT_NHAP!E:E,A1477,NK_XUAT_NHAP!B:B,"PXK")</f>
        <v>0</v>
      </c>
      <c r="M1477" s="7">
        <f t="shared" si="94"/>
        <v>0</v>
      </c>
      <c r="N1477" s="7">
        <f t="shared" si="95"/>
        <v>0</v>
      </c>
      <c r="O1477" s="7">
        <f t="shared" si="96"/>
        <v>0</v>
      </c>
    </row>
    <row r="1478" spans="1:15" ht="19.5" customHeight="1" x14ac:dyDescent="0.25">
      <c r="A1478" s="106" t="s">
        <v>2168</v>
      </c>
      <c r="B1478" s="21" t="s">
        <v>962</v>
      </c>
      <c r="C1478" s="23" t="s">
        <v>49</v>
      </c>
      <c r="D1478" s="23">
        <v>0</v>
      </c>
      <c r="E1478" s="23"/>
      <c r="F1478" s="23">
        <v>89100</v>
      </c>
      <c r="G1478" s="107">
        <f t="shared" si="93"/>
        <v>0</v>
      </c>
      <c r="I1478" s="7">
        <f>SUMIFS(NK_XUAT_NHAP!L:L,NK_XUAT_NHAP!E:E,A1478,NK_XUAT_NHAP!B:B,"PNK")</f>
        <v>0</v>
      </c>
      <c r="J1478" s="7">
        <f>SUMIFS(NK_XUAT_NHAP!O:O,NK_XUAT_NHAP!E:E,A1478,NK_XUAT_NHAP!B:B,"PNK")</f>
        <v>0</v>
      </c>
      <c r="K1478" s="7">
        <f>SUMIFS(NK_XUAT_NHAP!L:L,NK_XUAT_NHAP!E:E,A1478,NK_XUAT_NHAP!B:B,"PXK")</f>
        <v>0</v>
      </c>
      <c r="L1478" s="7">
        <f>SUMIFS(NK_XUAT_NHAP!O:O,NK_XUAT_NHAP!E:E,A1478,NK_XUAT_NHAP!B:B,"PXK")</f>
        <v>0</v>
      </c>
      <c r="M1478" s="7">
        <f t="shared" si="94"/>
        <v>0</v>
      </c>
      <c r="N1478" s="7">
        <f t="shared" si="95"/>
        <v>0</v>
      </c>
      <c r="O1478" s="7">
        <f t="shared" si="96"/>
        <v>0</v>
      </c>
    </row>
    <row r="1479" spans="1:15" ht="19.5" customHeight="1" x14ac:dyDescent="0.25">
      <c r="A1479" s="106" t="s">
        <v>2169</v>
      </c>
      <c r="B1479" s="21" t="s">
        <v>964</v>
      </c>
      <c r="C1479" s="23" t="s">
        <v>49</v>
      </c>
      <c r="D1479" s="23">
        <v>0</v>
      </c>
      <c r="E1479" s="23"/>
      <c r="F1479" s="23">
        <v>23500</v>
      </c>
      <c r="G1479" s="107">
        <f t="shared" si="93"/>
        <v>0</v>
      </c>
      <c r="I1479" s="7">
        <f>SUMIFS(NK_XUAT_NHAP!L:L,NK_XUAT_NHAP!E:E,A1479,NK_XUAT_NHAP!B:B,"PNK")</f>
        <v>0</v>
      </c>
      <c r="J1479" s="7">
        <f>SUMIFS(NK_XUAT_NHAP!O:O,NK_XUAT_NHAP!E:E,A1479,NK_XUAT_NHAP!B:B,"PNK")</f>
        <v>0</v>
      </c>
      <c r="K1479" s="7">
        <f>SUMIFS(NK_XUAT_NHAP!L:L,NK_XUAT_NHAP!E:E,A1479,NK_XUAT_NHAP!B:B,"PXK")</f>
        <v>0</v>
      </c>
      <c r="L1479" s="7">
        <f>SUMIFS(NK_XUAT_NHAP!O:O,NK_XUAT_NHAP!E:E,A1479,NK_XUAT_NHAP!B:B,"PXK")</f>
        <v>0</v>
      </c>
      <c r="M1479" s="7">
        <f t="shared" si="94"/>
        <v>0</v>
      </c>
      <c r="N1479" s="7">
        <f t="shared" si="95"/>
        <v>0</v>
      </c>
      <c r="O1479" s="7">
        <f t="shared" si="96"/>
        <v>0</v>
      </c>
    </row>
    <row r="1480" spans="1:15" ht="19.5" customHeight="1" x14ac:dyDescent="0.25">
      <c r="A1480" s="106" t="s">
        <v>2170</v>
      </c>
      <c r="B1480" s="21" t="s">
        <v>966</v>
      </c>
      <c r="C1480" s="23" t="s">
        <v>49</v>
      </c>
      <c r="D1480" s="23">
        <v>0</v>
      </c>
      <c r="E1480" s="23"/>
      <c r="F1480" s="23">
        <v>31800</v>
      </c>
      <c r="G1480" s="107">
        <f t="shared" si="93"/>
        <v>0</v>
      </c>
      <c r="I1480" s="7">
        <f>SUMIFS(NK_XUAT_NHAP!L:L,NK_XUAT_NHAP!E:E,A1480,NK_XUAT_NHAP!B:B,"PNK")</f>
        <v>0</v>
      </c>
      <c r="J1480" s="7">
        <f>SUMIFS(NK_XUAT_NHAP!O:O,NK_XUAT_NHAP!E:E,A1480,NK_XUAT_NHAP!B:B,"PNK")</f>
        <v>0</v>
      </c>
      <c r="K1480" s="7">
        <f>SUMIFS(NK_XUAT_NHAP!L:L,NK_XUAT_NHAP!E:E,A1480,NK_XUAT_NHAP!B:B,"PXK")</f>
        <v>0</v>
      </c>
      <c r="L1480" s="7">
        <f>SUMIFS(NK_XUAT_NHAP!O:O,NK_XUAT_NHAP!E:E,A1480,NK_XUAT_NHAP!B:B,"PXK")</f>
        <v>0</v>
      </c>
      <c r="M1480" s="7">
        <f t="shared" si="94"/>
        <v>0</v>
      </c>
      <c r="N1480" s="7">
        <f t="shared" si="95"/>
        <v>0</v>
      </c>
      <c r="O1480" s="7">
        <f t="shared" si="96"/>
        <v>0</v>
      </c>
    </row>
    <row r="1481" spans="1:15" ht="19.5" customHeight="1" x14ac:dyDescent="0.25">
      <c r="A1481" s="106" t="s">
        <v>2171</v>
      </c>
      <c r="B1481" s="21" t="s">
        <v>968</v>
      </c>
      <c r="C1481" s="23" t="s">
        <v>49</v>
      </c>
      <c r="D1481" s="23">
        <v>0</v>
      </c>
      <c r="E1481" s="23"/>
      <c r="F1481" s="23">
        <v>39100</v>
      </c>
      <c r="G1481" s="107">
        <f t="shared" si="93"/>
        <v>0</v>
      </c>
      <c r="I1481" s="7">
        <f>SUMIFS(NK_XUAT_NHAP!L:L,NK_XUAT_NHAP!E:E,A1481,NK_XUAT_NHAP!B:B,"PNK")</f>
        <v>200</v>
      </c>
      <c r="J1481" s="7">
        <f>SUMIFS(NK_XUAT_NHAP!O:O,NK_XUAT_NHAP!E:E,A1481,NK_XUAT_NHAP!B:B,"PNK")</f>
        <v>6920000</v>
      </c>
      <c r="K1481" s="7">
        <f>SUMIFS(NK_XUAT_NHAP!L:L,NK_XUAT_NHAP!E:E,A1481,NK_XUAT_NHAP!B:B,"PXK")</f>
        <v>200</v>
      </c>
      <c r="L1481" s="7">
        <f>SUMIFS(NK_XUAT_NHAP!O:O,NK_XUAT_NHAP!E:E,A1481,NK_XUAT_NHAP!B:B,"PXK")</f>
        <v>9205000</v>
      </c>
      <c r="M1481" s="7">
        <f t="shared" si="94"/>
        <v>0</v>
      </c>
      <c r="N1481" s="7">
        <f t="shared" si="95"/>
        <v>-2285000</v>
      </c>
      <c r="O1481" s="7">
        <f t="shared" si="96"/>
        <v>0</v>
      </c>
    </row>
    <row r="1482" spans="1:15" ht="19.5" customHeight="1" x14ac:dyDescent="0.25">
      <c r="A1482" s="106" t="s">
        <v>2172</v>
      </c>
      <c r="B1482" s="21" t="s">
        <v>970</v>
      </c>
      <c r="C1482" s="23" t="s">
        <v>49</v>
      </c>
      <c r="D1482" s="23">
        <v>0</v>
      </c>
      <c r="E1482" s="23"/>
      <c r="F1482" s="23">
        <v>65100</v>
      </c>
      <c r="G1482" s="107">
        <f t="shared" si="93"/>
        <v>0</v>
      </c>
      <c r="I1482" s="7">
        <f>SUMIFS(NK_XUAT_NHAP!L:L,NK_XUAT_NHAP!E:E,A1482,NK_XUAT_NHAP!B:B,"PNK")</f>
        <v>0</v>
      </c>
      <c r="J1482" s="7">
        <f>SUMIFS(NK_XUAT_NHAP!O:O,NK_XUAT_NHAP!E:E,A1482,NK_XUAT_NHAP!B:B,"PNK")</f>
        <v>0</v>
      </c>
      <c r="K1482" s="7">
        <f>SUMIFS(NK_XUAT_NHAP!L:L,NK_XUAT_NHAP!E:E,A1482,NK_XUAT_NHAP!B:B,"PXK")</f>
        <v>0</v>
      </c>
      <c r="L1482" s="7">
        <f>SUMIFS(NK_XUAT_NHAP!O:O,NK_XUAT_NHAP!E:E,A1482,NK_XUAT_NHAP!B:B,"PXK")</f>
        <v>0</v>
      </c>
      <c r="M1482" s="7">
        <f t="shared" si="94"/>
        <v>0</v>
      </c>
      <c r="N1482" s="7">
        <f t="shared" si="95"/>
        <v>0</v>
      </c>
      <c r="O1482" s="7">
        <f t="shared" si="96"/>
        <v>0</v>
      </c>
    </row>
    <row r="1483" spans="1:15" ht="19.5" customHeight="1" x14ac:dyDescent="0.25">
      <c r="A1483" s="106" t="s">
        <v>2173</v>
      </c>
      <c r="B1483" s="21" t="s">
        <v>972</v>
      </c>
      <c r="C1483" s="23" t="s">
        <v>49</v>
      </c>
      <c r="D1483" s="23">
        <v>0</v>
      </c>
      <c r="E1483" s="23"/>
      <c r="F1483" s="23">
        <v>26000</v>
      </c>
      <c r="G1483" s="107">
        <f t="shared" si="93"/>
        <v>0</v>
      </c>
      <c r="I1483" s="7">
        <f>SUMIFS(NK_XUAT_NHAP!L:L,NK_XUAT_NHAP!E:E,A1483,NK_XUAT_NHAP!B:B,"PNK")</f>
        <v>0</v>
      </c>
      <c r="J1483" s="7">
        <f>SUMIFS(NK_XUAT_NHAP!O:O,NK_XUAT_NHAP!E:E,A1483,NK_XUAT_NHAP!B:B,"PNK")</f>
        <v>0</v>
      </c>
      <c r="K1483" s="7">
        <f>SUMIFS(NK_XUAT_NHAP!L:L,NK_XUAT_NHAP!E:E,A1483,NK_XUAT_NHAP!B:B,"PXK")</f>
        <v>0</v>
      </c>
      <c r="L1483" s="7">
        <f>SUMIFS(NK_XUAT_NHAP!O:O,NK_XUAT_NHAP!E:E,A1483,NK_XUAT_NHAP!B:B,"PXK")</f>
        <v>0</v>
      </c>
      <c r="M1483" s="7">
        <f t="shared" si="94"/>
        <v>0</v>
      </c>
      <c r="N1483" s="7">
        <f t="shared" si="95"/>
        <v>0</v>
      </c>
      <c r="O1483" s="7">
        <f t="shared" si="96"/>
        <v>0</v>
      </c>
    </row>
    <row r="1484" spans="1:15" ht="19.5" customHeight="1" x14ac:dyDescent="0.25">
      <c r="A1484" s="106" t="s">
        <v>2174</v>
      </c>
      <c r="B1484" s="21" t="s">
        <v>974</v>
      </c>
      <c r="C1484" s="23" t="s">
        <v>49</v>
      </c>
      <c r="D1484" s="23">
        <v>0</v>
      </c>
      <c r="E1484" s="23"/>
      <c r="F1484" s="23">
        <v>26000</v>
      </c>
      <c r="G1484" s="107">
        <f t="shared" si="93"/>
        <v>0</v>
      </c>
      <c r="I1484" s="7">
        <f>SUMIFS(NK_XUAT_NHAP!L:L,NK_XUAT_NHAP!E:E,A1484,NK_XUAT_NHAP!B:B,"PNK")</f>
        <v>0</v>
      </c>
      <c r="J1484" s="7">
        <f>SUMIFS(NK_XUAT_NHAP!O:O,NK_XUAT_NHAP!E:E,A1484,NK_XUAT_NHAP!B:B,"PNK")</f>
        <v>0</v>
      </c>
      <c r="K1484" s="7">
        <f>SUMIFS(NK_XUAT_NHAP!L:L,NK_XUAT_NHAP!E:E,A1484,NK_XUAT_NHAP!B:B,"PXK")</f>
        <v>0</v>
      </c>
      <c r="L1484" s="7">
        <f>SUMIFS(NK_XUAT_NHAP!O:O,NK_XUAT_NHAP!E:E,A1484,NK_XUAT_NHAP!B:B,"PXK")</f>
        <v>0</v>
      </c>
      <c r="M1484" s="7">
        <f t="shared" si="94"/>
        <v>0</v>
      </c>
      <c r="N1484" s="7">
        <f t="shared" si="95"/>
        <v>0</v>
      </c>
      <c r="O1484" s="7">
        <f t="shared" si="96"/>
        <v>0</v>
      </c>
    </row>
    <row r="1485" spans="1:15" ht="19.5" customHeight="1" x14ac:dyDescent="0.25">
      <c r="A1485" s="106" t="s">
        <v>2175</v>
      </c>
      <c r="B1485" s="21" t="s">
        <v>976</v>
      </c>
      <c r="C1485" s="23" t="s">
        <v>49</v>
      </c>
      <c r="D1485" s="23">
        <v>0</v>
      </c>
      <c r="E1485" s="23"/>
      <c r="F1485" s="23">
        <v>26000</v>
      </c>
      <c r="G1485" s="107">
        <f t="shared" si="93"/>
        <v>0</v>
      </c>
      <c r="I1485" s="7">
        <f>SUMIFS(NK_XUAT_NHAP!L:L,NK_XUAT_NHAP!E:E,A1485,NK_XUAT_NHAP!B:B,"PNK")</f>
        <v>0</v>
      </c>
      <c r="J1485" s="7">
        <f>SUMIFS(NK_XUAT_NHAP!O:O,NK_XUAT_NHAP!E:E,A1485,NK_XUAT_NHAP!B:B,"PNK")</f>
        <v>0</v>
      </c>
      <c r="K1485" s="7">
        <f>SUMIFS(NK_XUAT_NHAP!L:L,NK_XUAT_NHAP!E:E,A1485,NK_XUAT_NHAP!B:B,"PXK")</f>
        <v>0</v>
      </c>
      <c r="L1485" s="7">
        <f>SUMIFS(NK_XUAT_NHAP!O:O,NK_XUAT_NHAP!E:E,A1485,NK_XUAT_NHAP!B:B,"PXK")</f>
        <v>0</v>
      </c>
      <c r="M1485" s="7">
        <f t="shared" si="94"/>
        <v>0</v>
      </c>
      <c r="N1485" s="7">
        <f t="shared" si="95"/>
        <v>0</v>
      </c>
      <c r="O1485" s="7">
        <f t="shared" si="96"/>
        <v>0</v>
      </c>
    </row>
    <row r="1486" spans="1:15" ht="19.5" customHeight="1" x14ac:dyDescent="0.25">
      <c r="A1486" s="106" t="s">
        <v>2176</v>
      </c>
      <c r="B1486" s="21" t="s">
        <v>978</v>
      </c>
      <c r="C1486" s="23" t="s">
        <v>49</v>
      </c>
      <c r="D1486" s="23">
        <v>0</v>
      </c>
      <c r="E1486" s="23"/>
      <c r="F1486" s="23">
        <v>77900</v>
      </c>
      <c r="G1486" s="107">
        <f t="shared" si="93"/>
        <v>0</v>
      </c>
      <c r="I1486" s="7">
        <f>SUMIFS(NK_XUAT_NHAP!L:L,NK_XUAT_NHAP!E:E,A1486,NK_XUAT_NHAP!B:B,"PNK")</f>
        <v>0</v>
      </c>
      <c r="J1486" s="7">
        <f>SUMIFS(NK_XUAT_NHAP!O:O,NK_XUAT_NHAP!E:E,A1486,NK_XUAT_NHAP!B:B,"PNK")</f>
        <v>0</v>
      </c>
      <c r="K1486" s="7">
        <f>SUMIFS(NK_XUAT_NHAP!L:L,NK_XUAT_NHAP!E:E,A1486,NK_XUAT_NHAP!B:B,"PXK")</f>
        <v>0</v>
      </c>
      <c r="L1486" s="7">
        <f>SUMIFS(NK_XUAT_NHAP!O:O,NK_XUAT_NHAP!E:E,A1486,NK_XUAT_NHAP!B:B,"PXK")</f>
        <v>0</v>
      </c>
      <c r="M1486" s="7">
        <f t="shared" si="94"/>
        <v>0</v>
      </c>
      <c r="N1486" s="7">
        <f t="shared" si="95"/>
        <v>0</v>
      </c>
      <c r="O1486" s="7">
        <f t="shared" si="96"/>
        <v>0</v>
      </c>
    </row>
    <row r="1487" spans="1:15" ht="19.5" customHeight="1" x14ac:dyDescent="0.25">
      <c r="A1487" s="106" t="s">
        <v>2177</v>
      </c>
      <c r="B1487" s="21" t="s">
        <v>980</v>
      </c>
      <c r="C1487" s="23" t="s">
        <v>49</v>
      </c>
      <c r="D1487" s="23">
        <v>6</v>
      </c>
      <c r="E1487" s="23"/>
      <c r="F1487" s="23">
        <v>77900</v>
      </c>
      <c r="G1487" s="107">
        <f t="shared" si="93"/>
        <v>467400</v>
      </c>
      <c r="I1487" s="7">
        <f>SUMIFS(NK_XUAT_NHAP!L:L,NK_XUAT_NHAP!E:E,A1487,NK_XUAT_NHAP!B:B,"PNK")</f>
        <v>0</v>
      </c>
      <c r="J1487" s="7">
        <f>SUMIFS(NK_XUAT_NHAP!O:O,NK_XUAT_NHAP!E:E,A1487,NK_XUAT_NHAP!B:B,"PNK")</f>
        <v>0</v>
      </c>
      <c r="K1487" s="7">
        <f>SUMIFS(NK_XUAT_NHAP!L:L,NK_XUAT_NHAP!E:E,A1487,NK_XUAT_NHAP!B:B,"PXK")</f>
        <v>0</v>
      </c>
      <c r="L1487" s="7">
        <f>SUMIFS(NK_XUAT_NHAP!O:O,NK_XUAT_NHAP!E:E,A1487,NK_XUAT_NHAP!B:B,"PXK")</f>
        <v>0</v>
      </c>
      <c r="M1487" s="7">
        <f t="shared" si="94"/>
        <v>6</v>
      </c>
      <c r="N1487" s="7">
        <f t="shared" si="95"/>
        <v>467400</v>
      </c>
      <c r="O1487" s="7">
        <f t="shared" si="96"/>
        <v>77900</v>
      </c>
    </row>
    <row r="1488" spans="1:15" ht="19.5" customHeight="1" x14ac:dyDescent="0.25">
      <c r="A1488" s="106" t="s">
        <v>2178</v>
      </c>
      <c r="B1488" s="21" t="s">
        <v>982</v>
      </c>
      <c r="C1488" s="23" t="s">
        <v>49</v>
      </c>
      <c r="D1488" s="23">
        <v>0</v>
      </c>
      <c r="E1488" s="23"/>
      <c r="F1488" s="23">
        <v>77900</v>
      </c>
      <c r="G1488" s="107">
        <f t="shared" si="93"/>
        <v>0</v>
      </c>
      <c r="I1488" s="7">
        <f>SUMIFS(NK_XUAT_NHAP!L:L,NK_XUAT_NHAP!E:E,A1488,NK_XUAT_NHAP!B:B,"PNK")</f>
        <v>0</v>
      </c>
      <c r="J1488" s="7">
        <f>SUMIFS(NK_XUAT_NHAP!O:O,NK_XUAT_NHAP!E:E,A1488,NK_XUAT_NHAP!B:B,"PNK")</f>
        <v>0</v>
      </c>
      <c r="K1488" s="7">
        <f>SUMIFS(NK_XUAT_NHAP!L:L,NK_XUAT_NHAP!E:E,A1488,NK_XUAT_NHAP!B:B,"PXK")</f>
        <v>0</v>
      </c>
      <c r="L1488" s="7">
        <f>SUMIFS(NK_XUAT_NHAP!O:O,NK_XUAT_NHAP!E:E,A1488,NK_XUAT_NHAP!B:B,"PXK")</f>
        <v>0</v>
      </c>
      <c r="M1488" s="7">
        <f t="shared" si="94"/>
        <v>0</v>
      </c>
      <c r="N1488" s="7">
        <f t="shared" si="95"/>
        <v>0</v>
      </c>
      <c r="O1488" s="7">
        <f t="shared" si="96"/>
        <v>0</v>
      </c>
    </row>
    <row r="1489" spans="1:15" ht="19.5" customHeight="1" x14ac:dyDescent="0.25">
      <c r="A1489" s="106" t="s">
        <v>2179</v>
      </c>
      <c r="B1489" s="21" t="s">
        <v>984</v>
      </c>
      <c r="C1489" s="23" t="s">
        <v>49</v>
      </c>
      <c r="D1489" s="23">
        <v>0</v>
      </c>
      <c r="E1489" s="23"/>
      <c r="F1489" s="23">
        <v>113600</v>
      </c>
      <c r="G1489" s="107">
        <f t="shared" si="93"/>
        <v>0</v>
      </c>
      <c r="I1489" s="7">
        <f>SUMIFS(NK_XUAT_NHAP!L:L,NK_XUAT_NHAP!E:E,A1489,NK_XUAT_NHAP!B:B,"PNK")</f>
        <v>0</v>
      </c>
      <c r="J1489" s="7">
        <f>SUMIFS(NK_XUAT_NHAP!O:O,NK_XUAT_NHAP!E:E,A1489,NK_XUAT_NHAP!B:B,"PNK")</f>
        <v>0</v>
      </c>
      <c r="K1489" s="7">
        <f>SUMIFS(NK_XUAT_NHAP!L:L,NK_XUAT_NHAP!E:E,A1489,NK_XUAT_NHAP!B:B,"PXK")</f>
        <v>0</v>
      </c>
      <c r="L1489" s="7">
        <f>SUMIFS(NK_XUAT_NHAP!O:O,NK_XUAT_NHAP!E:E,A1489,NK_XUAT_NHAP!B:B,"PXK")</f>
        <v>0</v>
      </c>
      <c r="M1489" s="7">
        <f t="shared" si="94"/>
        <v>0</v>
      </c>
      <c r="N1489" s="7">
        <f t="shared" si="95"/>
        <v>0</v>
      </c>
      <c r="O1489" s="7">
        <f t="shared" si="96"/>
        <v>0</v>
      </c>
    </row>
    <row r="1490" spans="1:15" ht="19.5" customHeight="1" x14ac:dyDescent="0.25">
      <c r="A1490" s="106" t="s">
        <v>2180</v>
      </c>
      <c r="B1490" s="21" t="s">
        <v>986</v>
      </c>
      <c r="C1490" s="23" t="s">
        <v>49</v>
      </c>
      <c r="D1490" s="23">
        <v>0</v>
      </c>
      <c r="E1490" s="23"/>
      <c r="F1490" s="23">
        <v>113600</v>
      </c>
      <c r="G1490" s="107">
        <f t="shared" si="93"/>
        <v>0</v>
      </c>
      <c r="I1490" s="7">
        <f>SUMIFS(NK_XUAT_NHAP!L:L,NK_XUAT_NHAP!E:E,A1490,NK_XUAT_NHAP!B:B,"PNK")</f>
        <v>0</v>
      </c>
      <c r="J1490" s="7">
        <f>SUMIFS(NK_XUAT_NHAP!O:O,NK_XUAT_NHAP!E:E,A1490,NK_XUAT_NHAP!B:B,"PNK")</f>
        <v>0</v>
      </c>
      <c r="K1490" s="7">
        <f>SUMIFS(NK_XUAT_NHAP!L:L,NK_XUAT_NHAP!E:E,A1490,NK_XUAT_NHAP!B:B,"PXK")</f>
        <v>0</v>
      </c>
      <c r="L1490" s="7">
        <f>SUMIFS(NK_XUAT_NHAP!O:O,NK_XUAT_NHAP!E:E,A1490,NK_XUAT_NHAP!B:B,"PXK")</f>
        <v>0</v>
      </c>
      <c r="M1490" s="7">
        <f t="shared" si="94"/>
        <v>0</v>
      </c>
      <c r="N1490" s="7">
        <f t="shared" si="95"/>
        <v>0</v>
      </c>
      <c r="O1490" s="7">
        <f t="shared" si="96"/>
        <v>0</v>
      </c>
    </row>
    <row r="1491" spans="1:15" ht="19.5" customHeight="1" x14ac:dyDescent="0.25">
      <c r="A1491" s="106" t="s">
        <v>2181</v>
      </c>
      <c r="B1491" s="21" t="s">
        <v>988</v>
      </c>
      <c r="C1491" s="23" t="s">
        <v>49</v>
      </c>
      <c r="D1491" s="23">
        <v>0</v>
      </c>
      <c r="E1491" s="23"/>
      <c r="F1491" s="23">
        <v>113600</v>
      </c>
      <c r="G1491" s="107">
        <f t="shared" si="93"/>
        <v>0</v>
      </c>
      <c r="I1491" s="7">
        <f>SUMIFS(NK_XUAT_NHAP!L:L,NK_XUAT_NHAP!E:E,A1491,NK_XUAT_NHAP!B:B,"PNK")</f>
        <v>0</v>
      </c>
      <c r="J1491" s="7">
        <f>SUMIFS(NK_XUAT_NHAP!O:O,NK_XUAT_NHAP!E:E,A1491,NK_XUAT_NHAP!B:B,"PNK")</f>
        <v>0</v>
      </c>
      <c r="K1491" s="7">
        <f>SUMIFS(NK_XUAT_NHAP!L:L,NK_XUAT_NHAP!E:E,A1491,NK_XUAT_NHAP!B:B,"PXK")</f>
        <v>0</v>
      </c>
      <c r="L1491" s="7">
        <f>SUMIFS(NK_XUAT_NHAP!O:O,NK_XUAT_NHAP!E:E,A1491,NK_XUAT_NHAP!B:B,"PXK")</f>
        <v>0</v>
      </c>
      <c r="M1491" s="7">
        <f t="shared" si="94"/>
        <v>0</v>
      </c>
      <c r="N1491" s="7">
        <f t="shared" si="95"/>
        <v>0</v>
      </c>
      <c r="O1491" s="7">
        <f t="shared" si="96"/>
        <v>0</v>
      </c>
    </row>
    <row r="1492" spans="1:15" ht="19.5" customHeight="1" x14ac:dyDescent="0.25">
      <c r="A1492" s="106" t="s">
        <v>2182</v>
      </c>
      <c r="B1492" s="21" t="s">
        <v>990</v>
      </c>
      <c r="C1492" s="23" t="s">
        <v>49</v>
      </c>
      <c r="D1492" s="23">
        <v>0</v>
      </c>
      <c r="E1492" s="23"/>
      <c r="F1492" s="23">
        <v>61300</v>
      </c>
      <c r="G1492" s="107">
        <f t="shared" si="93"/>
        <v>0</v>
      </c>
      <c r="I1492" s="7">
        <f>SUMIFS(NK_XUAT_NHAP!L:L,NK_XUAT_NHAP!E:E,A1492,NK_XUAT_NHAP!B:B,"PNK")</f>
        <v>0</v>
      </c>
      <c r="J1492" s="7">
        <f>SUMIFS(NK_XUAT_NHAP!O:O,NK_XUAT_NHAP!E:E,A1492,NK_XUAT_NHAP!B:B,"PNK")</f>
        <v>0</v>
      </c>
      <c r="K1492" s="7">
        <f>SUMIFS(NK_XUAT_NHAP!L:L,NK_XUAT_NHAP!E:E,A1492,NK_XUAT_NHAP!B:B,"PXK")</f>
        <v>0</v>
      </c>
      <c r="L1492" s="7">
        <f>SUMIFS(NK_XUAT_NHAP!O:O,NK_XUAT_NHAP!E:E,A1492,NK_XUAT_NHAP!B:B,"PXK")</f>
        <v>0</v>
      </c>
      <c r="M1492" s="7">
        <f t="shared" si="94"/>
        <v>0</v>
      </c>
      <c r="N1492" s="7">
        <f t="shared" si="95"/>
        <v>0</v>
      </c>
      <c r="O1492" s="7">
        <f t="shared" si="96"/>
        <v>0</v>
      </c>
    </row>
    <row r="1493" spans="1:15" ht="19.5" customHeight="1" x14ac:dyDescent="0.25">
      <c r="A1493" s="106" t="s">
        <v>2183</v>
      </c>
      <c r="B1493" s="21" t="s">
        <v>992</v>
      </c>
      <c r="C1493" s="23" t="s">
        <v>49</v>
      </c>
      <c r="D1493" s="23">
        <v>0</v>
      </c>
      <c r="E1493" s="23"/>
      <c r="F1493" s="23">
        <v>61300</v>
      </c>
      <c r="G1493" s="107">
        <f t="shared" si="93"/>
        <v>0</v>
      </c>
      <c r="I1493" s="7">
        <f>SUMIFS(NK_XUAT_NHAP!L:L,NK_XUAT_NHAP!E:E,A1493,NK_XUAT_NHAP!B:B,"PNK")</f>
        <v>0</v>
      </c>
      <c r="J1493" s="7">
        <f>SUMIFS(NK_XUAT_NHAP!O:O,NK_XUAT_NHAP!E:E,A1493,NK_XUAT_NHAP!B:B,"PNK")</f>
        <v>0</v>
      </c>
      <c r="K1493" s="7">
        <f>SUMIFS(NK_XUAT_NHAP!L:L,NK_XUAT_NHAP!E:E,A1493,NK_XUAT_NHAP!B:B,"PXK")</f>
        <v>0</v>
      </c>
      <c r="L1493" s="7">
        <f>SUMIFS(NK_XUAT_NHAP!O:O,NK_XUAT_NHAP!E:E,A1493,NK_XUAT_NHAP!B:B,"PXK")</f>
        <v>0</v>
      </c>
      <c r="M1493" s="7">
        <f t="shared" si="94"/>
        <v>0</v>
      </c>
      <c r="N1493" s="7">
        <f t="shared" si="95"/>
        <v>0</v>
      </c>
      <c r="O1493" s="7">
        <f t="shared" si="96"/>
        <v>0</v>
      </c>
    </row>
    <row r="1494" spans="1:15" ht="19.5" customHeight="1" x14ac:dyDescent="0.25">
      <c r="A1494" s="106" t="s">
        <v>2184</v>
      </c>
      <c r="B1494" s="21" t="s">
        <v>994</v>
      </c>
      <c r="C1494" s="23" t="s">
        <v>49</v>
      </c>
      <c r="D1494" s="23">
        <v>0</v>
      </c>
      <c r="E1494" s="23"/>
      <c r="F1494" s="23">
        <v>61300</v>
      </c>
      <c r="G1494" s="107">
        <f t="shared" si="93"/>
        <v>0</v>
      </c>
      <c r="I1494" s="7">
        <f>SUMIFS(NK_XUAT_NHAP!L:L,NK_XUAT_NHAP!E:E,A1494,NK_XUAT_NHAP!B:B,"PNK")</f>
        <v>0</v>
      </c>
      <c r="J1494" s="7">
        <f>SUMIFS(NK_XUAT_NHAP!O:O,NK_XUAT_NHAP!E:E,A1494,NK_XUAT_NHAP!B:B,"PNK")</f>
        <v>0</v>
      </c>
      <c r="K1494" s="7">
        <f>SUMIFS(NK_XUAT_NHAP!L:L,NK_XUAT_NHAP!E:E,A1494,NK_XUAT_NHAP!B:B,"PXK")</f>
        <v>0</v>
      </c>
      <c r="L1494" s="7">
        <f>SUMIFS(NK_XUAT_NHAP!O:O,NK_XUAT_NHAP!E:E,A1494,NK_XUAT_NHAP!B:B,"PXK")</f>
        <v>0</v>
      </c>
      <c r="M1494" s="7">
        <f t="shared" si="94"/>
        <v>0</v>
      </c>
      <c r="N1494" s="7">
        <f t="shared" si="95"/>
        <v>0</v>
      </c>
      <c r="O1494" s="7">
        <f t="shared" si="96"/>
        <v>0</v>
      </c>
    </row>
    <row r="1495" spans="1:15" ht="19.5" customHeight="1" x14ac:dyDescent="0.25">
      <c r="A1495" s="106" t="s">
        <v>2185</v>
      </c>
      <c r="B1495" s="21" t="s">
        <v>996</v>
      </c>
      <c r="C1495" s="23" t="s">
        <v>49</v>
      </c>
      <c r="D1495" s="23">
        <v>0</v>
      </c>
      <c r="E1495" s="23"/>
      <c r="F1495" s="23">
        <v>24500</v>
      </c>
      <c r="G1495" s="107">
        <f t="shared" si="93"/>
        <v>0</v>
      </c>
      <c r="I1495" s="7">
        <f>SUMIFS(NK_XUAT_NHAP!L:L,NK_XUAT_NHAP!E:E,A1495,NK_XUAT_NHAP!B:B,"PNK")</f>
        <v>0</v>
      </c>
      <c r="J1495" s="7">
        <f>SUMIFS(NK_XUAT_NHAP!O:O,NK_XUAT_NHAP!E:E,A1495,NK_XUAT_NHAP!B:B,"PNK")</f>
        <v>0</v>
      </c>
      <c r="K1495" s="7">
        <f>SUMIFS(NK_XUAT_NHAP!L:L,NK_XUAT_NHAP!E:E,A1495,NK_XUAT_NHAP!B:B,"PXK")</f>
        <v>0</v>
      </c>
      <c r="L1495" s="7">
        <f>SUMIFS(NK_XUAT_NHAP!O:O,NK_XUAT_NHAP!E:E,A1495,NK_XUAT_NHAP!B:B,"PXK")</f>
        <v>0</v>
      </c>
      <c r="M1495" s="7">
        <f t="shared" si="94"/>
        <v>0</v>
      </c>
      <c r="N1495" s="7">
        <f t="shared" si="95"/>
        <v>0</v>
      </c>
      <c r="O1495" s="7">
        <f t="shared" si="96"/>
        <v>0</v>
      </c>
    </row>
    <row r="1496" spans="1:15" ht="19.5" customHeight="1" x14ac:dyDescent="0.25">
      <c r="A1496" s="106" t="s">
        <v>2186</v>
      </c>
      <c r="B1496" s="21" t="s">
        <v>998</v>
      </c>
      <c r="C1496" s="23" t="s">
        <v>49</v>
      </c>
      <c r="D1496" s="23">
        <v>0</v>
      </c>
      <c r="E1496" s="23"/>
      <c r="F1496" s="23">
        <v>24500</v>
      </c>
      <c r="G1496" s="107">
        <f t="shared" si="93"/>
        <v>0</v>
      </c>
      <c r="I1496" s="7">
        <f>SUMIFS(NK_XUAT_NHAP!L:L,NK_XUAT_NHAP!E:E,A1496,NK_XUAT_NHAP!B:B,"PNK")</f>
        <v>0</v>
      </c>
      <c r="J1496" s="7">
        <f>SUMIFS(NK_XUAT_NHAP!O:O,NK_XUAT_NHAP!E:E,A1496,NK_XUAT_NHAP!B:B,"PNK")</f>
        <v>0</v>
      </c>
      <c r="K1496" s="7">
        <f>SUMIFS(NK_XUAT_NHAP!L:L,NK_XUAT_NHAP!E:E,A1496,NK_XUAT_NHAP!B:B,"PXK")</f>
        <v>0</v>
      </c>
      <c r="L1496" s="7">
        <f>SUMIFS(NK_XUAT_NHAP!O:O,NK_XUAT_NHAP!E:E,A1496,NK_XUAT_NHAP!B:B,"PXK")</f>
        <v>0</v>
      </c>
      <c r="M1496" s="7">
        <f t="shared" si="94"/>
        <v>0</v>
      </c>
      <c r="N1496" s="7">
        <f t="shared" si="95"/>
        <v>0</v>
      </c>
      <c r="O1496" s="7">
        <f t="shared" si="96"/>
        <v>0</v>
      </c>
    </row>
    <row r="1497" spans="1:15" ht="19.5" customHeight="1" x14ac:dyDescent="0.25">
      <c r="A1497" s="106" t="s">
        <v>2187</v>
      </c>
      <c r="B1497" s="21" t="s">
        <v>1000</v>
      </c>
      <c r="C1497" s="23" t="s">
        <v>49</v>
      </c>
      <c r="D1497" s="23">
        <v>0</v>
      </c>
      <c r="E1497" s="23"/>
      <c r="F1497" s="23">
        <v>24500</v>
      </c>
      <c r="G1497" s="107">
        <f t="shared" si="93"/>
        <v>0</v>
      </c>
      <c r="I1497" s="7">
        <f>SUMIFS(NK_XUAT_NHAP!L:L,NK_XUAT_NHAP!E:E,A1497,NK_XUAT_NHAP!B:B,"PNK")</f>
        <v>0</v>
      </c>
      <c r="J1497" s="7">
        <f>SUMIFS(NK_XUAT_NHAP!O:O,NK_XUAT_NHAP!E:E,A1497,NK_XUAT_NHAP!B:B,"PNK")</f>
        <v>0</v>
      </c>
      <c r="K1497" s="7">
        <f>SUMIFS(NK_XUAT_NHAP!L:L,NK_XUAT_NHAP!E:E,A1497,NK_XUAT_NHAP!B:B,"PXK")</f>
        <v>0</v>
      </c>
      <c r="L1497" s="7">
        <f>SUMIFS(NK_XUAT_NHAP!O:O,NK_XUAT_NHAP!E:E,A1497,NK_XUAT_NHAP!B:B,"PXK")</f>
        <v>0</v>
      </c>
      <c r="M1497" s="7">
        <f t="shared" si="94"/>
        <v>0</v>
      </c>
      <c r="N1497" s="7">
        <f t="shared" si="95"/>
        <v>0</v>
      </c>
      <c r="O1497" s="7">
        <f t="shared" si="96"/>
        <v>0</v>
      </c>
    </row>
    <row r="1498" spans="1:15" ht="19.5" customHeight="1" x14ac:dyDescent="0.25">
      <c r="A1498" s="106" t="s">
        <v>2188</v>
      </c>
      <c r="B1498" s="21" t="s">
        <v>1002</v>
      </c>
      <c r="C1498" s="23" t="s">
        <v>49</v>
      </c>
      <c r="D1498" s="23">
        <v>0</v>
      </c>
      <c r="E1498" s="23"/>
      <c r="F1498" s="23">
        <v>26000</v>
      </c>
      <c r="G1498" s="107">
        <f t="shared" si="93"/>
        <v>0</v>
      </c>
      <c r="I1498" s="7">
        <f>SUMIFS(NK_XUAT_NHAP!L:L,NK_XUAT_NHAP!E:E,A1498,NK_XUAT_NHAP!B:B,"PNK")</f>
        <v>0</v>
      </c>
      <c r="J1498" s="7">
        <f>SUMIFS(NK_XUAT_NHAP!O:O,NK_XUAT_NHAP!E:E,A1498,NK_XUAT_NHAP!B:B,"PNK")</f>
        <v>0</v>
      </c>
      <c r="K1498" s="7">
        <f>SUMIFS(NK_XUAT_NHAP!L:L,NK_XUAT_NHAP!E:E,A1498,NK_XUAT_NHAP!B:B,"PXK")</f>
        <v>0</v>
      </c>
      <c r="L1498" s="7">
        <f>SUMIFS(NK_XUAT_NHAP!O:O,NK_XUAT_NHAP!E:E,A1498,NK_XUAT_NHAP!B:B,"PXK")</f>
        <v>0</v>
      </c>
      <c r="M1498" s="7">
        <f t="shared" si="94"/>
        <v>0</v>
      </c>
      <c r="N1498" s="7">
        <f t="shared" si="95"/>
        <v>0</v>
      </c>
      <c r="O1498" s="7">
        <f t="shared" si="96"/>
        <v>0</v>
      </c>
    </row>
    <row r="1499" spans="1:15" ht="19.5" customHeight="1" x14ac:dyDescent="0.25">
      <c r="A1499" s="106" t="s">
        <v>2189</v>
      </c>
      <c r="B1499" s="21" t="s">
        <v>1004</v>
      </c>
      <c r="C1499" s="23" t="s">
        <v>49</v>
      </c>
      <c r="D1499" s="23">
        <v>0</v>
      </c>
      <c r="E1499" s="23"/>
      <c r="F1499" s="23">
        <v>26000</v>
      </c>
      <c r="G1499" s="107">
        <f t="shared" si="93"/>
        <v>0</v>
      </c>
      <c r="I1499" s="7">
        <f>SUMIFS(NK_XUAT_NHAP!L:L,NK_XUAT_NHAP!E:E,A1499,NK_XUAT_NHAP!B:B,"PNK")</f>
        <v>0</v>
      </c>
      <c r="J1499" s="7">
        <f>SUMIFS(NK_XUAT_NHAP!O:O,NK_XUAT_NHAP!E:E,A1499,NK_XUAT_NHAP!B:B,"PNK")</f>
        <v>0</v>
      </c>
      <c r="K1499" s="7">
        <f>SUMIFS(NK_XUAT_NHAP!L:L,NK_XUAT_NHAP!E:E,A1499,NK_XUAT_NHAP!B:B,"PXK")</f>
        <v>0</v>
      </c>
      <c r="L1499" s="7">
        <f>SUMIFS(NK_XUAT_NHAP!O:O,NK_XUAT_NHAP!E:E,A1499,NK_XUAT_NHAP!B:B,"PXK")</f>
        <v>0</v>
      </c>
      <c r="M1499" s="7">
        <f t="shared" si="94"/>
        <v>0</v>
      </c>
      <c r="N1499" s="7">
        <f t="shared" si="95"/>
        <v>0</v>
      </c>
      <c r="O1499" s="7">
        <f t="shared" si="96"/>
        <v>0</v>
      </c>
    </row>
    <row r="1500" spans="1:15" ht="19.5" customHeight="1" x14ac:dyDescent="0.25">
      <c r="A1500" s="106" t="s">
        <v>2190</v>
      </c>
      <c r="B1500" s="21" t="s">
        <v>1006</v>
      </c>
      <c r="C1500" s="23" t="s">
        <v>49</v>
      </c>
      <c r="D1500" s="23">
        <v>0</v>
      </c>
      <c r="E1500" s="23"/>
      <c r="F1500" s="23">
        <v>26000</v>
      </c>
      <c r="G1500" s="107">
        <f t="shared" si="93"/>
        <v>0</v>
      </c>
      <c r="I1500" s="7">
        <f>SUMIFS(NK_XUAT_NHAP!L:L,NK_XUAT_NHAP!E:E,A1500,NK_XUAT_NHAP!B:B,"PNK")</f>
        <v>0</v>
      </c>
      <c r="J1500" s="7">
        <f>SUMIFS(NK_XUAT_NHAP!O:O,NK_XUAT_NHAP!E:E,A1500,NK_XUAT_NHAP!B:B,"PNK")</f>
        <v>0</v>
      </c>
      <c r="K1500" s="7">
        <f>SUMIFS(NK_XUAT_NHAP!L:L,NK_XUAT_NHAP!E:E,A1500,NK_XUAT_NHAP!B:B,"PXK")</f>
        <v>0</v>
      </c>
      <c r="L1500" s="7">
        <f>SUMIFS(NK_XUAT_NHAP!O:O,NK_XUAT_NHAP!E:E,A1500,NK_XUAT_NHAP!B:B,"PXK")</f>
        <v>0</v>
      </c>
      <c r="M1500" s="7">
        <f t="shared" si="94"/>
        <v>0</v>
      </c>
      <c r="N1500" s="7">
        <f t="shared" si="95"/>
        <v>0</v>
      </c>
      <c r="O1500" s="7">
        <f t="shared" si="96"/>
        <v>0</v>
      </c>
    </row>
    <row r="1501" spans="1:15" ht="19.5" customHeight="1" x14ac:dyDescent="0.25">
      <c r="A1501" s="106" t="s">
        <v>2191</v>
      </c>
      <c r="B1501" s="21" t="s">
        <v>1008</v>
      </c>
      <c r="C1501" s="23" t="s">
        <v>49</v>
      </c>
      <c r="D1501" s="23">
        <v>0</v>
      </c>
      <c r="E1501" s="23"/>
      <c r="F1501" s="23">
        <v>37700</v>
      </c>
      <c r="G1501" s="107">
        <f t="shared" si="93"/>
        <v>0</v>
      </c>
      <c r="I1501" s="7">
        <f>SUMIFS(NK_XUAT_NHAP!L:L,NK_XUAT_NHAP!E:E,A1501,NK_XUAT_NHAP!B:B,"PNK")</f>
        <v>0</v>
      </c>
      <c r="J1501" s="7">
        <f>SUMIFS(NK_XUAT_NHAP!O:O,NK_XUAT_NHAP!E:E,A1501,NK_XUAT_NHAP!B:B,"PNK")</f>
        <v>0</v>
      </c>
      <c r="K1501" s="7">
        <f>SUMIFS(NK_XUAT_NHAP!L:L,NK_XUAT_NHAP!E:E,A1501,NK_XUAT_NHAP!B:B,"PXK")</f>
        <v>0</v>
      </c>
      <c r="L1501" s="7">
        <f>SUMIFS(NK_XUAT_NHAP!O:O,NK_XUAT_NHAP!E:E,A1501,NK_XUAT_NHAP!B:B,"PXK")</f>
        <v>0</v>
      </c>
      <c r="M1501" s="7">
        <f t="shared" si="94"/>
        <v>0</v>
      </c>
      <c r="N1501" s="7">
        <f t="shared" si="95"/>
        <v>0</v>
      </c>
      <c r="O1501" s="7">
        <f t="shared" si="96"/>
        <v>0</v>
      </c>
    </row>
    <row r="1502" spans="1:15" ht="19.5" customHeight="1" x14ac:dyDescent="0.25">
      <c r="A1502" s="106" t="s">
        <v>2192</v>
      </c>
      <c r="B1502" s="21" t="s">
        <v>1010</v>
      </c>
      <c r="C1502" s="23" t="s">
        <v>49</v>
      </c>
      <c r="D1502" s="23">
        <v>0</v>
      </c>
      <c r="E1502" s="23"/>
      <c r="F1502" s="23">
        <v>37700</v>
      </c>
      <c r="G1502" s="107">
        <f t="shared" si="93"/>
        <v>0</v>
      </c>
      <c r="I1502" s="7">
        <f>SUMIFS(NK_XUAT_NHAP!L:L,NK_XUAT_NHAP!E:E,A1502,NK_XUAT_NHAP!B:B,"PNK")</f>
        <v>0</v>
      </c>
      <c r="J1502" s="7">
        <f>SUMIFS(NK_XUAT_NHAP!O:O,NK_XUAT_NHAP!E:E,A1502,NK_XUAT_NHAP!B:B,"PNK")</f>
        <v>0</v>
      </c>
      <c r="K1502" s="7">
        <f>SUMIFS(NK_XUAT_NHAP!L:L,NK_XUAT_NHAP!E:E,A1502,NK_XUAT_NHAP!B:B,"PXK")</f>
        <v>0</v>
      </c>
      <c r="L1502" s="7">
        <f>SUMIFS(NK_XUAT_NHAP!O:O,NK_XUAT_NHAP!E:E,A1502,NK_XUAT_NHAP!B:B,"PXK")</f>
        <v>0</v>
      </c>
      <c r="M1502" s="7">
        <f t="shared" si="94"/>
        <v>0</v>
      </c>
      <c r="N1502" s="7">
        <f t="shared" si="95"/>
        <v>0</v>
      </c>
      <c r="O1502" s="7">
        <f t="shared" si="96"/>
        <v>0</v>
      </c>
    </row>
    <row r="1503" spans="1:15" ht="19.5" customHeight="1" x14ac:dyDescent="0.25">
      <c r="A1503" s="106" t="s">
        <v>2193</v>
      </c>
      <c r="B1503" s="21" t="s">
        <v>1012</v>
      </c>
      <c r="C1503" s="23" t="s">
        <v>49</v>
      </c>
      <c r="D1503" s="23">
        <v>0</v>
      </c>
      <c r="E1503" s="23"/>
      <c r="F1503" s="23">
        <v>37700</v>
      </c>
      <c r="G1503" s="107">
        <f t="shared" si="93"/>
        <v>0</v>
      </c>
      <c r="I1503" s="7">
        <f>SUMIFS(NK_XUAT_NHAP!L:L,NK_XUAT_NHAP!E:E,A1503,NK_XUAT_NHAP!B:B,"PNK")</f>
        <v>0</v>
      </c>
      <c r="J1503" s="7">
        <f>SUMIFS(NK_XUAT_NHAP!O:O,NK_XUAT_NHAP!E:E,A1503,NK_XUAT_NHAP!B:B,"PNK")</f>
        <v>0</v>
      </c>
      <c r="K1503" s="7">
        <f>SUMIFS(NK_XUAT_NHAP!L:L,NK_XUAT_NHAP!E:E,A1503,NK_XUAT_NHAP!B:B,"PXK")</f>
        <v>0</v>
      </c>
      <c r="L1503" s="7">
        <f>SUMIFS(NK_XUAT_NHAP!O:O,NK_XUAT_NHAP!E:E,A1503,NK_XUAT_NHAP!B:B,"PXK")</f>
        <v>0</v>
      </c>
      <c r="M1503" s="7">
        <f t="shared" si="94"/>
        <v>0</v>
      </c>
      <c r="N1503" s="7">
        <f t="shared" si="95"/>
        <v>0</v>
      </c>
      <c r="O1503" s="7">
        <f t="shared" si="96"/>
        <v>0</v>
      </c>
    </row>
    <row r="1504" spans="1:15" ht="19.5" customHeight="1" x14ac:dyDescent="0.25">
      <c r="A1504" s="106" t="s">
        <v>2194</v>
      </c>
      <c r="B1504" s="21" t="s">
        <v>1014</v>
      </c>
      <c r="C1504" s="23" t="s">
        <v>49</v>
      </c>
      <c r="D1504" s="23">
        <v>0</v>
      </c>
      <c r="E1504" s="23"/>
      <c r="F1504" s="23">
        <v>48600</v>
      </c>
      <c r="G1504" s="107">
        <f t="shared" si="93"/>
        <v>0</v>
      </c>
      <c r="I1504" s="7">
        <f>SUMIFS(NK_XUAT_NHAP!L:L,NK_XUAT_NHAP!E:E,A1504,NK_XUAT_NHAP!B:B,"PNK")</f>
        <v>0</v>
      </c>
      <c r="J1504" s="7">
        <f>SUMIFS(NK_XUAT_NHAP!O:O,NK_XUAT_NHAP!E:E,A1504,NK_XUAT_NHAP!B:B,"PNK")</f>
        <v>0</v>
      </c>
      <c r="K1504" s="7">
        <f>SUMIFS(NK_XUAT_NHAP!L:L,NK_XUAT_NHAP!E:E,A1504,NK_XUAT_NHAP!B:B,"PXK")</f>
        <v>0</v>
      </c>
      <c r="L1504" s="7">
        <f>SUMIFS(NK_XUAT_NHAP!O:O,NK_XUAT_NHAP!E:E,A1504,NK_XUAT_NHAP!B:B,"PXK")</f>
        <v>0</v>
      </c>
      <c r="M1504" s="7">
        <f t="shared" si="94"/>
        <v>0</v>
      </c>
      <c r="N1504" s="7">
        <f t="shared" si="95"/>
        <v>0</v>
      </c>
      <c r="O1504" s="7">
        <f t="shared" si="96"/>
        <v>0</v>
      </c>
    </row>
    <row r="1505" spans="1:15" ht="19.5" customHeight="1" x14ac:dyDescent="0.25">
      <c r="A1505" s="106" t="s">
        <v>2195</v>
      </c>
      <c r="B1505" s="21" t="s">
        <v>1016</v>
      </c>
      <c r="C1505" s="23" t="s">
        <v>49</v>
      </c>
      <c r="D1505" s="23">
        <v>0</v>
      </c>
      <c r="E1505" s="23"/>
      <c r="F1505" s="23">
        <v>48600</v>
      </c>
      <c r="G1505" s="107">
        <f t="shared" si="93"/>
        <v>0</v>
      </c>
      <c r="I1505" s="7">
        <f>SUMIFS(NK_XUAT_NHAP!L:L,NK_XUAT_NHAP!E:E,A1505,NK_XUAT_NHAP!B:B,"PNK")</f>
        <v>0</v>
      </c>
      <c r="J1505" s="7">
        <f>SUMIFS(NK_XUAT_NHAP!O:O,NK_XUAT_NHAP!E:E,A1505,NK_XUAT_NHAP!B:B,"PNK")</f>
        <v>0</v>
      </c>
      <c r="K1505" s="7">
        <f>SUMIFS(NK_XUAT_NHAP!L:L,NK_XUAT_NHAP!E:E,A1505,NK_XUAT_NHAP!B:B,"PXK")</f>
        <v>0</v>
      </c>
      <c r="L1505" s="7">
        <f>SUMIFS(NK_XUAT_NHAP!O:O,NK_XUAT_NHAP!E:E,A1505,NK_XUAT_NHAP!B:B,"PXK")</f>
        <v>0</v>
      </c>
      <c r="M1505" s="7">
        <f t="shared" si="94"/>
        <v>0</v>
      </c>
      <c r="N1505" s="7">
        <f t="shared" si="95"/>
        <v>0</v>
      </c>
      <c r="O1505" s="7">
        <f t="shared" si="96"/>
        <v>0</v>
      </c>
    </row>
    <row r="1506" spans="1:15" ht="19.5" customHeight="1" x14ac:dyDescent="0.25">
      <c r="A1506" s="106" t="s">
        <v>2196</v>
      </c>
      <c r="B1506" s="21" t="s">
        <v>1018</v>
      </c>
      <c r="C1506" s="23" t="s">
        <v>49</v>
      </c>
      <c r="D1506" s="23">
        <v>0</v>
      </c>
      <c r="E1506" s="23"/>
      <c r="F1506" s="23">
        <v>48600</v>
      </c>
      <c r="G1506" s="107">
        <f t="shared" si="93"/>
        <v>0</v>
      </c>
      <c r="I1506" s="7">
        <f>SUMIFS(NK_XUAT_NHAP!L:L,NK_XUAT_NHAP!E:E,A1506,NK_XUAT_NHAP!B:B,"PNK")</f>
        <v>0</v>
      </c>
      <c r="J1506" s="7">
        <f>SUMIFS(NK_XUAT_NHAP!O:O,NK_XUAT_NHAP!E:E,A1506,NK_XUAT_NHAP!B:B,"PNK")</f>
        <v>0</v>
      </c>
      <c r="K1506" s="7">
        <f>SUMIFS(NK_XUAT_NHAP!L:L,NK_XUAT_NHAP!E:E,A1506,NK_XUAT_NHAP!B:B,"PXK")</f>
        <v>0</v>
      </c>
      <c r="L1506" s="7">
        <f>SUMIFS(NK_XUAT_NHAP!O:O,NK_XUAT_NHAP!E:E,A1506,NK_XUAT_NHAP!B:B,"PXK")</f>
        <v>0</v>
      </c>
      <c r="M1506" s="7">
        <f t="shared" si="94"/>
        <v>0</v>
      </c>
      <c r="N1506" s="7">
        <f t="shared" si="95"/>
        <v>0</v>
      </c>
      <c r="O1506" s="7">
        <f t="shared" si="96"/>
        <v>0</v>
      </c>
    </row>
    <row r="1507" spans="1:15" ht="19.5" customHeight="1" x14ac:dyDescent="0.25">
      <c r="A1507" s="106" t="s">
        <v>2197</v>
      </c>
      <c r="B1507" s="21" t="s">
        <v>1020</v>
      </c>
      <c r="C1507" s="23" t="s">
        <v>49</v>
      </c>
      <c r="D1507" s="23">
        <v>0</v>
      </c>
      <c r="E1507" s="23"/>
      <c r="F1507" s="23">
        <v>215400</v>
      </c>
      <c r="G1507" s="107">
        <f t="shared" si="93"/>
        <v>0</v>
      </c>
      <c r="I1507" s="7">
        <f>SUMIFS(NK_XUAT_NHAP!L:L,NK_XUAT_NHAP!E:E,A1507,NK_XUAT_NHAP!B:B,"PNK")</f>
        <v>0</v>
      </c>
      <c r="J1507" s="7">
        <f>SUMIFS(NK_XUAT_NHAP!O:O,NK_XUAT_NHAP!E:E,A1507,NK_XUAT_NHAP!B:B,"PNK")</f>
        <v>0</v>
      </c>
      <c r="K1507" s="7">
        <f>SUMIFS(NK_XUAT_NHAP!L:L,NK_XUAT_NHAP!E:E,A1507,NK_XUAT_NHAP!B:B,"PXK")</f>
        <v>0</v>
      </c>
      <c r="L1507" s="7">
        <f>SUMIFS(NK_XUAT_NHAP!O:O,NK_XUAT_NHAP!E:E,A1507,NK_XUAT_NHAP!B:B,"PXK")</f>
        <v>0</v>
      </c>
      <c r="M1507" s="7">
        <f t="shared" si="94"/>
        <v>0</v>
      </c>
      <c r="N1507" s="7">
        <f t="shared" si="95"/>
        <v>0</v>
      </c>
      <c r="O1507" s="7">
        <f t="shared" si="96"/>
        <v>0</v>
      </c>
    </row>
    <row r="1508" spans="1:15" ht="19.5" customHeight="1" x14ac:dyDescent="0.25">
      <c r="A1508" s="106" t="s">
        <v>2198</v>
      </c>
      <c r="B1508" s="21" t="s">
        <v>1022</v>
      </c>
      <c r="C1508" s="23" t="s">
        <v>49</v>
      </c>
      <c r="D1508" s="23">
        <v>0</v>
      </c>
      <c r="E1508" s="23"/>
      <c r="F1508" s="23">
        <v>215400</v>
      </c>
      <c r="G1508" s="107">
        <f t="shared" si="93"/>
        <v>0</v>
      </c>
      <c r="I1508" s="7">
        <f>SUMIFS(NK_XUAT_NHAP!L:L,NK_XUAT_NHAP!E:E,A1508,NK_XUAT_NHAP!B:B,"PNK")</f>
        <v>0</v>
      </c>
      <c r="J1508" s="7">
        <f>SUMIFS(NK_XUAT_NHAP!O:O,NK_XUAT_NHAP!E:E,A1508,NK_XUAT_NHAP!B:B,"PNK")</f>
        <v>0</v>
      </c>
      <c r="K1508" s="7">
        <f>SUMIFS(NK_XUAT_NHAP!L:L,NK_XUAT_NHAP!E:E,A1508,NK_XUAT_NHAP!B:B,"PXK")</f>
        <v>0</v>
      </c>
      <c r="L1508" s="7">
        <f>SUMIFS(NK_XUAT_NHAP!O:O,NK_XUAT_NHAP!E:E,A1508,NK_XUAT_NHAP!B:B,"PXK")</f>
        <v>0</v>
      </c>
      <c r="M1508" s="7">
        <f t="shared" si="94"/>
        <v>0</v>
      </c>
      <c r="N1508" s="7">
        <f t="shared" si="95"/>
        <v>0</v>
      </c>
      <c r="O1508" s="7">
        <f t="shared" si="96"/>
        <v>0</v>
      </c>
    </row>
    <row r="1509" spans="1:15" ht="19.5" customHeight="1" x14ac:dyDescent="0.25">
      <c r="A1509" s="106" t="s">
        <v>2199</v>
      </c>
      <c r="B1509" s="21" t="s">
        <v>1024</v>
      </c>
      <c r="C1509" s="23" t="s">
        <v>49</v>
      </c>
      <c r="D1509" s="23">
        <v>0</v>
      </c>
      <c r="E1509" s="23"/>
      <c r="F1509" s="23">
        <v>215400</v>
      </c>
      <c r="G1509" s="107">
        <f t="shared" si="93"/>
        <v>0</v>
      </c>
      <c r="I1509" s="7">
        <f>SUMIFS(NK_XUAT_NHAP!L:L,NK_XUAT_NHAP!E:E,A1509,NK_XUAT_NHAP!B:B,"PNK")</f>
        <v>0</v>
      </c>
      <c r="J1509" s="7">
        <f>SUMIFS(NK_XUAT_NHAP!O:O,NK_XUAT_NHAP!E:E,A1509,NK_XUAT_NHAP!B:B,"PNK")</f>
        <v>0</v>
      </c>
      <c r="K1509" s="7">
        <f>SUMIFS(NK_XUAT_NHAP!L:L,NK_XUAT_NHAP!E:E,A1509,NK_XUAT_NHAP!B:B,"PXK")</f>
        <v>0</v>
      </c>
      <c r="L1509" s="7">
        <f>SUMIFS(NK_XUAT_NHAP!O:O,NK_XUAT_NHAP!E:E,A1509,NK_XUAT_NHAP!B:B,"PXK")</f>
        <v>0</v>
      </c>
      <c r="M1509" s="7">
        <f t="shared" si="94"/>
        <v>0</v>
      </c>
      <c r="N1509" s="7">
        <f t="shared" si="95"/>
        <v>0</v>
      </c>
      <c r="O1509" s="7">
        <f t="shared" si="96"/>
        <v>0</v>
      </c>
    </row>
    <row r="1510" spans="1:15" ht="19.5" customHeight="1" x14ac:dyDescent="0.25">
      <c r="A1510" s="106" t="s">
        <v>2200</v>
      </c>
      <c r="B1510" s="21" t="s">
        <v>1026</v>
      </c>
      <c r="C1510" s="23" t="s">
        <v>49</v>
      </c>
      <c r="D1510" s="23">
        <v>0</v>
      </c>
      <c r="E1510" s="23"/>
      <c r="F1510" s="23">
        <v>243800</v>
      </c>
      <c r="G1510" s="107">
        <f t="shared" si="93"/>
        <v>0</v>
      </c>
      <c r="I1510" s="7">
        <f>SUMIFS(NK_XUAT_NHAP!L:L,NK_XUAT_NHAP!E:E,A1510,NK_XUAT_NHAP!B:B,"PNK")</f>
        <v>0</v>
      </c>
      <c r="J1510" s="7">
        <f>SUMIFS(NK_XUAT_NHAP!O:O,NK_XUAT_NHAP!E:E,A1510,NK_XUAT_NHAP!B:B,"PNK")</f>
        <v>0</v>
      </c>
      <c r="K1510" s="7">
        <f>SUMIFS(NK_XUAT_NHAP!L:L,NK_XUAT_NHAP!E:E,A1510,NK_XUAT_NHAP!B:B,"PXK")</f>
        <v>0</v>
      </c>
      <c r="L1510" s="7">
        <f>SUMIFS(NK_XUAT_NHAP!O:O,NK_XUAT_NHAP!E:E,A1510,NK_XUAT_NHAP!B:B,"PXK")</f>
        <v>0</v>
      </c>
      <c r="M1510" s="7">
        <f t="shared" si="94"/>
        <v>0</v>
      </c>
      <c r="N1510" s="7">
        <f t="shared" si="95"/>
        <v>0</v>
      </c>
      <c r="O1510" s="7">
        <f t="shared" si="96"/>
        <v>0</v>
      </c>
    </row>
    <row r="1511" spans="1:15" ht="19.5" customHeight="1" x14ac:dyDescent="0.25">
      <c r="A1511" s="106" t="s">
        <v>2201</v>
      </c>
      <c r="B1511" s="21" t="s">
        <v>1028</v>
      </c>
      <c r="C1511" s="23" t="s">
        <v>49</v>
      </c>
      <c r="D1511" s="23">
        <v>0</v>
      </c>
      <c r="E1511" s="23"/>
      <c r="F1511" s="23">
        <v>243800</v>
      </c>
      <c r="G1511" s="107">
        <f t="shared" si="93"/>
        <v>0</v>
      </c>
      <c r="I1511" s="7">
        <f>SUMIFS(NK_XUAT_NHAP!L:L,NK_XUAT_NHAP!E:E,A1511,NK_XUAT_NHAP!B:B,"PNK")</f>
        <v>0</v>
      </c>
      <c r="J1511" s="7">
        <f>SUMIFS(NK_XUAT_NHAP!O:O,NK_XUAT_NHAP!E:E,A1511,NK_XUAT_NHAP!B:B,"PNK")</f>
        <v>0</v>
      </c>
      <c r="K1511" s="7">
        <f>SUMIFS(NK_XUAT_NHAP!L:L,NK_XUAT_NHAP!E:E,A1511,NK_XUAT_NHAP!B:B,"PXK")</f>
        <v>0</v>
      </c>
      <c r="L1511" s="7">
        <f>SUMIFS(NK_XUAT_NHAP!O:O,NK_XUAT_NHAP!E:E,A1511,NK_XUAT_NHAP!B:B,"PXK")</f>
        <v>0</v>
      </c>
      <c r="M1511" s="7">
        <f t="shared" si="94"/>
        <v>0</v>
      </c>
      <c r="N1511" s="7">
        <f t="shared" si="95"/>
        <v>0</v>
      </c>
      <c r="O1511" s="7">
        <f t="shared" si="96"/>
        <v>0</v>
      </c>
    </row>
    <row r="1512" spans="1:15" ht="19.5" customHeight="1" x14ac:dyDescent="0.25">
      <c r="A1512" s="106" t="s">
        <v>2202</v>
      </c>
      <c r="B1512" s="21" t="s">
        <v>1030</v>
      </c>
      <c r="C1512" s="23" t="s">
        <v>49</v>
      </c>
      <c r="D1512" s="23">
        <v>0</v>
      </c>
      <c r="E1512" s="23"/>
      <c r="F1512" s="23">
        <v>243800</v>
      </c>
      <c r="G1512" s="107">
        <f t="shared" si="93"/>
        <v>0</v>
      </c>
      <c r="I1512" s="7">
        <f>SUMIFS(NK_XUAT_NHAP!L:L,NK_XUAT_NHAP!E:E,A1512,NK_XUAT_NHAP!B:B,"PNK")</f>
        <v>0</v>
      </c>
      <c r="J1512" s="7">
        <f>SUMIFS(NK_XUAT_NHAP!O:O,NK_XUAT_NHAP!E:E,A1512,NK_XUAT_NHAP!B:B,"PNK")</f>
        <v>0</v>
      </c>
      <c r="K1512" s="7">
        <f>SUMIFS(NK_XUAT_NHAP!L:L,NK_XUAT_NHAP!E:E,A1512,NK_XUAT_NHAP!B:B,"PXK")</f>
        <v>0</v>
      </c>
      <c r="L1512" s="7">
        <f>SUMIFS(NK_XUAT_NHAP!O:O,NK_XUAT_NHAP!E:E,A1512,NK_XUAT_NHAP!B:B,"PXK")</f>
        <v>0</v>
      </c>
      <c r="M1512" s="7">
        <f t="shared" si="94"/>
        <v>0</v>
      </c>
      <c r="N1512" s="7">
        <f t="shared" si="95"/>
        <v>0</v>
      </c>
      <c r="O1512" s="7">
        <f t="shared" si="96"/>
        <v>0</v>
      </c>
    </row>
    <row r="1513" spans="1:15" ht="19.5" customHeight="1" x14ac:dyDescent="0.25">
      <c r="A1513" s="106" t="s">
        <v>2203</v>
      </c>
      <c r="B1513" s="21" t="s">
        <v>1032</v>
      </c>
      <c r="C1513" s="23" t="s">
        <v>49</v>
      </c>
      <c r="D1513" s="23">
        <v>0</v>
      </c>
      <c r="E1513" s="23"/>
      <c r="F1513" s="23">
        <v>291700</v>
      </c>
      <c r="G1513" s="107">
        <f t="shared" si="93"/>
        <v>0</v>
      </c>
      <c r="I1513" s="7">
        <f>SUMIFS(NK_XUAT_NHAP!L:L,NK_XUAT_NHAP!E:E,A1513,NK_XUAT_NHAP!B:B,"PNK")</f>
        <v>0</v>
      </c>
      <c r="J1513" s="7">
        <f>SUMIFS(NK_XUAT_NHAP!O:O,NK_XUAT_NHAP!E:E,A1513,NK_XUAT_NHAP!B:B,"PNK")</f>
        <v>0</v>
      </c>
      <c r="K1513" s="7">
        <f>SUMIFS(NK_XUAT_NHAP!L:L,NK_XUAT_NHAP!E:E,A1513,NK_XUAT_NHAP!B:B,"PXK")</f>
        <v>0</v>
      </c>
      <c r="L1513" s="7">
        <f>SUMIFS(NK_XUAT_NHAP!O:O,NK_XUAT_NHAP!E:E,A1513,NK_XUAT_NHAP!B:B,"PXK")</f>
        <v>0</v>
      </c>
      <c r="M1513" s="7">
        <f t="shared" si="94"/>
        <v>0</v>
      </c>
      <c r="N1513" s="7">
        <f t="shared" si="95"/>
        <v>0</v>
      </c>
      <c r="O1513" s="7">
        <f t="shared" si="96"/>
        <v>0</v>
      </c>
    </row>
    <row r="1514" spans="1:15" ht="19.5" customHeight="1" x14ac:dyDescent="0.25">
      <c r="A1514" s="106" t="s">
        <v>2204</v>
      </c>
      <c r="B1514" s="21" t="s">
        <v>1034</v>
      </c>
      <c r="C1514" s="23" t="s">
        <v>49</v>
      </c>
      <c r="D1514" s="23">
        <v>0</v>
      </c>
      <c r="E1514" s="23"/>
      <c r="F1514" s="23">
        <v>291700</v>
      </c>
      <c r="G1514" s="107">
        <f t="shared" si="93"/>
        <v>0</v>
      </c>
      <c r="I1514" s="7">
        <f>SUMIFS(NK_XUAT_NHAP!L:L,NK_XUAT_NHAP!E:E,A1514,NK_XUAT_NHAP!B:B,"PNK")</f>
        <v>0</v>
      </c>
      <c r="J1514" s="7">
        <f>SUMIFS(NK_XUAT_NHAP!O:O,NK_XUAT_NHAP!E:E,A1514,NK_XUAT_NHAP!B:B,"PNK")</f>
        <v>0</v>
      </c>
      <c r="K1514" s="7">
        <f>SUMIFS(NK_XUAT_NHAP!L:L,NK_XUAT_NHAP!E:E,A1514,NK_XUAT_NHAP!B:B,"PXK")</f>
        <v>0</v>
      </c>
      <c r="L1514" s="7">
        <f>SUMIFS(NK_XUAT_NHAP!O:O,NK_XUAT_NHAP!E:E,A1514,NK_XUAT_NHAP!B:B,"PXK")</f>
        <v>0</v>
      </c>
      <c r="M1514" s="7">
        <f t="shared" si="94"/>
        <v>0</v>
      </c>
      <c r="N1514" s="7">
        <f t="shared" si="95"/>
        <v>0</v>
      </c>
      <c r="O1514" s="7">
        <f t="shared" si="96"/>
        <v>0</v>
      </c>
    </row>
    <row r="1515" spans="1:15" ht="19.5" customHeight="1" x14ac:dyDescent="0.25">
      <c r="A1515" s="106" t="s">
        <v>2205</v>
      </c>
      <c r="B1515" s="21" t="s">
        <v>1036</v>
      </c>
      <c r="C1515" s="23" t="s">
        <v>49</v>
      </c>
      <c r="D1515" s="23">
        <v>0</v>
      </c>
      <c r="E1515" s="23"/>
      <c r="F1515" s="23">
        <v>291700</v>
      </c>
      <c r="G1515" s="107">
        <f t="shared" si="93"/>
        <v>0</v>
      </c>
      <c r="I1515" s="7">
        <f>SUMIFS(NK_XUAT_NHAP!L:L,NK_XUAT_NHAP!E:E,A1515,NK_XUAT_NHAP!B:B,"PNK")</f>
        <v>0</v>
      </c>
      <c r="J1515" s="7">
        <f>SUMIFS(NK_XUAT_NHAP!O:O,NK_XUAT_NHAP!E:E,A1515,NK_XUAT_NHAP!B:B,"PNK")</f>
        <v>0</v>
      </c>
      <c r="K1515" s="7">
        <f>SUMIFS(NK_XUAT_NHAP!L:L,NK_XUAT_NHAP!E:E,A1515,NK_XUAT_NHAP!B:B,"PXK")</f>
        <v>0</v>
      </c>
      <c r="L1515" s="7">
        <f>SUMIFS(NK_XUAT_NHAP!O:O,NK_XUAT_NHAP!E:E,A1515,NK_XUAT_NHAP!B:B,"PXK")</f>
        <v>0</v>
      </c>
      <c r="M1515" s="7">
        <f t="shared" si="94"/>
        <v>0</v>
      </c>
      <c r="N1515" s="7">
        <f t="shared" si="95"/>
        <v>0</v>
      </c>
      <c r="O1515" s="7">
        <f t="shared" si="96"/>
        <v>0</v>
      </c>
    </row>
    <row r="1516" spans="1:15" ht="19.5" customHeight="1" x14ac:dyDescent="0.25">
      <c r="A1516" s="106" t="s">
        <v>2206</v>
      </c>
      <c r="B1516" s="21" t="s">
        <v>1038</v>
      </c>
      <c r="C1516" s="23" t="s">
        <v>49</v>
      </c>
      <c r="D1516" s="23">
        <v>0</v>
      </c>
      <c r="E1516" s="23"/>
      <c r="F1516" s="23">
        <v>321200</v>
      </c>
      <c r="G1516" s="107">
        <f t="shared" si="93"/>
        <v>0</v>
      </c>
      <c r="I1516" s="7">
        <f>SUMIFS(NK_XUAT_NHAP!L:L,NK_XUAT_NHAP!E:E,A1516,NK_XUAT_NHAP!B:B,"PNK")</f>
        <v>0</v>
      </c>
      <c r="J1516" s="7">
        <f>SUMIFS(NK_XUAT_NHAP!O:O,NK_XUAT_NHAP!E:E,A1516,NK_XUAT_NHAP!B:B,"PNK")</f>
        <v>0</v>
      </c>
      <c r="K1516" s="7">
        <f>SUMIFS(NK_XUAT_NHAP!L:L,NK_XUAT_NHAP!E:E,A1516,NK_XUAT_NHAP!B:B,"PXK")</f>
        <v>0</v>
      </c>
      <c r="L1516" s="7">
        <f>SUMIFS(NK_XUAT_NHAP!O:O,NK_XUAT_NHAP!E:E,A1516,NK_XUAT_NHAP!B:B,"PXK")</f>
        <v>0</v>
      </c>
      <c r="M1516" s="7">
        <f t="shared" si="94"/>
        <v>0</v>
      </c>
      <c r="N1516" s="7">
        <f t="shared" si="95"/>
        <v>0</v>
      </c>
      <c r="O1516" s="7">
        <f t="shared" si="96"/>
        <v>0</v>
      </c>
    </row>
    <row r="1517" spans="1:15" ht="19.5" customHeight="1" x14ac:dyDescent="0.25">
      <c r="A1517" s="106" t="s">
        <v>2207</v>
      </c>
      <c r="B1517" s="21" t="s">
        <v>1040</v>
      </c>
      <c r="C1517" s="23" t="s">
        <v>49</v>
      </c>
      <c r="D1517" s="23">
        <v>0</v>
      </c>
      <c r="E1517" s="23"/>
      <c r="F1517" s="23">
        <v>321200</v>
      </c>
      <c r="G1517" s="107">
        <f t="shared" si="93"/>
        <v>0</v>
      </c>
      <c r="I1517" s="7">
        <f>SUMIFS(NK_XUAT_NHAP!L:L,NK_XUAT_NHAP!E:E,A1517,NK_XUAT_NHAP!B:B,"PNK")</f>
        <v>0</v>
      </c>
      <c r="J1517" s="7">
        <f>SUMIFS(NK_XUAT_NHAP!O:O,NK_XUAT_NHAP!E:E,A1517,NK_XUAT_NHAP!B:B,"PNK")</f>
        <v>0</v>
      </c>
      <c r="K1517" s="7">
        <f>SUMIFS(NK_XUAT_NHAP!L:L,NK_XUAT_NHAP!E:E,A1517,NK_XUAT_NHAP!B:B,"PXK")</f>
        <v>0</v>
      </c>
      <c r="L1517" s="7">
        <f>SUMIFS(NK_XUAT_NHAP!O:O,NK_XUAT_NHAP!E:E,A1517,NK_XUAT_NHAP!B:B,"PXK")</f>
        <v>0</v>
      </c>
      <c r="M1517" s="7">
        <f t="shared" si="94"/>
        <v>0</v>
      </c>
      <c r="N1517" s="7">
        <f t="shared" si="95"/>
        <v>0</v>
      </c>
      <c r="O1517" s="7">
        <f t="shared" si="96"/>
        <v>0</v>
      </c>
    </row>
    <row r="1518" spans="1:15" ht="19.5" customHeight="1" x14ac:dyDescent="0.25">
      <c r="A1518" s="106" t="s">
        <v>2208</v>
      </c>
      <c r="B1518" s="21" t="s">
        <v>1042</v>
      </c>
      <c r="C1518" s="23" t="s">
        <v>49</v>
      </c>
      <c r="D1518" s="23">
        <v>0</v>
      </c>
      <c r="E1518" s="23"/>
      <c r="F1518" s="23">
        <v>321200</v>
      </c>
      <c r="G1518" s="107">
        <f t="shared" si="93"/>
        <v>0</v>
      </c>
      <c r="I1518" s="7">
        <f>SUMIFS(NK_XUAT_NHAP!L:L,NK_XUAT_NHAP!E:E,A1518,NK_XUAT_NHAP!B:B,"PNK")</f>
        <v>0</v>
      </c>
      <c r="J1518" s="7">
        <f>SUMIFS(NK_XUAT_NHAP!O:O,NK_XUAT_NHAP!E:E,A1518,NK_XUAT_NHAP!B:B,"PNK")</f>
        <v>0</v>
      </c>
      <c r="K1518" s="7">
        <f>SUMIFS(NK_XUAT_NHAP!L:L,NK_XUAT_NHAP!E:E,A1518,NK_XUAT_NHAP!B:B,"PXK")</f>
        <v>0</v>
      </c>
      <c r="L1518" s="7">
        <f>SUMIFS(NK_XUAT_NHAP!O:O,NK_XUAT_NHAP!E:E,A1518,NK_XUAT_NHAP!B:B,"PXK")</f>
        <v>0</v>
      </c>
      <c r="M1518" s="7">
        <f t="shared" si="94"/>
        <v>0</v>
      </c>
      <c r="N1518" s="7">
        <f t="shared" si="95"/>
        <v>0</v>
      </c>
      <c r="O1518" s="7">
        <f t="shared" si="96"/>
        <v>0</v>
      </c>
    </row>
    <row r="1519" spans="1:15" ht="19.5" customHeight="1" x14ac:dyDescent="0.25">
      <c r="A1519" s="106" t="s">
        <v>2209</v>
      </c>
      <c r="B1519" s="21" t="s">
        <v>1044</v>
      </c>
      <c r="C1519" s="23" t="s">
        <v>49</v>
      </c>
      <c r="D1519" s="23">
        <v>0</v>
      </c>
      <c r="E1519" s="23"/>
      <c r="F1519" s="23">
        <v>88700</v>
      </c>
      <c r="G1519" s="107">
        <f t="shared" si="93"/>
        <v>0</v>
      </c>
      <c r="I1519" s="7">
        <f>SUMIFS(NK_XUAT_NHAP!L:L,NK_XUAT_NHAP!E:E,A1519,NK_XUAT_NHAP!B:B,"PNK")</f>
        <v>0</v>
      </c>
      <c r="J1519" s="7">
        <f>SUMIFS(NK_XUAT_NHAP!O:O,NK_XUAT_NHAP!E:E,A1519,NK_XUAT_NHAP!B:B,"PNK")</f>
        <v>0</v>
      </c>
      <c r="K1519" s="7">
        <f>SUMIFS(NK_XUAT_NHAP!L:L,NK_XUAT_NHAP!E:E,A1519,NK_XUAT_NHAP!B:B,"PXK")</f>
        <v>0</v>
      </c>
      <c r="L1519" s="7">
        <f>SUMIFS(NK_XUAT_NHAP!O:O,NK_XUAT_NHAP!E:E,A1519,NK_XUAT_NHAP!B:B,"PXK")</f>
        <v>0</v>
      </c>
      <c r="M1519" s="7">
        <f t="shared" si="94"/>
        <v>0</v>
      </c>
      <c r="N1519" s="7">
        <f t="shared" si="95"/>
        <v>0</v>
      </c>
      <c r="O1519" s="7">
        <f t="shared" si="96"/>
        <v>0</v>
      </c>
    </row>
    <row r="1520" spans="1:15" ht="19.5" customHeight="1" x14ac:dyDescent="0.25">
      <c r="A1520" s="106" t="s">
        <v>2210</v>
      </c>
      <c r="B1520" s="21" t="s">
        <v>1046</v>
      </c>
      <c r="C1520" s="23" t="s">
        <v>49</v>
      </c>
      <c r="D1520" s="23">
        <v>0</v>
      </c>
      <c r="E1520" s="23"/>
      <c r="F1520" s="23">
        <v>88700</v>
      </c>
      <c r="G1520" s="107">
        <f t="shared" si="93"/>
        <v>0</v>
      </c>
      <c r="I1520" s="7">
        <f>SUMIFS(NK_XUAT_NHAP!L:L,NK_XUAT_NHAP!E:E,A1520,NK_XUAT_NHAP!B:B,"PNK")</f>
        <v>0</v>
      </c>
      <c r="J1520" s="7">
        <f>SUMIFS(NK_XUAT_NHAP!O:O,NK_XUAT_NHAP!E:E,A1520,NK_XUAT_NHAP!B:B,"PNK")</f>
        <v>0</v>
      </c>
      <c r="K1520" s="7">
        <f>SUMIFS(NK_XUAT_NHAP!L:L,NK_XUAT_NHAP!E:E,A1520,NK_XUAT_NHAP!B:B,"PXK")</f>
        <v>0</v>
      </c>
      <c r="L1520" s="7">
        <f>SUMIFS(NK_XUAT_NHAP!O:O,NK_XUAT_NHAP!E:E,A1520,NK_XUAT_NHAP!B:B,"PXK")</f>
        <v>0</v>
      </c>
      <c r="M1520" s="7">
        <f t="shared" si="94"/>
        <v>0</v>
      </c>
      <c r="N1520" s="7">
        <f t="shared" si="95"/>
        <v>0</v>
      </c>
      <c r="O1520" s="7">
        <f t="shared" si="96"/>
        <v>0</v>
      </c>
    </row>
    <row r="1521" spans="1:15" ht="19.5" customHeight="1" x14ac:dyDescent="0.25">
      <c r="A1521" s="106" t="s">
        <v>2211</v>
      </c>
      <c r="B1521" s="21" t="s">
        <v>1048</v>
      </c>
      <c r="C1521" s="23" t="s">
        <v>49</v>
      </c>
      <c r="D1521" s="23">
        <v>0</v>
      </c>
      <c r="E1521" s="23"/>
      <c r="F1521" s="23">
        <v>88700</v>
      </c>
      <c r="G1521" s="107">
        <f t="shared" si="93"/>
        <v>0</v>
      </c>
      <c r="I1521" s="7">
        <f>SUMIFS(NK_XUAT_NHAP!L:L,NK_XUAT_NHAP!E:E,A1521,NK_XUAT_NHAP!B:B,"PNK")</f>
        <v>0</v>
      </c>
      <c r="J1521" s="7">
        <f>SUMIFS(NK_XUAT_NHAP!O:O,NK_XUAT_NHAP!E:E,A1521,NK_XUAT_NHAP!B:B,"PNK")</f>
        <v>0</v>
      </c>
      <c r="K1521" s="7">
        <f>SUMIFS(NK_XUAT_NHAP!L:L,NK_XUAT_NHAP!E:E,A1521,NK_XUAT_NHAP!B:B,"PXK")</f>
        <v>0</v>
      </c>
      <c r="L1521" s="7">
        <f>SUMIFS(NK_XUAT_NHAP!O:O,NK_XUAT_NHAP!E:E,A1521,NK_XUAT_NHAP!B:B,"PXK")</f>
        <v>0</v>
      </c>
      <c r="M1521" s="7">
        <f t="shared" si="94"/>
        <v>0</v>
      </c>
      <c r="N1521" s="7">
        <f t="shared" si="95"/>
        <v>0</v>
      </c>
      <c r="O1521" s="7">
        <f t="shared" si="96"/>
        <v>0</v>
      </c>
    </row>
    <row r="1522" spans="1:15" ht="19.5" customHeight="1" x14ac:dyDescent="0.25">
      <c r="A1522" s="106" t="s">
        <v>2212</v>
      </c>
      <c r="B1522" s="21" t="s">
        <v>1050</v>
      </c>
      <c r="C1522" s="23" t="s">
        <v>49</v>
      </c>
      <c r="D1522" s="23">
        <v>0</v>
      </c>
      <c r="E1522" s="23"/>
      <c r="F1522" s="23">
        <v>88700</v>
      </c>
      <c r="G1522" s="107">
        <f t="shared" si="93"/>
        <v>0</v>
      </c>
      <c r="I1522" s="7">
        <f>SUMIFS(NK_XUAT_NHAP!L:L,NK_XUAT_NHAP!E:E,A1522,NK_XUAT_NHAP!B:B,"PNK")</f>
        <v>0</v>
      </c>
      <c r="J1522" s="7">
        <f>SUMIFS(NK_XUAT_NHAP!O:O,NK_XUAT_NHAP!E:E,A1522,NK_XUAT_NHAP!B:B,"PNK")</f>
        <v>0</v>
      </c>
      <c r="K1522" s="7">
        <f>SUMIFS(NK_XUAT_NHAP!L:L,NK_XUAT_NHAP!E:E,A1522,NK_XUAT_NHAP!B:B,"PXK")</f>
        <v>0</v>
      </c>
      <c r="L1522" s="7">
        <f>SUMIFS(NK_XUAT_NHAP!O:O,NK_XUAT_NHAP!E:E,A1522,NK_XUAT_NHAP!B:B,"PXK")</f>
        <v>0</v>
      </c>
      <c r="M1522" s="7">
        <f t="shared" si="94"/>
        <v>0</v>
      </c>
      <c r="N1522" s="7">
        <f t="shared" si="95"/>
        <v>0</v>
      </c>
      <c r="O1522" s="7">
        <f t="shared" si="96"/>
        <v>0</v>
      </c>
    </row>
    <row r="1523" spans="1:15" ht="19.5" customHeight="1" x14ac:dyDescent="0.25">
      <c r="A1523" s="106" t="s">
        <v>2213</v>
      </c>
      <c r="B1523" s="21" t="s">
        <v>1052</v>
      </c>
      <c r="C1523" s="23" t="s">
        <v>49</v>
      </c>
      <c r="D1523" s="23">
        <v>0</v>
      </c>
      <c r="E1523" s="23"/>
      <c r="F1523" s="23">
        <v>88700</v>
      </c>
      <c r="G1523" s="107">
        <f t="shared" si="93"/>
        <v>0</v>
      </c>
      <c r="I1523" s="7">
        <f>SUMIFS(NK_XUAT_NHAP!L:L,NK_XUAT_NHAP!E:E,A1523,NK_XUAT_NHAP!B:B,"PNK")</f>
        <v>0</v>
      </c>
      <c r="J1523" s="7">
        <f>SUMIFS(NK_XUAT_NHAP!O:O,NK_XUAT_NHAP!E:E,A1523,NK_XUAT_NHAP!B:B,"PNK")</f>
        <v>0</v>
      </c>
      <c r="K1523" s="7">
        <f>SUMIFS(NK_XUAT_NHAP!L:L,NK_XUAT_NHAP!E:E,A1523,NK_XUAT_NHAP!B:B,"PXK")</f>
        <v>0</v>
      </c>
      <c r="L1523" s="7">
        <f>SUMIFS(NK_XUAT_NHAP!O:O,NK_XUAT_NHAP!E:E,A1523,NK_XUAT_NHAP!B:B,"PXK")</f>
        <v>0</v>
      </c>
      <c r="M1523" s="7">
        <f t="shared" si="94"/>
        <v>0</v>
      </c>
      <c r="N1523" s="7">
        <f t="shared" si="95"/>
        <v>0</v>
      </c>
      <c r="O1523" s="7">
        <f t="shared" si="96"/>
        <v>0</v>
      </c>
    </row>
    <row r="1524" spans="1:15" ht="19.5" customHeight="1" x14ac:dyDescent="0.25">
      <c r="A1524" s="106" t="s">
        <v>2214</v>
      </c>
      <c r="B1524" s="21" t="s">
        <v>1054</v>
      </c>
      <c r="C1524" s="23" t="s">
        <v>49</v>
      </c>
      <c r="D1524" s="23">
        <v>0</v>
      </c>
      <c r="E1524" s="23"/>
      <c r="F1524" s="23">
        <v>88700</v>
      </c>
      <c r="G1524" s="107">
        <f t="shared" si="93"/>
        <v>0</v>
      </c>
      <c r="I1524" s="7">
        <f>SUMIFS(NK_XUAT_NHAP!L:L,NK_XUAT_NHAP!E:E,A1524,NK_XUAT_NHAP!B:B,"PNK")</f>
        <v>0</v>
      </c>
      <c r="J1524" s="7">
        <f>SUMIFS(NK_XUAT_NHAP!O:O,NK_XUAT_NHAP!E:E,A1524,NK_XUAT_NHAP!B:B,"PNK")</f>
        <v>0</v>
      </c>
      <c r="K1524" s="7">
        <f>SUMIFS(NK_XUAT_NHAP!L:L,NK_XUAT_NHAP!E:E,A1524,NK_XUAT_NHAP!B:B,"PXK")</f>
        <v>0</v>
      </c>
      <c r="L1524" s="7">
        <f>SUMIFS(NK_XUAT_NHAP!O:O,NK_XUAT_NHAP!E:E,A1524,NK_XUAT_NHAP!B:B,"PXK")</f>
        <v>0</v>
      </c>
      <c r="M1524" s="7">
        <f t="shared" si="94"/>
        <v>0</v>
      </c>
      <c r="N1524" s="7">
        <f t="shared" si="95"/>
        <v>0</v>
      </c>
      <c r="O1524" s="7">
        <f t="shared" si="96"/>
        <v>0</v>
      </c>
    </row>
    <row r="1525" spans="1:15" ht="19.5" customHeight="1" x14ac:dyDescent="0.25">
      <c r="A1525" s="106" t="s">
        <v>2215</v>
      </c>
      <c r="B1525" s="21" t="s">
        <v>1056</v>
      </c>
      <c r="C1525" s="23" t="s">
        <v>73</v>
      </c>
      <c r="D1525" s="23">
        <v>0</v>
      </c>
      <c r="E1525" s="23"/>
      <c r="F1525" s="23">
        <v>29900</v>
      </c>
      <c r="G1525" s="107">
        <f t="shared" si="93"/>
        <v>0</v>
      </c>
      <c r="I1525" s="7">
        <f>SUMIFS(NK_XUAT_NHAP!L:L,NK_XUAT_NHAP!E:E,A1525,NK_XUAT_NHAP!B:B,"PNK")</f>
        <v>0</v>
      </c>
      <c r="J1525" s="7">
        <f>SUMIFS(NK_XUAT_NHAP!O:O,NK_XUAT_NHAP!E:E,A1525,NK_XUAT_NHAP!B:B,"PNK")</f>
        <v>0</v>
      </c>
      <c r="K1525" s="7">
        <f>SUMIFS(NK_XUAT_NHAP!L:L,NK_XUAT_NHAP!E:E,A1525,NK_XUAT_NHAP!B:B,"PXK")</f>
        <v>0</v>
      </c>
      <c r="L1525" s="7">
        <f>SUMIFS(NK_XUAT_NHAP!O:O,NK_XUAT_NHAP!E:E,A1525,NK_XUAT_NHAP!B:B,"PXK")</f>
        <v>0</v>
      </c>
      <c r="M1525" s="7">
        <f t="shared" si="94"/>
        <v>0</v>
      </c>
      <c r="N1525" s="7">
        <f t="shared" si="95"/>
        <v>0</v>
      </c>
      <c r="O1525" s="7">
        <f t="shared" si="96"/>
        <v>0</v>
      </c>
    </row>
    <row r="1526" spans="1:15" ht="19.5" customHeight="1" x14ac:dyDescent="0.25">
      <c r="A1526" s="106" t="s">
        <v>2216</v>
      </c>
      <c r="B1526" s="21" t="s">
        <v>1058</v>
      </c>
      <c r="C1526" s="23" t="s">
        <v>73</v>
      </c>
      <c r="D1526" s="23">
        <v>0</v>
      </c>
      <c r="E1526" s="23"/>
      <c r="F1526" s="23">
        <v>29900</v>
      </c>
      <c r="G1526" s="107">
        <f t="shared" si="93"/>
        <v>0</v>
      </c>
      <c r="I1526" s="7">
        <f>SUMIFS(NK_XUAT_NHAP!L:L,NK_XUAT_NHAP!E:E,A1526,NK_XUAT_NHAP!B:B,"PNK")</f>
        <v>0</v>
      </c>
      <c r="J1526" s="7">
        <f>SUMIFS(NK_XUAT_NHAP!O:O,NK_XUAT_NHAP!E:E,A1526,NK_XUAT_NHAP!B:B,"PNK")</f>
        <v>0</v>
      </c>
      <c r="K1526" s="7">
        <f>SUMIFS(NK_XUAT_NHAP!L:L,NK_XUAT_NHAP!E:E,A1526,NK_XUAT_NHAP!B:B,"PXK")</f>
        <v>0</v>
      </c>
      <c r="L1526" s="7">
        <f>SUMIFS(NK_XUAT_NHAP!O:O,NK_XUAT_NHAP!E:E,A1526,NK_XUAT_NHAP!B:B,"PXK")</f>
        <v>0</v>
      </c>
      <c r="M1526" s="7">
        <f t="shared" si="94"/>
        <v>0</v>
      </c>
      <c r="N1526" s="7">
        <f t="shared" si="95"/>
        <v>0</v>
      </c>
      <c r="O1526" s="7">
        <f t="shared" si="96"/>
        <v>0</v>
      </c>
    </row>
    <row r="1527" spans="1:15" ht="19.5" customHeight="1" x14ac:dyDescent="0.25">
      <c r="A1527" s="106" t="s">
        <v>2217</v>
      </c>
      <c r="B1527" s="21" t="s">
        <v>1060</v>
      </c>
      <c r="C1527" s="23" t="s">
        <v>73</v>
      </c>
      <c r="D1527" s="23">
        <v>0</v>
      </c>
      <c r="E1527" s="23"/>
      <c r="F1527" s="23">
        <v>29900</v>
      </c>
      <c r="G1527" s="107">
        <f t="shared" si="93"/>
        <v>0</v>
      </c>
      <c r="I1527" s="7">
        <f>SUMIFS(NK_XUAT_NHAP!L:L,NK_XUAT_NHAP!E:E,A1527,NK_XUAT_NHAP!B:B,"PNK")</f>
        <v>0</v>
      </c>
      <c r="J1527" s="7">
        <f>SUMIFS(NK_XUAT_NHAP!O:O,NK_XUAT_NHAP!E:E,A1527,NK_XUAT_NHAP!B:B,"PNK")</f>
        <v>0</v>
      </c>
      <c r="K1527" s="7">
        <f>SUMIFS(NK_XUAT_NHAP!L:L,NK_XUAT_NHAP!E:E,A1527,NK_XUAT_NHAP!B:B,"PXK")</f>
        <v>0</v>
      </c>
      <c r="L1527" s="7">
        <f>SUMIFS(NK_XUAT_NHAP!O:O,NK_XUAT_NHAP!E:E,A1527,NK_XUAT_NHAP!B:B,"PXK")</f>
        <v>0</v>
      </c>
      <c r="M1527" s="7">
        <f t="shared" si="94"/>
        <v>0</v>
      </c>
      <c r="N1527" s="7">
        <f t="shared" si="95"/>
        <v>0</v>
      </c>
      <c r="O1527" s="7">
        <f t="shared" si="96"/>
        <v>0</v>
      </c>
    </row>
    <row r="1528" spans="1:15" ht="19.5" customHeight="1" x14ac:dyDescent="0.25">
      <c r="A1528" s="106" t="s">
        <v>2218</v>
      </c>
      <c r="B1528" s="21" t="s">
        <v>1062</v>
      </c>
      <c r="C1528" s="23" t="s">
        <v>73</v>
      </c>
      <c r="D1528" s="23">
        <v>0</v>
      </c>
      <c r="E1528" s="23"/>
      <c r="F1528" s="23">
        <v>129300</v>
      </c>
      <c r="G1528" s="107">
        <f t="shared" si="93"/>
        <v>0</v>
      </c>
      <c r="I1528" s="7">
        <f>SUMIFS(NK_XUAT_NHAP!L:L,NK_XUAT_NHAP!E:E,A1528,NK_XUAT_NHAP!B:B,"PNK")</f>
        <v>0</v>
      </c>
      <c r="J1528" s="7">
        <f>SUMIFS(NK_XUAT_NHAP!O:O,NK_XUAT_NHAP!E:E,A1528,NK_XUAT_NHAP!B:B,"PNK")</f>
        <v>0</v>
      </c>
      <c r="K1528" s="7">
        <f>SUMIFS(NK_XUAT_NHAP!L:L,NK_XUAT_NHAP!E:E,A1528,NK_XUAT_NHAP!B:B,"PXK")</f>
        <v>0</v>
      </c>
      <c r="L1528" s="7">
        <f>SUMIFS(NK_XUAT_NHAP!O:O,NK_XUAT_NHAP!E:E,A1528,NK_XUAT_NHAP!B:B,"PXK")</f>
        <v>0</v>
      </c>
      <c r="M1528" s="7">
        <f t="shared" si="94"/>
        <v>0</v>
      </c>
      <c r="N1528" s="7">
        <f t="shared" si="95"/>
        <v>0</v>
      </c>
      <c r="O1528" s="7">
        <f t="shared" si="96"/>
        <v>0</v>
      </c>
    </row>
    <row r="1529" spans="1:15" ht="19.5" customHeight="1" x14ac:dyDescent="0.25">
      <c r="A1529" s="106" t="s">
        <v>2219</v>
      </c>
      <c r="B1529" s="21" t="s">
        <v>1064</v>
      </c>
      <c r="C1529" s="23" t="s">
        <v>73</v>
      </c>
      <c r="D1529" s="23">
        <v>0</v>
      </c>
      <c r="E1529" s="23"/>
      <c r="F1529" s="23">
        <v>129300</v>
      </c>
      <c r="G1529" s="107">
        <f t="shared" si="93"/>
        <v>0</v>
      </c>
      <c r="I1529" s="7">
        <f>SUMIFS(NK_XUAT_NHAP!L:L,NK_XUAT_NHAP!E:E,A1529,NK_XUAT_NHAP!B:B,"PNK")</f>
        <v>0</v>
      </c>
      <c r="J1529" s="7">
        <f>SUMIFS(NK_XUAT_NHAP!O:O,NK_XUAT_NHAP!E:E,A1529,NK_XUAT_NHAP!B:B,"PNK")</f>
        <v>0</v>
      </c>
      <c r="K1529" s="7">
        <f>SUMIFS(NK_XUAT_NHAP!L:L,NK_XUAT_NHAP!E:E,A1529,NK_XUAT_NHAP!B:B,"PXK")</f>
        <v>0</v>
      </c>
      <c r="L1529" s="7">
        <f>SUMIFS(NK_XUAT_NHAP!O:O,NK_XUAT_NHAP!E:E,A1529,NK_XUAT_NHAP!B:B,"PXK")</f>
        <v>0</v>
      </c>
      <c r="M1529" s="7">
        <f t="shared" si="94"/>
        <v>0</v>
      </c>
      <c r="N1529" s="7">
        <f t="shared" si="95"/>
        <v>0</v>
      </c>
      <c r="O1529" s="7">
        <f t="shared" si="96"/>
        <v>0</v>
      </c>
    </row>
    <row r="1530" spans="1:15" ht="19.5" customHeight="1" x14ac:dyDescent="0.25">
      <c r="A1530" s="106" t="s">
        <v>2220</v>
      </c>
      <c r="B1530" s="21" t="s">
        <v>1066</v>
      </c>
      <c r="C1530" s="23" t="s">
        <v>73</v>
      </c>
      <c r="D1530" s="23">
        <v>0</v>
      </c>
      <c r="E1530" s="23"/>
      <c r="F1530" s="23">
        <v>129300</v>
      </c>
      <c r="G1530" s="107">
        <f t="shared" si="93"/>
        <v>0</v>
      </c>
      <c r="I1530" s="7">
        <f>SUMIFS(NK_XUAT_NHAP!L:L,NK_XUAT_NHAP!E:E,A1530,NK_XUAT_NHAP!B:B,"PNK")</f>
        <v>0</v>
      </c>
      <c r="J1530" s="7">
        <f>SUMIFS(NK_XUAT_NHAP!O:O,NK_XUAT_NHAP!E:E,A1530,NK_XUAT_NHAP!B:B,"PNK")</f>
        <v>0</v>
      </c>
      <c r="K1530" s="7">
        <f>SUMIFS(NK_XUAT_NHAP!L:L,NK_XUAT_NHAP!E:E,A1530,NK_XUAT_NHAP!B:B,"PXK")</f>
        <v>0</v>
      </c>
      <c r="L1530" s="7">
        <f>SUMIFS(NK_XUAT_NHAP!O:O,NK_XUAT_NHAP!E:E,A1530,NK_XUAT_NHAP!B:B,"PXK")</f>
        <v>0</v>
      </c>
      <c r="M1530" s="7">
        <f t="shared" si="94"/>
        <v>0</v>
      </c>
      <c r="N1530" s="7">
        <f t="shared" si="95"/>
        <v>0</v>
      </c>
      <c r="O1530" s="7">
        <f t="shared" si="96"/>
        <v>0</v>
      </c>
    </row>
    <row r="1531" spans="1:15" ht="19.5" customHeight="1" x14ac:dyDescent="0.25">
      <c r="A1531" s="106" t="s">
        <v>2221</v>
      </c>
      <c r="B1531" s="21" t="s">
        <v>1068</v>
      </c>
      <c r="C1531" s="23" t="s">
        <v>73</v>
      </c>
      <c r="D1531" s="23">
        <v>0</v>
      </c>
      <c r="E1531" s="23"/>
      <c r="F1531" s="23">
        <v>22700</v>
      </c>
      <c r="G1531" s="107">
        <f t="shared" si="93"/>
        <v>0</v>
      </c>
      <c r="I1531" s="7">
        <f>SUMIFS(NK_XUAT_NHAP!L:L,NK_XUAT_NHAP!E:E,A1531,NK_XUAT_NHAP!B:B,"PNK")</f>
        <v>0</v>
      </c>
      <c r="J1531" s="7">
        <f>SUMIFS(NK_XUAT_NHAP!O:O,NK_XUAT_NHAP!E:E,A1531,NK_XUAT_NHAP!B:B,"PNK")</f>
        <v>0</v>
      </c>
      <c r="K1531" s="7">
        <f>SUMIFS(NK_XUAT_NHAP!L:L,NK_XUAT_NHAP!E:E,A1531,NK_XUAT_NHAP!B:B,"PXK")</f>
        <v>0</v>
      </c>
      <c r="L1531" s="7">
        <f>SUMIFS(NK_XUAT_NHAP!O:O,NK_XUAT_NHAP!E:E,A1531,NK_XUAT_NHAP!B:B,"PXK")</f>
        <v>0</v>
      </c>
      <c r="M1531" s="7">
        <f t="shared" si="94"/>
        <v>0</v>
      </c>
      <c r="N1531" s="7">
        <f t="shared" si="95"/>
        <v>0</v>
      </c>
      <c r="O1531" s="7">
        <f t="shared" si="96"/>
        <v>0</v>
      </c>
    </row>
    <row r="1532" spans="1:15" ht="19.5" customHeight="1" x14ac:dyDescent="0.25">
      <c r="A1532" s="106" t="s">
        <v>2222</v>
      </c>
      <c r="B1532" s="21" t="s">
        <v>1070</v>
      </c>
      <c r="C1532" s="23" t="s">
        <v>73</v>
      </c>
      <c r="D1532" s="23">
        <v>0</v>
      </c>
      <c r="E1532" s="23"/>
      <c r="F1532" s="23">
        <v>22700</v>
      </c>
      <c r="G1532" s="107">
        <f t="shared" si="93"/>
        <v>0</v>
      </c>
      <c r="I1532" s="7">
        <f>SUMIFS(NK_XUAT_NHAP!L:L,NK_XUAT_NHAP!E:E,A1532,NK_XUAT_NHAP!B:B,"PNK")</f>
        <v>0</v>
      </c>
      <c r="J1532" s="7">
        <f>SUMIFS(NK_XUAT_NHAP!O:O,NK_XUAT_NHAP!E:E,A1532,NK_XUAT_NHAP!B:B,"PNK")</f>
        <v>0</v>
      </c>
      <c r="K1532" s="7">
        <f>SUMIFS(NK_XUAT_NHAP!L:L,NK_XUAT_NHAP!E:E,A1532,NK_XUAT_NHAP!B:B,"PXK")</f>
        <v>0</v>
      </c>
      <c r="L1532" s="7">
        <f>SUMIFS(NK_XUAT_NHAP!O:O,NK_XUAT_NHAP!E:E,A1532,NK_XUAT_NHAP!B:B,"PXK")</f>
        <v>0</v>
      </c>
      <c r="M1532" s="7">
        <f t="shared" si="94"/>
        <v>0</v>
      </c>
      <c r="N1532" s="7">
        <f t="shared" si="95"/>
        <v>0</v>
      </c>
      <c r="O1532" s="7">
        <f t="shared" si="96"/>
        <v>0</v>
      </c>
    </row>
    <row r="1533" spans="1:15" ht="19.5" customHeight="1" x14ac:dyDescent="0.25">
      <c r="A1533" s="106" t="s">
        <v>2223</v>
      </c>
      <c r="B1533" s="21" t="s">
        <v>1072</v>
      </c>
      <c r="C1533" s="23" t="s">
        <v>73</v>
      </c>
      <c r="D1533" s="23">
        <v>0</v>
      </c>
      <c r="E1533" s="23"/>
      <c r="F1533" s="23">
        <v>22700</v>
      </c>
      <c r="G1533" s="107">
        <f t="shared" si="93"/>
        <v>0</v>
      </c>
      <c r="I1533" s="7">
        <f>SUMIFS(NK_XUAT_NHAP!L:L,NK_XUAT_NHAP!E:E,A1533,NK_XUAT_NHAP!B:B,"PNK")</f>
        <v>0</v>
      </c>
      <c r="J1533" s="7">
        <f>SUMIFS(NK_XUAT_NHAP!O:O,NK_XUAT_NHAP!E:E,A1533,NK_XUAT_NHAP!B:B,"PNK")</f>
        <v>0</v>
      </c>
      <c r="K1533" s="7">
        <f>SUMIFS(NK_XUAT_NHAP!L:L,NK_XUAT_NHAP!E:E,A1533,NK_XUAT_NHAP!B:B,"PXK")</f>
        <v>0</v>
      </c>
      <c r="L1533" s="7">
        <f>SUMIFS(NK_XUAT_NHAP!O:O,NK_XUAT_NHAP!E:E,A1533,NK_XUAT_NHAP!B:B,"PXK")</f>
        <v>0</v>
      </c>
      <c r="M1533" s="7">
        <f t="shared" si="94"/>
        <v>0</v>
      </c>
      <c r="N1533" s="7">
        <f t="shared" si="95"/>
        <v>0</v>
      </c>
      <c r="O1533" s="7">
        <f t="shared" si="96"/>
        <v>0</v>
      </c>
    </row>
    <row r="1534" spans="1:15" ht="19.5" customHeight="1" x14ac:dyDescent="0.25">
      <c r="A1534" s="106" t="s">
        <v>2224</v>
      </c>
      <c r="B1534" s="21" t="s">
        <v>1074</v>
      </c>
      <c r="C1534" s="23" t="s">
        <v>49</v>
      </c>
      <c r="D1534" s="23">
        <v>0</v>
      </c>
      <c r="E1534" s="23"/>
      <c r="F1534" s="23">
        <v>44100</v>
      </c>
      <c r="G1534" s="107">
        <f t="shared" si="93"/>
        <v>0</v>
      </c>
      <c r="I1534" s="7">
        <f>SUMIFS(NK_XUAT_NHAP!L:L,NK_XUAT_NHAP!E:E,A1534,NK_XUAT_NHAP!B:B,"PNK")</f>
        <v>0</v>
      </c>
      <c r="J1534" s="7">
        <f>SUMIFS(NK_XUAT_NHAP!O:O,NK_XUAT_NHAP!E:E,A1534,NK_XUAT_NHAP!B:B,"PNK")</f>
        <v>0</v>
      </c>
      <c r="K1534" s="7">
        <f>SUMIFS(NK_XUAT_NHAP!L:L,NK_XUAT_NHAP!E:E,A1534,NK_XUAT_NHAP!B:B,"PXK")</f>
        <v>0</v>
      </c>
      <c r="L1534" s="7">
        <f>SUMIFS(NK_XUAT_NHAP!O:O,NK_XUAT_NHAP!E:E,A1534,NK_XUAT_NHAP!B:B,"PXK")</f>
        <v>0</v>
      </c>
      <c r="M1534" s="7">
        <f t="shared" si="94"/>
        <v>0</v>
      </c>
      <c r="N1534" s="7">
        <f t="shared" si="95"/>
        <v>0</v>
      </c>
      <c r="O1534" s="7">
        <f t="shared" si="96"/>
        <v>0</v>
      </c>
    </row>
    <row r="1535" spans="1:15" ht="19.5" customHeight="1" x14ac:dyDescent="0.25">
      <c r="A1535" s="106" t="s">
        <v>2225</v>
      </c>
      <c r="B1535" s="21" t="s">
        <v>1076</v>
      </c>
      <c r="C1535" s="23" t="s">
        <v>49</v>
      </c>
      <c r="D1535" s="23">
        <v>0</v>
      </c>
      <c r="E1535" s="23"/>
      <c r="F1535" s="23">
        <v>44100</v>
      </c>
      <c r="G1535" s="107">
        <f t="shared" si="93"/>
        <v>0</v>
      </c>
      <c r="I1535" s="7">
        <f>SUMIFS(NK_XUAT_NHAP!L:L,NK_XUAT_NHAP!E:E,A1535,NK_XUAT_NHAP!B:B,"PNK")</f>
        <v>0</v>
      </c>
      <c r="J1535" s="7">
        <f>SUMIFS(NK_XUAT_NHAP!O:O,NK_XUAT_NHAP!E:E,A1535,NK_XUAT_NHAP!B:B,"PNK")</f>
        <v>0</v>
      </c>
      <c r="K1535" s="7">
        <f>SUMIFS(NK_XUAT_NHAP!L:L,NK_XUAT_NHAP!E:E,A1535,NK_XUAT_NHAP!B:B,"PXK")</f>
        <v>0</v>
      </c>
      <c r="L1535" s="7">
        <f>SUMIFS(NK_XUAT_NHAP!O:O,NK_XUAT_NHAP!E:E,A1535,NK_XUAT_NHAP!B:B,"PXK")</f>
        <v>0</v>
      </c>
      <c r="M1535" s="7">
        <f t="shared" si="94"/>
        <v>0</v>
      </c>
      <c r="N1535" s="7">
        <f t="shared" si="95"/>
        <v>0</v>
      </c>
      <c r="O1535" s="7">
        <f t="shared" si="96"/>
        <v>0</v>
      </c>
    </row>
    <row r="1536" spans="1:15" ht="19.5" customHeight="1" x14ac:dyDescent="0.25">
      <c r="A1536" s="106" t="s">
        <v>2226</v>
      </c>
      <c r="B1536" s="21" t="s">
        <v>1078</v>
      </c>
      <c r="C1536" s="23" t="s">
        <v>49</v>
      </c>
      <c r="D1536" s="23">
        <v>0</v>
      </c>
      <c r="E1536" s="23"/>
      <c r="F1536" s="23">
        <v>44100</v>
      </c>
      <c r="G1536" s="107">
        <f t="shared" si="93"/>
        <v>0</v>
      </c>
      <c r="I1536" s="7">
        <f>SUMIFS(NK_XUAT_NHAP!L:L,NK_XUAT_NHAP!E:E,A1536,NK_XUAT_NHAP!B:B,"PNK")</f>
        <v>0</v>
      </c>
      <c r="J1536" s="7">
        <f>SUMIFS(NK_XUAT_NHAP!O:O,NK_XUAT_NHAP!E:E,A1536,NK_XUAT_NHAP!B:B,"PNK")</f>
        <v>0</v>
      </c>
      <c r="K1536" s="7">
        <f>SUMIFS(NK_XUAT_NHAP!L:L,NK_XUAT_NHAP!E:E,A1536,NK_XUAT_NHAP!B:B,"PXK")</f>
        <v>0</v>
      </c>
      <c r="L1536" s="7">
        <f>SUMIFS(NK_XUAT_NHAP!O:O,NK_XUAT_NHAP!E:E,A1536,NK_XUAT_NHAP!B:B,"PXK")</f>
        <v>0</v>
      </c>
      <c r="M1536" s="7">
        <f t="shared" si="94"/>
        <v>0</v>
      </c>
      <c r="N1536" s="7">
        <f t="shared" si="95"/>
        <v>0</v>
      </c>
      <c r="O1536" s="7">
        <f t="shared" si="96"/>
        <v>0</v>
      </c>
    </row>
    <row r="1537" spans="1:15" ht="19.5" customHeight="1" x14ac:dyDescent="0.25">
      <c r="A1537" s="106" t="s">
        <v>2227</v>
      </c>
      <c r="B1537" s="21" t="s">
        <v>1080</v>
      </c>
      <c r="C1537" s="23" t="s">
        <v>49</v>
      </c>
      <c r="D1537" s="23">
        <v>0</v>
      </c>
      <c r="E1537" s="23"/>
      <c r="F1537" s="23">
        <v>44100</v>
      </c>
      <c r="G1537" s="107">
        <f t="shared" ref="G1537:G1600" si="97">(D1537+E1537)*F1537</f>
        <v>0</v>
      </c>
      <c r="I1537" s="7">
        <f>SUMIFS(NK_XUAT_NHAP!L:L,NK_XUAT_NHAP!E:E,A1537,NK_XUAT_NHAP!B:B,"PNK")</f>
        <v>0</v>
      </c>
      <c r="J1537" s="7">
        <f>SUMIFS(NK_XUAT_NHAP!O:O,NK_XUAT_NHAP!E:E,A1537,NK_XUAT_NHAP!B:B,"PNK")</f>
        <v>0</v>
      </c>
      <c r="K1537" s="7">
        <f>SUMIFS(NK_XUAT_NHAP!L:L,NK_XUAT_NHAP!E:E,A1537,NK_XUAT_NHAP!B:B,"PXK")</f>
        <v>0</v>
      </c>
      <c r="L1537" s="7">
        <f>SUMIFS(NK_XUAT_NHAP!O:O,NK_XUAT_NHAP!E:E,A1537,NK_XUAT_NHAP!B:B,"PXK")</f>
        <v>0</v>
      </c>
      <c r="M1537" s="7">
        <f t="shared" si="94"/>
        <v>0</v>
      </c>
      <c r="N1537" s="7">
        <f t="shared" si="95"/>
        <v>0</v>
      </c>
      <c r="O1537" s="7">
        <f t="shared" si="96"/>
        <v>0</v>
      </c>
    </row>
    <row r="1538" spans="1:15" ht="19.5" customHeight="1" x14ac:dyDescent="0.25">
      <c r="A1538" s="106" t="s">
        <v>2228</v>
      </c>
      <c r="B1538" s="21" t="s">
        <v>1082</v>
      </c>
      <c r="C1538" s="23">
        <v>0</v>
      </c>
      <c r="D1538" s="23">
        <v>0</v>
      </c>
      <c r="E1538" s="23"/>
      <c r="F1538" s="23">
        <v>0</v>
      </c>
      <c r="G1538" s="107">
        <f t="shared" si="97"/>
        <v>0</v>
      </c>
      <c r="I1538" s="7">
        <f>SUMIFS(NK_XUAT_NHAP!L:L,NK_XUAT_NHAP!E:E,A1538,NK_XUAT_NHAP!B:B,"PNK")</f>
        <v>0</v>
      </c>
      <c r="J1538" s="7">
        <f>SUMIFS(NK_XUAT_NHAP!O:O,NK_XUAT_NHAP!E:E,A1538,NK_XUAT_NHAP!B:B,"PNK")</f>
        <v>0</v>
      </c>
      <c r="K1538" s="7">
        <f>SUMIFS(NK_XUAT_NHAP!L:L,NK_XUAT_NHAP!E:E,A1538,NK_XUAT_NHAP!B:B,"PXK")</f>
        <v>0</v>
      </c>
      <c r="L1538" s="7">
        <f>SUMIFS(NK_XUAT_NHAP!O:O,NK_XUAT_NHAP!E:E,A1538,NK_XUAT_NHAP!B:B,"PXK")</f>
        <v>0</v>
      </c>
      <c r="M1538" s="7">
        <f t="shared" si="94"/>
        <v>0</v>
      </c>
      <c r="N1538" s="7">
        <f t="shared" si="95"/>
        <v>0</v>
      </c>
      <c r="O1538" s="7">
        <f t="shared" si="96"/>
        <v>0</v>
      </c>
    </row>
    <row r="1539" spans="1:15" ht="19.5" customHeight="1" x14ac:dyDescent="0.25">
      <c r="A1539" s="106" t="s">
        <v>2229</v>
      </c>
      <c r="B1539" s="21" t="s">
        <v>1084</v>
      </c>
      <c r="C1539" s="23" t="s">
        <v>49</v>
      </c>
      <c r="D1539" s="23">
        <v>0</v>
      </c>
      <c r="E1539" s="23"/>
      <c r="F1539" s="23">
        <v>6400</v>
      </c>
      <c r="G1539" s="107">
        <f t="shared" si="97"/>
        <v>0</v>
      </c>
      <c r="I1539" s="7">
        <f>SUMIFS(NK_XUAT_NHAP!L:L,NK_XUAT_NHAP!E:E,A1539,NK_XUAT_NHAP!B:B,"PNK")</f>
        <v>0</v>
      </c>
      <c r="J1539" s="7">
        <f>SUMIFS(NK_XUAT_NHAP!O:O,NK_XUAT_NHAP!E:E,A1539,NK_XUAT_NHAP!B:B,"PNK")</f>
        <v>0</v>
      </c>
      <c r="K1539" s="7">
        <f>SUMIFS(NK_XUAT_NHAP!L:L,NK_XUAT_NHAP!E:E,A1539,NK_XUAT_NHAP!B:B,"PXK")</f>
        <v>0</v>
      </c>
      <c r="L1539" s="7">
        <f>SUMIFS(NK_XUAT_NHAP!O:O,NK_XUAT_NHAP!E:E,A1539,NK_XUAT_NHAP!B:B,"PXK")</f>
        <v>0</v>
      </c>
      <c r="M1539" s="7">
        <f t="shared" ref="M1539:M1602" si="98">D1539+E1539+I1539-K1539</f>
        <v>0</v>
      </c>
      <c r="N1539" s="7">
        <f t="shared" ref="N1539:N1602" si="99">G1539+J1539-L1539</f>
        <v>0</v>
      </c>
      <c r="O1539" s="7">
        <f t="shared" ref="O1539:O1602" si="100">+IF(M1539=0,0,N1539/M1539)</f>
        <v>0</v>
      </c>
    </row>
    <row r="1540" spans="1:15" ht="19.5" customHeight="1" x14ac:dyDescent="0.25">
      <c r="A1540" s="106" t="s">
        <v>2230</v>
      </c>
      <c r="B1540" s="21" t="s">
        <v>1086</v>
      </c>
      <c r="C1540" s="23" t="s">
        <v>49</v>
      </c>
      <c r="D1540" s="23">
        <v>0</v>
      </c>
      <c r="E1540" s="23"/>
      <c r="F1540" s="23">
        <v>9000</v>
      </c>
      <c r="G1540" s="107">
        <f t="shared" si="97"/>
        <v>0</v>
      </c>
      <c r="I1540" s="7">
        <f>SUMIFS(NK_XUAT_NHAP!L:L,NK_XUAT_NHAP!E:E,A1540,NK_XUAT_NHAP!B:B,"PNK")</f>
        <v>0</v>
      </c>
      <c r="J1540" s="7">
        <f>SUMIFS(NK_XUAT_NHAP!O:O,NK_XUAT_NHAP!E:E,A1540,NK_XUAT_NHAP!B:B,"PNK")</f>
        <v>0</v>
      </c>
      <c r="K1540" s="7">
        <f>SUMIFS(NK_XUAT_NHAP!L:L,NK_XUAT_NHAP!E:E,A1540,NK_XUAT_NHAP!B:B,"PXK")</f>
        <v>0</v>
      </c>
      <c r="L1540" s="7">
        <f>SUMIFS(NK_XUAT_NHAP!O:O,NK_XUAT_NHAP!E:E,A1540,NK_XUAT_NHAP!B:B,"PXK")</f>
        <v>0</v>
      </c>
      <c r="M1540" s="7">
        <f t="shared" si="98"/>
        <v>0</v>
      </c>
      <c r="N1540" s="7">
        <f t="shared" si="99"/>
        <v>0</v>
      </c>
      <c r="O1540" s="7">
        <f t="shared" si="100"/>
        <v>0</v>
      </c>
    </row>
    <row r="1541" spans="1:15" ht="19.5" customHeight="1" x14ac:dyDescent="0.25">
      <c r="A1541" s="106" t="s">
        <v>2231</v>
      </c>
      <c r="B1541" s="21" t="s">
        <v>1088</v>
      </c>
      <c r="C1541" s="23" t="s">
        <v>49</v>
      </c>
      <c r="D1541" s="23">
        <v>0</v>
      </c>
      <c r="E1541" s="23"/>
      <c r="F1541" s="23">
        <v>9300</v>
      </c>
      <c r="G1541" s="107">
        <f t="shared" si="97"/>
        <v>0</v>
      </c>
      <c r="I1541" s="7">
        <f>SUMIFS(NK_XUAT_NHAP!L:L,NK_XUAT_NHAP!E:E,A1541,NK_XUAT_NHAP!B:B,"PNK")</f>
        <v>0</v>
      </c>
      <c r="J1541" s="7">
        <f>SUMIFS(NK_XUAT_NHAP!O:O,NK_XUAT_NHAP!E:E,A1541,NK_XUAT_NHAP!B:B,"PNK")</f>
        <v>0</v>
      </c>
      <c r="K1541" s="7">
        <f>SUMIFS(NK_XUAT_NHAP!L:L,NK_XUAT_NHAP!E:E,A1541,NK_XUAT_NHAP!B:B,"PXK")</f>
        <v>0</v>
      </c>
      <c r="L1541" s="7">
        <f>SUMIFS(NK_XUAT_NHAP!O:O,NK_XUAT_NHAP!E:E,A1541,NK_XUAT_NHAP!B:B,"PXK")</f>
        <v>0</v>
      </c>
      <c r="M1541" s="7">
        <f t="shared" si="98"/>
        <v>0</v>
      </c>
      <c r="N1541" s="7">
        <f t="shared" si="99"/>
        <v>0</v>
      </c>
      <c r="O1541" s="7">
        <f t="shared" si="100"/>
        <v>0</v>
      </c>
    </row>
    <row r="1542" spans="1:15" ht="19.5" customHeight="1" x14ac:dyDescent="0.25">
      <c r="A1542" s="106" t="s">
        <v>2232</v>
      </c>
      <c r="B1542" s="21" t="s">
        <v>1090</v>
      </c>
      <c r="C1542" s="23" t="s">
        <v>49</v>
      </c>
      <c r="D1542" s="23">
        <v>0</v>
      </c>
      <c r="E1542" s="23"/>
      <c r="F1542" s="23">
        <v>9800</v>
      </c>
      <c r="G1542" s="107">
        <f t="shared" si="97"/>
        <v>0</v>
      </c>
      <c r="I1542" s="7">
        <f>SUMIFS(NK_XUAT_NHAP!L:L,NK_XUAT_NHAP!E:E,A1542,NK_XUAT_NHAP!B:B,"PNK")</f>
        <v>0</v>
      </c>
      <c r="J1542" s="7">
        <f>SUMIFS(NK_XUAT_NHAP!O:O,NK_XUAT_NHAP!E:E,A1542,NK_XUAT_NHAP!B:B,"PNK")</f>
        <v>0</v>
      </c>
      <c r="K1542" s="7">
        <f>SUMIFS(NK_XUAT_NHAP!L:L,NK_XUAT_NHAP!E:E,A1542,NK_XUAT_NHAP!B:B,"PXK")</f>
        <v>0</v>
      </c>
      <c r="L1542" s="7">
        <f>SUMIFS(NK_XUAT_NHAP!O:O,NK_XUAT_NHAP!E:E,A1542,NK_XUAT_NHAP!B:B,"PXK")</f>
        <v>0</v>
      </c>
      <c r="M1542" s="7">
        <f t="shared" si="98"/>
        <v>0</v>
      </c>
      <c r="N1542" s="7">
        <f t="shared" si="99"/>
        <v>0</v>
      </c>
      <c r="O1542" s="7">
        <f t="shared" si="100"/>
        <v>0</v>
      </c>
    </row>
    <row r="1543" spans="1:15" ht="19.5" customHeight="1" x14ac:dyDescent="0.25">
      <c r="A1543" s="106" t="s">
        <v>2233</v>
      </c>
      <c r="B1543" s="21" t="s">
        <v>1092</v>
      </c>
      <c r="C1543" s="23" t="s">
        <v>49</v>
      </c>
      <c r="D1543" s="23">
        <v>0</v>
      </c>
      <c r="E1543" s="23"/>
      <c r="F1543" s="23">
        <v>10500</v>
      </c>
      <c r="G1543" s="107">
        <f t="shared" si="97"/>
        <v>0</v>
      </c>
      <c r="I1543" s="7">
        <f>SUMIFS(NK_XUAT_NHAP!L:L,NK_XUAT_NHAP!E:E,A1543,NK_XUAT_NHAP!B:B,"PNK")</f>
        <v>0</v>
      </c>
      <c r="J1543" s="7">
        <f>SUMIFS(NK_XUAT_NHAP!O:O,NK_XUAT_NHAP!E:E,A1543,NK_XUAT_NHAP!B:B,"PNK")</f>
        <v>0</v>
      </c>
      <c r="K1543" s="7">
        <f>SUMIFS(NK_XUAT_NHAP!L:L,NK_XUAT_NHAP!E:E,A1543,NK_XUAT_NHAP!B:B,"PXK")</f>
        <v>0</v>
      </c>
      <c r="L1543" s="7">
        <f>SUMIFS(NK_XUAT_NHAP!O:O,NK_XUAT_NHAP!E:E,A1543,NK_XUAT_NHAP!B:B,"PXK")</f>
        <v>0</v>
      </c>
      <c r="M1543" s="7">
        <f t="shared" si="98"/>
        <v>0</v>
      </c>
      <c r="N1543" s="7">
        <f t="shared" si="99"/>
        <v>0</v>
      </c>
      <c r="O1543" s="7">
        <f t="shared" si="100"/>
        <v>0</v>
      </c>
    </row>
    <row r="1544" spans="1:15" ht="19.5" customHeight="1" x14ac:dyDescent="0.25">
      <c r="A1544" s="106" t="s">
        <v>2234</v>
      </c>
      <c r="B1544" s="21" t="s">
        <v>1094</v>
      </c>
      <c r="C1544" s="23" t="s">
        <v>49</v>
      </c>
      <c r="D1544" s="23">
        <v>0</v>
      </c>
      <c r="E1544" s="23"/>
      <c r="F1544" s="23">
        <v>11600</v>
      </c>
      <c r="G1544" s="107">
        <f t="shared" si="97"/>
        <v>0</v>
      </c>
      <c r="I1544" s="7">
        <f>SUMIFS(NK_XUAT_NHAP!L:L,NK_XUAT_NHAP!E:E,A1544,NK_XUAT_NHAP!B:B,"PNK")</f>
        <v>0</v>
      </c>
      <c r="J1544" s="7">
        <f>SUMIFS(NK_XUAT_NHAP!O:O,NK_XUAT_NHAP!E:E,A1544,NK_XUAT_NHAP!B:B,"PNK")</f>
        <v>0</v>
      </c>
      <c r="K1544" s="7">
        <f>SUMIFS(NK_XUAT_NHAP!L:L,NK_XUAT_NHAP!E:E,A1544,NK_XUAT_NHAP!B:B,"PXK")</f>
        <v>0</v>
      </c>
      <c r="L1544" s="7">
        <f>SUMIFS(NK_XUAT_NHAP!O:O,NK_XUAT_NHAP!E:E,A1544,NK_XUAT_NHAP!B:B,"PXK")</f>
        <v>0</v>
      </c>
      <c r="M1544" s="7">
        <f t="shared" si="98"/>
        <v>0</v>
      </c>
      <c r="N1544" s="7">
        <f t="shared" si="99"/>
        <v>0</v>
      </c>
      <c r="O1544" s="7">
        <f t="shared" si="100"/>
        <v>0</v>
      </c>
    </row>
    <row r="1545" spans="1:15" ht="19.5" customHeight="1" x14ac:dyDescent="0.25">
      <c r="A1545" s="106" t="s">
        <v>2235</v>
      </c>
      <c r="B1545" s="21" t="s">
        <v>1096</v>
      </c>
      <c r="C1545" s="23" t="s">
        <v>49</v>
      </c>
      <c r="D1545" s="23">
        <v>0</v>
      </c>
      <c r="E1545" s="23"/>
      <c r="F1545" s="23">
        <v>13800</v>
      </c>
      <c r="G1545" s="107">
        <f t="shared" si="97"/>
        <v>0</v>
      </c>
      <c r="I1545" s="7">
        <f>SUMIFS(NK_XUAT_NHAP!L:L,NK_XUAT_NHAP!E:E,A1545,NK_XUAT_NHAP!B:B,"PNK")</f>
        <v>0</v>
      </c>
      <c r="J1545" s="7">
        <f>SUMIFS(NK_XUAT_NHAP!O:O,NK_XUAT_NHAP!E:E,A1545,NK_XUAT_NHAP!B:B,"PNK")</f>
        <v>0</v>
      </c>
      <c r="K1545" s="7">
        <f>SUMIFS(NK_XUAT_NHAP!L:L,NK_XUAT_NHAP!E:E,A1545,NK_XUAT_NHAP!B:B,"PXK")</f>
        <v>0</v>
      </c>
      <c r="L1545" s="7">
        <f>SUMIFS(NK_XUAT_NHAP!O:O,NK_XUAT_NHAP!E:E,A1545,NK_XUAT_NHAP!B:B,"PXK")</f>
        <v>0</v>
      </c>
      <c r="M1545" s="7">
        <f t="shared" si="98"/>
        <v>0</v>
      </c>
      <c r="N1545" s="7">
        <f t="shared" si="99"/>
        <v>0</v>
      </c>
      <c r="O1545" s="7">
        <f t="shared" si="100"/>
        <v>0</v>
      </c>
    </row>
    <row r="1546" spans="1:15" ht="19.5" customHeight="1" x14ac:dyDescent="0.25">
      <c r="A1546" s="106" t="s">
        <v>2236</v>
      </c>
      <c r="B1546" s="21" t="s">
        <v>1098</v>
      </c>
      <c r="C1546" s="23" t="s">
        <v>49</v>
      </c>
      <c r="D1546" s="23">
        <v>0</v>
      </c>
      <c r="E1546" s="23"/>
      <c r="F1546" s="23">
        <v>17200</v>
      </c>
      <c r="G1546" s="107">
        <f t="shared" si="97"/>
        <v>0</v>
      </c>
      <c r="I1546" s="7">
        <f>SUMIFS(NK_XUAT_NHAP!L:L,NK_XUAT_NHAP!E:E,A1546,NK_XUAT_NHAP!B:B,"PNK")</f>
        <v>0</v>
      </c>
      <c r="J1546" s="7">
        <f>SUMIFS(NK_XUAT_NHAP!O:O,NK_XUAT_NHAP!E:E,A1546,NK_XUAT_NHAP!B:B,"PNK")</f>
        <v>0</v>
      </c>
      <c r="K1546" s="7">
        <f>SUMIFS(NK_XUAT_NHAP!L:L,NK_XUAT_NHAP!E:E,A1546,NK_XUAT_NHAP!B:B,"PXK")</f>
        <v>0</v>
      </c>
      <c r="L1546" s="7">
        <f>SUMIFS(NK_XUAT_NHAP!O:O,NK_XUAT_NHAP!E:E,A1546,NK_XUAT_NHAP!B:B,"PXK")</f>
        <v>0</v>
      </c>
      <c r="M1546" s="7">
        <f t="shared" si="98"/>
        <v>0</v>
      </c>
      <c r="N1546" s="7">
        <f t="shared" si="99"/>
        <v>0</v>
      </c>
      <c r="O1546" s="7">
        <f t="shared" si="100"/>
        <v>0</v>
      </c>
    </row>
    <row r="1547" spans="1:15" ht="19.5" customHeight="1" x14ac:dyDescent="0.25">
      <c r="A1547" s="106" t="s">
        <v>2237</v>
      </c>
      <c r="B1547" s="21" t="s">
        <v>1100</v>
      </c>
      <c r="C1547" s="23" t="s">
        <v>49</v>
      </c>
      <c r="D1547" s="23">
        <v>0</v>
      </c>
      <c r="E1547" s="23"/>
      <c r="F1547" s="23">
        <v>19100</v>
      </c>
      <c r="G1547" s="107">
        <f t="shared" si="97"/>
        <v>0</v>
      </c>
      <c r="I1547" s="7">
        <f>SUMIFS(NK_XUAT_NHAP!L:L,NK_XUAT_NHAP!E:E,A1547,NK_XUAT_NHAP!B:B,"PNK")</f>
        <v>0</v>
      </c>
      <c r="J1547" s="7">
        <f>SUMIFS(NK_XUAT_NHAP!O:O,NK_XUAT_NHAP!E:E,A1547,NK_XUAT_NHAP!B:B,"PNK")</f>
        <v>0</v>
      </c>
      <c r="K1547" s="7">
        <f>SUMIFS(NK_XUAT_NHAP!L:L,NK_XUAT_NHAP!E:E,A1547,NK_XUAT_NHAP!B:B,"PXK")</f>
        <v>0</v>
      </c>
      <c r="L1547" s="7">
        <f>SUMIFS(NK_XUAT_NHAP!O:O,NK_XUAT_NHAP!E:E,A1547,NK_XUAT_NHAP!B:B,"PXK")</f>
        <v>0</v>
      </c>
      <c r="M1547" s="7">
        <f t="shared" si="98"/>
        <v>0</v>
      </c>
      <c r="N1547" s="7">
        <f t="shared" si="99"/>
        <v>0</v>
      </c>
      <c r="O1547" s="7">
        <f t="shared" si="100"/>
        <v>0</v>
      </c>
    </row>
    <row r="1548" spans="1:15" ht="19.5" customHeight="1" x14ac:dyDescent="0.25">
      <c r="A1548" s="106" t="s">
        <v>2238</v>
      </c>
      <c r="B1548" s="21" t="s">
        <v>1102</v>
      </c>
      <c r="C1548" s="23" t="s">
        <v>49</v>
      </c>
      <c r="D1548" s="23">
        <v>0</v>
      </c>
      <c r="E1548" s="23"/>
      <c r="F1548" s="23">
        <v>24000</v>
      </c>
      <c r="G1548" s="107">
        <f t="shared" si="97"/>
        <v>0</v>
      </c>
      <c r="I1548" s="7">
        <f>SUMIFS(NK_XUAT_NHAP!L:L,NK_XUAT_NHAP!E:E,A1548,NK_XUAT_NHAP!B:B,"PNK")</f>
        <v>0</v>
      </c>
      <c r="J1548" s="7">
        <f>SUMIFS(NK_XUAT_NHAP!O:O,NK_XUAT_NHAP!E:E,A1548,NK_XUAT_NHAP!B:B,"PNK")</f>
        <v>0</v>
      </c>
      <c r="K1548" s="7">
        <f>SUMIFS(NK_XUAT_NHAP!L:L,NK_XUAT_NHAP!E:E,A1548,NK_XUAT_NHAP!B:B,"PXK")</f>
        <v>0</v>
      </c>
      <c r="L1548" s="7">
        <f>SUMIFS(NK_XUAT_NHAP!O:O,NK_XUAT_NHAP!E:E,A1548,NK_XUAT_NHAP!B:B,"PXK")</f>
        <v>0</v>
      </c>
      <c r="M1548" s="7">
        <f t="shared" si="98"/>
        <v>0</v>
      </c>
      <c r="N1548" s="7">
        <f t="shared" si="99"/>
        <v>0</v>
      </c>
      <c r="O1548" s="7">
        <f t="shared" si="100"/>
        <v>0</v>
      </c>
    </row>
    <row r="1549" spans="1:15" ht="19.5" customHeight="1" x14ac:dyDescent="0.25">
      <c r="A1549" s="106" t="s">
        <v>2239</v>
      </c>
      <c r="B1549" s="21" t="s">
        <v>1104</v>
      </c>
      <c r="C1549" s="23" t="s">
        <v>49</v>
      </c>
      <c r="D1549" s="23">
        <v>0</v>
      </c>
      <c r="E1549" s="23"/>
      <c r="F1549" s="23">
        <v>26800</v>
      </c>
      <c r="G1549" s="107">
        <f t="shared" si="97"/>
        <v>0</v>
      </c>
      <c r="I1549" s="7">
        <f>SUMIFS(NK_XUAT_NHAP!L:L,NK_XUAT_NHAP!E:E,A1549,NK_XUAT_NHAP!B:B,"PNK")</f>
        <v>0</v>
      </c>
      <c r="J1549" s="7">
        <f>SUMIFS(NK_XUAT_NHAP!O:O,NK_XUAT_NHAP!E:E,A1549,NK_XUAT_NHAP!B:B,"PNK")</f>
        <v>0</v>
      </c>
      <c r="K1549" s="7">
        <f>SUMIFS(NK_XUAT_NHAP!L:L,NK_XUAT_NHAP!E:E,A1549,NK_XUAT_NHAP!B:B,"PXK")</f>
        <v>0</v>
      </c>
      <c r="L1549" s="7">
        <f>SUMIFS(NK_XUAT_NHAP!O:O,NK_XUAT_NHAP!E:E,A1549,NK_XUAT_NHAP!B:B,"PXK")</f>
        <v>0</v>
      </c>
      <c r="M1549" s="7">
        <f t="shared" si="98"/>
        <v>0</v>
      </c>
      <c r="N1549" s="7">
        <f t="shared" si="99"/>
        <v>0</v>
      </c>
      <c r="O1549" s="7">
        <f t="shared" si="100"/>
        <v>0</v>
      </c>
    </row>
    <row r="1550" spans="1:15" ht="19.5" customHeight="1" x14ac:dyDescent="0.25">
      <c r="A1550" s="106" t="s">
        <v>2240</v>
      </c>
      <c r="B1550" s="21" t="s">
        <v>1106</v>
      </c>
      <c r="C1550" s="23" t="s">
        <v>49</v>
      </c>
      <c r="D1550" s="23">
        <v>0</v>
      </c>
      <c r="E1550" s="23"/>
      <c r="F1550" s="23">
        <v>31800</v>
      </c>
      <c r="G1550" s="107">
        <f t="shared" si="97"/>
        <v>0</v>
      </c>
      <c r="I1550" s="7">
        <f>SUMIFS(NK_XUAT_NHAP!L:L,NK_XUAT_NHAP!E:E,A1550,NK_XUAT_NHAP!B:B,"PNK")</f>
        <v>0</v>
      </c>
      <c r="J1550" s="7">
        <f>SUMIFS(NK_XUAT_NHAP!O:O,NK_XUAT_NHAP!E:E,A1550,NK_XUAT_NHAP!B:B,"PNK")</f>
        <v>0</v>
      </c>
      <c r="K1550" s="7">
        <f>SUMIFS(NK_XUAT_NHAP!L:L,NK_XUAT_NHAP!E:E,A1550,NK_XUAT_NHAP!B:B,"PXK")</f>
        <v>0</v>
      </c>
      <c r="L1550" s="7">
        <f>SUMIFS(NK_XUAT_NHAP!O:O,NK_XUAT_NHAP!E:E,A1550,NK_XUAT_NHAP!B:B,"PXK")</f>
        <v>0</v>
      </c>
      <c r="M1550" s="7">
        <f t="shared" si="98"/>
        <v>0</v>
      </c>
      <c r="N1550" s="7">
        <f t="shared" si="99"/>
        <v>0</v>
      </c>
      <c r="O1550" s="7">
        <f t="shared" si="100"/>
        <v>0</v>
      </c>
    </row>
    <row r="1551" spans="1:15" ht="19.5" customHeight="1" x14ac:dyDescent="0.25">
      <c r="A1551" s="106" t="s">
        <v>2241</v>
      </c>
      <c r="B1551" s="21" t="s">
        <v>1108</v>
      </c>
      <c r="C1551" s="23" t="s">
        <v>49</v>
      </c>
      <c r="D1551" s="23">
        <v>0</v>
      </c>
      <c r="E1551" s="23"/>
      <c r="F1551" s="23">
        <v>36800</v>
      </c>
      <c r="G1551" s="107">
        <f t="shared" si="97"/>
        <v>0</v>
      </c>
      <c r="I1551" s="7">
        <f>SUMIFS(NK_XUAT_NHAP!L:L,NK_XUAT_NHAP!E:E,A1551,NK_XUAT_NHAP!B:B,"PNK")</f>
        <v>0</v>
      </c>
      <c r="J1551" s="7">
        <f>SUMIFS(NK_XUAT_NHAP!O:O,NK_XUAT_NHAP!E:E,A1551,NK_XUAT_NHAP!B:B,"PNK")</f>
        <v>0</v>
      </c>
      <c r="K1551" s="7">
        <f>SUMIFS(NK_XUAT_NHAP!L:L,NK_XUAT_NHAP!E:E,A1551,NK_XUAT_NHAP!B:B,"PXK")</f>
        <v>0</v>
      </c>
      <c r="L1551" s="7">
        <f>SUMIFS(NK_XUAT_NHAP!O:O,NK_XUAT_NHAP!E:E,A1551,NK_XUAT_NHAP!B:B,"PXK")</f>
        <v>0</v>
      </c>
      <c r="M1551" s="7">
        <f t="shared" si="98"/>
        <v>0</v>
      </c>
      <c r="N1551" s="7">
        <f t="shared" si="99"/>
        <v>0</v>
      </c>
      <c r="O1551" s="7">
        <f t="shared" si="100"/>
        <v>0</v>
      </c>
    </row>
    <row r="1552" spans="1:15" ht="19.5" customHeight="1" x14ac:dyDescent="0.25">
      <c r="A1552" s="106" t="s">
        <v>2242</v>
      </c>
      <c r="B1552" s="21" t="s">
        <v>1110</v>
      </c>
      <c r="C1552" s="23" t="s">
        <v>49</v>
      </c>
      <c r="D1552" s="23">
        <v>0</v>
      </c>
      <c r="E1552" s="23"/>
      <c r="F1552" s="23">
        <v>42800</v>
      </c>
      <c r="G1552" s="107">
        <f t="shared" si="97"/>
        <v>0</v>
      </c>
      <c r="I1552" s="7">
        <f>SUMIFS(NK_XUAT_NHAP!L:L,NK_XUAT_NHAP!E:E,A1552,NK_XUAT_NHAP!B:B,"PNK")</f>
        <v>0</v>
      </c>
      <c r="J1552" s="7">
        <f>SUMIFS(NK_XUAT_NHAP!O:O,NK_XUAT_NHAP!E:E,A1552,NK_XUAT_NHAP!B:B,"PNK")</f>
        <v>0</v>
      </c>
      <c r="K1552" s="7">
        <f>SUMIFS(NK_XUAT_NHAP!L:L,NK_XUAT_NHAP!E:E,A1552,NK_XUAT_NHAP!B:B,"PXK")</f>
        <v>0</v>
      </c>
      <c r="L1552" s="7">
        <f>SUMIFS(NK_XUAT_NHAP!O:O,NK_XUAT_NHAP!E:E,A1552,NK_XUAT_NHAP!B:B,"PXK")</f>
        <v>0</v>
      </c>
      <c r="M1552" s="7">
        <f t="shared" si="98"/>
        <v>0</v>
      </c>
      <c r="N1552" s="7">
        <f t="shared" si="99"/>
        <v>0</v>
      </c>
      <c r="O1552" s="7">
        <f t="shared" si="100"/>
        <v>0</v>
      </c>
    </row>
    <row r="1553" spans="1:15" ht="19.5" customHeight="1" x14ac:dyDescent="0.25">
      <c r="A1553" s="106" t="s">
        <v>2243</v>
      </c>
      <c r="B1553" s="21" t="s">
        <v>1112</v>
      </c>
      <c r="C1553" s="23" t="s">
        <v>49</v>
      </c>
      <c r="D1553" s="23">
        <v>0</v>
      </c>
      <c r="E1553" s="23"/>
      <c r="F1553" s="23">
        <v>46900</v>
      </c>
      <c r="G1553" s="107">
        <f t="shared" si="97"/>
        <v>0</v>
      </c>
      <c r="I1553" s="7">
        <f>SUMIFS(NK_XUAT_NHAP!L:L,NK_XUAT_NHAP!E:E,A1553,NK_XUAT_NHAP!B:B,"PNK")</f>
        <v>0</v>
      </c>
      <c r="J1553" s="7">
        <f>SUMIFS(NK_XUAT_NHAP!O:O,NK_XUAT_NHAP!E:E,A1553,NK_XUAT_NHAP!B:B,"PNK")</f>
        <v>0</v>
      </c>
      <c r="K1553" s="7">
        <f>SUMIFS(NK_XUAT_NHAP!L:L,NK_XUAT_NHAP!E:E,A1553,NK_XUAT_NHAP!B:B,"PXK")</f>
        <v>0</v>
      </c>
      <c r="L1553" s="7">
        <f>SUMIFS(NK_XUAT_NHAP!O:O,NK_XUAT_NHAP!E:E,A1553,NK_XUAT_NHAP!B:B,"PXK")</f>
        <v>0</v>
      </c>
      <c r="M1553" s="7">
        <f t="shared" si="98"/>
        <v>0</v>
      </c>
      <c r="N1553" s="7">
        <f t="shared" si="99"/>
        <v>0</v>
      </c>
      <c r="O1553" s="7">
        <f t="shared" si="100"/>
        <v>0</v>
      </c>
    </row>
    <row r="1554" spans="1:15" ht="19.5" customHeight="1" x14ac:dyDescent="0.25">
      <c r="A1554" s="106" t="s">
        <v>2244</v>
      </c>
      <c r="B1554" s="21" t="s">
        <v>1114</v>
      </c>
      <c r="C1554" s="23" t="s">
        <v>49</v>
      </c>
      <c r="D1554" s="23">
        <v>0</v>
      </c>
      <c r="E1554" s="23"/>
      <c r="F1554" s="23">
        <v>58300</v>
      </c>
      <c r="G1554" s="107">
        <f t="shared" si="97"/>
        <v>0</v>
      </c>
      <c r="I1554" s="7">
        <f>SUMIFS(NK_XUAT_NHAP!L:L,NK_XUAT_NHAP!E:E,A1554,NK_XUAT_NHAP!B:B,"PNK")</f>
        <v>0</v>
      </c>
      <c r="J1554" s="7">
        <f>SUMIFS(NK_XUAT_NHAP!O:O,NK_XUAT_NHAP!E:E,A1554,NK_XUAT_NHAP!B:B,"PNK")</f>
        <v>0</v>
      </c>
      <c r="K1554" s="7">
        <f>SUMIFS(NK_XUAT_NHAP!L:L,NK_XUAT_NHAP!E:E,A1554,NK_XUAT_NHAP!B:B,"PXK")</f>
        <v>0</v>
      </c>
      <c r="L1554" s="7">
        <f>SUMIFS(NK_XUAT_NHAP!O:O,NK_XUAT_NHAP!E:E,A1554,NK_XUAT_NHAP!B:B,"PXK")</f>
        <v>0</v>
      </c>
      <c r="M1554" s="7">
        <f t="shared" si="98"/>
        <v>0</v>
      </c>
      <c r="N1554" s="7">
        <f t="shared" si="99"/>
        <v>0</v>
      </c>
      <c r="O1554" s="7">
        <f t="shared" si="100"/>
        <v>0</v>
      </c>
    </row>
    <row r="1555" spans="1:15" ht="19.5" customHeight="1" x14ac:dyDescent="0.25">
      <c r="A1555" s="106" t="s">
        <v>2245</v>
      </c>
      <c r="B1555" s="21" t="s">
        <v>1116</v>
      </c>
      <c r="C1555" s="23" t="s">
        <v>49</v>
      </c>
      <c r="D1555" s="23">
        <v>0</v>
      </c>
      <c r="E1555" s="23"/>
      <c r="F1555" s="23">
        <v>58500</v>
      </c>
      <c r="G1555" s="107">
        <f t="shared" si="97"/>
        <v>0</v>
      </c>
      <c r="I1555" s="7">
        <f>SUMIFS(NK_XUAT_NHAP!L:L,NK_XUAT_NHAP!E:E,A1555,NK_XUAT_NHAP!B:B,"PNK")</f>
        <v>0</v>
      </c>
      <c r="J1555" s="7">
        <f>SUMIFS(NK_XUAT_NHAP!O:O,NK_XUAT_NHAP!E:E,A1555,NK_XUAT_NHAP!B:B,"PNK")</f>
        <v>0</v>
      </c>
      <c r="K1555" s="7">
        <f>SUMIFS(NK_XUAT_NHAP!L:L,NK_XUAT_NHAP!E:E,A1555,NK_XUAT_NHAP!B:B,"PXK")</f>
        <v>0</v>
      </c>
      <c r="L1555" s="7">
        <f>SUMIFS(NK_XUAT_NHAP!O:O,NK_XUAT_NHAP!E:E,A1555,NK_XUAT_NHAP!B:B,"PXK")</f>
        <v>0</v>
      </c>
      <c r="M1555" s="7">
        <f t="shared" si="98"/>
        <v>0</v>
      </c>
      <c r="N1555" s="7">
        <f t="shared" si="99"/>
        <v>0</v>
      </c>
      <c r="O1555" s="7">
        <f t="shared" si="100"/>
        <v>0</v>
      </c>
    </row>
    <row r="1556" spans="1:15" ht="19.5" customHeight="1" x14ac:dyDescent="0.25">
      <c r="A1556" s="106" t="s">
        <v>2246</v>
      </c>
      <c r="B1556" s="21" t="s">
        <v>1118</v>
      </c>
      <c r="C1556" s="23" t="s">
        <v>49</v>
      </c>
      <c r="D1556" s="23">
        <v>0</v>
      </c>
      <c r="E1556" s="23"/>
      <c r="F1556" s="23">
        <v>74000</v>
      </c>
      <c r="G1556" s="107">
        <f t="shared" si="97"/>
        <v>0</v>
      </c>
      <c r="I1556" s="7">
        <f>SUMIFS(NK_XUAT_NHAP!L:L,NK_XUAT_NHAP!E:E,A1556,NK_XUAT_NHAP!B:B,"PNK")</f>
        <v>0</v>
      </c>
      <c r="J1556" s="7">
        <f>SUMIFS(NK_XUAT_NHAP!O:O,NK_XUAT_NHAP!E:E,A1556,NK_XUAT_NHAP!B:B,"PNK")</f>
        <v>0</v>
      </c>
      <c r="K1556" s="7">
        <f>SUMIFS(NK_XUAT_NHAP!L:L,NK_XUAT_NHAP!E:E,A1556,NK_XUAT_NHAP!B:B,"PXK")</f>
        <v>0</v>
      </c>
      <c r="L1556" s="7">
        <f>SUMIFS(NK_XUAT_NHAP!O:O,NK_XUAT_NHAP!E:E,A1556,NK_XUAT_NHAP!B:B,"PXK")</f>
        <v>0</v>
      </c>
      <c r="M1556" s="7">
        <f t="shared" si="98"/>
        <v>0</v>
      </c>
      <c r="N1556" s="7">
        <f t="shared" si="99"/>
        <v>0</v>
      </c>
      <c r="O1556" s="7">
        <f t="shared" si="100"/>
        <v>0</v>
      </c>
    </row>
    <row r="1557" spans="1:15" ht="19.5" customHeight="1" x14ac:dyDescent="0.25">
      <c r="A1557" s="106" t="s">
        <v>2247</v>
      </c>
      <c r="B1557" s="21" t="s">
        <v>1120</v>
      </c>
      <c r="C1557" s="23" t="s">
        <v>49</v>
      </c>
      <c r="D1557" s="23">
        <v>0</v>
      </c>
      <c r="E1557" s="23"/>
      <c r="F1557" s="23">
        <v>88000</v>
      </c>
      <c r="G1557" s="107">
        <f t="shared" si="97"/>
        <v>0</v>
      </c>
      <c r="I1557" s="7">
        <f>SUMIFS(NK_XUAT_NHAP!L:L,NK_XUAT_NHAP!E:E,A1557,NK_XUAT_NHAP!B:B,"PNK")</f>
        <v>0</v>
      </c>
      <c r="J1557" s="7">
        <f>SUMIFS(NK_XUAT_NHAP!O:O,NK_XUAT_NHAP!E:E,A1557,NK_XUAT_NHAP!B:B,"PNK")</f>
        <v>0</v>
      </c>
      <c r="K1557" s="7">
        <f>SUMIFS(NK_XUAT_NHAP!L:L,NK_XUAT_NHAP!E:E,A1557,NK_XUAT_NHAP!B:B,"PXK")</f>
        <v>0</v>
      </c>
      <c r="L1557" s="7">
        <f>SUMIFS(NK_XUAT_NHAP!O:O,NK_XUAT_NHAP!E:E,A1557,NK_XUAT_NHAP!B:B,"PXK")</f>
        <v>0</v>
      </c>
      <c r="M1557" s="7">
        <f t="shared" si="98"/>
        <v>0</v>
      </c>
      <c r="N1557" s="7">
        <f t="shared" si="99"/>
        <v>0</v>
      </c>
      <c r="O1557" s="7">
        <f t="shared" si="100"/>
        <v>0</v>
      </c>
    </row>
    <row r="1558" spans="1:15" ht="19.5" customHeight="1" x14ac:dyDescent="0.25">
      <c r="A1558" s="106" t="s">
        <v>2248</v>
      </c>
      <c r="B1558" s="21" t="s">
        <v>1122</v>
      </c>
      <c r="C1558" s="23" t="s">
        <v>49</v>
      </c>
      <c r="D1558" s="23">
        <v>0</v>
      </c>
      <c r="E1558" s="23"/>
      <c r="F1558" s="23">
        <v>101900</v>
      </c>
      <c r="G1558" s="107">
        <f t="shared" si="97"/>
        <v>0</v>
      </c>
      <c r="I1558" s="7">
        <f>SUMIFS(NK_XUAT_NHAP!L:L,NK_XUAT_NHAP!E:E,A1558,NK_XUAT_NHAP!B:B,"PNK")</f>
        <v>0</v>
      </c>
      <c r="J1558" s="7">
        <f>SUMIFS(NK_XUAT_NHAP!O:O,NK_XUAT_NHAP!E:E,A1558,NK_XUAT_NHAP!B:B,"PNK")</f>
        <v>0</v>
      </c>
      <c r="K1558" s="7">
        <f>SUMIFS(NK_XUAT_NHAP!L:L,NK_XUAT_NHAP!E:E,A1558,NK_XUAT_NHAP!B:B,"PXK")</f>
        <v>0</v>
      </c>
      <c r="L1558" s="7">
        <f>SUMIFS(NK_XUAT_NHAP!O:O,NK_XUAT_NHAP!E:E,A1558,NK_XUAT_NHAP!B:B,"PXK")</f>
        <v>0</v>
      </c>
      <c r="M1558" s="7">
        <f t="shared" si="98"/>
        <v>0</v>
      </c>
      <c r="N1558" s="7">
        <f t="shared" si="99"/>
        <v>0</v>
      </c>
      <c r="O1558" s="7">
        <f t="shared" si="100"/>
        <v>0</v>
      </c>
    </row>
    <row r="1559" spans="1:15" ht="19.5" customHeight="1" x14ac:dyDescent="0.25">
      <c r="A1559" s="106" t="s">
        <v>2249</v>
      </c>
      <c r="B1559" s="21" t="s">
        <v>1124</v>
      </c>
      <c r="C1559" s="23" t="s">
        <v>49</v>
      </c>
      <c r="D1559" s="23">
        <v>0</v>
      </c>
      <c r="E1559" s="23"/>
      <c r="F1559" s="23">
        <v>112600</v>
      </c>
      <c r="G1559" s="107">
        <f t="shared" si="97"/>
        <v>0</v>
      </c>
      <c r="I1559" s="7">
        <f>SUMIFS(NK_XUAT_NHAP!L:L,NK_XUAT_NHAP!E:E,A1559,NK_XUAT_NHAP!B:B,"PNK")</f>
        <v>0</v>
      </c>
      <c r="J1559" s="7">
        <f>SUMIFS(NK_XUAT_NHAP!O:O,NK_XUAT_NHAP!E:E,A1559,NK_XUAT_NHAP!B:B,"PNK")</f>
        <v>0</v>
      </c>
      <c r="K1559" s="7">
        <f>SUMIFS(NK_XUAT_NHAP!L:L,NK_XUAT_NHAP!E:E,A1559,NK_XUAT_NHAP!B:B,"PXK")</f>
        <v>0</v>
      </c>
      <c r="L1559" s="7">
        <f>SUMIFS(NK_XUAT_NHAP!O:O,NK_XUAT_NHAP!E:E,A1559,NK_XUAT_NHAP!B:B,"PXK")</f>
        <v>0</v>
      </c>
      <c r="M1559" s="7">
        <f t="shared" si="98"/>
        <v>0</v>
      </c>
      <c r="N1559" s="7">
        <f t="shared" si="99"/>
        <v>0</v>
      </c>
      <c r="O1559" s="7">
        <f t="shared" si="100"/>
        <v>0</v>
      </c>
    </row>
    <row r="1560" spans="1:15" ht="19.5" customHeight="1" x14ac:dyDescent="0.25">
      <c r="A1560" s="106" t="s">
        <v>2250</v>
      </c>
      <c r="B1560" s="21" t="s">
        <v>1126</v>
      </c>
      <c r="C1560" s="23" t="s">
        <v>49</v>
      </c>
      <c r="D1560" s="23">
        <v>0</v>
      </c>
      <c r="E1560" s="23"/>
      <c r="F1560" s="23">
        <v>144900</v>
      </c>
      <c r="G1560" s="107">
        <f t="shared" si="97"/>
        <v>0</v>
      </c>
      <c r="I1560" s="7">
        <f>SUMIFS(NK_XUAT_NHAP!L:L,NK_XUAT_NHAP!E:E,A1560,NK_XUAT_NHAP!B:B,"PNK")</f>
        <v>0</v>
      </c>
      <c r="J1560" s="7">
        <f>SUMIFS(NK_XUAT_NHAP!O:O,NK_XUAT_NHAP!E:E,A1560,NK_XUAT_NHAP!B:B,"PNK")</f>
        <v>0</v>
      </c>
      <c r="K1560" s="7">
        <f>SUMIFS(NK_XUAT_NHAP!L:L,NK_XUAT_NHAP!E:E,A1560,NK_XUAT_NHAP!B:B,"PXK")</f>
        <v>0</v>
      </c>
      <c r="L1560" s="7">
        <f>SUMIFS(NK_XUAT_NHAP!O:O,NK_XUAT_NHAP!E:E,A1560,NK_XUAT_NHAP!B:B,"PXK")</f>
        <v>0</v>
      </c>
      <c r="M1560" s="7">
        <f t="shared" si="98"/>
        <v>0</v>
      </c>
      <c r="N1560" s="7">
        <f t="shared" si="99"/>
        <v>0</v>
      </c>
      <c r="O1560" s="7">
        <f t="shared" si="100"/>
        <v>0</v>
      </c>
    </row>
    <row r="1561" spans="1:15" ht="19.5" customHeight="1" x14ac:dyDescent="0.25">
      <c r="A1561" s="106" t="s">
        <v>2251</v>
      </c>
      <c r="B1561" s="21" t="s">
        <v>1128</v>
      </c>
      <c r="C1561" s="23" t="s">
        <v>49</v>
      </c>
      <c r="D1561" s="23">
        <v>0</v>
      </c>
      <c r="E1561" s="23"/>
      <c r="F1561" s="23">
        <v>191700</v>
      </c>
      <c r="G1561" s="107">
        <f t="shared" si="97"/>
        <v>0</v>
      </c>
      <c r="I1561" s="7">
        <f>SUMIFS(NK_XUAT_NHAP!L:L,NK_XUAT_NHAP!E:E,A1561,NK_XUAT_NHAP!B:B,"PNK")</f>
        <v>0</v>
      </c>
      <c r="J1561" s="7">
        <f>SUMIFS(NK_XUAT_NHAP!O:O,NK_XUAT_NHAP!E:E,A1561,NK_XUAT_NHAP!B:B,"PNK")</f>
        <v>0</v>
      </c>
      <c r="K1561" s="7">
        <f>SUMIFS(NK_XUAT_NHAP!L:L,NK_XUAT_NHAP!E:E,A1561,NK_XUAT_NHAP!B:B,"PXK")</f>
        <v>0</v>
      </c>
      <c r="L1561" s="7">
        <f>SUMIFS(NK_XUAT_NHAP!O:O,NK_XUAT_NHAP!E:E,A1561,NK_XUAT_NHAP!B:B,"PXK")</f>
        <v>0</v>
      </c>
      <c r="M1561" s="7">
        <f t="shared" si="98"/>
        <v>0</v>
      </c>
      <c r="N1561" s="7">
        <f t="shared" si="99"/>
        <v>0</v>
      </c>
      <c r="O1561" s="7">
        <f t="shared" si="100"/>
        <v>0</v>
      </c>
    </row>
    <row r="1562" spans="1:15" ht="19.5" customHeight="1" x14ac:dyDescent="0.25">
      <c r="A1562" s="106" t="s">
        <v>2252</v>
      </c>
      <c r="B1562" s="21" t="s">
        <v>1130</v>
      </c>
      <c r="C1562" s="23" t="s">
        <v>49</v>
      </c>
      <c r="D1562" s="23">
        <v>0</v>
      </c>
      <c r="E1562" s="23"/>
      <c r="F1562" s="23">
        <v>225900</v>
      </c>
      <c r="G1562" s="107">
        <f t="shared" si="97"/>
        <v>0</v>
      </c>
      <c r="I1562" s="7">
        <f>SUMIFS(NK_XUAT_NHAP!L:L,NK_XUAT_NHAP!E:E,A1562,NK_XUAT_NHAP!B:B,"PNK")</f>
        <v>0</v>
      </c>
      <c r="J1562" s="7">
        <f>SUMIFS(NK_XUAT_NHAP!O:O,NK_XUAT_NHAP!E:E,A1562,NK_XUAT_NHAP!B:B,"PNK")</f>
        <v>0</v>
      </c>
      <c r="K1562" s="7">
        <f>SUMIFS(NK_XUAT_NHAP!L:L,NK_XUAT_NHAP!E:E,A1562,NK_XUAT_NHAP!B:B,"PXK")</f>
        <v>0</v>
      </c>
      <c r="L1562" s="7">
        <f>SUMIFS(NK_XUAT_NHAP!O:O,NK_XUAT_NHAP!E:E,A1562,NK_XUAT_NHAP!B:B,"PXK")</f>
        <v>0</v>
      </c>
      <c r="M1562" s="7">
        <f t="shared" si="98"/>
        <v>0</v>
      </c>
      <c r="N1562" s="7">
        <f t="shared" si="99"/>
        <v>0</v>
      </c>
      <c r="O1562" s="7">
        <f t="shared" si="100"/>
        <v>0</v>
      </c>
    </row>
    <row r="1563" spans="1:15" ht="19.5" customHeight="1" x14ac:dyDescent="0.25">
      <c r="A1563" s="106" t="s">
        <v>2253</v>
      </c>
      <c r="B1563" s="21" t="s">
        <v>1132</v>
      </c>
      <c r="C1563" s="23" t="s">
        <v>49</v>
      </c>
      <c r="D1563" s="23">
        <v>0</v>
      </c>
      <c r="E1563" s="23"/>
      <c r="F1563" s="23">
        <v>11000</v>
      </c>
      <c r="G1563" s="107">
        <f t="shared" si="97"/>
        <v>0</v>
      </c>
      <c r="I1563" s="7">
        <f>SUMIFS(NK_XUAT_NHAP!L:L,NK_XUAT_NHAP!E:E,A1563,NK_XUAT_NHAP!B:B,"PNK")</f>
        <v>0</v>
      </c>
      <c r="J1563" s="7">
        <f>SUMIFS(NK_XUAT_NHAP!O:O,NK_XUAT_NHAP!E:E,A1563,NK_XUAT_NHAP!B:B,"PNK")</f>
        <v>0</v>
      </c>
      <c r="K1563" s="7">
        <f>SUMIFS(NK_XUAT_NHAP!L:L,NK_XUAT_NHAP!E:E,A1563,NK_XUAT_NHAP!B:B,"PXK")</f>
        <v>0</v>
      </c>
      <c r="L1563" s="7">
        <f>SUMIFS(NK_XUAT_NHAP!O:O,NK_XUAT_NHAP!E:E,A1563,NK_XUAT_NHAP!B:B,"PXK")</f>
        <v>0</v>
      </c>
      <c r="M1563" s="7">
        <f t="shared" si="98"/>
        <v>0</v>
      </c>
      <c r="N1563" s="7">
        <f t="shared" si="99"/>
        <v>0</v>
      </c>
      <c r="O1563" s="7">
        <f t="shared" si="100"/>
        <v>0</v>
      </c>
    </row>
    <row r="1564" spans="1:15" ht="19.5" customHeight="1" x14ac:dyDescent="0.25">
      <c r="A1564" s="106" t="s">
        <v>2254</v>
      </c>
      <c r="B1564" s="21" t="s">
        <v>1134</v>
      </c>
      <c r="C1564" s="23" t="s">
        <v>49</v>
      </c>
      <c r="D1564" s="23">
        <v>0</v>
      </c>
      <c r="E1564" s="23"/>
      <c r="F1564" s="23">
        <v>11900</v>
      </c>
      <c r="G1564" s="107">
        <f t="shared" si="97"/>
        <v>0</v>
      </c>
      <c r="I1564" s="7">
        <f>SUMIFS(NK_XUAT_NHAP!L:L,NK_XUAT_NHAP!E:E,A1564,NK_XUAT_NHAP!B:B,"PNK")</f>
        <v>0</v>
      </c>
      <c r="J1564" s="7">
        <f>SUMIFS(NK_XUAT_NHAP!O:O,NK_XUAT_NHAP!E:E,A1564,NK_XUAT_NHAP!B:B,"PNK")</f>
        <v>0</v>
      </c>
      <c r="K1564" s="7">
        <f>SUMIFS(NK_XUAT_NHAP!L:L,NK_XUAT_NHAP!E:E,A1564,NK_XUAT_NHAP!B:B,"PXK")</f>
        <v>0</v>
      </c>
      <c r="L1564" s="7">
        <f>SUMIFS(NK_XUAT_NHAP!O:O,NK_XUAT_NHAP!E:E,A1564,NK_XUAT_NHAP!B:B,"PXK")</f>
        <v>0</v>
      </c>
      <c r="M1564" s="7">
        <f t="shared" si="98"/>
        <v>0</v>
      </c>
      <c r="N1564" s="7">
        <f t="shared" si="99"/>
        <v>0</v>
      </c>
      <c r="O1564" s="7">
        <f t="shared" si="100"/>
        <v>0</v>
      </c>
    </row>
    <row r="1565" spans="1:15" ht="19.5" customHeight="1" x14ac:dyDescent="0.25">
      <c r="A1565" s="106" t="s">
        <v>2255</v>
      </c>
      <c r="B1565" s="21" t="s">
        <v>1136</v>
      </c>
      <c r="C1565" s="23" t="s">
        <v>49</v>
      </c>
      <c r="D1565" s="23">
        <v>0</v>
      </c>
      <c r="E1565" s="23"/>
      <c r="F1565" s="23">
        <v>13100</v>
      </c>
      <c r="G1565" s="107">
        <f t="shared" si="97"/>
        <v>0</v>
      </c>
      <c r="I1565" s="7">
        <f>SUMIFS(NK_XUAT_NHAP!L:L,NK_XUAT_NHAP!E:E,A1565,NK_XUAT_NHAP!B:B,"PNK")</f>
        <v>0</v>
      </c>
      <c r="J1565" s="7">
        <f>SUMIFS(NK_XUAT_NHAP!O:O,NK_XUAT_NHAP!E:E,A1565,NK_XUAT_NHAP!B:B,"PNK")</f>
        <v>0</v>
      </c>
      <c r="K1565" s="7">
        <f>SUMIFS(NK_XUAT_NHAP!L:L,NK_XUAT_NHAP!E:E,A1565,NK_XUAT_NHAP!B:B,"PXK")</f>
        <v>0</v>
      </c>
      <c r="L1565" s="7">
        <f>SUMIFS(NK_XUAT_NHAP!O:O,NK_XUAT_NHAP!E:E,A1565,NK_XUAT_NHAP!B:B,"PXK")</f>
        <v>0</v>
      </c>
      <c r="M1565" s="7">
        <f t="shared" si="98"/>
        <v>0</v>
      </c>
      <c r="N1565" s="7">
        <f t="shared" si="99"/>
        <v>0</v>
      </c>
      <c r="O1565" s="7">
        <f t="shared" si="100"/>
        <v>0</v>
      </c>
    </row>
    <row r="1566" spans="1:15" ht="19.5" customHeight="1" x14ac:dyDescent="0.25">
      <c r="A1566" s="106" t="s">
        <v>2256</v>
      </c>
      <c r="B1566" s="21" t="s">
        <v>1138</v>
      </c>
      <c r="C1566" s="23" t="s">
        <v>49</v>
      </c>
      <c r="D1566" s="23">
        <v>0</v>
      </c>
      <c r="E1566" s="23"/>
      <c r="F1566" s="23">
        <v>14100</v>
      </c>
      <c r="G1566" s="107">
        <f t="shared" si="97"/>
        <v>0</v>
      </c>
      <c r="I1566" s="7">
        <f>SUMIFS(NK_XUAT_NHAP!L:L,NK_XUAT_NHAP!E:E,A1566,NK_XUAT_NHAP!B:B,"PNK")</f>
        <v>0</v>
      </c>
      <c r="J1566" s="7">
        <f>SUMIFS(NK_XUAT_NHAP!O:O,NK_XUAT_NHAP!E:E,A1566,NK_XUAT_NHAP!B:B,"PNK")</f>
        <v>0</v>
      </c>
      <c r="K1566" s="7">
        <f>SUMIFS(NK_XUAT_NHAP!L:L,NK_XUAT_NHAP!E:E,A1566,NK_XUAT_NHAP!B:B,"PXK")</f>
        <v>0</v>
      </c>
      <c r="L1566" s="7">
        <f>SUMIFS(NK_XUAT_NHAP!O:O,NK_XUAT_NHAP!E:E,A1566,NK_XUAT_NHAP!B:B,"PXK")</f>
        <v>0</v>
      </c>
      <c r="M1566" s="7">
        <f t="shared" si="98"/>
        <v>0</v>
      </c>
      <c r="N1566" s="7">
        <f t="shared" si="99"/>
        <v>0</v>
      </c>
      <c r="O1566" s="7">
        <f t="shared" si="100"/>
        <v>0</v>
      </c>
    </row>
    <row r="1567" spans="1:15" ht="19.5" customHeight="1" x14ac:dyDescent="0.25">
      <c r="A1567" s="106" t="s">
        <v>2257</v>
      </c>
      <c r="B1567" s="21" t="s">
        <v>1140</v>
      </c>
      <c r="C1567" s="23" t="s">
        <v>49</v>
      </c>
      <c r="D1567" s="23">
        <v>0</v>
      </c>
      <c r="E1567" s="23"/>
      <c r="F1567" s="23">
        <v>15800</v>
      </c>
      <c r="G1567" s="107">
        <f t="shared" si="97"/>
        <v>0</v>
      </c>
      <c r="I1567" s="7">
        <f>SUMIFS(NK_XUAT_NHAP!L:L,NK_XUAT_NHAP!E:E,A1567,NK_XUAT_NHAP!B:B,"PNK")</f>
        <v>0</v>
      </c>
      <c r="J1567" s="7">
        <f>SUMIFS(NK_XUAT_NHAP!O:O,NK_XUAT_NHAP!E:E,A1567,NK_XUAT_NHAP!B:B,"PNK")</f>
        <v>0</v>
      </c>
      <c r="K1567" s="7">
        <f>SUMIFS(NK_XUAT_NHAP!L:L,NK_XUAT_NHAP!E:E,A1567,NK_XUAT_NHAP!B:B,"PXK")</f>
        <v>0</v>
      </c>
      <c r="L1567" s="7">
        <f>SUMIFS(NK_XUAT_NHAP!O:O,NK_XUAT_NHAP!E:E,A1567,NK_XUAT_NHAP!B:B,"PXK")</f>
        <v>0</v>
      </c>
      <c r="M1567" s="7">
        <f t="shared" si="98"/>
        <v>0</v>
      </c>
      <c r="N1567" s="7">
        <f t="shared" si="99"/>
        <v>0</v>
      </c>
      <c r="O1567" s="7">
        <f t="shared" si="100"/>
        <v>0</v>
      </c>
    </row>
    <row r="1568" spans="1:15" ht="19.5" customHeight="1" x14ac:dyDescent="0.25">
      <c r="A1568" s="106" t="s">
        <v>2258</v>
      </c>
      <c r="B1568" s="21" t="s">
        <v>1142</v>
      </c>
      <c r="C1568" s="23" t="s">
        <v>49</v>
      </c>
      <c r="D1568" s="23">
        <v>0</v>
      </c>
      <c r="E1568" s="23"/>
      <c r="F1568" s="23">
        <v>16400</v>
      </c>
      <c r="G1568" s="107">
        <f t="shared" si="97"/>
        <v>0</v>
      </c>
      <c r="I1568" s="7">
        <f>SUMIFS(NK_XUAT_NHAP!L:L,NK_XUAT_NHAP!E:E,A1568,NK_XUAT_NHAP!B:B,"PNK")</f>
        <v>0</v>
      </c>
      <c r="J1568" s="7">
        <f>SUMIFS(NK_XUAT_NHAP!O:O,NK_XUAT_NHAP!E:E,A1568,NK_XUAT_NHAP!B:B,"PNK")</f>
        <v>0</v>
      </c>
      <c r="K1568" s="7">
        <f>SUMIFS(NK_XUAT_NHAP!L:L,NK_XUAT_NHAP!E:E,A1568,NK_XUAT_NHAP!B:B,"PXK")</f>
        <v>0</v>
      </c>
      <c r="L1568" s="7">
        <f>SUMIFS(NK_XUAT_NHAP!O:O,NK_XUAT_NHAP!E:E,A1568,NK_XUAT_NHAP!B:B,"PXK")</f>
        <v>0</v>
      </c>
      <c r="M1568" s="7">
        <f t="shared" si="98"/>
        <v>0</v>
      </c>
      <c r="N1568" s="7">
        <f t="shared" si="99"/>
        <v>0</v>
      </c>
      <c r="O1568" s="7">
        <f t="shared" si="100"/>
        <v>0</v>
      </c>
    </row>
    <row r="1569" spans="1:15" ht="19.5" customHeight="1" x14ac:dyDescent="0.25">
      <c r="A1569" s="106" t="s">
        <v>2259</v>
      </c>
      <c r="B1569" s="21" t="s">
        <v>1144</v>
      </c>
      <c r="C1569" s="23" t="s">
        <v>49</v>
      </c>
      <c r="D1569" s="23">
        <v>0</v>
      </c>
      <c r="E1569" s="23"/>
      <c r="F1569" s="23">
        <v>20800</v>
      </c>
      <c r="G1569" s="107">
        <f t="shared" si="97"/>
        <v>0</v>
      </c>
      <c r="I1569" s="7">
        <f>SUMIFS(NK_XUAT_NHAP!L:L,NK_XUAT_NHAP!E:E,A1569,NK_XUAT_NHAP!B:B,"PNK")</f>
        <v>0</v>
      </c>
      <c r="J1569" s="7">
        <f>SUMIFS(NK_XUAT_NHAP!O:O,NK_XUAT_NHAP!E:E,A1569,NK_XUAT_NHAP!B:B,"PNK")</f>
        <v>0</v>
      </c>
      <c r="K1569" s="7">
        <f>SUMIFS(NK_XUAT_NHAP!L:L,NK_XUAT_NHAP!E:E,A1569,NK_XUAT_NHAP!B:B,"PXK")</f>
        <v>0</v>
      </c>
      <c r="L1569" s="7">
        <f>SUMIFS(NK_XUAT_NHAP!O:O,NK_XUAT_NHAP!E:E,A1569,NK_XUAT_NHAP!B:B,"PXK")</f>
        <v>0</v>
      </c>
      <c r="M1569" s="7">
        <f t="shared" si="98"/>
        <v>0</v>
      </c>
      <c r="N1569" s="7">
        <f t="shared" si="99"/>
        <v>0</v>
      </c>
      <c r="O1569" s="7">
        <f t="shared" si="100"/>
        <v>0</v>
      </c>
    </row>
    <row r="1570" spans="1:15" ht="19.5" customHeight="1" x14ac:dyDescent="0.25">
      <c r="A1570" s="106" t="s">
        <v>2260</v>
      </c>
      <c r="B1570" s="21" t="s">
        <v>1146</v>
      </c>
      <c r="C1570" s="23" t="s">
        <v>49</v>
      </c>
      <c r="D1570" s="23">
        <v>0</v>
      </c>
      <c r="E1570" s="23"/>
      <c r="F1570" s="23">
        <v>24500</v>
      </c>
      <c r="G1570" s="107">
        <f t="shared" si="97"/>
        <v>0</v>
      </c>
      <c r="I1570" s="7">
        <f>SUMIFS(NK_XUAT_NHAP!L:L,NK_XUAT_NHAP!E:E,A1570,NK_XUAT_NHAP!B:B,"PNK")</f>
        <v>0</v>
      </c>
      <c r="J1570" s="7">
        <f>SUMIFS(NK_XUAT_NHAP!O:O,NK_XUAT_NHAP!E:E,A1570,NK_XUAT_NHAP!B:B,"PNK")</f>
        <v>0</v>
      </c>
      <c r="K1570" s="7">
        <f>SUMIFS(NK_XUAT_NHAP!L:L,NK_XUAT_NHAP!E:E,A1570,NK_XUAT_NHAP!B:B,"PXK")</f>
        <v>0</v>
      </c>
      <c r="L1570" s="7">
        <f>SUMIFS(NK_XUAT_NHAP!O:O,NK_XUAT_NHAP!E:E,A1570,NK_XUAT_NHAP!B:B,"PXK")</f>
        <v>0</v>
      </c>
      <c r="M1570" s="7">
        <f t="shared" si="98"/>
        <v>0</v>
      </c>
      <c r="N1570" s="7">
        <f t="shared" si="99"/>
        <v>0</v>
      </c>
      <c r="O1570" s="7">
        <f t="shared" si="100"/>
        <v>0</v>
      </c>
    </row>
    <row r="1571" spans="1:15" ht="19.5" customHeight="1" x14ac:dyDescent="0.25">
      <c r="A1571" s="106" t="s">
        <v>2261</v>
      </c>
      <c r="B1571" s="21" t="s">
        <v>1148</v>
      </c>
      <c r="C1571" s="23" t="s">
        <v>49</v>
      </c>
      <c r="D1571" s="23">
        <v>0</v>
      </c>
      <c r="E1571" s="23"/>
      <c r="F1571" s="23">
        <v>29300</v>
      </c>
      <c r="G1571" s="107">
        <f t="shared" si="97"/>
        <v>0</v>
      </c>
      <c r="I1571" s="7">
        <f>SUMIFS(NK_XUAT_NHAP!L:L,NK_XUAT_NHAP!E:E,A1571,NK_XUAT_NHAP!B:B,"PNK")</f>
        <v>0</v>
      </c>
      <c r="J1571" s="7">
        <f>SUMIFS(NK_XUAT_NHAP!O:O,NK_XUAT_NHAP!E:E,A1571,NK_XUAT_NHAP!B:B,"PNK")</f>
        <v>0</v>
      </c>
      <c r="K1571" s="7">
        <f>SUMIFS(NK_XUAT_NHAP!L:L,NK_XUAT_NHAP!E:E,A1571,NK_XUAT_NHAP!B:B,"PXK")</f>
        <v>0</v>
      </c>
      <c r="L1571" s="7">
        <f>SUMIFS(NK_XUAT_NHAP!O:O,NK_XUAT_NHAP!E:E,A1571,NK_XUAT_NHAP!B:B,"PXK")</f>
        <v>0</v>
      </c>
      <c r="M1571" s="7">
        <f t="shared" si="98"/>
        <v>0</v>
      </c>
      <c r="N1571" s="7">
        <f t="shared" si="99"/>
        <v>0</v>
      </c>
      <c r="O1571" s="7">
        <f t="shared" si="100"/>
        <v>0</v>
      </c>
    </row>
    <row r="1572" spans="1:15" ht="19.5" customHeight="1" x14ac:dyDescent="0.25">
      <c r="A1572" s="106" t="s">
        <v>2262</v>
      </c>
      <c r="B1572" s="21" t="s">
        <v>1150</v>
      </c>
      <c r="C1572" s="23" t="s">
        <v>49</v>
      </c>
      <c r="D1572" s="23">
        <v>0</v>
      </c>
      <c r="E1572" s="23"/>
      <c r="F1572" s="23">
        <v>31600</v>
      </c>
      <c r="G1572" s="107">
        <f t="shared" si="97"/>
        <v>0</v>
      </c>
      <c r="I1572" s="7">
        <f>SUMIFS(NK_XUAT_NHAP!L:L,NK_XUAT_NHAP!E:E,A1572,NK_XUAT_NHAP!B:B,"PNK")</f>
        <v>0</v>
      </c>
      <c r="J1572" s="7">
        <f>SUMIFS(NK_XUAT_NHAP!O:O,NK_XUAT_NHAP!E:E,A1572,NK_XUAT_NHAP!B:B,"PNK")</f>
        <v>0</v>
      </c>
      <c r="K1572" s="7">
        <f>SUMIFS(NK_XUAT_NHAP!L:L,NK_XUAT_NHAP!E:E,A1572,NK_XUAT_NHAP!B:B,"PXK")</f>
        <v>0</v>
      </c>
      <c r="L1572" s="7">
        <f>SUMIFS(NK_XUAT_NHAP!O:O,NK_XUAT_NHAP!E:E,A1572,NK_XUAT_NHAP!B:B,"PXK")</f>
        <v>0</v>
      </c>
      <c r="M1572" s="7">
        <f t="shared" si="98"/>
        <v>0</v>
      </c>
      <c r="N1572" s="7">
        <f t="shared" si="99"/>
        <v>0</v>
      </c>
      <c r="O1572" s="7">
        <f t="shared" si="100"/>
        <v>0</v>
      </c>
    </row>
    <row r="1573" spans="1:15" ht="19.5" customHeight="1" x14ac:dyDescent="0.25">
      <c r="A1573" s="106" t="s">
        <v>2263</v>
      </c>
      <c r="B1573" s="21" t="s">
        <v>1152</v>
      </c>
      <c r="C1573" s="23" t="s">
        <v>49</v>
      </c>
      <c r="D1573" s="23">
        <v>0</v>
      </c>
      <c r="E1573" s="23"/>
      <c r="F1573" s="23">
        <v>39100</v>
      </c>
      <c r="G1573" s="107">
        <f t="shared" si="97"/>
        <v>0</v>
      </c>
      <c r="I1573" s="7">
        <f>SUMIFS(NK_XUAT_NHAP!L:L,NK_XUAT_NHAP!E:E,A1573,NK_XUAT_NHAP!B:B,"PNK")</f>
        <v>0</v>
      </c>
      <c r="J1573" s="7">
        <f>SUMIFS(NK_XUAT_NHAP!O:O,NK_XUAT_NHAP!E:E,A1573,NK_XUAT_NHAP!B:B,"PNK")</f>
        <v>0</v>
      </c>
      <c r="K1573" s="7">
        <f>SUMIFS(NK_XUAT_NHAP!L:L,NK_XUAT_NHAP!E:E,A1573,NK_XUAT_NHAP!B:B,"PXK")</f>
        <v>0</v>
      </c>
      <c r="L1573" s="7">
        <f>SUMIFS(NK_XUAT_NHAP!O:O,NK_XUAT_NHAP!E:E,A1573,NK_XUAT_NHAP!B:B,"PXK")</f>
        <v>0</v>
      </c>
      <c r="M1573" s="7">
        <f t="shared" si="98"/>
        <v>0</v>
      </c>
      <c r="N1573" s="7">
        <f t="shared" si="99"/>
        <v>0</v>
      </c>
      <c r="O1573" s="7">
        <f t="shared" si="100"/>
        <v>0</v>
      </c>
    </row>
    <row r="1574" spans="1:15" ht="19.5" customHeight="1" x14ac:dyDescent="0.25">
      <c r="A1574" s="106" t="s">
        <v>2264</v>
      </c>
      <c r="B1574" s="21" t="s">
        <v>1154</v>
      </c>
      <c r="C1574" s="23" t="s">
        <v>49</v>
      </c>
      <c r="D1574" s="23">
        <v>0</v>
      </c>
      <c r="E1574" s="23"/>
      <c r="F1574" s="23">
        <v>44600</v>
      </c>
      <c r="G1574" s="107">
        <f t="shared" si="97"/>
        <v>0</v>
      </c>
      <c r="I1574" s="7">
        <f>SUMIFS(NK_XUAT_NHAP!L:L,NK_XUAT_NHAP!E:E,A1574,NK_XUAT_NHAP!B:B,"PNK")</f>
        <v>0</v>
      </c>
      <c r="J1574" s="7">
        <f>SUMIFS(NK_XUAT_NHAP!O:O,NK_XUAT_NHAP!E:E,A1574,NK_XUAT_NHAP!B:B,"PNK")</f>
        <v>0</v>
      </c>
      <c r="K1574" s="7">
        <f>SUMIFS(NK_XUAT_NHAP!L:L,NK_XUAT_NHAP!E:E,A1574,NK_XUAT_NHAP!B:B,"PXK")</f>
        <v>0</v>
      </c>
      <c r="L1574" s="7">
        <f>SUMIFS(NK_XUAT_NHAP!O:O,NK_XUAT_NHAP!E:E,A1574,NK_XUAT_NHAP!B:B,"PXK")</f>
        <v>0</v>
      </c>
      <c r="M1574" s="7">
        <f t="shared" si="98"/>
        <v>0</v>
      </c>
      <c r="N1574" s="7">
        <f t="shared" si="99"/>
        <v>0</v>
      </c>
      <c r="O1574" s="7">
        <f t="shared" si="100"/>
        <v>0</v>
      </c>
    </row>
    <row r="1575" spans="1:15" ht="19.5" customHeight="1" x14ac:dyDescent="0.25">
      <c r="A1575" s="106" t="s">
        <v>2265</v>
      </c>
      <c r="B1575" s="21" t="s">
        <v>1156</v>
      </c>
      <c r="C1575" s="23" t="s">
        <v>49</v>
      </c>
      <c r="D1575" s="23">
        <v>0</v>
      </c>
      <c r="E1575" s="23"/>
      <c r="F1575" s="23">
        <v>54000</v>
      </c>
      <c r="G1575" s="107">
        <f t="shared" si="97"/>
        <v>0</v>
      </c>
      <c r="I1575" s="7">
        <f>SUMIFS(NK_XUAT_NHAP!L:L,NK_XUAT_NHAP!E:E,A1575,NK_XUAT_NHAP!B:B,"PNK")</f>
        <v>0</v>
      </c>
      <c r="J1575" s="7">
        <f>SUMIFS(NK_XUAT_NHAP!O:O,NK_XUAT_NHAP!E:E,A1575,NK_XUAT_NHAP!B:B,"PNK")</f>
        <v>0</v>
      </c>
      <c r="K1575" s="7">
        <f>SUMIFS(NK_XUAT_NHAP!L:L,NK_XUAT_NHAP!E:E,A1575,NK_XUAT_NHAP!B:B,"PXK")</f>
        <v>0</v>
      </c>
      <c r="L1575" s="7">
        <f>SUMIFS(NK_XUAT_NHAP!O:O,NK_XUAT_NHAP!E:E,A1575,NK_XUAT_NHAP!B:B,"PXK")</f>
        <v>0</v>
      </c>
      <c r="M1575" s="7">
        <f t="shared" si="98"/>
        <v>0</v>
      </c>
      <c r="N1575" s="7">
        <f t="shared" si="99"/>
        <v>0</v>
      </c>
      <c r="O1575" s="7">
        <f t="shared" si="100"/>
        <v>0</v>
      </c>
    </row>
    <row r="1576" spans="1:15" ht="19.5" customHeight="1" x14ac:dyDescent="0.25">
      <c r="A1576" s="106" t="s">
        <v>2266</v>
      </c>
      <c r="B1576" s="21" t="s">
        <v>1158</v>
      </c>
      <c r="C1576" s="23" t="s">
        <v>49</v>
      </c>
      <c r="D1576" s="23">
        <v>0</v>
      </c>
      <c r="E1576" s="23"/>
      <c r="F1576" s="23">
        <v>60200</v>
      </c>
      <c r="G1576" s="107">
        <f t="shared" si="97"/>
        <v>0</v>
      </c>
      <c r="I1576" s="7">
        <f>SUMIFS(NK_XUAT_NHAP!L:L,NK_XUAT_NHAP!E:E,A1576,NK_XUAT_NHAP!B:B,"PNK")</f>
        <v>0</v>
      </c>
      <c r="J1576" s="7">
        <f>SUMIFS(NK_XUAT_NHAP!O:O,NK_XUAT_NHAP!E:E,A1576,NK_XUAT_NHAP!B:B,"PNK")</f>
        <v>0</v>
      </c>
      <c r="K1576" s="7">
        <f>SUMIFS(NK_XUAT_NHAP!L:L,NK_XUAT_NHAP!E:E,A1576,NK_XUAT_NHAP!B:B,"PXK")</f>
        <v>0</v>
      </c>
      <c r="L1576" s="7">
        <f>SUMIFS(NK_XUAT_NHAP!O:O,NK_XUAT_NHAP!E:E,A1576,NK_XUAT_NHAP!B:B,"PXK")</f>
        <v>0</v>
      </c>
      <c r="M1576" s="7">
        <f t="shared" si="98"/>
        <v>0</v>
      </c>
      <c r="N1576" s="7">
        <f t="shared" si="99"/>
        <v>0</v>
      </c>
      <c r="O1576" s="7">
        <f t="shared" si="100"/>
        <v>0</v>
      </c>
    </row>
    <row r="1577" spans="1:15" ht="19.5" customHeight="1" x14ac:dyDescent="0.25">
      <c r="A1577" s="106" t="s">
        <v>2267</v>
      </c>
      <c r="B1577" s="21" t="s">
        <v>1160</v>
      </c>
      <c r="C1577" s="23" t="s">
        <v>49</v>
      </c>
      <c r="D1577" s="23">
        <v>0</v>
      </c>
      <c r="E1577" s="23"/>
      <c r="F1577" s="23">
        <v>69600</v>
      </c>
      <c r="G1577" s="107">
        <f t="shared" si="97"/>
        <v>0</v>
      </c>
      <c r="I1577" s="7">
        <f>SUMIFS(NK_XUAT_NHAP!L:L,NK_XUAT_NHAP!E:E,A1577,NK_XUAT_NHAP!B:B,"PNK")</f>
        <v>0</v>
      </c>
      <c r="J1577" s="7">
        <f>SUMIFS(NK_XUAT_NHAP!O:O,NK_XUAT_NHAP!E:E,A1577,NK_XUAT_NHAP!B:B,"PNK")</f>
        <v>0</v>
      </c>
      <c r="K1577" s="7">
        <f>SUMIFS(NK_XUAT_NHAP!L:L,NK_XUAT_NHAP!E:E,A1577,NK_XUAT_NHAP!B:B,"PXK")</f>
        <v>0</v>
      </c>
      <c r="L1577" s="7">
        <f>SUMIFS(NK_XUAT_NHAP!O:O,NK_XUAT_NHAP!E:E,A1577,NK_XUAT_NHAP!B:B,"PXK")</f>
        <v>0</v>
      </c>
      <c r="M1577" s="7">
        <f t="shared" si="98"/>
        <v>0</v>
      </c>
      <c r="N1577" s="7">
        <f t="shared" si="99"/>
        <v>0</v>
      </c>
      <c r="O1577" s="7">
        <f t="shared" si="100"/>
        <v>0</v>
      </c>
    </row>
    <row r="1578" spans="1:15" ht="19.5" customHeight="1" x14ac:dyDescent="0.25">
      <c r="A1578" s="106" t="s">
        <v>2268</v>
      </c>
      <c r="B1578" s="21" t="s">
        <v>1162</v>
      </c>
      <c r="C1578" s="23" t="s">
        <v>49</v>
      </c>
      <c r="D1578" s="23">
        <v>0</v>
      </c>
      <c r="E1578" s="23"/>
      <c r="F1578" s="23">
        <v>83800</v>
      </c>
      <c r="G1578" s="107">
        <f t="shared" si="97"/>
        <v>0</v>
      </c>
      <c r="I1578" s="7">
        <f>SUMIFS(NK_XUAT_NHAP!L:L,NK_XUAT_NHAP!E:E,A1578,NK_XUAT_NHAP!B:B,"PNK")</f>
        <v>0</v>
      </c>
      <c r="J1578" s="7">
        <f>SUMIFS(NK_XUAT_NHAP!O:O,NK_XUAT_NHAP!E:E,A1578,NK_XUAT_NHAP!B:B,"PNK")</f>
        <v>0</v>
      </c>
      <c r="K1578" s="7">
        <f>SUMIFS(NK_XUAT_NHAP!L:L,NK_XUAT_NHAP!E:E,A1578,NK_XUAT_NHAP!B:B,"PXK")</f>
        <v>0</v>
      </c>
      <c r="L1578" s="7">
        <f>SUMIFS(NK_XUAT_NHAP!O:O,NK_XUAT_NHAP!E:E,A1578,NK_XUAT_NHAP!B:B,"PXK")</f>
        <v>0</v>
      </c>
      <c r="M1578" s="7">
        <f t="shared" si="98"/>
        <v>0</v>
      </c>
      <c r="N1578" s="7">
        <f t="shared" si="99"/>
        <v>0</v>
      </c>
      <c r="O1578" s="7">
        <f t="shared" si="100"/>
        <v>0</v>
      </c>
    </row>
    <row r="1579" spans="1:15" ht="19.5" customHeight="1" x14ac:dyDescent="0.25">
      <c r="A1579" s="106" t="s">
        <v>2269</v>
      </c>
      <c r="B1579" s="21" t="s">
        <v>1164</v>
      </c>
      <c r="C1579" s="23" t="s">
        <v>49</v>
      </c>
      <c r="D1579" s="23">
        <v>0</v>
      </c>
      <c r="E1579" s="23"/>
      <c r="F1579" s="23">
        <v>88200</v>
      </c>
      <c r="G1579" s="107">
        <f t="shared" si="97"/>
        <v>0</v>
      </c>
      <c r="I1579" s="7">
        <f>SUMIFS(NK_XUAT_NHAP!L:L,NK_XUAT_NHAP!E:E,A1579,NK_XUAT_NHAP!B:B,"PNK")</f>
        <v>0</v>
      </c>
      <c r="J1579" s="7">
        <f>SUMIFS(NK_XUAT_NHAP!O:O,NK_XUAT_NHAP!E:E,A1579,NK_XUAT_NHAP!B:B,"PNK")</f>
        <v>0</v>
      </c>
      <c r="K1579" s="7">
        <f>SUMIFS(NK_XUAT_NHAP!L:L,NK_XUAT_NHAP!E:E,A1579,NK_XUAT_NHAP!B:B,"PXK")</f>
        <v>0</v>
      </c>
      <c r="L1579" s="7">
        <f>SUMIFS(NK_XUAT_NHAP!O:O,NK_XUAT_NHAP!E:E,A1579,NK_XUAT_NHAP!B:B,"PXK")</f>
        <v>0</v>
      </c>
      <c r="M1579" s="7">
        <f t="shared" si="98"/>
        <v>0</v>
      </c>
      <c r="N1579" s="7">
        <f t="shared" si="99"/>
        <v>0</v>
      </c>
      <c r="O1579" s="7">
        <f t="shared" si="100"/>
        <v>0</v>
      </c>
    </row>
    <row r="1580" spans="1:15" ht="19.5" customHeight="1" x14ac:dyDescent="0.25">
      <c r="A1580" s="106" t="s">
        <v>2270</v>
      </c>
      <c r="B1580" s="21" t="s">
        <v>1166</v>
      </c>
      <c r="C1580" s="23" t="s">
        <v>49</v>
      </c>
      <c r="D1580" s="23">
        <v>0</v>
      </c>
      <c r="E1580" s="23"/>
      <c r="F1580" s="23">
        <v>102300</v>
      </c>
      <c r="G1580" s="107">
        <f t="shared" si="97"/>
        <v>0</v>
      </c>
      <c r="I1580" s="7">
        <f>SUMIFS(NK_XUAT_NHAP!L:L,NK_XUAT_NHAP!E:E,A1580,NK_XUAT_NHAP!B:B,"PNK")</f>
        <v>0</v>
      </c>
      <c r="J1580" s="7">
        <f>SUMIFS(NK_XUAT_NHAP!O:O,NK_XUAT_NHAP!E:E,A1580,NK_XUAT_NHAP!B:B,"PNK")</f>
        <v>0</v>
      </c>
      <c r="K1580" s="7">
        <f>SUMIFS(NK_XUAT_NHAP!L:L,NK_XUAT_NHAP!E:E,A1580,NK_XUAT_NHAP!B:B,"PXK")</f>
        <v>0</v>
      </c>
      <c r="L1580" s="7">
        <f>SUMIFS(NK_XUAT_NHAP!O:O,NK_XUAT_NHAP!E:E,A1580,NK_XUAT_NHAP!B:B,"PXK")</f>
        <v>0</v>
      </c>
      <c r="M1580" s="7">
        <f t="shared" si="98"/>
        <v>0</v>
      </c>
      <c r="N1580" s="7">
        <f t="shared" si="99"/>
        <v>0</v>
      </c>
      <c r="O1580" s="7">
        <f t="shared" si="100"/>
        <v>0</v>
      </c>
    </row>
    <row r="1581" spans="1:15" ht="19.5" customHeight="1" x14ac:dyDescent="0.25">
      <c r="A1581" s="106" t="s">
        <v>2271</v>
      </c>
      <c r="B1581" s="21" t="s">
        <v>1168</v>
      </c>
      <c r="C1581" s="23" t="s">
        <v>49</v>
      </c>
      <c r="D1581" s="23">
        <v>0</v>
      </c>
      <c r="E1581" s="23"/>
      <c r="F1581" s="23">
        <v>119900</v>
      </c>
      <c r="G1581" s="107">
        <f t="shared" si="97"/>
        <v>0</v>
      </c>
      <c r="I1581" s="7">
        <f>SUMIFS(NK_XUAT_NHAP!L:L,NK_XUAT_NHAP!E:E,A1581,NK_XUAT_NHAP!B:B,"PNK")</f>
        <v>0</v>
      </c>
      <c r="J1581" s="7">
        <f>SUMIFS(NK_XUAT_NHAP!O:O,NK_XUAT_NHAP!E:E,A1581,NK_XUAT_NHAP!B:B,"PNK")</f>
        <v>0</v>
      </c>
      <c r="K1581" s="7">
        <f>SUMIFS(NK_XUAT_NHAP!L:L,NK_XUAT_NHAP!E:E,A1581,NK_XUAT_NHAP!B:B,"PXK")</f>
        <v>0</v>
      </c>
      <c r="L1581" s="7">
        <f>SUMIFS(NK_XUAT_NHAP!O:O,NK_XUAT_NHAP!E:E,A1581,NK_XUAT_NHAP!B:B,"PXK")</f>
        <v>0</v>
      </c>
      <c r="M1581" s="7">
        <f t="shared" si="98"/>
        <v>0</v>
      </c>
      <c r="N1581" s="7">
        <f t="shared" si="99"/>
        <v>0</v>
      </c>
      <c r="O1581" s="7">
        <f t="shared" si="100"/>
        <v>0</v>
      </c>
    </row>
    <row r="1582" spans="1:15" ht="19.5" customHeight="1" x14ac:dyDescent="0.25">
      <c r="A1582" s="106" t="s">
        <v>2272</v>
      </c>
      <c r="B1582" s="21" t="s">
        <v>1170</v>
      </c>
      <c r="C1582" s="23" t="s">
        <v>49</v>
      </c>
      <c r="D1582" s="23">
        <v>0</v>
      </c>
      <c r="E1582" s="23"/>
      <c r="F1582" s="23">
        <v>137100</v>
      </c>
      <c r="G1582" s="107">
        <f t="shared" si="97"/>
        <v>0</v>
      </c>
      <c r="I1582" s="7">
        <f>SUMIFS(NK_XUAT_NHAP!L:L,NK_XUAT_NHAP!E:E,A1582,NK_XUAT_NHAP!B:B,"PNK")</f>
        <v>9</v>
      </c>
      <c r="J1582" s="7">
        <f>SUMIFS(NK_XUAT_NHAP!O:O,NK_XUAT_NHAP!E:E,A1582,NK_XUAT_NHAP!B:B,"PNK")</f>
        <v>1184400</v>
      </c>
      <c r="K1582" s="7">
        <f>SUMIFS(NK_XUAT_NHAP!L:L,NK_XUAT_NHAP!E:E,A1582,NK_XUAT_NHAP!B:B,"PXK")</f>
        <v>1</v>
      </c>
      <c r="L1582" s="7">
        <f>SUMIFS(NK_XUAT_NHAP!O:O,NK_XUAT_NHAP!E:E,A1582,NK_XUAT_NHAP!B:B,"PXK")</f>
        <v>189300</v>
      </c>
      <c r="M1582" s="7">
        <f t="shared" si="98"/>
        <v>8</v>
      </c>
      <c r="N1582" s="7">
        <f t="shared" si="99"/>
        <v>995100</v>
      </c>
      <c r="O1582" s="7">
        <f t="shared" si="100"/>
        <v>124387.5</v>
      </c>
    </row>
    <row r="1583" spans="1:15" ht="19.5" customHeight="1" x14ac:dyDescent="0.25">
      <c r="A1583" s="106" t="s">
        <v>2273</v>
      </c>
      <c r="B1583" s="21" t="s">
        <v>1172</v>
      </c>
      <c r="C1583" s="23" t="s">
        <v>49</v>
      </c>
      <c r="D1583" s="23">
        <v>0</v>
      </c>
      <c r="E1583" s="23"/>
      <c r="F1583" s="23">
        <v>166400</v>
      </c>
      <c r="G1583" s="107">
        <f t="shared" si="97"/>
        <v>0</v>
      </c>
      <c r="I1583" s="7">
        <f>SUMIFS(NK_XUAT_NHAP!L:L,NK_XUAT_NHAP!E:E,A1583,NK_XUAT_NHAP!B:B,"PNK")</f>
        <v>0</v>
      </c>
      <c r="J1583" s="7">
        <f>SUMIFS(NK_XUAT_NHAP!O:O,NK_XUAT_NHAP!E:E,A1583,NK_XUAT_NHAP!B:B,"PNK")</f>
        <v>0</v>
      </c>
      <c r="K1583" s="7">
        <f>SUMIFS(NK_XUAT_NHAP!L:L,NK_XUAT_NHAP!E:E,A1583,NK_XUAT_NHAP!B:B,"PXK")</f>
        <v>0</v>
      </c>
      <c r="L1583" s="7">
        <f>SUMIFS(NK_XUAT_NHAP!O:O,NK_XUAT_NHAP!E:E,A1583,NK_XUAT_NHAP!B:B,"PXK")</f>
        <v>0</v>
      </c>
      <c r="M1583" s="7">
        <f t="shared" si="98"/>
        <v>0</v>
      </c>
      <c r="N1583" s="7">
        <f t="shared" si="99"/>
        <v>0</v>
      </c>
      <c r="O1583" s="7">
        <f t="shared" si="100"/>
        <v>0</v>
      </c>
    </row>
    <row r="1584" spans="1:15" ht="19.5" customHeight="1" x14ac:dyDescent="0.25">
      <c r="A1584" s="106" t="s">
        <v>2274</v>
      </c>
      <c r="B1584" s="21" t="s">
        <v>1174</v>
      </c>
      <c r="C1584" s="23" t="s">
        <v>49</v>
      </c>
      <c r="D1584" s="23">
        <v>0</v>
      </c>
      <c r="E1584" s="23"/>
      <c r="F1584" s="23">
        <v>195800</v>
      </c>
      <c r="G1584" s="107">
        <f t="shared" si="97"/>
        <v>0</v>
      </c>
      <c r="I1584" s="7">
        <f>SUMIFS(NK_XUAT_NHAP!L:L,NK_XUAT_NHAP!E:E,A1584,NK_XUAT_NHAP!B:B,"PNK")</f>
        <v>0</v>
      </c>
      <c r="J1584" s="7">
        <f>SUMIFS(NK_XUAT_NHAP!O:O,NK_XUAT_NHAP!E:E,A1584,NK_XUAT_NHAP!B:B,"PNK")</f>
        <v>0</v>
      </c>
      <c r="K1584" s="7">
        <f>SUMIFS(NK_XUAT_NHAP!L:L,NK_XUAT_NHAP!E:E,A1584,NK_XUAT_NHAP!B:B,"PXK")</f>
        <v>0</v>
      </c>
      <c r="L1584" s="7">
        <f>SUMIFS(NK_XUAT_NHAP!O:O,NK_XUAT_NHAP!E:E,A1584,NK_XUAT_NHAP!B:B,"PXK")</f>
        <v>0</v>
      </c>
      <c r="M1584" s="7">
        <f t="shared" si="98"/>
        <v>0</v>
      </c>
      <c r="N1584" s="7">
        <f t="shared" si="99"/>
        <v>0</v>
      </c>
      <c r="O1584" s="7">
        <f t="shared" si="100"/>
        <v>0</v>
      </c>
    </row>
    <row r="1585" spans="1:15" ht="19.5" customHeight="1" x14ac:dyDescent="0.25">
      <c r="A1585" s="106" t="s">
        <v>2275</v>
      </c>
      <c r="B1585" s="21" t="s">
        <v>1176</v>
      </c>
      <c r="C1585" s="23" t="s">
        <v>49</v>
      </c>
      <c r="D1585" s="23">
        <v>0</v>
      </c>
      <c r="E1585" s="23"/>
      <c r="F1585" s="23">
        <v>249700</v>
      </c>
      <c r="G1585" s="107">
        <f t="shared" si="97"/>
        <v>0</v>
      </c>
      <c r="I1585" s="7">
        <f>SUMIFS(NK_XUAT_NHAP!L:L,NK_XUAT_NHAP!E:E,A1585,NK_XUAT_NHAP!B:B,"PNK")</f>
        <v>0</v>
      </c>
      <c r="J1585" s="7">
        <f>SUMIFS(NK_XUAT_NHAP!O:O,NK_XUAT_NHAP!E:E,A1585,NK_XUAT_NHAP!B:B,"PNK")</f>
        <v>0</v>
      </c>
      <c r="K1585" s="7">
        <f>SUMIFS(NK_XUAT_NHAP!L:L,NK_XUAT_NHAP!E:E,A1585,NK_XUAT_NHAP!B:B,"PXK")</f>
        <v>0</v>
      </c>
      <c r="L1585" s="7">
        <f>SUMIFS(NK_XUAT_NHAP!O:O,NK_XUAT_NHAP!E:E,A1585,NK_XUAT_NHAP!B:B,"PXK")</f>
        <v>0</v>
      </c>
      <c r="M1585" s="7">
        <f t="shared" si="98"/>
        <v>0</v>
      </c>
      <c r="N1585" s="7">
        <f t="shared" si="99"/>
        <v>0</v>
      </c>
      <c r="O1585" s="7">
        <f t="shared" si="100"/>
        <v>0</v>
      </c>
    </row>
    <row r="1586" spans="1:15" ht="19.5" customHeight="1" x14ac:dyDescent="0.25">
      <c r="A1586" s="106" t="s">
        <v>2276</v>
      </c>
      <c r="B1586" s="21" t="s">
        <v>1178</v>
      </c>
      <c r="C1586" s="23" t="s">
        <v>49</v>
      </c>
      <c r="D1586" s="23">
        <v>0</v>
      </c>
      <c r="E1586" s="23"/>
      <c r="F1586" s="23">
        <v>293800</v>
      </c>
      <c r="G1586" s="107">
        <f t="shared" si="97"/>
        <v>0</v>
      </c>
      <c r="I1586" s="7">
        <f>SUMIFS(NK_XUAT_NHAP!L:L,NK_XUAT_NHAP!E:E,A1586,NK_XUAT_NHAP!B:B,"PNK")</f>
        <v>0</v>
      </c>
      <c r="J1586" s="7">
        <f>SUMIFS(NK_XUAT_NHAP!O:O,NK_XUAT_NHAP!E:E,A1586,NK_XUAT_NHAP!B:B,"PNK")</f>
        <v>0</v>
      </c>
      <c r="K1586" s="7">
        <f>SUMIFS(NK_XUAT_NHAP!L:L,NK_XUAT_NHAP!E:E,A1586,NK_XUAT_NHAP!B:B,"PXK")</f>
        <v>0</v>
      </c>
      <c r="L1586" s="7">
        <f>SUMIFS(NK_XUAT_NHAP!O:O,NK_XUAT_NHAP!E:E,A1586,NK_XUAT_NHAP!B:B,"PXK")</f>
        <v>0</v>
      </c>
      <c r="M1586" s="7">
        <f t="shared" si="98"/>
        <v>0</v>
      </c>
      <c r="N1586" s="7">
        <f t="shared" si="99"/>
        <v>0</v>
      </c>
      <c r="O1586" s="7">
        <f t="shared" si="100"/>
        <v>0</v>
      </c>
    </row>
    <row r="1587" spans="1:15" ht="19.5" customHeight="1" x14ac:dyDescent="0.25">
      <c r="A1587" s="106" t="s">
        <v>2277</v>
      </c>
      <c r="B1587" s="21" t="s">
        <v>1180</v>
      </c>
      <c r="C1587" s="23">
        <v>0</v>
      </c>
      <c r="D1587" s="23">
        <v>0</v>
      </c>
      <c r="E1587" s="23"/>
      <c r="F1587" s="23">
        <v>0</v>
      </c>
      <c r="G1587" s="107">
        <f t="shared" si="97"/>
        <v>0</v>
      </c>
      <c r="I1587" s="7">
        <f>SUMIFS(NK_XUAT_NHAP!L:L,NK_XUAT_NHAP!E:E,A1587,NK_XUAT_NHAP!B:B,"PNK")</f>
        <v>0</v>
      </c>
      <c r="J1587" s="7">
        <f>SUMIFS(NK_XUAT_NHAP!O:O,NK_XUAT_NHAP!E:E,A1587,NK_XUAT_NHAP!B:B,"PNK")</f>
        <v>0</v>
      </c>
      <c r="K1587" s="7">
        <f>SUMIFS(NK_XUAT_NHAP!L:L,NK_XUAT_NHAP!E:E,A1587,NK_XUAT_NHAP!B:B,"PXK")</f>
        <v>0</v>
      </c>
      <c r="L1587" s="7">
        <f>SUMIFS(NK_XUAT_NHAP!O:O,NK_XUAT_NHAP!E:E,A1587,NK_XUAT_NHAP!B:B,"PXK")</f>
        <v>0</v>
      </c>
      <c r="M1587" s="7">
        <f t="shared" si="98"/>
        <v>0</v>
      </c>
      <c r="N1587" s="7">
        <f t="shared" si="99"/>
        <v>0</v>
      </c>
      <c r="O1587" s="7">
        <f t="shared" si="100"/>
        <v>0</v>
      </c>
    </row>
    <row r="1588" spans="1:15" ht="19.5" customHeight="1" x14ac:dyDescent="0.25">
      <c r="A1588" s="106" t="s">
        <v>2278</v>
      </c>
      <c r="B1588" s="21" t="s">
        <v>1182</v>
      </c>
      <c r="C1588" s="23">
        <v>0</v>
      </c>
      <c r="D1588" s="23">
        <v>0</v>
      </c>
      <c r="E1588" s="23"/>
      <c r="F1588" s="23">
        <v>0</v>
      </c>
      <c r="G1588" s="107">
        <f t="shared" si="97"/>
        <v>0</v>
      </c>
      <c r="I1588" s="7">
        <f>SUMIFS(NK_XUAT_NHAP!L:L,NK_XUAT_NHAP!E:E,A1588,NK_XUAT_NHAP!B:B,"PNK")</f>
        <v>0</v>
      </c>
      <c r="J1588" s="7">
        <f>SUMIFS(NK_XUAT_NHAP!O:O,NK_XUAT_NHAP!E:E,A1588,NK_XUAT_NHAP!B:B,"PNK")</f>
        <v>0</v>
      </c>
      <c r="K1588" s="7">
        <f>SUMIFS(NK_XUAT_NHAP!L:L,NK_XUAT_NHAP!E:E,A1588,NK_XUAT_NHAP!B:B,"PXK")</f>
        <v>0</v>
      </c>
      <c r="L1588" s="7">
        <f>SUMIFS(NK_XUAT_NHAP!O:O,NK_XUAT_NHAP!E:E,A1588,NK_XUAT_NHAP!B:B,"PXK")</f>
        <v>0</v>
      </c>
      <c r="M1588" s="7">
        <f t="shared" si="98"/>
        <v>0</v>
      </c>
      <c r="N1588" s="7">
        <f t="shared" si="99"/>
        <v>0</v>
      </c>
      <c r="O1588" s="7">
        <f t="shared" si="100"/>
        <v>0</v>
      </c>
    </row>
    <row r="1589" spans="1:15" ht="19.5" customHeight="1" x14ac:dyDescent="0.25">
      <c r="A1589" s="106" t="s">
        <v>2279</v>
      </c>
      <c r="B1589" s="21" t="s">
        <v>1184</v>
      </c>
      <c r="C1589" s="23">
        <v>0</v>
      </c>
      <c r="D1589" s="23">
        <v>0</v>
      </c>
      <c r="E1589" s="23"/>
      <c r="F1589" s="23">
        <v>0</v>
      </c>
      <c r="G1589" s="107">
        <f t="shared" si="97"/>
        <v>0</v>
      </c>
      <c r="I1589" s="7">
        <f>SUMIFS(NK_XUAT_NHAP!L:L,NK_XUAT_NHAP!E:E,A1589,NK_XUAT_NHAP!B:B,"PNK")</f>
        <v>0</v>
      </c>
      <c r="J1589" s="7">
        <f>SUMIFS(NK_XUAT_NHAP!O:O,NK_XUAT_NHAP!E:E,A1589,NK_XUAT_NHAP!B:B,"PNK")</f>
        <v>0</v>
      </c>
      <c r="K1589" s="7">
        <f>SUMIFS(NK_XUAT_NHAP!L:L,NK_XUAT_NHAP!E:E,A1589,NK_XUAT_NHAP!B:B,"PXK")</f>
        <v>0</v>
      </c>
      <c r="L1589" s="7">
        <f>SUMIFS(NK_XUAT_NHAP!O:O,NK_XUAT_NHAP!E:E,A1589,NK_XUAT_NHAP!B:B,"PXK")</f>
        <v>0</v>
      </c>
      <c r="M1589" s="7">
        <f t="shared" si="98"/>
        <v>0</v>
      </c>
      <c r="N1589" s="7">
        <f t="shared" si="99"/>
        <v>0</v>
      </c>
      <c r="O1589" s="7">
        <f t="shared" si="100"/>
        <v>0</v>
      </c>
    </row>
    <row r="1590" spans="1:15" ht="19.5" customHeight="1" x14ac:dyDescent="0.25">
      <c r="A1590" s="106" t="s">
        <v>2280</v>
      </c>
      <c r="B1590" s="21" t="s">
        <v>1186</v>
      </c>
      <c r="C1590" s="23">
        <v>0</v>
      </c>
      <c r="D1590" s="23">
        <v>0</v>
      </c>
      <c r="E1590" s="23"/>
      <c r="F1590" s="23">
        <v>0</v>
      </c>
      <c r="G1590" s="107">
        <f t="shared" si="97"/>
        <v>0</v>
      </c>
      <c r="I1590" s="7">
        <f>SUMIFS(NK_XUAT_NHAP!L:L,NK_XUAT_NHAP!E:E,A1590,NK_XUAT_NHAP!B:B,"PNK")</f>
        <v>0</v>
      </c>
      <c r="J1590" s="7">
        <f>SUMIFS(NK_XUAT_NHAP!O:O,NK_XUAT_NHAP!E:E,A1590,NK_XUAT_NHAP!B:B,"PNK")</f>
        <v>0</v>
      </c>
      <c r="K1590" s="7">
        <f>SUMIFS(NK_XUAT_NHAP!L:L,NK_XUAT_NHAP!E:E,A1590,NK_XUAT_NHAP!B:B,"PXK")</f>
        <v>0</v>
      </c>
      <c r="L1590" s="7">
        <f>SUMIFS(NK_XUAT_NHAP!O:O,NK_XUAT_NHAP!E:E,A1590,NK_XUAT_NHAP!B:B,"PXK")</f>
        <v>0</v>
      </c>
      <c r="M1590" s="7">
        <f t="shared" si="98"/>
        <v>0</v>
      </c>
      <c r="N1590" s="7">
        <f t="shared" si="99"/>
        <v>0</v>
      </c>
      <c r="O1590" s="7">
        <f t="shared" si="100"/>
        <v>0</v>
      </c>
    </row>
    <row r="1591" spans="1:15" ht="19.5" customHeight="1" x14ac:dyDescent="0.25">
      <c r="A1591" s="106" t="s">
        <v>2281</v>
      </c>
      <c r="B1591" s="21" t="s">
        <v>1188</v>
      </c>
      <c r="C1591" s="23">
        <v>0</v>
      </c>
      <c r="D1591" s="23">
        <v>0</v>
      </c>
      <c r="E1591" s="23"/>
      <c r="F1591" s="23">
        <v>0</v>
      </c>
      <c r="G1591" s="107">
        <f t="shared" si="97"/>
        <v>0</v>
      </c>
      <c r="I1591" s="7">
        <f>SUMIFS(NK_XUAT_NHAP!L:L,NK_XUAT_NHAP!E:E,A1591,NK_XUAT_NHAP!B:B,"PNK")</f>
        <v>0</v>
      </c>
      <c r="J1591" s="7">
        <f>SUMIFS(NK_XUAT_NHAP!O:O,NK_XUAT_NHAP!E:E,A1591,NK_XUAT_NHAP!B:B,"PNK")</f>
        <v>0</v>
      </c>
      <c r="K1591" s="7">
        <f>SUMIFS(NK_XUAT_NHAP!L:L,NK_XUAT_NHAP!E:E,A1591,NK_XUAT_NHAP!B:B,"PXK")</f>
        <v>0</v>
      </c>
      <c r="L1591" s="7">
        <f>SUMIFS(NK_XUAT_NHAP!O:O,NK_XUAT_NHAP!E:E,A1591,NK_XUAT_NHAP!B:B,"PXK")</f>
        <v>0</v>
      </c>
      <c r="M1591" s="7">
        <f t="shared" si="98"/>
        <v>0</v>
      </c>
      <c r="N1591" s="7">
        <f t="shared" si="99"/>
        <v>0</v>
      </c>
      <c r="O1591" s="7">
        <f t="shared" si="100"/>
        <v>0</v>
      </c>
    </row>
    <row r="1592" spans="1:15" ht="19.5" customHeight="1" x14ac:dyDescent="0.25">
      <c r="A1592" s="106" t="s">
        <v>2282</v>
      </c>
      <c r="B1592" s="21" t="s">
        <v>1190</v>
      </c>
      <c r="C1592" s="23">
        <v>0</v>
      </c>
      <c r="D1592" s="23">
        <v>0</v>
      </c>
      <c r="E1592" s="23"/>
      <c r="F1592" s="23">
        <v>0</v>
      </c>
      <c r="G1592" s="107">
        <f t="shared" si="97"/>
        <v>0</v>
      </c>
      <c r="I1592" s="7">
        <f>SUMIFS(NK_XUAT_NHAP!L:L,NK_XUAT_NHAP!E:E,A1592,NK_XUAT_NHAP!B:B,"PNK")</f>
        <v>0</v>
      </c>
      <c r="J1592" s="7">
        <f>SUMIFS(NK_XUAT_NHAP!O:O,NK_XUAT_NHAP!E:E,A1592,NK_XUAT_NHAP!B:B,"PNK")</f>
        <v>0</v>
      </c>
      <c r="K1592" s="7">
        <f>SUMIFS(NK_XUAT_NHAP!L:L,NK_XUAT_NHAP!E:E,A1592,NK_XUAT_NHAP!B:B,"PXK")</f>
        <v>0</v>
      </c>
      <c r="L1592" s="7">
        <f>SUMIFS(NK_XUAT_NHAP!O:O,NK_XUAT_NHAP!E:E,A1592,NK_XUAT_NHAP!B:B,"PXK")</f>
        <v>0</v>
      </c>
      <c r="M1592" s="7">
        <f t="shared" si="98"/>
        <v>0</v>
      </c>
      <c r="N1592" s="7">
        <f t="shared" si="99"/>
        <v>0</v>
      </c>
      <c r="O1592" s="7">
        <f t="shared" si="100"/>
        <v>0</v>
      </c>
    </row>
    <row r="1593" spans="1:15" ht="19.5" customHeight="1" x14ac:dyDescent="0.25">
      <c r="A1593" s="106" t="s">
        <v>2283</v>
      </c>
      <c r="B1593" s="21" t="s">
        <v>1192</v>
      </c>
      <c r="C1593" s="23">
        <v>0</v>
      </c>
      <c r="D1593" s="23">
        <v>0</v>
      </c>
      <c r="E1593" s="23"/>
      <c r="F1593" s="23">
        <v>0</v>
      </c>
      <c r="G1593" s="107">
        <f t="shared" si="97"/>
        <v>0</v>
      </c>
      <c r="I1593" s="7">
        <f>SUMIFS(NK_XUAT_NHAP!L:L,NK_XUAT_NHAP!E:E,A1593,NK_XUAT_NHAP!B:B,"PNK")</f>
        <v>0</v>
      </c>
      <c r="J1593" s="7">
        <f>SUMIFS(NK_XUAT_NHAP!O:O,NK_XUAT_NHAP!E:E,A1593,NK_XUAT_NHAP!B:B,"PNK")</f>
        <v>0</v>
      </c>
      <c r="K1593" s="7">
        <f>SUMIFS(NK_XUAT_NHAP!L:L,NK_XUAT_NHAP!E:E,A1593,NK_XUAT_NHAP!B:B,"PXK")</f>
        <v>0</v>
      </c>
      <c r="L1593" s="7">
        <f>SUMIFS(NK_XUAT_NHAP!O:O,NK_XUAT_NHAP!E:E,A1593,NK_XUAT_NHAP!B:B,"PXK")</f>
        <v>0</v>
      </c>
      <c r="M1593" s="7">
        <f t="shared" si="98"/>
        <v>0</v>
      </c>
      <c r="N1593" s="7">
        <f t="shared" si="99"/>
        <v>0</v>
      </c>
      <c r="O1593" s="7">
        <f t="shared" si="100"/>
        <v>0</v>
      </c>
    </row>
    <row r="1594" spans="1:15" ht="19.5" customHeight="1" x14ac:dyDescent="0.25">
      <c r="A1594" s="106" t="s">
        <v>2284</v>
      </c>
      <c r="B1594" s="21" t="s">
        <v>1194</v>
      </c>
      <c r="C1594" s="23">
        <v>0</v>
      </c>
      <c r="D1594" s="23">
        <v>0</v>
      </c>
      <c r="E1594" s="23"/>
      <c r="F1594" s="23">
        <v>0</v>
      </c>
      <c r="G1594" s="107">
        <f t="shared" si="97"/>
        <v>0</v>
      </c>
      <c r="I1594" s="7">
        <f>SUMIFS(NK_XUAT_NHAP!L:L,NK_XUAT_NHAP!E:E,A1594,NK_XUAT_NHAP!B:B,"PNK")</f>
        <v>0</v>
      </c>
      <c r="J1594" s="7">
        <f>SUMIFS(NK_XUAT_NHAP!O:O,NK_XUAT_NHAP!E:E,A1594,NK_XUAT_NHAP!B:B,"PNK")</f>
        <v>0</v>
      </c>
      <c r="K1594" s="7">
        <f>SUMIFS(NK_XUAT_NHAP!L:L,NK_XUAT_NHAP!E:E,A1594,NK_XUAT_NHAP!B:B,"PXK")</f>
        <v>0</v>
      </c>
      <c r="L1594" s="7">
        <f>SUMIFS(NK_XUAT_NHAP!O:O,NK_XUAT_NHAP!E:E,A1594,NK_XUAT_NHAP!B:B,"PXK")</f>
        <v>0</v>
      </c>
      <c r="M1594" s="7">
        <f t="shared" si="98"/>
        <v>0</v>
      </c>
      <c r="N1594" s="7">
        <f t="shared" si="99"/>
        <v>0</v>
      </c>
      <c r="O1594" s="7">
        <f t="shared" si="100"/>
        <v>0</v>
      </c>
    </row>
    <row r="1595" spans="1:15" ht="19.5" customHeight="1" x14ac:dyDescent="0.25">
      <c r="A1595" s="106" t="s">
        <v>2285</v>
      </c>
      <c r="B1595" s="21" t="s">
        <v>1196</v>
      </c>
      <c r="C1595" s="23">
        <v>0</v>
      </c>
      <c r="D1595" s="23">
        <v>0</v>
      </c>
      <c r="E1595" s="23"/>
      <c r="F1595" s="23">
        <v>0</v>
      </c>
      <c r="G1595" s="107">
        <f t="shared" si="97"/>
        <v>0</v>
      </c>
      <c r="I1595" s="7">
        <f>SUMIFS(NK_XUAT_NHAP!L:L,NK_XUAT_NHAP!E:E,A1595,NK_XUAT_NHAP!B:B,"PNK")</f>
        <v>0</v>
      </c>
      <c r="J1595" s="7">
        <f>SUMIFS(NK_XUAT_NHAP!O:O,NK_XUAT_NHAP!E:E,A1595,NK_XUAT_NHAP!B:B,"PNK")</f>
        <v>0</v>
      </c>
      <c r="K1595" s="7">
        <f>SUMIFS(NK_XUAT_NHAP!L:L,NK_XUAT_NHAP!E:E,A1595,NK_XUAT_NHAP!B:B,"PXK")</f>
        <v>0</v>
      </c>
      <c r="L1595" s="7">
        <f>SUMIFS(NK_XUAT_NHAP!O:O,NK_XUAT_NHAP!E:E,A1595,NK_XUAT_NHAP!B:B,"PXK")</f>
        <v>0</v>
      </c>
      <c r="M1595" s="7">
        <f t="shared" si="98"/>
        <v>0</v>
      </c>
      <c r="N1595" s="7">
        <f t="shared" si="99"/>
        <v>0</v>
      </c>
      <c r="O1595" s="7">
        <f t="shared" si="100"/>
        <v>0</v>
      </c>
    </row>
    <row r="1596" spans="1:15" ht="19.5" customHeight="1" x14ac:dyDescent="0.25">
      <c r="A1596" s="106" t="s">
        <v>2286</v>
      </c>
      <c r="B1596" s="21" t="s">
        <v>1198</v>
      </c>
      <c r="C1596" s="23">
        <v>0</v>
      </c>
      <c r="D1596" s="23">
        <v>0</v>
      </c>
      <c r="E1596" s="23"/>
      <c r="F1596" s="23">
        <v>0</v>
      </c>
      <c r="G1596" s="107">
        <f t="shared" si="97"/>
        <v>0</v>
      </c>
      <c r="I1596" s="7">
        <f>SUMIFS(NK_XUAT_NHAP!L:L,NK_XUAT_NHAP!E:E,A1596,NK_XUAT_NHAP!B:B,"PNK")</f>
        <v>0</v>
      </c>
      <c r="J1596" s="7">
        <f>SUMIFS(NK_XUAT_NHAP!O:O,NK_XUAT_NHAP!E:E,A1596,NK_XUAT_NHAP!B:B,"PNK")</f>
        <v>0</v>
      </c>
      <c r="K1596" s="7">
        <f>SUMIFS(NK_XUAT_NHAP!L:L,NK_XUAT_NHAP!E:E,A1596,NK_XUAT_NHAP!B:B,"PXK")</f>
        <v>0</v>
      </c>
      <c r="L1596" s="7">
        <f>SUMIFS(NK_XUAT_NHAP!O:O,NK_XUAT_NHAP!E:E,A1596,NK_XUAT_NHAP!B:B,"PXK")</f>
        <v>0</v>
      </c>
      <c r="M1596" s="7">
        <f t="shared" si="98"/>
        <v>0</v>
      </c>
      <c r="N1596" s="7">
        <f t="shared" si="99"/>
        <v>0</v>
      </c>
      <c r="O1596" s="7">
        <f t="shared" si="100"/>
        <v>0</v>
      </c>
    </row>
    <row r="1597" spans="1:15" ht="19.5" customHeight="1" x14ac:dyDescent="0.25">
      <c r="A1597" s="106" t="s">
        <v>2287</v>
      </c>
      <c r="B1597" s="21" t="s">
        <v>1200</v>
      </c>
      <c r="C1597" s="23">
        <v>0</v>
      </c>
      <c r="D1597" s="23">
        <v>0</v>
      </c>
      <c r="E1597" s="23"/>
      <c r="F1597" s="23">
        <v>0</v>
      </c>
      <c r="G1597" s="107">
        <f t="shared" si="97"/>
        <v>0</v>
      </c>
      <c r="I1597" s="7">
        <f>SUMIFS(NK_XUAT_NHAP!L:L,NK_XUAT_NHAP!E:E,A1597,NK_XUAT_NHAP!B:B,"PNK")</f>
        <v>0</v>
      </c>
      <c r="J1597" s="7">
        <f>SUMIFS(NK_XUAT_NHAP!O:O,NK_XUAT_NHAP!E:E,A1597,NK_XUAT_NHAP!B:B,"PNK")</f>
        <v>0</v>
      </c>
      <c r="K1597" s="7">
        <f>SUMIFS(NK_XUAT_NHAP!L:L,NK_XUAT_NHAP!E:E,A1597,NK_XUAT_NHAP!B:B,"PXK")</f>
        <v>0</v>
      </c>
      <c r="L1597" s="7">
        <f>SUMIFS(NK_XUAT_NHAP!O:O,NK_XUAT_NHAP!E:E,A1597,NK_XUAT_NHAP!B:B,"PXK")</f>
        <v>0</v>
      </c>
      <c r="M1597" s="7">
        <f t="shared" si="98"/>
        <v>0</v>
      </c>
      <c r="N1597" s="7">
        <f t="shared" si="99"/>
        <v>0</v>
      </c>
      <c r="O1597" s="7">
        <f t="shared" si="100"/>
        <v>0</v>
      </c>
    </row>
    <row r="1598" spans="1:15" ht="19.5" customHeight="1" x14ac:dyDescent="0.25">
      <c r="A1598" s="106" t="s">
        <v>2288</v>
      </c>
      <c r="B1598" s="21" t="s">
        <v>1202</v>
      </c>
      <c r="C1598" s="23">
        <v>0</v>
      </c>
      <c r="D1598" s="23">
        <v>0</v>
      </c>
      <c r="E1598" s="23"/>
      <c r="F1598" s="23">
        <v>0</v>
      </c>
      <c r="G1598" s="107">
        <f t="shared" si="97"/>
        <v>0</v>
      </c>
      <c r="I1598" s="7">
        <f>SUMIFS(NK_XUAT_NHAP!L:L,NK_XUAT_NHAP!E:E,A1598,NK_XUAT_NHAP!B:B,"PNK")</f>
        <v>0</v>
      </c>
      <c r="J1598" s="7">
        <f>SUMIFS(NK_XUAT_NHAP!O:O,NK_XUAT_NHAP!E:E,A1598,NK_XUAT_NHAP!B:B,"PNK")</f>
        <v>0</v>
      </c>
      <c r="K1598" s="7">
        <f>SUMIFS(NK_XUAT_NHAP!L:L,NK_XUAT_NHAP!E:E,A1598,NK_XUAT_NHAP!B:B,"PXK")</f>
        <v>0</v>
      </c>
      <c r="L1598" s="7">
        <f>SUMIFS(NK_XUAT_NHAP!O:O,NK_XUAT_NHAP!E:E,A1598,NK_XUAT_NHAP!B:B,"PXK")</f>
        <v>0</v>
      </c>
      <c r="M1598" s="7">
        <f t="shared" si="98"/>
        <v>0</v>
      </c>
      <c r="N1598" s="7">
        <f t="shared" si="99"/>
        <v>0</v>
      </c>
      <c r="O1598" s="7">
        <f t="shared" si="100"/>
        <v>0</v>
      </c>
    </row>
    <row r="1599" spans="1:15" ht="19.5" customHeight="1" x14ac:dyDescent="0.25">
      <c r="A1599" s="106" t="s">
        <v>2289</v>
      </c>
      <c r="B1599" s="21" t="s">
        <v>1204</v>
      </c>
      <c r="C1599" s="23">
        <v>0</v>
      </c>
      <c r="D1599" s="23">
        <v>0</v>
      </c>
      <c r="E1599" s="23"/>
      <c r="F1599" s="23">
        <v>0</v>
      </c>
      <c r="G1599" s="107">
        <f t="shared" si="97"/>
        <v>0</v>
      </c>
      <c r="I1599" s="7">
        <f>SUMIFS(NK_XUAT_NHAP!L:L,NK_XUAT_NHAP!E:E,A1599,NK_XUAT_NHAP!B:B,"PNK")</f>
        <v>0</v>
      </c>
      <c r="J1599" s="7">
        <f>SUMIFS(NK_XUAT_NHAP!O:O,NK_XUAT_NHAP!E:E,A1599,NK_XUAT_NHAP!B:B,"PNK")</f>
        <v>0</v>
      </c>
      <c r="K1599" s="7">
        <f>SUMIFS(NK_XUAT_NHAP!L:L,NK_XUAT_NHAP!E:E,A1599,NK_XUAT_NHAP!B:B,"PXK")</f>
        <v>0</v>
      </c>
      <c r="L1599" s="7">
        <f>SUMIFS(NK_XUAT_NHAP!O:O,NK_XUAT_NHAP!E:E,A1599,NK_XUAT_NHAP!B:B,"PXK")</f>
        <v>0</v>
      </c>
      <c r="M1599" s="7">
        <f t="shared" si="98"/>
        <v>0</v>
      </c>
      <c r="N1599" s="7">
        <f t="shared" si="99"/>
        <v>0</v>
      </c>
      <c r="O1599" s="7">
        <f t="shared" si="100"/>
        <v>0</v>
      </c>
    </row>
    <row r="1600" spans="1:15" ht="19.5" customHeight="1" x14ac:dyDescent="0.25">
      <c r="A1600" s="106" t="s">
        <v>2290</v>
      </c>
      <c r="B1600" s="21" t="s">
        <v>1206</v>
      </c>
      <c r="C1600" s="23">
        <v>0</v>
      </c>
      <c r="D1600" s="23">
        <v>0</v>
      </c>
      <c r="E1600" s="23"/>
      <c r="F1600" s="23">
        <v>0</v>
      </c>
      <c r="G1600" s="107">
        <f t="shared" si="97"/>
        <v>0</v>
      </c>
      <c r="I1600" s="7">
        <f>SUMIFS(NK_XUAT_NHAP!L:L,NK_XUAT_NHAP!E:E,A1600,NK_XUAT_NHAP!B:B,"PNK")</f>
        <v>0</v>
      </c>
      <c r="J1600" s="7">
        <f>SUMIFS(NK_XUAT_NHAP!O:O,NK_XUAT_NHAP!E:E,A1600,NK_XUAT_NHAP!B:B,"PNK")</f>
        <v>0</v>
      </c>
      <c r="K1600" s="7">
        <f>SUMIFS(NK_XUAT_NHAP!L:L,NK_XUAT_NHAP!E:E,A1600,NK_XUAT_NHAP!B:B,"PXK")</f>
        <v>0</v>
      </c>
      <c r="L1600" s="7">
        <f>SUMIFS(NK_XUAT_NHAP!O:O,NK_XUAT_NHAP!E:E,A1600,NK_XUAT_NHAP!B:B,"PXK")</f>
        <v>0</v>
      </c>
      <c r="M1600" s="7">
        <f t="shared" si="98"/>
        <v>0</v>
      </c>
      <c r="N1600" s="7">
        <f t="shared" si="99"/>
        <v>0</v>
      </c>
      <c r="O1600" s="7">
        <f t="shared" si="100"/>
        <v>0</v>
      </c>
    </row>
    <row r="1601" spans="1:15" ht="19.5" customHeight="1" x14ac:dyDescent="0.25">
      <c r="A1601" s="106" t="s">
        <v>2291</v>
      </c>
      <c r="B1601" s="21" t="s">
        <v>1208</v>
      </c>
      <c r="C1601" s="23">
        <v>0</v>
      </c>
      <c r="D1601" s="23">
        <v>0</v>
      </c>
      <c r="E1601" s="23"/>
      <c r="F1601" s="23">
        <v>0</v>
      </c>
      <c r="G1601" s="107">
        <f t="shared" ref="G1601:G1664" si="101">(D1601+E1601)*F1601</f>
        <v>0</v>
      </c>
      <c r="I1601" s="7">
        <f>SUMIFS(NK_XUAT_NHAP!L:L,NK_XUAT_NHAP!E:E,A1601,NK_XUAT_NHAP!B:B,"PNK")</f>
        <v>0</v>
      </c>
      <c r="J1601" s="7">
        <f>SUMIFS(NK_XUAT_NHAP!O:O,NK_XUAT_NHAP!E:E,A1601,NK_XUAT_NHAP!B:B,"PNK")</f>
        <v>0</v>
      </c>
      <c r="K1601" s="7">
        <f>SUMIFS(NK_XUAT_NHAP!L:L,NK_XUAT_NHAP!E:E,A1601,NK_XUAT_NHAP!B:B,"PXK")</f>
        <v>0</v>
      </c>
      <c r="L1601" s="7">
        <f>SUMIFS(NK_XUAT_NHAP!O:O,NK_XUAT_NHAP!E:E,A1601,NK_XUAT_NHAP!B:B,"PXK")</f>
        <v>0</v>
      </c>
      <c r="M1601" s="7">
        <f t="shared" si="98"/>
        <v>0</v>
      </c>
      <c r="N1601" s="7">
        <f t="shared" si="99"/>
        <v>0</v>
      </c>
      <c r="O1601" s="7">
        <f t="shared" si="100"/>
        <v>0</v>
      </c>
    </row>
    <row r="1602" spans="1:15" ht="19.5" customHeight="1" x14ac:dyDescent="0.25">
      <c r="A1602" s="106" t="s">
        <v>2292</v>
      </c>
      <c r="B1602" s="21" t="s">
        <v>1210</v>
      </c>
      <c r="C1602" s="23">
        <v>0</v>
      </c>
      <c r="D1602" s="23">
        <v>0</v>
      </c>
      <c r="E1602" s="23"/>
      <c r="F1602" s="23">
        <v>0</v>
      </c>
      <c r="G1602" s="107">
        <f t="shared" si="101"/>
        <v>0</v>
      </c>
      <c r="I1602" s="7">
        <f>SUMIFS(NK_XUAT_NHAP!L:L,NK_XUAT_NHAP!E:E,A1602,NK_XUAT_NHAP!B:B,"PNK")</f>
        <v>0</v>
      </c>
      <c r="J1602" s="7">
        <f>SUMIFS(NK_XUAT_NHAP!O:O,NK_XUAT_NHAP!E:E,A1602,NK_XUAT_NHAP!B:B,"PNK")</f>
        <v>0</v>
      </c>
      <c r="K1602" s="7">
        <f>SUMIFS(NK_XUAT_NHAP!L:L,NK_XUAT_NHAP!E:E,A1602,NK_XUAT_NHAP!B:B,"PXK")</f>
        <v>0</v>
      </c>
      <c r="L1602" s="7">
        <f>SUMIFS(NK_XUAT_NHAP!O:O,NK_XUAT_NHAP!E:E,A1602,NK_XUAT_NHAP!B:B,"PXK")</f>
        <v>0</v>
      </c>
      <c r="M1602" s="7">
        <f t="shared" si="98"/>
        <v>0</v>
      </c>
      <c r="N1602" s="7">
        <f t="shared" si="99"/>
        <v>0</v>
      </c>
      <c r="O1602" s="7">
        <f t="shared" si="100"/>
        <v>0</v>
      </c>
    </row>
    <row r="1603" spans="1:15" ht="19.5" customHeight="1" x14ac:dyDescent="0.25">
      <c r="A1603" s="106" t="s">
        <v>2293</v>
      </c>
      <c r="B1603" s="21" t="s">
        <v>1212</v>
      </c>
      <c r="C1603" s="23" t="s">
        <v>49</v>
      </c>
      <c r="D1603" s="23">
        <v>0</v>
      </c>
      <c r="E1603" s="23"/>
      <c r="F1603" s="23">
        <v>6100</v>
      </c>
      <c r="G1603" s="107">
        <f t="shared" si="101"/>
        <v>0</v>
      </c>
      <c r="I1603" s="7">
        <f>SUMIFS(NK_XUAT_NHAP!L:L,NK_XUAT_NHAP!E:E,A1603,NK_XUAT_NHAP!B:B,"PNK")</f>
        <v>0</v>
      </c>
      <c r="J1603" s="7">
        <f>SUMIFS(NK_XUAT_NHAP!O:O,NK_XUAT_NHAP!E:E,A1603,NK_XUAT_NHAP!B:B,"PNK")</f>
        <v>0</v>
      </c>
      <c r="K1603" s="7">
        <f>SUMIFS(NK_XUAT_NHAP!L:L,NK_XUAT_NHAP!E:E,A1603,NK_XUAT_NHAP!B:B,"PXK")</f>
        <v>0</v>
      </c>
      <c r="L1603" s="7">
        <f>SUMIFS(NK_XUAT_NHAP!O:O,NK_XUAT_NHAP!E:E,A1603,NK_XUAT_NHAP!B:B,"PXK")</f>
        <v>0</v>
      </c>
      <c r="M1603" s="7">
        <f t="shared" ref="M1603:M1666" si="102">D1603+E1603+I1603-K1603</f>
        <v>0</v>
      </c>
      <c r="N1603" s="7">
        <f t="shared" ref="N1603:N1666" si="103">G1603+J1603-L1603</f>
        <v>0</v>
      </c>
      <c r="O1603" s="7">
        <f t="shared" ref="O1603:O1666" si="104">+IF(M1603=0,0,N1603/M1603)</f>
        <v>0</v>
      </c>
    </row>
    <row r="1604" spans="1:15" ht="19.5" customHeight="1" x14ac:dyDescent="0.25">
      <c r="A1604" s="106" t="s">
        <v>2294</v>
      </c>
      <c r="B1604" s="21" t="s">
        <v>1214</v>
      </c>
      <c r="C1604" s="23" t="s">
        <v>49</v>
      </c>
      <c r="D1604" s="23">
        <v>106</v>
      </c>
      <c r="E1604" s="23"/>
      <c r="F1604" s="23">
        <v>7000</v>
      </c>
      <c r="G1604" s="107">
        <f t="shared" si="101"/>
        <v>742000</v>
      </c>
      <c r="I1604" s="7">
        <f>SUMIFS(NK_XUAT_NHAP!L:L,NK_XUAT_NHAP!E:E,A1604,NK_XUAT_NHAP!B:B,"PNK")</f>
        <v>0</v>
      </c>
      <c r="J1604" s="7">
        <f>SUMIFS(NK_XUAT_NHAP!O:O,NK_XUAT_NHAP!E:E,A1604,NK_XUAT_NHAP!B:B,"PNK")</f>
        <v>0</v>
      </c>
      <c r="K1604" s="7">
        <f>SUMIFS(NK_XUAT_NHAP!L:L,NK_XUAT_NHAP!E:E,A1604,NK_XUAT_NHAP!B:B,"PXK")</f>
        <v>106</v>
      </c>
      <c r="L1604" s="7">
        <f>SUMIFS(NK_XUAT_NHAP!O:O,NK_XUAT_NHAP!E:E,A1604,NK_XUAT_NHAP!B:B,"PXK")</f>
        <v>1028200</v>
      </c>
      <c r="M1604" s="7">
        <f t="shared" si="102"/>
        <v>0</v>
      </c>
      <c r="N1604" s="7">
        <f t="shared" si="103"/>
        <v>-286200</v>
      </c>
      <c r="O1604" s="7">
        <f t="shared" si="104"/>
        <v>0</v>
      </c>
    </row>
    <row r="1605" spans="1:15" ht="19.5" customHeight="1" x14ac:dyDescent="0.25">
      <c r="A1605" s="106" t="s">
        <v>2295</v>
      </c>
      <c r="B1605" s="21" t="s">
        <v>1216</v>
      </c>
      <c r="C1605" s="23" t="s">
        <v>49</v>
      </c>
      <c r="D1605" s="23">
        <v>0</v>
      </c>
      <c r="E1605" s="23"/>
      <c r="F1605" s="23">
        <v>9800</v>
      </c>
      <c r="G1605" s="107">
        <f t="shared" si="101"/>
        <v>0</v>
      </c>
      <c r="I1605" s="7">
        <f>SUMIFS(NK_XUAT_NHAP!L:L,NK_XUAT_NHAP!E:E,A1605,NK_XUAT_NHAP!B:B,"PNK")</f>
        <v>0</v>
      </c>
      <c r="J1605" s="7">
        <f>SUMIFS(NK_XUAT_NHAP!O:O,NK_XUAT_NHAP!E:E,A1605,NK_XUAT_NHAP!B:B,"PNK")</f>
        <v>0</v>
      </c>
      <c r="K1605" s="7">
        <f>SUMIFS(NK_XUAT_NHAP!L:L,NK_XUAT_NHAP!E:E,A1605,NK_XUAT_NHAP!B:B,"PXK")</f>
        <v>0</v>
      </c>
      <c r="L1605" s="7">
        <f>SUMIFS(NK_XUAT_NHAP!O:O,NK_XUAT_NHAP!E:E,A1605,NK_XUAT_NHAP!B:B,"PXK")</f>
        <v>0</v>
      </c>
      <c r="M1605" s="7">
        <f t="shared" si="102"/>
        <v>0</v>
      </c>
      <c r="N1605" s="7">
        <f t="shared" si="103"/>
        <v>0</v>
      </c>
      <c r="O1605" s="7">
        <f t="shared" si="104"/>
        <v>0</v>
      </c>
    </row>
    <row r="1606" spans="1:15" ht="19.5" customHeight="1" x14ac:dyDescent="0.25">
      <c r="A1606" s="106" t="s">
        <v>2296</v>
      </c>
      <c r="B1606" s="21" t="s">
        <v>1218</v>
      </c>
      <c r="C1606" s="23" t="s">
        <v>49</v>
      </c>
      <c r="D1606" s="23">
        <v>0</v>
      </c>
      <c r="E1606" s="23"/>
      <c r="F1606" s="23">
        <v>10400</v>
      </c>
      <c r="G1606" s="107">
        <f t="shared" si="101"/>
        <v>0</v>
      </c>
      <c r="I1606" s="7">
        <f>SUMIFS(NK_XUAT_NHAP!L:L,NK_XUAT_NHAP!E:E,A1606,NK_XUAT_NHAP!B:B,"PNK")</f>
        <v>0</v>
      </c>
      <c r="J1606" s="7">
        <f>SUMIFS(NK_XUAT_NHAP!O:O,NK_XUAT_NHAP!E:E,A1606,NK_XUAT_NHAP!B:B,"PNK")</f>
        <v>0</v>
      </c>
      <c r="K1606" s="7">
        <f>SUMIFS(NK_XUAT_NHAP!L:L,NK_XUAT_NHAP!E:E,A1606,NK_XUAT_NHAP!B:B,"PXK")</f>
        <v>0</v>
      </c>
      <c r="L1606" s="7">
        <f>SUMIFS(NK_XUAT_NHAP!O:O,NK_XUAT_NHAP!E:E,A1606,NK_XUAT_NHAP!B:B,"PXK")</f>
        <v>0</v>
      </c>
      <c r="M1606" s="7">
        <f t="shared" si="102"/>
        <v>0</v>
      </c>
      <c r="N1606" s="7">
        <f t="shared" si="103"/>
        <v>0</v>
      </c>
      <c r="O1606" s="7">
        <f t="shared" si="104"/>
        <v>0</v>
      </c>
    </row>
    <row r="1607" spans="1:15" ht="19.5" customHeight="1" x14ac:dyDescent="0.25">
      <c r="A1607" s="106" t="s">
        <v>2297</v>
      </c>
      <c r="B1607" s="21" t="s">
        <v>1220</v>
      </c>
      <c r="C1607" s="23" t="s">
        <v>49</v>
      </c>
      <c r="D1607" s="23">
        <v>0</v>
      </c>
      <c r="E1607" s="23"/>
      <c r="F1607" s="23">
        <v>11900</v>
      </c>
      <c r="G1607" s="107">
        <f t="shared" si="101"/>
        <v>0</v>
      </c>
      <c r="I1607" s="7">
        <f>SUMIFS(NK_XUAT_NHAP!L:L,NK_XUAT_NHAP!E:E,A1607,NK_XUAT_NHAP!B:B,"PNK")</f>
        <v>0</v>
      </c>
      <c r="J1607" s="7">
        <f>SUMIFS(NK_XUAT_NHAP!O:O,NK_XUAT_NHAP!E:E,A1607,NK_XUAT_NHAP!B:B,"PNK")</f>
        <v>0</v>
      </c>
      <c r="K1607" s="7">
        <f>SUMIFS(NK_XUAT_NHAP!L:L,NK_XUAT_NHAP!E:E,A1607,NK_XUAT_NHAP!B:B,"PXK")</f>
        <v>0</v>
      </c>
      <c r="L1607" s="7">
        <f>SUMIFS(NK_XUAT_NHAP!O:O,NK_XUAT_NHAP!E:E,A1607,NK_XUAT_NHAP!B:B,"PXK")</f>
        <v>0</v>
      </c>
      <c r="M1607" s="7">
        <f t="shared" si="102"/>
        <v>0</v>
      </c>
      <c r="N1607" s="7">
        <f t="shared" si="103"/>
        <v>0</v>
      </c>
      <c r="O1607" s="7">
        <f t="shared" si="104"/>
        <v>0</v>
      </c>
    </row>
    <row r="1608" spans="1:15" ht="19.5" customHeight="1" x14ac:dyDescent="0.25">
      <c r="A1608" s="106" t="s">
        <v>2298</v>
      </c>
      <c r="B1608" s="21" t="s">
        <v>1222</v>
      </c>
      <c r="C1608" s="23" t="s">
        <v>49</v>
      </c>
      <c r="D1608" s="23">
        <v>792</v>
      </c>
      <c r="E1608" s="23"/>
      <c r="F1608" s="23">
        <v>13300</v>
      </c>
      <c r="G1608" s="107">
        <f t="shared" si="101"/>
        <v>10533600</v>
      </c>
      <c r="I1608" s="7">
        <f>SUMIFS(NK_XUAT_NHAP!L:L,NK_XUAT_NHAP!E:E,A1608,NK_XUAT_NHAP!B:B,"PNK")</f>
        <v>-150</v>
      </c>
      <c r="J1608" s="7">
        <f>SUMIFS(NK_XUAT_NHAP!O:O,NK_XUAT_NHAP!E:E,A1608,NK_XUAT_NHAP!B:B,"PNK")</f>
        <v>-1995000</v>
      </c>
      <c r="K1608" s="7">
        <f>SUMIFS(NK_XUAT_NHAP!L:L,NK_XUAT_NHAP!E:E,A1608,NK_XUAT_NHAP!B:B,"PXK")</f>
        <v>560</v>
      </c>
      <c r="L1608" s="7">
        <f>SUMIFS(NK_XUAT_NHAP!O:O,NK_XUAT_NHAP!E:E,A1608,NK_XUAT_NHAP!B:B,"PXK")</f>
        <v>10184000</v>
      </c>
      <c r="M1608" s="7">
        <f t="shared" si="102"/>
        <v>82</v>
      </c>
      <c r="N1608" s="7">
        <f t="shared" si="103"/>
        <v>-1645400</v>
      </c>
      <c r="O1608" s="7">
        <f t="shared" si="104"/>
        <v>-20065.853658536584</v>
      </c>
    </row>
    <row r="1609" spans="1:15" ht="19.5" customHeight="1" x14ac:dyDescent="0.25">
      <c r="A1609" s="106" t="s">
        <v>2299</v>
      </c>
      <c r="B1609" s="21" t="s">
        <v>1224</v>
      </c>
      <c r="C1609" s="23" t="s">
        <v>49</v>
      </c>
      <c r="D1609" s="23">
        <v>0</v>
      </c>
      <c r="E1609" s="23"/>
      <c r="F1609" s="23">
        <v>19700</v>
      </c>
      <c r="G1609" s="107">
        <f t="shared" si="101"/>
        <v>0</v>
      </c>
      <c r="I1609" s="7">
        <f>SUMIFS(NK_XUAT_NHAP!L:L,NK_XUAT_NHAP!E:E,A1609,NK_XUAT_NHAP!B:B,"PNK")</f>
        <v>0</v>
      </c>
      <c r="J1609" s="7">
        <f>SUMIFS(NK_XUAT_NHAP!O:O,NK_XUAT_NHAP!E:E,A1609,NK_XUAT_NHAP!B:B,"PNK")</f>
        <v>0</v>
      </c>
      <c r="K1609" s="7">
        <f>SUMIFS(NK_XUAT_NHAP!L:L,NK_XUAT_NHAP!E:E,A1609,NK_XUAT_NHAP!B:B,"PXK")</f>
        <v>0</v>
      </c>
      <c r="L1609" s="7">
        <f>SUMIFS(NK_XUAT_NHAP!O:O,NK_XUAT_NHAP!E:E,A1609,NK_XUAT_NHAP!B:B,"PXK")</f>
        <v>0</v>
      </c>
      <c r="M1609" s="7">
        <f t="shared" si="102"/>
        <v>0</v>
      </c>
      <c r="N1609" s="7">
        <f t="shared" si="103"/>
        <v>0</v>
      </c>
      <c r="O1609" s="7">
        <f t="shared" si="104"/>
        <v>0</v>
      </c>
    </row>
    <row r="1610" spans="1:15" ht="19.5" customHeight="1" x14ac:dyDescent="0.25">
      <c r="A1610" s="106" t="s">
        <v>2300</v>
      </c>
      <c r="B1610" s="21" t="s">
        <v>1226</v>
      </c>
      <c r="C1610" s="23" t="s">
        <v>49</v>
      </c>
      <c r="D1610" s="23">
        <v>0</v>
      </c>
      <c r="E1610" s="23"/>
      <c r="F1610" s="23">
        <v>20300</v>
      </c>
      <c r="G1610" s="107">
        <f t="shared" si="101"/>
        <v>0</v>
      </c>
      <c r="I1610" s="7">
        <f>SUMIFS(NK_XUAT_NHAP!L:L,NK_XUAT_NHAP!E:E,A1610,NK_XUAT_NHAP!B:B,"PNK")</f>
        <v>0</v>
      </c>
      <c r="J1610" s="7">
        <f>SUMIFS(NK_XUAT_NHAP!O:O,NK_XUAT_NHAP!E:E,A1610,NK_XUAT_NHAP!B:B,"PNK")</f>
        <v>0</v>
      </c>
      <c r="K1610" s="7">
        <f>SUMIFS(NK_XUAT_NHAP!L:L,NK_XUAT_NHAP!E:E,A1610,NK_XUAT_NHAP!B:B,"PXK")</f>
        <v>0</v>
      </c>
      <c r="L1610" s="7">
        <f>SUMIFS(NK_XUAT_NHAP!O:O,NK_XUAT_NHAP!E:E,A1610,NK_XUAT_NHAP!B:B,"PXK")</f>
        <v>0</v>
      </c>
      <c r="M1610" s="7">
        <f t="shared" si="102"/>
        <v>0</v>
      </c>
      <c r="N1610" s="7">
        <f t="shared" si="103"/>
        <v>0</v>
      </c>
      <c r="O1610" s="7">
        <f t="shared" si="104"/>
        <v>0</v>
      </c>
    </row>
    <row r="1611" spans="1:15" ht="19.5" customHeight="1" x14ac:dyDescent="0.25">
      <c r="A1611" s="106" t="s">
        <v>2301</v>
      </c>
      <c r="B1611" s="21" t="s">
        <v>1228</v>
      </c>
      <c r="C1611" s="23" t="s">
        <v>49</v>
      </c>
      <c r="D1611" s="23">
        <v>0</v>
      </c>
      <c r="E1611" s="23"/>
      <c r="F1611" s="23">
        <v>26600</v>
      </c>
      <c r="G1611" s="107">
        <f t="shared" si="101"/>
        <v>0</v>
      </c>
      <c r="I1611" s="7">
        <f>SUMIFS(NK_XUAT_NHAP!L:L,NK_XUAT_NHAP!E:E,A1611,NK_XUAT_NHAP!B:B,"PNK")</f>
        <v>0</v>
      </c>
      <c r="J1611" s="7">
        <f>SUMIFS(NK_XUAT_NHAP!O:O,NK_XUAT_NHAP!E:E,A1611,NK_XUAT_NHAP!B:B,"PNK")</f>
        <v>0</v>
      </c>
      <c r="K1611" s="7">
        <f>SUMIFS(NK_XUAT_NHAP!L:L,NK_XUAT_NHAP!E:E,A1611,NK_XUAT_NHAP!B:B,"PXK")</f>
        <v>0</v>
      </c>
      <c r="L1611" s="7">
        <f>SUMIFS(NK_XUAT_NHAP!O:O,NK_XUAT_NHAP!E:E,A1611,NK_XUAT_NHAP!B:B,"PXK")</f>
        <v>0</v>
      </c>
      <c r="M1611" s="7">
        <f t="shared" si="102"/>
        <v>0</v>
      </c>
      <c r="N1611" s="7">
        <f t="shared" si="103"/>
        <v>0</v>
      </c>
      <c r="O1611" s="7">
        <f t="shared" si="104"/>
        <v>0</v>
      </c>
    </row>
    <row r="1612" spans="1:15" ht="19.5" customHeight="1" x14ac:dyDescent="0.25">
      <c r="A1612" s="106" t="s">
        <v>2302</v>
      </c>
      <c r="B1612" s="21" t="s">
        <v>1230</v>
      </c>
      <c r="C1612" s="23" t="s">
        <v>49</v>
      </c>
      <c r="D1612" s="23">
        <v>0</v>
      </c>
      <c r="E1612" s="23"/>
      <c r="F1612" s="23">
        <v>31800</v>
      </c>
      <c r="G1612" s="107">
        <f t="shared" si="101"/>
        <v>0</v>
      </c>
      <c r="I1612" s="7">
        <f>SUMIFS(NK_XUAT_NHAP!L:L,NK_XUAT_NHAP!E:E,A1612,NK_XUAT_NHAP!B:B,"PNK")</f>
        <v>0</v>
      </c>
      <c r="J1612" s="7">
        <f>SUMIFS(NK_XUAT_NHAP!O:O,NK_XUAT_NHAP!E:E,A1612,NK_XUAT_NHAP!B:B,"PNK")</f>
        <v>0</v>
      </c>
      <c r="K1612" s="7">
        <f>SUMIFS(NK_XUAT_NHAP!L:L,NK_XUAT_NHAP!E:E,A1612,NK_XUAT_NHAP!B:B,"PXK")</f>
        <v>0</v>
      </c>
      <c r="L1612" s="7">
        <f>SUMIFS(NK_XUAT_NHAP!O:O,NK_XUAT_NHAP!E:E,A1612,NK_XUAT_NHAP!B:B,"PXK")</f>
        <v>0</v>
      </c>
      <c r="M1612" s="7">
        <f t="shared" si="102"/>
        <v>0</v>
      </c>
      <c r="N1612" s="7">
        <f t="shared" si="103"/>
        <v>0</v>
      </c>
      <c r="O1612" s="7">
        <f t="shared" si="104"/>
        <v>0</v>
      </c>
    </row>
    <row r="1613" spans="1:15" ht="19.5" customHeight="1" x14ac:dyDescent="0.25">
      <c r="A1613" s="106" t="s">
        <v>2303</v>
      </c>
      <c r="B1613" s="21" t="s">
        <v>1232</v>
      </c>
      <c r="C1613" s="23">
        <v>0</v>
      </c>
      <c r="D1613" s="23">
        <v>0</v>
      </c>
      <c r="E1613" s="23"/>
      <c r="F1613" s="23">
        <v>0</v>
      </c>
      <c r="G1613" s="107">
        <f t="shared" si="101"/>
        <v>0</v>
      </c>
      <c r="I1613" s="7">
        <f>SUMIFS(NK_XUAT_NHAP!L:L,NK_XUAT_NHAP!E:E,A1613,NK_XUAT_NHAP!B:B,"PNK")</f>
        <v>0</v>
      </c>
      <c r="J1613" s="7">
        <f>SUMIFS(NK_XUAT_NHAP!O:O,NK_XUAT_NHAP!E:E,A1613,NK_XUAT_NHAP!B:B,"PNK")</f>
        <v>0</v>
      </c>
      <c r="K1613" s="7">
        <f>SUMIFS(NK_XUAT_NHAP!L:L,NK_XUAT_NHAP!E:E,A1613,NK_XUAT_NHAP!B:B,"PXK")</f>
        <v>0</v>
      </c>
      <c r="L1613" s="7">
        <f>SUMIFS(NK_XUAT_NHAP!O:O,NK_XUAT_NHAP!E:E,A1613,NK_XUAT_NHAP!B:B,"PXK")</f>
        <v>0</v>
      </c>
      <c r="M1613" s="7">
        <f t="shared" si="102"/>
        <v>0</v>
      </c>
      <c r="N1613" s="7">
        <f t="shared" si="103"/>
        <v>0</v>
      </c>
      <c r="O1613" s="7">
        <f t="shared" si="104"/>
        <v>0</v>
      </c>
    </row>
    <row r="1614" spans="1:15" ht="19.5" customHeight="1" x14ac:dyDescent="0.25">
      <c r="A1614" s="106" t="s">
        <v>2304</v>
      </c>
      <c r="B1614" s="21" t="s">
        <v>1234</v>
      </c>
      <c r="C1614" s="23" t="s">
        <v>1</v>
      </c>
      <c r="D1614" s="23">
        <v>0</v>
      </c>
      <c r="E1614" s="23"/>
      <c r="F1614" s="23">
        <v>0</v>
      </c>
      <c r="G1614" s="107">
        <f t="shared" si="101"/>
        <v>0</v>
      </c>
      <c r="I1614" s="7">
        <f>SUMIFS(NK_XUAT_NHAP!L:L,NK_XUAT_NHAP!E:E,A1614,NK_XUAT_NHAP!B:B,"PNK")</f>
        <v>0</v>
      </c>
      <c r="J1614" s="7">
        <f>SUMIFS(NK_XUAT_NHAP!O:O,NK_XUAT_NHAP!E:E,A1614,NK_XUAT_NHAP!B:B,"PNK")</f>
        <v>0</v>
      </c>
      <c r="K1614" s="7">
        <f>SUMIFS(NK_XUAT_NHAP!L:L,NK_XUAT_NHAP!E:E,A1614,NK_XUAT_NHAP!B:B,"PXK")</f>
        <v>0</v>
      </c>
      <c r="L1614" s="7">
        <f>SUMIFS(NK_XUAT_NHAP!O:O,NK_XUAT_NHAP!E:E,A1614,NK_XUAT_NHAP!B:B,"PXK")</f>
        <v>0</v>
      </c>
      <c r="M1614" s="7">
        <f t="shared" si="102"/>
        <v>0</v>
      </c>
      <c r="N1614" s="7">
        <f t="shared" si="103"/>
        <v>0</v>
      </c>
      <c r="O1614" s="7">
        <f t="shared" si="104"/>
        <v>0</v>
      </c>
    </row>
    <row r="1615" spans="1:15" ht="19.5" customHeight="1" x14ac:dyDescent="0.25">
      <c r="A1615" s="106" t="s">
        <v>2305</v>
      </c>
      <c r="B1615" s="21" t="s">
        <v>1236</v>
      </c>
      <c r="C1615" s="23" t="s">
        <v>49</v>
      </c>
      <c r="D1615" s="23">
        <v>0</v>
      </c>
      <c r="E1615" s="23"/>
      <c r="F1615" s="23">
        <v>0</v>
      </c>
      <c r="G1615" s="107">
        <f t="shared" si="101"/>
        <v>0</v>
      </c>
      <c r="I1615" s="7">
        <f>SUMIFS(NK_XUAT_NHAP!L:L,NK_XUAT_NHAP!E:E,A1615,NK_XUAT_NHAP!B:B,"PNK")</f>
        <v>0</v>
      </c>
      <c r="J1615" s="7">
        <f>SUMIFS(NK_XUAT_NHAP!O:O,NK_XUAT_NHAP!E:E,A1615,NK_XUAT_NHAP!B:B,"PNK")</f>
        <v>0</v>
      </c>
      <c r="K1615" s="7">
        <f>SUMIFS(NK_XUAT_NHAP!L:L,NK_XUAT_NHAP!E:E,A1615,NK_XUAT_NHAP!B:B,"PXK")</f>
        <v>0</v>
      </c>
      <c r="L1615" s="7">
        <f>SUMIFS(NK_XUAT_NHAP!O:O,NK_XUAT_NHAP!E:E,A1615,NK_XUAT_NHAP!B:B,"PXK")</f>
        <v>0</v>
      </c>
      <c r="M1615" s="7">
        <f t="shared" si="102"/>
        <v>0</v>
      </c>
      <c r="N1615" s="7">
        <f t="shared" si="103"/>
        <v>0</v>
      </c>
      <c r="O1615" s="7">
        <f t="shared" si="104"/>
        <v>0</v>
      </c>
    </row>
    <row r="1616" spans="1:15" ht="19.5" customHeight="1" x14ac:dyDescent="0.25">
      <c r="A1616" s="106" t="s">
        <v>2306</v>
      </c>
      <c r="B1616" s="21" t="s">
        <v>1238</v>
      </c>
      <c r="C1616" s="23" t="s">
        <v>49</v>
      </c>
      <c r="D1616" s="23">
        <v>0</v>
      </c>
      <c r="E1616" s="23"/>
      <c r="F1616" s="23">
        <v>0</v>
      </c>
      <c r="G1616" s="107">
        <f t="shared" si="101"/>
        <v>0</v>
      </c>
      <c r="I1616" s="7">
        <f>SUMIFS(NK_XUAT_NHAP!L:L,NK_XUAT_NHAP!E:E,A1616,NK_XUAT_NHAP!B:B,"PNK")</f>
        <v>0</v>
      </c>
      <c r="J1616" s="7">
        <f>SUMIFS(NK_XUAT_NHAP!O:O,NK_XUAT_NHAP!E:E,A1616,NK_XUAT_NHAP!B:B,"PNK")</f>
        <v>0</v>
      </c>
      <c r="K1616" s="7">
        <f>SUMIFS(NK_XUAT_NHAP!L:L,NK_XUAT_NHAP!E:E,A1616,NK_XUAT_NHAP!B:B,"PXK")</f>
        <v>0</v>
      </c>
      <c r="L1616" s="7">
        <f>SUMIFS(NK_XUAT_NHAP!O:O,NK_XUAT_NHAP!E:E,A1616,NK_XUAT_NHAP!B:B,"PXK")</f>
        <v>0</v>
      </c>
      <c r="M1616" s="7">
        <f t="shared" si="102"/>
        <v>0</v>
      </c>
      <c r="N1616" s="7">
        <f t="shared" si="103"/>
        <v>0</v>
      </c>
      <c r="O1616" s="7">
        <f t="shared" si="104"/>
        <v>0</v>
      </c>
    </row>
    <row r="1617" spans="1:15" ht="19.5" customHeight="1" x14ac:dyDescent="0.25">
      <c r="A1617" s="106" t="s">
        <v>2307</v>
      </c>
      <c r="B1617" s="21" t="s">
        <v>1240</v>
      </c>
      <c r="C1617" s="23" t="s">
        <v>52</v>
      </c>
      <c r="D1617" s="23">
        <v>0</v>
      </c>
      <c r="E1617" s="23"/>
      <c r="F1617" s="23">
        <v>0</v>
      </c>
      <c r="G1617" s="107">
        <f t="shared" si="101"/>
        <v>0</v>
      </c>
      <c r="I1617" s="7">
        <f>SUMIFS(NK_XUAT_NHAP!L:L,NK_XUAT_NHAP!E:E,A1617,NK_XUAT_NHAP!B:B,"PNK")</f>
        <v>0</v>
      </c>
      <c r="J1617" s="7">
        <f>SUMIFS(NK_XUAT_NHAP!O:O,NK_XUAT_NHAP!E:E,A1617,NK_XUAT_NHAP!B:B,"PNK")</f>
        <v>0</v>
      </c>
      <c r="K1617" s="7">
        <f>SUMIFS(NK_XUAT_NHAP!L:L,NK_XUAT_NHAP!E:E,A1617,NK_XUAT_NHAP!B:B,"PXK")</f>
        <v>0</v>
      </c>
      <c r="L1617" s="7">
        <f>SUMIFS(NK_XUAT_NHAP!O:O,NK_XUAT_NHAP!E:E,A1617,NK_XUAT_NHAP!B:B,"PXK")</f>
        <v>0</v>
      </c>
      <c r="M1617" s="7">
        <f t="shared" si="102"/>
        <v>0</v>
      </c>
      <c r="N1617" s="7">
        <f t="shared" si="103"/>
        <v>0</v>
      </c>
      <c r="O1617" s="7">
        <f t="shared" si="104"/>
        <v>0</v>
      </c>
    </row>
    <row r="1618" spans="1:15" ht="19.5" customHeight="1" x14ac:dyDescent="0.25">
      <c r="A1618" s="106" t="s">
        <v>2308</v>
      </c>
      <c r="B1618" s="21" t="s">
        <v>1242</v>
      </c>
      <c r="C1618" s="23" t="s">
        <v>52</v>
      </c>
      <c r="D1618" s="23">
        <v>0</v>
      </c>
      <c r="E1618" s="23"/>
      <c r="F1618" s="23">
        <v>0</v>
      </c>
      <c r="G1618" s="107">
        <f t="shared" si="101"/>
        <v>0</v>
      </c>
      <c r="I1618" s="7">
        <f>SUMIFS(NK_XUAT_NHAP!L:L,NK_XUAT_NHAP!E:E,A1618,NK_XUAT_NHAP!B:B,"PNK")</f>
        <v>0</v>
      </c>
      <c r="J1618" s="7">
        <f>SUMIFS(NK_XUAT_NHAP!O:O,NK_XUAT_NHAP!E:E,A1618,NK_XUAT_NHAP!B:B,"PNK")</f>
        <v>0</v>
      </c>
      <c r="K1618" s="7">
        <f>SUMIFS(NK_XUAT_NHAP!L:L,NK_XUAT_NHAP!E:E,A1618,NK_XUAT_NHAP!B:B,"PXK")</f>
        <v>0</v>
      </c>
      <c r="L1618" s="7">
        <f>SUMIFS(NK_XUAT_NHAP!O:O,NK_XUAT_NHAP!E:E,A1618,NK_XUAT_NHAP!B:B,"PXK")</f>
        <v>0</v>
      </c>
      <c r="M1618" s="7">
        <f t="shared" si="102"/>
        <v>0</v>
      </c>
      <c r="N1618" s="7">
        <f t="shared" si="103"/>
        <v>0</v>
      </c>
      <c r="O1618" s="7">
        <f t="shared" si="104"/>
        <v>0</v>
      </c>
    </row>
    <row r="1619" spans="1:15" ht="19.5" customHeight="1" x14ac:dyDescent="0.25">
      <c r="A1619" s="106" t="s">
        <v>2309</v>
      </c>
      <c r="B1619" s="21" t="s">
        <v>1244</v>
      </c>
      <c r="C1619" s="23" t="s">
        <v>49</v>
      </c>
      <c r="D1619" s="23">
        <v>0</v>
      </c>
      <c r="E1619" s="23"/>
      <c r="F1619" s="23">
        <v>0</v>
      </c>
      <c r="G1619" s="107">
        <f t="shared" si="101"/>
        <v>0</v>
      </c>
      <c r="I1619" s="7">
        <f>SUMIFS(NK_XUAT_NHAP!L:L,NK_XUAT_NHAP!E:E,A1619,NK_XUAT_NHAP!B:B,"PNK")</f>
        <v>0</v>
      </c>
      <c r="J1619" s="7">
        <f>SUMIFS(NK_XUAT_NHAP!O:O,NK_XUAT_NHAP!E:E,A1619,NK_XUAT_NHAP!B:B,"PNK")</f>
        <v>0</v>
      </c>
      <c r="K1619" s="7">
        <f>SUMIFS(NK_XUAT_NHAP!L:L,NK_XUAT_NHAP!E:E,A1619,NK_XUAT_NHAP!B:B,"PXK")</f>
        <v>0</v>
      </c>
      <c r="L1619" s="7">
        <f>SUMIFS(NK_XUAT_NHAP!O:O,NK_XUAT_NHAP!E:E,A1619,NK_XUAT_NHAP!B:B,"PXK")</f>
        <v>0</v>
      </c>
      <c r="M1619" s="7">
        <f t="shared" si="102"/>
        <v>0</v>
      </c>
      <c r="N1619" s="7">
        <f t="shared" si="103"/>
        <v>0</v>
      </c>
      <c r="O1619" s="7">
        <f t="shared" si="104"/>
        <v>0</v>
      </c>
    </row>
    <row r="1620" spans="1:15" ht="19.5" customHeight="1" x14ac:dyDescent="0.25">
      <c r="A1620" s="106" t="s">
        <v>2310</v>
      </c>
      <c r="B1620" s="21" t="s">
        <v>1246</v>
      </c>
      <c r="C1620" s="23" t="s">
        <v>49</v>
      </c>
      <c r="D1620" s="23">
        <v>0</v>
      </c>
      <c r="E1620" s="23"/>
      <c r="F1620" s="23">
        <v>0</v>
      </c>
      <c r="G1620" s="107">
        <f t="shared" si="101"/>
        <v>0</v>
      </c>
      <c r="I1620" s="7">
        <f>SUMIFS(NK_XUAT_NHAP!L:L,NK_XUAT_NHAP!E:E,A1620,NK_XUAT_NHAP!B:B,"PNK")</f>
        <v>0</v>
      </c>
      <c r="J1620" s="7">
        <f>SUMIFS(NK_XUAT_NHAP!O:O,NK_XUAT_NHAP!E:E,A1620,NK_XUAT_NHAP!B:B,"PNK")</f>
        <v>0</v>
      </c>
      <c r="K1620" s="7">
        <f>SUMIFS(NK_XUAT_NHAP!L:L,NK_XUAT_NHAP!E:E,A1620,NK_XUAT_NHAP!B:B,"PXK")</f>
        <v>0</v>
      </c>
      <c r="L1620" s="7">
        <f>SUMIFS(NK_XUAT_NHAP!O:O,NK_XUAT_NHAP!E:E,A1620,NK_XUAT_NHAP!B:B,"PXK")</f>
        <v>0</v>
      </c>
      <c r="M1620" s="7">
        <f t="shared" si="102"/>
        <v>0</v>
      </c>
      <c r="N1620" s="7">
        <f t="shared" si="103"/>
        <v>0</v>
      </c>
      <c r="O1620" s="7">
        <f t="shared" si="104"/>
        <v>0</v>
      </c>
    </row>
    <row r="1621" spans="1:15" ht="19.5" customHeight="1" x14ac:dyDescent="0.25">
      <c r="A1621" s="106" t="s">
        <v>2311</v>
      </c>
      <c r="B1621" s="21" t="s">
        <v>1248</v>
      </c>
      <c r="C1621" s="23" t="s">
        <v>49</v>
      </c>
      <c r="D1621" s="23">
        <v>0</v>
      </c>
      <c r="E1621" s="23"/>
      <c r="F1621" s="23">
        <v>0</v>
      </c>
      <c r="G1621" s="107">
        <f t="shared" si="101"/>
        <v>0</v>
      </c>
      <c r="I1621" s="7">
        <f>SUMIFS(NK_XUAT_NHAP!L:L,NK_XUAT_NHAP!E:E,A1621,NK_XUAT_NHAP!B:B,"PNK")</f>
        <v>0</v>
      </c>
      <c r="J1621" s="7">
        <f>SUMIFS(NK_XUAT_NHAP!O:O,NK_XUAT_NHAP!E:E,A1621,NK_XUAT_NHAP!B:B,"PNK")</f>
        <v>0</v>
      </c>
      <c r="K1621" s="7">
        <f>SUMIFS(NK_XUAT_NHAP!L:L,NK_XUAT_NHAP!E:E,A1621,NK_XUAT_NHAP!B:B,"PXK")</f>
        <v>0</v>
      </c>
      <c r="L1621" s="7">
        <f>SUMIFS(NK_XUAT_NHAP!O:O,NK_XUAT_NHAP!E:E,A1621,NK_XUAT_NHAP!B:B,"PXK")</f>
        <v>0</v>
      </c>
      <c r="M1621" s="7">
        <f t="shared" si="102"/>
        <v>0</v>
      </c>
      <c r="N1621" s="7">
        <f t="shared" si="103"/>
        <v>0</v>
      </c>
      <c r="O1621" s="7">
        <f t="shared" si="104"/>
        <v>0</v>
      </c>
    </row>
    <row r="1622" spans="1:15" ht="19.5" customHeight="1" x14ac:dyDescent="0.25">
      <c r="A1622" s="106" t="s">
        <v>2312</v>
      </c>
      <c r="B1622" s="21" t="s">
        <v>1250</v>
      </c>
      <c r="C1622" s="23" t="s">
        <v>49</v>
      </c>
      <c r="D1622" s="23">
        <v>0</v>
      </c>
      <c r="E1622" s="23"/>
      <c r="F1622" s="23">
        <v>0</v>
      </c>
      <c r="G1622" s="107">
        <f t="shared" si="101"/>
        <v>0</v>
      </c>
      <c r="I1622" s="7">
        <f>SUMIFS(NK_XUAT_NHAP!L:L,NK_XUAT_NHAP!E:E,A1622,NK_XUAT_NHAP!B:B,"PNK")</f>
        <v>0</v>
      </c>
      <c r="J1622" s="7">
        <f>SUMIFS(NK_XUAT_NHAP!O:O,NK_XUAT_NHAP!E:E,A1622,NK_XUAT_NHAP!B:B,"PNK")</f>
        <v>0</v>
      </c>
      <c r="K1622" s="7">
        <f>SUMIFS(NK_XUAT_NHAP!L:L,NK_XUAT_NHAP!E:E,A1622,NK_XUAT_NHAP!B:B,"PXK")</f>
        <v>0</v>
      </c>
      <c r="L1622" s="7">
        <f>SUMIFS(NK_XUAT_NHAP!O:O,NK_XUAT_NHAP!E:E,A1622,NK_XUAT_NHAP!B:B,"PXK")</f>
        <v>0</v>
      </c>
      <c r="M1622" s="7">
        <f t="shared" si="102"/>
        <v>0</v>
      </c>
      <c r="N1622" s="7">
        <f t="shared" si="103"/>
        <v>0</v>
      </c>
      <c r="O1622" s="7">
        <f t="shared" si="104"/>
        <v>0</v>
      </c>
    </row>
    <row r="1623" spans="1:15" ht="19.5" customHeight="1" x14ac:dyDescent="0.25">
      <c r="A1623" s="106" t="s">
        <v>2313</v>
      </c>
      <c r="B1623" s="21" t="s">
        <v>1252</v>
      </c>
      <c r="C1623" s="23" t="s">
        <v>49</v>
      </c>
      <c r="D1623" s="23">
        <v>0</v>
      </c>
      <c r="E1623" s="23"/>
      <c r="F1623" s="23">
        <v>0</v>
      </c>
      <c r="G1623" s="107">
        <f t="shared" si="101"/>
        <v>0</v>
      </c>
      <c r="I1623" s="7">
        <f>SUMIFS(NK_XUAT_NHAP!L:L,NK_XUAT_NHAP!E:E,A1623,NK_XUAT_NHAP!B:B,"PNK")</f>
        <v>0</v>
      </c>
      <c r="J1623" s="7">
        <f>SUMIFS(NK_XUAT_NHAP!O:O,NK_XUAT_NHAP!E:E,A1623,NK_XUAT_NHAP!B:B,"PNK")</f>
        <v>0</v>
      </c>
      <c r="K1623" s="7">
        <f>SUMIFS(NK_XUAT_NHAP!L:L,NK_XUAT_NHAP!E:E,A1623,NK_XUAT_NHAP!B:B,"PXK")</f>
        <v>0</v>
      </c>
      <c r="L1623" s="7">
        <f>SUMIFS(NK_XUAT_NHAP!O:O,NK_XUAT_NHAP!E:E,A1623,NK_XUAT_NHAP!B:B,"PXK")</f>
        <v>0</v>
      </c>
      <c r="M1623" s="7">
        <f t="shared" si="102"/>
        <v>0</v>
      </c>
      <c r="N1623" s="7">
        <f t="shared" si="103"/>
        <v>0</v>
      </c>
      <c r="O1623" s="7">
        <f t="shared" si="104"/>
        <v>0</v>
      </c>
    </row>
    <row r="1624" spans="1:15" ht="19.5" customHeight="1" x14ac:dyDescent="0.25">
      <c r="A1624" s="106" t="s">
        <v>2314</v>
      </c>
      <c r="B1624" s="21" t="s">
        <v>1254</v>
      </c>
      <c r="C1624" s="23" t="s">
        <v>49</v>
      </c>
      <c r="D1624" s="23">
        <v>0</v>
      </c>
      <c r="E1624" s="23"/>
      <c r="F1624" s="23">
        <v>0</v>
      </c>
      <c r="G1624" s="107">
        <f t="shared" si="101"/>
        <v>0</v>
      </c>
      <c r="I1624" s="7">
        <f>SUMIFS(NK_XUAT_NHAP!L:L,NK_XUAT_NHAP!E:E,A1624,NK_XUAT_NHAP!B:B,"PNK")</f>
        <v>0</v>
      </c>
      <c r="J1624" s="7">
        <f>SUMIFS(NK_XUAT_NHAP!O:O,NK_XUAT_NHAP!E:E,A1624,NK_XUAT_NHAP!B:B,"PNK")</f>
        <v>0</v>
      </c>
      <c r="K1624" s="7">
        <f>SUMIFS(NK_XUAT_NHAP!L:L,NK_XUAT_NHAP!E:E,A1624,NK_XUAT_NHAP!B:B,"PXK")</f>
        <v>0</v>
      </c>
      <c r="L1624" s="7">
        <f>SUMIFS(NK_XUAT_NHAP!O:O,NK_XUAT_NHAP!E:E,A1624,NK_XUAT_NHAP!B:B,"PXK")</f>
        <v>0</v>
      </c>
      <c r="M1624" s="7">
        <f t="shared" si="102"/>
        <v>0</v>
      </c>
      <c r="N1624" s="7">
        <f t="shared" si="103"/>
        <v>0</v>
      </c>
      <c r="O1624" s="7">
        <f t="shared" si="104"/>
        <v>0</v>
      </c>
    </row>
    <row r="1625" spans="1:15" ht="19.5" customHeight="1" x14ac:dyDescent="0.25">
      <c r="A1625" s="106" t="s">
        <v>2315</v>
      </c>
      <c r="B1625" s="21" t="s">
        <v>1256</v>
      </c>
      <c r="C1625" s="23">
        <v>0</v>
      </c>
      <c r="D1625" s="23">
        <v>0</v>
      </c>
      <c r="E1625" s="23"/>
      <c r="F1625" s="23">
        <v>0</v>
      </c>
      <c r="G1625" s="107">
        <f t="shared" si="101"/>
        <v>0</v>
      </c>
      <c r="I1625" s="7">
        <f>SUMIFS(NK_XUAT_NHAP!L:L,NK_XUAT_NHAP!E:E,A1625,NK_XUAT_NHAP!B:B,"PNK")</f>
        <v>0</v>
      </c>
      <c r="J1625" s="7">
        <f>SUMIFS(NK_XUAT_NHAP!O:O,NK_XUAT_NHAP!E:E,A1625,NK_XUAT_NHAP!B:B,"PNK")</f>
        <v>0</v>
      </c>
      <c r="K1625" s="7">
        <f>SUMIFS(NK_XUAT_NHAP!L:L,NK_XUAT_NHAP!E:E,A1625,NK_XUAT_NHAP!B:B,"PXK")</f>
        <v>0</v>
      </c>
      <c r="L1625" s="7">
        <f>SUMIFS(NK_XUAT_NHAP!O:O,NK_XUAT_NHAP!E:E,A1625,NK_XUAT_NHAP!B:B,"PXK")</f>
        <v>0</v>
      </c>
      <c r="M1625" s="7">
        <f t="shared" si="102"/>
        <v>0</v>
      </c>
      <c r="N1625" s="7">
        <f t="shared" si="103"/>
        <v>0</v>
      </c>
      <c r="O1625" s="7">
        <f t="shared" si="104"/>
        <v>0</v>
      </c>
    </row>
    <row r="1626" spans="1:15" ht="19.5" customHeight="1" x14ac:dyDescent="0.25">
      <c r="A1626" s="106" t="s">
        <v>2316</v>
      </c>
      <c r="B1626" s="21" t="s">
        <v>1258</v>
      </c>
      <c r="C1626" s="23" t="s">
        <v>49</v>
      </c>
      <c r="D1626" s="23">
        <v>0</v>
      </c>
      <c r="E1626" s="23"/>
      <c r="F1626" s="23">
        <v>5900</v>
      </c>
      <c r="G1626" s="107">
        <f t="shared" si="101"/>
        <v>0</v>
      </c>
      <c r="I1626" s="7">
        <f>SUMIFS(NK_XUAT_NHAP!L:L,NK_XUAT_NHAP!E:E,A1626,NK_XUAT_NHAP!B:B,"PNK")</f>
        <v>0</v>
      </c>
      <c r="J1626" s="7">
        <f>SUMIFS(NK_XUAT_NHAP!O:O,NK_XUAT_NHAP!E:E,A1626,NK_XUAT_NHAP!B:B,"PNK")</f>
        <v>0</v>
      </c>
      <c r="K1626" s="7">
        <f>SUMIFS(NK_XUAT_NHAP!L:L,NK_XUAT_NHAP!E:E,A1626,NK_XUAT_NHAP!B:B,"PXK")</f>
        <v>0</v>
      </c>
      <c r="L1626" s="7">
        <f>SUMIFS(NK_XUAT_NHAP!O:O,NK_XUAT_NHAP!E:E,A1626,NK_XUAT_NHAP!B:B,"PXK")</f>
        <v>0</v>
      </c>
      <c r="M1626" s="7">
        <f t="shared" si="102"/>
        <v>0</v>
      </c>
      <c r="N1626" s="7">
        <f t="shared" si="103"/>
        <v>0</v>
      </c>
      <c r="O1626" s="7">
        <f t="shared" si="104"/>
        <v>0</v>
      </c>
    </row>
    <row r="1627" spans="1:15" ht="19.5" customHeight="1" x14ac:dyDescent="0.25">
      <c r="A1627" s="106" t="s">
        <v>2317</v>
      </c>
      <c r="B1627" s="21" t="s">
        <v>1260</v>
      </c>
      <c r="C1627" s="23" t="s">
        <v>73</v>
      </c>
      <c r="D1627" s="23">
        <v>0</v>
      </c>
      <c r="E1627" s="23"/>
      <c r="F1627" s="23">
        <v>10800</v>
      </c>
      <c r="G1627" s="107">
        <f t="shared" si="101"/>
        <v>0</v>
      </c>
      <c r="I1627" s="7">
        <f>SUMIFS(NK_XUAT_NHAP!L:L,NK_XUAT_NHAP!E:E,A1627,NK_XUAT_NHAP!B:B,"PNK")</f>
        <v>0</v>
      </c>
      <c r="J1627" s="7">
        <f>SUMIFS(NK_XUAT_NHAP!O:O,NK_XUAT_NHAP!E:E,A1627,NK_XUAT_NHAP!B:B,"PNK")</f>
        <v>0</v>
      </c>
      <c r="K1627" s="7">
        <f>SUMIFS(NK_XUAT_NHAP!L:L,NK_XUAT_NHAP!E:E,A1627,NK_XUAT_NHAP!B:B,"PXK")</f>
        <v>0</v>
      </c>
      <c r="L1627" s="7">
        <f>SUMIFS(NK_XUAT_NHAP!O:O,NK_XUAT_NHAP!E:E,A1627,NK_XUAT_NHAP!B:B,"PXK")</f>
        <v>0</v>
      </c>
      <c r="M1627" s="7">
        <f t="shared" si="102"/>
        <v>0</v>
      </c>
      <c r="N1627" s="7">
        <f t="shared" si="103"/>
        <v>0</v>
      </c>
      <c r="O1627" s="7">
        <f t="shared" si="104"/>
        <v>0</v>
      </c>
    </row>
    <row r="1628" spans="1:15" ht="19.5" customHeight="1" x14ac:dyDescent="0.25">
      <c r="A1628" s="106" t="s">
        <v>2318</v>
      </c>
      <c r="B1628" s="21" t="s">
        <v>1262</v>
      </c>
      <c r="C1628" s="23" t="s">
        <v>49</v>
      </c>
      <c r="D1628" s="23">
        <v>0</v>
      </c>
      <c r="E1628" s="23"/>
      <c r="F1628" s="23">
        <v>15100</v>
      </c>
      <c r="G1628" s="107">
        <f t="shared" si="101"/>
        <v>0</v>
      </c>
      <c r="I1628" s="7">
        <f>SUMIFS(NK_XUAT_NHAP!L:L,NK_XUAT_NHAP!E:E,A1628,NK_XUAT_NHAP!B:B,"PNK")</f>
        <v>0</v>
      </c>
      <c r="J1628" s="7">
        <f>SUMIFS(NK_XUAT_NHAP!O:O,NK_XUAT_NHAP!E:E,A1628,NK_XUAT_NHAP!B:B,"PNK")</f>
        <v>0</v>
      </c>
      <c r="K1628" s="7">
        <f>SUMIFS(NK_XUAT_NHAP!L:L,NK_XUAT_NHAP!E:E,A1628,NK_XUAT_NHAP!B:B,"PXK")</f>
        <v>0</v>
      </c>
      <c r="L1628" s="7">
        <f>SUMIFS(NK_XUAT_NHAP!O:O,NK_XUAT_NHAP!E:E,A1628,NK_XUAT_NHAP!B:B,"PXK")</f>
        <v>0</v>
      </c>
      <c r="M1628" s="7">
        <f t="shared" si="102"/>
        <v>0</v>
      </c>
      <c r="N1628" s="7">
        <f t="shared" si="103"/>
        <v>0</v>
      </c>
      <c r="O1628" s="7">
        <f t="shared" si="104"/>
        <v>0</v>
      </c>
    </row>
    <row r="1629" spans="1:15" ht="19.5" customHeight="1" x14ac:dyDescent="0.25">
      <c r="A1629" s="106" t="s">
        <v>2319</v>
      </c>
      <c r="B1629" s="21" t="s">
        <v>1264</v>
      </c>
      <c r="C1629" s="23" t="s">
        <v>49</v>
      </c>
      <c r="D1629" s="23">
        <v>0</v>
      </c>
      <c r="E1629" s="23"/>
      <c r="F1629" s="23">
        <v>17600</v>
      </c>
      <c r="G1629" s="107">
        <f t="shared" si="101"/>
        <v>0</v>
      </c>
      <c r="I1629" s="7">
        <f>SUMIFS(NK_XUAT_NHAP!L:L,NK_XUAT_NHAP!E:E,A1629,NK_XUAT_NHAP!B:B,"PNK")</f>
        <v>0</v>
      </c>
      <c r="J1629" s="7">
        <f>SUMIFS(NK_XUAT_NHAP!O:O,NK_XUAT_NHAP!E:E,A1629,NK_XUAT_NHAP!B:B,"PNK")</f>
        <v>0</v>
      </c>
      <c r="K1629" s="7">
        <f>SUMIFS(NK_XUAT_NHAP!L:L,NK_XUAT_NHAP!E:E,A1629,NK_XUAT_NHAP!B:B,"PXK")</f>
        <v>0</v>
      </c>
      <c r="L1629" s="7">
        <f>SUMIFS(NK_XUAT_NHAP!O:O,NK_XUAT_NHAP!E:E,A1629,NK_XUAT_NHAP!B:B,"PXK")</f>
        <v>0</v>
      </c>
      <c r="M1629" s="7">
        <f t="shared" si="102"/>
        <v>0</v>
      </c>
      <c r="N1629" s="7">
        <f t="shared" si="103"/>
        <v>0</v>
      </c>
      <c r="O1629" s="7">
        <f t="shared" si="104"/>
        <v>0</v>
      </c>
    </row>
    <row r="1630" spans="1:15" ht="19.5" customHeight="1" x14ac:dyDescent="0.25">
      <c r="A1630" s="106" t="s">
        <v>2320</v>
      </c>
      <c r="B1630" s="21" t="s">
        <v>1266</v>
      </c>
      <c r="C1630" s="23" t="s">
        <v>49</v>
      </c>
      <c r="D1630" s="23">
        <v>0</v>
      </c>
      <c r="E1630" s="23"/>
      <c r="F1630" s="23">
        <v>26000</v>
      </c>
      <c r="G1630" s="107">
        <f t="shared" si="101"/>
        <v>0</v>
      </c>
      <c r="I1630" s="7">
        <f>SUMIFS(NK_XUAT_NHAP!L:L,NK_XUAT_NHAP!E:E,A1630,NK_XUAT_NHAP!B:B,"PNK")</f>
        <v>0</v>
      </c>
      <c r="J1630" s="7">
        <f>SUMIFS(NK_XUAT_NHAP!O:O,NK_XUAT_NHAP!E:E,A1630,NK_XUAT_NHAP!B:B,"PNK")</f>
        <v>0</v>
      </c>
      <c r="K1630" s="7">
        <f>SUMIFS(NK_XUAT_NHAP!L:L,NK_XUAT_NHAP!E:E,A1630,NK_XUAT_NHAP!B:B,"PXK")</f>
        <v>0</v>
      </c>
      <c r="L1630" s="7">
        <f>SUMIFS(NK_XUAT_NHAP!O:O,NK_XUAT_NHAP!E:E,A1630,NK_XUAT_NHAP!B:B,"PXK")</f>
        <v>0</v>
      </c>
      <c r="M1630" s="7">
        <f t="shared" si="102"/>
        <v>0</v>
      </c>
      <c r="N1630" s="7">
        <f t="shared" si="103"/>
        <v>0</v>
      </c>
      <c r="O1630" s="7">
        <f t="shared" si="104"/>
        <v>0</v>
      </c>
    </row>
    <row r="1631" spans="1:15" ht="19.5" customHeight="1" x14ac:dyDescent="0.25">
      <c r="A1631" s="106" t="s">
        <v>2321</v>
      </c>
      <c r="B1631" s="21" t="s">
        <v>1268</v>
      </c>
      <c r="C1631" s="23" t="s">
        <v>49</v>
      </c>
      <c r="D1631" s="23">
        <v>0</v>
      </c>
      <c r="E1631" s="23"/>
      <c r="F1631" s="23">
        <v>38200</v>
      </c>
      <c r="G1631" s="107">
        <f t="shared" si="101"/>
        <v>0</v>
      </c>
      <c r="I1631" s="7">
        <f>SUMIFS(NK_XUAT_NHAP!L:L,NK_XUAT_NHAP!E:E,A1631,NK_XUAT_NHAP!B:B,"PNK")</f>
        <v>0</v>
      </c>
      <c r="J1631" s="7">
        <f>SUMIFS(NK_XUAT_NHAP!O:O,NK_XUAT_NHAP!E:E,A1631,NK_XUAT_NHAP!B:B,"PNK")</f>
        <v>0</v>
      </c>
      <c r="K1631" s="7">
        <f>SUMIFS(NK_XUAT_NHAP!L:L,NK_XUAT_NHAP!E:E,A1631,NK_XUAT_NHAP!B:B,"PXK")</f>
        <v>0</v>
      </c>
      <c r="L1631" s="7">
        <f>SUMIFS(NK_XUAT_NHAP!O:O,NK_XUAT_NHAP!E:E,A1631,NK_XUAT_NHAP!B:B,"PXK")</f>
        <v>0</v>
      </c>
      <c r="M1631" s="7">
        <f t="shared" si="102"/>
        <v>0</v>
      </c>
      <c r="N1631" s="7">
        <f t="shared" si="103"/>
        <v>0</v>
      </c>
      <c r="O1631" s="7">
        <f t="shared" si="104"/>
        <v>0</v>
      </c>
    </row>
    <row r="1632" spans="1:15" ht="19.5" customHeight="1" x14ac:dyDescent="0.25">
      <c r="A1632" s="106" t="s">
        <v>2322</v>
      </c>
      <c r="B1632" s="21" t="s">
        <v>1270</v>
      </c>
      <c r="C1632" s="23" t="s">
        <v>49</v>
      </c>
      <c r="D1632" s="23">
        <v>0</v>
      </c>
      <c r="E1632" s="23"/>
      <c r="F1632" s="23">
        <v>55400</v>
      </c>
      <c r="G1632" s="107">
        <f t="shared" si="101"/>
        <v>0</v>
      </c>
      <c r="I1632" s="7">
        <f>SUMIFS(NK_XUAT_NHAP!L:L,NK_XUAT_NHAP!E:E,A1632,NK_XUAT_NHAP!B:B,"PNK")</f>
        <v>0</v>
      </c>
      <c r="J1632" s="7">
        <f>SUMIFS(NK_XUAT_NHAP!O:O,NK_XUAT_NHAP!E:E,A1632,NK_XUAT_NHAP!B:B,"PNK")</f>
        <v>0</v>
      </c>
      <c r="K1632" s="7">
        <f>SUMIFS(NK_XUAT_NHAP!L:L,NK_XUAT_NHAP!E:E,A1632,NK_XUAT_NHAP!B:B,"PXK")</f>
        <v>0</v>
      </c>
      <c r="L1632" s="7">
        <f>SUMIFS(NK_XUAT_NHAP!O:O,NK_XUAT_NHAP!E:E,A1632,NK_XUAT_NHAP!B:B,"PXK")</f>
        <v>0</v>
      </c>
      <c r="M1632" s="7">
        <f t="shared" si="102"/>
        <v>0</v>
      </c>
      <c r="N1632" s="7">
        <f t="shared" si="103"/>
        <v>0</v>
      </c>
      <c r="O1632" s="7">
        <f t="shared" si="104"/>
        <v>0</v>
      </c>
    </row>
    <row r="1633" spans="1:15" ht="19.5" customHeight="1" x14ac:dyDescent="0.25">
      <c r="A1633" s="106" t="s">
        <v>2323</v>
      </c>
      <c r="B1633" s="21" t="s">
        <v>1272</v>
      </c>
      <c r="C1633" s="23">
        <v>0</v>
      </c>
      <c r="D1633" s="23">
        <v>0</v>
      </c>
      <c r="E1633" s="23"/>
      <c r="F1633" s="23">
        <v>0</v>
      </c>
      <c r="G1633" s="107">
        <f t="shared" si="101"/>
        <v>0</v>
      </c>
      <c r="I1633" s="7">
        <f>SUMIFS(NK_XUAT_NHAP!L:L,NK_XUAT_NHAP!E:E,A1633,NK_XUAT_NHAP!B:B,"PNK")</f>
        <v>0</v>
      </c>
      <c r="J1633" s="7">
        <f>SUMIFS(NK_XUAT_NHAP!O:O,NK_XUAT_NHAP!E:E,A1633,NK_XUAT_NHAP!B:B,"PNK")</f>
        <v>0</v>
      </c>
      <c r="K1633" s="7">
        <f>SUMIFS(NK_XUAT_NHAP!L:L,NK_XUAT_NHAP!E:E,A1633,NK_XUAT_NHAP!B:B,"PXK")</f>
        <v>0</v>
      </c>
      <c r="L1633" s="7">
        <f>SUMIFS(NK_XUAT_NHAP!O:O,NK_XUAT_NHAP!E:E,A1633,NK_XUAT_NHAP!B:B,"PXK")</f>
        <v>0</v>
      </c>
      <c r="M1633" s="7">
        <f t="shared" si="102"/>
        <v>0</v>
      </c>
      <c r="N1633" s="7">
        <f t="shared" si="103"/>
        <v>0</v>
      </c>
      <c r="O1633" s="7">
        <f t="shared" si="104"/>
        <v>0</v>
      </c>
    </row>
    <row r="1634" spans="1:15" ht="19.5" customHeight="1" x14ac:dyDescent="0.25">
      <c r="A1634" s="106" t="s">
        <v>2324</v>
      </c>
      <c r="B1634" s="21" t="s">
        <v>1274</v>
      </c>
      <c r="C1634" s="23" t="s">
        <v>49</v>
      </c>
      <c r="D1634" s="23">
        <v>0</v>
      </c>
      <c r="E1634" s="23"/>
      <c r="F1634" s="23">
        <v>54900</v>
      </c>
      <c r="G1634" s="107">
        <f t="shared" si="101"/>
        <v>0</v>
      </c>
      <c r="I1634" s="7">
        <f>SUMIFS(NK_XUAT_NHAP!L:L,NK_XUAT_NHAP!E:E,A1634,NK_XUAT_NHAP!B:B,"PNK")</f>
        <v>0</v>
      </c>
      <c r="J1634" s="7">
        <f>SUMIFS(NK_XUAT_NHAP!O:O,NK_XUAT_NHAP!E:E,A1634,NK_XUAT_NHAP!B:B,"PNK")</f>
        <v>0</v>
      </c>
      <c r="K1634" s="7">
        <f>SUMIFS(NK_XUAT_NHAP!L:L,NK_XUAT_NHAP!E:E,A1634,NK_XUAT_NHAP!B:B,"PXK")</f>
        <v>0</v>
      </c>
      <c r="L1634" s="7">
        <f>SUMIFS(NK_XUAT_NHAP!O:O,NK_XUAT_NHAP!E:E,A1634,NK_XUAT_NHAP!B:B,"PXK")</f>
        <v>0</v>
      </c>
      <c r="M1634" s="7">
        <f t="shared" si="102"/>
        <v>0</v>
      </c>
      <c r="N1634" s="7">
        <f t="shared" si="103"/>
        <v>0</v>
      </c>
      <c r="O1634" s="7">
        <f t="shared" si="104"/>
        <v>0</v>
      </c>
    </row>
    <row r="1635" spans="1:15" ht="19.5" customHeight="1" x14ac:dyDescent="0.25">
      <c r="A1635" s="106" t="s">
        <v>2325</v>
      </c>
      <c r="B1635" s="21" t="s">
        <v>1276</v>
      </c>
      <c r="C1635" s="23" t="s">
        <v>49</v>
      </c>
      <c r="D1635" s="23">
        <v>0</v>
      </c>
      <c r="E1635" s="23"/>
      <c r="F1635" s="23">
        <v>77900</v>
      </c>
      <c r="G1635" s="107">
        <f t="shared" si="101"/>
        <v>0</v>
      </c>
      <c r="I1635" s="7">
        <f>SUMIFS(NK_XUAT_NHAP!L:L,NK_XUAT_NHAP!E:E,A1635,NK_XUAT_NHAP!B:B,"PNK")</f>
        <v>0</v>
      </c>
      <c r="J1635" s="7">
        <f>SUMIFS(NK_XUAT_NHAP!O:O,NK_XUAT_NHAP!E:E,A1635,NK_XUAT_NHAP!B:B,"PNK")</f>
        <v>0</v>
      </c>
      <c r="K1635" s="7">
        <f>SUMIFS(NK_XUAT_NHAP!L:L,NK_XUAT_NHAP!E:E,A1635,NK_XUAT_NHAP!B:B,"PXK")</f>
        <v>0</v>
      </c>
      <c r="L1635" s="7">
        <f>SUMIFS(NK_XUAT_NHAP!O:O,NK_XUAT_NHAP!E:E,A1635,NK_XUAT_NHAP!B:B,"PXK")</f>
        <v>0</v>
      </c>
      <c r="M1635" s="7">
        <f t="shared" si="102"/>
        <v>0</v>
      </c>
      <c r="N1635" s="7">
        <f t="shared" si="103"/>
        <v>0</v>
      </c>
      <c r="O1635" s="7">
        <f t="shared" si="104"/>
        <v>0</v>
      </c>
    </row>
    <row r="1636" spans="1:15" ht="19.5" customHeight="1" x14ac:dyDescent="0.25">
      <c r="A1636" s="106" t="s">
        <v>2326</v>
      </c>
      <c r="B1636" s="21" t="s">
        <v>1278</v>
      </c>
      <c r="C1636" s="23" t="s">
        <v>49</v>
      </c>
      <c r="D1636" s="23">
        <v>0</v>
      </c>
      <c r="E1636" s="23"/>
      <c r="F1636" s="23">
        <v>87100</v>
      </c>
      <c r="G1636" s="107">
        <f t="shared" si="101"/>
        <v>0</v>
      </c>
      <c r="I1636" s="7">
        <f>SUMIFS(NK_XUAT_NHAP!L:L,NK_XUAT_NHAP!E:E,A1636,NK_XUAT_NHAP!B:B,"PNK")</f>
        <v>0</v>
      </c>
      <c r="J1636" s="7">
        <f>SUMIFS(NK_XUAT_NHAP!O:O,NK_XUAT_NHAP!E:E,A1636,NK_XUAT_NHAP!B:B,"PNK")</f>
        <v>0</v>
      </c>
      <c r="K1636" s="7">
        <f>SUMIFS(NK_XUAT_NHAP!L:L,NK_XUAT_NHAP!E:E,A1636,NK_XUAT_NHAP!B:B,"PXK")</f>
        <v>0</v>
      </c>
      <c r="L1636" s="7">
        <f>SUMIFS(NK_XUAT_NHAP!O:O,NK_XUAT_NHAP!E:E,A1636,NK_XUAT_NHAP!B:B,"PXK")</f>
        <v>0</v>
      </c>
      <c r="M1636" s="7">
        <f t="shared" si="102"/>
        <v>0</v>
      </c>
      <c r="N1636" s="7">
        <f t="shared" si="103"/>
        <v>0</v>
      </c>
      <c r="O1636" s="7">
        <f t="shared" si="104"/>
        <v>0</v>
      </c>
    </row>
    <row r="1637" spans="1:15" ht="19.5" customHeight="1" x14ac:dyDescent="0.25">
      <c r="A1637" s="106" t="s">
        <v>2327</v>
      </c>
      <c r="B1637" s="21" t="s">
        <v>1280</v>
      </c>
      <c r="C1637" s="23" t="s">
        <v>49</v>
      </c>
      <c r="D1637" s="23">
        <v>0</v>
      </c>
      <c r="E1637" s="23"/>
      <c r="F1637" s="23">
        <v>105700</v>
      </c>
      <c r="G1637" s="107">
        <f t="shared" si="101"/>
        <v>0</v>
      </c>
      <c r="I1637" s="7">
        <f>SUMIFS(NK_XUAT_NHAP!L:L,NK_XUAT_NHAP!E:E,A1637,NK_XUAT_NHAP!B:B,"PNK")</f>
        <v>0</v>
      </c>
      <c r="J1637" s="7">
        <f>SUMIFS(NK_XUAT_NHAP!O:O,NK_XUAT_NHAP!E:E,A1637,NK_XUAT_NHAP!B:B,"PNK")</f>
        <v>0</v>
      </c>
      <c r="K1637" s="7">
        <f>SUMIFS(NK_XUAT_NHAP!L:L,NK_XUAT_NHAP!E:E,A1637,NK_XUAT_NHAP!B:B,"PXK")</f>
        <v>0</v>
      </c>
      <c r="L1637" s="7">
        <f>SUMIFS(NK_XUAT_NHAP!O:O,NK_XUAT_NHAP!E:E,A1637,NK_XUAT_NHAP!B:B,"PXK")</f>
        <v>0</v>
      </c>
      <c r="M1637" s="7">
        <f t="shared" si="102"/>
        <v>0</v>
      </c>
      <c r="N1637" s="7">
        <f t="shared" si="103"/>
        <v>0</v>
      </c>
      <c r="O1637" s="7">
        <f t="shared" si="104"/>
        <v>0</v>
      </c>
    </row>
    <row r="1638" spans="1:15" ht="19.5" customHeight="1" x14ac:dyDescent="0.25">
      <c r="A1638" s="106" t="s">
        <v>2328</v>
      </c>
      <c r="B1638" s="21" t="s">
        <v>1282</v>
      </c>
      <c r="C1638" s="23" t="s">
        <v>49</v>
      </c>
      <c r="D1638" s="23">
        <v>0</v>
      </c>
      <c r="E1638" s="23"/>
      <c r="F1638" s="23">
        <v>128200</v>
      </c>
      <c r="G1638" s="107">
        <f t="shared" si="101"/>
        <v>0</v>
      </c>
      <c r="I1638" s="7">
        <f>SUMIFS(NK_XUAT_NHAP!L:L,NK_XUAT_NHAP!E:E,A1638,NK_XUAT_NHAP!B:B,"PNK")</f>
        <v>0</v>
      </c>
      <c r="J1638" s="7">
        <f>SUMIFS(NK_XUAT_NHAP!O:O,NK_XUAT_NHAP!E:E,A1638,NK_XUAT_NHAP!B:B,"PNK")</f>
        <v>0</v>
      </c>
      <c r="K1638" s="7">
        <f>SUMIFS(NK_XUAT_NHAP!L:L,NK_XUAT_NHAP!E:E,A1638,NK_XUAT_NHAP!B:B,"PXK")</f>
        <v>0</v>
      </c>
      <c r="L1638" s="7">
        <f>SUMIFS(NK_XUAT_NHAP!O:O,NK_XUAT_NHAP!E:E,A1638,NK_XUAT_NHAP!B:B,"PXK")</f>
        <v>0</v>
      </c>
      <c r="M1638" s="7">
        <f t="shared" si="102"/>
        <v>0</v>
      </c>
      <c r="N1638" s="7">
        <f t="shared" si="103"/>
        <v>0</v>
      </c>
      <c r="O1638" s="7">
        <f t="shared" si="104"/>
        <v>0</v>
      </c>
    </row>
    <row r="1639" spans="1:15" ht="19.5" customHeight="1" x14ac:dyDescent="0.25">
      <c r="A1639" s="106" t="s">
        <v>2329</v>
      </c>
      <c r="B1639" s="21" t="s">
        <v>1284</v>
      </c>
      <c r="C1639" s="23" t="s">
        <v>49</v>
      </c>
      <c r="D1639" s="23">
        <v>0</v>
      </c>
      <c r="E1639" s="23"/>
      <c r="F1639" s="23">
        <v>101500</v>
      </c>
      <c r="G1639" s="107">
        <f t="shared" si="101"/>
        <v>0</v>
      </c>
      <c r="I1639" s="7">
        <f>SUMIFS(NK_XUAT_NHAP!L:L,NK_XUAT_NHAP!E:E,A1639,NK_XUAT_NHAP!B:B,"PNK")</f>
        <v>0</v>
      </c>
      <c r="J1639" s="7">
        <f>SUMIFS(NK_XUAT_NHAP!O:O,NK_XUAT_NHAP!E:E,A1639,NK_XUAT_NHAP!B:B,"PNK")</f>
        <v>0</v>
      </c>
      <c r="K1639" s="7">
        <f>SUMIFS(NK_XUAT_NHAP!L:L,NK_XUAT_NHAP!E:E,A1639,NK_XUAT_NHAP!B:B,"PXK")</f>
        <v>0</v>
      </c>
      <c r="L1639" s="7">
        <f>SUMIFS(NK_XUAT_NHAP!O:O,NK_XUAT_NHAP!E:E,A1639,NK_XUAT_NHAP!B:B,"PXK")</f>
        <v>0</v>
      </c>
      <c r="M1639" s="7">
        <f t="shared" si="102"/>
        <v>0</v>
      </c>
      <c r="N1639" s="7">
        <f t="shared" si="103"/>
        <v>0</v>
      </c>
      <c r="O1639" s="7">
        <f t="shared" si="104"/>
        <v>0</v>
      </c>
    </row>
    <row r="1640" spans="1:15" ht="19.5" customHeight="1" x14ac:dyDescent="0.25">
      <c r="A1640" s="106" t="s">
        <v>2330</v>
      </c>
      <c r="B1640" s="21" t="s">
        <v>1286</v>
      </c>
      <c r="C1640" s="23" t="s">
        <v>49</v>
      </c>
      <c r="D1640" s="23">
        <v>0</v>
      </c>
      <c r="E1640" s="23"/>
      <c r="F1640" s="23">
        <v>109700</v>
      </c>
      <c r="G1640" s="107">
        <f t="shared" si="101"/>
        <v>0</v>
      </c>
      <c r="I1640" s="7">
        <f>SUMIFS(NK_XUAT_NHAP!L:L,NK_XUAT_NHAP!E:E,A1640,NK_XUAT_NHAP!B:B,"PNK")</f>
        <v>0</v>
      </c>
      <c r="J1640" s="7">
        <f>SUMIFS(NK_XUAT_NHAP!O:O,NK_XUAT_NHAP!E:E,A1640,NK_XUAT_NHAP!B:B,"PNK")</f>
        <v>0</v>
      </c>
      <c r="K1640" s="7">
        <f>SUMIFS(NK_XUAT_NHAP!L:L,NK_XUAT_NHAP!E:E,A1640,NK_XUAT_NHAP!B:B,"PXK")</f>
        <v>0</v>
      </c>
      <c r="L1640" s="7">
        <f>SUMIFS(NK_XUAT_NHAP!O:O,NK_XUAT_NHAP!E:E,A1640,NK_XUAT_NHAP!B:B,"PXK")</f>
        <v>0</v>
      </c>
      <c r="M1640" s="7">
        <f t="shared" si="102"/>
        <v>0</v>
      </c>
      <c r="N1640" s="7">
        <f t="shared" si="103"/>
        <v>0</v>
      </c>
      <c r="O1640" s="7">
        <f t="shared" si="104"/>
        <v>0</v>
      </c>
    </row>
    <row r="1641" spans="1:15" ht="19.5" customHeight="1" x14ac:dyDescent="0.25">
      <c r="A1641" s="106" t="s">
        <v>2331</v>
      </c>
      <c r="B1641" s="21" t="s">
        <v>1288</v>
      </c>
      <c r="C1641" s="23" t="s">
        <v>49</v>
      </c>
      <c r="D1641" s="23">
        <v>0</v>
      </c>
      <c r="E1641" s="23"/>
      <c r="F1641" s="23">
        <v>131200</v>
      </c>
      <c r="G1641" s="107">
        <f t="shared" si="101"/>
        <v>0</v>
      </c>
      <c r="I1641" s="7">
        <f>SUMIFS(NK_XUAT_NHAP!L:L,NK_XUAT_NHAP!E:E,A1641,NK_XUAT_NHAP!B:B,"PNK")</f>
        <v>0</v>
      </c>
      <c r="J1641" s="7">
        <f>SUMIFS(NK_XUAT_NHAP!O:O,NK_XUAT_NHAP!E:E,A1641,NK_XUAT_NHAP!B:B,"PNK")</f>
        <v>0</v>
      </c>
      <c r="K1641" s="7">
        <f>SUMIFS(NK_XUAT_NHAP!L:L,NK_XUAT_NHAP!E:E,A1641,NK_XUAT_NHAP!B:B,"PXK")</f>
        <v>0</v>
      </c>
      <c r="L1641" s="7">
        <f>SUMIFS(NK_XUAT_NHAP!O:O,NK_XUAT_NHAP!E:E,A1641,NK_XUAT_NHAP!B:B,"PXK")</f>
        <v>0</v>
      </c>
      <c r="M1641" s="7">
        <f t="shared" si="102"/>
        <v>0</v>
      </c>
      <c r="N1641" s="7">
        <f t="shared" si="103"/>
        <v>0</v>
      </c>
      <c r="O1641" s="7">
        <f t="shared" si="104"/>
        <v>0</v>
      </c>
    </row>
    <row r="1642" spans="1:15" ht="19.5" customHeight="1" x14ac:dyDescent="0.25">
      <c r="A1642" s="106" t="s">
        <v>2332</v>
      </c>
      <c r="B1642" s="21" t="s">
        <v>1290</v>
      </c>
      <c r="C1642" s="23" t="s">
        <v>49</v>
      </c>
      <c r="D1642" s="23">
        <v>0</v>
      </c>
      <c r="E1642" s="23"/>
      <c r="F1642" s="23">
        <v>70500</v>
      </c>
      <c r="G1642" s="107">
        <f t="shared" si="101"/>
        <v>0</v>
      </c>
      <c r="I1642" s="7">
        <f>SUMIFS(NK_XUAT_NHAP!L:L,NK_XUAT_NHAP!E:E,A1642,NK_XUAT_NHAP!B:B,"PNK")</f>
        <v>0</v>
      </c>
      <c r="J1642" s="7">
        <f>SUMIFS(NK_XUAT_NHAP!O:O,NK_XUAT_NHAP!E:E,A1642,NK_XUAT_NHAP!B:B,"PNK")</f>
        <v>0</v>
      </c>
      <c r="K1642" s="7">
        <f>SUMIFS(NK_XUAT_NHAP!L:L,NK_XUAT_NHAP!E:E,A1642,NK_XUAT_NHAP!B:B,"PXK")</f>
        <v>0</v>
      </c>
      <c r="L1642" s="7">
        <f>SUMIFS(NK_XUAT_NHAP!O:O,NK_XUAT_NHAP!E:E,A1642,NK_XUAT_NHAP!B:B,"PXK")</f>
        <v>0</v>
      </c>
      <c r="M1642" s="7">
        <f t="shared" si="102"/>
        <v>0</v>
      </c>
      <c r="N1642" s="7">
        <f t="shared" si="103"/>
        <v>0</v>
      </c>
      <c r="O1642" s="7">
        <f t="shared" si="104"/>
        <v>0</v>
      </c>
    </row>
    <row r="1643" spans="1:15" ht="19.5" customHeight="1" x14ac:dyDescent="0.25">
      <c r="A1643" s="106" t="s">
        <v>2333</v>
      </c>
      <c r="B1643" s="21" t="s">
        <v>1292</v>
      </c>
      <c r="C1643" s="23" t="s">
        <v>49</v>
      </c>
      <c r="D1643" s="23">
        <v>0</v>
      </c>
      <c r="E1643" s="23"/>
      <c r="F1643" s="23">
        <v>86900</v>
      </c>
      <c r="G1643" s="107">
        <f t="shared" si="101"/>
        <v>0</v>
      </c>
      <c r="I1643" s="7">
        <f>SUMIFS(NK_XUAT_NHAP!L:L,NK_XUAT_NHAP!E:E,A1643,NK_XUAT_NHAP!B:B,"PNK")</f>
        <v>0</v>
      </c>
      <c r="J1643" s="7">
        <f>SUMIFS(NK_XUAT_NHAP!O:O,NK_XUAT_NHAP!E:E,A1643,NK_XUAT_NHAP!B:B,"PNK")</f>
        <v>0</v>
      </c>
      <c r="K1643" s="7">
        <f>SUMIFS(NK_XUAT_NHAP!L:L,NK_XUAT_NHAP!E:E,A1643,NK_XUAT_NHAP!B:B,"PXK")</f>
        <v>0</v>
      </c>
      <c r="L1643" s="7">
        <f>SUMIFS(NK_XUAT_NHAP!O:O,NK_XUAT_NHAP!E:E,A1643,NK_XUAT_NHAP!B:B,"PXK")</f>
        <v>0</v>
      </c>
      <c r="M1643" s="7">
        <f t="shared" si="102"/>
        <v>0</v>
      </c>
      <c r="N1643" s="7">
        <f t="shared" si="103"/>
        <v>0</v>
      </c>
      <c r="O1643" s="7">
        <f t="shared" si="104"/>
        <v>0</v>
      </c>
    </row>
    <row r="1644" spans="1:15" ht="19.5" customHeight="1" x14ac:dyDescent="0.25">
      <c r="A1644" s="106" t="s">
        <v>2334</v>
      </c>
      <c r="B1644" s="21" t="s">
        <v>1294</v>
      </c>
      <c r="C1644" s="23" t="s">
        <v>49</v>
      </c>
      <c r="D1644" s="23">
        <v>0</v>
      </c>
      <c r="E1644" s="23"/>
      <c r="F1644" s="23">
        <v>112100</v>
      </c>
      <c r="G1644" s="107">
        <f t="shared" si="101"/>
        <v>0</v>
      </c>
      <c r="I1644" s="7">
        <f>SUMIFS(NK_XUAT_NHAP!L:L,NK_XUAT_NHAP!E:E,A1644,NK_XUAT_NHAP!B:B,"PNK")</f>
        <v>0</v>
      </c>
      <c r="J1644" s="7">
        <f>SUMIFS(NK_XUAT_NHAP!O:O,NK_XUAT_NHAP!E:E,A1644,NK_XUAT_NHAP!B:B,"PNK")</f>
        <v>0</v>
      </c>
      <c r="K1644" s="7">
        <f>SUMIFS(NK_XUAT_NHAP!L:L,NK_XUAT_NHAP!E:E,A1644,NK_XUAT_NHAP!B:B,"PXK")</f>
        <v>0</v>
      </c>
      <c r="L1644" s="7">
        <f>SUMIFS(NK_XUAT_NHAP!O:O,NK_XUAT_NHAP!E:E,A1644,NK_XUAT_NHAP!B:B,"PXK")</f>
        <v>0</v>
      </c>
      <c r="M1644" s="7">
        <f t="shared" si="102"/>
        <v>0</v>
      </c>
      <c r="N1644" s="7">
        <f t="shared" si="103"/>
        <v>0</v>
      </c>
      <c r="O1644" s="7">
        <f t="shared" si="104"/>
        <v>0</v>
      </c>
    </row>
    <row r="1645" spans="1:15" ht="19.5" customHeight="1" x14ac:dyDescent="0.25">
      <c r="A1645" s="106" t="s">
        <v>2335</v>
      </c>
      <c r="B1645" s="21" t="s">
        <v>1296</v>
      </c>
      <c r="C1645" s="23">
        <v>0</v>
      </c>
      <c r="D1645" s="23">
        <v>0</v>
      </c>
      <c r="E1645" s="23"/>
      <c r="F1645" s="23">
        <v>0</v>
      </c>
      <c r="G1645" s="107">
        <f t="shared" si="101"/>
        <v>0</v>
      </c>
      <c r="I1645" s="7">
        <f>SUMIFS(NK_XUAT_NHAP!L:L,NK_XUAT_NHAP!E:E,A1645,NK_XUAT_NHAP!B:B,"PNK")</f>
        <v>0</v>
      </c>
      <c r="J1645" s="7">
        <f>SUMIFS(NK_XUAT_NHAP!O:O,NK_XUAT_NHAP!E:E,A1645,NK_XUAT_NHAP!B:B,"PNK")</f>
        <v>0</v>
      </c>
      <c r="K1645" s="7">
        <f>SUMIFS(NK_XUAT_NHAP!L:L,NK_XUAT_NHAP!E:E,A1645,NK_XUAT_NHAP!B:B,"PXK")</f>
        <v>0</v>
      </c>
      <c r="L1645" s="7">
        <f>SUMIFS(NK_XUAT_NHAP!O:O,NK_XUAT_NHAP!E:E,A1645,NK_XUAT_NHAP!B:B,"PXK")</f>
        <v>0</v>
      </c>
      <c r="M1645" s="7">
        <f t="shared" si="102"/>
        <v>0</v>
      </c>
      <c r="N1645" s="7">
        <f t="shared" si="103"/>
        <v>0</v>
      </c>
      <c r="O1645" s="7">
        <f t="shared" si="104"/>
        <v>0</v>
      </c>
    </row>
    <row r="1646" spans="1:15" ht="19.5" customHeight="1" x14ac:dyDescent="0.25">
      <c r="A1646" s="106" t="s">
        <v>2336</v>
      </c>
      <c r="B1646" s="21" t="s">
        <v>1298</v>
      </c>
      <c r="C1646" s="23" t="s">
        <v>1299</v>
      </c>
      <c r="D1646" s="23">
        <v>0</v>
      </c>
      <c r="E1646" s="23"/>
      <c r="F1646" s="23">
        <v>5300</v>
      </c>
      <c r="G1646" s="107">
        <f t="shared" si="101"/>
        <v>0</v>
      </c>
      <c r="I1646" s="7">
        <f>SUMIFS(NK_XUAT_NHAP!L:L,NK_XUAT_NHAP!E:E,A1646,NK_XUAT_NHAP!B:B,"PNK")</f>
        <v>0</v>
      </c>
      <c r="J1646" s="7">
        <f>SUMIFS(NK_XUAT_NHAP!O:O,NK_XUAT_NHAP!E:E,A1646,NK_XUAT_NHAP!B:B,"PNK")</f>
        <v>0</v>
      </c>
      <c r="K1646" s="7">
        <f>SUMIFS(NK_XUAT_NHAP!L:L,NK_XUAT_NHAP!E:E,A1646,NK_XUAT_NHAP!B:B,"PXK")</f>
        <v>0</v>
      </c>
      <c r="L1646" s="7">
        <f>SUMIFS(NK_XUAT_NHAP!O:O,NK_XUAT_NHAP!E:E,A1646,NK_XUAT_NHAP!B:B,"PXK")</f>
        <v>0</v>
      </c>
      <c r="M1646" s="7">
        <f t="shared" si="102"/>
        <v>0</v>
      </c>
      <c r="N1646" s="7">
        <f t="shared" si="103"/>
        <v>0</v>
      </c>
      <c r="O1646" s="7">
        <f t="shared" si="104"/>
        <v>0</v>
      </c>
    </row>
    <row r="1647" spans="1:15" ht="19.5" customHeight="1" x14ac:dyDescent="0.25">
      <c r="A1647" s="106" t="s">
        <v>2337</v>
      </c>
      <c r="B1647" s="21" t="s">
        <v>1301</v>
      </c>
      <c r="C1647" s="23" t="s">
        <v>1299</v>
      </c>
      <c r="D1647" s="23">
        <v>0</v>
      </c>
      <c r="E1647" s="23"/>
      <c r="F1647" s="23">
        <v>13900</v>
      </c>
      <c r="G1647" s="107">
        <f t="shared" si="101"/>
        <v>0</v>
      </c>
      <c r="I1647" s="7">
        <f>SUMIFS(NK_XUAT_NHAP!L:L,NK_XUAT_NHAP!E:E,A1647,NK_XUAT_NHAP!B:B,"PNK")</f>
        <v>0</v>
      </c>
      <c r="J1647" s="7">
        <f>SUMIFS(NK_XUAT_NHAP!O:O,NK_XUAT_NHAP!E:E,A1647,NK_XUAT_NHAP!B:B,"PNK")</f>
        <v>0</v>
      </c>
      <c r="K1647" s="7">
        <f>SUMIFS(NK_XUAT_NHAP!L:L,NK_XUAT_NHAP!E:E,A1647,NK_XUAT_NHAP!B:B,"PXK")</f>
        <v>0</v>
      </c>
      <c r="L1647" s="7">
        <f>SUMIFS(NK_XUAT_NHAP!O:O,NK_XUAT_NHAP!E:E,A1647,NK_XUAT_NHAP!B:B,"PXK")</f>
        <v>0</v>
      </c>
      <c r="M1647" s="7">
        <f t="shared" si="102"/>
        <v>0</v>
      </c>
      <c r="N1647" s="7">
        <f t="shared" si="103"/>
        <v>0</v>
      </c>
      <c r="O1647" s="7">
        <f t="shared" si="104"/>
        <v>0</v>
      </c>
    </row>
    <row r="1648" spans="1:15" ht="19.5" customHeight="1" x14ac:dyDescent="0.25">
      <c r="A1648" s="106" t="s">
        <v>2338</v>
      </c>
      <c r="B1648" s="21" t="s">
        <v>1303</v>
      </c>
      <c r="C1648" s="23" t="s">
        <v>1299</v>
      </c>
      <c r="D1648" s="23">
        <v>0</v>
      </c>
      <c r="E1648" s="23"/>
      <c r="F1648" s="23">
        <v>18700</v>
      </c>
      <c r="G1648" s="107">
        <f t="shared" si="101"/>
        <v>0</v>
      </c>
      <c r="I1648" s="7">
        <f>SUMIFS(NK_XUAT_NHAP!L:L,NK_XUAT_NHAP!E:E,A1648,NK_XUAT_NHAP!B:B,"PNK")</f>
        <v>0</v>
      </c>
      <c r="J1648" s="7">
        <f>SUMIFS(NK_XUAT_NHAP!O:O,NK_XUAT_NHAP!E:E,A1648,NK_XUAT_NHAP!B:B,"PNK")</f>
        <v>0</v>
      </c>
      <c r="K1648" s="7">
        <f>SUMIFS(NK_XUAT_NHAP!L:L,NK_XUAT_NHAP!E:E,A1648,NK_XUAT_NHAP!B:B,"PXK")</f>
        <v>0</v>
      </c>
      <c r="L1648" s="7">
        <f>SUMIFS(NK_XUAT_NHAP!O:O,NK_XUAT_NHAP!E:E,A1648,NK_XUAT_NHAP!B:B,"PXK")</f>
        <v>0</v>
      </c>
      <c r="M1648" s="7">
        <f t="shared" si="102"/>
        <v>0</v>
      </c>
      <c r="N1648" s="7">
        <f t="shared" si="103"/>
        <v>0</v>
      </c>
      <c r="O1648" s="7">
        <f t="shared" si="104"/>
        <v>0</v>
      </c>
    </row>
    <row r="1649" spans="1:15" ht="19.5" customHeight="1" x14ac:dyDescent="0.25">
      <c r="A1649" s="106" t="s">
        <v>2339</v>
      </c>
      <c r="B1649" s="21" t="s">
        <v>1305</v>
      </c>
      <c r="C1649" s="23" t="s">
        <v>1299</v>
      </c>
      <c r="D1649" s="23">
        <v>6</v>
      </c>
      <c r="E1649" s="23"/>
      <c r="F1649" s="23">
        <v>20900</v>
      </c>
      <c r="G1649" s="107">
        <f t="shared" si="101"/>
        <v>125400</v>
      </c>
      <c r="I1649" s="7">
        <f>SUMIFS(NK_XUAT_NHAP!L:L,NK_XUAT_NHAP!E:E,A1649,NK_XUAT_NHAP!B:B,"PNK")</f>
        <v>0</v>
      </c>
      <c r="J1649" s="7">
        <f>SUMIFS(NK_XUAT_NHAP!O:O,NK_XUAT_NHAP!E:E,A1649,NK_XUAT_NHAP!B:B,"PNK")</f>
        <v>0</v>
      </c>
      <c r="K1649" s="7">
        <f>SUMIFS(NK_XUAT_NHAP!L:L,NK_XUAT_NHAP!E:E,A1649,NK_XUAT_NHAP!B:B,"PXK")</f>
        <v>0</v>
      </c>
      <c r="L1649" s="7">
        <f>SUMIFS(NK_XUAT_NHAP!O:O,NK_XUAT_NHAP!E:E,A1649,NK_XUAT_NHAP!B:B,"PXK")</f>
        <v>0</v>
      </c>
      <c r="M1649" s="7">
        <f t="shared" si="102"/>
        <v>6</v>
      </c>
      <c r="N1649" s="7">
        <f t="shared" si="103"/>
        <v>125400</v>
      </c>
      <c r="O1649" s="7">
        <f t="shared" si="104"/>
        <v>20900</v>
      </c>
    </row>
    <row r="1650" spans="1:15" ht="19.5" customHeight="1" x14ac:dyDescent="0.25">
      <c r="A1650" s="106" t="s">
        <v>2340</v>
      </c>
      <c r="B1650" s="21" t="s">
        <v>1307</v>
      </c>
      <c r="C1650" s="23" t="s">
        <v>1299</v>
      </c>
      <c r="D1650" s="23">
        <v>0</v>
      </c>
      <c r="E1650" s="23"/>
      <c r="F1650" s="23">
        <v>25300</v>
      </c>
      <c r="G1650" s="107">
        <f t="shared" si="101"/>
        <v>0</v>
      </c>
      <c r="I1650" s="7">
        <f>SUMIFS(NK_XUAT_NHAP!L:L,NK_XUAT_NHAP!E:E,A1650,NK_XUAT_NHAP!B:B,"PNK")</f>
        <v>0</v>
      </c>
      <c r="J1650" s="7">
        <f>SUMIFS(NK_XUAT_NHAP!O:O,NK_XUAT_NHAP!E:E,A1650,NK_XUAT_NHAP!B:B,"PNK")</f>
        <v>0</v>
      </c>
      <c r="K1650" s="7">
        <f>SUMIFS(NK_XUAT_NHAP!L:L,NK_XUAT_NHAP!E:E,A1650,NK_XUAT_NHAP!B:B,"PXK")</f>
        <v>0</v>
      </c>
      <c r="L1650" s="7">
        <f>SUMIFS(NK_XUAT_NHAP!O:O,NK_XUAT_NHAP!E:E,A1650,NK_XUAT_NHAP!B:B,"PXK")</f>
        <v>0</v>
      </c>
      <c r="M1650" s="7">
        <f t="shared" si="102"/>
        <v>0</v>
      </c>
      <c r="N1650" s="7">
        <f t="shared" si="103"/>
        <v>0</v>
      </c>
      <c r="O1650" s="7">
        <f t="shared" si="104"/>
        <v>0</v>
      </c>
    </row>
    <row r="1651" spans="1:15" ht="19.5" customHeight="1" x14ac:dyDescent="0.25">
      <c r="A1651" s="106" t="s">
        <v>2341</v>
      </c>
      <c r="B1651" s="21" t="s">
        <v>1309</v>
      </c>
      <c r="C1651" s="23" t="s">
        <v>1299</v>
      </c>
      <c r="D1651" s="23">
        <v>0</v>
      </c>
      <c r="E1651" s="23"/>
      <c r="F1651" s="23">
        <v>42700</v>
      </c>
      <c r="G1651" s="107">
        <f t="shared" si="101"/>
        <v>0</v>
      </c>
      <c r="I1651" s="7">
        <f>SUMIFS(NK_XUAT_NHAP!L:L,NK_XUAT_NHAP!E:E,A1651,NK_XUAT_NHAP!B:B,"PNK")</f>
        <v>0</v>
      </c>
      <c r="J1651" s="7">
        <f>SUMIFS(NK_XUAT_NHAP!O:O,NK_XUAT_NHAP!E:E,A1651,NK_XUAT_NHAP!B:B,"PNK")</f>
        <v>0</v>
      </c>
      <c r="K1651" s="7">
        <f>SUMIFS(NK_XUAT_NHAP!L:L,NK_XUAT_NHAP!E:E,A1651,NK_XUAT_NHAP!B:B,"PXK")</f>
        <v>0</v>
      </c>
      <c r="L1651" s="7">
        <f>SUMIFS(NK_XUAT_NHAP!O:O,NK_XUAT_NHAP!E:E,A1651,NK_XUAT_NHAP!B:B,"PXK")</f>
        <v>0</v>
      </c>
      <c r="M1651" s="7">
        <f t="shared" si="102"/>
        <v>0</v>
      </c>
      <c r="N1651" s="7">
        <f t="shared" si="103"/>
        <v>0</v>
      </c>
      <c r="O1651" s="7">
        <f t="shared" si="104"/>
        <v>0</v>
      </c>
    </row>
    <row r="1652" spans="1:15" ht="19.5" customHeight="1" x14ac:dyDescent="0.25">
      <c r="A1652" s="106" t="s">
        <v>2342</v>
      </c>
      <c r="B1652" s="21" t="s">
        <v>1311</v>
      </c>
      <c r="C1652" s="23" t="s">
        <v>1299</v>
      </c>
      <c r="D1652" s="23">
        <v>0</v>
      </c>
      <c r="E1652" s="23"/>
      <c r="F1652" s="23">
        <v>44000</v>
      </c>
      <c r="G1652" s="107">
        <f t="shared" si="101"/>
        <v>0</v>
      </c>
      <c r="I1652" s="7">
        <f>SUMIFS(NK_XUAT_NHAP!L:L,NK_XUAT_NHAP!E:E,A1652,NK_XUAT_NHAP!B:B,"PNK")</f>
        <v>0</v>
      </c>
      <c r="J1652" s="7">
        <f>SUMIFS(NK_XUAT_NHAP!O:O,NK_XUAT_NHAP!E:E,A1652,NK_XUAT_NHAP!B:B,"PNK")</f>
        <v>0</v>
      </c>
      <c r="K1652" s="7">
        <f>SUMIFS(NK_XUAT_NHAP!L:L,NK_XUAT_NHAP!E:E,A1652,NK_XUAT_NHAP!B:B,"PXK")</f>
        <v>0</v>
      </c>
      <c r="L1652" s="7">
        <f>SUMIFS(NK_XUAT_NHAP!O:O,NK_XUAT_NHAP!E:E,A1652,NK_XUAT_NHAP!B:B,"PXK")</f>
        <v>0</v>
      </c>
      <c r="M1652" s="7">
        <f t="shared" si="102"/>
        <v>0</v>
      </c>
      <c r="N1652" s="7">
        <f t="shared" si="103"/>
        <v>0</v>
      </c>
      <c r="O1652" s="7">
        <f t="shared" si="104"/>
        <v>0</v>
      </c>
    </row>
    <row r="1653" spans="1:15" ht="19.5" customHeight="1" x14ac:dyDescent="0.25">
      <c r="A1653" s="106" t="s">
        <v>2343</v>
      </c>
      <c r="B1653" s="21" t="s">
        <v>1313</v>
      </c>
      <c r="C1653" s="23" t="s">
        <v>1299</v>
      </c>
      <c r="D1653" s="23">
        <v>0</v>
      </c>
      <c r="E1653" s="23"/>
      <c r="F1653" s="23">
        <v>61400</v>
      </c>
      <c r="G1653" s="107">
        <f t="shared" si="101"/>
        <v>0</v>
      </c>
      <c r="I1653" s="7">
        <f>SUMIFS(NK_XUAT_NHAP!L:L,NK_XUAT_NHAP!E:E,A1653,NK_XUAT_NHAP!B:B,"PNK")</f>
        <v>0</v>
      </c>
      <c r="J1653" s="7">
        <f>SUMIFS(NK_XUAT_NHAP!O:O,NK_XUAT_NHAP!E:E,A1653,NK_XUAT_NHAP!B:B,"PNK")</f>
        <v>0</v>
      </c>
      <c r="K1653" s="7">
        <f>SUMIFS(NK_XUAT_NHAP!L:L,NK_XUAT_NHAP!E:E,A1653,NK_XUAT_NHAP!B:B,"PXK")</f>
        <v>0</v>
      </c>
      <c r="L1653" s="7">
        <f>SUMIFS(NK_XUAT_NHAP!O:O,NK_XUAT_NHAP!E:E,A1653,NK_XUAT_NHAP!B:B,"PXK")</f>
        <v>0</v>
      </c>
      <c r="M1653" s="7">
        <f t="shared" si="102"/>
        <v>0</v>
      </c>
      <c r="N1653" s="7">
        <f t="shared" si="103"/>
        <v>0</v>
      </c>
      <c r="O1653" s="7">
        <f t="shared" si="104"/>
        <v>0</v>
      </c>
    </row>
    <row r="1654" spans="1:15" ht="19.5" customHeight="1" x14ac:dyDescent="0.25">
      <c r="A1654" s="106" t="s">
        <v>2344</v>
      </c>
      <c r="B1654" s="21" t="s">
        <v>1315</v>
      </c>
      <c r="C1654" s="23" t="s">
        <v>1299</v>
      </c>
      <c r="D1654" s="23">
        <v>0</v>
      </c>
      <c r="E1654" s="23"/>
      <c r="F1654" s="23">
        <v>68900</v>
      </c>
      <c r="G1654" s="107">
        <f t="shared" si="101"/>
        <v>0</v>
      </c>
      <c r="I1654" s="7">
        <f>SUMIFS(NK_XUAT_NHAP!L:L,NK_XUAT_NHAP!E:E,A1654,NK_XUAT_NHAP!B:B,"PNK")</f>
        <v>0</v>
      </c>
      <c r="J1654" s="7">
        <f>SUMIFS(NK_XUAT_NHAP!O:O,NK_XUAT_NHAP!E:E,A1654,NK_XUAT_NHAP!B:B,"PNK")</f>
        <v>0</v>
      </c>
      <c r="K1654" s="7">
        <f>SUMIFS(NK_XUAT_NHAP!L:L,NK_XUAT_NHAP!E:E,A1654,NK_XUAT_NHAP!B:B,"PXK")</f>
        <v>0</v>
      </c>
      <c r="L1654" s="7">
        <f>SUMIFS(NK_XUAT_NHAP!O:O,NK_XUAT_NHAP!E:E,A1654,NK_XUAT_NHAP!B:B,"PXK")</f>
        <v>0</v>
      </c>
      <c r="M1654" s="7">
        <f t="shared" si="102"/>
        <v>0</v>
      </c>
      <c r="N1654" s="7">
        <f t="shared" si="103"/>
        <v>0</v>
      </c>
      <c r="O1654" s="7">
        <f t="shared" si="104"/>
        <v>0</v>
      </c>
    </row>
    <row r="1655" spans="1:15" ht="19.5" customHeight="1" x14ac:dyDescent="0.25">
      <c r="A1655" s="106" t="s">
        <v>2345</v>
      </c>
      <c r="B1655" s="21" t="s">
        <v>1317</v>
      </c>
      <c r="C1655" s="23" t="s">
        <v>1299</v>
      </c>
      <c r="D1655" s="23">
        <v>0</v>
      </c>
      <c r="E1655" s="23"/>
      <c r="F1655" s="23">
        <v>76200</v>
      </c>
      <c r="G1655" s="107">
        <f t="shared" si="101"/>
        <v>0</v>
      </c>
      <c r="I1655" s="7">
        <f>SUMIFS(NK_XUAT_NHAP!L:L,NK_XUAT_NHAP!E:E,A1655,NK_XUAT_NHAP!B:B,"PNK")</f>
        <v>0</v>
      </c>
      <c r="J1655" s="7">
        <f>SUMIFS(NK_XUAT_NHAP!O:O,NK_XUAT_NHAP!E:E,A1655,NK_XUAT_NHAP!B:B,"PNK")</f>
        <v>0</v>
      </c>
      <c r="K1655" s="7">
        <f>SUMIFS(NK_XUAT_NHAP!L:L,NK_XUAT_NHAP!E:E,A1655,NK_XUAT_NHAP!B:B,"PXK")</f>
        <v>0</v>
      </c>
      <c r="L1655" s="7">
        <f>SUMIFS(NK_XUAT_NHAP!O:O,NK_XUAT_NHAP!E:E,A1655,NK_XUAT_NHAP!B:B,"PXK")</f>
        <v>0</v>
      </c>
      <c r="M1655" s="7">
        <f t="shared" si="102"/>
        <v>0</v>
      </c>
      <c r="N1655" s="7">
        <f t="shared" si="103"/>
        <v>0</v>
      </c>
      <c r="O1655" s="7">
        <f t="shared" si="104"/>
        <v>0</v>
      </c>
    </row>
    <row r="1656" spans="1:15" ht="19.5" customHeight="1" x14ac:dyDescent="0.25">
      <c r="A1656" s="106" t="s">
        <v>2346</v>
      </c>
      <c r="B1656" s="21" t="s">
        <v>1319</v>
      </c>
      <c r="C1656" s="23">
        <v>0</v>
      </c>
      <c r="D1656" s="23">
        <v>0</v>
      </c>
      <c r="E1656" s="23"/>
      <c r="F1656" s="23">
        <v>0</v>
      </c>
      <c r="G1656" s="107">
        <f t="shared" si="101"/>
        <v>0</v>
      </c>
      <c r="I1656" s="7">
        <f>SUMIFS(NK_XUAT_NHAP!L:L,NK_XUAT_NHAP!E:E,A1656,NK_XUAT_NHAP!B:B,"PNK")</f>
        <v>0</v>
      </c>
      <c r="J1656" s="7">
        <f>SUMIFS(NK_XUAT_NHAP!O:O,NK_XUAT_NHAP!E:E,A1656,NK_XUAT_NHAP!B:B,"PNK")</f>
        <v>0</v>
      </c>
      <c r="K1656" s="7">
        <f>SUMIFS(NK_XUAT_NHAP!L:L,NK_XUAT_NHAP!E:E,A1656,NK_XUAT_NHAP!B:B,"PXK")</f>
        <v>0</v>
      </c>
      <c r="L1656" s="7">
        <f>SUMIFS(NK_XUAT_NHAP!O:O,NK_XUAT_NHAP!E:E,A1656,NK_XUAT_NHAP!B:B,"PXK")</f>
        <v>0</v>
      </c>
      <c r="M1656" s="7">
        <f t="shared" si="102"/>
        <v>0</v>
      </c>
      <c r="N1656" s="7">
        <f t="shared" si="103"/>
        <v>0</v>
      </c>
      <c r="O1656" s="7">
        <f t="shared" si="104"/>
        <v>0</v>
      </c>
    </row>
    <row r="1657" spans="1:15" ht="19.5" customHeight="1" x14ac:dyDescent="0.25">
      <c r="A1657" s="106" t="s">
        <v>2347</v>
      </c>
      <c r="B1657" s="21" t="s">
        <v>1321</v>
      </c>
      <c r="C1657" s="23" t="s">
        <v>49</v>
      </c>
      <c r="D1657" s="23">
        <v>0</v>
      </c>
      <c r="E1657" s="23"/>
      <c r="F1657" s="23">
        <v>190000</v>
      </c>
      <c r="G1657" s="107">
        <f t="shared" si="101"/>
        <v>0</v>
      </c>
      <c r="I1657" s="7">
        <f>SUMIFS(NK_XUAT_NHAP!L:L,NK_XUAT_NHAP!E:E,A1657,NK_XUAT_NHAP!B:B,"PNK")</f>
        <v>0</v>
      </c>
      <c r="J1657" s="7">
        <f>SUMIFS(NK_XUAT_NHAP!O:O,NK_XUAT_NHAP!E:E,A1657,NK_XUAT_NHAP!B:B,"PNK")</f>
        <v>0</v>
      </c>
      <c r="K1657" s="7">
        <f>SUMIFS(NK_XUAT_NHAP!L:L,NK_XUAT_NHAP!E:E,A1657,NK_XUAT_NHAP!B:B,"PXK")</f>
        <v>0</v>
      </c>
      <c r="L1657" s="7">
        <f>SUMIFS(NK_XUAT_NHAP!O:O,NK_XUAT_NHAP!E:E,A1657,NK_XUAT_NHAP!B:B,"PXK")</f>
        <v>0</v>
      </c>
      <c r="M1657" s="7">
        <f t="shared" si="102"/>
        <v>0</v>
      </c>
      <c r="N1657" s="7">
        <f t="shared" si="103"/>
        <v>0</v>
      </c>
      <c r="O1657" s="7">
        <f t="shared" si="104"/>
        <v>0</v>
      </c>
    </row>
    <row r="1658" spans="1:15" ht="19.5" customHeight="1" x14ac:dyDescent="0.25">
      <c r="A1658" s="106" t="s">
        <v>2348</v>
      </c>
      <c r="B1658" s="21" t="s">
        <v>1323</v>
      </c>
      <c r="C1658" s="23" t="s">
        <v>49</v>
      </c>
      <c r="D1658" s="23">
        <v>0</v>
      </c>
      <c r="E1658" s="23"/>
      <c r="F1658" s="23">
        <v>208400</v>
      </c>
      <c r="G1658" s="107">
        <f t="shared" si="101"/>
        <v>0</v>
      </c>
      <c r="I1658" s="7">
        <f>SUMIFS(NK_XUAT_NHAP!L:L,NK_XUAT_NHAP!E:E,A1658,NK_XUAT_NHAP!B:B,"PNK")</f>
        <v>0</v>
      </c>
      <c r="J1658" s="7">
        <f>SUMIFS(NK_XUAT_NHAP!O:O,NK_XUAT_NHAP!E:E,A1658,NK_XUAT_NHAP!B:B,"PNK")</f>
        <v>0</v>
      </c>
      <c r="K1658" s="7">
        <f>SUMIFS(NK_XUAT_NHAP!L:L,NK_XUAT_NHAP!E:E,A1658,NK_XUAT_NHAP!B:B,"PXK")</f>
        <v>0</v>
      </c>
      <c r="L1658" s="7">
        <f>SUMIFS(NK_XUAT_NHAP!O:O,NK_XUAT_NHAP!E:E,A1658,NK_XUAT_NHAP!B:B,"PXK")</f>
        <v>0</v>
      </c>
      <c r="M1658" s="7">
        <f t="shared" si="102"/>
        <v>0</v>
      </c>
      <c r="N1658" s="7">
        <f t="shared" si="103"/>
        <v>0</v>
      </c>
      <c r="O1658" s="7">
        <f t="shared" si="104"/>
        <v>0</v>
      </c>
    </row>
    <row r="1659" spans="1:15" ht="19.5" customHeight="1" x14ac:dyDescent="0.25">
      <c r="A1659" s="106" t="s">
        <v>2349</v>
      </c>
      <c r="B1659" s="21" t="s">
        <v>1325</v>
      </c>
      <c r="C1659" s="23" t="s">
        <v>49</v>
      </c>
      <c r="D1659" s="23">
        <v>0</v>
      </c>
      <c r="E1659" s="23"/>
      <c r="F1659" s="23">
        <v>214900</v>
      </c>
      <c r="G1659" s="107">
        <f t="shared" si="101"/>
        <v>0</v>
      </c>
      <c r="I1659" s="7">
        <f>SUMIFS(NK_XUAT_NHAP!L:L,NK_XUAT_NHAP!E:E,A1659,NK_XUAT_NHAP!B:B,"PNK")</f>
        <v>0</v>
      </c>
      <c r="J1659" s="7">
        <f>SUMIFS(NK_XUAT_NHAP!O:O,NK_XUAT_NHAP!E:E,A1659,NK_XUAT_NHAP!B:B,"PNK")</f>
        <v>0</v>
      </c>
      <c r="K1659" s="7">
        <f>SUMIFS(NK_XUAT_NHAP!L:L,NK_XUAT_NHAP!E:E,A1659,NK_XUAT_NHAP!B:B,"PXK")</f>
        <v>0</v>
      </c>
      <c r="L1659" s="7">
        <f>SUMIFS(NK_XUAT_NHAP!O:O,NK_XUAT_NHAP!E:E,A1659,NK_XUAT_NHAP!B:B,"PXK")</f>
        <v>0</v>
      </c>
      <c r="M1659" s="7">
        <f t="shared" si="102"/>
        <v>0</v>
      </c>
      <c r="N1659" s="7">
        <f t="shared" si="103"/>
        <v>0</v>
      </c>
      <c r="O1659" s="7">
        <f t="shared" si="104"/>
        <v>0</v>
      </c>
    </row>
    <row r="1660" spans="1:15" ht="19.5" customHeight="1" x14ac:dyDescent="0.25">
      <c r="A1660" s="106" t="s">
        <v>2350</v>
      </c>
      <c r="B1660" s="21" t="s">
        <v>1327</v>
      </c>
      <c r="C1660" s="23" t="s">
        <v>49</v>
      </c>
      <c r="D1660" s="23">
        <v>0</v>
      </c>
      <c r="E1660" s="23"/>
      <c r="F1660" s="23">
        <v>55000</v>
      </c>
      <c r="G1660" s="107">
        <f t="shared" si="101"/>
        <v>0</v>
      </c>
      <c r="I1660" s="7">
        <f>SUMIFS(NK_XUAT_NHAP!L:L,NK_XUAT_NHAP!E:E,A1660,NK_XUAT_NHAP!B:B,"PNK")</f>
        <v>0</v>
      </c>
      <c r="J1660" s="7">
        <f>SUMIFS(NK_XUAT_NHAP!O:O,NK_XUAT_NHAP!E:E,A1660,NK_XUAT_NHAP!B:B,"PNK")</f>
        <v>0</v>
      </c>
      <c r="K1660" s="7">
        <f>SUMIFS(NK_XUAT_NHAP!L:L,NK_XUAT_NHAP!E:E,A1660,NK_XUAT_NHAP!B:B,"PXK")</f>
        <v>0</v>
      </c>
      <c r="L1660" s="7">
        <f>SUMIFS(NK_XUAT_NHAP!O:O,NK_XUAT_NHAP!E:E,A1660,NK_XUAT_NHAP!B:B,"PXK")</f>
        <v>0</v>
      </c>
      <c r="M1660" s="7">
        <f t="shared" si="102"/>
        <v>0</v>
      </c>
      <c r="N1660" s="7">
        <f t="shared" si="103"/>
        <v>0</v>
      </c>
      <c r="O1660" s="7">
        <f t="shared" si="104"/>
        <v>0</v>
      </c>
    </row>
    <row r="1661" spans="1:15" ht="19.5" customHeight="1" x14ac:dyDescent="0.25">
      <c r="A1661" s="106" t="s">
        <v>2351</v>
      </c>
      <c r="B1661" s="21" t="s">
        <v>1329</v>
      </c>
      <c r="C1661" s="23" t="s">
        <v>49</v>
      </c>
      <c r="D1661" s="23">
        <v>0</v>
      </c>
      <c r="E1661" s="23"/>
      <c r="F1661" s="23">
        <v>75400</v>
      </c>
      <c r="G1661" s="107">
        <f t="shared" si="101"/>
        <v>0</v>
      </c>
      <c r="I1661" s="7">
        <f>SUMIFS(NK_XUAT_NHAP!L:L,NK_XUAT_NHAP!E:E,A1661,NK_XUAT_NHAP!B:B,"PNK")</f>
        <v>0</v>
      </c>
      <c r="J1661" s="7">
        <f>SUMIFS(NK_XUAT_NHAP!O:O,NK_XUAT_NHAP!E:E,A1661,NK_XUAT_NHAP!B:B,"PNK")</f>
        <v>0</v>
      </c>
      <c r="K1661" s="7">
        <f>SUMIFS(NK_XUAT_NHAP!L:L,NK_XUAT_NHAP!E:E,A1661,NK_XUAT_NHAP!B:B,"PXK")</f>
        <v>0</v>
      </c>
      <c r="L1661" s="7">
        <f>SUMIFS(NK_XUAT_NHAP!O:O,NK_XUAT_NHAP!E:E,A1661,NK_XUAT_NHAP!B:B,"PXK")</f>
        <v>0</v>
      </c>
      <c r="M1661" s="7">
        <f t="shared" si="102"/>
        <v>0</v>
      </c>
      <c r="N1661" s="7">
        <f t="shared" si="103"/>
        <v>0</v>
      </c>
      <c r="O1661" s="7">
        <f t="shared" si="104"/>
        <v>0</v>
      </c>
    </row>
    <row r="1662" spans="1:15" ht="19.5" customHeight="1" x14ac:dyDescent="0.25">
      <c r="A1662" s="106" t="s">
        <v>2352</v>
      </c>
      <c r="B1662" s="21" t="s">
        <v>1331</v>
      </c>
      <c r="C1662" s="23" t="s">
        <v>49</v>
      </c>
      <c r="D1662" s="23">
        <v>0</v>
      </c>
      <c r="E1662" s="23"/>
      <c r="F1662" s="23">
        <v>120700</v>
      </c>
      <c r="G1662" s="107">
        <f t="shared" si="101"/>
        <v>0</v>
      </c>
      <c r="I1662" s="7">
        <f>SUMIFS(NK_XUAT_NHAP!L:L,NK_XUAT_NHAP!E:E,A1662,NK_XUAT_NHAP!B:B,"PNK")</f>
        <v>0</v>
      </c>
      <c r="J1662" s="7">
        <f>SUMIFS(NK_XUAT_NHAP!O:O,NK_XUAT_NHAP!E:E,A1662,NK_XUAT_NHAP!B:B,"PNK")</f>
        <v>0</v>
      </c>
      <c r="K1662" s="7">
        <f>SUMIFS(NK_XUAT_NHAP!L:L,NK_XUAT_NHAP!E:E,A1662,NK_XUAT_NHAP!B:B,"PXK")</f>
        <v>0</v>
      </c>
      <c r="L1662" s="7">
        <f>SUMIFS(NK_XUAT_NHAP!O:O,NK_XUAT_NHAP!E:E,A1662,NK_XUAT_NHAP!B:B,"PXK")</f>
        <v>0</v>
      </c>
      <c r="M1662" s="7">
        <f t="shared" si="102"/>
        <v>0</v>
      </c>
      <c r="N1662" s="7">
        <f t="shared" si="103"/>
        <v>0</v>
      </c>
      <c r="O1662" s="7">
        <f t="shared" si="104"/>
        <v>0</v>
      </c>
    </row>
    <row r="1663" spans="1:15" ht="19.5" customHeight="1" x14ac:dyDescent="0.25">
      <c r="A1663" s="106" t="s">
        <v>2353</v>
      </c>
      <c r="B1663" s="21" t="s">
        <v>1333</v>
      </c>
      <c r="C1663" s="23" t="s">
        <v>49</v>
      </c>
      <c r="D1663" s="23">
        <v>0</v>
      </c>
      <c r="E1663" s="23"/>
      <c r="F1663" s="23">
        <v>145000</v>
      </c>
      <c r="G1663" s="107">
        <f t="shared" si="101"/>
        <v>0</v>
      </c>
      <c r="I1663" s="7">
        <f>SUMIFS(NK_XUAT_NHAP!L:L,NK_XUAT_NHAP!E:E,A1663,NK_XUAT_NHAP!B:B,"PNK")</f>
        <v>0</v>
      </c>
      <c r="J1663" s="7">
        <f>SUMIFS(NK_XUAT_NHAP!O:O,NK_XUAT_NHAP!E:E,A1663,NK_XUAT_NHAP!B:B,"PNK")</f>
        <v>0</v>
      </c>
      <c r="K1663" s="7">
        <f>SUMIFS(NK_XUAT_NHAP!L:L,NK_XUAT_NHAP!E:E,A1663,NK_XUAT_NHAP!B:B,"PXK")</f>
        <v>0</v>
      </c>
      <c r="L1663" s="7">
        <f>SUMIFS(NK_XUAT_NHAP!O:O,NK_XUAT_NHAP!E:E,A1663,NK_XUAT_NHAP!B:B,"PXK")</f>
        <v>0</v>
      </c>
      <c r="M1663" s="7">
        <f t="shared" si="102"/>
        <v>0</v>
      </c>
      <c r="N1663" s="7">
        <f t="shared" si="103"/>
        <v>0</v>
      </c>
      <c r="O1663" s="7">
        <f t="shared" si="104"/>
        <v>0</v>
      </c>
    </row>
    <row r="1664" spans="1:15" ht="19.5" customHeight="1" x14ac:dyDescent="0.25">
      <c r="A1664" s="106" t="s">
        <v>2354</v>
      </c>
      <c r="B1664" s="21" t="s">
        <v>1335</v>
      </c>
      <c r="C1664" s="23" t="s">
        <v>49</v>
      </c>
      <c r="D1664" s="23">
        <v>0</v>
      </c>
      <c r="E1664" s="23"/>
      <c r="F1664" s="23">
        <v>154600</v>
      </c>
      <c r="G1664" s="107">
        <f t="shared" si="101"/>
        <v>0</v>
      </c>
      <c r="I1664" s="7">
        <f>SUMIFS(NK_XUAT_NHAP!L:L,NK_XUAT_NHAP!E:E,A1664,NK_XUAT_NHAP!B:B,"PNK")</f>
        <v>0</v>
      </c>
      <c r="J1664" s="7">
        <f>SUMIFS(NK_XUAT_NHAP!O:O,NK_XUAT_NHAP!E:E,A1664,NK_XUAT_NHAP!B:B,"PNK")</f>
        <v>0</v>
      </c>
      <c r="K1664" s="7">
        <f>SUMIFS(NK_XUAT_NHAP!L:L,NK_XUAT_NHAP!E:E,A1664,NK_XUAT_NHAP!B:B,"PXK")</f>
        <v>0</v>
      </c>
      <c r="L1664" s="7">
        <f>SUMIFS(NK_XUAT_NHAP!O:O,NK_XUAT_NHAP!E:E,A1664,NK_XUAT_NHAP!B:B,"PXK")</f>
        <v>0</v>
      </c>
      <c r="M1664" s="7">
        <f t="shared" si="102"/>
        <v>0</v>
      </c>
      <c r="N1664" s="7">
        <f t="shared" si="103"/>
        <v>0</v>
      </c>
      <c r="O1664" s="7">
        <f t="shared" si="104"/>
        <v>0</v>
      </c>
    </row>
    <row r="1665" spans="1:15" ht="19.5" customHeight="1" x14ac:dyDescent="0.25">
      <c r="A1665" s="106" t="s">
        <v>2355</v>
      </c>
      <c r="B1665" s="21" t="s">
        <v>1337</v>
      </c>
      <c r="C1665" s="23" t="s">
        <v>49</v>
      </c>
      <c r="D1665" s="23">
        <v>0</v>
      </c>
      <c r="E1665" s="23"/>
      <c r="F1665" s="23">
        <v>97000</v>
      </c>
      <c r="G1665" s="107">
        <f t="shared" ref="G1665:G1728" si="105">(D1665+E1665)*F1665</f>
        <v>0</v>
      </c>
      <c r="I1665" s="7">
        <f>SUMIFS(NK_XUAT_NHAP!L:L,NK_XUAT_NHAP!E:E,A1665,NK_XUAT_NHAP!B:B,"PNK")</f>
        <v>0</v>
      </c>
      <c r="J1665" s="7">
        <f>SUMIFS(NK_XUAT_NHAP!O:O,NK_XUAT_NHAP!E:E,A1665,NK_XUAT_NHAP!B:B,"PNK")</f>
        <v>0</v>
      </c>
      <c r="K1665" s="7">
        <f>SUMIFS(NK_XUAT_NHAP!L:L,NK_XUAT_NHAP!E:E,A1665,NK_XUAT_NHAP!B:B,"PXK")</f>
        <v>0</v>
      </c>
      <c r="L1665" s="7">
        <f>SUMIFS(NK_XUAT_NHAP!O:O,NK_XUAT_NHAP!E:E,A1665,NK_XUAT_NHAP!B:B,"PXK")</f>
        <v>0</v>
      </c>
      <c r="M1665" s="7">
        <f t="shared" si="102"/>
        <v>0</v>
      </c>
      <c r="N1665" s="7">
        <f t="shared" si="103"/>
        <v>0</v>
      </c>
      <c r="O1665" s="7">
        <f t="shared" si="104"/>
        <v>0</v>
      </c>
    </row>
    <row r="1666" spans="1:15" ht="19.5" customHeight="1" x14ac:dyDescent="0.25">
      <c r="A1666" s="106" t="s">
        <v>2356</v>
      </c>
      <c r="B1666" s="21" t="s">
        <v>1339</v>
      </c>
      <c r="C1666" s="23" t="s">
        <v>49</v>
      </c>
      <c r="D1666" s="23">
        <v>0</v>
      </c>
      <c r="E1666" s="23"/>
      <c r="F1666" s="23">
        <v>100900</v>
      </c>
      <c r="G1666" s="107">
        <f t="shared" si="105"/>
        <v>0</v>
      </c>
      <c r="I1666" s="7">
        <f>SUMIFS(NK_XUAT_NHAP!L:L,NK_XUAT_NHAP!E:E,A1666,NK_XUAT_NHAP!B:B,"PNK")</f>
        <v>0</v>
      </c>
      <c r="J1666" s="7">
        <f>SUMIFS(NK_XUAT_NHAP!O:O,NK_XUAT_NHAP!E:E,A1666,NK_XUAT_NHAP!B:B,"PNK")</f>
        <v>0</v>
      </c>
      <c r="K1666" s="7">
        <f>SUMIFS(NK_XUAT_NHAP!L:L,NK_XUAT_NHAP!E:E,A1666,NK_XUAT_NHAP!B:B,"PXK")</f>
        <v>0</v>
      </c>
      <c r="L1666" s="7">
        <f>SUMIFS(NK_XUAT_NHAP!O:O,NK_XUAT_NHAP!E:E,A1666,NK_XUAT_NHAP!B:B,"PXK")</f>
        <v>0</v>
      </c>
      <c r="M1666" s="7">
        <f t="shared" si="102"/>
        <v>0</v>
      </c>
      <c r="N1666" s="7">
        <f t="shared" si="103"/>
        <v>0</v>
      </c>
      <c r="O1666" s="7">
        <f t="shared" si="104"/>
        <v>0</v>
      </c>
    </row>
    <row r="1667" spans="1:15" ht="19.5" customHeight="1" x14ac:dyDescent="0.25">
      <c r="A1667" s="106" t="s">
        <v>2357</v>
      </c>
      <c r="B1667" s="21" t="s">
        <v>1341</v>
      </c>
      <c r="C1667" s="23" t="s">
        <v>49</v>
      </c>
      <c r="D1667" s="23">
        <v>0</v>
      </c>
      <c r="E1667" s="23"/>
      <c r="F1667" s="23">
        <v>102800</v>
      </c>
      <c r="G1667" s="107">
        <f t="shared" si="105"/>
        <v>0</v>
      </c>
      <c r="I1667" s="7">
        <f>SUMIFS(NK_XUAT_NHAP!L:L,NK_XUAT_NHAP!E:E,A1667,NK_XUAT_NHAP!B:B,"PNK")</f>
        <v>0</v>
      </c>
      <c r="J1667" s="7">
        <f>SUMIFS(NK_XUAT_NHAP!O:O,NK_XUAT_NHAP!E:E,A1667,NK_XUAT_NHAP!B:B,"PNK")</f>
        <v>0</v>
      </c>
      <c r="K1667" s="7">
        <f>SUMIFS(NK_XUAT_NHAP!L:L,NK_XUAT_NHAP!E:E,A1667,NK_XUAT_NHAP!B:B,"PXK")</f>
        <v>0</v>
      </c>
      <c r="L1667" s="7">
        <f>SUMIFS(NK_XUAT_NHAP!O:O,NK_XUAT_NHAP!E:E,A1667,NK_XUAT_NHAP!B:B,"PXK")</f>
        <v>0</v>
      </c>
      <c r="M1667" s="7">
        <f t="shared" ref="M1667:M1730" si="106">D1667+E1667+I1667-K1667</f>
        <v>0</v>
      </c>
      <c r="N1667" s="7">
        <f t="shared" ref="N1667:N1730" si="107">G1667+J1667-L1667</f>
        <v>0</v>
      </c>
      <c r="O1667" s="7">
        <f t="shared" ref="O1667:O1730" si="108">+IF(M1667=0,0,N1667/M1667)</f>
        <v>0</v>
      </c>
    </row>
    <row r="1668" spans="1:15" ht="19.5" customHeight="1" x14ac:dyDescent="0.25">
      <c r="A1668" s="106" t="s">
        <v>2358</v>
      </c>
      <c r="B1668" s="21" t="s">
        <v>1343</v>
      </c>
      <c r="C1668" s="23">
        <v>0</v>
      </c>
      <c r="D1668" s="23">
        <v>0</v>
      </c>
      <c r="E1668" s="23"/>
      <c r="F1668" s="23">
        <v>0</v>
      </c>
      <c r="G1668" s="107">
        <f t="shared" si="105"/>
        <v>0</v>
      </c>
      <c r="I1668" s="7">
        <f>SUMIFS(NK_XUAT_NHAP!L:L,NK_XUAT_NHAP!E:E,A1668,NK_XUAT_NHAP!B:B,"PNK")</f>
        <v>0</v>
      </c>
      <c r="J1668" s="7">
        <f>SUMIFS(NK_XUAT_NHAP!O:O,NK_XUAT_NHAP!E:E,A1668,NK_XUAT_NHAP!B:B,"PNK")</f>
        <v>0</v>
      </c>
      <c r="K1668" s="7">
        <f>SUMIFS(NK_XUAT_NHAP!L:L,NK_XUAT_NHAP!E:E,A1668,NK_XUAT_NHAP!B:B,"PXK")</f>
        <v>0</v>
      </c>
      <c r="L1668" s="7">
        <f>SUMIFS(NK_XUAT_NHAP!O:O,NK_XUAT_NHAP!E:E,A1668,NK_XUAT_NHAP!B:B,"PXK")</f>
        <v>0</v>
      </c>
      <c r="M1668" s="7">
        <f t="shared" si="106"/>
        <v>0</v>
      </c>
      <c r="N1668" s="7">
        <f t="shared" si="107"/>
        <v>0</v>
      </c>
      <c r="O1668" s="7">
        <f t="shared" si="108"/>
        <v>0</v>
      </c>
    </row>
    <row r="1669" spans="1:15" ht="19.5" customHeight="1" x14ac:dyDescent="0.25">
      <c r="A1669" s="106" t="s">
        <v>2359</v>
      </c>
      <c r="B1669" s="21" t="s">
        <v>1345</v>
      </c>
      <c r="C1669" s="23" t="s">
        <v>49</v>
      </c>
      <c r="D1669" s="23">
        <v>0</v>
      </c>
      <c r="E1669" s="23"/>
      <c r="F1669" s="23">
        <v>83500</v>
      </c>
      <c r="G1669" s="107">
        <f t="shared" si="105"/>
        <v>0</v>
      </c>
      <c r="I1669" s="7">
        <f>SUMIFS(NK_XUAT_NHAP!L:L,NK_XUAT_NHAP!E:E,A1669,NK_XUAT_NHAP!B:B,"PNK")</f>
        <v>0</v>
      </c>
      <c r="J1669" s="7">
        <f>SUMIFS(NK_XUAT_NHAP!O:O,NK_XUAT_NHAP!E:E,A1669,NK_XUAT_NHAP!B:B,"PNK")</f>
        <v>0</v>
      </c>
      <c r="K1669" s="7">
        <f>SUMIFS(NK_XUAT_NHAP!L:L,NK_XUAT_NHAP!E:E,A1669,NK_XUAT_NHAP!B:B,"PXK")</f>
        <v>0</v>
      </c>
      <c r="L1669" s="7">
        <f>SUMIFS(NK_XUAT_NHAP!O:O,NK_XUAT_NHAP!E:E,A1669,NK_XUAT_NHAP!B:B,"PXK")</f>
        <v>0</v>
      </c>
      <c r="M1669" s="7">
        <f t="shared" si="106"/>
        <v>0</v>
      </c>
      <c r="N1669" s="7">
        <f t="shared" si="107"/>
        <v>0</v>
      </c>
      <c r="O1669" s="7">
        <f t="shared" si="108"/>
        <v>0</v>
      </c>
    </row>
    <row r="1670" spans="1:15" ht="19.5" customHeight="1" x14ac:dyDescent="0.25">
      <c r="A1670" s="106" t="s">
        <v>2360</v>
      </c>
      <c r="B1670" s="21" t="s">
        <v>1347</v>
      </c>
      <c r="C1670" s="23" t="s">
        <v>49</v>
      </c>
      <c r="D1670" s="23">
        <v>0</v>
      </c>
      <c r="E1670" s="23"/>
      <c r="F1670" s="23">
        <v>139100</v>
      </c>
      <c r="G1670" s="107">
        <f t="shared" si="105"/>
        <v>0</v>
      </c>
      <c r="I1670" s="7">
        <f>SUMIFS(NK_XUAT_NHAP!L:L,NK_XUAT_NHAP!E:E,A1670,NK_XUAT_NHAP!B:B,"PNK")</f>
        <v>0</v>
      </c>
      <c r="J1670" s="7">
        <f>SUMIFS(NK_XUAT_NHAP!O:O,NK_XUAT_NHAP!E:E,A1670,NK_XUAT_NHAP!B:B,"PNK")</f>
        <v>0</v>
      </c>
      <c r="K1670" s="7">
        <f>SUMIFS(NK_XUAT_NHAP!L:L,NK_XUAT_NHAP!E:E,A1670,NK_XUAT_NHAP!B:B,"PXK")</f>
        <v>0</v>
      </c>
      <c r="L1670" s="7">
        <f>SUMIFS(NK_XUAT_NHAP!O:O,NK_XUAT_NHAP!E:E,A1670,NK_XUAT_NHAP!B:B,"PXK")</f>
        <v>0</v>
      </c>
      <c r="M1670" s="7">
        <f t="shared" si="106"/>
        <v>0</v>
      </c>
      <c r="N1670" s="7">
        <f t="shared" si="107"/>
        <v>0</v>
      </c>
      <c r="O1670" s="7">
        <f t="shared" si="108"/>
        <v>0</v>
      </c>
    </row>
    <row r="1671" spans="1:15" ht="19.5" customHeight="1" x14ac:dyDescent="0.25">
      <c r="A1671" s="106" t="s">
        <v>2361</v>
      </c>
      <c r="B1671" s="21" t="s">
        <v>1349</v>
      </c>
      <c r="C1671" s="23" t="s">
        <v>49</v>
      </c>
      <c r="D1671" s="23">
        <v>0</v>
      </c>
      <c r="E1671" s="23"/>
      <c r="F1671" s="23">
        <v>218600</v>
      </c>
      <c r="G1671" s="107">
        <f t="shared" si="105"/>
        <v>0</v>
      </c>
      <c r="I1671" s="7">
        <f>SUMIFS(NK_XUAT_NHAP!L:L,NK_XUAT_NHAP!E:E,A1671,NK_XUAT_NHAP!B:B,"PNK")</f>
        <v>0</v>
      </c>
      <c r="J1671" s="7">
        <f>SUMIFS(NK_XUAT_NHAP!O:O,NK_XUAT_NHAP!E:E,A1671,NK_XUAT_NHAP!B:B,"PNK")</f>
        <v>0</v>
      </c>
      <c r="K1671" s="7">
        <f>SUMIFS(NK_XUAT_NHAP!L:L,NK_XUAT_NHAP!E:E,A1671,NK_XUAT_NHAP!B:B,"PXK")</f>
        <v>0</v>
      </c>
      <c r="L1671" s="7">
        <f>SUMIFS(NK_XUAT_NHAP!O:O,NK_XUAT_NHAP!E:E,A1671,NK_XUAT_NHAP!B:B,"PXK")</f>
        <v>0</v>
      </c>
      <c r="M1671" s="7">
        <f t="shared" si="106"/>
        <v>0</v>
      </c>
      <c r="N1671" s="7">
        <f t="shared" si="107"/>
        <v>0</v>
      </c>
      <c r="O1671" s="7">
        <f t="shared" si="108"/>
        <v>0</v>
      </c>
    </row>
    <row r="1672" spans="1:15" ht="19.5" customHeight="1" x14ac:dyDescent="0.25">
      <c r="A1672" s="106" t="s">
        <v>2362</v>
      </c>
      <c r="B1672" s="21" t="s">
        <v>1351</v>
      </c>
      <c r="C1672" s="23" t="s">
        <v>49</v>
      </c>
      <c r="D1672" s="23">
        <v>0</v>
      </c>
      <c r="E1672" s="23"/>
      <c r="F1672" s="23">
        <v>75600</v>
      </c>
      <c r="G1672" s="107">
        <f t="shared" si="105"/>
        <v>0</v>
      </c>
      <c r="I1672" s="7">
        <f>SUMIFS(NK_XUAT_NHAP!L:L,NK_XUAT_NHAP!E:E,A1672,NK_XUAT_NHAP!B:B,"PNK")</f>
        <v>0</v>
      </c>
      <c r="J1672" s="7">
        <f>SUMIFS(NK_XUAT_NHAP!O:O,NK_XUAT_NHAP!E:E,A1672,NK_XUAT_NHAP!B:B,"PNK")</f>
        <v>0</v>
      </c>
      <c r="K1672" s="7">
        <f>SUMIFS(NK_XUAT_NHAP!L:L,NK_XUAT_NHAP!E:E,A1672,NK_XUAT_NHAP!B:B,"PXK")</f>
        <v>0</v>
      </c>
      <c r="L1672" s="7">
        <f>SUMIFS(NK_XUAT_NHAP!O:O,NK_XUAT_NHAP!E:E,A1672,NK_XUAT_NHAP!B:B,"PXK")</f>
        <v>0</v>
      </c>
      <c r="M1672" s="7">
        <f t="shared" si="106"/>
        <v>0</v>
      </c>
      <c r="N1672" s="7">
        <f t="shared" si="107"/>
        <v>0</v>
      </c>
      <c r="O1672" s="7">
        <f t="shared" si="108"/>
        <v>0</v>
      </c>
    </row>
    <row r="1673" spans="1:15" ht="19.5" customHeight="1" x14ac:dyDescent="0.25">
      <c r="A1673" s="106" t="s">
        <v>2363</v>
      </c>
      <c r="B1673" s="21" t="s">
        <v>1353</v>
      </c>
      <c r="C1673" s="23" t="s">
        <v>49</v>
      </c>
      <c r="D1673" s="23">
        <v>0</v>
      </c>
      <c r="E1673" s="23"/>
      <c r="F1673" s="23">
        <v>104400</v>
      </c>
      <c r="G1673" s="107">
        <f t="shared" si="105"/>
        <v>0</v>
      </c>
      <c r="I1673" s="7">
        <f>SUMIFS(NK_XUAT_NHAP!L:L,NK_XUAT_NHAP!E:E,A1673,NK_XUAT_NHAP!B:B,"PNK")</f>
        <v>0</v>
      </c>
      <c r="J1673" s="7">
        <f>SUMIFS(NK_XUAT_NHAP!O:O,NK_XUAT_NHAP!E:E,A1673,NK_XUAT_NHAP!B:B,"PNK")</f>
        <v>0</v>
      </c>
      <c r="K1673" s="7">
        <f>SUMIFS(NK_XUAT_NHAP!L:L,NK_XUAT_NHAP!E:E,A1673,NK_XUAT_NHAP!B:B,"PXK")</f>
        <v>0</v>
      </c>
      <c r="L1673" s="7">
        <f>SUMIFS(NK_XUAT_NHAP!O:O,NK_XUAT_NHAP!E:E,A1673,NK_XUAT_NHAP!B:B,"PXK")</f>
        <v>0</v>
      </c>
      <c r="M1673" s="7">
        <f t="shared" si="106"/>
        <v>0</v>
      </c>
      <c r="N1673" s="7">
        <f t="shared" si="107"/>
        <v>0</v>
      </c>
      <c r="O1673" s="7">
        <f t="shared" si="108"/>
        <v>0</v>
      </c>
    </row>
    <row r="1674" spans="1:15" ht="19.5" customHeight="1" x14ac:dyDescent="0.25">
      <c r="A1674" s="106" t="s">
        <v>2364</v>
      </c>
      <c r="B1674" s="21" t="s">
        <v>1355</v>
      </c>
      <c r="C1674" s="23" t="s">
        <v>49</v>
      </c>
      <c r="D1674" s="23">
        <v>0</v>
      </c>
      <c r="E1674" s="23"/>
      <c r="F1674" s="23">
        <v>108600</v>
      </c>
      <c r="G1674" s="107">
        <f t="shared" si="105"/>
        <v>0</v>
      </c>
      <c r="I1674" s="7">
        <f>SUMIFS(NK_XUAT_NHAP!L:L,NK_XUAT_NHAP!E:E,A1674,NK_XUAT_NHAP!B:B,"PNK")</f>
        <v>0</v>
      </c>
      <c r="J1674" s="7">
        <f>SUMIFS(NK_XUAT_NHAP!O:O,NK_XUAT_NHAP!E:E,A1674,NK_XUAT_NHAP!B:B,"PNK")</f>
        <v>0</v>
      </c>
      <c r="K1674" s="7">
        <f>SUMIFS(NK_XUAT_NHAP!L:L,NK_XUAT_NHAP!E:E,A1674,NK_XUAT_NHAP!B:B,"PXK")</f>
        <v>0</v>
      </c>
      <c r="L1674" s="7">
        <f>SUMIFS(NK_XUAT_NHAP!O:O,NK_XUAT_NHAP!E:E,A1674,NK_XUAT_NHAP!B:B,"PXK")</f>
        <v>0</v>
      </c>
      <c r="M1674" s="7">
        <f t="shared" si="106"/>
        <v>0</v>
      </c>
      <c r="N1674" s="7">
        <f t="shared" si="107"/>
        <v>0</v>
      </c>
      <c r="O1674" s="7">
        <f t="shared" si="108"/>
        <v>0</v>
      </c>
    </row>
    <row r="1675" spans="1:15" ht="19.5" customHeight="1" x14ac:dyDescent="0.25">
      <c r="A1675" s="106" t="s">
        <v>2365</v>
      </c>
      <c r="B1675" s="21" t="s">
        <v>1357</v>
      </c>
      <c r="C1675" s="23" t="s">
        <v>49</v>
      </c>
      <c r="D1675" s="23">
        <v>0</v>
      </c>
      <c r="E1675" s="23"/>
      <c r="F1675" s="23">
        <v>192900</v>
      </c>
      <c r="G1675" s="107">
        <f t="shared" si="105"/>
        <v>0</v>
      </c>
      <c r="I1675" s="7">
        <f>SUMIFS(NK_XUAT_NHAP!L:L,NK_XUAT_NHAP!E:E,A1675,NK_XUAT_NHAP!B:B,"PNK")</f>
        <v>0</v>
      </c>
      <c r="J1675" s="7">
        <f>SUMIFS(NK_XUAT_NHAP!O:O,NK_XUAT_NHAP!E:E,A1675,NK_XUAT_NHAP!B:B,"PNK")</f>
        <v>0</v>
      </c>
      <c r="K1675" s="7">
        <f>SUMIFS(NK_XUAT_NHAP!L:L,NK_XUAT_NHAP!E:E,A1675,NK_XUAT_NHAP!B:B,"PXK")</f>
        <v>0</v>
      </c>
      <c r="L1675" s="7">
        <f>SUMIFS(NK_XUAT_NHAP!O:O,NK_XUAT_NHAP!E:E,A1675,NK_XUAT_NHAP!B:B,"PXK")</f>
        <v>0</v>
      </c>
      <c r="M1675" s="7">
        <f t="shared" si="106"/>
        <v>0</v>
      </c>
      <c r="N1675" s="7">
        <f t="shared" si="107"/>
        <v>0</v>
      </c>
      <c r="O1675" s="7">
        <f t="shared" si="108"/>
        <v>0</v>
      </c>
    </row>
    <row r="1676" spans="1:15" ht="19.5" customHeight="1" x14ac:dyDescent="0.25">
      <c r="A1676" s="106" t="s">
        <v>2366</v>
      </c>
      <c r="B1676" s="21" t="s">
        <v>1359</v>
      </c>
      <c r="C1676" s="23">
        <v>0</v>
      </c>
      <c r="D1676" s="23">
        <v>0</v>
      </c>
      <c r="E1676" s="23"/>
      <c r="F1676" s="23">
        <v>0</v>
      </c>
      <c r="G1676" s="107">
        <f t="shared" si="105"/>
        <v>0</v>
      </c>
      <c r="I1676" s="7">
        <f>SUMIFS(NK_XUAT_NHAP!L:L,NK_XUAT_NHAP!E:E,A1676,NK_XUAT_NHAP!B:B,"PNK")</f>
        <v>0</v>
      </c>
      <c r="J1676" s="7">
        <f>SUMIFS(NK_XUAT_NHAP!O:O,NK_XUAT_NHAP!E:E,A1676,NK_XUAT_NHAP!B:B,"PNK")</f>
        <v>0</v>
      </c>
      <c r="K1676" s="7">
        <f>SUMIFS(NK_XUAT_NHAP!L:L,NK_XUAT_NHAP!E:E,A1676,NK_XUAT_NHAP!B:B,"PXK")</f>
        <v>0</v>
      </c>
      <c r="L1676" s="7">
        <f>SUMIFS(NK_XUAT_NHAP!O:O,NK_XUAT_NHAP!E:E,A1676,NK_XUAT_NHAP!B:B,"PXK")</f>
        <v>0</v>
      </c>
      <c r="M1676" s="7">
        <f t="shared" si="106"/>
        <v>0</v>
      </c>
      <c r="N1676" s="7">
        <f t="shared" si="107"/>
        <v>0</v>
      </c>
      <c r="O1676" s="7">
        <f t="shared" si="108"/>
        <v>0</v>
      </c>
    </row>
    <row r="1677" spans="1:15" ht="19.5" customHeight="1" x14ac:dyDescent="0.25">
      <c r="A1677" s="106" t="s">
        <v>2367</v>
      </c>
      <c r="B1677" s="21" t="s">
        <v>1361</v>
      </c>
      <c r="C1677" s="23" t="s">
        <v>49</v>
      </c>
      <c r="D1677" s="23">
        <v>0</v>
      </c>
      <c r="E1677" s="23"/>
      <c r="F1677" s="23">
        <v>6500</v>
      </c>
      <c r="G1677" s="107">
        <f t="shared" si="105"/>
        <v>0</v>
      </c>
      <c r="I1677" s="7">
        <f>SUMIFS(NK_XUAT_NHAP!L:L,NK_XUAT_NHAP!E:E,A1677,NK_XUAT_NHAP!B:B,"PNK")</f>
        <v>0</v>
      </c>
      <c r="J1677" s="7">
        <f>SUMIFS(NK_XUAT_NHAP!O:O,NK_XUAT_NHAP!E:E,A1677,NK_XUAT_NHAP!B:B,"PNK")</f>
        <v>0</v>
      </c>
      <c r="K1677" s="7">
        <f>SUMIFS(NK_XUAT_NHAP!L:L,NK_XUAT_NHAP!E:E,A1677,NK_XUAT_NHAP!B:B,"PXK")</f>
        <v>0</v>
      </c>
      <c r="L1677" s="7">
        <f>SUMIFS(NK_XUAT_NHAP!O:O,NK_XUAT_NHAP!E:E,A1677,NK_XUAT_NHAP!B:B,"PXK")</f>
        <v>0</v>
      </c>
      <c r="M1677" s="7">
        <f t="shared" si="106"/>
        <v>0</v>
      </c>
      <c r="N1677" s="7">
        <f t="shared" si="107"/>
        <v>0</v>
      </c>
      <c r="O1677" s="7">
        <f t="shared" si="108"/>
        <v>0</v>
      </c>
    </row>
    <row r="1678" spans="1:15" ht="19.5" customHeight="1" x14ac:dyDescent="0.25">
      <c r="A1678" s="106" t="s">
        <v>2368</v>
      </c>
      <c r="B1678" s="21" t="s">
        <v>1363</v>
      </c>
      <c r="C1678" s="23" t="s">
        <v>49</v>
      </c>
      <c r="D1678" s="23">
        <v>0</v>
      </c>
      <c r="E1678" s="23"/>
      <c r="F1678" s="23">
        <v>7100</v>
      </c>
      <c r="G1678" s="107">
        <f t="shared" si="105"/>
        <v>0</v>
      </c>
      <c r="I1678" s="7">
        <f>SUMIFS(NK_XUAT_NHAP!L:L,NK_XUAT_NHAP!E:E,A1678,NK_XUAT_NHAP!B:B,"PNK")</f>
        <v>0</v>
      </c>
      <c r="J1678" s="7">
        <f>SUMIFS(NK_XUAT_NHAP!O:O,NK_XUAT_NHAP!E:E,A1678,NK_XUAT_NHAP!B:B,"PNK")</f>
        <v>0</v>
      </c>
      <c r="K1678" s="7">
        <f>SUMIFS(NK_XUAT_NHAP!L:L,NK_XUAT_NHAP!E:E,A1678,NK_XUAT_NHAP!B:B,"PXK")</f>
        <v>0</v>
      </c>
      <c r="L1678" s="7">
        <f>SUMIFS(NK_XUAT_NHAP!O:O,NK_XUAT_NHAP!E:E,A1678,NK_XUAT_NHAP!B:B,"PXK")</f>
        <v>0</v>
      </c>
      <c r="M1678" s="7">
        <f t="shared" si="106"/>
        <v>0</v>
      </c>
      <c r="N1678" s="7">
        <f t="shared" si="107"/>
        <v>0</v>
      </c>
      <c r="O1678" s="7">
        <f t="shared" si="108"/>
        <v>0</v>
      </c>
    </row>
    <row r="1679" spans="1:15" ht="19.5" customHeight="1" x14ac:dyDescent="0.25">
      <c r="A1679" s="106" t="s">
        <v>2369</v>
      </c>
      <c r="B1679" s="21" t="s">
        <v>1365</v>
      </c>
      <c r="C1679" s="23" t="s">
        <v>49</v>
      </c>
      <c r="D1679" s="23">
        <v>0</v>
      </c>
      <c r="E1679" s="23"/>
      <c r="F1679" s="23">
        <v>7100</v>
      </c>
      <c r="G1679" s="107">
        <f t="shared" si="105"/>
        <v>0</v>
      </c>
      <c r="I1679" s="7">
        <f>SUMIFS(NK_XUAT_NHAP!L:L,NK_XUAT_NHAP!E:E,A1679,NK_XUAT_NHAP!B:B,"PNK")</f>
        <v>0</v>
      </c>
      <c r="J1679" s="7">
        <f>SUMIFS(NK_XUAT_NHAP!O:O,NK_XUAT_NHAP!E:E,A1679,NK_XUAT_NHAP!B:B,"PNK")</f>
        <v>0</v>
      </c>
      <c r="K1679" s="7">
        <f>SUMIFS(NK_XUAT_NHAP!L:L,NK_XUAT_NHAP!E:E,A1679,NK_XUAT_NHAP!B:B,"PXK")</f>
        <v>0</v>
      </c>
      <c r="L1679" s="7">
        <f>SUMIFS(NK_XUAT_NHAP!O:O,NK_XUAT_NHAP!E:E,A1679,NK_XUAT_NHAP!B:B,"PXK")</f>
        <v>0</v>
      </c>
      <c r="M1679" s="7">
        <f t="shared" si="106"/>
        <v>0</v>
      </c>
      <c r="N1679" s="7">
        <f t="shared" si="107"/>
        <v>0</v>
      </c>
      <c r="O1679" s="7">
        <f t="shared" si="108"/>
        <v>0</v>
      </c>
    </row>
    <row r="1680" spans="1:15" ht="19.5" customHeight="1" x14ac:dyDescent="0.25">
      <c r="A1680" s="106" t="s">
        <v>2370</v>
      </c>
      <c r="B1680" s="21" t="s">
        <v>1367</v>
      </c>
      <c r="C1680" s="23" t="s">
        <v>49</v>
      </c>
      <c r="D1680" s="23">
        <v>0</v>
      </c>
      <c r="E1680" s="23"/>
      <c r="F1680" s="23">
        <v>7400</v>
      </c>
      <c r="G1680" s="107">
        <f t="shared" si="105"/>
        <v>0</v>
      </c>
      <c r="I1680" s="7">
        <f>SUMIFS(NK_XUAT_NHAP!L:L,NK_XUAT_NHAP!E:E,A1680,NK_XUAT_NHAP!B:B,"PNK")</f>
        <v>0</v>
      </c>
      <c r="J1680" s="7">
        <f>SUMIFS(NK_XUAT_NHAP!O:O,NK_XUAT_NHAP!E:E,A1680,NK_XUAT_NHAP!B:B,"PNK")</f>
        <v>0</v>
      </c>
      <c r="K1680" s="7">
        <f>SUMIFS(NK_XUAT_NHAP!L:L,NK_XUAT_NHAP!E:E,A1680,NK_XUAT_NHAP!B:B,"PXK")</f>
        <v>0</v>
      </c>
      <c r="L1680" s="7">
        <f>SUMIFS(NK_XUAT_NHAP!O:O,NK_XUAT_NHAP!E:E,A1680,NK_XUAT_NHAP!B:B,"PXK")</f>
        <v>0</v>
      </c>
      <c r="M1680" s="7">
        <f t="shared" si="106"/>
        <v>0</v>
      </c>
      <c r="N1680" s="7">
        <f t="shared" si="107"/>
        <v>0</v>
      </c>
      <c r="O1680" s="7">
        <f t="shared" si="108"/>
        <v>0</v>
      </c>
    </row>
    <row r="1681" spans="1:15" ht="19.5" customHeight="1" x14ac:dyDescent="0.25">
      <c r="A1681" s="106" t="s">
        <v>2371</v>
      </c>
      <c r="B1681" s="21" t="s">
        <v>1369</v>
      </c>
      <c r="C1681" s="23" t="s">
        <v>49</v>
      </c>
      <c r="D1681" s="23">
        <v>0</v>
      </c>
      <c r="E1681" s="23"/>
      <c r="F1681" s="23">
        <v>8300</v>
      </c>
      <c r="G1681" s="107">
        <f t="shared" si="105"/>
        <v>0</v>
      </c>
      <c r="I1681" s="7">
        <f>SUMIFS(NK_XUAT_NHAP!L:L,NK_XUAT_NHAP!E:E,A1681,NK_XUAT_NHAP!B:B,"PNK")</f>
        <v>0</v>
      </c>
      <c r="J1681" s="7">
        <f>SUMIFS(NK_XUAT_NHAP!O:O,NK_XUAT_NHAP!E:E,A1681,NK_XUAT_NHAP!B:B,"PNK")</f>
        <v>0</v>
      </c>
      <c r="K1681" s="7">
        <f>SUMIFS(NK_XUAT_NHAP!L:L,NK_XUAT_NHAP!E:E,A1681,NK_XUAT_NHAP!B:B,"PXK")</f>
        <v>0</v>
      </c>
      <c r="L1681" s="7">
        <f>SUMIFS(NK_XUAT_NHAP!O:O,NK_XUAT_NHAP!E:E,A1681,NK_XUAT_NHAP!B:B,"PXK")</f>
        <v>0</v>
      </c>
      <c r="M1681" s="7">
        <f t="shared" si="106"/>
        <v>0</v>
      </c>
      <c r="N1681" s="7">
        <f t="shared" si="107"/>
        <v>0</v>
      </c>
      <c r="O1681" s="7">
        <f t="shared" si="108"/>
        <v>0</v>
      </c>
    </row>
    <row r="1682" spans="1:15" ht="19.5" customHeight="1" x14ac:dyDescent="0.25">
      <c r="A1682" s="106" t="s">
        <v>2372</v>
      </c>
      <c r="B1682" s="21" t="s">
        <v>1371</v>
      </c>
      <c r="C1682" s="23" t="s">
        <v>49</v>
      </c>
      <c r="D1682" s="23">
        <v>0</v>
      </c>
      <c r="E1682" s="23"/>
      <c r="F1682" s="23">
        <v>10700</v>
      </c>
      <c r="G1682" s="107">
        <f t="shared" si="105"/>
        <v>0</v>
      </c>
      <c r="I1682" s="7">
        <f>SUMIFS(NK_XUAT_NHAP!L:L,NK_XUAT_NHAP!E:E,A1682,NK_XUAT_NHAP!B:B,"PNK")</f>
        <v>0</v>
      </c>
      <c r="J1682" s="7">
        <f>SUMIFS(NK_XUAT_NHAP!O:O,NK_XUAT_NHAP!E:E,A1682,NK_XUAT_NHAP!B:B,"PNK")</f>
        <v>0</v>
      </c>
      <c r="K1682" s="7">
        <f>SUMIFS(NK_XUAT_NHAP!L:L,NK_XUAT_NHAP!E:E,A1682,NK_XUAT_NHAP!B:B,"PXK")</f>
        <v>0</v>
      </c>
      <c r="L1682" s="7">
        <f>SUMIFS(NK_XUAT_NHAP!O:O,NK_XUAT_NHAP!E:E,A1682,NK_XUAT_NHAP!B:B,"PXK")</f>
        <v>0</v>
      </c>
      <c r="M1682" s="7">
        <f t="shared" si="106"/>
        <v>0</v>
      </c>
      <c r="N1682" s="7">
        <f t="shared" si="107"/>
        <v>0</v>
      </c>
      <c r="O1682" s="7">
        <f t="shared" si="108"/>
        <v>0</v>
      </c>
    </row>
    <row r="1683" spans="1:15" ht="19.5" customHeight="1" x14ac:dyDescent="0.25">
      <c r="A1683" s="106" t="s">
        <v>2373</v>
      </c>
      <c r="B1683" s="21" t="s">
        <v>1373</v>
      </c>
      <c r="C1683" s="23" t="s">
        <v>49</v>
      </c>
      <c r="D1683" s="23">
        <v>0</v>
      </c>
      <c r="E1683" s="23"/>
      <c r="F1683" s="23">
        <v>13100</v>
      </c>
      <c r="G1683" s="107">
        <f t="shared" si="105"/>
        <v>0</v>
      </c>
      <c r="I1683" s="7">
        <f>SUMIFS(NK_XUAT_NHAP!L:L,NK_XUAT_NHAP!E:E,A1683,NK_XUAT_NHAP!B:B,"PNK")</f>
        <v>0</v>
      </c>
      <c r="J1683" s="7">
        <f>SUMIFS(NK_XUAT_NHAP!O:O,NK_XUAT_NHAP!E:E,A1683,NK_XUAT_NHAP!B:B,"PNK")</f>
        <v>0</v>
      </c>
      <c r="K1683" s="7">
        <f>SUMIFS(NK_XUAT_NHAP!L:L,NK_XUAT_NHAP!E:E,A1683,NK_XUAT_NHAP!B:B,"PXK")</f>
        <v>0</v>
      </c>
      <c r="L1683" s="7">
        <f>SUMIFS(NK_XUAT_NHAP!O:O,NK_XUAT_NHAP!E:E,A1683,NK_XUAT_NHAP!B:B,"PXK")</f>
        <v>0</v>
      </c>
      <c r="M1683" s="7">
        <f t="shared" si="106"/>
        <v>0</v>
      </c>
      <c r="N1683" s="7">
        <f t="shared" si="107"/>
        <v>0</v>
      </c>
      <c r="O1683" s="7">
        <f t="shared" si="108"/>
        <v>0</v>
      </c>
    </row>
    <row r="1684" spans="1:15" ht="19.5" customHeight="1" x14ac:dyDescent="0.25">
      <c r="A1684" s="106" t="s">
        <v>2374</v>
      </c>
      <c r="B1684" s="21" t="s">
        <v>1375</v>
      </c>
      <c r="C1684" s="23" t="s">
        <v>49</v>
      </c>
      <c r="D1684" s="23">
        <v>0</v>
      </c>
      <c r="E1684" s="23"/>
      <c r="F1684" s="23">
        <v>16300</v>
      </c>
      <c r="G1684" s="107">
        <f t="shared" si="105"/>
        <v>0</v>
      </c>
      <c r="I1684" s="7">
        <f>SUMIFS(NK_XUAT_NHAP!L:L,NK_XUAT_NHAP!E:E,A1684,NK_XUAT_NHAP!B:B,"PNK")</f>
        <v>0</v>
      </c>
      <c r="J1684" s="7">
        <f>SUMIFS(NK_XUAT_NHAP!O:O,NK_XUAT_NHAP!E:E,A1684,NK_XUAT_NHAP!B:B,"PNK")</f>
        <v>0</v>
      </c>
      <c r="K1684" s="7">
        <f>SUMIFS(NK_XUAT_NHAP!L:L,NK_XUAT_NHAP!E:E,A1684,NK_XUAT_NHAP!B:B,"PXK")</f>
        <v>0</v>
      </c>
      <c r="L1684" s="7">
        <f>SUMIFS(NK_XUAT_NHAP!O:O,NK_XUAT_NHAP!E:E,A1684,NK_XUAT_NHAP!B:B,"PXK")</f>
        <v>0</v>
      </c>
      <c r="M1684" s="7">
        <f t="shared" si="106"/>
        <v>0</v>
      </c>
      <c r="N1684" s="7">
        <f t="shared" si="107"/>
        <v>0</v>
      </c>
      <c r="O1684" s="7">
        <f t="shared" si="108"/>
        <v>0</v>
      </c>
    </row>
    <row r="1685" spans="1:15" ht="19.5" customHeight="1" x14ac:dyDescent="0.25">
      <c r="A1685" s="106" t="s">
        <v>2375</v>
      </c>
      <c r="B1685" s="21" t="s">
        <v>1377</v>
      </c>
      <c r="C1685" s="23" t="s">
        <v>49</v>
      </c>
      <c r="D1685" s="23">
        <v>0</v>
      </c>
      <c r="E1685" s="23"/>
      <c r="F1685" s="23">
        <v>20400</v>
      </c>
      <c r="G1685" s="107">
        <f t="shared" si="105"/>
        <v>0</v>
      </c>
      <c r="I1685" s="7">
        <f>SUMIFS(NK_XUAT_NHAP!L:L,NK_XUAT_NHAP!E:E,A1685,NK_XUAT_NHAP!B:B,"PNK")</f>
        <v>0</v>
      </c>
      <c r="J1685" s="7">
        <f>SUMIFS(NK_XUAT_NHAP!O:O,NK_XUAT_NHAP!E:E,A1685,NK_XUAT_NHAP!B:B,"PNK")</f>
        <v>0</v>
      </c>
      <c r="K1685" s="7">
        <f>SUMIFS(NK_XUAT_NHAP!L:L,NK_XUAT_NHAP!E:E,A1685,NK_XUAT_NHAP!B:B,"PXK")</f>
        <v>0</v>
      </c>
      <c r="L1685" s="7">
        <f>SUMIFS(NK_XUAT_NHAP!O:O,NK_XUAT_NHAP!E:E,A1685,NK_XUAT_NHAP!B:B,"PXK")</f>
        <v>0</v>
      </c>
      <c r="M1685" s="7">
        <f t="shared" si="106"/>
        <v>0</v>
      </c>
      <c r="N1685" s="7">
        <f t="shared" si="107"/>
        <v>0</v>
      </c>
      <c r="O1685" s="7">
        <f t="shared" si="108"/>
        <v>0</v>
      </c>
    </row>
    <row r="1686" spans="1:15" ht="19.5" customHeight="1" x14ac:dyDescent="0.25">
      <c r="A1686" s="106" t="s">
        <v>2376</v>
      </c>
      <c r="B1686" s="21" t="s">
        <v>1379</v>
      </c>
      <c r="C1686" s="23" t="s">
        <v>49</v>
      </c>
      <c r="D1686" s="23">
        <v>0</v>
      </c>
      <c r="E1686" s="23"/>
      <c r="F1686" s="23">
        <v>23000</v>
      </c>
      <c r="G1686" s="107">
        <f t="shared" si="105"/>
        <v>0</v>
      </c>
      <c r="I1686" s="7">
        <f>SUMIFS(NK_XUAT_NHAP!L:L,NK_XUAT_NHAP!E:E,A1686,NK_XUAT_NHAP!B:B,"PNK")</f>
        <v>0</v>
      </c>
      <c r="J1686" s="7">
        <f>SUMIFS(NK_XUAT_NHAP!O:O,NK_XUAT_NHAP!E:E,A1686,NK_XUAT_NHAP!B:B,"PNK")</f>
        <v>0</v>
      </c>
      <c r="K1686" s="7">
        <f>SUMIFS(NK_XUAT_NHAP!L:L,NK_XUAT_NHAP!E:E,A1686,NK_XUAT_NHAP!B:B,"PXK")</f>
        <v>0</v>
      </c>
      <c r="L1686" s="7">
        <f>SUMIFS(NK_XUAT_NHAP!O:O,NK_XUAT_NHAP!E:E,A1686,NK_XUAT_NHAP!B:B,"PXK")</f>
        <v>0</v>
      </c>
      <c r="M1686" s="7">
        <f t="shared" si="106"/>
        <v>0</v>
      </c>
      <c r="N1686" s="7">
        <f t="shared" si="107"/>
        <v>0</v>
      </c>
      <c r="O1686" s="7">
        <f t="shared" si="108"/>
        <v>0</v>
      </c>
    </row>
    <row r="1687" spans="1:15" ht="19.5" customHeight="1" x14ac:dyDescent="0.25">
      <c r="A1687" s="106" t="s">
        <v>2377</v>
      </c>
      <c r="B1687" s="21" t="s">
        <v>1381</v>
      </c>
      <c r="C1687" s="23" t="s">
        <v>49</v>
      </c>
      <c r="D1687" s="23">
        <v>0</v>
      </c>
      <c r="E1687" s="23"/>
      <c r="F1687" s="23">
        <v>27000</v>
      </c>
      <c r="G1687" s="107">
        <f t="shared" si="105"/>
        <v>0</v>
      </c>
      <c r="I1687" s="7">
        <f>SUMIFS(NK_XUAT_NHAP!L:L,NK_XUAT_NHAP!E:E,A1687,NK_XUAT_NHAP!B:B,"PNK")</f>
        <v>0</v>
      </c>
      <c r="J1687" s="7">
        <f>SUMIFS(NK_XUAT_NHAP!O:O,NK_XUAT_NHAP!E:E,A1687,NK_XUAT_NHAP!B:B,"PNK")</f>
        <v>0</v>
      </c>
      <c r="K1687" s="7">
        <f>SUMIFS(NK_XUAT_NHAP!L:L,NK_XUAT_NHAP!E:E,A1687,NK_XUAT_NHAP!B:B,"PXK")</f>
        <v>0</v>
      </c>
      <c r="L1687" s="7">
        <f>SUMIFS(NK_XUAT_NHAP!O:O,NK_XUAT_NHAP!E:E,A1687,NK_XUAT_NHAP!B:B,"PXK")</f>
        <v>0</v>
      </c>
      <c r="M1687" s="7">
        <f t="shared" si="106"/>
        <v>0</v>
      </c>
      <c r="N1687" s="7">
        <f t="shared" si="107"/>
        <v>0</v>
      </c>
      <c r="O1687" s="7">
        <f t="shared" si="108"/>
        <v>0</v>
      </c>
    </row>
    <row r="1688" spans="1:15" ht="19.5" customHeight="1" x14ac:dyDescent="0.25">
      <c r="A1688" s="106" t="s">
        <v>2378</v>
      </c>
      <c r="B1688" s="21" t="s">
        <v>1383</v>
      </c>
      <c r="C1688" s="23" t="s">
        <v>49</v>
      </c>
      <c r="D1688" s="23">
        <v>0</v>
      </c>
      <c r="E1688" s="23"/>
      <c r="F1688" s="23">
        <v>33200</v>
      </c>
      <c r="G1688" s="107">
        <f t="shared" si="105"/>
        <v>0</v>
      </c>
      <c r="I1688" s="7">
        <f>SUMIFS(NK_XUAT_NHAP!L:L,NK_XUAT_NHAP!E:E,A1688,NK_XUAT_NHAP!B:B,"PNK")</f>
        <v>0</v>
      </c>
      <c r="J1688" s="7">
        <f>SUMIFS(NK_XUAT_NHAP!O:O,NK_XUAT_NHAP!E:E,A1688,NK_XUAT_NHAP!B:B,"PNK")</f>
        <v>0</v>
      </c>
      <c r="K1688" s="7">
        <f>SUMIFS(NK_XUAT_NHAP!L:L,NK_XUAT_NHAP!E:E,A1688,NK_XUAT_NHAP!B:B,"PXK")</f>
        <v>0</v>
      </c>
      <c r="L1688" s="7">
        <f>SUMIFS(NK_XUAT_NHAP!O:O,NK_XUAT_NHAP!E:E,A1688,NK_XUAT_NHAP!B:B,"PXK")</f>
        <v>0</v>
      </c>
      <c r="M1688" s="7">
        <f t="shared" si="106"/>
        <v>0</v>
      </c>
      <c r="N1688" s="7">
        <f t="shared" si="107"/>
        <v>0</v>
      </c>
      <c r="O1688" s="7">
        <f t="shared" si="108"/>
        <v>0</v>
      </c>
    </row>
    <row r="1689" spans="1:15" ht="19.5" customHeight="1" x14ac:dyDescent="0.25">
      <c r="A1689" s="106" t="s">
        <v>2379</v>
      </c>
      <c r="B1689" s="21" t="s">
        <v>1385</v>
      </c>
      <c r="C1689" s="23" t="s">
        <v>49</v>
      </c>
      <c r="D1689" s="23">
        <v>0</v>
      </c>
      <c r="E1689" s="23"/>
      <c r="F1689" s="23">
        <v>37300</v>
      </c>
      <c r="G1689" s="107">
        <f t="shared" si="105"/>
        <v>0</v>
      </c>
      <c r="I1689" s="7">
        <f>SUMIFS(NK_XUAT_NHAP!L:L,NK_XUAT_NHAP!E:E,A1689,NK_XUAT_NHAP!B:B,"PNK")</f>
        <v>0</v>
      </c>
      <c r="J1689" s="7">
        <f>SUMIFS(NK_XUAT_NHAP!O:O,NK_XUAT_NHAP!E:E,A1689,NK_XUAT_NHAP!B:B,"PNK")</f>
        <v>0</v>
      </c>
      <c r="K1689" s="7">
        <f>SUMIFS(NK_XUAT_NHAP!L:L,NK_XUAT_NHAP!E:E,A1689,NK_XUAT_NHAP!B:B,"PXK")</f>
        <v>0</v>
      </c>
      <c r="L1689" s="7">
        <f>SUMIFS(NK_XUAT_NHAP!O:O,NK_XUAT_NHAP!E:E,A1689,NK_XUAT_NHAP!B:B,"PXK")</f>
        <v>0</v>
      </c>
      <c r="M1689" s="7">
        <f t="shared" si="106"/>
        <v>0</v>
      </c>
      <c r="N1689" s="7">
        <f t="shared" si="107"/>
        <v>0</v>
      </c>
      <c r="O1689" s="7">
        <f t="shared" si="108"/>
        <v>0</v>
      </c>
    </row>
    <row r="1690" spans="1:15" ht="19.5" customHeight="1" x14ac:dyDescent="0.25">
      <c r="A1690" s="106" t="s">
        <v>2380</v>
      </c>
      <c r="B1690" s="21" t="s">
        <v>1387</v>
      </c>
      <c r="C1690" s="23" t="s">
        <v>49</v>
      </c>
      <c r="D1690" s="23">
        <v>0</v>
      </c>
      <c r="E1690" s="23"/>
      <c r="F1690" s="23">
        <v>44400</v>
      </c>
      <c r="G1690" s="107">
        <f t="shared" si="105"/>
        <v>0</v>
      </c>
      <c r="I1690" s="7">
        <f>SUMIFS(NK_XUAT_NHAP!L:L,NK_XUAT_NHAP!E:E,A1690,NK_XUAT_NHAP!B:B,"PNK")</f>
        <v>0</v>
      </c>
      <c r="J1690" s="7">
        <f>SUMIFS(NK_XUAT_NHAP!O:O,NK_XUAT_NHAP!E:E,A1690,NK_XUAT_NHAP!B:B,"PNK")</f>
        <v>0</v>
      </c>
      <c r="K1690" s="7">
        <f>SUMIFS(NK_XUAT_NHAP!L:L,NK_XUAT_NHAP!E:E,A1690,NK_XUAT_NHAP!B:B,"PXK")</f>
        <v>0</v>
      </c>
      <c r="L1690" s="7">
        <f>SUMIFS(NK_XUAT_NHAP!O:O,NK_XUAT_NHAP!E:E,A1690,NK_XUAT_NHAP!B:B,"PXK")</f>
        <v>0</v>
      </c>
      <c r="M1690" s="7">
        <f t="shared" si="106"/>
        <v>0</v>
      </c>
      <c r="N1690" s="7">
        <f t="shared" si="107"/>
        <v>0</v>
      </c>
      <c r="O1690" s="7">
        <f t="shared" si="108"/>
        <v>0</v>
      </c>
    </row>
    <row r="1691" spans="1:15" ht="19.5" customHeight="1" x14ac:dyDescent="0.25">
      <c r="A1691" s="106" t="s">
        <v>2381</v>
      </c>
      <c r="B1691" s="21" t="s">
        <v>1389</v>
      </c>
      <c r="C1691" s="23" t="s">
        <v>49</v>
      </c>
      <c r="D1691" s="23">
        <v>0</v>
      </c>
      <c r="E1691" s="23"/>
      <c r="F1691" s="23">
        <v>49600</v>
      </c>
      <c r="G1691" s="107">
        <f t="shared" si="105"/>
        <v>0</v>
      </c>
      <c r="I1691" s="7">
        <f>SUMIFS(NK_XUAT_NHAP!L:L,NK_XUAT_NHAP!E:E,A1691,NK_XUAT_NHAP!B:B,"PNK")</f>
        <v>0</v>
      </c>
      <c r="J1691" s="7">
        <f>SUMIFS(NK_XUAT_NHAP!O:O,NK_XUAT_NHAP!E:E,A1691,NK_XUAT_NHAP!B:B,"PNK")</f>
        <v>0</v>
      </c>
      <c r="K1691" s="7">
        <f>SUMIFS(NK_XUAT_NHAP!L:L,NK_XUAT_NHAP!E:E,A1691,NK_XUAT_NHAP!B:B,"PXK")</f>
        <v>0</v>
      </c>
      <c r="L1691" s="7">
        <f>SUMIFS(NK_XUAT_NHAP!O:O,NK_XUAT_NHAP!E:E,A1691,NK_XUAT_NHAP!B:B,"PXK")</f>
        <v>0</v>
      </c>
      <c r="M1691" s="7">
        <f t="shared" si="106"/>
        <v>0</v>
      </c>
      <c r="N1691" s="7">
        <f t="shared" si="107"/>
        <v>0</v>
      </c>
      <c r="O1691" s="7">
        <f t="shared" si="108"/>
        <v>0</v>
      </c>
    </row>
    <row r="1692" spans="1:15" ht="19.5" customHeight="1" x14ac:dyDescent="0.25">
      <c r="A1692" s="106" t="s">
        <v>2382</v>
      </c>
      <c r="B1692" s="21" t="s">
        <v>1391</v>
      </c>
      <c r="C1692" s="23" t="s">
        <v>49</v>
      </c>
      <c r="D1692" s="23">
        <v>6</v>
      </c>
      <c r="E1692" s="23"/>
      <c r="F1692" s="23">
        <v>64300</v>
      </c>
      <c r="G1692" s="107">
        <f t="shared" si="105"/>
        <v>385800</v>
      </c>
      <c r="I1692" s="7">
        <f>SUMIFS(NK_XUAT_NHAP!L:L,NK_XUAT_NHAP!E:E,A1692,NK_XUAT_NHAP!B:B,"PNK")</f>
        <v>0</v>
      </c>
      <c r="J1692" s="7">
        <f>SUMIFS(NK_XUAT_NHAP!O:O,NK_XUAT_NHAP!E:E,A1692,NK_XUAT_NHAP!B:B,"PNK")</f>
        <v>0</v>
      </c>
      <c r="K1692" s="7">
        <f>SUMIFS(NK_XUAT_NHAP!L:L,NK_XUAT_NHAP!E:E,A1692,NK_XUAT_NHAP!B:B,"PXK")</f>
        <v>0</v>
      </c>
      <c r="L1692" s="7">
        <f>SUMIFS(NK_XUAT_NHAP!O:O,NK_XUAT_NHAP!E:E,A1692,NK_XUAT_NHAP!B:B,"PXK")</f>
        <v>0</v>
      </c>
      <c r="M1692" s="7">
        <f t="shared" si="106"/>
        <v>6</v>
      </c>
      <c r="N1692" s="7">
        <f t="shared" si="107"/>
        <v>385800</v>
      </c>
      <c r="O1692" s="7">
        <f t="shared" si="108"/>
        <v>64300</v>
      </c>
    </row>
    <row r="1693" spans="1:15" ht="19.5" customHeight="1" x14ac:dyDescent="0.25">
      <c r="A1693" s="106" t="s">
        <v>2383</v>
      </c>
      <c r="B1693" s="21" t="s">
        <v>1393</v>
      </c>
      <c r="C1693" s="23" t="s">
        <v>49</v>
      </c>
      <c r="D1693" s="23">
        <v>0</v>
      </c>
      <c r="E1693" s="23"/>
      <c r="F1693" s="23">
        <v>64300</v>
      </c>
      <c r="G1693" s="107">
        <f t="shared" si="105"/>
        <v>0</v>
      </c>
      <c r="I1693" s="7">
        <f>SUMIFS(NK_XUAT_NHAP!L:L,NK_XUAT_NHAP!E:E,A1693,NK_XUAT_NHAP!B:B,"PNK")</f>
        <v>0</v>
      </c>
      <c r="J1693" s="7">
        <f>SUMIFS(NK_XUAT_NHAP!O:O,NK_XUAT_NHAP!E:E,A1693,NK_XUAT_NHAP!B:B,"PNK")</f>
        <v>0</v>
      </c>
      <c r="K1693" s="7">
        <f>SUMIFS(NK_XUAT_NHAP!L:L,NK_XUAT_NHAP!E:E,A1693,NK_XUAT_NHAP!B:B,"PXK")</f>
        <v>0</v>
      </c>
      <c r="L1693" s="7">
        <f>SUMIFS(NK_XUAT_NHAP!O:O,NK_XUAT_NHAP!E:E,A1693,NK_XUAT_NHAP!B:B,"PXK")</f>
        <v>0</v>
      </c>
      <c r="M1693" s="7">
        <f t="shared" si="106"/>
        <v>0</v>
      </c>
      <c r="N1693" s="7">
        <f t="shared" si="107"/>
        <v>0</v>
      </c>
      <c r="O1693" s="7">
        <f t="shared" si="108"/>
        <v>0</v>
      </c>
    </row>
    <row r="1694" spans="1:15" ht="19.5" customHeight="1" x14ac:dyDescent="0.25">
      <c r="A1694" s="106" t="s">
        <v>2384</v>
      </c>
      <c r="B1694" s="21" t="s">
        <v>1395</v>
      </c>
      <c r="C1694" s="23" t="s">
        <v>49</v>
      </c>
      <c r="D1694" s="23">
        <v>0</v>
      </c>
      <c r="E1694" s="23"/>
      <c r="F1694" s="23">
        <v>79700</v>
      </c>
      <c r="G1694" s="107">
        <f t="shared" si="105"/>
        <v>0</v>
      </c>
      <c r="I1694" s="7">
        <f>SUMIFS(NK_XUAT_NHAP!L:L,NK_XUAT_NHAP!E:E,A1694,NK_XUAT_NHAP!B:B,"PNK")</f>
        <v>0</v>
      </c>
      <c r="J1694" s="7">
        <f>SUMIFS(NK_XUAT_NHAP!O:O,NK_XUAT_NHAP!E:E,A1694,NK_XUAT_NHAP!B:B,"PNK")</f>
        <v>0</v>
      </c>
      <c r="K1694" s="7">
        <f>SUMIFS(NK_XUAT_NHAP!L:L,NK_XUAT_NHAP!E:E,A1694,NK_XUAT_NHAP!B:B,"PXK")</f>
        <v>0</v>
      </c>
      <c r="L1694" s="7">
        <f>SUMIFS(NK_XUAT_NHAP!O:O,NK_XUAT_NHAP!E:E,A1694,NK_XUAT_NHAP!B:B,"PXK")</f>
        <v>0</v>
      </c>
      <c r="M1694" s="7">
        <f t="shared" si="106"/>
        <v>0</v>
      </c>
      <c r="N1694" s="7">
        <f t="shared" si="107"/>
        <v>0</v>
      </c>
      <c r="O1694" s="7">
        <f t="shared" si="108"/>
        <v>0</v>
      </c>
    </row>
    <row r="1695" spans="1:15" ht="19.5" customHeight="1" x14ac:dyDescent="0.25">
      <c r="A1695" s="106" t="s">
        <v>2385</v>
      </c>
      <c r="B1695" s="21" t="s">
        <v>1397</v>
      </c>
      <c r="C1695" s="23" t="s">
        <v>49</v>
      </c>
      <c r="D1695" s="23">
        <v>0</v>
      </c>
      <c r="E1695" s="23"/>
      <c r="F1695" s="23">
        <v>77100</v>
      </c>
      <c r="G1695" s="107">
        <f t="shared" si="105"/>
        <v>0</v>
      </c>
      <c r="I1695" s="7">
        <f>SUMIFS(NK_XUAT_NHAP!L:L,NK_XUAT_NHAP!E:E,A1695,NK_XUAT_NHAP!B:B,"PNK")</f>
        <v>0</v>
      </c>
      <c r="J1695" s="7">
        <f>SUMIFS(NK_XUAT_NHAP!O:O,NK_XUAT_NHAP!E:E,A1695,NK_XUAT_NHAP!B:B,"PNK")</f>
        <v>0</v>
      </c>
      <c r="K1695" s="7">
        <f>SUMIFS(NK_XUAT_NHAP!L:L,NK_XUAT_NHAP!E:E,A1695,NK_XUAT_NHAP!B:B,"PXK")</f>
        <v>0</v>
      </c>
      <c r="L1695" s="7">
        <f>SUMIFS(NK_XUAT_NHAP!O:O,NK_XUAT_NHAP!E:E,A1695,NK_XUAT_NHAP!B:B,"PXK")</f>
        <v>0</v>
      </c>
      <c r="M1695" s="7">
        <f t="shared" si="106"/>
        <v>0</v>
      </c>
      <c r="N1695" s="7">
        <f t="shared" si="107"/>
        <v>0</v>
      </c>
      <c r="O1695" s="7">
        <f t="shared" si="108"/>
        <v>0</v>
      </c>
    </row>
    <row r="1696" spans="1:15" ht="19.5" customHeight="1" x14ac:dyDescent="0.25">
      <c r="A1696" s="106" t="s">
        <v>2386</v>
      </c>
      <c r="B1696" s="21" t="s">
        <v>1399</v>
      </c>
      <c r="C1696" s="23" t="s">
        <v>49</v>
      </c>
      <c r="D1696" s="23">
        <v>0</v>
      </c>
      <c r="E1696" s="23"/>
      <c r="F1696" s="23">
        <v>91400</v>
      </c>
      <c r="G1696" s="107">
        <f t="shared" si="105"/>
        <v>0</v>
      </c>
      <c r="I1696" s="7">
        <f>SUMIFS(NK_XUAT_NHAP!L:L,NK_XUAT_NHAP!E:E,A1696,NK_XUAT_NHAP!B:B,"PNK")</f>
        <v>0</v>
      </c>
      <c r="J1696" s="7">
        <f>SUMIFS(NK_XUAT_NHAP!O:O,NK_XUAT_NHAP!E:E,A1696,NK_XUAT_NHAP!B:B,"PNK")</f>
        <v>0</v>
      </c>
      <c r="K1696" s="7">
        <f>SUMIFS(NK_XUAT_NHAP!L:L,NK_XUAT_NHAP!E:E,A1696,NK_XUAT_NHAP!B:B,"PXK")</f>
        <v>0</v>
      </c>
      <c r="L1696" s="7">
        <f>SUMIFS(NK_XUAT_NHAP!O:O,NK_XUAT_NHAP!E:E,A1696,NK_XUAT_NHAP!B:B,"PXK")</f>
        <v>0</v>
      </c>
      <c r="M1696" s="7">
        <f t="shared" si="106"/>
        <v>0</v>
      </c>
      <c r="N1696" s="7">
        <f t="shared" si="107"/>
        <v>0</v>
      </c>
      <c r="O1696" s="7">
        <f t="shared" si="108"/>
        <v>0</v>
      </c>
    </row>
    <row r="1697" spans="1:15" ht="19.5" customHeight="1" x14ac:dyDescent="0.25">
      <c r="A1697" s="106" t="s">
        <v>2387</v>
      </c>
      <c r="B1697" s="21" t="s">
        <v>1401</v>
      </c>
      <c r="C1697" s="23" t="s">
        <v>49</v>
      </c>
      <c r="D1697" s="23">
        <v>0</v>
      </c>
      <c r="E1697" s="23"/>
      <c r="F1697" s="23">
        <v>112400</v>
      </c>
      <c r="G1697" s="107">
        <f t="shared" si="105"/>
        <v>0</v>
      </c>
      <c r="I1697" s="7">
        <f>SUMIFS(NK_XUAT_NHAP!L:L,NK_XUAT_NHAP!E:E,A1697,NK_XUAT_NHAP!B:B,"PNK")</f>
        <v>0</v>
      </c>
      <c r="J1697" s="7">
        <f>SUMIFS(NK_XUAT_NHAP!O:O,NK_XUAT_NHAP!E:E,A1697,NK_XUAT_NHAP!B:B,"PNK")</f>
        <v>0</v>
      </c>
      <c r="K1697" s="7">
        <f>SUMIFS(NK_XUAT_NHAP!L:L,NK_XUAT_NHAP!E:E,A1697,NK_XUAT_NHAP!B:B,"PXK")</f>
        <v>0</v>
      </c>
      <c r="L1697" s="7">
        <f>SUMIFS(NK_XUAT_NHAP!O:O,NK_XUAT_NHAP!E:E,A1697,NK_XUAT_NHAP!B:B,"PXK")</f>
        <v>0</v>
      </c>
      <c r="M1697" s="7">
        <f t="shared" si="106"/>
        <v>0</v>
      </c>
      <c r="N1697" s="7">
        <f t="shared" si="107"/>
        <v>0</v>
      </c>
      <c r="O1697" s="7">
        <f t="shared" si="108"/>
        <v>0</v>
      </c>
    </row>
    <row r="1698" spans="1:15" ht="19.5" customHeight="1" x14ac:dyDescent="0.25">
      <c r="A1698" s="106" t="s">
        <v>2388</v>
      </c>
      <c r="B1698" s="21" t="s">
        <v>1403</v>
      </c>
      <c r="C1698" s="23" t="s">
        <v>49</v>
      </c>
      <c r="D1698" s="23">
        <v>0</v>
      </c>
      <c r="E1698" s="23"/>
      <c r="F1698" s="23">
        <v>136100</v>
      </c>
      <c r="G1698" s="107">
        <f t="shared" si="105"/>
        <v>0</v>
      </c>
      <c r="I1698" s="7">
        <f>SUMIFS(NK_XUAT_NHAP!L:L,NK_XUAT_NHAP!E:E,A1698,NK_XUAT_NHAP!B:B,"PNK")</f>
        <v>0</v>
      </c>
      <c r="J1698" s="7">
        <f>SUMIFS(NK_XUAT_NHAP!O:O,NK_XUAT_NHAP!E:E,A1698,NK_XUAT_NHAP!B:B,"PNK")</f>
        <v>0</v>
      </c>
      <c r="K1698" s="7">
        <f>SUMIFS(NK_XUAT_NHAP!L:L,NK_XUAT_NHAP!E:E,A1698,NK_XUAT_NHAP!B:B,"PXK")</f>
        <v>0</v>
      </c>
      <c r="L1698" s="7">
        <f>SUMIFS(NK_XUAT_NHAP!O:O,NK_XUAT_NHAP!E:E,A1698,NK_XUAT_NHAP!B:B,"PXK")</f>
        <v>0</v>
      </c>
      <c r="M1698" s="7">
        <f t="shared" si="106"/>
        <v>0</v>
      </c>
      <c r="N1698" s="7">
        <f t="shared" si="107"/>
        <v>0</v>
      </c>
      <c r="O1698" s="7">
        <f t="shared" si="108"/>
        <v>0</v>
      </c>
    </row>
    <row r="1699" spans="1:15" ht="19.5" customHeight="1" x14ac:dyDescent="0.25">
      <c r="A1699" s="106" t="s">
        <v>2389</v>
      </c>
      <c r="B1699" s="21" t="s">
        <v>1405</v>
      </c>
      <c r="C1699" s="23" t="s">
        <v>49</v>
      </c>
      <c r="D1699" s="23">
        <v>0</v>
      </c>
      <c r="E1699" s="23"/>
      <c r="F1699" s="23">
        <v>168200</v>
      </c>
      <c r="G1699" s="107">
        <f t="shared" si="105"/>
        <v>0</v>
      </c>
      <c r="I1699" s="7">
        <f>SUMIFS(NK_XUAT_NHAP!L:L,NK_XUAT_NHAP!E:E,A1699,NK_XUAT_NHAP!B:B,"PNK")</f>
        <v>0</v>
      </c>
      <c r="J1699" s="7">
        <f>SUMIFS(NK_XUAT_NHAP!O:O,NK_XUAT_NHAP!E:E,A1699,NK_XUAT_NHAP!B:B,"PNK")</f>
        <v>0</v>
      </c>
      <c r="K1699" s="7">
        <f>SUMIFS(NK_XUAT_NHAP!L:L,NK_XUAT_NHAP!E:E,A1699,NK_XUAT_NHAP!B:B,"PXK")</f>
        <v>0</v>
      </c>
      <c r="L1699" s="7">
        <f>SUMIFS(NK_XUAT_NHAP!O:O,NK_XUAT_NHAP!E:E,A1699,NK_XUAT_NHAP!B:B,"PXK")</f>
        <v>0</v>
      </c>
      <c r="M1699" s="7">
        <f t="shared" si="106"/>
        <v>0</v>
      </c>
      <c r="N1699" s="7">
        <f t="shared" si="107"/>
        <v>0</v>
      </c>
      <c r="O1699" s="7">
        <f t="shared" si="108"/>
        <v>0</v>
      </c>
    </row>
    <row r="1700" spans="1:15" ht="19.5" customHeight="1" x14ac:dyDescent="0.25">
      <c r="A1700" s="106" t="s">
        <v>2390</v>
      </c>
      <c r="B1700" s="21" t="s">
        <v>1407</v>
      </c>
      <c r="C1700" s="23" t="s">
        <v>49</v>
      </c>
      <c r="D1700" s="23">
        <v>0</v>
      </c>
      <c r="E1700" s="23"/>
      <c r="F1700" s="23">
        <v>196300</v>
      </c>
      <c r="G1700" s="107">
        <f t="shared" si="105"/>
        <v>0</v>
      </c>
      <c r="I1700" s="7">
        <f>SUMIFS(NK_XUAT_NHAP!L:L,NK_XUAT_NHAP!E:E,A1700,NK_XUAT_NHAP!B:B,"PNK")</f>
        <v>0</v>
      </c>
      <c r="J1700" s="7">
        <f>SUMIFS(NK_XUAT_NHAP!O:O,NK_XUAT_NHAP!E:E,A1700,NK_XUAT_NHAP!B:B,"PNK")</f>
        <v>0</v>
      </c>
      <c r="K1700" s="7">
        <f>SUMIFS(NK_XUAT_NHAP!L:L,NK_XUAT_NHAP!E:E,A1700,NK_XUAT_NHAP!B:B,"PXK")</f>
        <v>0</v>
      </c>
      <c r="L1700" s="7">
        <f>SUMIFS(NK_XUAT_NHAP!O:O,NK_XUAT_NHAP!E:E,A1700,NK_XUAT_NHAP!B:B,"PXK")</f>
        <v>0</v>
      </c>
      <c r="M1700" s="7">
        <f t="shared" si="106"/>
        <v>0</v>
      </c>
      <c r="N1700" s="7">
        <f t="shared" si="107"/>
        <v>0</v>
      </c>
      <c r="O1700" s="7">
        <f t="shared" si="108"/>
        <v>0</v>
      </c>
    </row>
    <row r="1701" spans="1:15" ht="19.5" customHeight="1" x14ac:dyDescent="0.25">
      <c r="A1701" s="106" t="s">
        <v>2391</v>
      </c>
      <c r="B1701" s="21" t="s">
        <v>1409</v>
      </c>
      <c r="C1701" s="23" t="s">
        <v>49</v>
      </c>
      <c r="D1701" s="23">
        <v>0</v>
      </c>
      <c r="E1701" s="23"/>
      <c r="F1701" s="23">
        <v>246200</v>
      </c>
      <c r="G1701" s="107">
        <f t="shared" si="105"/>
        <v>0</v>
      </c>
      <c r="I1701" s="7">
        <f>SUMIFS(NK_XUAT_NHAP!L:L,NK_XUAT_NHAP!E:E,A1701,NK_XUAT_NHAP!B:B,"PNK")</f>
        <v>0</v>
      </c>
      <c r="J1701" s="7">
        <f>SUMIFS(NK_XUAT_NHAP!O:O,NK_XUAT_NHAP!E:E,A1701,NK_XUAT_NHAP!B:B,"PNK")</f>
        <v>0</v>
      </c>
      <c r="K1701" s="7">
        <f>SUMIFS(NK_XUAT_NHAP!L:L,NK_XUAT_NHAP!E:E,A1701,NK_XUAT_NHAP!B:B,"PXK")</f>
        <v>0</v>
      </c>
      <c r="L1701" s="7">
        <f>SUMIFS(NK_XUAT_NHAP!O:O,NK_XUAT_NHAP!E:E,A1701,NK_XUAT_NHAP!B:B,"PXK")</f>
        <v>0</v>
      </c>
      <c r="M1701" s="7">
        <f t="shared" si="106"/>
        <v>0</v>
      </c>
      <c r="N1701" s="7">
        <f t="shared" si="107"/>
        <v>0</v>
      </c>
      <c r="O1701" s="7">
        <f t="shared" si="108"/>
        <v>0</v>
      </c>
    </row>
    <row r="1702" spans="1:15" ht="19.5" customHeight="1" x14ac:dyDescent="0.25">
      <c r="A1702" s="106" t="s">
        <v>2392</v>
      </c>
      <c r="B1702" s="21" t="s">
        <v>1411</v>
      </c>
      <c r="C1702" s="23" t="s">
        <v>49</v>
      </c>
      <c r="D1702" s="23">
        <v>0</v>
      </c>
      <c r="E1702" s="23"/>
      <c r="F1702" s="23">
        <v>10000</v>
      </c>
      <c r="G1702" s="107">
        <f t="shared" si="105"/>
        <v>0</v>
      </c>
      <c r="I1702" s="7">
        <f>SUMIFS(NK_XUAT_NHAP!L:L,NK_XUAT_NHAP!E:E,A1702,NK_XUAT_NHAP!B:B,"PNK")</f>
        <v>0</v>
      </c>
      <c r="J1702" s="7">
        <f>SUMIFS(NK_XUAT_NHAP!O:O,NK_XUAT_NHAP!E:E,A1702,NK_XUAT_NHAP!B:B,"PNK")</f>
        <v>0</v>
      </c>
      <c r="K1702" s="7">
        <f>SUMIFS(NK_XUAT_NHAP!L:L,NK_XUAT_NHAP!E:E,A1702,NK_XUAT_NHAP!B:B,"PXK")</f>
        <v>0</v>
      </c>
      <c r="L1702" s="7">
        <f>SUMIFS(NK_XUAT_NHAP!O:O,NK_XUAT_NHAP!E:E,A1702,NK_XUAT_NHAP!B:B,"PXK")</f>
        <v>0</v>
      </c>
      <c r="M1702" s="7">
        <f t="shared" si="106"/>
        <v>0</v>
      </c>
      <c r="N1702" s="7">
        <f t="shared" si="107"/>
        <v>0</v>
      </c>
      <c r="O1702" s="7">
        <f t="shared" si="108"/>
        <v>0</v>
      </c>
    </row>
    <row r="1703" spans="1:15" ht="19.5" customHeight="1" x14ac:dyDescent="0.25">
      <c r="A1703" s="106" t="s">
        <v>2393</v>
      </c>
      <c r="B1703" s="21" t="s">
        <v>1413</v>
      </c>
      <c r="C1703" s="23" t="s">
        <v>49</v>
      </c>
      <c r="D1703" s="23">
        <v>0</v>
      </c>
      <c r="E1703" s="23"/>
      <c r="F1703" s="23">
        <v>11000</v>
      </c>
      <c r="G1703" s="107">
        <f t="shared" si="105"/>
        <v>0</v>
      </c>
      <c r="I1703" s="7">
        <f>SUMIFS(NK_XUAT_NHAP!L:L,NK_XUAT_NHAP!E:E,A1703,NK_XUAT_NHAP!B:B,"PNK")</f>
        <v>0</v>
      </c>
      <c r="J1703" s="7">
        <f>SUMIFS(NK_XUAT_NHAP!O:O,NK_XUAT_NHAP!E:E,A1703,NK_XUAT_NHAP!B:B,"PNK")</f>
        <v>0</v>
      </c>
      <c r="K1703" s="7">
        <f>SUMIFS(NK_XUAT_NHAP!L:L,NK_XUAT_NHAP!E:E,A1703,NK_XUAT_NHAP!B:B,"PXK")</f>
        <v>0</v>
      </c>
      <c r="L1703" s="7">
        <f>SUMIFS(NK_XUAT_NHAP!O:O,NK_XUAT_NHAP!E:E,A1703,NK_XUAT_NHAP!B:B,"PXK")</f>
        <v>0</v>
      </c>
      <c r="M1703" s="7">
        <f t="shared" si="106"/>
        <v>0</v>
      </c>
      <c r="N1703" s="7">
        <f t="shared" si="107"/>
        <v>0</v>
      </c>
      <c r="O1703" s="7">
        <f t="shared" si="108"/>
        <v>0</v>
      </c>
    </row>
    <row r="1704" spans="1:15" ht="19.5" customHeight="1" x14ac:dyDescent="0.25">
      <c r="A1704" s="106" t="s">
        <v>2394</v>
      </c>
      <c r="B1704" s="21" t="s">
        <v>1415</v>
      </c>
      <c r="C1704" s="23" t="s">
        <v>49</v>
      </c>
      <c r="D1704" s="23">
        <v>0</v>
      </c>
      <c r="E1704" s="23"/>
      <c r="F1704" s="23">
        <v>11300</v>
      </c>
      <c r="G1704" s="107">
        <f t="shared" si="105"/>
        <v>0</v>
      </c>
      <c r="I1704" s="7">
        <f>SUMIFS(NK_XUAT_NHAP!L:L,NK_XUAT_NHAP!E:E,A1704,NK_XUAT_NHAP!B:B,"PNK")</f>
        <v>0</v>
      </c>
      <c r="J1704" s="7">
        <f>SUMIFS(NK_XUAT_NHAP!O:O,NK_XUAT_NHAP!E:E,A1704,NK_XUAT_NHAP!B:B,"PNK")</f>
        <v>0</v>
      </c>
      <c r="K1704" s="7">
        <f>SUMIFS(NK_XUAT_NHAP!L:L,NK_XUAT_NHAP!E:E,A1704,NK_XUAT_NHAP!B:B,"PXK")</f>
        <v>0</v>
      </c>
      <c r="L1704" s="7">
        <f>SUMIFS(NK_XUAT_NHAP!O:O,NK_XUAT_NHAP!E:E,A1704,NK_XUAT_NHAP!B:B,"PXK")</f>
        <v>0</v>
      </c>
      <c r="M1704" s="7">
        <f t="shared" si="106"/>
        <v>0</v>
      </c>
      <c r="N1704" s="7">
        <f t="shared" si="107"/>
        <v>0</v>
      </c>
      <c r="O1704" s="7">
        <f t="shared" si="108"/>
        <v>0</v>
      </c>
    </row>
    <row r="1705" spans="1:15" ht="19.5" customHeight="1" x14ac:dyDescent="0.25">
      <c r="A1705" s="106" t="s">
        <v>2395</v>
      </c>
      <c r="B1705" s="21" t="s">
        <v>1417</v>
      </c>
      <c r="C1705" s="23" t="s">
        <v>49</v>
      </c>
      <c r="D1705" s="23">
        <v>0</v>
      </c>
      <c r="E1705" s="23"/>
      <c r="F1705" s="23">
        <v>12500</v>
      </c>
      <c r="G1705" s="107">
        <f t="shared" si="105"/>
        <v>0</v>
      </c>
      <c r="I1705" s="7">
        <f>SUMIFS(NK_XUAT_NHAP!L:L,NK_XUAT_NHAP!E:E,A1705,NK_XUAT_NHAP!B:B,"PNK")</f>
        <v>0</v>
      </c>
      <c r="J1705" s="7">
        <f>SUMIFS(NK_XUAT_NHAP!O:O,NK_XUAT_NHAP!E:E,A1705,NK_XUAT_NHAP!B:B,"PNK")</f>
        <v>0</v>
      </c>
      <c r="K1705" s="7">
        <f>SUMIFS(NK_XUAT_NHAP!L:L,NK_XUAT_NHAP!E:E,A1705,NK_XUAT_NHAP!B:B,"PXK")</f>
        <v>0</v>
      </c>
      <c r="L1705" s="7">
        <f>SUMIFS(NK_XUAT_NHAP!O:O,NK_XUAT_NHAP!E:E,A1705,NK_XUAT_NHAP!B:B,"PXK")</f>
        <v>0</v>
      </c>
      <c r="M1705" s="7">
        <f t="shared" si="106"/>
        <v>0</v>
      </c>
      <c r="N1705" s="7">
        <f t="shared" si="107"/>
        <v>0</v>
      </c>
      <c r="O1705" s="7">
        <f t="shared" si="108"/>
        <v>0</v>
      </c>
    </row>
    <row r="1706" spans="1:15" ht="19.5" customHeight="1" x14ac:dyDescent="0.25">
      <c r="A1706" s="106" t="s">
        <v>2396</v>
      </c>
      <c r="B1706" s="21" t="s">
        <v>1419</v>
      </c>
      <c r="C1706" s="23" t="s">
        <v>49</v>
      </c>
      <c r="D1706" s="23">
        <v>0</v>
      </c>
      <c r="E1706" s="23"/>
      <c r="F1706" s="23">
        <v>16100</v>
      </c>
      <c r="G1706" s="107">
        <f t="shared" si="105"/>
        <v>0</v>
      </c>
      <c r="I1706" s="7">
        <f>SUMIFS(NK_XUAT_NHAP!L:L,NK_XUAT_NHAP!E:E,A1706,NK_XUAT_NHAP!B:B,"PNK")</f>
        <v>0</v>
      </c>
      <c r="J1706" s="7">
        <f>SUMIFS(NK_XUAT_NHAP!O:O,NK_XUAT_NHAP!E:E,A1706,NK_XUAT_NHAP!B:B,"PNK")</f>
        <v>0</v>
      </c>
      <c r="K1706" s="7">
        <f>SUMIFS(NK_XUAT_NHAP!L:L,NK_XUAT_NHAP!E:E,A1706,NK_XUAT_NHAP!B:B,"PXK")</f>
        <v>0</v>
      </c>
      <c r="L1706" s="7">
        <f>SUMIFS(NK_XUAT_NHAP!O:O,NK_XUAT_NHAP!E:E,A1706,NK_XUAT_NHAP!B:B,"PXK")</f>
        <v>0</v>
      </c>
      <c r="M1706" s="7">
        <f t="shared" si="106"/>
        <v>0</v>
      </c>
      <c r="N1706" s="7">
        <f t="shared" si="107"/>
        <v>0</v>
      </c>
      <c r="O1706" s="7">
        <f t="shared" si="108"/>
        <v>0</v>
      </c>
    </row>
    <row r="1707" spans="1:15" ht="19.5" customHeight="1" x14ac:dyDescent="0.25">
      <c r="A1707" s="106" t="s">
        <v>2397</v>
      </c>
      <c r="B1707" s="21" t="s">
        <v>1421</v>
      </c>
      <c r="C1707" s="23" t="s">
        <v>49</v>
      </c>
      <c r="D1707" s="23">
        <v>0</v>
      </c>
      <c r="E1707" s="23"/>
      <c r="F1707" s="23">
        <v>16700</v>
      </c>
      <c r="G1707" s="107">
        <f t="shared" si="105"/>
        <v>0</v>
      </c>
      <c r="I1707" s="7">
        <f>SUMIFS(NK_XUAT_NHAP!L:L,NK_XUAT_NHAP!E:E,A1707,NK_XUAT_NHAP!B:B,"PNK")</f>
        <v>0</v>
      </c>
      <c r="J1707" s="7">
        <f>SUMIFS(NK_XUAT_NHAP!O:O,NK_XUAT_NHAP!E:E,A1707,NK_XUAT_NHAP!B:B,"PNK")</f>
        <v>0</v>
      </c>
      <c r="K1707" s="7">
        <f>SUMIFS(NK_XUAT_NHAP!L:L,NK_XUAT_NHAP!E:E,A1707,NK_XUAT_NHAP!B:B,"PXK")</f>
        <v>0</v>
      </c>
      <c r="L1707" s="7">
        <f>SUMIFS(NK_XUAT_NHAP!O:O,NK_XUAT_NHAP!E:E,A1707,NK_XUAT_NHAP!B:B,"PXK")</f>
        <v>0</v>
      </c>
      <c r="M1707" s="7">
        <f t="shared" si="106"/>
        <v>0</v>
      </c>
      <c r="N1707" s="7">
        <f t="shared" si="107"/>
        <v>0</v>
      </c>
      <c r="O1707" s="7">
        <f t="shared" si="108"/>
        <v>0</v>
      </c>
    </row>
    <row r="1708" spans="1:15" ht="19.5" customHeight="1" x14ac:dyDescent="0.25">
      <c r="A1708" s="106" t="s">
        <v>2398</v>
      </c>
      <c r="B1708" s="21" t="s">
        <v>1423</v>
      </c>
      <c r="C1708" s="23" t="s">
        <v>49</v>
      </c>
      <c r="D1708" s="23">
        <v>0</v>
      </c>
      <c r="E1708" s="23"/>
      <c r="F1708" s="23">
        <v>21900</v>
      </c>
      <c r="G1708" s="107">
        <f t="shared" si="105"/>
        <v>0</v>
      </c>
      <c r="I1708" s="7">
        <f>SUMIFS(NK_XUAT_NHAP!L:L,NK_XUAT_NHAP!E:E,A1708,NK_XUAT_NHAP!B:B,"PNK")</f>
        <v>0</v>
      </c>
      <c r="J1708" s="7">
        <f>SUMIFS(NK_XUAT_NHAP!O:O,NK_XUAT_NHAP!E:E,A1708,NK_XUAT_NHAP!B:B,"PNK")</f>
        <v>0</v>
      </c>
      <c r="K1708" s="7">
        <f>SUMIFS(NK_XUAT_NHAP!L:L,NK_XUAT_NHAP!E:E,A1708,NK_XUAT_NHAP!B:B,"PXK")</f>
        <v>0</v>
      </c>
      <c r="L1708" s="7">
        <f>SUMIFS(NK_XUAT_NHAP!O:O,NK_XUAT_NHAP!E:E,A1708,NK_XUAT_NHAP!B:B,"PXK")</f>
        <v>0</v>
      </c>
      <c r="M1708" s="7">
        <f t="shared" si="106"/>
        <v>0</v>
      </c>
      <c r="N1708" s="7">
        <f t="shared" si="107"/>
        <v>0</v>
      </c>
      <c r="O1708" s="7">
        <f t="shared" si="108"/>
        <v>0</v>
      </c>
    </row>
    <row r="1709" spans="1:15" ht="19.5" customHeight="1" x14ac:dyDescent="0.25">
      <c r="A1709" s="106" t="s">
        <v>2399</v>
      </c>
      <c r="B1709" s="21" t="s">
        <v>1425</v>
      </c>
      <c r="C1709" s="23" t="s">
        <v>49</v>
      </c>
      <c r="D1709" s="23">
        <v>0</v>
      </c>
      <c r="E1709" s="23"/>
      <c r="F1709" s="23">
        <v>23800</v>
      </c>
      <c r="G1709" s="107">
        <f t="shared" si="105"/>
        <v>0</v>
      </c>
      <c r="I1709" s="7">
        <f>SUMIFS(NK_XUAT_NHAP!L:L,NK_XUAT_NHAP!E:E,A1709,NK_XUAT_NHAP!B:B,"PNK")</f>
        <v>0</v>
      </c>
      <c r="J1709" s="7">
        <f>SUMIFS(NK_XUAT_NHAP!O:O,NK_XUAT_NHAP!E:E,A1709,NK_XUAT_NHAP!B:B,"PNK")</f>
        <v>0</v>
      </c>
      <c r="K1709" s="7">
        <f>SUMIFS(NK_XUAT_NHAP!L:L,NK_XUAT_NHAP!E:E,A1709,NK_XUAT_NHAP!B:B,"PXK")</f>
        <v>0</v>
      </c>
      <c r="L1709" s="7">
        <f>SUMIFS(NK_XUAT_NHAP!O:O,NK_XUAT_NHAP!E:E,A1709,NK_XUAT_NHAP!B:B,"PXK")</f>
        <v>0</v>
      </c>
      <c r="M1709" s="7">
        <f t="shared" si="106"/>
        <v>0</v>
      </c>
      <c r="N1709" s="7">
        <f t="shared" si="107"/>
        <v>0</v>
      </c>
      <c r="O1709" s="7">
        <f t="shared" si="108"/>
        <v>0</v>
      </c>
    </row>
    <row r="1710" spans="1:15" ht="19.5" customHeight="1" x14ac:dyDescent="0.25">
      <c r="A1710" s="106" t="s">
        <v>2400</v>
      </c>
      <c r="B1710" s="21" t="s">
        <v>1427</v>
      </c>
      <c r="C1710" s="23" t="s">
        <v>49</v>
      </c>
      <c r="D1710" s="23">
        <v>0</v>
      </c>
      <c r="E1710" s="23"/>
      <c r="F1710" s="23">
        <v>32100</v>
      </c>
      <c r="G1710" s="107">
        <f t="shared" si="105"/>
        <v>0</v>
      </c>
      <c r="I1710" s="7">
        <f>SUMIFS(NK_XUAT_NHAP!L:L,NK_XUAT_NHAP!E:E,A1710,NK_XUAT_NHAP!B:B,"PNK")</f>
        <v>0</v>
      </c>
      <c r="J1710" s="7">
        <f>SUMIFS(NK_XUAT_NHAP!O:O,NK_XUAT_NHAP!E:E,A1710,NK_XUAT_NHAP!B:B,"PNK")</f>
        <v>0</v>
      </c>
      <c r="K1710" s="7">
        <f>SUMIFS(NK_XUAT_NHAP!L:L,NK_XUAT_NHAP!E:E,A1710,NK_XUAT_NHAP!B:B,"PXK")</f>
        <v>0</v>
      </c>
      <c r="L1710" s="7">
        <f>SUMIFS(NK_XUAT_NHAP!O:O,NK_XUAT_NHAP!E:E,A1710,NK_XUAT_NHAP!B:B,"PXK")</f>
        <v>0</v>
      </c>
      <c r="M1710" s="7">
        <f t="shared" si="106"/>
        <v>0</v>
      </c>
      <c r="N1710" s="7">
        <f t="shared" si="107"/>
        <v>0</v>
      </c>
      <c r="O1710" s="7">
        <f t="shared" si="108"/>
        <v>0</v>
      </c>
    </row>
    <row r="1711" spans="1:15" ht="19.5" customHeight="1" x14ac:dyDescent="0.25">
      <c r="A1711" s="106" t="s">
        <v>2401</v>
      </c>
      <c r="B1711" s="21" t="s">
        <v>1429</v>
      </c>
      <c r="C1711" s="23" t="s">
        <v>49</v>
      </c>
      <c r="D1711" s="23">
        <v>0</v>
      </c>
      <c r="E1711" s="23"/>
      <c r="F1711" s="23">
        <v>35900</v>
      </c>
      <c r="G1711" s="107">
        <f t="shared" si="105"/>
        <v>0</v>
      </c>
      <c r="I1711" s="7">
        <f>SUMIFS(NK_XUAT_NHAP!L:L,NK_XUAT_NHAP!E:E,A1711,NK_XUAT_NHAP!B:B,"PNK")</f>
        <v>0</v>
      </c>
      <c r="J1711" s="7">
        <f>SUMIFS(NK_XUAT_NHAP!O:O,NK_XUAT_NHAP!E:E,A1711,NK_XUAT_NHAP!B:B,"PNK")</f>
        <v>0</v>
      </c>
      <c r="K1711" s="7">
        <f>SUMIFS(NK_XUAT_NHAP!L:L,NK_XUAT_NHAP!E:E,A1711,NK_XUAT_NHAP!B:B,"PXK")</f>
        <v>0</v>
      </c>
      <c r="L1711" s="7">
        <f>SUMIFS(NK_XUAT_NHAP!O:O,NK_XUAT_NHAP!E:E,A1711,NK_XUAT_NHAP!B:B,"PXK")</f>
        <v>0</v>
      </c>
      <c r="M1711" s="7">
        <f t="shared" si="106"/>
        <v>0</v>
      </c>
      <c r="N1711" s="7">
        <f t="shared" si="107"/>
        <v>0</v>
      </c>
      <c r="O1711" s="7">
        <f t="shared" si="108"/>
        <v>0</v>
      </c>
    </row>
    <row r="1712" spans="1:15" ht="19.5" customHeight="1" x14ac:dyDescent="0.25">
      <c r="A1712" s="106" t="s">
        <v>2402</v>
      </c>
      <c r="B1712" s="21" t="s">
        <v>1431</v>
      </c>
      <c r="C1712" s="23" t="s">
        <v>49</v>
      </c>
      <c r="D1712" s="23">
        <v>0</v>
      </c>
      <c r="E1712" s="23"/>
      <c r="F1712" s="23">
        <v>43400</v>
      </c>
      <c r="G1712" s="107">
        <f t="shared" si="105"/>
        <v>0</v>
      </c>
      <c r="I1712" s="7">
        <f>SUMIFS(NK_XUAT_NHAP!L:L,NK_XUAT_NHAP!E:E,A1712,NK_XUAT_NHAP!B:B,"PNK")</f>
        <v>0</v>
      </c>
      <c r="J1712" s="7">
        <f>SUMIFS(NK_XUAT_NHAP!O:O,NK_XUAT_NHAP!E:E,A1712,NK_XUAT_NHAP!B:B,"PNK")</f>
        <v>0</v>
      </c>
      <c r="K1712" s="7">
        <f>SUMIFS(NK_XUAT_NHAP!L:L,NK_XUAT_NHAP!E:E,A1712,NK_XUAT_NHAP!B:B,"PXK")</f>
        <v>0</v>
      </c>
      <c r="L1712" s="7">
        <f>SUMIFS(NK_XUAT_NHAP!O:O,NK_XUAT_NHAP!E:E,A1712,NK_XUAT_NHAP!B:B,"PXK")</f>
        <v>0</v>
      </c>
      <c r="M1712" s="7">
        <f t="shared" si="106"/>
        <v>0</v>
      </c>
      <c r="N1712" s="7">
        <f t="shared" si="107"/>
        <v>0</v>
      </c>
      <c r="O1712" s="7">
        <f t="shared" si="108"/>
        <v>0</v>
      </c>
    </row>
    <row r="1713" spans="1:15" ht="19.5" customHeight="1" x14ac:dyDescent="0.25">
      <c r="A1713" s="106" t="s">
        <v>2403</v>
      </c>
      <c r="B1713" s="21" t="s">
        <v>1433</v>
      </c>
      <c r="C1713" s="23" t="s">
        <v>49</v>
      </c>
      <c r="D1713" s="23">
        <v>0</v>
      </c>
      <c r="E1713" s="23"/>
      <c r="F1713" s="23">
        <v>48300</v>
      </c>
      <c r="G1713" s="107">
        <f t="shared" si="105"/>
        <v>0</v>
      </c>
      <c r="I1713" s="7">
        <f>SUMIFS(NK_XUAT_NHAP!L:L,NK_XUAT_NHAP!E:E,A1713,NK_XUAT_NHAP!B:B,"PNK")</f>
        <v>0</v>
      </c>
      <c r="J1713" s="7">
        <f>SUMIFS(NK_XUAT_NHAP!O:O,NK_XUAT_NHAP!E:E,A1713,NK_XUAT_NHAP!B:B,"PNK")</f>
        <v>0</v>
      </c>
      <c r="K1713" s="7">
        <f>SUMIFS(NK_XUAT_NHAP!L:L,NK_XUAT_NHAP!E:E,A1713,NK_XUAT_NHAP!B:B,"PXK")</f>
        <v>0</v>
      </c>
      <c r="L1713" s="7">
        <f>SUMIFS(NK_XUAT_NHAP!O:O,NK_XUAT_NHAP!E:E,A1713,NK_XUAT_NHAP!B:B,"PXK")</f>
        <v>0</v>
      </c>
      <c r="M1713" s="7">
        <f t="shared" si="106"/>
        <v>0</v>
      </c>
      <c r="N1713" s="7">
        <f t="shared" si="107"/>
        <v>0</v>
      </c>
      <c r="O1713" s="7">
        <f t="shared" si="108"/>
        <v>0</v>
      </c>
    </row>
    <row r="1714" spans="1:15" ht="19.5" customHeight="1" x14ac:dyDescent="0.25">
      <c r="A1714" s="106" t="s">
        <v>2404</v>
      </c>
      <c r="B1714" s="21" t="s">
        <v>1435</v>
      </c>
      <c r="C1714" s="23" t="s">
        <v>49</v>
      </c>
      <c r="D1714" s="23">
        <v>0</v>
      </c>
      <c r="E1714" s="23"/>
      <c r="F1714" s="23">
        <v>57600</v>
      </c>
      <c r="G1714" s="107">
        <f t="shared" si="105"/>
        <v>0</v>
      </c>
      <c r="I1714" s="7">
        <f>SUMIFS(NK_XUAT_NHAP!L:L,NK_XUAT_NHAP!E:E,A1714,NK_XUAT_NHAP!B:B,"PNK")</f>
        <v>0</v>
      </c>
      <c r="J1714" s="7">
        <f>SUMIFS(NK_XUAT_NHAP!O:O,NK_XUAT_NHAP!E:E,A1714,NK_XUAT_NHAP!B:B,"PNK")</f>
        <v>0</v>
      </c>
      <c r="K1714" s="7">
        <f>SUMIFS(NK_XUAT_NHAP!L:L,NK_XUAT_NHAP!E:E,A1714,NK_XUAT_NHAP!B:B,"PXK")</f>
        <v>0</v>
      </c>
      <c r="L1714" s="7">
        <f>SUMIFS(NK_XUAT_NHAP!O:O,NK_XUAT_NHAP!E:E,A1714,NK_XUAT_NHAP!B:B,"PXK")</f>
        <v>0</v>
      </c>
      <c r="M1714" s="7">
        <f t="shared" si="106"/>
        <v>0</v>
      </c>
      <c r="N1714" s="7">
        <f t="shared" si="107"/>
        <v>0</v>
      </c>
      <c r="O1714" s="7">
        <f t="shared" si="108"/>
        <v>0</v>
      </c>
    </row>
    <row r="1715" spans="1:15" ht="19.5" customHeight="1" x14ac:dyDescent="0.25">
      <c r="A1715" s="106" t="s">
        <v>2405</v>
      </c>
      <c r="B1715" s="21" t="s">
        <v>1437</v>
      </c>
      <c r="C1715" s="23" t="s">
        <v>49</v>
      </c>
      <c r="D1715" s="23">
        <v>0</v>
      </c>
      <c r="E1715" s="23"/>
      <c r="F1715" s="23">
        <v>65300</v>
      </c>
      <c r="G1715" s="107">
        <f t="shared" si="105"/>
        <v>0</v>
      </c>
      <c r="I1715" s="7">
        <f>SUMIFS(NK_XUAT_NHAP!L:L,NK_XUAT_NHAP!E:E,A1715,NK_XUAT_NHAP!B:B,"PNK")</f>
        <v>0</v>
      </c>
      <c r="J1715" s="7">
        <f>SUMIFS(NK_XUAT_NHAP!O:O,NK_XUAT_NHAP!E:E,A1715,NK_XUAT_NHAP!B:B,"PNK")</f>
        <v>0</v>
      </c>
      <c r="K1715" s="7">
        <f>SUMIFS(NK_XUAT_NHAP!L:L,NK_XUAT_NHAP!E:E,A1715,NK_XUAT_NHAP!B:B,"PXK")</f>
        <v>0</v>
      </c>
      <c r="L1715" s="7">
        <f>SUMIFS(NK_XUAT_NHAP!O:O,NK_XUAT_NHAP!E:E,A1715,NK_XUAT_NHAP!B:B,"PXK")</f>
        <v>0</v>
      </c>
      <c r="M1715" s="7">
        <f t="shared" si="106"/>
        <v>0</v>
      </c>
      <c r="N1715" s="7">
        <f t="shared" si="107"/>
        <v>0</v>
      </c>
      <c r="O1715" s="7">
        <f t="shared" si="108"/>
        <v>0</v>
      </c>
    </row>
    <row r="1716" spans="1:15" ht="19.5" customHeight="1" x14ac:dyDescent="0.25">
      <c r="A1716" s="106" t="s">
        <v>2406</v>
      </c>
      <c r="B1716" s="21" t="s">
        <v>1439</v>
      </c>
      <c r="C1716" s="23" t="s">
        <v>49</v>
      </c>
      <c r="D1716" s="23">
        <v>0</v>
      </c>
      <c r="E1716" s="23"/>
      <c r="F1716" s="23">
        <v>75900</v>
      </c>
      <c r="G1716" s="107">
        <f t="shared" si="105"/>
        <v>0</v>
      </c>
      <c r="I1716" s="7">
        <f>SUMIFS(NK_XUAT_NHAP!L:L,NK_XUAT_NHAP!E:E,A1716,NK_XUAT_NHAP!B:B,"PNK")</f>
        <v>0</v>
      </c>
      <c r="J1716" s="7">
        <f>SUMIFS(NK_XUAT_NHAP!O:O,NK_XUAT_NHAP!E:E,A1716,NK_XUAT_NHAP!B:B,"PNK")</f>
        <v>0</v>
      </c>
      <c r="K1716" s="7">
        <f>SUMIFS(NK_XUAT_NHAP!L:L,NK_XUAT_NHAP!E:E,A1716,NK_XUAT_NHAP!B:B,"PXK")</f>
        <v>0</v>
      </c>
      <c r="L1716" s="7">
        <f>SUMIFS(NK_XUAT_NHAP!O:O,NK_XUAT_NHAP!E:E,A1716,NK_XUAT_NHAP!B:B,"PXK")</f>
        <v>0</v>
      </c>
      <c r="M1716" s="7">
        <f t="shared" si="106"/>
        <v>0</v>
      </c>
      <c r="N1716" s="7">
        <f t="shared" si="107"/>
        <v>0</v>
      </c>
      <c r="O1716" s="7">
        <f t="shared" si="108"/>
        <v>0</v>
      </c>
    </row>
    <row r="1717" spans="1:15" ht="19.5" customHeight="1" x14ac:dyDescent="0.25">
      <c r="A1717" s="106" t="s">
        <v>2407</v>
      </c>
      <c r="B1717" s="21" t="s">
        <v>1441</v>
      </c>
      <c r="C1717" s="23" t="s">
        <v>49</v>
      </c>
      <c r="D1717" s="23">
        <v>0</v>
      </c>
      <c r="E1717" s="23"/>
      <c r="F1717" s="23">
        <v>90500</v>
      </c>
      <c r="G1717" s="107">
        <f t="shared" si="105"/>
        <v>0</v>
      </c>
      <c r="I1717" s="7">
        <f>SUMIFS(NK_XUAT_NHAP!L:L,NK_XUAT_NHAP!E:E,A1717,NK_XUAT_NHAP!B:B,"PNK")</f>
        <v>0</v>
      </c>
      <c r="J1717" s="7">
        <f>SUMIFS(NK_XUAT_NHAP!O:O,NK_XUAT_NHAP!E:E,A1717,NK_XUAT_NHAP!B:B,"PNK")</f>
        <v>0</v>
      </c>
      <c r="K1717" s="7">
        <f>SUMIFS(NK_XUAT_NHAP!L:L,NK_XUAT_NHAP!E:E,A1717,NK_XUAT_NHAP!B:B,"PXK")</f>
        <v>0</v>
      </c>
      <c r="L1717" s="7">
        <f>SUMIFS(NK_XUAT_NHAP!O:O,NK_XUAT_NHAP!E:E,A1717,NK_XUAT_NHAP!B:B,"PXK")</f>
        <v>0</v>
      </c>
      <c r="M1717" s="7">
        <f t="shared" si="106"/>
        <v>0</v>
      </c>
      <c r="N1717" s="7">
        <f t="shared" si="107"/>
        <v>0</v>
      </c>
      <c r="O1717" s="7">
        <f t="shared" si="108"/>
        <v>0</v>
      </c>
    </row>
    <row r="1718" spans="1:15" ht="19.5" customHeight="1" x14ac:dyDescent="0.25">
      <c r="A1718" s="106" t="s">
        <v>2408</v>
      </c>
      <c r="B1718" s="21" t="s">
        <v>1443</v>
      </c>
      <c r="C1718" s="23" t="s">
        <v>49</v>
      </c>
      <c r="D1718" s="23">
        <v>0</v>
      </c>
      <c r="E1718" s="23"/>
      <c r="F1718" s="23">
        <v>97000</v>
      </c>
      <c r="G1718" s="107">
        <f t="shared" si="105"/>
        <v>0</v>
      </c>
      <c r="I1718" s="7">
        <f>SUMIFS(NK_XUAT_NHAP!L:L,NK_XUAT_NHAP!E:E,A1718,NK_XUAT_NHAP!B:B,"PNK")</f>
        <v>0</v>
      </c>
      <c r="J1718" s="7">
        <f>SUMIFS(NK_XUAT_NHAP!O:O,NK_XUAT_NHAP!E:E,A1718,NK_XUAT_NHAP!B:B,"PNK")</f>
        <v>0</v>
      </c>
      <c r="K1718" s="7">
        <f>SUMIFS(NK_XUAT_NHAP!L:L,NK_XUAT_NHAP!E:E,A1718,NK_XUAT_NHAP!B:B,"PXK")</f>
        <v>0</v>
      </c>
      <c r="L1718" s="7">
        <f>SUMIFS(NK_XUAT_NHAP!O:O,NK_XUAT_NHAP!E:E,A1718,NK_XUAT_NHAP!B:B,"PXK")</f>
        <v>0</v>
      </c>
      <c r="M1718" s="7">
        <f t="shared" si="106"/>
        <v>0</v>
      </c>
      <c r="N1718" s="7">
        <f t="shared" si="107"/>
        <v>0</v>
      </c>
      <c r="O1718" s="7">
        <f t="shared" si="108"/>
        <v>0</v>
      </c>
    </row>
    <row r="1719" spans="1:15" ht="19.5" customHeight="1" x14ac:dyDescent="0.25">
      <c r="A1719" s="106" t="s">
        <v>2409</v>
      </c>
      <c r="B1719" s="21" t="s">
        <v>1445</v>
      </c>
      <c r="C1719" s="23" t="s">
        <v>49</v>
      </c>
      <c r="D1719" s="23">
        <v>0</v>
      </c>
      <c r="E1719" s="23"/>
      <c r="F1719" s="23">
        <v>113700</v>
      </c>
      <c r="G1719" s="107">
        <f t="shared" si="105"/>
        <v>0</v>
      </c>
      <c r="I1719" s="7">
        <f>SUMIFS(NK_XUAT_NHAP!L:L,NK_XUAT_NHAP!E:E,A1719,NK_XUAT_NHAP!B:B,"PNK")</f>
        <v>0</v>
      </c>
      <c r="J1719" s="7">
        <f>SUMIFS(NK_XUAT_NHAP!O:O,NK_XUAT_NHAP!E:E,A1719,NK_XUAT_NHAP!B:B,"PNK")</f>
        <v>0</v>
      </c>
      <c r="K1719" s="7">
        <f>SUMIFS(NK_XUAT_NHAP!L:L,NK_XUAT_NHAP!E:E,A1719,NK_XUAT_NHAP!B:B,"PXK")</f>
        <v>0</v>
      </c>
      <c r="L1719" s="7">
        <f>SUMIFS(NK_XUAT_NHAP!O:O,NK_XUAT_NHAP!E:E,A1719,NK_XUAT_NHAP!B:B,"PXK")</f>
        <v>0</v>
      </c>
      <c r="M1719" s="7">
        <f t="shared" si="106"/>
        <v>0</v>
      </c>
      <c r="N1719" s="7">
        <f t="shared" si="107"/>
        <v>0</v>
      </c>
      <c r="O1719" s="7">
        <f t="shared" si="108"/>
        <v>0</v>
      </c>
    </row>
    <row r="1720" spans="1:15" ht="19.5" customHeight="1" x14ac:dyDescent="0.25">
      <c r="A1720" s="106" t="s">
        <v>2410</v>
      </c>
      <c r="B1720" s="21" t="s">
        <v>1447</v>
      </c>
      <c r="C1720" s="23" t="s">
        <v>49</v>
      </c>
      <c r="D1720" s="23">
        <v>0</v>
      </c>
      <c r="E1720" s="23"/>
      <c r="F1720" s="23">
        <v>118200</v>
      </c>
      <c r="G1720" s="107">
        <f t="shared" si="105"/>
        <v>0</v>
      </c>
      <c r="I1720" s="7">
        <f>SUMIFS(NK_XUAT_NHAP!L:L,NK_XUAT_NHAP!E:E,A1720,NK_XUAT_NHAP!B:B,"PNK")</f>
        <v>0</v>
      </c>
      <c r="J1720" s="7">
        <f>SUMIFS(NK_XUAT_NHAP!O:O,NK_XUAT_NHAP!E:E,A1720,NK_XUAT_NHAP!B:B,"PNK")</f>
        <v>0</v>
      </c>
      <c r="K1720" s="7">
        <f>SUMIFS(NK_XUAT_NHAP!L:L,NK_XUAT_NHAP!E:E,A1720,NK_XUAT_NHAP!B:B,"PXK")</f>
        <v>0</v>
      </c>
      <c r="L1720" s="7">
        <f>SUMIFS(NK_XUAT_NHAP!O:O,NK_XUAT_NHAP!E:E,A1720,NK_XUAT_NHAP!B:B,"PXK")</f>
        <v>0</v>
      </c>
      <c r="M1720" s="7">
        <f t="shared" si="106"/>
        <v>0</v>
      </c>
      <c r="N1720" s="7">
        <f t="shared" si="107"/>
        <v>0</v>
      </c>
      <c r="O1720" s="7">
        <f t="shared" si="108"/>
        <v>0</v>
      </c>
    </row>
    <row r="1721" spans="1:15" ht="19.5" customHeight="1" x14ac:dyDescent="0.25">
      <c r="A1721" s="106" t="s">
        <v>2411</v>
      </c>
      <c r="B1721" s="21" t="s">
        <v>1449</v>
      </c>
      <c r="C1721" s="23" t="s">
        <v>49</v>
      </c>
      <c r="D1721" s="23">
        <v>0</v>
      </c>
      <c r="E1721" s="23"/>
      <c r="F1721" s="23">
        <v>133700</v>
      </c>
      <c r="G1721" s="107">
        <f t="shared" si="105"/>
        <v>0</v>
      </c>
      <c r="I1721" s="7">
        <f>SUMIFS(NK_XUAT_NHAP!L:L,NK_XUAT_NHAP!E:E,A1721,NK_XUAT_NHAP!B:B,"PNK")</f>
        <v>0</v>
      </c>
      <c r="J1721" s="7">
        <f>SUMIFS(NK_XUAT_NHAP!O:O,NK_XUAT_NHAP!E:E,A1721,NK_XUAT_NHAP!B:B,"PNK")</f>
        <v>0</v>
      </c>
      <c r="K1721" s="7">
        <f>SUMIFS(NK_XUAT_NHAP!L:L,NK_XUAT_NHAP!E:E,A1721,NK_XUAT_NHAP!B:B,"PXK")</f>
        <v>0</v>
      </c>
      <c r="L1721" s="7">
        <f>SUMIFS(NK_XUAT_NHAP!O:O,NK_XUAT_NHAP!E:E,A1721,NK_XUAT_NHAP!B:B,"PXK")</f>
        <v>0</v>
      </c>
      <c r="M1721" s="7">
        <f t="shared" si="106"/>
        <v>0</v>
      </c>
      <c r="N1721" s="7">
        <f t="shared" si="107"/>
        <v>0</v>
      </c>
      <c r="O1721" s="7">
        <f t="shared" si="108"/>
        <v>0</v>
      </c>
    </row>
    <row r="1722" spans="1:15" ht="19.5" customHeight="1" x14ac:dyDescent="0.25">
      <c r="A1722" s="106" t="s">
        <v>2412</v>
      </c>
      <c r="B1722" s="21" t="s">
        <v>1451</v>
      </c>
      <c r="C1722" s="23" t="s">
        <v>49</v>
      </c>
      <c r="D1722" s="23">
        <v>0</v>
      </c>
      <c r="E1722" s="23"/>
      <c r="F1722" s="23">
        <v>149900</v>
      </c>
      <c r="G1722" s="107">
        <f t="shared" si="105"/>
        <v>0</v>
      </c>
      <c r="I1722" s="7">
        <f>SUMIFS(NK_XUAT_NHAP!L:L,NK_XUAT_NHAP!E:E,A1722,NK_XUAT_NHAP!B:B,"PNK")</f>
        <v>0</v>
      </c>
      <c r="J1722" s="7">
        <f>SUMIFS(NK_XUAT_NHAP!O:O,NK_XUAT_NHAP!E:E,A1722,NK_XUAT_NHAP!B:B,"PNK")</f>
        <v>0</v>
      </c>
      <c r="K1722" s="7">
        <f>SUMIFS(NK_XUAT_NHAP!L:L,NK_XUAT_NHAP!E:E,A1722,NK_XUAT_NHAP!B:B,"PXK")</f>
        <v>0</v>
      </c>
      <c r="L1722" s="7">
        <f>SUMIFS(NK_XUAT_NHAP!O:O,NK_XUAT_NHAP!E:E,A1722,NK_XUAT_NHAP!B:B,"PXK")</f>
        <v>0</v>
      </c>
      <c r="M1722" s="7">
        <f t="shared" si="106"/>
        <v>0</v>
      </c>
      <c r="N1722" s="7">
        <f t="shared" si="107"/>
        <v>0</v>
      </c>
      <c r="O1722" s="7">
        <f t="shared" si="108"/>
        <v>0</v>
      </c>
    </row>
    <row r="1723" spans="1:15" ht="19.5" customHeight="1" x14ac:dyDescent="0.25">
      <c r="A1723" s="106" t="s">
        <v>2413</v>
      </c>
      <c r="B1723" s="21" t="s">
        <v>1453</v>
      </c>
      <c r="C1723" s="23" t="s">
        <v>49</v>
      </c>
      <c r="D1723" s="23">
        <v>0</v>
      </c>
      <c r="E1723" s="23"/>
      <c r="F1723" s="23">
        <v>183600</v>
      </c>
      <c r="G1723" s="107">
        <f t="shared" si="105"/>
        <v>0</v>
      </c>
      <c r="I1723" s="7">
        <f>SUMIFS(NK_XUAT_NHAP!L:L,NK_XUAT_NHAP!E:E,A1723,NK_XUAT_NHAP!B:B,"PNK")</f>
        <v>0</v>
      </c>
      <c r="J1723" s="7">
        <f>SUMIFS(NK_XUAT_NHAP!O:O,NK_XUAT_NHAP!E:E,A1723,NK_XUAT_NHAP!B:B,"PNK")</f>
        <v>0</v>
      </c>
      <c r="K1723" s="7">
        <f>SUMIFS(NK_XUAT_NHAP!L:L,NK_XUAT_NHAP!E:E,A1723,NK_XUAT_NHAP!B:B,"PXK")</f>
        <v>0</v>
      </c>
      <c r="L1723" s="7">
        <f>SUMIFS(NK_XUAT_NHAP!O:O,NK_XUAT_NHAP!E:E,A1723,NK_XUAT_NHAP!B:B,"PXK")</f>
        <v>0</v>
      </c>
      <c r="M1723" s="7">
        <f t="shared" si="106"/>
        <v>0</v>
      </c>
      <c r="N1723" s="7">
        <f t="shared" si="107"/>
        <v>0</v>
      </c>
      <c r="O1723" s="7">
        <f t="shared" si="108"/>
        <v>0</v>
      </c>
    </row>
    <row r="1724" spans="1:15" ht="19.5" customHeight="1" x14ac:dyDescent="0.25">
      <c r="A1724" s="106" t="s">
        <v>2414</v>
      </c>
      <c r="B1724" s="21" t="s">
        <v>1455</v>
      </c>
      <c r="C1724" s="23" t="s">
        <v>49</v>
      </c>
      <c r="D1724" s="23">
        <v>0</v>
      </c>
      <c r="E1724" s="23"/>
      <c r="F1724" s="23">
        <v>223500</v>
      </c>
      <c r="G1724" s="107">
        <f t="shared" si="105"/>
        <v>0</v>
      </c>
      <c r="I1724" s="7">
        <f>SUMIFS(NK_XUAT_NHAP!L:L,NK_XUAT_NHAP!E:E,A1724,NK_XUAT_NHAP!B:B,"PNK")</f>
        <v>0</v>
      </c>
      <c r="J1724" s="7">
        <f>SUMIFS(NK_XUAT_NHAP!O:O,NK_XUAT_NHAP!E:E,A1724,NK_XUAT_NHAP!B:B,"PNK")</f>
        <v>0</v>
      </c>
      <c r="K1724" s="7">
        <f>SUMIFS(NK_XUAT_NHAP!L:L,NK_XUAT_NHAP!E:E,A1724,NK_XUAT_NHAP!B:B,"PXK")</f>
        <v>0</v>
      </c>
      <c r="L1724" s="7">
        <f>SUMIFS(NK_XUAT_NHAP!O:O,NK_XUAT_NHAP!E:E,A1724,NK_XUAT_NHAP!B:B,"PXK")</f>
        <v>0</v>
      </c>
      <c r="M1724" s="7">
        <f t="shared" si="106"/>
        <v>0</v>
      </c>
      <c r="N1724" s="7">
        <f t="shared" si="107"/>
        <v>0</v>
      </c>
      <c r="O1724" s="7">
        <f t="shared" si="108"/>
        <v>0</v>
      </c>
    </row>
    <row r="1725" spans="1:15" ht="19.5" customHeight="1" x14ac:dyDescent="0.25">
      <c r="A1725" s="106" t="s">
        <v>2415</v>
      </c>
      <c r="B1725" s="21" t="s">
        <v>1457</v>
      </c>
      <c r="C1725" s="23" t="s">
        <v>49</v>
      </c>
      <c r="D1725" s="23">
        <v>0</v>
      </c>
      <c r="E1725" s="23"/>
      <c r="F1725" s="23">
        <v>274000</v>
      </c>
      <c r="G1725" s="107">
        <f t="shared" si="105"/>
        <v>0</v>
      </c>
      <c r="I1725" s="7">
        <f>SUMIFS(NK_XUAT_NHAP!L:L,NK_XUAT_NHAP!E:E,A1725,NK_XUAT_NHAP!B:B,"PNK")</f>
        <v>0</v>
      </c>
      <c r="J1725" s="7">
        <f>SUMIFS(NK_XUAT_NHAP!O:O,NK_XUAT_NHAP!E:E,A1725,NK_XUAT_NHAP!B:B,"PNK")</f>
        <v>0</v>
      </c>
      <c r="K1725" s="7">
        <f>SUMIFS(NK_XUAT_NHAP!L:L,NK_XUAT_NHAP!E:E,A1725,NK_XUAT_NHAP!B:B,"PXK")</f>
        <v>0</v>
      </c>
      <c r="L1725" s="7">
        <f>SUMIFS(NK_XUAT_NHAP!O:O,NK_XUAT_NHAP!E:E,A1725,NK_XUAT_NHAP!B:B,"PXK")</f>
        <v>0</v>
      </c>
      <c r="M1725" s="7">
        <f t="shared" si="106"/>
        <v>0</v>
      </c>
      <c r="N1725" s="7">
        <f t="shared" si="107"/>
        <v>0</v>
      </c>
      <c r="O1725" s="7">
        <f t="shared" si="108"/>
        <v>0</v>
      </c>
    </row>
    <row r="1726" spans="1:15" ht="19.5" customHeight="1" x14ac:dyDescent="0.25">
      <c r="A1726" s="106" t="s">
        <v>2416</v>
      </c>
      <c r="B1726" s="21" t="s">
        <v>1459</v>
      </c>
      <c r="C1726" s="23" t="s">
        <v>49</v>
      </c>
      <c r="D1726" s="23">
        <v>0</v>
      </c>
      <c r="E1726" s="23"/>
      <c r="F1726" s="23">
        <v>325000</v>
      </c>
      <c r="G1726" s="107">
        <f t="shared" si="105"/>
        <v>0</v>
      </c>
      <c r="I1726" s="7">
        <f>SUMIFS(NK_XUAT_NHAP!L:L,NK_XUAT_NHAP!E:E,A1726,NK_XUAT_NHAP!B:B,"PNK")</f>
        <v>0</v>
      </c>
      <c r="J1726" s="7">
        <f>SUMIFS(NK_XUAT_NHAP!O:O,NK_XUAT_NHAP!E:E,A1726,NK_XUAT_NHAP!B:B,"PNK")</f>
        <v>0</v>
      </c>
      <c r="K1726" s="7">
        <f>SUMIFS(NK_XUAT_NHAP!L:L,NK_XUAT_NHAP!E:E,A1726,NK_XUAT_NHAP!B:B,"PXK")</f>
        <v>0</v>
      </c>
      <c r="L1726" s="7">
        <f>SUMIFS(NK_XUAT_NHAP!O:O,NK_XUAT_NHAP!E:E,A1726,NK_XUAT_NHAP!B:B,"PXK")</f>
        <v>0</v>
      </c>
      <c r="M1726" s="7">
        <f t="shared" si="106"/>
        <v>0</v>
      </c>
      <c r="N1726" s="7">
        <f t="shared" si="107"/>
        <v>0</v>
      </c>
      <c r="O1726" s="7">
        <f t="shared" si="108"/>
        <v>0</v>
      </c>
    </row>
    <row r="1727" spans="1:15" ht="19.5" customHeight="1" x14ac:dyDescent="0.25">
      <c r="A1727" s="106" t="s">
        <v>2417</v>
      </c>
      <c r="B1727" s="21" t="s">
        <v>1463</v>
      </c>
      <c r="C1727" s="23">
        <v>0</v>
      </c>
      <c r="D1727" s="23">
        <v>0</v>
      </c>
      <c r="E1727" s="23"/>
      <c r="F1727" s="23">
        <v>0</v>
      </c>
      <c r="G1727" s="107">
        <f t="shared" si="105"/>
        <v>0</v>
      </c>
      <c r="I1727" s="7">
        <f>SUMIFS(NK_XUAT_NHAP!L:L,NK_XUAT_NHAP!E:E,A1727,NK_XUAT_NHAP!B:B,"PNK")</f>
        <v>0</v>
      </c>
      <c r="J1727" s="7">
        <f>SUMIFS(NK_XUAT_NHAP!O:O,NK_XUAT_NHAP!E:E,A1727,NK_XUAT_NHAP!B:B,"PNK")</f>
        <v>0</v>
      </c>
      <c r="K1727" s="7">
        <f>SUMIFS(NK_XUAT_NHAP!L:L,NK_XUAT_NHAP!E:E,A1727,NK_XUAT_NHAP!B:B,"PXK")</f>
        <v>0</v>
      </c>
      <c r="L1727" s="7">
        <f>SUMIFS(NK_XUAT_NHAP!O:O,NK_XUAT_NHAP!E:E,A1727,NK_XUAT_NHAP!B:B,"PXK")</f>
        <v>0</v>
      </c>
      <c r="M1727" s="7">
        <f t="shared" si="106"/>
        <v>0</v>
      </c>
      <c r="N1727" s="7">
        <f t="shared" si="107"/>
        <v>0</v>
      </c>
      <c r="O1727" s="7">
        <f t="shared" si="108"/>
        <v>0</v>
      </c>
    </row>
    <row r="1728" spans="1:15" ht="19.5" customHeight="1" x14ac:dyDescent="0.25">
      <c r="A1728" s="106" t="s">
        <v>2418</v>
      </c>
      <c r="B1728" s="21" t="s">
        <v>1465</v>
      </c>
      <c r="C1728" s="23" t="s">
        <v>1299</v>
      </c>
      <c r="D1728" s="23">
        <v>0</v>
      </c>
      <c r="E1728" s="23"/>
      <c r="F1728" s="23">
        <v>12900</v>
      </c>
      <c r="G1728" s="107">
        <f t="shared" si="105"/>
        <v>0</v>
      </c>
      <c r="I1728" s="7">
        <f>SUMIFS(NK_XUAT_NHAP!L:L,NK_XUAT_NHAP!E:E,A1728,NK_XUAT_NHAP!B:B,"PNK")</f>
        <v>0</v>
      </c>
      <c r="J1728" s="7">
        <f>SUMIFS(NK_XUAT_NHAP!O:O,NK_XUAT_NHAP!E:E,A1728,NK_XUAT_NHAP!B:B,"PNK")</f>
        <v>0</v>
      </c>
      <c r="K1728" s="7">
        <f>SUMIFS(NK_XUAT_NHAP!L:L,NK_XUAT_NHAP!E:E,A1728,NK_XUAT_NHAP!B:B,"PXK")</f>
        <v>0</v>
      </c>
      <c r="L1728" s="7">
        <f>SUMIFS(NK_XUAT_NHAP!O:O,NK_XUAT_NHAP!E:E,A1728,NK_XUAT_NHAP!B:B,"PXK")</f>
        <v>0</v>
      </c>
      <c r="M1728" s="7">
        <f t="shared" si="106"/>
        <v>0</v>
      </c>
      <c r="N1728" s="7">
        <f t="shared" si="107"/>
        <v>0</v>
      </c>
      <c r="O1728" s="7">
        <f t="shared" si="108"/>
        <v>0</v>
      </c>
    </row>
    <row r="1729" spans="1:15" ht="19.5" customHeight="1" x14ac:dyDescent="0.25">
      <c r="A1729" s="106" t="s">
        <v>2419</v>
      </c>
      <c r="B1729" s="21" t="s">
        <v>1467</v>
      </c>
      <c r="C1729" s="23" t="s">
        <v>1299</v>
      </c>
      <c r="D1729" s="23">
        <v>0</v>
      </c>
      <c r="E1729" s="23"/>
      <c r="F1729" s="23">
        <v>29400</v>
      </c>
      <c r="G1729" s="107">
        <f t="shared" ref="G1729:G1792" si="109">(D1729+E1729)*F1729</f>
        <v>0</v>
      </c>
      <c r="I1729" s="7">
        <f>SUMIFS(NK_XUAT_NHAP!L:L,NK_XUAT_NHAP!E:E,A1729,NK_XUAT_NHAP!B:B,"PNK")</f>
        <v>0</v>
      </c>
      <c r="J1729" s="7">
        <f>SUMIFS(NK_XUAT_NHAP!O:O,NK_XUAT_NHAP!E:E,A1729,NK_XUAT_NHAP!B:B,"PNK")</f>
        <v>0</v>
      </c>
      <c r="K1729" s="7">
        <f>SUMIFS(NK_XUAT_NHAP!L:L,NK_XUAT_NHAP!E:E,A1729,NK_XUAT_NHAP!B:B,"PXK")</f>
        <v>0</v>
      </c>
      <c r="L1729" s="7">
        <f>SUMIFS(NK_XUAT_NHAP!O:O,NK_XUAT_NHAP!E:E,A1729,NK_XUAT_NHAP!B:B,"PXK")</f>
        <v>0</v>
      </c>
      <c r="M1729" s="7">
        <f t="shared" si="106"/>
        <v>0</v>
      </c>
      <c r="N1729" s="7">
        <f t="shared" si="107"/>
        <v>0</v>
      </c>
      <c r="O1729" s="7">
        <f t="shared" si="108"/>
        <v>0</v>
      </c>
    </row>
    <row r="1730" spans="1:15" ht="19.5" customHeight="1" x14ac:dyDescent="0.25">
      <c r="A1730" s="106" t="s">
        <v>2420</v>
      </c>
      <c r="B1730" s="21" t="s">
        <v>1469</v>
      </c>
      <c r="C1730" s="23" t="s">
        <v>1299</v>
      </c>
      <c r="D1730" s="23">
        <v>0</v>
      </c>
      <c r="E1730" s="23"/>
      <c r="F1730" s="23">
        <v>40700</v>
      </c>
      <c r="G1730" s="107">
        <f t="shared" si="109"/>
        <v>0</v>
      </c>
      <c r="I1730" s="7">
        <f>SUMIFS(NK_XUAT_NHAP!L:L,NK_XUAT_NHAP!E:E,A1730,NK_XUAT_NHAP!B:B,"PNK")</f>
        <v>0</v>
      </c>
      <c r="J1730" s="7">
        <f>SUMIFS(NK_XUAT_NHAP!O:O,NK_XUAT_NHAP!E:E,A1730,NK_XUAT_NHAP!B:B,"PNK")</f>
        <v>0</v>
      </c>
      <c r="K1730" s="7">
        <f>SUMIFS(NK_XUAT_NHAP!L:L,NK_XUAT_NHAP!E:E,A1730,NK_XUAT_NHAP!B:B,"PXK")</f>
        <v>0</v>
      </c>
      <c r="L1730" s="7">
        <f>SUMIFS(NK_XUAT_NHAP!O:O,NK_XUAT_NHAP!E:E,A1730,NK_XUAT_NHAP!B:B,"PXK")</f>
        <v>0</v>
      </c>
      <c r="M1730" s="7">
        <f t="shared" si="106"/>
        <v>0</v>
      </c>
      <c r="N1730" s="7">
        <f t="shared" si="107"/>
        <v>0</v>
      </c>
      <c r="O1730" s="7">
        <f t="shared" si="108"/>
        <v>0</v>
      </c>
    </row>
    <row r="1731" spans="1:15" ht="19.5" customHeight="1" x14ac:dyDescent="0.25">
      <c r="A1731" s="106" t="s">
        <v>2421</v>
      </c>
      <c r="B1731" s="21" t="s">
        <v>1471</v>
      </c>
      <c r="C1731" s="23" t="s">
        <v>1299</v>
      </c>
      <c r="D1731" s="23">
        <v>0</v>
      </c>
      <c r="E1731" s="23"/>
      <c r="F1731" s="23">
        <v>70000</v>
      </c>
      <c r="G1731" s="107">
        <f t="shared" si="109"/>
        <v>0</v>
      </c>
      <c r="I1731" s="7">
        <f>SUMIFS(NK_XUAT_NHAP!L:L,NK_XUAT_NHAP!E:E,A1731,NK_XUAT_NHAP!B:B,"PNK")</f>
        <v>0</v>
      </c>
      <c r="J1731" s="7">
        <f>SUMIFS(NK_XUAT_NHAP!O:O,NK_XUAT_NHAP!E:E,A1731,NK_XUAT_NHAP!B:B,"PNK")</f>
        <v>0</v>
      </c>
      <c r="K1731" s="7">
        <f>SUMIFS(NK_XUAT_NHAP!L:L,NK_XUAT_NHAP!E:E,A1731,NK_XUAT_NHAP!B:B,"PXK")</f>
        <v>0</v>
      </c>
      <c r="L1731" s="7">
        <f>SUMIFS(NK_XUAT_NHAP!O:O,NK_XUAT_NHAP!E:E,A1731,NK_XUAT_NHAP!B:B,"PXK")</f>
        <v>0</v>
      </c>
      <c r="M1731" s="7">
        <f t="shared" ref="M1731:M1794" si="110">D1731+E1731+I1731-K1731</f>
        <v>0</v>
      </c>
      <c r="N1731" s="7">
        <f t="shared" ref="N1731:N1794" si="111">G1731+J1731-L1731</f>
        <v>0</v>
      </c>
      <c r="O1731" s="7">
        <f t="shared" ref="O1731:O1794" si="112">+IF(M1731=0,0,N1731/M1731)</f>
        <v>0</v>
      </c>
    </row>
    <row r="1732" spans="1:15" ht="19.5" customHeight="1" x14ac:dyDescent="0.25">
      <c r="A1732" s="106" t="s">
        <v>2422</v>
      </c>
      <c r="B1732" s="21" t="s">
        <v>1473</v>
      </c>
      <c r="C1732" s="23" t="s">
        <v>1299</v>
      </c>
      <c r="D1732" s="23">
        <v>0</v>
      </c>
      <c r="E1732" s="23"/>
      <c r="F1732" s="23">
        <v>94500</v>
      </c>
      <c r="G1732" s="107">
        <f t="shared" si="109"/>
        <v>0</v>
      </c>
      <c r="I1732" s="7">
        <f>SUMIFS(NK_XUAT_NHAP!L:L,NK_XUAT_NHAP!E:E,A1732,NK_XUAT_NHAP!B:B,"PNK")</f>
        <v>0</v>
      </c>
      <c r="J1732" s="7">
        <f>SUMIFS(NK_XUAT_NHAP!O:O,NK_XUAT_NHAP!E:E,A1732,NK_XUAT_NHAP!B:B,"PNK")</f>
        <v>0</v>
      </c>
      <c r="K1732" s="7">
        <f>SUMIFS(NK_XUAT_NHAP!L:L,NK_XUAT_NHAP!E:E,A1732,NK_XUAT_NHAP!B:B,"PXK")</f>
        <v>0</v>
      </c>
      <c r="L1732" s="7">
        <f>SUMIFS(NK_XUAT_NHAP!O:O,NK_XUAT_NHAP!E:E,A1732,NK_XUAT_NHAP!B:B,"PXK")</f>
        <v>0</v>
      </c>
      <c r="M1732" s="7">
        <f t="shared" si="110"/>
        <v>0</v>
      </c>
      <c r="N1732" s="7">
        <f t="shared" si="111"/>
        <v>0</v>
      </c>
      <c r="O1732" s="7">
        <f t="shared" si="112"/>
        <v>0</v>
      </c>
    </row>
    <row r="1733" spans="1:15" ht="19.5" customHeight="1" x14ac:dyDescent="0.25">
      <c r="A1733" s="106" t="s">
        <v>2423</v>
      </c>
      <c r="B1733" s="21" t="s">
        <v>1475</v>
      </c>
      <c r="C1733" s="23" t="s">
        <v>1299</v>
      </c>
      <c r="D1733" s="23">
        <v>0</v>
      </c>
      <c r="E1733" s="23"/>
      <c r="F1733" s="23">
        <v>119100</v>
      </c>
      <c r="G1733" s="107">
        <f t="shared" si="109"/>
        <v>0</v>
      </c>
      <c r="I1733" s="7">
        <f>SUMIFS(NK_XUAT_NHAP!L:L,NK_XUAT_NHAP!E:E,A1733,NK_XUAT_NHAP!B:B,"PNK")</f>
        <v>0</v>
      </c>
      <c r="J1733" s="7">
        <f>SUMIFS(NK_XUAT_NHAP!O:O,NK_XUAT_NHAP!E:E,A1733,NK_XUAT_NHAP!B:B,"PNK")</f>
        <v>0</v>
      </c>
      <c r="K1733" s="7">
        <f>SUMIFS(NK_XUAT_NHAP!L:L,NK_XUAT_NHAP!E:E,A1733,NK_XUAT_NHAP!B:B,"PXK")</f>
        <v>0</v>
      </c>
      <c r="L1733" s="7">
        <f>SUMIFS(NK_XUAT_NHAP!O:O,NK_XUAT_NHAP!E:E,A1733,NK_XUAT_NHAP!B:B,"PXK")</f>
        <v>0</v>
      </c>
      <c r="M1733" s="7">
        <f t="shared" si="110"/>
        <v>0</v>
      </c>
      <c r="N1733" s="7">
        <f t="shared" si="111"/>
        <v>0</v>
      </c>
      <c r="O1733" s="7">
        <f t="shared" si="112"/>
        <v>0</v>
      </c>
    </row>
    <row r="1734" spans="1:15" ht="19.5" customHeight="1" x14ac:dyDescent="0.25">
      <c r="A1734" s="106" t="s">
        <v>2424</v>
      </c>
      <c r="B1734" s="21" t="s">
        <v>1477</v>
      </c>
      <c r="C1734" s="23" t="s">
        <v>1299</v>
      </c>
      <c r="D1734" s="23">
        <v>0</v>
      </c>
      <c r="E1734" s="23"/>
      <c r="F1734" s="23">
        <v>181000</v>
      </c>
      <c r="G1734" s="107">
        <f t="shared" si="109"/>
        <v>0</v>
      </c>
      <c r="I1734" s="7">
        <f>SUMIFS(NK_XUAT_NHAP!L:L,NK_XUAT_NHAP!E:E,A1734,NK_XUAT_NHAP!B:B,"PNK")</f>
        <v>0</v>
      </c>
      <c r="J1734" s="7">
        <f>SUMIFS(NK_XUAT_NHAP!O:O,NK_XUAT_NHAP!E:E,A1734,NK_XUAT_NHAP!B:B,"PNK")</f>
        <v>0</v>
      </c>
      <c r="K1734" s="7">
        <f>SUMIFS(NK_XUAT_NHAP!L:L,NK_XUAT_NHAP!E:E,A1734,NK_XUAT_NHAP!B:B,"PXK")</f>
        <v>0</v>
      </c>
      <c r="L1734" s="7">
        <f>SUMIFS(NK_XUAT_NHAP!O:O,NK_XUAT_NHAP!E:E,A1734,NK_XUAT_NHAP!B:B,"PXK")</f>
        <v>0</v>
      </c>
      <c r="M1734" s="7">
        <f t="shared" si="110"/>
        <v>0</v>
      </c>
      <c r="N1734" s="7">
        <f t="shared" si="111"/>
        <v>0</v>
      </c>
      <c r="O1734" s="7">
        <f t="shared" si="112"/>
        <v>0</v>
      </c>
    </row>
    <row r="1735" spans="1:15" ht="19.5" customHeight="1" x14ac:dyDescent="0.25">
      <c r="A1735" s="106" t="s">
        <v>2425</v>
      </c>
      <c r="B1735" s="21" t="s">
        <v>1479</v>
      </c>
      <c r="C1735" s="23" t="s">
        <v>1299</v>
      </c>
      <c r="D1735" s="23">
        <v>0</v>
      </c>
      <c r="E1735" s="23"/>
      <c r="F1735" s="23">
        <v>268700</v>
      </c>
      <c r="G1735" s="107">
        <f t="shared" si="109"/>
        <v>0</v>
      </c>
      <c r="I1735" s="7">
        <f>SUMIFS(NK_XUAT_NHAP!L:L,NK_XUAT_NHAP!E:E,A1735,NK_XUAT_NHAP!B:B,"PNK")</f>
        <v>0</v>
      </c>
      <c r="J1735" s="7">
        <f>SUMIFS(NK_XUAT_NHAP!O:O,NK_XUAT_NHAP!E:E,A1735,NK_XUAT_NHAP!B:B,"PNK")</f>
        <v>0</v>
      </c>
      <c r="K1735" s="7">
        <f>SUMIFS(NK_XUAT_NHAP!L:L,NK_XUAT_NHAP!E:E,A1735,NK_XUAT_NHAP!B:B,"PXK")</f>
        <v>0</v>
      </c>
      <c r="L1735" s="7">
        <f>SUMIFS(NK_XUAT_NHAP!O:O,NK_XUAT_NHAP!E:E,A1735,NK_XUAT_NHAP!B:B,"PXK")</f>
        <v>0</v>
      </c>
      <c r="M1735" s="7">
        <f t="shared" si="110"/>
        <v>0</v>
      </c>
      <c r="N1735" s="7">
        <f t="shared" si="111"/>
        <v>0</v>
      </c>
      <c r="O1735" s="7">
        <f t="shared" si="112"/>
        <v>0</v>
      </c>
    </row>
    <row r="1736" spans="1:15" ht="19.5" customHeight="1" x14ac:dyDescent="0.25">
      <c r="A1736" s="106" t="s">
        <v>2426</v>
      </c>
      <c r="B1736" s="21" t="s">
        <v>1481</v>
      </c>
      <c r="C1736" s="23" t="s">
        <v>1299</v>
      </c>
      <c r="D1736" s="23">
        <v>0</v>
      </c>
      <c r="E1736" s="23"/>
      <c r="F1736" s="23">
        <v>363000</v>
      </c>
      <c r="G1736" s="107">
        <f t="shared" si="109"/>
        <v>0</v>
      </c>
      <c r="I1736" s="7">
        <f>SUMIFS(NK_XUAT_NHAP!L:L,NK_XUAT_NHAP!E:E,A1736,NK_XUAT_NHAP!B:B,"PNK")</f>
        <v>0</v>
      </c>
      <c r="J1736" s="7">
        <f>SUMIFS(NK_XUAT_NHAP!O:O,NK_XUAT_NHAP!E:E,A1736,NK_XUAT_NHAP!B:B,"PNK")</f>
        <v>0</v>
      </c>
      <c r="K1736" s="7">
        <f>SUMIFS(NK_XUAT_NHAP!L:L,NK_XUAT_NHAP!E:E,A1736,NK_XUAT_NHAP!B:B,"PXK")</f>
        <v>0</v>
      </c>
      <c r="L1736" s="7">
        <f>SUMIFS(NK_XUAT_NHAP!O:O,NK_XUAT_NHAP!E:E,A1736,NK_XUAT_NHAP!B:B,"PXK")</f>
        <v>0</v>
      </c>
      <c r="M1736" s="7">
        <f t="shared" si="110"/>
        <v>0</v>
      </c>
      <c r="N1736" s="7">
        <f t="shared" si="111"/>
        <v>0</v>
      </c>
      <c r="O1736" s="7">
        <f t="shared" si="112"/>
        <v>0</v>
      </c>
    </row>
    <row r="1737" spans="1:15" ht="19.5" customHeight="1" x14ac:dyDescent="0.25">
      <c r="A1737" s="106" t="s">
        <v>2427</v>
      </c>
      <c r="B1737" s="21" t="s">
        <v>1483</v>
      </c>
      <c r="C1737" s="23" t="s">
        <v>1299</v>
      </c>
      <c r="D1737" s="23">
        <v>0</v>
      </c>
      <c r="E1737" s="23"/>
      <c r="F1737" s="23">
        <v>589500</v>
      </c>
      <c r="G1737" s="107">
        <f t="shared" si="109"/>
        <v>0</v>
      </c>
      <c r="I1737" s="7">
        <f>SUMIFS(NK_XUAT_NHAP!L:L,NK_XUAT_NHAP!E:E,A1737,NK_XUAT_NHAP!B:B,"PNK")</f>
        <v>0</v>
      </c>
      <c r="J1737" s="7">
        <f>SUMIFS(NK_XUAT_NHAP!O:O,NK_XUAT_NHAP!E:E,A1737,NK_XUAT_NHAP!B:B,"PNK")</f>
        <v>0</v>
      </c>
      <c r="K1737" s="7">
        <f>SUMIFS(NK_XUAT_NHAP!L:L,NK_XUAT_NHAP!E:E,A1737,NK_XUAT_NHAP!B:B,"PXK")</f>
        <v>0</v>
      </c>
      <c r="L1737" s="7">
        <f>SUMIFS(NK_XUAT_NHAP!O:O,NK_XUAT_NHAP!E:E,A1737,NK_XUAT_NHAP!B:B,"PXK")</f>
        <v>0</v>
      </c>
      <c r="M1737" s="7">
        <f t="shared" si="110"/>
        <v>0</v>
      </c>
      <c r="N1737" s="7">
        <f t="shared" si="111"/>
        <v>0</v>
      </c>
      <c r="O1737" s="7">
        <f t="shared" si="112"/>
        <v>0</v>
      </c>
    </row>
    <row r="1738" spans="1:15" ht="19.5" customHeight="1" x14ac:dyDescent="0.25">
      <c r="A1738" s="106" t="s">
        <v>2428</v>
      </c>
      <c r="B1738" s="21" t="s">
        <v>1485</v>
      </c>
      <c r="C1738" s="23" t="s">
        <v>1299</v>
      </c>
      <c r="D1738" s="23">
        <v>0</v>
      </c>
      <c r="E1738" s="23"/>
      <c r="F1738" s="23">
        <v>13400</v>
      </c>
      <c r="G1738" s="107">
        <f t="shared" si="109"/>
        <v>0</v>
      </c>
      <c r="I1738" s="7">
        <f>SUMIFS(NK_XUAT_NHAP!L:L,NK_XUAT_NHAP!E:E,A1738,NK_XUAT_NHAP!B:B,"PNK")</f>
        <v>0</v>
      </c>
      <c r="J1738" s="7">
        <f>SUMIFS(NK_XUAT_NHAP!O:O,NK_XUAT_NHAP!E:E,A1738,NK_XUAT_NHAP!B:B,"PNK")</f>
        <v>0</v>
      </c>
      <c r="K1738" s="7">
        <f>SUMIFS(NK_XUAT_NHAP!L:L,NK_XUAT_NHAP!E:E,A1738,NK_XUAT_NHAP!B:B,"PXK")</f>
        <v>0</v>
      </c>
      <c r="L1738" s="7">
        <f>SUMIFS(NK_XUAT_NHAP!O:O,NK_XUAT_NHAP!E:E,A1738,NK_XUAT_NHAP!B:B,"PXK")</f>
        <v>0</v>
      </c>
      <c r="M1738" s="7">
        <f t="shared" si="110"/>
        <v>0</v>
      </c>
      <c r="N1738" s="7">
        <f t="shared" si="111"/>
        <v>0</v>
      </c>
      <c r="O1738" s="7">
        <f t="shared" si="112"/>
        <v>0</v>
      </c>
    </row>
    <row r="1739" spans="1:15" ht="19.5" customHeight="1" x14ac:dyDescent="0.25">
      <c r="A1739" s="106" t="s">
        <v>2429</v>
      </c>
      <c r="B1739" s="21" t="s">
        <v>1487</v>
      </c>
      <c r="C1739" s="23" t="s">
        <v>1299</v>
      </c>
      <c r="D1739" s="23">
        <v>0</v>
      </c>
      <c r="E1739" s="23"/>
      <c r="F1739" s="23">
        <v>19500</v>
      </c>
      <c r="G1739" s="107">
        <f t="shared" si="109"/>
        <v>0</v>
      </c>
      <c r="I1739" s="7">
        <f>SUMIFS(NK_XUAT_NHAP!L:L,NK_XUAT_NHAP!E:E,A1739,NK_XUAT_NHAP!B:B,"PNK")</f>
        <v>0</v>
      </c>
      <c r="J1739" s="7">
        <f>SUMIFS(NK_XUAT_NHAP!O:O,NK_XUAT_NHAP!E:E,A1739,NK_XUAT_NHAP!B:B,"PNK")</f>
        <v>0</v>
      </c>
      <c r="K1739" s="7">
        <f>SUMIFS(NK_XUAT_NHAP!L:L,NK_XUAT_NHAP!E:E,A1739,NK_XUAT_NHAP!B:B,"PXK")</f>
        <v>0</v>
      </c>
      <c r="L1739" s="7">
        <f>SUMIFS(NK_XUAT_NHAP!O:O,NK_XUAT_NHAP!E:E,A1739,NK_XUAT_NHAP!B:B,"PXK")</f>
        <v>0</v>
      </c>
      <c r="M1739" s="7">
        <f t="shared" si="110"/>
        <v>0</v>
      </c>
      <c r="N1739" s="7">
        <f t="shared" si="111"/>
        <v>0</v>
      </c>
      <c r="O1739" s="7">
        <f t="shared" si="112"/>
        <v>0</v>
      </c>
    </row>
    <row r="1740" spans="1:15" ht="19.5" customHeight="1" x14ac:dyDescent="0.25">
      <c r="A1740" s="106" t="s">
        <v>2430</v>
      </c>
      <c r="B1740" s="21" t="s">
        <v>1489</v>
      </c>
      <c r="C1740" s="23" t="s">
        <v>1299</v>
      </c>
      <c r="D1740" s="23">
        <v>0</v>
      </c>
      <c r="E1740" s="23"/>
      <c r="F1740" s="23">
        <v>25500</v>
      </c>
      <c r="G1740" s="107">
        <f t="shared" si="109"/>
        <v>0</v>
      </c>
      <c r="I1740" s="7">
        <f>SUMIFS(NK_XUAT_NHAP!L:L,NK_XUAT_NHAP!E:E,A1740,NK_XUAT_NHAP!B:B,"PNK")</f>
        <v>0</v>
      </c>
      <c r="J1740" s="7">
        <f>SUMIFS(NK_XUAT_NHAP!O:O,NK_XUAT_NHAP!E:E,A1740,NK_XUAT_NHAP!B:B,"PNK")</f>
        <v>0</v>
      </c>
      <c r="K1740" s="7">
        <f>SUMIFS(NK_XUAT_NHAP!L:L,NK_XUAT_NHAP!E:E,A1740,NK_XUAT_NHAP!B:B,"PXK")</f>
        <v>0</v>
      </c>
      <c r="L1740" s="7">
        <f>SUMIFS(NK_XUAT_NHAP!O:O,NK_XUAT_NHAP!E:E,A1740,NK_XUAT_NHAP!B:B,"PXK")</f>
        <v>0</v>
      </c>
      <c r="M1740" s="7">
        <f t="shared" si="110"/>
        <v>0</v>
      </c>
      <c r="N1740" s="7">
        <f t="shared" si="111"/>
        <v>0</v>
      </c>
      <c r="O1740" s="7">
        <f t="shared" si="112"/>
        <v>0</v>
      </c>
    </row>
    <row r="1741" spans="1:15" ht="19.5" customHeight="1" x14ac:dyDescent="0.25">
      <c r="A1741" s="106" t="s">
        <v>2431</v>
      </c>
      <c r="B1741" s="21" t="s">
        <v>1491</v>
      </c>
      <c r="C1741" s="23" t="s">
        <v>1299</v>
      </c>
      <c r="D1741" s="23">
        <v>0</v>
      </c>
      <c r="E1741" s="23"/>
      <c r="F1741" s="23">
        <v>32800</v>
      </c>
      <c r="G1741" s="107">
        <f t="shared" si="109"/>
        <v>0</v>
      </c>
      <c r="I1741" s="7">
        <f>SUMIFS(NK_XUAT_NHAP!L:L,NK_XUAT_NHAP!E:E,A1741,NK_XUAT_NHAP!B:B,"PNK")</f>
        <v>0</v>
      </c>
      <c r="J1741" s="7">
        <f>SUMIFS(NK_XUAT_NHAP!O:O,NK_XUAT_NHAP!E:E,A1741,NK_XUAT_NHAP!B:B,"PNK")</f>
        <v>0</v>
      </c>
      <c r="K1741" s="7">
        <f>SUMIFS(NK_XUAT_NHAP!L:L,NK_XUAT_NHAP!E:E,A1741,NK_XUAT_NHAP!B:B,"PXK")</f>
        <v>0</v>
      </c>
      <c r="L1741" s="7">
        <f>SUMIFS(NK_XUAT_NHAP!O:O,NK_XUAT_NHAP!E:E,A1741,NK_XUAT_NHAP!B:B,"PXK")</f>
        <v>0</v>
      </c>
      <c r="M1741" s="7">
        <f t="shared" si="110"/>
        <v>0</v>
      </c>
      <c r="N1741" s="7">
        <f t="shared" si="111"/>
        <v>0</v>
      </c>
      <c r="O1741" s="7">
        <f t="shared" si="112"/>
        <v>0</v>
      </c>
    </row>
    <row r="1742" spans="1:15" ht="19.5" customHeight="1" x14ac:dyDescent="0.25">
      <c r="A1742" s="106" t="s">
        <v>2432</v>
      </c>
      <c r="B1742" s="21" t="s">
        <v>1493</v>
      </c>
      <c r="C1742" s="23" t="s">
        <v>1299</v>
      </c>
      <c r="D1742" s="23">
        <v>0</v>
      </c>
      <c r="E1742" s="23"/>
      <c r="F1742" s="23">
        <v>47200</v>
      </c>
      <c r="G1742" s="107">
        <f t="shared" si="109"/>
        <v>0</v>
      </c>
      <c r="I1742" s="7">
        <f>SUMIFS(NK_XUAT_NHAP!L:L,NK_XUAT_NHAP!E:E,A1742,NK_XUAT_NHAP!B:B,"PNK")</f>
        <v>0</v>
      </c>
      <c r="J1742" s="7">
        <f>SUMIFS(NK_XUAT_NHAP!O:O,NK_XUAT_NHAP!E:E,A1742,NK_XUAT_NHAP!B:B,"PNK")</f>
        <v>0</v>
      </c>
      <c r="K1742" s="7">
        <f>SUMIFS(NK_XUAT_NHAP!L:L,NK_XUAT_NHAP!E:E,A1742,NK_XUAT_NHAP!B:B,"PXK")</f>
        <v>0</v>
      </c>
      <c r="L1742" s="7">
        <f>SUMIFS(NK_XUAT_NHAP!O:O,NK_XUAT_NHAP!E:E,A1742,NK_XUAT_NHAP!B:B,"PXK")</f>
        <v>0</v>
      </c>
      <c r="M1742" s="7">
        <f t="shared" si="110"/>
        <v>0</v>
      </c>
      <c r="N1742" s="7">
        <f t="shared" si="111"/>
        <v>0</v>
      </c>
      <c r="O1742" s="7">
        <f t="shared" si="112"/>
        <v>0</v>
      </c>
    </row>
    <row r="1743" spans="1:15" ht="19.5" customHeight="1" x14ac:dyDescent="0.25">
      <c r="A1743" s="106" t="s">
        <v>2433</v>
      </c>
      <c r="B1743" s="21" t="s">
        <v>1495</v>
      </c>
      <c r="C1743" s="23" t="s">
        <v>1299</v>
      </c>
      <c r="D1743" s="23">
        <v>0</v>
      </c>
      <c r="E1743" s="23"/>
      <c r="F1743" s="23">
        <v>90500</v>
      </c>
      <c r="G1743" s="107">
        <f t="shared" si="109"/>
        <v>0</v>
      </c>
      <c r="I1743" s="7">
        <f>SUMIFS(NK_XUAT_NHAP!L:L,NK_XUAT_NHAP!E:E,A1743,NK_XUAT_NHAP!B:B,"PNK")</f>
        <v>0</v>
      </c>
      <c r="J1743" s="7">
        <f>SUMIFS(NK_XUAT_NHAP!O:O,NK_XUAT_NHAP!E:E,A1743,NK_XUAT_NHAP!B:B,"PNK")</f>
        <v>0</v>
      </c>
      <c r="K1743" s="7">
        <f>SUMIFS(NK_XUAT_NHAP!L:L,NK_XUAT_NHAP!E:E,A1743,NK_XUAT_NHAP!B:B,"PXK")</f>
        <v>0</v>
      </c>
      <c r="L1743" s="7">
        <f>SUMIFS(NK_XUAT_NHAP!O:O,NK_XUAT_NHAP!E:E,A1743,NK_XUAT_NHAP!B:B,"PXK")</f>
        <v>0</v>
      </c>
      <c r="M1743" s="7">
        <f t="shared" si="110"/>
        <v>0</v>
      </c>
      <c r="N1743" s="7">
        <f t="shared" si="111"/>
        <v>0</v>
      </c>
      <c r="O1743" s="7">
        <f t="shared" si="112"/>
        <v>0</v>
      </c>
    </row>
    <row r="1744" spans="1:15" ht="19.5" customHeight="1" x14ac:dyDescent="0.25">
      <c r="A1744" s="106" t="s">
        <v>2434</v>
      </c>
      <c r="B1744" s="21" t="s">
        <v>1497</v>
      </c>
      <c r="C1744" s="23" t="s">
        <v>1299</v>
      </c>
      <c r="D1744" s="23">
        <v>0</v>
      </c>
      <c r="E1744" s="23"/>
      <c r="F1744" s="23">
        <v>106600</v>
      </c>
      <c r="G1744" s="107">
        <f t="shared" si="109"/>
        <v>0</v>
      </c>
      <c r="I1744" s="7">
        <f>SUMIFS(NK_XUAT_NHAP!L:L,NK_XUAT_NHAP!E:E,A1744,NK_XUAT_NHAP!B:B,"PNK")</f>
        <v>0</v>
      </c>
      <c r="J1744" s="7">
        <f>SUMIFS(NK_XUAT_NHAP!O:O,NK_XUAT_NHAP!E:E,A1744,NK_XUAT_NHAP!B:B,"PNK")</f>
        <v>0</v>
      </c>
      <c r="K1744" s="7">
        <f>SUMIFS(NK_XUAT_NHAP!L:L,NK_XUAT_NHAP!E:E,A1744,NK_XUAT_NHAP!B:B,"PXK")</f>
        <v>0</v>
      </c>
      <c r="L1744" s="7">
        <f>SUMIFS(NK_XUAT_NHAP!O:O,NK_XUAT_NHAP!E:E,A1744,NK_XUAT_NHAP!B:B,"PXK")</f>
        <v>0</v>
      </c>
      <c r="M1744" s="7">
        <f t="shared" si="110"/>
        <v>0</v>
      </c>
      <c r="N1744" s="7">
        <f t="shared" si="111"/>
        <v>0</v>
      </c>
      <c r="O1744" s="7">
        <f t="shared" si="112"/>
        <v>0</v>
      </c>
    </row>
    <row r="1745" spans="1:15" ht="19.5" customHeight="1" x14ac:dyDescent="0.25">
      <c r="A1745" s="106" t="s">
        <v>2435</v>
      </c>
      <c r="B1745" s="21" t="s">
        <v>1499</v>
      </c>
      <c r="C1745" s="23" t="s">
        <v>1299</v>
      </c>
      <c r="D1745" s="23">
        <v>0</v>
      </c>
      <c r="E1745" s="23"/>
      <c r="F1745" s="23">
        <v>133400</v>
      </c>
      <c r="G1745" s="107">
        <f t="shared" si="109"/>
        <v>0</v>
      </c>
      <c r="I1745" s="7">
        <f>SUMIFS(NK_XUAT_NHAP!L:L,NK_XUAT_NHAP!E:E,A1745,NK_XUAT_NHAP!B:B,"PNK")</f>
        <v>0</v>
      </c>
      <c r="J1745" s="7">
        <f>SUMIFS(NK_XUAT_NHAP!O:O,NK_XUAT_NHAP!E:E,A1745,NK_XUAT_NHAP!B:B,"PNK")</f>
        <v>0</v>
      </c>
      <c r="K1745" s="7">
        <f>SUMIFS(NK_XUAT_NHAP!L:L,NK_XUAT_NHAP!E:E,A1745,NK_XUAT_NHAP!B:B,"PXK")</f>
        <v>0</v>
      </c>
      <c r="L1745" s="7">
        <f>SUMIFS(NK_XUAT_NHAP!O:O,NK_XUAT_NHAP!E:E,A1745,NK_XUAT_NHAP!B:B,"PXK")</f>
        <v>0</v>
      </c>
      <c r="M1745" s="7">
        <f t="shared" si="110"/>
        <v>0</v>
      </c>
      <c r="N1745" s="7">
        <f t="shared" si="111"/>
        <v>0</v>
      </c>
      <c r="O1745" s="7">
        <f t="shared" si="112"/>
        <v>0</v>
      </c>
    </row>
    <row r="1746" spans="1:15" ht="19.5" customHeight="1" x14ac:dyDescent="0.25">
      <c r="A1746" s="106" t="s">
        <v>2436</v>
      </c>
      <c r="B1746" s="21" t="s">
        <v>1501</v>
      </c>
      <c r="C1746" s="23" t="s">
        <v>1299</v>
      </c>
      <c r="D1746" s="23">
        <v>0</v>
      </c>
      <c r="E1746" s="23"/>
      <c r="F1746" s="23">
        <v>242500</v>
      </c>
      <c r="G1746" s="107">
        <f t="shared" si="109"/>
        <v>0</v>
      </c>
      <c r="I1746" s="7">
        <f>SUMIFS(NK_XUAT_NHAP!L:L,NK_XUAT_NHAP!E:E,A1746,NK_XUAT_NHAP!B:B,"PNK")</f>
        <v>0</v>
      </c>
      <c r="J1746" s="7">
        <f>SUMIFS(NK_XUAT_NHAP!O:O,NK_XUAT_NHAP!E:E,A1746,NK_XUAT_NHAP!B:B,"PNK")</f>
        <v>0</v>
      </c>
      <c r="K1746" s="7">
        <f>SUMIFS(NK_XUAT_NHAP!L:L,NK_XUAT_NHAP!E:E,A1746,NK_XUAT_NHAP!B:B,"PXK")</f>
        <v>0</v>
      </c>
      <c r="L1746" s="7">
        <f>SUMIFS(NK_XUAT_NHAP!O:O,NK_XUAT_NHAP!E:E,A1746,NK_XUAT_NHAP!B:B,"PXK")</f>
        <v>0</v>
      </c>
      <c r="M1746" s="7">
        <f t="shared" si="110"/>
        <v>0</v>
      </c>
      <c r="N1746" s="7">
        <f t="shared" si="111"/>
        <v>0</v>
      </c>
      <c r="O1746" s="7">
        <f t="shared" si="112"/>
        <v>0</v>
      </c>
    </row>
    <row r="1747" spans="1:15" ht="19.5" customHeight="1" x14ac:dyDescent="0.25">
      <c r="A1747" s="106" t="s">
        <v>2437</v>
      </c>
      <c r="B1747" s="21" t="s">
        <v>1503</v>
      </c>
      <c r="C1747" s="23" t="s">
        <v>1299</v>
      </c>
      <c r="D1747" s="23">
        <v>0</v>
      </c>
      <c r="E1747" s="23"/>
      <c r="F1747" s="23">
        <v>352600</v>
      </c>
      <c r="G1747" s="107">
        <f t="shared" si="109"/>
        <v>0</v>
      </c>
      <c r="I1747" s="7">
        <f>SUMIFS(NK_XUAT_NHAP!L:L,NK_XUAT_NHAP!E:E,A1747,NK_XUAT_NHAP!B:B,"PNK")</f>
        <v>0</v>
      </c>
      <c r="J1747" s="7">
        <f>SUMIFS(NK_XUAT_NHAP!O:O,NK_XUAT_NHAP!E:E,A1747,NK_XUAT_NHAP!B:B,"PNK")</f>
        <v>0</v>
      </c>
      <c r="K1747" s="7">
        <f>SUMIFS(NK_XUAT_NHAP!L:L,NK_XUAT_NHAP!E:E,A1747,NK_XUAT_NHAP!B:B,"PXK")</f>
        <v>0</v>
      </c>
      <c r="L1747" s="7">
        <f>SUMIFS(NK_XUAT_NHAP!O:O,NK_XUAT_NHAP!E:E,A1747,NK_XUAT_NHAP!B:B,"PXK")</f>
        <v>0</v>
      </c>
      <c r="M1747" s="7">
        <f t="shared" si="110"/>
        <v>0</v>
      </c>
      <c r="N1747" s="7">
        <f t="shared" si="111"/>
        <v>0</v>
      </c>
      <c r="O1747" s="7">
        <f t="shared" si="112"/>
        <v>0</v>
      </c>
    </row>
    <row r="1748" spans="1:15" ht="19.5" customHeight="1" x14ac:dyDescent="0.25">
      <c r="A1748" s="106" t="s">
        <v>2438</v>
      </c>
      <c r="B1748" s="21" t="s">
        <v>1505</v>
      </c>
      <c r="C1748" s="23">
        <v>0</v>
      </c>
      <c r="D1748" s="23">
        <v>0</v>
      </c>
      <c r="E1748" s="23"/>
      <c r="F1748" s="23">
        <v>0</v>
      </c>
      <c r="G1748" s="107">
        <f t="shared" si="109"/>
        <v>0</v>
      </c>
      <c r="I1748" s="7">
        <f>SUMIFS(NK_XUAT_NHAP!L:L,NK_XUAT_NHAP!E:E,A1748,NK_XUAT_NHAP!B:B,"PNK")</f>
        <v>0</v>
      </c>
      <c r="J1748" s="7">
        <f>SUMIFS(NK_XUAT_NHAP!O:O,NK_XUAT_NHAP!E:E,A1748,NK_XUAT_NHAP!B:B,"PNK")</f>
        <v>0</v>
      </c>
      <c r="K1748" s="7">
        <f>SUMIFS(NK_XUAT_NHAP!L:L,NK_XUAT_NHAP!E:E,A1748,NK_XUAT_NHAP!B:B,"PXK")</f>
        <v>0</v>
      </c>
      <c r="L1748" s="7">
        <f>SUMIFS(NK_XUAT_NHAP!O:O,NK_XUAT_NHAP!E:E,A1748,NK_XUAT_NHAP!B:B,"PXK")</f>
        <v>0</v>
      </c>
      <c r="M1748" s="7">
        <f t="shared" si="110"/>
        <v>0</v>
      </c>
      <c r="N1748" s="7">
        <f t="shared" si="111"/>
        <v>0</v>
      </c>
      <c r="O1748" s="7">
        <f t="shared" si="112"/>
        <v>0</v>
      </c>
    </row>
    <row r="1749" spans="1:15" ht="19.5" customHeight="1" x14ac:dyDescent="0.25">
      <c r="A1749" s="106" t="s">
        <v>2439</v>
      </c>
      <c r="B1749" s="21" t="s">
        <v>1507</v>
      </c>
      <c r="C1749" s="23" t="s">
        <v>49</v>
      </c>
      <c r="D1749" s="23">
        <v>0</v>
      </c>
      <c r="E1749" s="23"/>
      <c r="F1749" s="23">
        <v>3300</v>
      </c>
      <c r="G1749" s="107">
        <f t="shared" si="109"/>
        <v>0</v>
      </c>
      <c r="I1749" s="7">
        <f>SUMIFS(NK_XUAT_NHAP!L:L,NK_XUAT_NHAP!E:E,A1749,NK_XUAT_NHAP!B:B,"PNK")</f>
        <v>0</v>
      </c>
      <c r="J1749" s="7">
        <f>SUMIFS(NK_XUAT_NHAP!O:O,NK_XUAT_NHAP!E:E,A1749,NK_XUAT_NHAP!B:B,"PNK")</f>
        <v>0</v>
      </c>
      <c r="K1749" s="7">
        <f>SUMIFS(NK_XUAT_NHAP!L:L,NK_XUAT_NHAP!E:E,A1749,NK_XUAT_NHAP!B:B,"PXK")</f>
        <v>0</v>
      </c>
      <c r="L1749" s="7">
        <f>SUMIFS(NK_XUAT_NHAP!O:O,NK_XUAT_NHAP!E:E,A1749,NK_XUAT_NHAP!B:B,"PXK")</f>
        <v>0</v>
      </c>
      <c r="M1749" s="7">
        <f t="shared" si="110"/>
        <v>0</v>
      </c>
      <c r="N1749" s="7">
        <f t="shared" si="111"/>
        <v>0</v>
      </c>
      <c r="O1749" s="7">
        <f t="shared" si="112"/>
        <v>0</v>
      </c>
    </row>
    <row r="1750" spans="1:15" ht="19.5" customHeight="1" x14ac:dyDescent="0.25">
      <c r="A1750" s="106" t="s">
        <v>2440</v>
      </c>
      <c r="B1750" s="21" t="s">
        <v>1509</v>
      </c>
      <c r="C1750" s="23" t="s">
        <v>49</v>
      </c>
      <c r="D1750" s="23">
        <v>0</v>
      </c>
      <c r="E1750" s="23"/>
      <c r="F1750" s="23">
        <v>4500</v>
      </c>
      <c r="G1750" s="107">
        <f t="shared" si="109"/>
        <v>0</v>
      </c>
      <c r="I1750" s="7">
        <f>SUMIFS(NK_XUAT_NHAP!L:L,NK_XUAT_NHAP!E:E,A1750,NK_XUAT_NHAP!B:B,"PNK")</f>
        <v>0</v>
      </c>
      <c r="J1750" s="7">
        <f>SUMIFS(NK_XUAT_NHAP!O:O,NK_XUAT_NHAP!E:E,A1750,NK_XUAT_NHAP!B:B,"PNK")</f>
        <v>0</v>
      </c>
      <c r="K1750" s="7">
        <f>SUMIFS(NK_XUAT_NHAP!L:L,NK_XUAT_NHAP!E:E,A1750,NK_XUAT_NHAP!B:B,"PXK")</f>
        <v>0</v>
      </c>
      <c r="L1750" s="7">
        <f>SUMIFS(NK_XUAT_NHAP!O:O,NK_XUAT_NHAP!E:E,A1750,NK_XUAT_NHAP!B:B,"PXK")</f>
        <v>0</v>
      </c>
      <c r="M1750" s="7">
        <f t="shared" si="110"/>
        <v>0</v>
      </c>
      <c r="N1750" s="7">
        <f t="shared" si="111"/>
        <v>0</v>
      </c>
      <c r="O1750" s="7">
        <f t="shared" si="112"/>
        <v>0</v>
      </c>
    </row>
    <row r="1751" spans="1:15" ht="19.5" customHeight="1" x14ac:dyDescent="0.25">
      <c r="A1751" s="106" t="s">
        <v>2441</v>
      </c>
      <c r="B1751" s="21" t="s">
        <v>1511</v>
      </c>
      <c r="C1751" s="23" t="s">
        <v>49</v>
      </c>
      <c r="D1751" s="23">
        <v>0</v>
      </c>
      <c r="E1751" s="23"/>
      <c r="F1751" s="23">
        <v>4600</v>
      </c>
      <c r="G1751" s="107">
        <f t="shared" si="109"/>
        <v>0</v>
      </c>
      <c r="I1751" s="7">
        <f>SUMIFS(NK_XUAT_NHAP!L:L,NK_XUAT_NHAP!E:E,A1751,NK_XUAT_NHAP!B:B,"PNK")</f>
        <v>0</v>
      </c>
      <c r="J1751" s="7">
        <f>SUMIFS(NK_XUAT_NHAP!O:O,NK_XUAT_NHAP!E:E,A1751,NK_XUAT_NHAP!B:B,"PNK")</f>
        <v>0</v>
      </c>
      <c r="K1751" s="7">
        <f>SUMIFS(NK_XUAT_NHAP!L:L,NK_XUAT_NHAP!E:E,A1751,NK_XUAT_NHAP!B:B,"PXK")</f>
        <v>0</v>
      </c>
      <c r="L1751" s="7">
        <f>SUMIFS(NK_XUAT_NHAP!O:O,NK_XUAT_NHAP!E:E,A1751,NK_XUAT_NHAP!B:B,"PXK")</f>
        <v>0</v>
      </c>
      <c r="M1751" s="7">
        <f t="shared" si="110"/>
        <v>0</v>
      </c>
      <c r="N1751" s="7">
        <f t="shared" si="111"/>
        <v>0</v>
      </c>
      <c r="O1751" s="7">
        <f t="shared" si="112"/>
        <v>0</v>
      </c>
    </row>
    <row r="1752" spans="1:15" ht="19.5" customHeight="1" x14ac:dyDescent="0.25">
      <c r="A1752" s="106" t="s">
        <v>2442</v>
      </c>
      <c r="B1752" s="21" t="s">
        <v>1513</v>
      </c>
      <c r="C1752" s="23" t="s">
        <v>49</v>
      </c>
      <c r="D1752" s="23">
        <v>0</v>
      </c>
      <c r="E1752" s="23"/>
      <c r="F1752" s="23">
        <v>6100</v>
      </c>
      <c r="G1752" s="107">
        <f t="shared" si="109"/>
        <v>0</v>
      </c>
      <c r="I1752" s="7">
        <f>SUMIFS(NK_XUAT_NHAP!L:L,NK_XUAT_NHAP!E:E,A1752,NK_XUAT_NHAP!B:B,"PNK")</f>
        <v>0</v>
      </c>
      <c r="J1752" s="7">
        <f>SUMIFS(NK_XUAT_NHAP!O:O,NK_XUAT_NHAP!E:E,A1752,NK_XUAT_NHAP!B:B,"PNK")</f>
        <v>0</v>
      </c>
      <c r="K1752" s="7">
        <f>SUMIFS(NK_XUAT_NHAP!L:L,NK_XUAT_NHAP!E:E,A1752,NK_XUAT_NHAP!B:B,"PXK")</f>
        <v>0</v>
      </c>
      <c r="L1752" s="7">
        <f>SUMIFS(NK_XUAT_NHAP!O:O,NK_XUAT_NHAP!E:E,A1752,NK_XUAT_NHAP!B:B,"PXK")</f>
        <v>0</v>
      </c>
      <c r="M1752" s="7">
        <f t="shared" si="110"/>
        <v>0</v>
      </c>
      <c r="N1752" s="7">
        <f t="shared" si="111"/>
        <v>0</v>
      </c>
      <c r="O1752" s="7">
        <f t="shared" si="112"/>
        <v>0</v>
      </c>
    </row>
    <row r="1753" spans="1:15" ht="19.5" customHeight="1" x14ac:dyDescent="0.25">
      <c r="A1753" s="106" t="s">
        <v>2443</v>
      </c>
      <c r="B1753" s="21" t="s">
        <v>1515</v>
      </c>
      <c r="C1753" s="23" t="s">
        <v>49</v>
      </c>
      <c r="D1753" s="23">
        <v>0</v>
      </c>
      <c r="E1753" s="23"/>
      <c r="F1753" s="23">
        <v>8900</v>
      </c>
      <c r="G1753" s="107">
        <f t="shared" si="109"/>
        <v>0</v>
      </c>
      <c r="I1753" s="7">
        <f>SUMIFS(NK_XUAT_NHAP!L:L,NK_XUAT_NHAP!E:E,A1753,NK_XUAT_NHAP!B:B,"PNK")</f>
        <v>0</v>
      </c>
      <c r="J1753" s="7">
        <f>SUMIFS(NK_XUAT_NHAP!O:O,NK_XUAT_NHAP!E:E,A1753,NK_XUAT_NHAP!B:B,"PNK")</f>
        <v>0</v>
      </c>
      <c r="K1753" s="7">
        <f>SUMIFS(NK_XUAT_NHAP!L:L,NK_XUAT_NHAP!E:E,A1753,NK_XUAT_NHAP!B:B,"PXK")</f>
        <v>0</v>
      </c>
      <c r="L1753" s="7">
        <f>SUMIFS(NK_XUAT_NHAP!O:O,NK_XUAT_NHAP!E:E,A1753,NK_XUAT_NHAP!B:B,"PXK")</f>
        <v>0</v>
      </c>
      <c r="M1753" s="7">
        <f t="shared" si="110"/>
        <v>0</v>
      </c>
      <c r="N1753" s="7">
        <f t="shared" si="111"/>
        <v>0</v>
      </c>
      <c r="O1753" s="7">
        <f t="shared" si="112"/>
        <v>0</v>
      </c>
    </row>
    <row r="1754" spans="1:15" ht="19.5" customHeight="1" x14ac:dyDescent="0.25">
      <c r="A1754" s="106" t="s">
        <v>2444</v>
      </c>
      <c r="B1754" s="21" t="s">
        <v>1517</v>
      </c>
      <c r="C1754" s="23" t="s">
        <v>49</v>
      </c>
      <c r="D1754" s="23">
        <v>0</v>
      </c>
      <c r="E1754" s="23"/>
      <c r="F1754" s="23">
        <v>9400</v>
      </c>
      <c r="G1754" s="107">
        <f t="shared" si="109"/>
        <v>0</v>
      </c>
      <c r="I1754" s="7">
        <f>SUMIFS(NK_XUAT_NHAP!L:L,NK_XUAT_NHAP!E:E,A1754,NK_XUAT_NHAP!B:B,"PNK")</f>
        <v>0</v>
      </c>
      <c r="J1754" s="7">
        <f>SUMIFS(NK_XUAT_NHAP!O:O,NK_XUAT_NHAP!E:E,A1754,NK_XUAT_NHAP!B:B,"PNK")</f>
        <v>0</v>
      </c>
      <c r="K1754" s="7">
        <f>SUMIFS(NK_XUAT_NHAP!L:L,NK_XUAT_NHAP!E:E,A1754,NK_XUAT_NHAP!B:B,"PXK")</f>
        <v>0</v>
      </c>
      <c r="L1754" s="7">
        <f>SUMIFS(NK_XUAT_NHAP!O:O,NK_XUAT_NHAP!E:E,A1754,NK_XUAT_NHAP!B:B,"PXK")</f>
        <v>0</v>
      </c>
      <c r="M1754" s="7">
        <f t="shared" si="110"/>
        <v>0</v>
      </c>
      <c r="N1754" s="7">
        <f t="shared" si="111"/>
        <v>0</v>
      </c>
      <c r="O1754" s="7">
        <f t="shared" si="112"/>
        <v>0</v>
      </c>
    </row>
    <row r="1755" spans="1:15" ht="19.5" customHeight="1" x14ac:dyDescent="0.25">
      <c r="A1755" s="106" t="s">
        <v>2445</v>
      </c>
      <c r="B1755" s="21" t="s">
        <v>1519</v>
      </c>
      <c r="C1755" s="23" t="s">
        <v>49</v>
      </c>
      <c r="D1755" s="23">
        <v>0</v>
      </c>
      <c r="E1755" s="23"/>
      <c r="F1755" s="23">
        <v>12300</v>
      </c>
      <c r="G1755" s="107">
        <f t="shared" si="109"/>
        <v>0</v>
      </c>
      <c r="I1755" s="7">
        <f>SUMIFS(NK_XUAT_NHAP!L:L,NK_XUAT_NHAP!E:E,A1755,NK_XUAT_NHAP!B:B,"PNK")</f>
        <v>0</v>
      </c>
      <c r="J1755" s="7">
        <f>SUMIFS(NK_XUAT_NHAP!O:O,NK_XUAT_NHAP!E:E,A1755,NK_XUAT_NHAP!B:B,"PNK")</f>
        <v>0</v>
      </c>
      <c r="K1755" s="7">
        <f>SUMIFS(NK_XUAT_NHAP!L:L,NK_XUAT_NHAP!E:E,A1755,NK_XUAT_NHAP!B:B,"PXK")</f>
        <v>0</v>
      </c>
      <c r="L1755" s="7">
        <f>SUMIFS(NK_XUAT_NHAP!O:O,NK_XUAT_NHAP!E:E,A1755,NK_XUAT_NHAP!B:B,"PXK")</f>
        <v>0</v>
      </c>
      <c r="M1755" s="7">
        <f t="shared" si="110"/>
        <v>0</v>
      </c>
      <c r="N1755" s="7">
        <f t="shared" si="111"/>
        <v>0</v>
      </c>
      <c r="O1755" s="7">
        <f t="shared" si="112"/>
        <v>0</v>
      </c>
    </row>
    <row r="1756" spans="1:15" ht="19.5" customHeight="1" x14ac:dyDescent="0.25">
      <c r="A1756" s="106" t="s">
        <v>2446</v>
      </c>
      <c r="B1756" s="21" t="s">
        <v>1521</v>
      </c>
      <c r="C1756" s="23" t="s">
        <v>49</v>
      </c>
      <c r="D1756" s="23">
        <v>0</v>
      </c>
      <c r="E1756" s="23"/>
      <c r="F1756" s="23">
        <v>16500</v>
      </c>
      <c r="G1756" s="107">
        <f t="shared" si="109"/>
        <v>0</v>
      </c>
      <c r="I1756" s="7">
        <f>SUMIFS(NK_XUAT_NHAP!L:L,NK_XUAT_NHAP!E:E,A1756,NK_XUAT_NHAP!B:B,"PNK")</f>
        <v>0</v>
      </c>
      <c r="J1756" s="7">
        <f>SUMIFS(NK_XUAT_NHAP!O:O,NK_XUAT_NHAP!E:E,A1756,NK_XUAT_NHAP!B:B,"PNK")</f>
        <v>0</v>
      </c>
      <c r="K1756" s="7">
        <f>SUMIFS(NK_XUAT_NHAP!L:L,NK_XUAT_NHAP!E:E,A1756,NK_XUAT_NHAP!B:B,"PXK")</f>
        <v>0</v>
      </c>
      <c r="L1756" s="7">
        <f>SUMIFS(NK_XUAT_NHAP!O:O,NK_XUAT_NHAP!E:E,A1756,NK_XUAT_NHAP!B:B,"PXK")</f>
        <v>0</v>
      </c>
      <c r="M1756" s="7">
        <f t="shared" si="110"/>
        <v>0</v>
      </c>
      <c r="N1756" s="7">
        <f t="shared" si="111"/>
        <v>0</v>
      </c>
      <c r="O1756" s="7">
        <f t="shared" si="112"/>
        <v>0</v>
      </c>
    </row>
    <row r="1757" spans="1:15" ht="19.5" customHeight="1" x14ac:dyDescent="0.25">
      <c r="A1757" s="106" t="s">
        <v>2447</v>
      </c>
      <c r="B1757" s="21" t="s">
        <v>1523</v>
      </c>
      <c r="C1757" s="23" t="s">
        <v>49</v>
      </c>
      <c r="D1757" s="23">
        <v>0</v>
      </c>
      <c r="E1757" s="23"/>
      <c r="F1757" s="23">
        <v>19400</v>
      </c>
      <c r="G1757" s="107">
        <f t="shared" si="109"/>
        <v>0</v>
      </c>
      <c r="I1757" s="7">
        <f>SUMIFS(NK_XUAT_NHAP!L:L,NK_XUAT_NHAP!E:E,A1757,NK_XUAT_NHAP!B:B,"PNK")</f>
        <v>0</v>
      </c>
      <c r="J1757" s="7">
        <f>SUMIFS(NK_XUAT_NHAP!O:O,NK_XUAT_NHAP!E:E,A1757,NK_XUAT_NHAP!B:B,"PNK")</f>
        <v>0</v>
      </c>
      <c r="K1757" s="7">
        <f>SUMIFS(NK_XUAT_NHAP!L:L,NK_XUAT_NHAP!E:E,A1757,NK_XUAT_NHAP!B:B,"PXK")</f>
        <v>0</v>
      </c>
      <c r="L1757" s="7">
        <f>SUMIFS(NK_XUAT_NHAP!O:O,NK_XUAT_NHAP!E:E,A1757,NK_XUAT_NHAP!B:B,"PXK")</f>
        <v>0</v>
      </c>
      <c r="M1757" s="7">
        <f t="shared" si="110"/>
        <v>0</v>
      </c>
      <c r="N1757" s="7">
        <f t="shared" si="111"/>
        <v>0</v>
      </c>
      <c r="O1757" s="7">
        <f t="shared" si="112"/>
        <v>0</v>
      </c>
    </row>
    <row r="1758" spans="1:15" ht="19.5" customHeight="1" x14ac:dyDescent="0.25">
      <c r="A1758" s="106" t="s">
        <v>2448</v>
      </c>
      <c r="B1758" s="21" t="s">
        <v>1525</v>
      </c>
      <c r="C1758" s="23" t="s">
        <v>49</v>
      </c>
      <c r="D1758" s="23">
        <v>0</v>
      </c>
      <c r="E1758" s="23"/>
      <c r="F1758" s="23">
        <v>26300</v>
      </c>
      <c r="G1758" s="107">
        <f t="shared" si="109"/>
        <v>0</v>
      </c>
      <c r="I1758" s="7">
        <f>SUMIFS(NK_XUAT_NHAP!L:L,NK_XUAT_NHAP!E:E,A1758,NK_XUAT_NHAP!B:B,"PNK")</f>
        <v>0</v>
      </c>
      <c r="J1758" s="7">
        <f>SUMIFS(NK_XUAT_NHAP!O:O,NK_XUAT_NHAP!E:E,A1758,NK_XUAT_NHAP!B:B,"PNK")</f>
        <v>0</v>
      </c>
      <c r="K1758" s="7">
        <f>SUMIFS(NK_XUAT_NHAP!L:L,NK_XUAT_NHAP!E:E,A1758,NK_XUAT_NHAP!B:B,"PXK")</f>
        <v>0</v>
      </c>
      <c r="L1758" s="7">
        <f>SUMIFS(NK_XUAT_NHAP!O:O,NK_XUAT_NHAP!E:E,A1758,NK_XUAT_NHAP!B:B,"PXK")</f>
        <v>0</v>
      </c>
      <c r="M1758" s="7">
        <f t="shared" si="110"/>
        <v>0</v>
      </c>
      <c r="N1758" s="7">
        <f t="shared" si="111"/>
        <v>0</v>
      </c>
      <c r="O1758" s="7">
        <f t="shared" si="112"/>
        <v>0</v>
      </c>
    </row>
    <row r="1759" spans="1:15" ht="19.5" customHeight="1" x14ac:dyDescent="0.25">
      <c r="A1759" s="106" t="s">
        <v>2449</v>
      </c>
      <c r="B1759" s="21" t="s">
        <v>1527</v>
      </c>
      <c r="C1759" s="23" t="s">
        <v>49</v>
      </c>
      <c r="D1759" s="23">
        <v>0</v>
      </c>
      <c r="E1759" s="23"/>
      <c r="F1759" s="23">
        <v>29100</v>
      </c>
      <c r="G1759" s="107">
        <f t="shared" si="109"/>
        <v>0</v>
      </c>
      <c r="I1759" s="7">
        <f>SUMIFS(NK_XUAT_NHAP!L:L,NK_XUAT_NHAP!E:E,A1759,NK_XUAT_NHAP!B:B,"PNK")</f>
        <v>0</v>
      </c>
      <c r="J1759" s="7">
        <f>SUMIFS(NK_XUAT_NHAP!O:O,NK_XUAT_NHAP!E:E,A1759,NK_XUAT_NHAP!B:B,"PNK")</f>
        <v>0</v>
      </c>
      <c r="K1759" s="7">
        <f>SUMIFS(NK_XUAT_NHAP!L:L,NK_XUAT_NHAP!E:E,A1759,NK_XUAT_NHAP!B:B,"PXK")</f>
        <v>0</v>
      </c>
      <c r="L1759" s="7">
        <f>SUMIFS(NK_XUAT_NHAP!O:O,NK_XUAT_NHAP!E:E,A1759,NK_XUAT_NHAP!B:B,"PXK")</f>
        <v>0</v>
      </c>
      <c r="M1759" s="7">
        <f t="shared" si="110"/>
        <v>0</v>
      </c>
      <c r="N1759" s="7">
        <f t="shared" si="111"/>
        <v>0</v>
      </c>
      <c r="O1759" s="7">
        <f t="shared" si="112"/>
        <v>0</v>
      </c>
    </row>
    <row r="1760" spans="1:15" ht="19.5" customHeight="1" x14ac:dyDescent="0.25">
      <c r="A1760" s="106" t="s">
        <v>2450</v>
      </c>
      <c r="B1760" s="21" t="s">
        <v>1529</v>
      </c>
      <c r="C1760" s="23" t="s">
        <v>49</v>
      </c>
      <c r="D1760" s="23">
        <v>0</v>
      </c>
      <c r="E1760" s="23"/>
      <c r="F1760" s="23">
        <v>5800</v>
      </c>
      <c r="G1760" s="107">
        <f t="shared" si="109"/>
        <v>0</v>
      </c>
      <c r="I1760" s="7">
        <f>SUMIFS(NK_XUAT_NHAP!L:L,NK_XUAT_NHAP!E:E,A1760,NK_XUAT_NHAP!B:B,"PNK")</f>
        <v>0</v>
      </c>
      <c r="J1760" s="7">
        <f>SUMIFS(NK_XUAT_NHAP!O:O,NK_XUAT_NHAP!E:E,A1760,NK_XUAT_NHAP!B:B,"PNK")</f>
        <v>0</v>
      </c>
      <c r="K1760" s="7">
        <f>SUMIFS(NK_XUAT_NHAP!L:L,NK_XUAT_NHAP!E:E,A1760,NK_XUAT_NHAP!B:B,"PXK")</f>
        <v>0</v>
      </c>
      <c r="L1760" s="7">
        <f>SUMIFS(NK_XUAT_NHAP!O:O,NK_XUAT_NHAP!E:E,A1760,NK_XUAT_NHAP!B:B,"PXK")</f>
        <v>0</v>
      </c>
      <c r="M1760" s="7">
        <f t="shared" si="110"/>
        <v>0</v>
      </c>
      <c r="N1760" s="7">
        <f t="shared" si="111"/>
        <v>0</v>
      </c>
      <c r="O1760" s="7">
        <f t="shared" si="112"/>
        <v>0</v>
      </c>
    </row>
    <row r="1761" spans="1:15" ht="19.5" customHeight="1" x14ac:dyDescent="0.25">
      <c r="A1761" s="106" t="s">
        <v>2451</v>
      </c>
      <c r="B1761" s="21" t="s">
        <v>1531</v>
      </c>
      <c r="C1761" s="23" t="s">
        <v>49</v>
      </c>
      <c r="D1761" s="23">
        <v>0</v>
      </c>
      <c r="E1761" s="23"/>
      <c r="F1761" s="23">
        <v>6700</v>
      </c>
      <c r="G1761" s="107">
        <f t="shared" si="109"/>
        <v>0</v>
      </c>
      <c r="I1761" s="7">
        <f>SUMIFS(NK_XUAT_NHAP!L:L,NK_XUAT_NHAP!E:E,A1761,NK_XUAT_NHAP!B:B,"PNK")</f>
        <v>100</v>
      </c>
      <c r="J1761" s="7">
        <f>SUMIFS(NK_XUAT_NHAP!O:O,NK_XUAT_NHAP!E:E,A1761,NK_XUAT_NHAP!B:B,"PNK")</f>
        <v>610000</v>
      </c>
      <c r="K1761" s="7">
        <f>SUMIFS(NK_XUAT_NHAP!L:L,NK_XUAT_NHAP!E:E,A1761,NK_XUAT_NHAP!B:B,"PXK")</f>
        <v>100</v>
      </c>
      <c r="L1761" s="7">
        <f>SUMIFS(NK_XUAT_NHAP!O:O,NK_XUAT_NHAP!E:E,A1761,NK_XUAT_NHAP!B:B,"PXK")</f>
        <v>910000</v>
      </c>
      <c r="M1761" s="7">
        <f t="shared" si="110"/>
        <v>0</v>
      </c>
      <c r="N1761" s="7">
        <f t="shared" si="111"/>
        <v>-300000</v>
      </c>
      <c r="O1761" s="7">
        <f t="shared" si="112"/>
        <v>0</v>
      </c>
    </row>
    <row r="1762" spans="1:15" ht="19.5" customHeight="1" x14ac:dyDescent="0.25">
      <c r="A1762" s="106" t="s">
        <v>2452</v>
      </c>
      <c r="B1762" s="21" t="s">
        <v>1533</v>
      </c>
      <c r="C1762" s="23" t="s">
        <v>49</v>
      </c>
      <c r="D1762" s="23">
        <v>0</v>
      </c>
      <c r="E1762" s="23"/>
      <c r="F1762" s="23">
        <v>7700</v>
      </c>
      <c r="G1762" s="107">
        <f t="shared" si="109"/>
        <v>0</v>
      </c>
      <c r="I1762" s="7">
        <f>SUMIFS(NK_XUAT_NHAP!L:L,NK_XUAT_NHAP!E:E,A1762,NK_XUAT_NHAP!B:B,"PNK")</f>
        <v>0</v>
      </c>
      <c r="J1762" s="7">
        <f>SUMIFS(NK_XUAT_NHAP!O:O,NK_XUAT_NHAP!E:E,A1762,NK_XUAT_NHAP!B:B,"PNK")</f>
        <v>0</v>
      </c>
      <c r="K1762" s="7">
        <f>SUMIFS(NK_XUAT_NHAP!L:L,NK_XUAT_NHAP!E:E,A1762,NK_XUAT_NHAP!B:B,"PXK")</f>
        <v>0</v>
      </c>
      <c r="L1762" s="7">
        <f>SUMIFS(NK_XUAT_NHAP!O:O,NK_XUAT_NHAP!E:E,A1762,NK_XUAT_NHAP!B:B,"PXK")</f>
        <v>0</v>
      </c>
      <c r="M1762" s="7">
        <f t="shared" si="110"/>
        <v>0</v>
      </c>
      <c r="N1762" s="7">
        <f t="shared" si="111"/>
        <v>0</v>
      </c>
      <c r="O1762" s="7">
        <f t="shared" si="112"/>
        <v>0</v>
      </c>
    </row>
    <row r="1763" spans="1:15" ht="19.5" customHeight="1" x14ac:dyDescent="0.25">
      <c r="A1763" s="106" t="s">
        <v>2453</v>
      </c>
      <c r="B1763" s="21" t="s">
        <v>1535</v>
      </c>
      <c r="C1763" s="23" t="s">
        <v>49</v>
      </c>
      <c r="D1763" s="23">
        <v>0</v>
      </c>
      <c r="E1763" s="23"/>
      <c r="F1763" s="23">
        <v>12600</v>
      </c>
      <c r="G1763" s="107">
        <f t="shared" si="109"/>
        <v>0</v>
      </c>
      <c r="I1763" s="7">
        <f>SUMIFS(NK_XUAT_NHAP!L:L,NK_XUAT_NHAP!E:E,A1763,NK_XUAT_NHAP!B:B,"PNK")</f>
        <v>0</v>
      </c>
      <c r="J1763" s="7">
        <f>SUMIFS(NK_XUAT_NHAP!O:O,NK_XUAT_NHAP!E:E,A1763,NK_XUAT_NHAP!B:B,"PNK")</f>
        <v>0</v>
      </c>
      <c r="K1763" s="7">
        <f>SUMIFS(NK_XUAT_NHAP!L:L,NK_XUAT_NHAP!E:E,A1763,NK_XUAT_NHAP!B:B,"PXK")</f>
        <v>0</v>
      </c>
      <c r="L1763" s="7">
        <f>SUMIFS(NK_XUAT_NHAP!O:O,NK_XUAT_NHAP!E:E,A1763,NK_XUAT_NHAP!B:B,"PXK")</f>
        <v>0</v>
      </c>
      <c r="M1763" s="7">
        <f t="shared" si="110"/>
        <v>0</v>
      </c>
      <c r="N1763" s="7">
        <f t="shared" si="111"/>
        <v>0</v>
      </c>
      <c r="O1763" s="7">
        <f t="shared" si="112"/>
        <v>0</v>
      </c>
    </row>
    <row r="1764" spans="1:15" ht="19.5" customHeight="1" x14ac:dyDescent="0.25">
      <c r="A1764" s="106" t="s">
        <v>2454</v>
      </c>
      <c r="B1764" s="21" t="s">
        <v>1537</v>
      </c>
      <c r="C1764" s="23" t="s">
        <v>49</v>
      </c>
      <c r="D1764" s="23">
        <v>0</v>
      </c>
      <c r="E1764" s="23"/>
      <c r="F1764" s="23">
        <v>15000</v>
      </c>
      <c r="G1764" s="107">
        <f t="shared" si="109"/>
        <v>0</v>
      </c>
      <c r="I1764" s="7">
        <f>SUMIFS(NK_XUAT_NHAP!L:L,NK_XUAT_NHAP!E:E,A1764,NK_XUAT_NHAP!B:B,"PNK")</f>
        <v>0</v>
      </c>
      <c r="J1764" s="7">
        <f>SUMIFS(NK_XUAT_NHAP!O:O,NK_XUAT_NHAP!E:E,A1764,NK_XUAT_NHAP!B:B,"PNK")</f>
        <v>0</v>
      </c>
      <c r="K1764" s="7">
        <f>SUMIFS(NK_XUAT_NHAP!L:L,NK_XUAT_NHAP!E:E,A1764,NK_XUAT_NHAP!B:B,"PXK")</f>
        <v>0</v>
      </c>
      <c r="L1764" s="7">
        <f>SUMIFS(NK_XUAT_NHAP!O:O,NK_XUAT_NHAP!E:E,A1764,NK_XUAT_NHAP!B:B,"PXK")</f>
        <v>0</v>
      </c>
      <c r="M1764" s="7">
        <f t="shared" si="110"/>
        <v>0</v>
      </c>
      <c r="N1764" s="7">
        <f t="shared" si="111"/>
        <v>0</v>
      </c>
      <c r="O1764" s="7">
        <f t="shared" si="112"/>
        <v>0</v>
      </c>
    </row>
    <row r="1765" spans="1:15" ht="19.5" customHeight="1" x14ac:dyDescent="0.25">
      <c r="A1765" s="106" t="s">
        <v>2455</v>
      </c>
      <c r="B1765" s="21" t="s">
        <v>1539</v>
      </c>
      <c r="C1765" s="23" t="s">
        <v>49</v>
      </c>
      <c r="D1765" s="23">
        <v>0</v>
      </c>
      <c r="E1765" s="23"/>
      <c r="F1765" s="23">
        <v>20500</v>
      </c>
      <c r="G1765" s="107">
        <f t="shared" si="109"/>
        <v>0</v>
      </c>
      <c r="I1765" s="7">
        <f>SUMIFS(NK_XUAT_NHAP!L:L,NK_XUAT_NHAP!E:E,A1765,NK_XUAT_NHAP!B:B,"PNK")</f>
        <v>0</v>
      </c>
      <c r="J1765" s="7">
        <f>SUMIFS(NK_XUAT_NHAP!O:O,NK_XUAT_NHAP!E:E,A1765,NK_XUAT_NHAP!B:B,"PNK")</f>
        <v>0</v>
      </c>
      <c r="K1765" s="7">
        <f>SUMIFS(NK_XUAT_NHAP!L:L,NK_XUAT_NHAP!E:E,A1765,NK_XUAT_NHAP!B:B,"PXK")</f>
        <v>0</v>
      </c>
      <c r="L1765" s="7">
        <f>SUMIFS(NK_XUAT_NHAP!O:O,NK_XUAT_NHAP!E:E,A1765,NK_XUAT_NHAP!B:B,"PXK")</f>
        <v>0</v>
      </c>
      <c r="M1765" s="7">
        <f t="shared" si="110"/>
        <v>0</v>
      </c>
      <c r="N1765" s="7">
        <f t="shared" si="111"/>
        <v>0</v>
      </c>
      <c r="O1765" s="7">
        <f t="shared" si="112"/>
        <v>0</v>
      </c>
    </row>
    <row r="1766" spans="1:15" ht="19.5" customHeight="1" x14ac:dyDescent="0.25">
      <c r="A1766" s="106" t="s">
        <v>2456</v>
      </c>
      <c r="B1766" s="21" t="s">
        <v>1541</v>
      </c>
      <c r="C1766" s="23" t="s">
        <v>49</v>
      </c>
      <c r="D1766" s="23">
        <v>0</v>
      </c>
      <c r="E1766" s="23"/>
      <c r="F1766" s="23">
        <v>23200</v>
      </c>
      <c r="G1766" s="107">
        <f t="shared" si="109"/>
        <v>0</v>
      </c>
      <c r="I1766" s="7">
        <f>SUMIFS(NK_XUAT_NHAP!L:L,NK_XUAT_NHAP!E:E,A1766,NK_XUAT_NHAP!B:B,"PNK")</f>
        <v>0</v>
      </c>
      <c r="J1766" s="7">
        <f>SUMIFS(NK_XUAT_NHAP!O:O,NK_XUAT_NHAP!E:E,A1766,NK_XUAT_NHAP!B:B,"PNK")</f>
        <v>0</v>
      </c>
      <c r="K1766" s="7">
        <f>SUMIFS(NK_XUAT_NHAP!L:L,NK_XUAT_NHAP!E:E,A1766,NK_XUAT_NHAP!B:B,"PXK")</f>
        <v>0</v>
      </c>
      <c r="L1766" s="7">
        <f>SUMIFS(NK_XUAT_NHAP!O:O,NK_XUAT_NHAP!E:E,A1766,NK_XUAT_NHAP!B:B,"PXK")</f>
        <v>0</v>
      </c>
      <c r="M1766" s="7">
        <f t="shared" si="110"/>
        <v>0</v>
      </c>
      <c r="N1766" s="7">
        <f t="shared" si="111"/>
        <v>0</v>
      </c>
      <c r="O1766" s="7">
        <f t="shared" si="112"/>
        <v>0</v>
      </c>
    </row>
    <row r="1767" spans="1:15" ht="19.5" customHeight="1" x14ac:dyDescent="0.25">
      <c r="A1767" s="106" t="s">
        <v>2457</v>
      </c>
      <c r="B1767" s="21" t="s">
        <v>1543</v>
      </c>
      <c r="C1767" s="23" t="s">
        <v>49</v>
      </c>
      <c r="D1767" s="23">
        <v>0</v>
      </c>
      <c r="E1767" s="23"/>
      <c r="F1767" s="23">
        <v>26100</v>
      </c>
      <c r="G1767" s="107">
        <f t="shared" si="109"/>
        <v>0</v>
      </c>
      <c r="I1767" s="7">
        <f>SUMIFS(NK_XUAT_NHAP!L:L,NK_XUAT_NHAP!E:E,A1767,NK_XUAT_NHAP!B:B,"PNK")</f>
        <v>0</v>
      </c>
      <c r="J1767" s="7">
        <f>SUMIFS(NK_XUAT_NHAP!O:O,NK_XUAT_NHAP!E:E,A1767,NK_XUAT_NHAP!B:B,"PNK")</f>
        <v>0</v>
      </c>
      <c r="K1767" s="7">
        <f>SUMIFS(NK_XUAT_NHAP!L:L,NK_XUAT_NHAP!E:E,A1767,NK_XUAT_NHAP!B:B,"PXK")</f>
        <v>0</v>
      </c>
      <c r="L1767" s="7">
        <f>SUMIFS(NK_XUAT_NHAP!O:O,NK_XUAT_NHAP!E:E,A1767,NK_XUAT_NHAP!B:B,"PXK")</f>
        <v>0</v>
      </c>
      <c r="M1767" s="7">
        <f t="shared" si="110"/>
        <v>0</v>
      </c>
      <c r="N1767" s="7">
        <f t="shared" si="111"/>
        <v>0</v>
      </c>
      <c r="O1767" s="7">
        <f t="shared" si="112"/>
        <v>0</v>
      </c>
    </row>
    <row r="1768" spans="1:15" ht="19.5" customHeight="1" x14ac:dyDescent="0.25">
      <c r="A1768" s="106" t="s">
        <v>2458</v>
      </c>
      <c r="B1768" s="21" t="s">
        <v>1545</v>
      </c>
      <c r="C1768" s="23" t="s">
        <v>49</v>
      </c>
      <c r="D1768" s="23">
        <v>0</v>
      </c>
      <c r="E1768" s="23"/>
      <c r="F1768" s="23">
        <v>34700</v>
      </c>
      <c r="G1768" s="107">
        <f t="shared" si="109"/>
        <v>0</v>
      </c>
      <c r="I1768" s="7">
        <f>SUMIFS(NK_XUAT_NHAP!L:L,NK_XUAT_NHAP!E:E,A1768,NK_XUAT_NHAP!B:B,"PNK")</f>
        <v>0</v>
      </c>
      <c r="J1768" s="7">
        <f>SUMIFS(NK_XUAT_NHAP!O:O,NK_XUAT_NHAP!E:E,A1768,NK_XUAT_NHAP!B:B,"PNK")</f>
        <v>0</v>
      </c>
      <c r="K1768" s="7">
        <f>SUMIFS(NK_XUAT_NHAP!L:L,NK_XUAT_NHAP!E:E,A1768,NK_XUAT_NHAP!B:B,"PXK")</f>
        <v>0</v>
      </c>
      <c r="L1768" s="7">
        <f>SUMIFS(NK_XUAT_NHAP!O:O,NK_XUAT_NHAP!E:E,A1768,NK_XUAT_NHAP!B:B,"PXK")</f>
        <v>0</v>
      </c>
      <c r="M1768" s="7">
        <f t="shared" si="110"/>
        <v>0</v>
      </c>
      <c r="N1768" s="7">
        <f t="shared" si="111"/>
        <v>0</v>
      </c>
      <c r="O1768" s="7">
        <f t="shared" si="112"/>
        <v>0</v>
      </c>
    </row>
    <row r="1769" spans="1:15" ht="19.5" customHeight="1" x14ac:dyDescent="0.25">
      <c r="A1769" s="106" t="s">
        <v>2459</v>
      </c>
      <c r="B1769" s="21" t="s">
        <v>1547</v>
      </c>
      <c r="C1769" s="23" t="s">
        <v>49</v>
      </c>
      <c r="D1769" s="23">
        <v>0</v>
      </c>
      <c r="E1769" s="23"/>
      <c r="F1769" s="23">
        <v>44300</v>
      </c>
      <c r="G1769" s="107">
        <f t="shared" si="109"/>
        <v>0</v>
      </c>
      <c r="I1769" s="7">
        <f>SUMIFS(NK_XUAT_NHAP!L:L,NK_XUAT_NHAP!E:E,A1769,NK_XUAT_NHAP!B:B,"PNK")</f>
        <v>0</v>
      </c>
      <c r="J1769" s="7">
        <f>SUMIFS(NK_XUAT_NHAP!O:O,NK_XUAT_NHAP!E:E,A1769,NK_XUAT_NHAP!B:B,"PNK")</f>
        <v>0</v>
      </c>
      <c r="K1769" s="7">
        <f>SUMIFS(NK_XUAT_NHAP!L:L,NK_XUAT_NHAP!E:E,A1769,NK_XUAT_NHAP!B:B,"PXK")</f>
        <v>0</v>
      </c>
      <c r="L1769" s="7">
        <f>SUMIFS(NK_XUAT_NHAP!O:O,NK_XUAT_NHAP!E:E,A1769,NK_XUAT_NHAP!B:B,"PXK")</f>
        <v>0</v>
      </c>
      <c r="M1769" s="7">
        <f t="shared" si="110"/>
        <v>0</v>
      </c>
      <c r="N1769" s="7">
        <f t="shared" si="111"/>
        <v>0</v>
      </c>
      <c r="O1769" s="7">
        <f t="shared" si="112"/>
        <v>0</v>
      </c>
    </row>
    <row r="1770" spans="1:15" ht="19.5" customHeight="1" x14ac:dyDescent="0.25">
      <c r="A1770" s="106" t="s">
        <v>2460</v>
      </c>
      <c r="B1770" s="21" t="s">
        <v>1549</v>
      </c>
      <c r="C1770" s="23">
        <v>0</v>
      </c>
      <c r="D1770" s="23">
        <v>0</v>
      </c>
      <c r="E1770" s="23"/>
      <c r="F1770" s="23">
        <v>0</v>
      </c>
      <c r="G1770" s="107">
        <f t="shared" si="109"/>
        <v>0</v>
      </c>
      <c r="I1770" s="7">
        <f>SUMIFS(NK_XUAT_NHAP!L:L,NK_XUAT_NHAP!E:E,A1770,NK_XUAT_NHAP!B:B,"PNK")</f>
        <v>0</v>
      </c>
      <c r="J1770" s="7">
        <f>SUMIFS(NK_XUAT_NHAP!O:O,NK_XUAT_NHAP!E:E,A1770,NK_XUAT_NHAP!B:B,"PNK")</f>
        <v>0</v>
      </c>
      <c r="K1770" s="7">
        <f>SUMIFS(NK_XUAT_NHAP!L:L,NK_XUAT_NHAP!E:E,A1770,NK_XUAT_NHAP!B:B,"PXK")</f>
        <v>0</v>
      </c>
      <c r="L1770" s="7">
        <f>SUMIFS(NK_XUAT_NHAP!O:O,NK_XUAT_NHAP!E:E,A1770,NK_XUAT_NHAP!B:B,"PXK")</f>
        <v>0</v>
      </c>
      <c r="M1770" s="7">
        <f t="shared" si="110"/>
        <v>0</v>
      </c>
      <c r="N1770" s="7">
        <f t="shared" si="111"/>
        <v>0</v>
      </c>
      <c r="O1770" s="7">
        <f t="shared" si="112"/>
        <v>0</v>
      </c>
    </row>
    <row r="1771" spans="1:15" ht="19.5" customHeight="1" x14ac:dyDescent="0.25">
      <c r="A1771" s="106" t="s">
        <v>2461</v>
      </c>
      <c r="B1771" s="21" t="s">
        <v>1551</v>
      </c>
      <c r="C1771" s="23" t="s">
        <v>49</v>
      </c>
      <c r="D1771" s="23">
        <v>0</v>
      </c>
      <c r="E1771" s="23"/>
      <c r="F1771" s="23">
        <v>4900</v>
      </c>
      <c r="G1771" s="107">
        <f t="shared" si="109"/>
        <v>0</v>
      </c>
      <c r="I1771" s="7">
        <f>SUMIFS(NK_XUAT_NHAP!L:L,NK_XUAT_NHAP!E:E,A1771,NK_XUAT_NHAP!B:B,"PNK")</f>
        <v>0</v>
      </c>
      <c r="J1771" s="7">
        <f>SUMIFS(NK_XUAT_NHAP!O:O,NK_XUAT_NHAP!E:E,A1771,NK_XUAT_NHAP!B:B,"PNK")</f>
        <v>0</v>
      </c>
      <c r="K1771" s="7">
        <f>SUMIFS(NK_XUAT_NHAP!L:L,NK_XUAT_NHAP!E:E,A1771,NK_XUAT_NHAP!B:B,"PXK")</f>
        <v>0</v>
      </c>
      <c r="L1771" s="7">
        <f>SUMIFS(NK_XUAT_NHAP!O:O,NK_XUAT_NHAP!E:E,A1771,NK_XUAT_NHAP!B:B,"PXK")</f>
        <v>0</v>
      </c>
      <c r="M1771" s="7">
        <f t="shared" si="110"/>
        <v>0</v>
      </c>
      <c r="N1771" s="7">
        <f t="shared" si="111"/>
        <v>0</v>
      </c>
      <c r="O1771" s="7">
        <f t="shared" si="112"/>
        <v>0</v>
      </c>
    </row>
    <row r="1772" spans="1:15" ht="19.5" customHeight="1" x14ac:dyDescent="0.25">
      <c r="A1772" s="106" t="s">
        <v>2462</v>
      </c>
      <c r="B1772" s="21" t="s">
        <v>1553</v>
      </c>
      <c r="C1772" s="23" t="s">
        <v>49</v>
      </c>
      <c r="D1772" s="23">
        <v>0</v>
      </c>
      <c r="E1772" s="23"/>
      <c r="F1772" s="23">
        <v>5300</v>
      </c>
      <c r="G1772" s="107">
        <f t="shared" si="109"/>
        <v>0</v>
      </c>
      <c r="I1772" s="7">
        <f>SUMIFS(NK_XUAT_NHAP!L:L,NK_XUAT_NHAP!E:E,A1772,NK_XUAT_NHAP!B:B,"PNK")</f>
        <v>0</v>
      </c>
      <c r="J1772" s="7">
        <f>SUMIFS(NK_XUAT_NHAP!O:O,NK_XUAT_NHAP!E:E,A1772,NK_XUAT_NHAP!B:B,"PNK")</f>
        <v>0</v>
      </c>
      <c r="K1772" s="7">
        <f>SUMIFS(NK_XUAT_NHAP!L:L,NK_XUAT_NHAP!E:E,A1772,NK_XUAT_NHAP!B:B,"PXK")</f>
        <v>0</v>
      </c>
      <c r="L1772" s="7">
        <f>SUMIFS(NK_XUAT_NHAP!O:O,NK_XUAT_NHAP!E:E,A1772,NK_XUAT_NHAP!B:B,"PXK")</f>
        <v>0</v>
      </c>
      <c r="M1772" s="7">
        <f t="shared" si="110"/>
        <v>0</v>
      </c>
      <c r="N1772" s="7">
        <f t="shared" si="111"/>
        <v>0</v>
      </c>
      <c r="O1772" s="7">
        <f t="shared" si="112"/>
        <v>0</v>
      </c>
    </row>
    <row r="1773" spans="1:15" ht="19.5" customHeight="1" x14ac:dyDescent="0.25">
      <c r="A1773" s="106" t="s">
        <v>2463</v>
      </c>
      <c r="B1773" s="21" t="s">
        <v>1555</v>
      </c>
      <c r="C1773" s="23" t="s">
        <v>49</v>
      </c>
      <c r="D1773" s="23">
        <v>0</v>
      </c>
      <c r="E1773" s="23"/>
      <c r="F1773" s="23">
        <v>7700</v>
      </c>
      <c r="G1773" s="107">
        <f t="shared" si="109"/>
        <v>0</v>
      </c>
      <c r="I1773" s="7">
        <f>SUMIFS(NK_XUAT_NHAP!L:L,NK_XUAT_NHAP!E:E,A1773,NK_XUAT_NHAP!B:B,"PNK")</f>
        <v>0</v>
      </c>
      <c r="J1773" s="7">
        <f>SUMIFS(NK_XUAT_NHAP!O:O,NK_XUAT_NHAP!E:E,A1773,NK_XUAT_NHAP!B:B,"PNK")</f>
        <v>0</v>
      </c>
      <c r="K1773" s="7">
        <f>SUMIFS(NK_XUAT_NHAP!L:L,NK_XUAT_NHAP!E:E,A1773,NK_XUAT_NHAP!B:B,"PXK")</f>
        <v>0</v>
      </c>
      <c r="L1773" s="7">
        <f>SUMIFS(NK_XUAT_NHAP!O:O,NK_XUAT_NHAP!E:E,A1773,NK_XUAT_NHAP!B:B,"PXK")</f>
        <v>0</v>
      </c>
      <c r="M1773" s="7">
        <f t="shared" si="110"/>
        <v>0</v>
      </c>
      <c r="N1773" s="7">
        <f t="shared" si="111"/>
        <v>0</v>
      </c>
      <c r="O1773" s="7">
        <f t="shared" si="112"/>
        <v>0</v>
      </c>
    </row>
    <row r="1774" spans="1:15" ht="19.5" customHeight="1" x14ac:dyDescent="0.25">
      <c r="A1774" s="106" t="s">
        <v>2464</v>
      </c>
      <c r="B1774" s="21" t="s">
        <v>1557</v>
      </c>
      <c r="C1774" s="23" t="s">
        <v>49</v>
      </c>
      <c r="D1774" s="23">
        <v>0</v>
      </c>
      <c r="E1774" s="23"/>
      <c r="F1774" s="23">
        <v>9700</v>
      </c>
      <c r="G1774" s="107">
        <f t="shared" si="109"/>
        <v>0</v>
      </c>
      <c r="I1774" s="7">
        <f>SUMIFS(NK_XUAT_NHAP!L:L,NK_XUAT_NHAP!E:E,A1774,NK_XUAT_NHAP!B:B,"PNK")</f>
        <v>0</v>
      </c>
      <c r="J1774" s="7">
        <f>SUMIFS(NK_XUAT_NHAP!O:O,NK_XUAT_NHAP!E:E,A1774,NK_XUAT_NHAP!B:B,"PNK")</f>
        <v>0</v>
      </c>
      <c r="K1774" s="7">
        <f>SUMIFS(NK_XUAT_NHAP!L:L,NK_XUAT_NHAP!E:E,A1774,NK_XUAT_NHAP!B:B,"PXK")</f>
        <v>0</v>
      </c>
      <c r="L1774" s="7">
        <f>SUMIFS(NK_XUAT_NHAP!O:O,NK_XUAT_NHAP!E:E,A1774,NK_XUAT_NHAP!B:B,"PXK")</f>
        <v>0</v>
      </c>
      <c r="M1774" s="7">
        <f t="shared" si="110"/>
        <v>0</v>
      </c>
      <c r="N1774" s="7">
        <f t="shared" si="111"/>
        <v>0</v>
      </c>
      <c r="O1774" s="7">
        <f t="shared" si="112"/>
        <v>0</v>
      </c>
    </row>
    <row r="1775" spans="1:15" ht="19.5" customHeight="1" x14ac:dyDescent="0.25">
      <c r="A1775" s="106" t="s">
        <v>2465</v>
      </c>
      <c r="B1775" s="21" t="s">
        <v>1559</v>
      </c>
      <c r="C1775" s="23" t="s">
        <v>49</v>
      </c>
      <c r="D1775" s="23">
        <v>0</v>
      </c>
      <c r="E1775" s="23"/>
      <c r="F1775" s="23">
        <v>13000</v>
      </c>
      <c r="G1775" s="107">
        <f t="shared" si="109"/>
        <v>0</v>
      </c>
      <c r="I1775" s="7">
        <f>SUMIFS(NK_XUAT_NHAP!L:L,NK_XUAT_NHAP!E:E,A1775,NK_XUAT_NHAP!B:B,"PNK")</f>
        <v>0</v>
      </c>
      <c r="J1775" s="7">
        <f>SUMIFS(NK_XUAT_NHAP!O:O,NK_XUAT_NHAP!E:E,A1775,NK_XUAT_NHAP!B:B,"PNK")</f>
        <v>0</v>
      </c>
      <c r="K1775" s="7">
        <f>SUMIFS(NK_XUAT_NHAP!L:L,NK_XUAT_NHAP!E:E,A1775,NK_XUAT_NHAP!B:B,"PXK")</f>
        <v>0</v>
      </c>
      <c r="L1775" s="7">
        <f>SUMIFS(NK_XUAT_NHAP!O:O,NK_XUAT_NHAP!E:E,A1775,NK_XUAT_NHAP!B:B,"PXK")</f>
        <v>0</v>
      </c>
      <c r="M1775" s="7">
        <f t="shared" si="110"/>
        <v>0</v>
      </c>
      <c r="N1775" s="7">
        <f t="shared" si="111"/>
        <v>0</v>
      </c>
      <c r="O1775" s="7">
        <f t="shared" si="112"/>
        <v>0</v>
      </c>
    </row>
    <row r="1776" spans="1:15" ht="19.5" customHeight="1" x14ac:dyDescent="0.25">
      <c r="A1776" s="106" t="s">
        <v>2466</v>
      </c>
      <c r="B1776" s="21" t="s">
        <v>1561</v>
      </c>
      <c r="C1776" s="23" t="s">
        <v>49</v>
      </c>
      <c r="D1776" s="23">
        <v>0</v>
      </c>
      <c r="E1776" s="23"/>
      <c r="F1776" s="23">
        <v>15500</v>
      </c>
      <c r="G1776" s="107">
        <f t="shared" si="109"/>
        <v>0</v>
      </c>
      <c r="I1776" s="7">
        <f>SUMIFS(NK_XUAT_NHAP!L:L,NK_XUAT_NHAP!E:E,A1776,NK_XUAT_NHAP!B:B,"PNK")</f>
        <v>0</v>
      </c>
      <c r="J1776" s="7">
        <f>SUMIFS(NK_XUAT_NHAP!O:O,NK_XUAT_NHAP!E:E,A1776,NK_XUAT_NHAP!B:B,"PNK")</f>
        <v>0</v>
      </c>
      <c r="K1776" s="7">
        <f>SUMIFS(NK_XUAT_NHAP!L:L,NK_XUAT_NHAP!E:E,A1776,NK_XUAT_NHAP!B:B,"PXK")</f>
        <v>0</v>
      </c>
      <c r="L1776" s="7">
        <f>SUMIFS(NK_XUAT_NHAP!O:O,NK_XUAT_NHAP!E:E,A1776,NK_XUAT_NHAP!B:B,"PXK")</f>
        <v>0</v>
      </c>
      <c r="M1776" s="7">
        <f t="shared" si="110"/>
        <v>0</v>
      </c>
      <c r="N1776" s="7">
        <f t="shared" si="111"/>
        <v>0</v>
      </c>
      <c r="O1776" s="7">
        <f t="shared" si="112"/>
        <v>0</v>
      </c>
    </row>
    <row r="1777" spans="1:15" ht="19.5" customHeight="1" x14ac:dyDescent="0.25">
      <c r="A1777" s="106" t="s">
        <v>2467</v>
      </c>
      <c r="B1777" s="21" t="s">
        <v>1563</v>
      </c>
      <c r="C1777" s="23" t="s">
        <v>49</v>
      </c>
      <c r="D1777" s="23">
        <v>0</v>
      </c>
      <c r="E1777" s="23"/>
      <c r="F1777" s="23">
        <v>17100</v>
      </c>
      <c r="G1777" s="107">
        <f t="shared" si="109"/>
        <v>0</v>
      </c>
      <c r="I1777" s="7">
        <f>SUMIFS(NK_XUAT_NHAP!L:L,NK_XUAT_NHAP!E:E,A1777,NK_XUAT_NHAP!B:B,"PNK")</f>
        <v>0</v>
      </c>
      <c r="J1777" s="7">
        <f>SUMIFS(NK_XUAT_NHAP!O:O,NK_XUAT_NHAP!E:E,A1777,NK_XUAT_NHAP!B:B,"PNK")</f>
        <v>0</v>
      </c>
      <c r="K1777" s="7">
        <f>SUMIFS(NK_XUAT_NHAP!L:L,NK_XUAT_NHAP!E:E,A1777,NK_XUAT_NHAP!B:B,"PXK")</f>
        <v>0</v>
      </c>
      <c r="L1777" s="7">
        <f>SUMIFS(NK_XUAT_NHAP!O:O,NK_XUAT_NHAP!E:E,A1777,NK_XUAT_NHAP!B:B,"PXK")</f>
        <v>0</v>
      </c>
      <c r="M1777" s="7">
        <f t="shared" si="110"/>
        <v>0</v>
      </c>
      <c r="N1777" s="7">
        <f t="shared" si="111"/>
        <v>0</v>
      </c>
      <c r="O1777" s="7">
        <f t="shared" si="112"/>
        <v>0</v>
      </c>
    </row>
    <row r="1778" spans="1:15" ht="19.5" customHeight="1" x14ac:dyDescent="0.25">
      <c r="A1778" s="106" t="s">
        <v>2468</v>
      </c>
      <c r="B1778" s="21" t="s">
        <v>1565</v>
      </c>
      <c r="C1778" s="23" t="s">
        <v>49</v>
      </c>
      <c r="D1778" s="23">
        <v>0</v>
      </c>
      <c r="E1778" s="23"/>
      <c r="F1778" s="23">
        <v>25500</v>
      </c>
      <c r="G1778" s="107">
        <f t="shared" si="109"/>
        <v>0</v>
      </c>
      <c r="I1778" s="7">
        <f>SUMIFS(NK_XUAT_NHAP!L:L,NK_XUAT_NHAP!E:E,A1778,NK_XUAT_NHAP!B:B,"PNK")</f>
        <v>0</v>
      </c>
      <c r="J1778" s="7">
        <f>SUMIFS(NK_XUAT_NHAP!O:O,NK_XUAT_NHAP!E:E,A1778,NK_XUAT_NHAP!B:B,"PNK")</f>
        <v>0</v>
      </c>
      <c r="K1778" s="7">
        <f>SUMIFS(NK_XUAT_NHAP!L:L,NK_XUAT_NHAP!E:E,A1778,NK_XUAT_NHAP!B:B,"PXK")</f>
        <v>0</v>
      </c>
      <c r="L1778" s="7">
        <f>SUMIFS(NK_XUAT_NHAP!O:O,NK_XUAT_NHAP!E:E,A1778,NK_XUAT_NHAP!B:B,"PXK")</f>
        <v>0</v>
      </c>
      <c r="M1778" s="7">
        <f t="shared" si="110"/>
        <v>0</v>
      </c>
      <c r="N1778" s="7">
        <f t="shared" si="111"/>
        <v>0</v>
      </c>
      <c r="O1778" s="7">
        <f t="shared" si="112"/>
        <v>0</v>
      </c>
    </row>
    <row r="1779" spans="1:15" ht="19.5" customHeight="1" x14ac:dyDescent="0.25">
      <c r="A1779" s="106" t="s">
        <v>2469</v>
      </c>
      <c r="B1779" s="21" t="s">
        <v>1567</v>
      </c>
      <c r="C1779" s="23" t="s">
        <v>49</v>
      </c>
      <c r="D1779" s="23">
        <v>0</v>
      </c>
      <c r="E1779" s="23"/>
      <c r="F1779" s="23">
        <v>30200</v>
      </c>
      <c r="G1779" s="107">
        <f t="shared" si="109"/>
        <v>0</v>
      </c>
      <c r="I1779" s="7">
        <f>SUMIFS(NK_XUAT_NHAP!L:L,NK_XUAT_NHAP!E:E,A1779,NK_XUAT_NHAP!B:B,"PNK")</f>
        <v>0</v>
      </c>
      <c r="J1779" s="7">
        <f>SUMIFS(NK_XUAT_NHAP!O:O,NK_XUAT_NHAP!E:E,A1779,NK_XUAT_NHAP!B:B,"PNK")</f>
        <v>0</v>
      </c>
      <c r="K1779" s="7">
        <f>SUMIFS(NK_XUAT_NHAP!L:L,NK_XUAT_NHAP!E:E,A1779,NK_XUAT_NHAP!B:B,"PXK")</f>
        <v>0</v>
      </c>
      <c r="L1779" s="7">
        <f>SUMIFS(NK_XUAT_NHAP!O:O,NK_XUAT_NHAP!E:E,A1779,NK_XUAT_NHAP!B:B,"PXK")</f>
        <v>0</v>
      </c>
      <c r="M1779" s="7">
        <f t="shared" si="110"/>
        <v>0</v>
      </c>
      <c r="N1779" s="7">
        <f t="shared" si="111"/>
        <v>0</v>
      </c>
      <c r="O1779" s="7">
        <f t="shared" si="112"/>
        <v>0</v>
      </c>
    </row>
    <row r="1780" spans="1:15" ht="19.5" customHeight="1" x14ac:dyDescent="0.25">
      <c r="A1780" s="106" t="s">
        <v>2470</v>
      </c>
      <c r="B1780" s="21" t="s">
        <v>1569</v>
      </c>
      <c r="C1780" s="23" t="s">
        <v>49</v>
      </c>
      <c r="D1780" s="23">
        <v>0</v>
      </c>
      <c r="E1780" s="23"/>
      <c r="F1780" s="23">
        <v>31800</v>
      </c>
      <c r="G1780" s="107">
        <f t="shared" si="109"/>
        <v>0</v>
      </c>
      <c r="I1780" s="7">
        <f>SUMIFS(NK_XUAT_NHAP!L:L,NK_XUAT_NHAP!E:E,A1780,NK_XUAT_NHAP!B:B,"PNK")</f>
        <v>0</v>
      </c>
      <c r="J1780" s="7">
        <f>SUMIFS(NK_XUAT_NHAP!O:O,NK_XUAT_NHAP!E:E,A1780,NK_XUAT_NHAP!B:B,"PNK")</f>
        <v>0</v>
      </c>
      <c r="K1780" s="7">
        <f>SUMIFS(NK_XUAT_NHAP!L:L,NK_XUAT_NHAP!E:E,A1780,NK_XUAT_NHAP!B:B,"PXK")</f>
        <v>0</v>
      </c>
      <c r="L1780" s="7">
        <f>SUMIFS(NK_XUAT_NHAP!O:O,NK_XUAT_NHAP!E:E,A1780,NK_XUAT_NHAP!B:B,"PXK")</f>
        <v>0</v>
      </c>
      <c r="M1780" s="7">
        <f t="shared" si="110"/>
        <v>0</v>
      </c>
      <c r="N1780" s="7">
        <f t="shared" si="111"/>
        <v>0</v>
      </c>
      <c r="O1780" s="7">
        <f t="shared" si="112"/>
        <v>0</v>
      </c>
    </row>
    <row r="1781" spans="1:15" ht="19.5" customHeight="1" x14ac:dyDescent="0.25">
      <c r="A1781" s="106" t="s">
        <v>2471</v>
      </c>
      <c r="B1781" s="21" t="s">
        <v>1571</v>
      </c>
      <c r="C1781" s="23" t="s">
        <v>49</v>
      </c>
      <c r="D1781" s="23">
        <v>0</v>
      </c>
      <c r="E1781" s="23"/>
      <c r="F1781" s="23">
        <v>6300</v>
      </c>
      <c r="G1781" s="107">
        <f t="shared" si="109"/>
        <v>0</v>
      </c>
      <c r="I1781" s="7">
        <f>SUMIFS(NK_XUAT_NHAP!L:L,NK_XUAT_NHAP!E:E,A1781,NK_XUAT_NHAP!B:B,"PNK")</f>
        <v>0</v>
      </c>
      <c r="J1781" s="7">
        <f>SUMIFS(NK_XUAT_NHAP!O:O,NK_XUAT_NHAP!E:E,A1781,NK_XUAT_NHAP!B:B,"PNK")</f>
        <v>0</v>
      </c>
      <c r="K1781" s="7">
        <f>SUMIFS(NK_XUAT_NHAP!L:L,NK_XUAT_NHAP!E:E,A1781,NK_XUAT_NHAP!B:B,"PXK")</f>
        <v>0</v>
      </c>
      <c r="L1781" s="7">
        <f>SUMIFS(NK_XUAT_NHAP!O:O,NK_XUAT_NHAP!E:E,A1781,NK_XUAT_NHAP!B:B,"PXK")</f>
        <v>0</v>
      </c>
      <c r="M1781" s="7">
        <f t="shared" si="110"/>
        <v>0</v>
      </c>
      <c r="N1781" s="7">
        <f t="shared" si="111"/>
        <v>0</v>
      </c>
      <c r="O1781" s="7">
        <f t="shared" si="112"/>
        <v>0</v>
      </c>
    </row>
    <row r="1782" spans="1:15" ht="19.5" customHeight="1" x14ac:dyDescent="0.25">
      <c r="A1782" s="106" t="s">
        <v>2472</v>
      </c>
      <c r="B1782" s="21" t="s">
        <v>1573</v>
      </c>
      <c r="C1782" s="23" t="s">
        <v>49</v>
      </c>
      <c r="D1782" s="23">
        <v>0</v>
      </c>
      <c r="E1782" s="23"/>
      <c r="F1782" s="23">
        <v>7300</v>
      </c>
      <c r="G1782" s="107">
        <f t="shared" si="109"/>
        <v>0</v>
      </c>
      <c r="I1782" s="7">
        <f>SUMIFS(NK_XUAT_NHAP!L:L,NK_XUAT_NHAP!E:E,A1782,NK_XUAT_NHAP!B:B,"PNK")</f>
        <v>0</v>
      </c>
      <c r="J1782" s="7">
        <f>SUMIFS(NK_XUAT_NHAP!O:O,NK_XUAT_NHAP!E:E,A1782,NK_XUAT_NHAP!B:B,"PNK")</f>
        <v>0</v>
      </c>
      <c r="K1782" s="7">
        <f>SUMIFS(NK_XUAT_NHAP!L:L,NK_XUAT_NHAP!E:E,A1782,NK_XUAT_NHAP!B:B,"PXK")</f>
        <v>0</v>
      </c>
      <c r="L1782" s="7">
        <f>SUMIFS(NK_XUAT_NHAP!O:O,NK_XUAT_NHAP!E:E,A1782,NK_XUAT_NHAP!B:B,"PXK")</f>
        <v>0</v>
      </c>
      <c r="M1782" s="7">
        <f t="shared" si="110"/>
        <v>0</v>
      </c>
      <c r="N1782" s="7">
        <f t="shared" si="111"/>
        <v>0</v>
      </c>
      <c r="O1782" s="7">
        <f t="shared" si="112"/>
        <v>0</v>
      </c>
    </row>
    <row r="1783" spans="1:15" ht="19.5" customHeight="1" x14ac:dyDescent="0.25">
      <c r="A1783" s="106" t="s">
        <v>2473</v>
      </c>
      <c r="B1783" s="21" t="s">
        <v>1575</v>
      </c>
      <c r="C1783" s="23" t="s">
        <v>49</v>
      </c>
      <c r="D1783" s="23">
        <v>0</v>
      </c>
      <c r="E1783" s="23"/>
      <c r="F1783" s="23">
        <v>10300</v>
      </c>
      <c r="G1783" s="107">
        <f t="shared" si="109"/>
        <v>0</v>
      </c>
      <c r="I1783" s="7">
        <f>SUMIFS(NK_XUAT_NHAP!L:L,NK_XUAT_NHAP!E:E,A1783,NK_XUAT_NHAP!B:B,"PNK")</f>
        <v>0</v>
      </c>
      <c r="J1783" s="7">
        <f>SUMIFS(NK_XUAT_NHAP!O:O,NK_XUAT_NHAP!E:E,A1783,NK_XUAT_NHAP!B:B,"PNK")</f>
        <v>0</v>
      </c>
      <c r="K1783" s="7">
        <f>SUMIFS(NK_XUAT_NHAP!L:L,NK_XUAT_NHAP!E:E,A1783,NK_XUAT_NHAP!B:B,"PXK")</f>
        <v>0</v>
      </c>
      <c r="L1783" s="7">
        <f>SUMIFS(NK_XUAT_NHAP!O:O,NK_XUAT_NHAP!E:E,A1783,NK_XUAT_NHAP!B:B,"PXK")</f>
        <v>0</v>
      </c>
      <c r="M1783" s="7">
        <f t="shared" si="110"/>
        <v>0</v>
      </c>
      <c r="N1783" s="7">
        <f t="shared" si="111"/>
        <v>0</v>
      </c>
      <c r="O1783" s="7">
        <f t="shared" si="112"/>
        <v>0</v>
      </c>
    </row>
    <row r="1784" spans="1:15" ht="19.5" customHeight="1" x14ac:dyDescent="0.25">
      <c r="A1784" s="106" t="s">
        <v>2474</v>
      </c>
      <c r="B1784" s="21" t="s">
        <v>1577</v>
      </c>
      <c r="C1784" s="23" t="s">
        <v>49</v>
      </c>
      <c r="D1784" s="23">
        <v>0</v>
      </c>
      <c r="E1784" s="23"/>
      <c r="F1784" s="23">
        <v>11800</v>
      </c>
      <c r="G1784" s="107">
        <f t="shared" si="109"/>
        <v>0</v>
      </c>
      <c r="I1784" s="7">
        <f>SUMIFS(NK_XUAT_NHAP!L:L,NK_XUAT_NHAP!E:E,A1784,NK_XUAT_NHAP!B:B,"PNK")</f>
        <v>0</v>
      </c>
      <c r="J1784" s="7">
        <f>SUMIFS(NK_XUAT_NHAP!O:O,NK_XUAT_NHAP!E:E,A1784,NK_XUAT_NHAP!B:B,"PNK")</f>
        <v>0</v>
      </c>
      <c r="K1784" s="7">
        <f>SUMIFS(NK_XUAT_NHAP!L:L,NK_XUAT_NHAP!E:E,A1784,NK_XUAT_NHAP!B:B,"PXK")</f>
        <v>0</v>
      </c>
      <c r="L1784" s="7">
        <f>SUMIFS(NK_XUAT_NHAP!O:O,NK_XUAT_NHAP!E:E,A1784,NK_XUAT_NHAP!B:B,"PXK")</f>
        <v>0</v>
      </c>
      <c r="M1784" s="7">
        <f t="shared" si="110"/>
        <v>0</v>
      </c>
      <c r="N1784" s="7">
        <f t="shared" si="111"/>
        <v>0</v>
      </c>
      <c r="O1784" s="7">
        <f t="shared" si="112"/>
        <v>0</v>
      </c>
    </row>
    <row r="1785" spans="1:15" ht="19.5" customHeight="1" x14ac:dyDescent="0.25">
      <c r="A1785" s="106" t="s">
        <v>2475</v>
      </c>
      <c r="B1785" s="21" t="s">
        <v>1579</v>
      </c>
      <c r="C1785" s="23" t="s">
        <v>49</v>
      </c>
      <c r="D1785" s="23">
        <v>0</v>
      </c>
      <c r="E1785" s="23"/>
      <c r="F1785" s="23">
        <v>16400</v>
      </c>
      <c r="G1785" s="107">
        <f t="shared" si="109"/>
        <v>0</v>
      </c>
      <c r="I1785" s="7">
        <f>SUMIFS(NK_XUAT_NHAP!L:L,NK_XUAT_NHAP!E:E,A1785,NK_XUAT_NHAP!B:B,"PNK")</f>
        <v>0</v>
      </c>
      <c r="J1785" s="7">
        <f>SUMIFS(NK_XUAT_NHAP!O:O,NK_XUAT_NHAP!E:E,A1785,NK_XUAT_NHAP!B:B,"PNK")</f>
        <v>0</v>
      </c>
      <c r="K1785" s="7">
        <f>SUMIFS(NK_XUAT_NHAP!L:L,NK_XUAT_NHAP!E:E,A1785,NK_XUAT_NHAP!B:B,"PXK")</f>
        <v>0</v>
      </c>
      <c r="L1785" s="7">
        <f>SUMIFS(NK_XUAT_NHAP!O:O,NK_XUAT_NHAP!E:E,A1785,NK_XUAT_NHAP!B:B,"PXK")</f>
        <v>0</v>
      </c>
      <c r="M1785" s="7">
        <f t="shared" si="110"/>
        <v>0</v>
      </c>
      <c r="N1785" s="7">
        <f t="shared" si="111"/>
        <v>0</v>
      </c>
      <c r="O1785" s="7">
        <f t="shared" si="112"/>
        <v>0</v>
      </c>
    </row>
    <row r="1786" spans="1:15" ht="19.5" customHeight="1" x14ac:dyDescent="0.25">
      <c r="A1786" s="106" t="s">
        <v>2476</v>
      </c>
      <c r="B1786" s="21" t="s">
        <v>1581</v>
      </c>
      <c r="C1786" s="23" t="s">
        <v>49</v>
      </c>
      <c r="D1786" s="23">
        <v>0</v>
      </c>
      <c r="E1786" s="23"/>
      <c r="F1786" s="23">
        <v>20200</v>
      </c>
      <c r="G1786" s="107">
        <f t="shared" si="109"/>
        <v>0</v>
      </c>
      <c r="I1786" s="7">
        <f>SUMIFS(NK_XUAT_NHAP!L:L,NK_XUAT_NHAP!E:E,A1786,NK_XUAT_NHAP!B:B,"PNK")</f>
        <v>0</v>
      </c>
      <c r="J1786" s="7">
        <f>SUMIFS(NK_XUAT_NHAP!O:O,NK_XUAT_NHAP!E:E,A1786,NK_XUAT_NHAP!B:B,"PNK")</f>
        <v>0</v>
      </c>
      <c r="K1786" s="7">
        <f>SUMIFS(NK_XUAT_NHAP!L:L,NK_XUAT_NHAP!E:E,A1786,NK_XUAT_NHAP!B:B,"PXK")</f>
        <v>0</v>
      </c>
      <c r="L1786" s="7">
        <f>SUMIFS(NK_XUAT_NHAP!O:O,NK_XUAT_NHAP!E:E,A1786,NK_XUAT_NHAP!B:B,"PXK")</f>
        <v>0</v>
      </c>
      <c r="M1786" s="7">
        <f t="shared" si="110"/>
        <v>0</v>
      </c>
      <c r="N1786" s="7">
        <f t="shared" si="111"/>
        <v>0</v>
      </c>
      <c r="O1786" s="7">
        <f t="shared" si="112"/>
        <v>0</v>
      </c>
    </row>
    <row r="1787" spans="1:15" ht="19.5" customHeight="1" x14ac:dyDescent="0.25">
      <c r="A1787" s="106" t="s">
        <v>2477</v>
      </c>
      <c r="B1787" s="21" t="s">
        <v>1583</v>
      </c>
      <c r="C1787" s="23" t="s">
        <v>49</v>
      </c>
      <c r="D1787" s="23">
        <v>0</v>
      </c>
      <c r="E1787" s="23"/>
      <c r="F1787" s="23">
        <v>21600</v>
      </c>
      <c r="G1787" s="107">
        <f t="shared" si="109"/>
        <v>0</v>
      </c>
      <c r="I1787" s="7">
        <f>SUMIFS(NK_XUAT_NHAP!L:L,NK_XUAT_NHAP!E:E,A1787,NK_XUAT_NHAP!B:B,"PNK")</f>
        <v>0</v>
      </c>
      <c r="J1787" s="7">
        <f>SUMIFS(NK_XUAT_NHAP!O:O,NK_XUAT_NHAP!E:E,A1787,NK_XUAT_NHAP!B:B,"PNK")</f>
        <v>0</v>
      </c>
      <c r="K1787" s="7">
        <f>SUMIFS(NK_XUAT_NHAP!L:L,NK_XUAT_NHAP!E:E,A1787,NK_XUAT_NHAP!B:B,"PXK")</f>
        <v>0</v>
      </c>
      <c r="L1787" s="7">
        <f>SUMIFS(NK_XUAT_NHAP!O:O,NK_XUAT_NHAP!E:E,A1787,NK_XUAT_NHAP!B:B,"PXK")</f>
        <v>0</v>
      </c>
      <c r="M1787" s="7">
        <f t="shared" si="110"/>
        <v>0</v>
      </c>
      <c r="N1787" s="7">
        <f t="shared" si="111"/>
        <v>0</v>
      </c>
      <c r="O1787" s="7">
        <f t="shared" si="112"/>
        <v>0</v>
      </c>
    </row>
    <row r="1788" spans="1:15" ht="19.5" customHeight="1" x14ac:dyDescent="0.25">
      <c r="A1788" s="106" t="s">
        <v>2478</v>
      </c>
      <c r="B1788" s="21" t="s">
        <v>1585</v>
      </c>
      <c r="C1788" s="23" t="s">
        <v>49</v>
      </c>
      <c r="D1788" s="23">
        <v>0</v>
      </c>
      <c r="E1788" s="23"/>
      <c r="F1788" s="23">
        <v>31800</v>
      </c>
      <c r="G1788" s="107">
        <f t="shared" si="109"/>
        <v>0</v>
      </c>
      <c r="I1788" s="7">
        <f>SUMIFS(NK_XUAT_NHAP!L:L,NK_XUAT_NHAP!E:E,A1788,NK_XUAT_NHAP!B:B,"PNK")</f>
        <v>0</v>
      </c>
      <c r="J1788" s="7">
        <f>SUMIFS(NK_XUAT_NHAP!O:O,NK_XUAT_NHAP!E:E,A1788,NK_XUAT_NHAP!B:B,"PNK")</f>
        <v>0</v>
      </c>
      <c r="K1788" s="7">
        <f>SUMIFS(NK_XUAT_NHAP!L:L,NK_XUAT_NHAP!E:E,A1788,NK_XUAT_NHAP!B:B,"PXK")</f>
        <v>0</v>
      </c>
      <c r="L1788" s="7">
        <f>SUMIFS(NK_XUAT_NHAP!O:O,NK_XUAT_NHAP!E:E,A1788,NK_XUAT_NHAP!B:B,"PXK")</f>
        <v>0</v>
      </c>
      <c r="M1788" s="7">
        <f t="shared" si="110"/>
        <v>0</v>
      </c>
      <c r="N1788" s="7">
        <f t="shared" si="111"/>
        <v>0</v>
      </c>
      <c r="O1788" s="7">
        <f t="shared" si="112"/>
        <v>0</v>
      </c>
    </row>
    <row r="1789" spans="1:15" ht="19.5" customHeight="1" x14ac:dyDescent="0.25">
      <c r="A1789" s="106" t="s">
        <v>2479</v>
      </c>
      <c r="B1789" s="21" t="s">
        <v>1587</v>
      </c>
      <c r="C1789" s="23" t="s">
        <v>49</v>
      </c>
      <c r="D1789" s="23">
        <v>0</v>
      </c>
      <c r="E1789" s="23"/>
      <c r="F1789" s="23">
        <v>38900</v>
      </c>
      <c r="G1789" s="107">
        <f t="shared" si="109"/>
        <v>0</v>
      </c>
      <c r="I1789" s="7">
        <f>SUMIFS(NK_XUAT_NHAP!L:L,NK_XUAT_NHAP!E:E,A1789,NK_XUAT_NHAP!B:B,"PNK")</f>
        <v>0</v>
      </c>
      <c r="J1789" s="7">
        <f>SUMIFS(NK_XUAT_NHAP!O:O,NK_XUAT_NHAP!E:E,A1789,NK_XUAT_NHAP!B:B,"PNK")</f>
        <v>0</v>
      </c>
      <c r="K1789" s="7">
        <f>SUMIFS(NK_XUAT_NHAP!L:L,NK_XUAT_NHAP!E:E,A1789,NK_XUAT_NHAP!B:B,"PXK")</f>
        <v>0</v>
      </c>
      <c r="L1789" s="7">
        <f>SUMIFS(NK_XUAT_NHAP!O:O,NK_XUAT_NHAP!E:E,A1789,NK_XUAT_NHAP!B:B,"PXK")</f>
        <v>0</v>
      </c>
      <c r="M1789" s="7">
        <f t="shared" si="110"/>
        <v>0</v>
      </c>
      <c r="N1789" s="7">
        <f t="shared" si="111"/>
        <v>0</v>
      </c>
      <c r="O1789" s="7">
        <f t="shared" si="112"/>
        <v>0</v>
      </c>
    </row>
    <row r="1790" spans="1:15" ht="19.5" customHeight="1" x14ac:dyDescent="0.25">
      <c r="A1790" s="106" t="s">
        <v>2480</v>
      </c>
      <c r="B1790" s="21" t="s">
        <v>1589</v>
      </c>
      <c r="C1790" s="23" t="s">
        <v>49</v>
      </c>
      <c r="D1790" s="23">
        <v>0</v>
      </c>
      <c r="E1790" s="23"/>
      <c r="F1790" s="23">
        <v>45200</v>
      </c>
      <c r="G1790" s="107">
        <f t="shared" si="109"/>
        <v>0</v>
      </c>
      <c r="I1790" s="7">
        <f>SUMIFS(NK_XUAT_NHAP!L:L,NK_XUAT_NHAP!E:E,A1790,NK_XUAT_NHAP!B:B,"PNK")</f>
        <v>0</v>
      </c>
      <c r="J1790" s="7">
        <f>SUMIFS(NK_XUAT_NHAP!O:O,NK_XUAT_NHAP!E:E,A1790,NK_XUAT_NHAP!B:B,"PNK")</f>
        <v>0</v>
      </c>
      <c r="K1790" s="7">
        <f>SUMIFS(NK_XUAT_NHAP!L:L,NK_XUAT_NHAP!E:E,A1790,NK_XUAT_NHAP!B:B,"PXK")</f>
        <v>0</v>
      </c>
      <c r="L1790" s="7">
        <f>SUMIFS(NK_XUAT_NHAP!O:O,NK_XUAT_NHAP!E:E,A1790,NK_XUAT_NHAP!B:B,"PXK")</f>
        <v>0</v>
      </c>
      <c r="M1790" s="7">
        <f t="shared" si="110"/>
        <v>0</v>
      </c>
      <c r="N1790" s="7">
        <f t="shared" si="111"/>
        <v>0</v>
      </c>
      <c r="O1790" s="7">
        <f t="shared" si="112"/>
        <v>0</v>
      </c>
    </row>
    <row r="1791" spans="1:15" ht="19.5" customHeight="1" x14ac:dyDescent="0.25">
      <c r="A1791" s="106" t="s">
        <v>2481</v>
      </c>
      <c r="B1791" s="21" t="s">
        <v>1591</v>
      </c>
      <c r="C1791" s="23">
        <v>0</v>
      </c>
      <c r="D1791" s="23">
        <v>0</v>
      </c>
      <c r="E1791" s="23"/>
      <c r="F1791" s="23">
        <v>0</v>
      </c>
      <c r="G1791" s="107">
        <f t="shared" si="109"/>
        <v>0</v>
      </c>
      <c r="I1791" s="7">
        <f>SUMIFS(NK_XUAT_NHAP!L:L,NK_XUAT_NHAP!E:E,A1791,NK_XUAT_NHAP!B:B,"PNK")</f>
        <v>0</v>
      </c>
      <c r="J1791" s="7">
        <f>SUMIFS(NK_XUAT_NHAP!O:O,NK_XUAT_NHAP!E:E,A1791,NK_XUAT_NHAP!B:B,"PNK")</f>
        <v>0</v>
      </c>
      <c r="K1791" s="7">
        <f>SUMIFS(NK_XUAT_NHAP!L:L,NK_XUAT_NHAP!E:E,A1791,NK_XUAT_NHAP!B:B,"PXK")</f>
        <v>0</v>
      </c>
      <c r="L1791" s="7">
        <f>SUMIFS(NK_XUAT_NHAP!O:O,NK_XUAT_NHAP!E:E,A1791,NK_XUAT_NHAP!B:B,"PXK")</f>
        <v>0</v>
      </c>
      <c r="M1791" s="7">
        <f t="shared" si="110"/>
        <v>0</v>
      </c>
      <c r="N1791" s="7">
        <f t="shared" si="111"/>
        <v>0</v>
      </c>
      <c r="O1791" s="7">
        <f t="shared" si="112"/>
        <v>0</v>
      </c>
    </row>
    <row r="1792" spans="1:15" ht="19.5" customHeight="1" x14ac:dyDescent="0.25">
      <c r="A1792" s="106" t="s">
        <v>2482</v>
      </c>
      <c r="B1792" s="21" t="s">
        <v>1593</v>
      </c>
      <c r="C1792" s="23" t="s">
        <v>49</v>
      </c>
      <c r="D1792" s="23">
        <v>0</v>
      </c>
      <c r="E1792" s="23"/>
      <c r="F1792" s="23">
        <v>6300</v>
      </c>
      <c r="G1792" s="107">
        <f t="shared" si="109"/>
        <v>0</v>
      </c>
      <c r="I1792" s="7">
        <f>SUMIFS(NK_XUAT_NHAP!L:L,NK_XUAT_NHAP!E:E,A1792,NK_XUAT_NHAP!B:B,"PNK")</f>
        <v>0</v>
      </c>
      <c r="J1792" s="7">
        <f>SUMIFS(NK_XUAT_NHAP!O:O,NK_XUAT_NHAP!E:E,A1792,NK_XUAT_NHAP!B:B,"PNK")</f>
        <v>0</v>
      </c>
      <c r="K1792" s="7">
        <f>SUMIFS(NK_XUAT_NHAP!L:L,NK_XUAT_NHAP!E:E,A1792,NK_XUAT_NHAP!B:B,"PXK")</f>
        <v>0</v>
      </c>
      <c r="L1792" s="7">
        <f>SUMIFS(NK_XUAT_NHAP!O:O,NK_XUAT_NHAP!E:E,A1792,NK_XUAT_NHAP!B:B,"PXK")</f>
        <v>0</v>
      </c>
      <c r="M1792" s="7">
        <f t="shared" si="110"/>
        <v>0</v>
      </c>
      <c r="N1792" s="7">
        <f t="shared" si="111"/>
        <v>0</v>
      </c>
      <c r="O1792" s="7">
        <f t="shared" si="112"/>
        <v>0</v>
      </c>
    </row>
    <row r="1793" spans="1:15" ht="19.5" customHeight="1" x14ac:dyDescent="0.25">
      <c r="A1793" s="106" t="s">
        <v>2483</v>
      </c>
      <c r="B1793" s="21" t="s">
        <v>1595</v>
      </c>
      <c r="C1793" s="23" t="s">
        <v>49</v>
      </c>
      <c r="D1793" s="23">
        <v>0</v>
      </c>
      <c r="E1793" s="23"/>
      <c r="F1793" s="23">
        <v>11900</v>
      </c>
      <c r="G1793" s="107">
        <f t="shared" ref="G1793:G1856" si="113">(D1793+E1793)*F1793</f>
        <v>0</v>
      </c>
      <c r="I1793" s="7">
        <f>SUMIFS(NK_XUAT_NHAP!L:L,NK_XUAT_NHAP!E:E,A1793,NK_XUAT_NHAP!B:B,"PNK")</f>
        <v>0</v>
      </c>
      <c r="J1793" s="7">
        <f>SUMIFS(NK_XUAT_NHAP!O:O,NK_XUAT_NHAP!E:E,A1793,NK_XUAT_NHAP!B:B,"PNK")</f>
        <v>0</v>
      </c>
      <c r="K1793" s="7">
        <f>SUMIFS(NK_XUAT_NHAP!L:L,NK_XUAT_NHAP!E:E,A1793,NK_XUAT_NHAP!B:B,"PXK")</f>
        <v>0</v>
      </c>
      <c r="L1793" s="7">
        <f>SUMIFS(NK_XUAT_NHAP!O:O,NK_XUAT_NHAP!E:E,A1793,NK_XUAT_NHAP!B:B,"PXK")</f>
        <v>0</v>
      </c>
      <c r="M1793" s="7">
        <f t="shared" si="110"/>
        <v>0</v>
      </c>
      <c r="N1793" s="7">
        <f t="shared" si="111"/>
        <v>0</v>
      </c>
      <c r="O1793" s="7">
        <f t="shared" si="112"/>
        <v>0</v>
      </c>
    </row>
    <row r="1794" spans="1:15" ht="19.5" customHeight="1" x14ac:dyDescent="0.25">
      <c r="A1794" s="106" t="s">
        <v>2484</v>
      </c>
      <c r="B1794" s="21" t="s">
        <v>1597</v>
      </c>
      <c r="C1794" s="23" t="s">
        <v>49</v>
      </c>
      <c r="D1794" s="23">
        <v>0</v>
      </c>
      <c r="E1794" s="23"/>
      <c r="F1794" s="23">
        <v>12800</v>
      </c>
      <c r="G1794" s="107">
        <f t="shared" si="113"/>
        <v>0</v>
      </c>
      <c r="I1794" s="7">
        <f>SUMIFS(NK_XUAT_NHAP!L:L,NK_XUAT_NHAP!E:E,A1794,NK_XUAT_NHAP!B:B,"PNK")</f>
        <v>0</v>
      </c>
      <c r="J1794" s="7">
        <f>SUMIFS(NK_XUAT_NHAP!O:O,NK_XUAT_NHAP!E:E,A1794,NK_XUAT_NHAP!B:B,"PNK")</f>
        <v>0</v>
      </c>
      <c r="K1794" s="7">
        <f>SUMIFS(NK_XUAT_NHAP!L:L,NK_XUAT_NHAP!E:E,A1794,NK_XUAT_NHAP!B:B,"PXK")</f>
        <v>0</v>
      </c>
      <c r="L1794" s="7">
        <f>SUMIFS(NK_XUAT_NHAP!O:O,NK_XUAT_NHAP!E:E,A1794,NK_XUAT_NHAP!B:B,"PXK")</f>
        <v>0</v>
      </c>
      <c r="M1794" s="7">
        <f t="shared" si="110"/>
        <v>0</v>
      </c>
      <c r="N1794" s="7">
        <f t="shared" si="111"/>
        <v>0</v>
      </c>
      <c r="O1794" s="7">
        <f t="shared" si="112"/>
        <v>0</v>
      </c>
    </row>
    <row r="1795" spans="1:15" ht="19.5" customHeight="1" x14ac:dyDescent="0.25">
      <c r="A1795" s="106" t="s">
        <v>2485</v>
      </c>
      <c r="B1795" s="21" t="s">
        <v>1599</v>
      </c>
      <c r="C1795" s="23" t="s">
        <v>49</v>
      </c>
      <c r="D1795" s="23">
        <v>0</v>
      </c>
      <c r="E1795" s="23"/>
      <c r="F1795" s="23">
        <v>19100</v>
      </c>
      <c r="G1795" s="107">
        <f t="shared" si="113"/>
        <v>0</v>
      </c>
      <c r="I1795" s="7">
        <f>SUMIFS(NK_XUAT_NHAP!L:L,NK_XUAT_NHAP!E:E,A1795,NK_XUAT_NHAP!B:B,"PNK")</f>
        <v>0</v>
      </c>
      <c r="J1795" s="7">
        <f>SUMIFS(NK_XUAT_NHAP!O:O,NK_XUAT_NHAP!E:E,A1795,NK_XUAT_NHAP!B:B,"PNK")</f>
        <v>0</v>
      </c>
      <c r="K1795" s="7">
        <f>SUMIFS(NK_XUAT_NHAP!L:L,NK_XUAT_NHAP!E:E,A1795,NK_XUAT_NHAP!B:B,"PXK")</f>
        <v>0</v>
      </c>
      <c r="L1795" s="7">
        <f>SUMIFS(NK_XUAT_NHAP!O:O,NK_XUAT_NHAP!E:E,A1795,NK_XUAT_NHAP!B:B,"PXK")</f>
        <v>0</v>
      </c>
      <c r="M1795" s="7">
        <f t="shared" ref="M1795:M1858" si="114">D1795+E1795+I1795-K1795</f>
        <v>0</v>
      </c>
      <c r="N1795" s="7">
        <f t="shared" ref="N1795:N1858" si="115">G1795+J1795-L1795</f>
        <v>0</v>
      </c>
      <c r="O1795" s="7">
        <f t="shared" ref="O1795:O1858" si="116">+IF(M1795=0,0,N1795/M1795)</f>
        <v>0</v>
      </c>
    </row>
    <row r="1796" spans="1:15" ht="19.5" customHeight="1" x14ac:dyDescent="0.25">
      <c r="A1796" s="106" t="s">
        <v>2486</v>
      </c>
      <c r="B1796" s="21" t="s">
        <v>1601</v>
      </c>
      <c r="C1796" s="23" t="s">
        <v>49</v>
      </c>
      <c r="D1796" s="23">
        <v>0</v>
      </c>
      <c r="E1796" s="23"/>
      <c r="F1796" s="23">
        <v>22500</v>
      </c>
      <c r="G1796" s="107">
        <f t="shared" si="113"/>
        <v>0</v>
      </c>
      <c r="I1796" s="7">
        <f>SUMIFS(NK_XUAT_NHAP!L:L,NK_XUAT_NHAP!E:E,A1796,NK_XUAT_NHAP!B:B,"PNK")</f>
        <v>0</v>
      </c>
      <c r="J1796" s="7">
        <f>SUMIFS(NK_XUAT_NHAP!O:O,NK_XUAT_NHAP!E:E,A1796,NK_XUAT_NHAP!B:B,"PNK")</f>
        <v>0</v>
      </c>
      <c r="K1796" s="7">
        <f>SUMIFS(NK_XUAT_NHAP!L:L,NK_XUAT_NHAP!E:E,A1796,NK_XUAT_NHAP!B:B,"PXK")</f>
        <v>0</v>
      </c>
      <c r="L1796" s="7">
        <f>SUMIFS(NK_XUAT_NHAP!O:O,NK_XUAT_NHAP!E:E,A1796,NK_XUAT_NHAP!B:B,"PXK")</f>
        <v>0</v>
      </c>
      <c r="M1796" s="7">
        <f t="shared" si="114"/>
        <v>0</v>
      </c>
      <c r="N1796" s="7">
        <f t="shared" si="115"/>
        <v>0</v>
      </c>
      <c r="O1796" s="7">
        <f t="shared" si="116"/>
        <v>0</v>
      </c>
    </row>
    <row r="1797" spans="1:15" ht="19.5" customHeight="1" x14ac:dyDescent="0.25">
      <c r="A1797" s="106" t="s">
        <v>2487</v>
      </c>
      <c r="B1797" s="21" t="s">
        <v>1603</v>
      </c>
      <c r="C1797" s="23" t="s">
        <v>49</v>
      </c>
      <c r="D1797" s="23">
        <v>0</v>
      </c>
      <c r="E1797" s="23"/>
      <c r="F1797" s="23">
        <v>35500</v>
      </c>
      <c r="G1797" s="107">
        <f t="shared" si="113"/>
        <v>0</v>
      </c>
      <c r="I1797" s="7">
        <f>SUMIFS(NK_XUAT_NHAP!L:L,NK_XUAT_NHAP!E:E,A1797,NK_XUAT_NHAP!B:B,"PNK")</f>
        <v>0</v>
      </c>
      <c r="J1797" s="7">
        <f>SUMIFS(NK_XUAT_NHAP!O:O,NK_XUAT_NHAP!E:E,A1797,NK_XUAT_NHAP!B:B,"PNK")</f>
        <v>0</v>
      </c>
      <c r="K1797" s="7">
        <f>SUMIFS(NK_XUAT_NHAP!L:L,NK_XUAT_NHAP!E:E,A1797,NK_XUAT_NHAP!B:B,"PXK")</f>
        <v>0</v>
      </c>
      <c r="L1797" s="7">
        <f>SUMIFS(NK_XUAT_NHAP!O:O,NK_XUAT_NHAP!E:E,A1797,NK_XUAT_NHAP!B:B,"PXK")</f>
        <v>0</v>
      </c>
      <c r="M1797" s="7">
        <f t="shared" si="114"/>
        <v>0</v>
      </c>
      <c r="N1797" s="7">
        <f t="shared" si="115"/>
        <v>0</v>
      </c>
      <c r="O1797" s="7">
        <f t="shared" si="116"/>
        <v>0</v>
      </c>
    </row>
    <row r="1798" spans="1:15" ht="19.5" customHeight="1" x14ac:dyDescent="0.25">
      <c r="A1798" s="106" t="s">
        <v>2488</v>
      </c>
      <c r="B1798" s="21" t="s">
        <v>1605</v>
      </c>
      <c r="C1798" s="23" t="s">
        <v>49</v>
      </c>
      <c r="D1798" s="23">
        <v>0</v>
      </c>
      <c r="E1798" s="23"/>
      <c r="F1798" s="23">
        <v>42700</v>
      </c>
      <c r="G1798" s="107">
        <f t="shared" si="113"/>
        <v>0</v>
      </c>
      <c r="I1798" s="7">
        <f>SUMIFS(NK_XUAT_NHAP!L:L,NK_XUAT_NHAP!E:E,A1798,NK_XUAT_NHAP!B:B,"PNK")</f>
        <v>0</v>
      </c>
      <c r="J1798" s="7">
        <f>SUMIFS(NK_XUAT_NHAP!O:O,NK_XUAT_NHAP!E:E,A1798,NK_XUAT_NHAP!B:B,"PNK")</f>
        <v>0</v>
      </c>
      <c r="K1798" s="7">
        <f>SUMIFS(NK_XUAT_NHAP!L:L,NK_XUAT_NHAP!E:E,A1798,NK_XUAT_NHAP!B:B,"PXK")</f>
        <v>0</v>
      </c>
      <c r="L1798" s="7">
        <f>SUMIFS(NK_XUAT_NHAP!O:O,NK_XUAT_NHAP!E:E,A1798,NK_XUAT_NHAP!B:B,"PXK")</f>
        <v>0</v>
      </c>
      <c r="M1798" s="7">
        <f t="shared" si="114"/>
        <v>0</v>
      </c>
      <c r="N1798" s="7">
        <f t="shared" si="115"/>
        <v>0</v>
      </c>
      <c r="O1798" s="7">
        <f t="shared" si="116"/>
        <v>0</v>
      </c>
    </row>
    <row r="1799" spans="1:15" ht="19.5" customHeight="1" x14ac:dyDescent="0.25">
      <c r="A1799" s="106" t="s">
        <v>2489</v>
      </c>
      <c r="B1799" s="21" t="s">
        <v>1607</v>
      </c>
      <c r="C1799" s="23" t="s">
        <v>49</v>
      </c>
      <c r="D1799" s="23">
        <v>0</v>
      </c>
      <c r="E1799" s="23"/>
      <c r="F1799" s="23">
        <v>52400</v>
      </c>
      <c r="G1799" s="107">
        <f t="shared" si="113"/>
        <v>0</v>
      </c>
      <c r="I1799" s="7">
        <f>SUMIFS(NK_XUAT_NHAP!L:L,NK_XUAT_NHAP!E:E,A1799,NK_XUAT_NHAP!B:B,"PNK")</f>
        <v>0</v>
      </c>
      <c r="J1799" s="7">
        <f>SUMIFS(NK_XUAT_NHAP!O:O,NK_XUAT_NHAP!E:E,A1799,NK_XUAT_NHAP!B:B,"PNK")</f>
        <v>0</v>
      </c>
      <c r="K1799" s="7">
        <f>SUMIFS(NK_XUAT_NHAP!L:L,NK_XUAT_NHAP!E:E,A1799,NK_XUAT_NHAP!B:B,"PXK")</f>
        <v>0</v>
      </c>
      <c r="L1799" s="7">
        <f>SUMIFS(NK_XUAT_NHAP!O:O,NK_XUAT_NHAP!E:E,A1799,NK_XUAT_NHAP!B:B,"PXK")</f>
        <v>0</v>
      </c>
      <c r="M1799" s="7">
        <f t="shared" si="114"/>
        <v>0</v>
      </c>
      <c r="N1799" s="7">
        <f t="shared" si="115"/>
        <v>0</v>
      </c>
      <c r="O1799" s="7">
        <f t="shared" si="116"/>
        <v>0</v>
      </c>
    </row>
    <row r="1800" spans="1:15" ht="19.5" customHeight="1" x14ac:dyDescent="0.25">
      <c r="A1800" s="106" t="s">
        <v>2490</v>
      </c>
      <c r="B1800" s="21" t="s">
        <v>1609</v>
      </c>
      <c r="C1800" s="23" t="s">
        <v>49</v>
      </c>
      <c r="D1800" s="23">
        <v>0</v>
      </c>
      <c r="E1800" s="23"/>
      <c r="F1800" s="23">
        <v>67600</v>
      </c>
      <c r="G1800" s="107">
        <f t="shared" si="113"/>
        <v>0</v>
      </c>
      <c r="I1800" s="7">
        <f>SUMIFS(NK_XUAT_NHAP!L:L,NK_XUAT_NHAP!E:E,A1800,NK_XUAT_NHAP!B:B,"PNK")</f>
        <v>0</v>
      </c>
      <c r="J1800" s="7">
        <f>SUMIFS(NK_XUAT_NHAP!O:O,NK_XUAT_NHAP!E:E,A1800,NK_XUAT_NHAP!B:B,"PNK")</f>
        <v>0</v>
      </c>
      <c r="K1800" s="7">
        <f>SUMIFS(NK_XUAT_NHAP!L:L,NK_XUAT_NHAP!E:E,A1800,NK_XUAT_NHAP!B:B,"PXK")</f>
        <v>0</v>
      </c>
      <c r="L1800" s="7">
        <f>SUMIFS(NK_XUAT_NHAP!O:O,NK_XUAT_NHAP!E:E,A1800,NK_XUAT_NHAP!B:B,"PXK")</f>
        <v>0</v>
      </c>
      <c r="M1800" s="7">
        <f t="shared" si="114"/>
        <v>0</v>
      </c>
      <c r="N1800" s="7">
        <f t="shared" si="115"/>
        <v>0</v>
      </c>
      <c r="O1800" s="7">
        <f t="shared" si="116"/>
        <v>0</v>
      </c>
    </row>
    <row r="1801" spans="1:15" ht="19.5" customHeight="1" x14ac:dyDescent="0.25">
      <c r="A1801" s="106" t="s">
        <v>2491</v>
      </c>
      <c r="B1801" s="21" t="s">
        <v>1611</v>
      </c>
      <c r="C1801" s="23" t="s">
        <v>49</v>
      </c>
      <c r="D1801" s="23">
        <v>0</v>
      </c>
      <c r="E1801" s="23"/>
      <c r="F1801" s="23">
        <v>75600</v>
      </c>
      <c r="G1801" s="107">
        <f t="shared" si="113"/>
        <v>0</v>
      </c>
      <c r="I1801" s="7">
        <f>SUMIFS(NK_XUAT_NHAP!L:L,NK_XUAT_NHAP!E:E,A1801,NK_XUAT_NHAP!B:B,"PNK")</f>
        <v>0</v>
      </c>
      <c r="J1801" s="7">
        <f>SUMIFS(NK_XUAT_NHAP!O:O,NK_XUAT_NHAP!E:E,A1801,NK_XUAT_NHAP!B:B,"PNK")</f>
        <v>0</v>
      </c>
      <c r="K1801" s="7">
        <f>SUMIFS(NK_XUAT_NHAP!L:L,NK_XUAT_NHAP!E:E,A1801,NK_XUAT_NHAP!B:B,"PXK")</f>
        <v>0</v>
      </c>
      <c r="L1801" s="7">
        <f>SUMIFS(NK_XUAT_NHAP!O:O,NK_XUAT_NHAP!E:E,A1801,NK_XUAT_NHAP!B:B,"PXK")</f>
        <v>0</v>
      </c>
      <c r="M1801" s="7">
        <f t="shared" si="114"/>
        <v>0</v>
      </c>
      <c r="N1801" s="7">
        <f t="shared" si="115"/>
        <v>0</v>
      </c>
      <c r="O1801" s="7">
        <f t="shared" si="116"/>
        <v>0</v>
      </c>
    </row>
    <row r="1802" spans="1:15" ht="19.5" customHeight="1" x14ac:dyDescent="0.25">
      <c r="A1802" s="106" t="s">
        <v>2492</v>
      </c>
      <c r="B1802" s="21" t="s">
        <v>1613</v>
      </c>
      <c r="C1802" s="23">
        <v>0</v>
      </c>
      <c r="D1802" s="23">
        <v>0</v>
      </c>
      <c r="E1802" s="23"/>
      <c r="F1802" s="23">
        <v>0</v>
      </c>
      <c r="G1802" s="107">
        <f t="shared" si="113"/>
        <v>0</v>
      </c>
      <c r="I1802" s="7">
        <f>SUMIFS(NK_XUAT_NHAP!L:L,NK_XUAT_NHAP!E:E,A1802,NK_XUAT_NHAP!B:B,"PNK")</f>
        <v>0</v>
      </c>
      <c r="J1802" s="7">
        <f>SUMIFS(NK_XUAT_NHAP!O:O,NK_XUAT_NHAP!E:E,A1802,NK_XUAT_NHAP!B:B,"PNK")</f>
        <v>0</v>
      </c>
      <c r="K1802" s="7">
        <f>SUMIFS(NK_XUAT_NHAP!L:L,NK_XUAT_NHAP!E:E,A1802,NK_XUAT_NHAP!B:B,"PXK")</f>
        <v>0</v>
      </c>
      <c r="L1802" s="7">
        <f>SUMIFS(NK_XUAT_NHAP!O:O,NK_XUAT_NHAP!E:E,A1802,NK_XUAT_NHAP!B:B,"PXK")</f>
        <v>0</v>
      </c>
      <c r="M1802" s="7">
        <f t="shared" si="114"/>
        <v>0</v>
      </c>
      <c r="N1802" s="7">
        <f t="shared" si="115"/>
        <v>0</v>
      </c>
      <c r="O1802" s="7">
        <f t="shared" si="116"/>
        <v>0</v>
      </c>
    </row>
    <row r="1803" spans="1:15" ht="19.5" customHeight="1" x14ac:dyDescent="0.25">
      <c r="A1803" s="106" t="s">
        <v>2493</v>
      </c>
      <c r="B1803" s="21" t="s">
        <v>1615</v>
      </c>
      <c r="C1803" s="23" t="s">
        <v>49</v>
      </c>
      <c r="D1803" s="23">
        <v>0</v>
      </c>
      <c r="E1803" s="23"/>
      <c r="F1803" s="23">
        <v>43800</v>
      </c>
      <c r="G1803" s="107">
        <f t="shared" si="113"/>
        <v>0</v>
      </c>
      <c r="I1803" s="7">
        <f>SUMIFS(NK_XUAT_NHAP!L:L,NK_XUAT_NHAP!E:E,A1803,NK_XUAT_NHAP!B:B,"PNK")</f>
        <v>0</v>
      </c>
      <c r="J1803" s="7">
        <f>SUMIFS(NK_XUAT_NHAP!O:O,NK_XUAT_NHAP!E:E,A1803,NK_XUAT_NHAP!B:B,"PNK")</f>
        <v>0</v>
      </c>
      <c r="K1803" s="7">
        <f>SUMIFS(NK_XUAT_NHAP!L:L,NK_XUAT_NHAP!E:E,A1803,NK_XUAT_NHAP!B:B,"PXK")</f>
        <v>0</v>
      </c>
      <c r="L1803" s="7">
        <f>SUMIFS(NK_XUAT_NHAP!O:O,NK_XUAT_NHAP!E:E,A1803,NK_XUAT_NHAP!B:B,"PXK")</f>
        <v>0</v>
      </c>
      <c r="M1803" s="7">
        <f t="shared" si="114"/>
        <v>0</v>
      </c>
      <c r="N1803" s="7">
        <f t="shared" si="115"/>
        <v>0</v>
      </c>
      <c r="O1803" s="7">
        <f t="shared" si="116"/>
        <v>0</v>
      </c>
    </row>
    <row r="1804" spans="1:15" ht="19.5" customHeight="1" x14ac:dyDescent="0.25">
      <c r="A1804" s="106" t="s">
        <v>2494</v>
      </c>
      <c r="B1804" s="21" t="s">
        <v>1617</v>
      </c>
      <c r="C1804" s="23" t="s">
        <v>49</v>
      </c>
      <c r="D1804" s="23">
        <v>0</v>
      </c>
      <c r="E1804" s="23"/>
      <c r="F1804" s="23">
        <v>44600</v>
      </c>
      <c r="G1804" s="107">
        <f t="shared" si="113"/>
        <v>0</v>
      </c>
      <c r="I1804" s="7">
        <f>SUMIFS(NK_XUAT_NHAP!L:L,NK_XUAT_NHAP!E:E,A1804,NK_XUAT_NHAP!B:B,"PNK")</f>
        <v>0</v>
      </c>
      <c r="J1804" s="7">
        <f>SUMIFS(NK_XUAT_NHAP!O:O,NK_XUAT_NHAP!E:E,A1804,NK_XUAT_NHAP!B:B,"PNK")</f>
        <v>0</v>
      </c>
      <c r="K1804" s="7">
        <f>SUMIFS(NK_XUAT_NHAP!L:L,NK_XUAT_NHAP!E:E,A1804,NK_XUAT_NHAP!B:B,"PXK")</f>
        <v>0</v>
      </c>
      <c r="L1804" s="7">
        <f>SUMIFS(NK_XUAT_NHAP!O:O,NK_XUAT_NHAP!E:E,A1804,NK_XUAT_NHAP!B:B,"PXK")</f>
        <v>0</v>
      </c>
      <c r="M1804" s="7">
        <f t="shared" si="114"/>
        <v>0</v>
      </c>
      <c r="N1804" s="7">
        <f t="shared" si="115"/>
        <v>0</v>
      </c>
      <c r="O1804" s="7">
        <f t="shared" si="116"/>
        <v>0</v>
      </c>
    </row>
    <row r="1805" spans="1:15" ht="19.5" customHeight="1" x14ac:dyDescent="0.25">
      <c r="A1805" s="106" t="s">
        <v>2495</v>
      </c>
      <c r="B1805" s="21" t="s">
        <v>1619</v>
      </c>
      <c r="C1805" s="23" t="s">
        <v>49</v>
      </c>
      <c r="D1805" s="23">
        <v>0</v>
      </c>
      <c r="E1805" s="23"/>
      <c r="F1805" s="23">
        <v>47700</v>
      </c>
      <c r="G1805" s="107">
        <f t="shared" si="113"/>
        <v>0</v>
      </c>
      <c r="I1805" s="7">
        <f>SUMIFS(NK_XUAT_NHAP!L:L,NK_XUAT_NHAP!E:E,A1805,NK_XUAT_NHAP!B:B,"PNK")</f>
        <v>0</v>
      </c>
      <c r="J1805" s="7">
        <f>SUMIFS(NK_XUAT_NHAP!O:O,NK_XUAT_NHAP!E:E,A1805,NK_XUAT_NHAP!B:B,"PNK")</f>
        <v>0</v>
      </c>
      <c r="K1805" s="7">
        <f>SUMIFS(NK_XUAT_NHAP!L:L,NK_XUAT_NHAP!E:E,A1805,NK_XUAT_NHAP!B:B,"PXK")</f>
        <v>0</v>
      </c>
      <c r="L1805" s="7">
        <f>SUMIFS(NK_XUAT_NHAP!O:O,NK_XUAT_NHAP!E:E,A1805,NK_XUAT_NHAP!B:B,"PXK")</f>
        <v>0</v>
      </c>
      <c r="M1805" s="7">
        <f t="shared" si="114"/>
        <v>0</v>
      </c>
      <c r="N1805" s="7">
        <f t="shared" si="115"/>
        <v>0</v>
      </c>
      <c r="O1805" s="7">
        <f t="shared" si="116"/>
        <v>0</v>
      </c>
    </row>
    <row r="1806" spans="1:15" ht="19.5" customHeight="1" x14ac:dyDescent="0.25">
      <c r="A1806" s="106" t="s">
        <v>2496</v>
      </c>
      <c r="B1806" s="21" t="s">
        <v>1621</v>
      </c>
      <c r="C1806" s="23" t="s">
        <v>49</v>
      </c>
      <c r="D1806" s="23">
        <v>0</v>
      </c>
      <c r="E1806" s="23"/>
      <c r="F1806" s="23">
        <v>55300</v>
      </c>
      <c r="G1806" s="107">
        <f t="shared" si="113"/>
        <v>0</v>
      </c>
      <c r="I1806" s="7">
        <f>SUMIFS(NK_XUAT_NHAP!L:L,NK_XUAT_NHAP!E:E,A1806,NK_XUAT_NHAP!B:B,"PNK")</f>
        <v>0</v>
      </c>
      <c r="J1806" s="7">
        <f>SUMIFS(NK_XUAT_NHAP!O:O,NK_XUAT_NHAP!E:E,A1806,NK_XUAT_NHAP!B:B,"PNK")</f>
        <v>0</v>
      </c>
      <c r="K1806" s="7">
        <f>SUMIFS(NK_XUAT_NHAP!L:L,NK_XUAT_NHAP!E:E,A1806,NK_XUAT_NHAP!B:B,"PXK")</f>
        <v>0</v>
      </c>
      <c r="L1806" s="7">
        <f>SUMIFS(NK_XUAT_NHAP!O:O,NK_XUAT_NHAP!E:E,A1806,NK_XUAT_NHAP!B:B,"PXK")</f>
        <v>0</v>
      </c>
      <c r="M1806" s="7">
        <f t="shared" si="114"/>
        <v>0</v>
      </c>
      <c r="N1806" s="7">
        <f t="shared" si="115"/>
        <v>0</v>
      </c>
      <c r="O1806" s="7">
        <f t="shared" si="116"/>
        <v>0</v>
      </c>
    </row>
    <row r="1807" spans="1:15" ht="19.5" customHeight="1" x14ac:dyDescent="0.25">
      <c r="A1807" s="106" t="s">
        <v>2497</v>
      </c>
      <c r="B1807" s="21" t="s">
        <v>1623</v>
      </c>
      <c r="C1807" s="23" t="s">
        <v>49</v>
      </c>
      <c r="D1807" s="23">
        <v>0</v>
      </c>
      <c r="E1807" s="23"/>
      <c r="F1807" s="23">
        <v>74800</v>
      </c>
      <c r="G1807" s="107">
        <f t="shared" si="113"/>
        <v>0</v>
      </c>
      <c r="I1807" s="7">
        <f>SUMIFS(NK_XUAT_NHAP!L:L,NK_XUAT_NHAP!E:E,A1807,NK_XUAT_NHAP!B:B,"PNK")</f>
        <v>0</v>
      </c>
      <c r="J1807" s="7">
        <f>SUMIFS(NK_XUAT_NHAP!O:O,NK_XUAT_NHAP!E:E,A1807,NK_XUAT_NHAP!B:B,"PNK")</f>
        <v>0</v>
      </c>
      <c r="K1807" s="7">
        <f>SUMIFS(NK_XUAT_NHAP!L:L,NK_XUAT_NHAP!E:E,A1807,NK_XUAT_NHAP!B:B,"PXK")</f>
        <v>0</v>
      </c>
      <c r="L1807" s="7">
        <f>SUMIFS(NK_XUAT_NHAP!O:O,NK_XUAT_NHAP!E:E,A1807,NK_XUAT_NHAP!B:B,"PXK")</f>
        <v>0</v>
      </c>
      <c r="M1807" s="7">
        <f t="shared" si="114"/>
        <v>0</v>
      </c>
      <c r="N1807" s="7">
        <f t="shared" si="115"/>
        <v>0</v>
      </c>
      <c r="O1807" s="7">
        <f t="shared" si="116"/>
        <v>0</v>
      </c>
    </row>
    <row r="1808" spans="1:15" ht="19.5" customHeight="1" x14ac:dyDescent="0.25">
      <c r="A1808" s="106" t="s">
        <v>2498</v>
      </c>
      <c r="B1808" s="21" t="s">
        <v>1625</v>
      </c>
      <c r="C1808" s="23" t="s">
        <v>49</v>
      </c>
      <c r="D1808" s="23">
        <v>0</v>
      </c>
      <c r="E1808" s="23"/>
      <c r="F1808" s="23">
        <v>97000</v>
      </c>
      <c r="G1808" s="107">
        <f t="shared" si="113"/>
        <v>0</v>
      </c>
      <c r="I1808" s="7">
        <f>SUMIFS(NK_XUAT_NHAP!L:L,NK_XUAT_NHAP!E:E,A1808,NK_XUAT_NHAP!B:B,"PNK")</f>
        <v>0</v>
      </c>
      <c r="J1808" s="7">
        <f>SUMIFS(NK_XUAT_NHAP!O:O,NK_XUAT_NHAP!E:E,A1808,NK_XUAT_NHAP!B:B,"PNK")</f>
        <v>0</v>
      </c>
      <c r="K1808" s="7">
        <f>SUMIFS(NK_XUAT_NHAP!L:L,NK_XUAT_NHAP!E:E,A1808,NK_XUAT_NHAP!B:B,"PXK")</f>
        <v>0</v>
      </c>
      <c r="L1808" s="7">
        <f>SUMIFS(NK_XUAT_NHAP!O:O,NK_XUAT_NHAP!E:E,A1808,NK_XUAT_NHAP!B:B,"PXK")</f>
        <v>0</v>
      </c>
      <c r="M1808" s="7">
        <f t="shared" si="114"/>
        <v>0</v>
      </c>
      <c r="N1808" s="7">
        <f t="shared" si="115"/>
        <v>0</v>
      </c>
      <c r="O1808" s="7">
        <f t="shared" si="116"/>
        <v>0</v>
      </c>
    </row>
    <row r="1809" spans="1:15" ht="19.5" customHeight="1" x14ac:dyDescent="0.25">
      <c r="A1809" s="106" t="s">
        <v>2499</v>
      </c>
      <c r="B1809" s="21" t="s">
        <v>1627</v>
      </c>
      <c r="C1809" s="23" t="s">
        <v>49</v>
      </c>
      <c r="D1809" s="23">
        <v>0</v>
      </c>
      <c r="E1809" s="23"/>
      <c r="F1809" s="23">
        <v>116800</v>
      </c>
      <c r="G1809" s="107">
        <f t="shared" si="113"/>
        <v>0</v>
      </c>
      <c r="I1809" s="7">
        <f>SUMIFS(NK_XUAT_NHAP!L:L,NK_XUAT_NHAP!E:E,A1809,NK_XUAT_NHAP!B:B,"PNK")</f>
        <v>0</v>
      </c>
      <c r="J1809" s="7">
        <f>SUMIFS(NK_XUAT_NHAP!O:O,NK_XUAT_NHAP!E:E,A1809,NK_XUAT_NHAP!B:B,"PNK")</f>
        <v>0</v>
      </c>
      <c r="K1809" s="7">
        <f>SUMIFS(NK_XUAT_NHAP!L:L,NK_XUAT_NHAP!E:E,A1809,NK_XUAT_NHAP!B:B,"PXK")</f>
        <v>0</v>
      </c>
      <c r="L1809" s="7">
        <f>SUMIFS(NK_XUAT_NHAP!O:O,NK_XUAT_NHAP!E:E,A1809,NK_XUAT_NHAP!B:B,"PXK")</f>
        <v>0</v>
      </c>
      <c r="M1809" s="7">
        <f t="shared" si="114"/>
        <v>0</v>
      </c>
      <c r="N1809" s="7">
        <f t="shared" si="115"/>
        <v>0</v>
      </c>
      <c r="O1809" s="7">
        <f t="shared" si="116"/>
        <v>0</v>
      </c>
    </row>
    <row r="1810" spans="1:15" ht="19.5" customHeight="1" x14ac:dyDescent="0.25">
      <c r="A1810" s="106" t="s">
        <v>2500</v>
      </c>
      <c r="B1810" s="21" t="s">
        <v>1629</v>
      </c>
      <c r="C1810" s="23" t="s">
        <v>49</v>
      </c>
      <c r="D1810" s="23">
        <v>0</v>
      </c>
      <c r="E1810" s="23"/>
      <c r="F1810" s="23">
        <v>149400</v>
      </c>
      <c r="G1810" s="107">
        <f t="shared" si="113"/>
        <v>0</v>
      </c>
      <c r="I1810" s="7">
        <f>SUMIFS(NK_XUAT_NHAP!L:L,NK_XUAT_NHAP!E:E,A1810,NK_XUAT_NHAP!B:B,"PNK")</f>
        <v>3</v>
      </c>
      <c r="J1810" s="7">
        <f>SUMIFS(NK_XUAT_NHAP!O:O,NK_XUAT_NHAP!E:E,A1810,NK_XUAT_NHAP!B:B,"PNK")</f>
        <v>408900</v>
      </c>
      <c r="K1810" s="7">
        <f>SUMIFS(NK_XUAT_NHAP!L:L,NK_XUAT_NHAP!E:E,A1810,NK_XUAT_NHAP!B:B,"PXK")</f>
        <v>3</v>
      </c>
      <c r="L1810" s="7">
        <f>SUMIFS(NK_XUAT_NHAP!O:O,NK_XUAT_NHAP!E:E,A1810,NK_XUAT_NHAP!B:B,"PXK")</f>
        <v>600300</v>
      </c>
      <c r="M1810" s="7">
        <f t="shared" si="114"/>
        <v>0</v>
      </c>
      <c r="N1810" s="7">
        <f t="shared" si="115"/>
        <v>-191400</v>
      </c>
      <c r="O1810" s="7">
        <f t="shared" si="116"/>
        <v>0</v>
      </c>
    </row>
    <row r="1811" spans="1:15" ht="19.5" customHeight="1" x14ac:dyDescent="0.25">
      <c r="A1811" s="106" t="s">
        <v>2501</v>
      </c>
      <c r="B1811" s="21" t="s">
        <v>1631</v>
      </c>
      <c r="C1811" s="23" t="s">
        <v>49</v>
      </c>
      <c r="D1811" s="23">
        <v>0</v>
      </c>
      <c r="E1811" s="23"/>
      <c r="F1811" s="23">
        <v>170400</v>
      </c>
      <c r="G1811" s="107">
        <f t="shared" si="113"/>
        <v>0</v>
      </c>
      <c r="I1811" s="7">
        <f>SUMIFS(NK_XUAT_NHAP!L:L,NK_XUAT_NHAP!E:E,A1811,NK_XUAT_NHAP!B:B,"PNK")</f>
        <v>0</v>
      </c>
      <c r="J1811" s="7">
        <f>SUMIFS(NK_XUAT_NHAP!O:O,NK_XUAT_NHAP!E:E,A1811,NK_XUAT_NHAP!B:B,"PNK")</f>
        <v>0</v>
      </c>
      <c r="K1811" s="7">
        <f>SUMIFS(NK_XUAT_NHAP!L:L,NK_XUAT_NHAP!E:E,A1811,NK_XUAT_NHAP!B:B,"PXK")</f>
        <v>0</v>
      </c>
      <c r="L1811" s="7">
        <f>SUMIFS(NK_XUAT_NHAP!O:O,NK_XUAT_NHAP!E:E,A1811,NK_XUAT_NHAP!B:B,"PXK")</f>
        <v>0</v>
      </c>
      <c r="M1811" s="7">
        <f t="shared" si="114"/>
        <v>0</v>
      </c>
      <c r="N1811" s="7">
        <f t="shared" si="115"/>
        <v>0</v>
      </c>
      <c r="O1811" s="7">
        <f t="shared" si="116"/>
        <v>0</v>
      </c>
    </row>
    <row r="1812" spans="1:15" ht="19.5" customHeight="1" x14ac:dyDescent="0.25">
      <c r="A1812" s="106" t="s">
        <v>2502</v>
      </c>
      <c r="B1812" s="21" t="s">
        <v>1633</v>
      </c>
      <c r="C1812" s="23" t="s">
        <v>49</v>
      </c>
      <c r="D1812" s="23">
        <v>0</v>
      </c>
      <c r="E1812" s="23"/>
      <c r="F1812" s="23">
        <v>165100</v>
      </c>
      <c r="G1812" s="107">
        <f t="shared" si="113"/>
        <v>0</v>
      </c>
      <c r="I1812" s="7">
        <f>SUMIFS(NK_XUAT_NHAP!L:L,NK_XUAT_NHAP!E:E,A1812,NK_XUAT_NHAP!B:B,"PNK")</f>
        <v>0</v>
      </c>
      <c r="J1812" s="7">
        <f>SUMIFS(NK_XUAT_NHAP!O:O,NK_XUAT_NHAP!E:E,A1812,NK_XUAT_NHAP!B:B,"PNK")</f>
        <v>0</v>
      </c>
      <c r="K1812" s="7">
        <f>SUMIFS(NK_XUAT_NHAP!L:L,NK_XUAT_NHAP!E:E,A1812,NK_XUAT_NHAP!B:B,"PXK")</f>
        <v>0</v>
      </c>
      <c r="L1812" s="7">
        <f>SUMIFS(NK_XUAT_NHAP!O:O,NK_XUAT_NHAP!E:E,A1812,NK_XUAT_NHAP!B:B,"PXK")</f>
        <v>0</v>
      </c>
      <c r="M1812" s="7">
        <f t="shared" si="114"/>
        <v>0</v>
      </c>
      <c r="N1812" s="7">
        <f t="shared" si="115"/>
        <v>0</v>
      </c>
      <c r="O1812" s="7">
        <f t="shared" si="116"/>
        <v>0</v>
      </c>
    </row>
    <row r="1813" spans="1:15" ht="19.5" customHeight="1" x14ac:dyDescent="0.25">
      <c r="A1813" s="106" t="s">
        <v>2503</v>
      </c>
      <c r="B1813" s="21" t="s">
        <v>1635</v>
      </c>
      <c r="C1813" s="23">
        <v>0</v>
      </c>
      <c r="D1813" s="23">
        <v>0</v>
      </c>
      <c r="E1813" s="23"/>
      <c r="F1813" s="23">
        <v>0</v>
      </c>
      <c r="G1813" s="107">
        <f t="shared" si="113"/>
        <v>0</v>
      </c>
      <c r="I1813" s="7">
        <f>SUMIFS(NK_XUAT_NHAP!L:L,NK_XUAT_NHAP!E:E,A1813,NK_XUAT_NHAP!B:B,"PNK")</f>
        <v>0</v>
      </c>
      <c r="J1813" s="7">
        <f>SUMIFS(NK_XUAT_NHAP!O:O,NK_XUAT_NHAP!E:E,A1813,NK_XUAT_NHAP!B:B,"PNK")</f>
        <v>0</v>
      </c>
      <c r="K1813" s="7">
        <f>SUMIFS(NK_XUAT_NHAP!L:L,NK_XUAT_NHAP!E:E,A1813,NK_XUAT_NHAP!B:B,"PXK")</f>
        <v>0</v>
      </c>
      <c r="L1813" s="7">
        <f>SUMIFS(NK_XUAT_NHAP!O:O,NK_XUAT_NHAP!E:E,A1813,NK_XUAT_NHAP!B:B,"PXK")</f>
        <v>0</v>
      </c>
      <c r="M1813" s="7">
        <f t="shared" si="114"/>
        <v>0</v>
      </c>
      <c r="N1813" s="7">
        <f t="shared" si="115"/>
        <v>0</v>
      </c>
      <c r="O1813" s="7">
        <f t="shared" si="116"/>
        <v>0</v>
      </c>
    </row>
    <row r="1814" spans="1:15" ht="19.5" customHeight="1" x14ac:dyDescent="0.25">
      <c r="A1814" s="106" t="s">
        <v>2504</v>
      </c>
      <c r="B1814" s="21" t="s">
        <v>1637</v>
      </c>
      <c r="C1814" s="23" t="s">
        <v>49</v>
      </c>
      <c r="D1814" s="23">
        <v>0</v>
      </c>
      <c r="E1814" s="23"/>
      <c r="F1814" s="23">
        <v>13300</v>
      </c>
      <c r="G1814" s="107">
        <f t="shared" si="113"/>
        <v>0</v>
      </c>
      <c r="I1814" s="7">
        <f>SUMIFS(NK_XUAT_NHAP!L:L,NK_XUAT_NHAP!E:E,A1814,NK_XUAT_NHAP!B:B,"PNK")</f>
        <v>0</v>
      </c>
      <c r="J1814" s="7">
        <f>SUMIFS(NK_XUAT_NHAP!O:O,NK_XUAT_NHAP!E:E,A1814,NK_XUAT_NHAP!B:B,"PNK")</f>
        <v>0</v>
      </c>
      <c r="K1814" s="7">
        <f>SUMIFS(NK_XUAT_NHAP!L:L,NK_XUAT_NHAP!E:E,A1814,NK_XUAT_NHAP!B:B,"PXK")</f>
        <v>0</v>
      </c>
      <c r="L1814" s="7">
        <f>SUMIFS(NK_XUAT_NHAP!O:O,NK_XUAT_NHAP!E:E,A1814,NK_XUAT_NHAP!B:B,"PXK")</f>
        <v>0</v>
      </c>
      <c r="M1814" s="7">
        <f t="shared" si="114"/>
        <v>0</v>
      </c>
      <c r="N1814" s="7">
        <f t="shared" si="115"/>
        <v>0</v>
      </c>
      <c r="O1814" s="7">
        <f t="shared" si="116"/>
        <v>0</v>
      </c>
    </row>
    <row r="1815" spans="1:15" ht="19.5" customHeight="1" x14ac:dyDescent="0.25">
      <c r="A1815" s="106" t="s">
        <v>2505</v>
      </c>
      <c r="B1815" s="21" t="s">
        <v>1639</v>
      </c>
      <c r="C1815" s="23" t="s">
        <v>49</v>
      </c>
      <c r="D1815" s="23">
        <v>0</v>
      </c>
      <c r="E1815" s="23"/>
      <c r="F1815" s="23">
        <v>13800</v>
      </c>
      <c r="G1815" s="107">
        <f t="shared" si="113"/>
        <v>0</v>
      </c>
      <c r="I1815" s="7">
        <f>SUMIFS(NK_XUAT_NHAP!L:L,NK_XUAT_NHAP!E:E,A1815,NK_XUAT_NHAP!B:B,"PNK")</f>
        <v>0</v>
      </c>
      <c r="J1815" s="7">
        <f>SUMIFS(NK_XUAT_NHAP!O:O,NK_XUAT_NHAP!E:E,A1815,NK_XUAT_NHAP!B:B,"PNK")</f>
        <v>0</v>
      </c>
      <c r="K1815" s="7">
        <f>SUMIFS(NK_XUAT_NHAP!L:L,NK_XUAT_NHAP!E:E,A1815,NK_XUAT_NHAP!B:B,"PXK")</f>
        <v>0</v>
      </c>
      <c r="L1815" s="7">
        <f>SUMIFS(NK_XUAT_NHAP!O:O,NK_XUAT_NHAP!E:E,A1815,NK_XUAT_NHAP!B:B,"PXK")</f>
        <v>0</v>
      </c>
      <c r="M1815" s="7">
        <f t="shared" si="114"/>
        <v>0</v>
      </c>
      <c r="N1815" s="7">
        <f t="shared" si="115"/>
        <v>0</v>
      </c>
      <c r="O1815" s="7">
        <f t="shared" si="116"/>
        <v>0</v>
      </c>
    </row>
    <row r="1816" spans="1:15" ht="19.5" customHeight="1" x14ac:dyDescent="0.25">
      <c r="A1816" s="106" t="s">
        <v>2506</v>
      </c>
      <c r="B1816" s="21" t="s">
        <v>1641</v>
      </c>
      <c r="C1816" s="23" t="s">
        <v>49</v>
      </c>
      <c r="D1816" s="23">
        <v>0</v>
      </c>
      <c r="E1816" s="23"/>
      <c r="F1816" s="23">
        <v>15100</v>
      </c>
      <c r="G1816" s="107">
        <f t="shared" si="113"/>
        <v>0</v>
      </c>
      <c r="I1816" s="7">
        <f>SUMIFS(NK_XUAT_NHAP!L:L,NK_XUAT_NHAP!E:E,A1816,NK_XUAT_NHAP!B:B,"PNK")</f>
        <v>0</v>
      </c>
      <c r="J1816" s="7">
        <f>SUMIFS(NK_XUAT_NHAP!O:O,NK_XUAT_NHAP!E:E,A1816,NK_XUAT_NHAP!B:B,"PNK")</f>
        <v>0</v>
      </c>
      <c r="K1816" s="7">
        <f>SUMIFS(NK_XUAT_NHAP!L:L,NK_XUAT_NHAP!E:E,A1816,NK_XUAT_NHAP!B:B,"PXK")</f>
        <v>0</v>
      </c>
      <c r="L1816" s="7">
        <f>SUMIFS(NK_XUAT_NHAP!O:O,NK_XUAT_NHAP!E:E,A1816,NK_XUAT_NHAP!B:B,"PXK")</f>
        <v>0</v>
      </c>
      <c r="M1816" s="7">
        <f t="shared" si="114"/>
        <v>0</v>
      </c>
      <c r="N1816" s="7">
        <f t="shared" si="115"/>
        <v>0</v>
      </c>
      <c r="O1816" s="7">
        <f t="shared" si="116"/>
        <v>0</v>
      </c>
    </row>
    <row r="1817" spans="1:15" ht="19.5" customHeight="1" x14ac:dyDescent="0.25">
      <c r="A1817" s="106" t="s">
        <v>2507</v>
      </c>
      <c r="B1817" s="21" t="s">
        <v>1643</v>
      </c>
      <c r="C1817" s="23" t="s">
        <v>49</v>
      </c>
      <c r="D1817" s="23">
        <v>0</v>
      </c>
      <c r="E1817" s="23"/>
      <c r="F1817" s="23">
        <v>20500</v>
      </c>
      <c r="G1817" s="107">
        <f t="shared" si="113"/>
        <v>0</v>
      </c>
      <c r="I1817" s="7">
        <f>SUMIFS(NK_XUAT_NHAP!L:L,NK_XUAT_NHAP!E:E,A1817,NK_XUAT_NHAP!B:B,"PNK")</f>
        <v>0</v>
      </c>
      <c r="J1817" s="7">
        <f>SUMIFS(NK_XUAT_NHAP!O:O,NK_XUAT_NHAP!E:E,A1817,NK_XUAT_NHAP!B:B,"PNK")</f>
        <v>0</v>
      </c>
      <c r="K1817" s="7">
        <f>SUMIFS(NK_XUAT_NHAP!L:L,NK_XUAT_NHAP!E:E,A1817,NK_XUAT_NHAP!B:B,"PXK")</f>
        <v>0</v>
      </c>
      <c r="L1817" s="7">
        <f>SUMIFS(NK_XUAT_NHAP!O:O,NK_XUAT_NHAP!E:E,A1817,NK_XUAT_NHAP!B:B,"PXK")</f>
        <v>0</v>
      </c>
      <c r="M1817" s="7">
        <f t="shared" si="114"/>
        <v>0</v>
      </c>
      <c r="N1817" s="7">
        <f t="shared" si="115"/>
        <v>0</v>
      </c>
      <c r="O1817" s="7">
        <f t="shared" si="116"/>
        <v>0</v>
      </c>
    </row>
    <row r="1818" spans="1:15" ht="19.5" customHeight="1" x14ac:dyDescent="0.25">
      <c r="A1818" s="106" t="s">
        <v>2508</v>
      </c>
      <c r="B1818" s="21" t="s">
        <v>1645</v>
      </c>
      <c r="C1818" s="23" t="s">
        <v>49</v>
      </c>
      <c r="D1818" s="23">
        <v>0</v>
      </c>
      <c r="E1818" s="23"/>
      <c r="F1818" s="23">
        <v>23300</v>
      </c>
      <c r="G1818" s="107">
        <f t="shared" si="113"/>
        <v>0</v>
      </c>
      <c r="I1818" s="7">
        <f>SUMIFS(NK_XUAT_NHAP!L:L,NK_XUAT_NHAP!E:E,A1818,NK_XUAT_NHAP!B:B,"PNK")</f>
        <v>0</v>
      </c>
      <c r="J1818" s="7">
        <f>SUMIFS(NK_XUAT_NHAP!O:O,NK_XUAT_NHAP!E:E,A1818,NK_XUAT_NHAP!B:B,"PNK")</f>
        <v>0</v>
      </c>
      <c r="K1818" s="7">
        <f>SUMIFS(NK_XUAT_NHAP!L:L,NK_XUAT_NHAP!E:E,A1818,NK_XUAT_NHAP!B:B,"PXK")</f>
        <v>0</v>
      </c>
      <c r="L1818" s="7">
        <f>SUMIFS(NK_XUAT_NHAP!O:O,NK_XUAT_NHAP!E:E,A1818,NK_XUAT_NHAP!B:B,"PXK")</f>
        <v>0</v>
      </c>
      <c r="M1818" s="7">
        <f t="shared" si="114"/>
        <v>0</v>
      </c>
      <c r="N1818" s="7">
        <f t="shared" si="115"/>
        <v>0</v>
      </c>
      <c r="O1818" s="7">
        <f t="shared" si="116"/>
        <v>0</v>
      </c>
    </row>
    <row r="1819" spans="1:15" ht="19.5" customHeight="1" x14ac:dyDescent="0.25">
      <c r="A1819" s="106" t="s">
        <v>2509</v>
      </c>
      <c r="B1819" s="21" t="s">
        <v>1647</v>
      </c>
      <c r="C1819" s="23" t="s">
        <v>49</v>
      </c>
      <c r="D1819" s="23">
        <v>0</v>
      </c>
      <c r="E1819" s="23"/>
      <c r="F1819" s="23">
        <v>33400</v>
      </c>
      <c r="G1819" s="107">
        <f t="shared" si="113"/>
        <v>0</v>
      </c>
      <c r="I1819" s="7">
        <f>SUMIFS(NK_XUAT_NHAP!L:L,NK_XUAT_NHAP!E:E,A1819,NK_XUAT_NHAP!B:B,"PNK")</f>
        <v>0</v>
      </c>
      <c r="J1819" s="7">
        <f>SUMIFS(NK_XUAT_NHAP!O:O,NK_XUAT_NHAP!E:E,A1819,NK_XUAT_NHAP!B:B,"PNK")</f>
        <v>0</v>
      </c>
      <c r="K1819" s="7">
        <f>SUMIFS(NK_XUAT_NHAP!L:L,NK_XUAT_NHAP!E:E,A1819,NK_XUAT_NHAP!B:B,"PXK")</f>
        <v>0</v>
      </c>
      <c r="L1819" s="7">
        <f>SUMIFS(NK_XUAT_NHAP!O:O,NK_XUAT_NHAP!E:E,A1819,NK_XUAT_NHAP!B:B,"PXK")</f>
        <v>0</v>
      </c>
      <c r="M1819" s="7">
        <f t="shared" si="114"/>
        <v>0</v>
      </c>
      <c r="N1819" s="7">
        <f t="shared" si="115"/>
        <v>0</v>
      </c>
      <c r="O1819" s="7">
        <f t="shared" si="116"/>
        <v>0</v>
      </c>
    </row>
    <row r="1820" spans="1:15" ht="19.5" customHeight="1" x14ac:dyDescent="0.25">
      <c r="A1820" s="106" t="s">
        <v>2510</v>
      </c>
      <c r="B1820" s="21" t="s">
        <v>1649</v>
      </c>
      <c r="C1820" s="23" t="s">
        <v>49</v>
      </c>
      <c r="D1820" s="23">
        <v>0</v>
      </c>
      <c r="E1820" s="23"/>
      <c r="F1820" s="23">
        <v>45100</v>
      </c>
      <c r="G1820" s="107">
        <f t="shared" si="113"/>
        <v>0</v>
      </c>
      <c r="I1820" s="7">
        <f>SUMIFS(NK_XUAT_NHAP!L:L,NK_XUAT_NHAP!E:E,A1820,NK_XUAT_NHAP!B:B,"PNK")</f>
        <v>0</v>
      </c>
      <c r="J1820" s="7">
        <f>SUMIFS(NK_XUAT_NHAP!O:O,NK_XUAT_NHAP!E:E,A1820,NK_XUAT_NHAP!B:B,"PNK")</f>
        <v>0</v>
      </c>
      <c r="K1820" s="7">
        <f>SUMIFS(NK_XUAT_NHAP!L:L,NK_XUAT_NHAP!E:E,A1820,NK_XUAT_NHAP!B:B,"PXK")</f>
        <v>0</v>
      </c>
      <c r="L1820" s="7">
        <f>SUMIFS(NK_XUAT_NHAP!O:O,NK_XUAT_NHAP!E:E,A1820,NK_XUAT_NHAP!B:B,"PXK")</f>
        <v>0</v>
      </c>
      <c r="M1820" s="7">
        <f t="shared" si="114"/>
        <v>0</v>
      </c>
      <c r="N1820" s="7">
        <f t="shared" si="115"/>
        <v>0</v>
      </c>
      <c r="O1820" s="7">
        <f t="shared" si="116"/>
        <v>0</v>
      </c>
    </row>
    <row r="1821" spans="1:15" ht="19.5" customHeight="1" x14ac:dyDescent="0.25">
      <c r="A1821" s="106" t="s">
        <v>2511</v>
      </c>
      <c r="B1821" s="21" t="s">
        <v>1651</v>
      </c>
      <c r="C1821" s="23" t="s">
        <v>49</v>
      </c>
      <c r="D1821" s="23">
        <v>0</v>
      </c>
      <c r="E1821" s="23"/>
      <c r="F1821" s="23">
        <v>47700</v>
      </c>
      <c r="G1821" s="107">
        <f t="shared" si="113"/>
        <v>0</v>
      </c>
      <c r="I1821" s="7">
        <f>SUMIFS(NK_XUAT_NHAP!L:L,NK_XUAT_NHAP!E:E,A1821,NK_XUAT_NHAP!B:B,"PNK")</f>
        <v>0</v>
      </c>
      <c r="J1821" s="7">
        <f>SUMIFS(NK_XUAT_NHAP!O:O,NK_XUAT_NHAP!E:E,A1821,NK_XUAT_NHAP!B:B,"PNK")</f>
        <v>0</v>
      </c>
      <c r="K1821" s="7">
        <f>SUMIFS(NK_XUAT_NHAP!L:L,NK_XUAT_NHAP!E:E,A1821,NK_XUAT_NHAP!B:B,"PXK")</f>
        <v>0</v>
      </c>
      <c r="L1821" s="7">
        <f>SUMIFS(NK_XUAT_NHAP!O:O,NK_XUAT_NHAP!E:E,A1821,NK_XUAT_NHAP!B:B,"PXK")</f>
        <v>0</v>
      </c>
      <c r="M1821" s="7">
        <f t="shared" si="114"/>
        <v>0</v>
      </c>
      <c r="N1821" s="7">
        <f t="shared" si="115"/>
        <v>0</v>
      </c>
      <c r="O1821" s="7">
        <f t="shared" si="116"/>
        <v>0</v>
      </c>
    </row>
    <row r="1822" spans="1:15" ht="19.5" customHeight="1" x14ac:dyDescent="0.25">
      <c r="A1822" s="106" t="s">
        <v>2512</v>
      </c>
      <c r="B1822" s="21" t="s">
        <v>1653</v>
      </c>
      <c r="C1822" s="23" t="s">
        <v>49</v>
      </c>
      <c r="D1822" s="23">
        <v>0</v>
      </c>
      <c r="E1822" s="23"/>
      <c r="F1822" s="23">
        <v>55000</v>
      </c>
      <c r="G1822" s="107">
        <f t="shared" si="113"/>
        <v>0</v>
      </c>
      <c r="I1822" s="7">
        <f>SUMIFS(NK_XUAT_NHAP!L:L,NK_XUAT_NHAP!E:E,A1822,NK_XUAT_NHAP!B:B,"PNK")</f>
        <v>0</v>
      </c>
      <c r="J1822" s="7">
        <f>SUMIFS(NK_XUAT_NHAP!O:O,NK_XUAT_NHAP!E:E,A1822,NK_XUAT_NHAP!B:B,"PNK")</f>
        <v>0</v>
      </c>
      <c r="K1822" s="7">
        <f>SUMIFS(NK_XUAT_NHAP!L:L,NK_XUAT_NHAP!E:E,A1822,NK_XUAT_NHAP!B:B,"PXK")</f>
        <v>0</v>
      </c>
      <c r="L1822" s="7">
        <f>SUMIFS(NK_XUAT_NHAP!O:O,NK_XUAT_NHAP!E:E,A1822,NK_XUAT_NHAP!B:B,"PXK")</f>
        <v>0</v>
      </c>
      <c r="M1822" s="7">
        <f t="shared" si="114"/>
        <v>0</v>
      </c>
      <c r="N1822" s="7">
        <f t="shared" si="115"/>
        <v>0</v>
      </c>
      <c r="O1822" s="7">
        <f t="shared" si="116"/>
        <v>0</v>
      </c>
    </row>
    <row r="1823" spans="1:15" ht="19.5" customHeight="1" x14ac:dyDescent="0.25">
      <c r="A1823" s="106" t="s">
        <v>2513</v>
      </c>
      <c r="B1823" s="21" t="s">
        <v>1655</v>
      </c>
      <c r="C1823" s="23" t="s">
        <v>49</v>
      </c>
      <c r="D1823" s="23">
        <v>0</v>
      </c>
      <c r="E1823" s="23"/>
      <c r="F1823" s="23">
        <v>65600</v>
      </c>
      <c r="G1823" s="107">
        <f t="shared" si="113"/>
        <v>0</v>
      </c>
      <c r="I1823" s="7">
        <f>SUMIFS(NK_XUAT_NHAP!L:L,NK_XUAT_NHAP!E:E,A1823,NK_XUAT_NHAP!B:B,"PNK")</f>
        <v>0</v>
      </c>
      <c r="J1823" s="7">
        <f>SUMIFS(NK_XUAT_NHAP!O:O,NK_XUAT_NHAP!E:E,A1823,NK_XUAT_NHAP!B:B,"PNK")</f>
        <v>0</v>
      </c>
      <c r="K1823" s="7">
        <f>SUMIFS(NK_XUAT_NHAP!L:L,NK_XUAT_NHAP!E:E,A1823,NK_XUAT_NHAP!B:B,"PXK")</f>
        <v>0</v>
      </c>
      <c r="L1823" s="7">
        <f>SUMIFS(NK_XUAT_NHAP!O:O,NK_XUAT_NHAP!E:E,A1823,NK_XUAT_NHAP!B:B,"PXK")</f>
        <v>0</v>
      </c>
      <c r="M1823" s="7">
        <f t="shared" si="114"/>
        <v>0</v>
      </c>
      <c r="N1823" s="7">
        <f t="shared" si="115"/>
        <v>0</v>
      </c>
      <c r="O1823" s="7">
        <f t="shared" si="116"/>
        <v>0</v>
      </c>
    </row>
    <row r="1824" spans="1:15" ht="19.5" customHeight="1" x14ac:dyDescent="0.25">
      <c r="A1824" s="106" t="s">
        <v>2514</v>
      </c>
      <c r="B1824" s="21" t="s">
        <v>1657</v>
      </c>
      <c r="C1824" s="23">
        <v>0</v>
      </c>
      <c r="D1824" s="23">
        <v>0</v>
      </c>
      <c r="E1824" s="23"/>
      <c r="F1824" s="23">
        <v>0</v>
      </c>
      <c r="G1824" s="107">
        <f t="shared" si="113"/>
        <v>0</v>
      </c>
      <c r="I1824" s="7">
        <f>SUMIFS(NK_XUAT_NHAP!L:L,NK_XUAT_NHAP!E:E,A1824,NK_XUAT_NHAP!B:B,"PNK")</f>
        <v>0</v>
      </c>
      <c r="J1824" s="7">
        <f>SUMIFS(NK_XUAT_NHAP!O:O,NK_XUAT_NHAP!E:E,A1824,NK_XUAT_NHAP!B:B,"PNK")</f>
        <v>0</v>
      </c>
      <c r="K1824" s="7">
        <f>SUMIFS(NK_XUAT_NHAP!L:L,NK_XUAT_NHAP!E:E,A1824,NK_XUAT_NHAP!B:B,"PXK")</f>
        <v>0</v>
      </c>
      <c r="L1824" s="7">
        <f>SUMIFS(NK_XUAT_NHAP!O:O,NK_XUAT_NHAP!E:E,A1824,NK_XUAT_NHAP!B:B,"PXK")</f>
        <v>0</v>
      </c>
      <c r="M1824" s="7">
        <f t="shared" si="114"/>
        <v>0</v>
      </c>
      <c r="N1824" s="7">
        <f t="shared" si="115"/>
        <v>0</v>
      </c>
      <c r="O1824" s="7">
        <f t="shared" si="116"/>
        <v>0</v>
      </c>
    </row>
    <row r="1825" spans="1:15" ht="19.5" customHeight="1" x14ac:dyDescent="0.25">
      <c r="A1825" s="106" t="s">
        <v>2515</v>
      </c>
      <c r="B1825" s="21" t="s">
        <v>1659</v>
      </c>
      <c r="C1825" s="23" t="s">
        <v>1</v>
      </c>
      <c r="D1825" s="23">
        <v>0</v>
      </c>
      <c r="E1825" s="23"/>
      <c r="F1825" s="23">
        <v>42000</v>
      </c>
      <c r="G1825" s="107">
        <f t="shared" si="113"/>
        <v>0</v>
      </c>
      <c r="I1825" s="7">
        <f>SUMIFS(NK_XUAT_NHAP!L:L,NK_XUAT_NHAP!E:E,A1825,NK_XUAT_NHAP!B:B,"PNK")</f>
        <v>0</v>
      </c>
      <c r="J1825" s="7">
        <f>SUMIFS(NK_XUAT_NHAP!O:O,NK_XUAT_NHAP!E:E,A1825,NK_XUAT_NHAP!B:B,"PNK")</f>
        <v>0</v>
      </c>
      <c r="K1825" s="7">
        <f>SUMIFS(NK_XUAT_NHAP!L:L,NK_XUAT_NHAP!E:E,A1825,NK_XUAT_NHAP!B:B,"PXK")</f>
        <v>0</v>
      </c>
      <c r="L1825" s="7">
        <f>SUMIFS(NK_XUAT_NHAP!O:O,NK_XUAT_NHAP!E:E,A1825,NK_XUAT_NHAP!B:B,"PXK")</f>
        <v>0</v>
      </c>
      <c r="M1825" s="7">
        <f t="shared" si="114"/>
        <v>0</v>
      </c>
      <c r="N1825" s="7">
        <f t="shared" si="115"/>
        <v>0</v>
      </c>
      <c r="O1825" s="7">
        <f t="shared" si="116"/>
        <v>0</v>
      </c>
    </row>
    <row r="1826" spans="1:15" ht="19.5" customHeight="1" x14ac:dyDescent="0.25">
      <c r="A1826" s="106" t="s">
        <v>2516</v>
      </c>
      <c r="B1826" s="21" t="s">
        <v>1661</v>
      </c>
      <c r="C1826" s="23" t="s">
        <v>1</v>
      </c>
      <c r="D1826" s="23">
        <v>129</v>
      </c>
      <c r="E1826" s="23"/>
      <c r="F1826" s="23">
        <v>43600</v>
      </c>
      <c r="G1826" s="107">
        <f t="shared" si="113"/>
        <v>5624400</v>
      </c>
      <c r="I1826" s="7">
        <f>SUMIFS(NK_XUAT_NHAP!L:L,NK_XUAT_NHAP!E:E,A1826,NK_XUAT_NHAP!B:B,"PNK")</f>
        <v>0</v>
      </c>
      <c r="J1826" s="7">
        <f>SUMIFS(NK_XUAT_NHAP!O:O,NK_XUAT_NHAP!E:E,A1826,NK_XUAT_NHAP!B:B,"PNK")</f>
        <v>0</v>
      </c>
      <c r="K1826" s="7">
        <f>SUMIFS(NK_XUAT_NHAP!L:L,NK_XUAT_NHAP!E:E,A1826,NK_XUAT_NHAP!B:B,"PXK")</f>
        <v>50</v>
      </c>
      <c r="L1826" s="7">
        <f>SUMIFS(NK_XUAT_NHAP!O:O,NK_XUAT_NHAP!E:E,A1826,NK_XUAT_NHAP!B:B,"PXK")</f>
        <v>2974600</v>
      </c>
      <c r="M1826" s="7">
        <f t="shared" si="114"/>
        <v>79</v>
      </c>
      <c r="N1826" s="7">
        <f t="shared" si="115"/>
        <v>2649800</v>
      </c>
      <c r="O1826" s="7">
        <f t="shared" si="116"/>
        <v>33541.772151898731</v>
      </c>
    </row>
    <row r="1827" spans="1:15" ht="19.5" customHeight="1" x14ac:dyDescent="0.25">
      <c r="A1827" s="106" t="s">
        <v>2517</v>
      </c>
      <c r="B1827" s="21" t="s">
        <v>1663</v>
      </c>
      <c r="C1827" s="23" t="s">
        <v>1</v>
      </c>
      <c r="D1827" s="23">
        <v>87</v>
      </c>
      <c r="E1827" s="23"/>
      <c r="F1827" s="23">
        <v>44500</v>
      </c>
      <c r="G1827" s="107">
        <f t="shared" si="113"/>
        <v>3871500</v>
      </c>
      <c r="I1827" s="7">
        <f>SUMIFS(NK_XUAT_NHAP!L:L,NK_XUAT_NHAP!E:E,A1827,NK_XUAT_NHAP!B:B,"PNK")</f>
        <v>0</v>
      </c>
      <c r="J1827" s="7">
        <f>SUMIFS(NK_XUAT_NHAP!O:O,NK_XUAT_NHAP!E:E,A1827,NK_XUAT_NHAP!B:B,"PNK")</f>
        <v>0</v>
      </c>
      <c r="K1827" s="7">
        <f>SUMIFS(NK_XUAT_NHAP!L:L,NK_XUAT_NHAP!E:E,A1827,NK_XUAT_NHAP!B:B,"PXK")</f>
        <v>0</v>
      </c>
      <c r="L1827" s="7">
        <f>SUMIFS(NK_XUAT_NHAP!O:O,NK_XUAT_NHAP!E:E,A1827,NK_XUAT_NHAP!B:B,"PXK")</f>
        <v>0</v>
      </c>
      <c r="M1827" s="7">
        <f t="shared" si="114"/>
        <v>87</v>
      </c>
      <c r="N1827" s="7">
        <f t="shared" si="115"/>
        <v>3871500</v>
      </c>
      <c r="O1827" s="7">
        <f t="shared" si="116"/>
        <v>44500</v>
      </c>
    </row>
    <row r="1828" spans="1:15" ht="19.5" customHeight="1" x14ac:dyDescent="0.25">
      <c r="A1828" s="106" t="s">
        <v>2518</v>
      </c>
      <c r="B1828" s="21" t="s">
        <v>1665</v>
      </c>
      <c r="C1828" s="23" t="s">
        <v>1</v>
      </c>
      <c r="D1828" s="23">
        <v>21</v>
      </c>
      <c r="E1828" s="23"/>
      <c r="F1828" s="23">
        <v>58700</v>
      </c>
      <c r="G1828" s="107">
        <f t="shared" si="113"/>
        <v>1232700</v>
      </c>
      <c r="I1828" s="7">
        <f>SUMIFS(NK_XUAT_NHAP!L:L,NK_XUAT_NHAP!E:E,A1828,NK_XUAT_NHAP!B:B,"PNK")</f>
        <v>182</v>
      </c>
      <c r="J1828" s="7">
        <f>SUMIFS(NK_XUAT_NHAP!O:O,NK_XUAT_NHAP!E:E,A1828,NK_XUAT_NHAP!B:B,"PNK")</f>
        <v>10264800</v>
      </c>
      <c r="K1828" s="7">
        <f>SUMIFS(NK_XUAT_NHAP!L:L,NK_XUAT_NHAP!E:E,A1828,NK_XUAT_NHAP!B:B,"PXK")</f>
        <v>125</v>
      </c>
      <c r="L1828" s="7">
        <f>SUMIFS(NK_XUAT_NHAP!O:O,NK_XUAT_NHAP!E:E,A1828,NK_XUAT_NHAP!B:B,"PXK")</f>
        <v>10014200</v>
      </c>
      <c r="M1828" s="7">
        <f t="shared" si="114"/>
        <v>78</v>
      </c>
      <c r="N1828" s="7">
        <f t="shared" si="115"/>
        <v>1483300</v>
      </c>
      <c r="O1828" s="7">
        <f t="shared" si="116"/>
        <v>19016.666666666668</v>
      </c>
    </row>
    <row r="1829" spans="1:15" ht="19.5" customHeight="1" x14ac:dyDescent="0.25">
      <c r="A1829" s="106" t="s">
        <v>2519</v>
      </c>
      <c r="B1829" s="21" t="s">
        <v>1667</v>
      </c>
      <c r="C1829" s="23" t="s">
        <v>1</v>
      </c>
      <c r="D1829" s="23">
        <v>72</v>
      </c>
      <c r="E1829" s="23"/>
      <c r="F1829" s="23">
        <v>69900</v>
      </c>
      <c r="G1829" s="107">
        <f t="shared" si="113"/>
        <v>5032800</v>
      </c>
      <c r="I1829" s="7">
        <f>SUMIFS(NK_XUAT_NHAP!L:L,NK_XUAT_NHAP!E:E,A1829,NK_XUAT_NHAP!B:B,"PNK")</f>
        <v>40</v>
      </c>
      <c r="J1829" s="7">
        <f>SUMIFS(NK_XUAT_NHAP!O:O,NK_XUAT_NHAP!E:E,A1829,NK_XUAT_NHAP!B:B,"PNK")</f>
        <v>2764000</v>
      </c>
      <c r="K1829" s="7">
        <f>SUMIFS(NK_XUAT_NHAP!L:L,NK_XUAT_NHAP!E:E,A1829,NK_XUAT_NHAP!B:B,"PXK")</f>
        <v>104</v>
      </c>
      <c r="L1829" s="7">
        <f>SUMIFS(NK_XUAT_NHAP!O:O,NK_XUAT_NHAP!E:E,A1829,NK_XUAT_NHAP!B:B,"PXK")</f>
        <v>9744800</v>
      </c>
      <c r="M1829" s="7">
        <f t="shared" si="114"/>
        <v>8</v>
      </c>
      <c r="N1829" s="7">
        <f t="shared" si="115"/>
        <v>-1948000</v>
      </c>
      <c r="O1829" s="7">
        <f t="shared" si="116"/>
        <v>-243500</v>
      </c>
    </row>
    <row r="1830" spans="1:15" ht="19.5" customHeight="1" x14ac:dyDescent="0.25">
      <c r="A1830" s="106" t="s">
        <v>2520</v>
      </c>
      <c r="B1830" s="21" t="s">
        <v>1669</v>
      </c>
      <c r="C1830" s="23" t="s">
        <v>1</v>
      </c>
      <c r="D1830" s="23">
        <v>91</v>
      </c>
      <c r="E1830" s="23"/>
      <c r="F1830" s="23">
        <v>81300</v>
      </c>
      <c r="G1830" s="107">
        <f t="shared" si="113"/>
        <v>7398300</v>
      </c>
      <c r="I1830" s="7">
        <f>SUMIFS(NK_XUAT_NHAP!L:L,NK_XUAT_NHAP!E:E,A1830,NK_XUAT_NHAP!B:B,"PNK")</f>
        <v>0</v>
      </c>
      <c r="J1830" s="7">
        <f>SUMIFS(NK_XUAT_NHAP!O:O,NK_XUAT_NHAP!E:E,A1830,NK_XUAT_NHAP!B:B,"PNK")</f>
        <v>0</v>
      </c>
      <c r="K1830" s="7">
        <f>SUMIFS(NK_XUAT_NHAP!L:L,NK_XUAT_NHAP!E:E,A1830,NK_XUAT_NHAP!B:B,"PXK")</f>
        <v>0</v>
      </c>
      <c r="L1830" s="7">
        <f>SUMIFS(NK_XUAT_NHAP!O:O,NK_XUAT_NHAP!E:E,A1830,NK_XUAT_NHAP!B:B,"PXK")</f>
        <v>0</v>
      </c>
      <c r="M1830" s="7">
        <f t="shared" si="114"/>
        <v>91</v>
      </c>
      <c r="N1830" s="7">
        <f t="shared" si="115"/>
        <v>7398300</v>
      </c>
      <c r="O1830" s="7">
        <f t="shared" si="116"/>
        <v>81300</v>
      </c>
    </row>
    <row r="1831" spans="1:15" ht="19.5" customHeight="1" x14ac:dyDescent="0.25">
      <c r="A1831" s="106" t="s">
        <v>2521</v>
      </c>
      <c r="B1831" s="21" t="s">
        <v>1671</v>
      </c>
      <c r="C1831" s="23" t="s">
        <v>1</v>
      </c>
      <c r="D1831" s="23">
        <v>369</v>
      </c>
      <c r="E1831" s="23"/>
      <c r="F1831" s="23">
        <v>127300</v>
      </c>
      <c r="G1831" s="107">
        <f t="shared" si="113"/>
        <v>46973700</v>
      </c>
      <c r="I1831" s="7">
        <f>SUMIFS(NK_XUAT_NHAP!L:L,NK_XUAT_NHAP!E:E,A1831,NK_XUAT_NHAP!B:B,"PNK")</f>
        <v>0</v>
      </c>
      <c r="J1831" s="7">
        <f>SUMIFS(NK_XUAT_NHAP!O:O,NK_XUAT_NHAP!E:E,A1831,NK_XUAT_NHAP!B:B,"PNK")</f>
        <v>0</v>
      </c>
      <c r="K1831" s="7">
        <f>SUMIFS(NK_XUAT_NHAP!L:L,NK_XUAT_NHAP!E:E,A1831,NK_XUAT_NHAP!B:B,"PXK")</f>
        <v>284</v>
      </c>
      <c r="L1831" s="7">
        <f>SUMIFS(NK_XUAT_NHAP!O:O,NK_XUAT_NHAP!E:E,A1831,NK_XUAT_NHAP!B:B,"PXK")</f>
        <v>48819400</v>
      </c>
      <c r="M1831" s="7">
        <f t="shared" si="114"/>
        <v>85</v>
      </c>
      <c r="N1831" s="7">
        <f t="shared" si="115"/>
        <v>-1845700</v>
      </c>
      <c r="O1831" s="7">
        <f t="shared" si="116"/>
        <v>-21714.117647058825</v>
      </c>
    </row>
    <row r="1832" spans="1:15" ht="19.5" customHeight="1" x14ac:dyDescent="0.25">
      <c r="A1832" s="106" t="s">
        <v>2522</v>
      </c>
      <c r="B1832" s="21" t="s">
        <v>1673</v>
      </c>
      <c r="C1832" s="23" t="s">
        <v>1</v>
      </c>
      <c r="D1832" s="23">
        <v>115</v>
      </c>
      <c r="E1832" s="23"/>
      <c r="F1832" s="23">
        <v>161500</v>
      </c>
      <c r="G1832" s="107">
        <f t="shared" si="113"/>
        <v>18572500</v>
      </c>
      <c r="I1832" s="7">
        <f>SUMIFS(NK_XUAT_NHAP!L:L,NK_XUAT_NHAP!E:E,A1832,NK_XUAT_NHAP!B:B,"PNK")</f>
        <v>153</v>
      </c>
      <c r="J1832" s="7">
        <f>SUMIFS(NK_XUAT_NHAP!O:O,NK_XUAT_NHAP!E:E,A1832,NK_XUAT_NHAP!B:B,"PNK")</f>
        <v>25444794</v>
      </c>
      <c r="K1832" s="7">
        <f>SUMIFS(NK_XUAT_NHAP!L:L,NK_XUAT_NHAP!E:E,A1832,NK_XUAT_NHAP!B:B,"PXK")</f>
        <v>241</v>
      </c>
      <c r="L1832" s="7">
        <f>SUMIFS(NK_XUAT_NHAP!O:O,NK_XUAT_NHAP!E:E,A1832,NK_XUAT_NHAP!B:B,"PXK")</f>
        <v>53203000</v>
      </c>
      <c r="M1832" s="7">
        <f t="shared" si="114"/>
        <v>27</v>
      </c>
      <c r="N1832" s="7">
        <f t="shared" si="115"/>
        <v>-9185706</v>
      </c>
      <c r="O1832" s="7">
        <f t="shared" si="116"/>
        <v>-340211.33333333331</v>
      </c>
    </row>
    <row r="1833" spans="1:15" ht="19.5" customHeight="1" x14ac:dyDescent="0.25">
      <c r="A1833" s="106" t="s">
        <v>2523</v>
      </c>
      <c r="B1833" s="21" t="s">
        <v>3135</v>
      </c>
      <c r="C1833" s="23" t="s">
        <v>1</v>
      </c>
      <c r="D1833" s="23">
        <v>0</v>
      </c>
      <c r="E1833" s="23"/>
      <c r="F1833" s="23">
        <v>127300</v>
      </c>
      <c r="G1833" s="107">
        <f t="shared" si="113"/>
        <v>0</v>
      </c>
      <c r="I1833" s="7">
        <f>SUMIFS(NK_XUAT_NHAP!L:L,NK_XUAT_NHAP!E:E,A1833,NK_XUAT_NHAP!B:B,"PNK")</f>
        <v>0</v>
      </c>
      <c r="J1833" s="7">
        <f>SUMIFS(NK_XUAT_NHAP!O:O,NK_XUAT_NHAP!E:E,A1833,NK_XUAT_NHAP!B:B,"PNK")</f>
        <v>0</v>
      </c>
      <c r="K1833" s="7">
        <f>SUMIFS(NK_XUAT_NHAP!L:L,NK_XUAT_NHAP!E:E,A1833,NK_XUAT_NHAP!B:B,"PXK")</f>
        <v>0</v>
      </c>
      <c r="L1833" s="7">
        <f>SUMIFS(NK_XUAT_NHAP!O:O,NK_XUAT_NHAP!E:E,A1833,NK_XUAT_NHAP!B:B,"PXK")</f>
        <v>0</v>
      </c>
      <c r="M1833" s="7">
        <f t="shared" si="114"/>
        <v>0</v>
      </c>
      <c r="N1833" s="7">
        <f t="shared" si="115"/>
        <v>0</v>
      </c>
      <c r="O1833" s="7">
        <f t="shared" si="116"/>
        <v>0</v>
      </c>
    </row>
    <row r="1834" spans="1:15" ht="19.5" customHeight="1" x14ac:dyDescent="0.25">
      <c r="A1834" s="106" t="s">
        <v>2524</v>
      </c>
      <c r="B1834" s="21" t="s">
        <v>3136</v>
      </c>
      <c r="C1834" s="23" t="s">
        <v>1</v>
      </c>
      <c r="D1834" s="23">
        <v>40</v>
      </c>
      <c r="E1834" s="23"/>
      <c r="F1834" s="23">
        <v>156700</v>
      </c>
      <c r="G1834" s="107">
        <f t="shared" si="113"/>
        <v>6268000</v>
      </c>
      <c r="I1834" s="7">
        <f>SUMIFS(NK_XUAT_NHAP!L:L,NK_XUAT_NHAP!E:E,A1834,NK_XUAT_NHAP!B:B,"PNK")</f>
        <v>90</v>
      </c>
      <c r="J1834" s="7">
        <f>SUMIFS(NK_XUAT_NHAP!O:O,NK_XUAT_NHAP!E:E,A1834,NK_XUAT_NHAP!B:B,"PNK")</f>
        <v>13536000</v>
      </c>
      <c r="K1834" s="7">
        <f>SUMIFS(NK_XUAT_NHAP!L:L,NK_XUAT_NHAP!E:E,A1834,NK_XUAT_NHAP!B:B,"PXK")</f>
        <v>108</v>
      </c>
      <c r="L1834" s="7">
        <f>SUMIFS(NK_XUAT_NHAP!O:O,NK_XUAT_NHAP!E:E,A1834,NK_XUAT_NHAP!B:B,"PXK")</f>
        <v>22739400</v>
      </c>
      <c r="M1834" s="7">
        <f t="shared" si="114"/>
        <v>22</v>
      </c>
      <c r="N1834" s="7">
        <f t="shared" si="115"/>
        <v>-2935400</v>
      </c>
      <c r="O1834" s="7">
        <f t="shared" si="116"/>
        <v>-133427.27272727274</v>
      </c>
    </row>
    <row r="1835" spans="1:15" ht="19.5" customHeight="1" x14ac:dyDescent="0.25">
      <c r="A1835" s="106" t="s">
        <v>2525</v>
      </c>
      <c r="B1835" s="21" t="s">
        <v>3137</v>
      </c>
      <c r="C1835" s="23" t="s">
        <v>1</v>
      </c>
      <c r="D1835" s="23">
        <v>6</v>
      </c>
      <c r="E1835" s="23"/>
      <c r="F1835" s="23">
        <v>231100</v>
      </c>
      <c r="G1835" s="107">
        <f t="shared" si="113"/>
        <v>1386600</v>
      </c>
      <c r="I1835" s="7">
        <f>SUMIFS(NK_XUAT_NHAP!L:L,NK_XUAT_NHAP!E:E,A1835,NK_XUAT_NHAP!B:B,"PNK")</f>
        <v>24</v>
      </c>
      <c r="J1835" s="7">
        <f>SUMIFS(NK_XUAT_NHAP!O:O,NK_XUAT_NHAP!E:E,A1835,NK_XUAT_NHAP!B:B,"PNK")</f>
        <v>5006400</v>
      </c>
      <c r="K1835" s="7">
        <f>SUMIFS(NK_XUAT_NHAP!L:L,NK_XUAT_NHAP!E:E,A1835,NK_XUAT_NHAP!B:B,"PXK")</f>
        <v>30</v>
      </c>
      <c r="L1835" s="7">
        <f>SUMIFS(NK_XUAT_NHAP!O:O,NK_XUAT_NHAP!E:E,A1835,NK_XUAT_NHAP!B:B,"PXK")</f>
        <v>9291000</v>
      </c>
      <c r="M1835" s="7">
        <f t="shared" si="114"/>
        <v>0</v>
      </c>
      <c r="N1835" s="7">
        <f t="shared" si="115"/>
        <v>-2898000</v>
      </c>
      <c r="O1835" s="7">
        <f t="shared" si="116"/>
        <v>0</v>
      </c>
    </row>
    <row r="1836" spans="1:15" ht="19.5" customHeight="1" x14ac:dyDescent="0.25">
      <c r="A1836" s="106" t="s">
        <v>2526</v>
      </c>
      <c r="B1836" s="21" t="s">
        <v>3138</v>
      </c>
      <c r="C1836" s="23" t="s">
        <v>1</v>
      </c>
      <c r="D1836" s="23">
        <v>6</v>
      </c>
      <c r="E1836" s="23"/>
      <c r="F1836" s="23">
        <v>254900</v>
      </c>
      <c r="G1836" s="107">
        <f t="shared" si="113"/>
        <v>1529400</v>
      </c>
      <c r="I1836" s="7">
        <f>SUMIFS(NK_XUAT_NHAP!L:L,NK_XUAT_NHAP!E:E,A1836,NK_XUAT_NHAP!B:B,"PNK")</f>
        <v>49</v>
      </c>
      <c r="J1836" s="7">
        <f>SUMIFS(NK_XUAT_NHAP!O:O,NK_XUAT_NHAP!E:E,A1836,NK_XUAT_NHAP!B:B,"PNK")</f>
        <v>11279800</v>
      </c>
      <c r="K1836" s="7">
        <f>SUMIFS(NK_XUAT_NHAP!L:L,NK_XUAT_NHAP!E:E,A1836,NK_XUAT_NHAP!B:B,"PXK")</f>
        <v>55</v>
      </c>
      <c r="L1836" s="7">
        <f>SUMIFS(NK_XUAT_NHAP!O:O,NK_XUAT_NHAP!E:E,A1836,NK_XUAT_NHAP!B:B,"PXK")</f>
        <v>17962800</v>
      </c>
      <c r="M1836" s="7">
        <f t="shared" si="114"/>
        <v>0</v>
      </c>
      <c r="N1836" s="7">
        <f t="shared" si="115"/>
        <v>-5153600</v>
      </c>
      <c r="O1836" s="7">
        <f t="shared" si="116"/>
        <v>0</v>
      </c>
    </row>
    <row r="1837" spans="1:15" ht="19.5" customHeight="1" x14ac:dyDescent="0.25">
      <c r="A1837" s="106" t="s">
        <v>2527</v>
      </c>
      <c r="B1837" s="21" t="s">
        <v>1679</v>
      </c>
      <c r="C1837" s="23" t="s">
        <v>1</v>
      </c>
      <c r="D1837" s="23">
        <v>165</v>
      </c>
      <c r="E1837" s="23"/>
      <c r="F1837" s="23">
        <v>175500</v>
      </c>
      <c r="G1837" s="107">
        <f t="shared" si="113"/>
        <v>28957500</v>
      </c>
      <c r="I1837" s="7">
        <f>SUMIFS(NK_XUAT_NHAP!L:L,NK_XUAT_NHAP!E:E,A1837,NK_XUAT_NHAP!B:B,"PNK")</f>
        <v>0</v>
      </c>
      <c r="J1837" s="7">
        <f>SUMIFS(NK_XUAT_NHAP!O:O,NK_XUAT_NHAP!E:E,A1837,NK_XUAT_NHAP!B:B,"PNK")</f>
        <v>0</v>
      </c>
      <c r="K1837" s="7">
        <f>SUMIFS(NK_XUAT_NHAP!L:L,NK_XUAT_NHAP!E:E,A1837,NK_XUAT_NHAP!B:B,"PXK")</f>
        <v>89</v>
      </c>
      <c r="L1837" s="7">
        <f>SUMIFS(NK_XUAT_NHAP!O:O,NK_XUAT_NHAP!E:E,A1837,NK_XUAT_NHAP!B:B,"PXK")</f>
        <v>21085800</v>
      </c>
      <c r="M1837" s="7">
        <f t="shared" si="114"/>
        <v>76</v>
      </c>
      <c r="N1837" s="7">
        <f t="shared" si="115"/>
        <v>7871700</v>
      </c>
      <c r="O1837" s="7">
        <f t="shared" si="116"/>
        <v>103575</v>
      </c>
    </row>
    <row r="1838" spans="1:15" ht="19.5" customHeight="1" x14ac:dyDescent="0.25">
      <c r="A1838" s="106" t="s">
        <v>2528</v>
      </c>
      <c r="B1838" s="21" t="s">
        <v>1681</v>
      </c>
      <c r="C1838" s="23" t="s">
        <v>1</v>
      </c>
      <c r="D1838" s="23">
        <v>161</v>
      </c>
      <c r="E1838" s="23"/>
      <c r="F1838" s="23">
        <v>205600</v>
      </c>
      <c r="G1838" s="107">
        <f t="shared" si="113"/>
        <v>33101600</v>
      </c>
      <c r="I1838" s="7">
        <f>SUMIFS(NK_XUAT_NHAP!L:L,NK_XUAT_NHAP!E:E,A1838,NK_XUAT_NHAP!B:B,"PNK")</f>
        <v>1</v>
      </c>
      <c r="J1838" s="7">
        <f>SUMIFS(NK_XUAT_NHAP!O:O,NK_XUAT_NHAP!E:E,A1838,NK_XUAT_NHAP!B:B,"PNK")</f>
        <v>0</v>
      </c>
      <c r="K1838" s="7">
        <f>SUMIFS(NK_XUAT_NHAP!L:L,NK_XUAT_NHAP!E:E,A1838,NK_XUAT_NHAP!B:B,"PXK")</f>
        <v>97</v>
      </c>
      <c r="L1838" s="7">
        <f>SUMIFS(NK_XUAT_NHAP!O:O,NK_XUAT_NHAP!E:E,A1838,NK_XUAT_NHAP!B:B,"PXK")</f>
        <v>26713800</v>
      </c>
      <c r="M1838" s="7">
        <f t="shared" si="114"/>
        <v>65</v>
      </c>
      <c r="N1838" s="7">
        <f t="shared" si="115"/>
        <v>6387800</v>
      </c>
      <c r="O1838" s="7">
        <f t="shared" si="116"/>
        <v>98273.846153846156</v>
      </c>
    </row>
    <row r="1839" spans="1:15" ht="19.5" customHeight="1" x14ac:dyDescent="0.25">
      <c r="A1839" s="106" t="s">
        <v>2529</v>
      </c>
      <c r="B1839" s="21" t="s">
        <v>1683</v>
      </c>
      <c r="C1839" s="23" t="s">
        <v>1</v>
      </c>
      <c r="D1839" s="23">
        <v>75</v>
      </c>
      <c r="E1839" s="23"/>
      <c r="F1839" s="23">
        <v>205600</v>
      </c>
      <c r="G1839" s="107">
        <f t="shared" si="113"/>
        <v>15420000</v>
      </c>
      <c r="I1839" s="7">
        <f>SUMIFS(NK_XUAT_NHAP!L:L,NK_XUAT_NHAP!E:E,A1839,NK_XUAT_NHAP!B:B,"PNK")</f>
        <v>0</v>
      </c>
      <c r="J1839" s="7">
        <f>SUMIFS(NK_XUAT_NHAP!O:O,NK_XUAT_NHAP!E:E,A1839,NK_XUAT_NHAP!B:B,"PNK")</f>
        <v>0</v>
      </c>
      <c r="K1839" s="7">
        <f>SUMIFS(NK_XUAT_NHAP!L:L,NK_XUAT_NHAP!E:E,A1839,NK_XUAT_NHAP!B:B,"PXK")</f>
        <v>0</v>
      </c>
      <c r="L1839" s="7">
        <f>SUMIFS(NK_XUAT_NHAP!O:O,NK_XUAT_NHAP!E:E,A1839,NK_XUAT_NHAP!B:B,"PXK")</f>
        <v>0</v>
      </c>
      <c r="M1839" s="7">
        <f t="shared" si="114"/>
        <v>75</v>
      </c>
      <c r="N1839" s="7">
        <f t="shared" si="115"/>
        <v>15420000</v>
      </c>
      <c r="O1839" s="7">
        <f t="shared" si="116"/>
        <v>205600</v>
      </c>
    </row>
    <row r="1840" spans="1:15" ht="19.5" customHeight="1" x14ac:dyDescent="0.25">
      <c r="A1840" s="106" t="s">
        <v>2530</v>
      </c>
      <c r="B1840" s="21" t="s">
        <v>1685</v>
      </c>
      <c r="C1840" s="23" t="s">
        <v>1</v>
      </c>
      <c r="D1840" s="23">
        <v>268</v>
      </c>
      <c r="E1840" s="23"/>
      <c r="F1840" s="23">
        <v>244800</v>
      </c>
      <c r="G1840" s="107">
        <f t="shared" si="113"/>
        <v>65606400</v>
      </c>
      <c r="I1840" s="7">
        <f>SUMIFS(NK_XUAT_NHAP!L:L,NK_XUAT_NHAP!E:E,A1840,NK_XUAT_NHAP!B:B,"PNK")</f>
        <v>0</v>
      </c>
      <c r="J1840" s="7">
        <f>SUMIFS(NK_XUAT_NHAP!O:O,NK_XUAT_NHAP!E:E,A1840,NK_XUAT_NHAP!B:B,"PNK")</f>
        <v>0</v>
      </c>
      <c r="K1840" s="7">
        <f>SUMIFS(NK_XUAT_NHAP!L:L,NK_XUAT_NHAP!E:E,A1840,NK_XUAT_NHAP!B:B,"PXK")</f>
        <v>15</v>
      </c>
      <c r="L1840" s="7">
        <f>SUMIFS(NK_XUAT_NHAP!O:O,NK_XUAT_NHAP!E:E,A1840,NK_XUAT_NHAP!B:B,"PXK")</f>
        <v>4920000</v>
      </c>
      <c r="M1840" s="7">
        <f t="shared" si="114"/>
        <v>253</v>
      </c>
      <c r="N1840" s="7">
        <f t="shared" si="115"/>
        <v>60686400</v>
      </c>
      <c r="O1840" s="7">
        <f t="shared" si="116"/>
        <v>239867.19367588934</v>
      </c>
    </row>
    <row r="1841" spans="1:15" ht="19.5" customHeight="1" x14ac:dyDescent="0.25">
      <c r="A1841" s="106" t="s">
        <v>2531</v>
      </c>
      <c r="B1841" s="21" t="s">
        <v>1687</v>
      </c>
      <c r="C1841" s="23" t="s">
        <v>1</v>
      </c>
      <c r="D1841" s="23">
        <v>99</v>
      </c>
      <c r="E1841" s="23"/>
      <c r="F1841" s="23">
        <v>274200</v>
      </c>
      <c r="G1841" s="107">
        <f t="shared" si="113"/>
        <v>27145800</v>
      </c>
      <c r="I1841" s="7">
        <f>SUMIFS(NK_XUAT_NHAP!L:L,NK_XUAT_NHAP!E:E,A1841,NK_XUAT_NHAP!B:B,"PNK")</f>
        <v>5</v>
      </c>
      <c r="J1841" s="7">
        <f>SUMIFS(NK_XUAT_NHAP!O:O,NK_XUAT_NHAP!E:E,A1841,NK_XUAT_NHAP!B:B,"PNK")</f>
        <v>1412500</v>
      </c>
      <c r="K1841" s="7">
        <f>SUMIFS(NK_XUAT_NHAP!L:L,NK_XUAT_NHAP!E:E,A1841,NK_XUAT_NHAP!B:B,"PXK")</f>
        <v>5</v>
      </c>
      <c r="L1841" s="7">
        <f>SUMIFS(NK_XUAT_NHAP!O:O,NK_XUAT_NHAP!E:E,A1841,NK_XUAT_NHAP!B:B,"PXK")</f>
        <v>1837000</v>
      </c>
      <c r="M1841" s="7">
        <f t="shared" si="114"/>
        <v>99</v>
      </c>
      <c r="N1841" s="7">
        <f t="shared" si="115"/>
        <v>26721300</v>
      </c>
      <c r="O1841" s="7">
        <f t="shared" si="116"/>
        <v>269912.12121212122</v>
      </c>
    </row>
    <row r="1842" spans="1:15" ht="19.5" customHeight="1" x14ac:dyDescent="0.25">
      <c r="A1842" s="106" t="s">
        <v>2532</v>
      </c>
      <c r="B1842" s="21" t="s">
        <v>1689</v>
      </c>
      <c r="C1842" s="23" t="s">
        <v>1</v>
      </c>
      <c r="D1842" s="23">
        <v>1</v>
      </c>
      <c r="E1842" s="23"/>
      <c r="F1842" s="23">
        <v>284000</v>
      </c>
      <c r="G1842" s="107">
        <f t="shared" si="113"/>
        <v>284000</v>
      </c>
      <c r="I1842" s="7">
        <f>SUMIFS(NK_XUAT_NHAP!L:L,NK_XUAT_NHAP!E:E,A1842,NK_XUAT_NHAP!B:B,"PNK")</f>
        <v>66</v>
      </c>
      <c r="J1842" s="7">
        <f>SUMIFS(NK_XUAT_NHAP!O:O,NK_XUAT_NHAP!E:E,A1842,NK_XUAT_NHAP!B:B,"PNK")</f>
        <v>17998200</v>
      </c>
      <c r="K1842" s="7">
        <f>SUMIFS(NK_XUAT_NHAP!L:L,NK_XUAT_NHAP!E:E,A1842,NK_XUAT_NHAP!B:B,"PXK")</f>
        <v>30</v>
      </c>
      <c r="L1842" s="7">
        <f>SUMIFS(NK_XUAT_NHAP!O:O,NK_XUAT_NHAP!E:E,A1842,NK_XUAT_NHAP!B:B,"PXK")</f>
        <v>11415000</v>
      </c>
      <c r="M1842" s="7">
        <f t="shared" si="114"/>
        <v>37</v>
      </c>
      <c r="N1842" s="7">
        <f t="shared" si="115"/>
        <v>6867200</v>
      </c>
      <c r="O1842" s="7">
        <f t="shared" si="116"/>
        <v>185600</v>
      </c>
    </row>
    <row r="1843" spans="1:15" ht="19.5" customHeight="1" x14ac:dyDescent="0.25">
      <c r="A1843" s="106" t="s">
        <v>2533</v>
      </c>
      <c r="B1843" s="21" t="s">
        <v>1691</v>
      </c>
      <c r="C1843" s="23" t="s">
        <v>1</v>
      </c>
      <c r="D1843" s="23">
        <v>215</v>
      </c>
      <c r="E1843" s="23"/>
      <c r="F1843" s="23">
        <v>288800</v>
      </c>
      <c r="G1843" s="107">
        <f t="shared" si="113"/>
        <v>62092000</v>
      </c>
      <c r="I1843" s="7">
        <f>SUMIFS(NK_XUAT_NHAP!L:L,NK_XUAT_NHAP!E:E,A1843,NK_XUAT_NHAP!B:B,"PNK")</f>
        <v>1</v>
      </c>
      <c r="J1843" s="7">
        <f>SUMIFS(NK_XUAT_NHAP!O:O,NK_XUAT_NHAP!E:E,A1843,NK_XUAT_NHAP!B:B,"PNK")</f>
        <v>0</v>
      </c>
      <c r="K1843" s="7">
        <f>SUMIFS(NK_XUAT_NHAP!L:L,NK_XUAT_NHAP!E:E,A1843,NK_XUAT_NHAP!B:B,"PXK")</f>
        <v>113</v>
      </c>
      <c r="L1843" s="7">
        <f>SUMIFS(NK_XUAT_NHAP!O:O,NK_XUAT_NHAP!E:E,A1843,NK_XUAT_NHAP!B:B,"PXK")</f>
        <v>43731000</v>
      </c>
      <c r="M1843" s="7">
        <f t="shared" si="114"/>
        <v>103</v>
      </c>
      <c r="N1843" s="7">
        <f t="shared" si="115"/>
        <v>18361000</v>
      </c>
      <c r="O1843" s="7">
        <f t="shared" si="116"/>
        <v>178262.13592233011</v>
      </c>
    </row>
    <row r="1844" spans="1:15" ht="19.5" customHeight="1" x14ac:dyDescent="0.25">
      <c r="A1844" s="106" t="s">
        <v>2534</v>
      </c>
      <c r="B1844" s="21" t="s">
        <v>1693</v>
      </c>
      <c r="C1844" s="23" t="s">
        <v>1</v>
      </c>
      <c r="D1844" s="23">
        <v>0</v>
      </c>
      <c r="E1844" s="23"/>
      <c r="F1844" s="23">
        <v>293800</v>
      </c>
      <c r="G1844" s="107">
        <f t="shared" si="113"/>
        <v>0</v>
      </c>
      <c r="I1844" s="7">
        <f>SUMIFS(NK_XUAT_NHAP!L:L,NK_XUAT_NHAP!E:E,A1844,NK_XUAT_NHAP!B:B,"PNK")</f>
        <v>6</v>
      </c>
      <c r="J1844" s="7">
        <f>SUMIFS(NK_XUAT_NHAP!O:O,NK_XUAT_NHAP!E:E,A1844,NK_XUAT_NHAP!B:B,"PNK")</f>
        <v>1865400</v>
      </c>
      <c r="K1844" s="7">
        <f>SUMIFS(NK_XUAT_NHAP!L:L,NK_XUAT_NHAP!E:E,A1844,NK_XUAT_NHAP!B:B,"PXK")</f>
        <v>6</v>
      </c>
      <c r="L1844" s="7">
        <f>SUMIFS(NK_XUAT_NHAP!O:O,NK_XUAT_NHAP!E:E,A1844,NK_XUAT_NHAP!B:B,"PXK")</f>
        <v>2361600</v>
      </c>
      <c r="M1844" s="7">
        <f t="shared" si="114"/>
        <v>0</v>
      </c>
      <c r="N1844" s="7">
        <f t="shared" si="115"/>
        <v>-496200</v>
      </c>
      <c r="O1844" s="7">
        <f t="shared" si="116"/>
        <v>0</v>
      </c>
    </row>
    <row r="1845" spans="1:15" ht="19.5" customHeight="1" x14ac:dyDescent="0.25">
      <c r="A1845" s="106" t="s">
        <v>2535</v>
      </c>
      <c r="B1845" s="21" t="s">
        <v>1695</v>
      </c>
      <c r="C1845" s="23" t="s">
        <v>1</v>
      </c>
      <c r="D1845" s="23">
        <v>259</v>
      </c>
      <c r="E1845" s="23"/>
      <c r="F1845" s="23">
        <v>23800</v>
      </c>
      <c r="G1845" s="107">
        <f t="shared" si="113"/>
        <v>6164200</v>
      </c>
      <c r="I1845" s="7">
        <f>SUMIFS(NK_XUAT_NHAP!L:L,NK_XUAT_NHAP!E:E,A1845,NK_XUAT_NHAP!B:B,"PNK")</f>
        <v>1700</v>
      </c>
      <c r="J1845" s="7">
        <f>SUMIFS(NK_XUAT_NHAP!O:O,NK_XUAT_NHAP!E:E,A1845,NK_XUAT_NHAP!B:B,"PNK")</f>
        <v>36550000</v>
      </c>
      <c r="K1845" s="7">
        <f>SUMIFS(NK_XUAT_NHAP!L:L,NK_XUAT_NHAP!E:E,A1845,NK_XUAT_NHAP!B:B,"PXK")</f>
        <v>1560</v>
      </c>
      <c r="L1845" s="7">
        <f>SUMIFS(NK_XUAT_NHAP!O:O,NK_XUAT_NHAP!E:E,A1845,NK_XUAT_NHAP!B:B,"PXK")</f>
        <v>49688000</v>
      </c>
      <c r="M1845" s="7">
        <f t="shared" si="114"/>
        <v>399</v>
      </c>
      <c r="N1845" s="7">
        <f t="shared" si="115"/>
        <v>-6973800</v>
      </c>
      <c r="O1845" s="7">
        <f t="shared" si="116"/>
        <v>-17478.195488721805</v>
      </c>
    </row>
    <row r="1846" spans="1:15" ht="19.5" customHeight="1" x14ac:dyDescent="0.25">
      <c r="A1846" s="106" t="s">
        <v>2536</v>
      </c>
      <c r="B1846" s="21" t="s">
        <v>1697</v>
      </c>
      <c r="C1846" s="23" t="s">
        <v>1</v>
      </c>
      <c r="D1846" s="23">
        <v>0</v>
      </c>
      <c r="E1846" s="23"/>
      <c r="F1846" s="23">
        <v>27400</v>
      </c>
      <c r="G1846" s="107">
        <f t="shared" si="113"/>
        <v>0</v>
      </c>
      <c r="I1846" s="7">
        <f>SUMIFS(NK_XUAT_NHAP!L:L,NK_XUAT_NHAP!E:E,A1846,NK_XUAT_NHAP!B:B,"PNK")</f>
        <v>21</v>
      </c>
      <c r="J1846" s="7">
        <f>SUMIFS(NK_XUAT_NHAP!O:O,NK_XUAT_NHAP!E:E,A1846,NK_XUAT_NHAP!B:B,"PNK")</f>
        <v>518700</v>
      </c>
      <c r="K1846" s="7">
        <f>SUMIFS(NK_XUAT_NHAP!L:L,NK_XUAT_NHAP!E:E,A1846,NK_XUAT_NHAP!B:B,"PXK")</f>
        <v>20</v>
      </c>
      <c r="L1846" s="7">
        <f>SUMIFS(NK_XUAT_NHAP!O:O,NK_XUAT_NHAP!E:E,A1846,NK_XUAT_NHAP!B:B,"PXK")</f>
        <v>628000</v>
      </c>
      <c r="M1846" s="7">
        <f t="shared" si="114"/>
        <v>1</v>
      </c>
      <c r="N1846" s="7">
        <f t="shared" si="115"/>
        <v>-109300</v>
      </c>
      <c r="O1846" s="7">
        <f t="shared" si="116"/>
        <v>-109300</v>
      </c>
    </row>
    <row r="1847" spans="1:15" ht="19.5" customHeight="1" x14ac:dyDescent="0.25">
      <c r="A1847" s="106" t="s">
        <v>2537</v>
      </c>
      <c r="B1847" s="21" t="s">
        <v>1699</v>
      </c>
      <c r="C1847" s="23" t="s">
        <v>1</v>
      </c>
      <c r="D1847" s="23">
        <v>50</v>
      </c>
      <c r="E1847" s="23"/>
      <c r="F1847" s="23">
        <v>28800</v>
      </c>
      <c r="G1847" s="107">
        <f t="shared" si="113"/>
        <v>1440000</v>
      </c>
      <c r="I1847" s="7">
        <f>SUMIFS(NK_XUAT_NHAP!L:L,NK_XUAT_NHAP!E:E,A1847,NK_XUAT_NHAP!B:B,"PNK")</f>
        <v>72</v>
      </c>
      <c r="J1847" s="7">
        <f>SUMIFS(NK_XUAT_NHAP!O:O,NK_XUAT_NHAP!E:E,A1847,NK_XUAT_NHAP!B:B,"PNK")</f>
        <v>1879200</v>
      </c>
      <c r="K1847" s="7">
        <f>SUMIFS(NK_XUAT_NHAP!L:L,NK_XUAT_NHAP!E:E,A1847,NK_XUAT_NHAP!B:B,"PXK")</f>
        <v>50</v>
      </c>
      <c r="L1847" s="7">
        <f>SUMIFS(NK_XUAT_NHAP!O:O,NK_XUAT_NHAP!E:E,A1847,NK_XUAT_NHAP!B:B,"PXK")</f>
        <v>1930000</v>
      </c>
      <c r="M1847" s="7">
        <f t="shared" si="114"/>
        <v>72</v>
      </c>
      <c r="N1847" s="7">
        <f t="shared" si="115"/>
        <v>1389200</v>
      </c>
      <c r="O1847" s="7">
        <f t="shared" si="116"/>
        <v>19294.444444444445</v>
      </c>
    </row>
    <row r="1848" spans="1:15" ht="19.5" customHeight="1" x14ac:dyDescent="0.25">
      <c r="A1848" s="106" t="s">
        <v>2538</v>
      </c>
      <c r="B1848" s="21" t="s">
        <v>1701</v>
      </c>
      <c r="C1848" s="23" t="s">
        <v>1</v>
      </c>
      <c r="D1848" s="23">
        <v>101</v>
      </c>
      <c r="E1848" s="23"/>
      <c r="F1848" s="23">
        <v>38400</v>
      </c>
      <c r="G1848" s="107">
        <f t="shared" si="113"/>
        <v>3878400</v>
      </c>
      <c r="I1848" s="7">
        <f>SUMIFS(NK_XUAT_NHAP!L:L,NK_XUAT_NHAP!E:E,A1848,NK_XUAT_NHAP!B:B,"PNK")</f>
        <v>0</v>
      </c>
      <c r="J1848" s="7">
        <f>SUMIFS(NK_XUAT_NHAP!O:O,NK_XUAT_NHAP!E:E,A1848,NK_XUAT_NHAP!B:B,"PNK")</f>
        <v>0</v>
      </c>
      <c r="K1848" s="7">
        <f>SUMIFS(NK_XUAT_NHAP!L:L,NK_XUAT_NHAP!E:E,A1848,NK_XUAT_NHAP!B:B,"PXK")</f>
        <v>30</v>
      </c>
      <c r="L1848" s="7">
        <f>SUMIFS(NK_XUAT_NHAP!O:O,NK_XUAT_NHAP!E:E,A1848,NK_XUAT_NHAP!B:B,"PXK")</f>
        <v>1320000</v>
      </c>
      <c r="M1848" s="7">
        <f t="shared" si="114"/>
        <v>71</v>
      </c>
      <c r="N1848" s="7">
        <f t="shared" si="115"/>
        <v>2558400</v>
      </c>
      <c r="O1848" s="7">
        <f t="shared" si="116"/>
        <v>36033.802816901407</v>
      </c>
    </row>
    <row r="1849" spans="1:15" ht="19.5" customHeight="1" x14ac:dyDescent="0.25">
      <c r="A1849" s="106" t="s">
        <v>2539</v>
      </c>
      <c r="B1849" s="21" t="s">
        <v>1703</v>
      </c>
      <c r="C1849" s="23" t="s">
        <v>52</v>
      </c>
      <c r="D1849" s="23">
        <v>0</v>
      </c>
      <c r="E1849" s="23"/>
      <c r="F1849" s="23">
        <v>45100</v>
      </c>
      <c r="G1849" s="107">
        <f t="shared" si="113"/>
        <v>0</v>
      </c>
      <c r="I1849" s="7">
        <f>SUMIFS(NK_XUAT_NHAP!L:L,NK_XUAT_NHAP!E:E,A1849,NK_XUAT_NHAP!B:B,"PNK")</f>
        <v>0</v>
      </c>
      <c r="J1849" s="7">
        <f>SUMIFS(NK_XUAT_NHAP!O:O,NK_XUAT_NHAP!E:E,A1849,NK_XUAT_NHAP!B:B,"PNK")</f>
        <v>0</v>
      </c>
      <c r="K1849" s="7">
        <f>SUMIFS(NK_XUAT_NHAP!L:L,NK_XUAT_NHAP!E:E,A1849,NK_XUAT_NHAP!B:B,"PXK")</f>
        <v>0</v>
      </c>
      <c r="L1849" s="7">
        <f>SUMIFS(NK_XUAT_NHAP!O:O,NK_XUAT_NHAP!E:E,A1849,NK_XUAT_NHAP!B:B,"PXK")</f>
        <v>0</v>
      </c>
      <c r="M1849" s="7">
        <f t="shared" si="114"/>
        <v>0</v>
      </c>
      <c r="N1849" s="7">
        <f t="shared" si="115"/>
        <v>0</v>
      </c>
      <c r="O1849" s="7">
        <f t="shared" si="116"/>
        <v>0</v>
      </c>
    </row>
    <row r="1850" spans="1:15" ht="19.5" customHeight="1" x14ac:dyDescent="0.25">
      <c r="A1850" s="106" t="s">
        <v>2540</v>
      </c>
      <c r="B1850" s="21" t="s">
        <v>1705</v>
      </c>
      <c r="C1850" s="23" t="s">
        <v>52</v>
      </c>
      <c r="D1850" s="23">
        <v>0</v>
      </c>
      <c r="E1850" s="23"/>
      <c r="F1850" s="23">
        <v>47800</v>
      </c>
      <c r="G1850" s="107">
        <f t="shared" si="113"/>
        <v>0</v>
      </c>
      <c r="I1850" s="7">
        <f>SUMIFS(NK_XUAT_NHAP!L:L,NK_XUAT_NHAP!E:E,A1850,NK_XUAT_NHAP!B:B,"PNK")</f>
        <v>0</v>
      </c>
      <c r="J1850" s="7">
        <f>SUMIFS(NK_XUAT_NHAP!O:O,NK_XUAT_NHAP!E:E,A1850,NK_XUAT_NHAP!B:B,"PNK")</f>
        <v>0</v>
      </c>
      <c r="K1850" s="7">
        <f>SUMIFS(NK_XUAT_NHAP!L:L,NK_XUAT_NHAP!E:E,A1850,NK_XUAT_NHAP!B:B,"PXK")</f>
        <v>0</v>
      </c>
      <c r="L1850" s="7">
        <f>SUMIFS(NK_XUAT_NHAP!O:O,NK_XUAT_NHAP!E:E,A1850,NK_XUAT_NHAP!B:B,"PXK")</f>
        <v>0</v>
      </c>
      <c r="M1850" s="7">
        <f t="shared" si="114"/>
        <v>0</v>
      </c>
      <c r="N1850" s="7">
        <f t="shared" si="115"/>
        <v>0</v>
      </c>
      <c r="O1850" s="7">
        <f t="shared" si="116"/>
        <v>0</v>
      </c>
    </row>
    <row r="1851" spans="1:15" ht="19.5" customHeight="1" x14ac:dyDescent="0.25">
      <c r="A1851" s="106" t="s">
        <v>2541</v>
      </c>
      <c r="B1851" s="21" t="s">
        <v>1707</v>
      </c>
      <c r="C1851" s="23" t="s">
        <v>52</v>
      </c>
      <c r="D1851" s="23">
        <v>72</v>
      </c>
      <c r="E1851" s="23"/>
      <c r="F1851" s="23">
        <v>49600</v>
      </c>
      <c r="G1851" s="107">
        <f t="shared" si="113"/>
        <v>3571200</v>
      </c>
      <c r="I1851" s="7">
        <f>SUMIFS(NK_XUAT_NHAP!L:L,NK_XUAT_NHAP!E:E,A1851,NK_XUAT_NHAP!B:B,"PNK")</f>
        <v>0</v>
      </c>
      <c r="J1851" s="7">
        <f>SUMIFS(NK_XUAT_NHAP!O:O,NK_XUAT_NHAP!E:E,A1851,NK_XUAT_NHAP!B:B,"PNK")</f>
        <v>0</v>
      </c>
      <c r="K1851" s="7">
        <f>SUMIFS(NK_XUAT_NHAP!L:L,NK_XUAT_NHAP!E:E,A1851,NK_XUAT_NHAP!B:B,"PXK")</f>
        <v>0</v>
      </c>
      <c r="L1851" s="7">
        <f>SUMIFS(NK_XUAT_NHAP!O:O,NK_XUAT_NHAP!E:E,A1851,NK_XUAT_NHAP!B:B,"PXK")</f>
        <v>0</v>
      </c>
      <c r="M1851" s="7">
        <f t="shared" si="114"/>
        <v>72</v>
      </c>
      <c r="N1851" s="7">
        <f t="shared" si="115"/>
        <v>3571200</v>
      </c>
      <c r="O1851" s="7">
        <f t="shared" si="116"/>
        <v>49600</v>
      </c>
    </row>
    <row r="1852" spans="1:15" ht="19.5" customHeight="1" x14ac:dyDescent="0.25">
      <c r="A1852" s="106" t="s">
        <v>2542</v>
      </c>
      <c r="B1852" s="21" t="s">
        <v>1709</v>
      </c>
      <c r="C1852" s="23" t="s">
        <v>52</v>
      </c>
      <c r="D1852" s="23">
        <v>1</v>
      </c>
      <c r="E1852" s="23"/>
      <c r="F1852" s="23">
        <v>59400</v>
      </c>
      <c r="G1852" s="107">
        <f t="shared" si="113"/>
        <v>59400</v>
      </c>
      <c r="I1852" s="7">
        <f>SUMIFS(NK_XUAT_NHAP!L:L,NK_XUAT_NHAP!E:E,A1852,NK_XUAT_NHAP!B:B,"PNK")</f>
        <v>0</v>
      </c>
      <c r="J1852" s="7">
        <f>SUMIFS(NK_XUAT_NHAP!O:O,NK_XUAT_NHAP!E:E,A1852,NK_XUAT_NHAP!B:B,"PNK")</f>
        <v>0</v>
      </c>
      <c r="K1852" s="7">
        <f>SUMIFS(NK_XUAT_NHAP!L:L,NK_XUAT_NHAP!E:E,A1852,NK_XUAT_NHAP!B:B,"PXK")</f>
        <v>0</v>
      </c>
      <c r="L1852" s="7">
        <f>SUMIFS(NK_XUAT_NHAP!O:O,NK_XUAT_NHAP!E:E,A1852,NK_XUAT_NHAP!B:B,"PXK")</f>
        <v>0</v>
      </c>
      <c r="M1852" s="7">
        <f t="shared" si="114"/>
        <v>1</v>
      </c>
      <c r="N1852" s="7">
        <f t="shared" si="115"/>
        <v>59400</v>
      </c>
      <c r="O1852" s="7">
        <f t="shared" si="116"/>
        <v>59400</v>
      </c>
    </row>
    <row r="1853" spans="1:15" ht="19.5" customHeight="1" x14ac:dyDescent="0.25">
      <c r="A1853" s="106" t="s">
        <v>2543</v>
      </c>
      <c r="B1853" s="21" t="s">
        <v>1711</v>
      </c>
      <c r="C1853" s="23" t="s">
        <v>1</v>
      </c>
      <c r="D1853" s="23">
        <v>0</v>
      </c>
      <c r="E1853" s="23"/>
      <c r="F1853" s="23">
        <v>23500</v>
      </c>
      <c r="G1853" s="107">
        <f t="shared" si="113"/>
        <v>0</v>
      </c>
      <c r="I1853" s="7">
        <f>SUMIFS(NK_XUAT_NHAP!L:L,NK_XUAT_NHAP!E:E,A1853,NK_XUAT_NHAP!B:B,"PNK")</f>
        <v>0</v>
      </c>
      <c r="J1853" s="7">
        <f>SUMIFS(NK_XUAT_NHAP!O:O,NK_XUAT_NHAP!E:E,A1853,NK_XUAT_NHAP!B:B,"PNK")</f>
        <v>0</v>
      </c>
      <c r="K1853" s="7">
        <f>SUMIFS(NK_XUAT_NHAP!L:L,NK_XUAT_NHAP!E:E,A1853,NK_XUAT_NHAP!B:B,"PXK")</f>
        <v>0</v>
      </c>
      <c r="L1853" s="7">
        <f>SUMIFS(NK_XUAT_NHAP!O:O,NK_XUAT_NHAP!E:E,A1853,NK_XUAT_NHAP!B:B,"PXK")</f>
        <v>0</v>
      </c>
      <c r="M1853" s="7">
        <f t="shared" si="114"/>
        <v>0</v>
      </c>
      <c r="N1853" s="7">
        <f t="shared" si="115"/>
        <v>0</v>
      </c>
      <c r="O1853" s="7">
        <f t="shared" si="116"/>
        <v>0</v>
      </c>
    </row>
    <row r="1854" spans="1:15" ht="19.5" customHeight="1" x14ac:dyDescent="0.25">
      <c r="A1854" s="106" t="s">
        <v>2544</v>
      </c>
      <c r="B1854" s="21" t="s">
        <v>1713</v>
      </c>
      <c r="C1854" s="23" t="s">
        <v>1</v>
      </c>
      <c r="D1854" s="23">
        <v>0</v>
      </c>
      <c r="E1854" s="23"/>
      <c r="F1854" s="23">
        <v>25300</v>
      </c>
      <c r="G1854" s="107">
        <f t="shared" si="113"/>
        <v>0</v>
      </c>
      <c r="I1854" s="7">
        <f>SUMIFS(NK_XUAT_NHAP!L:L,NK_XUAT_NHAP!E:E,A1854,NK_XUAT_NHAP!B:B,"PNK")</f>
        <v>0</v>
      </c>
      <c r="J1854" s="7">
        <f>SUMIFS(NK_XUAT_NHAP!O:O,NK_XUAT_NHAP!E:E,A1854,NK_XUAT_NHAP!B:B,"PNK")</f>
        <v>0</v>
      </c>
      <c r="K1854" s="7">
        <f>SUMIFS(NK_XUAT_NHAP!L:L,NK_XUAT_NHAP!E:E,A1854,NK_XUAT_NHAP!B:B,"PXK")</f>
        <v>0</v>
      </c>
      <c r="L1854" s="7">
        <f>SUMIFS(NK_XUAT_NHAP!O:O,NK_XUAT_NHAP!E:E,A1854,NK_XUAT_NHAP!B:B,"PXK")</f>
        <v>0</v>
      </c>
      <c r="M1854" s="7">
        <f t="shared" si="114"/>
        <v>0</v>
      </c>
      <c r="N1854" s="7">
        <f t="shared" si="115"/>
        <v>0</v>
      </c>
      <c r="O1854" s="7">
        <f t="shared" si="116"/>
        <v>0</v>
      </c>
    </row>
    <row r="1855" spans="1:15" ht="19.5" customHeight="1" x14ac:dyDescent="0.25">
      <c r="A1855" s="106" t="s">
        <v>2545</v>
      </c>
      <c r="B1855" s="21" t="s">
        <v>1715</v>
      </c>
      <c r="C1855" s="23" t="s">
        <v>1</v>
      </c>
      <c r="D1855" s="23">
        <v>7</v>
      </c>
      <c r="E1855" s="23"/>
      <c r="F1855" s="23">
        <v>31800</v>
      </c>
      <c r="G1855" s="107">
        <f t="shared" si="113"/>
        <v>222600</v>
      </c>
      <c r="I1855" s="7">
        <f>SUMIFS(NK_XUAT_NHAP!L:L,NK_XUAT_NHAP!E:E,A1855,NK_XUAT_NHAP!B:B,"PNK")</f>
        <v>0</v>
      </c>
      <c r="J1855" s="7">
        <f>SUMIFS(NK_XUAT_NHAP!O:O,NK_XUAT_NHAP!E:E,A1855,NK_XUAT_NHAP!B:B,"PNK")</f>
        <v>0</v>
      </c>
      <c r="K1855" s="7">
        <f>SUMIFS(NK_XUAT_NHAP!L:L,NK_XUAT_NHAP!E:E,A1855,NK_XUAT_NHAP!B:B,"PXK")</f>
        <v>0</v>
      </c>
      <c r="L1855" s="7">
        <f>SUMIFS(NK_XUAT_NHAP!O:O,NK_XUAT_NHAP!E:E,A1855,NK_XUAT_NHAP!B:B,"PXK")</f>
        <v>0</v>
      </c>
      <c r="M1855" s="7">
        <f t="shared" si="114"/>
        <v>7</v>
      </c>
      <c r="N1855" s="7">
        <f t="shared" si="115"/>
        <v>222600</v>
      </c>
      <c r="O1855" s="7">
        <f t="shared" si="116"/>
        <v>31800</v>
      </c>
    </row>
    <row r="1856" spans="1:15" ht="19.5" customHeight="1" x14ac:dyDescent="0.25">
      <c r="A1856" s="106" t="s">
        <v>2546</v>
      </c>
      <c r="B1856" s="21" t="s">
        <v>1717</v>
      </c>
      <c r="C1856" s="23" t="s">
        <v>1</v>
      </c>
      <c r="D1856" s="23">
        <v>176</v>
      </c>
      <c r="E1856" s="23"/>
      <c r="F1856" s="23">
        <v>39400</v>
      </c>
      <c r="G1856" s="107">
        <f t="shared" si="113"/>
        <v>6934400</v>
      </c>
      <c r="I1856" s="7">
        <f>SUMIFS(NK_XUAT_NHAP!L:L,NK_XUAT_NHAP!E:E,A1856,NK_XUAT_NHAP!B:B,"PNK")</f>
        <v>0</v>
      </c>
      <c r="J1856" s="7">
        <f>SUMIFS(NK_XUAT_NHAP!O:O,NK_XUAT_NHAP!E:E,A1856,NK_XUAT_NHAP!B:B,"PNK")</f>
        <v>0</v>
      </c>
      <c r="K1856" s="7">
        <f>SUMIFS(NK_XUAT_NHAP!L:L,NK_XUAT_NHAP!E:E,A1856,NK_XUAT_NHAP!B:B,"PXK")</f>
        <v>0</v>
      </c>
      <c r="L1856" s="7">
        <f>SUMIFS(NK_XUAT_NHAP!O:O,NK_XUAT_NHAP!E:E,A1856,NK_XUAT_NHAP!B:B,"PXK")</f>
        <v>0</v>
      </c>
      <c r="M1856" s="7">
        <f t="shared" si="114"/>
        <v>176</v>
      </c>
      <c r="N1856" s="7">
        <f t="shared" si="115"/>
        <v>6934400</v>
      </c>
      <c r="O1856" s="7">
        <f t="shared" si="116"/>
        <v>39400</v>
      </c>
    </row>
    <row r="1857" spans="1:15" ht="19.5" customHeight="1" x14ac:dyDescent="0.25">
      <c r="A1857" s="106" t="s">
        <v>2547</v>
      </c>
      <c r="B1857" s="21" t="s">
        <v>1719</v>
      </c>
      <c r="C1857" s="23" t="s">
        <v>1</v>
      </c>
      <c r="D1857" s="23">
        <v>0</v>
      </c>
      <c r="E1857" s="23"/>
      <c r="F1857" s="23">
        <v>25200</v>
      </c>
      <c r="G1857" s="107">
        <f t="shared" ref="G1857:G1920" si="117">(D1857+E1857)*F1857</f>
        <v>0</v>
      </c>
      <c r="I1857" s="7">
        <f>SUMIFS(NK_XUAT_NHAP!L:L,NK_XUAT_NHAP!E:E,A1857,NK_XUAT_NHAP!B:B,"PNK")</f>
        <v>0</v>
      </c>
      <c r="J1857" s="7">
        <f>SUMIFS(NK_XUAT_NHAP!O:O,NK_XUAT_NHAP!E:E,A1857,NK_XUAT_NHAP!B:B,"PNK")</f>
        <v>0</v>
      </c>
      <c r="K1857" s="7">
        <f>SUMIFS(NK_XUAT_NHAP!L:L,NK_XUAT_NHAP!E:E,A1857,NK_XUAT_NHAP!B:B,"PXK")</f>
        <v>0</v>
      </c>
      <c r="L1857" s="7">
        <f>SUMIFS(NK_XUAT_NHAP!O:O,NK_XUAT_NHAP!E:E,A1857,NK_XUAT_NHAP!B:B,"PXK")</f>
        <v>0</v>
      </c>
      <c r="M1857" s="7">
        <f t="shared" si="114"/>
        <v>0</v>
      </c>
      <c r="N1857" s="7">
        <f t="shared" si="115"/>
        <v>0</v>
      </c>
      <c r="O1857" s="7">
        <f t="shared" si="116"/>
        <v>0</v>
      </c>
    </row>
    <row r="1858" spans="1:15" ht="19.5" customHeight="1" x14ac:dyDescent="0.25">
      <c r="A1858" s="106" t="s">
        <v>2548</v>
      </c>
      <c r="B1858" s="21" t="s">
        <v>1721</v>
      </c>
      <c r="C1858" s="23" t="s">
        <v>1</v>
      </c>
      <c r="D1858" s="23">
        <v>0</v>
      </c>
      <c r="E1858" s="23"/>
      <c r="F1858" s="23">
        <v>30400</v>
      </c>
      <c r="G1858" s="107">
        <f t="shared" si="117"/>
        <v>0</v>
      </c>
      <c r="I1858" s="7">
        <f>SUMIFS(NK_XUAT_NHAP!L:L,NK_XUAT_NHAP!E:E,A1858,NK_XUAT_NHAP!B:B,"PNK")</f>
        <v>0</v>
      </c>
      <c r="J1858" s="7">
        <f>SUMIFS(NK_XUAT_NHAP!O:O,NK_XUAT_NHAP!E:E,A1858,NK_XUAT_NHAP!B:B,"PNK")</f>
        <v>0</v>
      </c>
      <c r="K1858" s="7">
        <f>SUMIFS(NK_XUAT_NHAP!L:L,NK_XUAT_NHAP!E:E,A1858,NK_XUAT_NHAP!B:B,"PXK")</f>
        <v>0</v>
      </c>
      <c r="L1858" s="7">
        <f>SUMIFS(NK_XUAT_NHAP!O:O,NK_XUAT_NHAP!E:E,A1858,NK_XUAT_NHAP!B:B,"PXK")</f>
        <v>0</v>
      </c>
      <c r="M1858" s="7">
        <f t="shared" si="114"/>
        <v>0</v>
      </c>
      <c r="N1858" s="7">
        <f t="shared" si="115"/>
        <v>0</v>
      </c>
      <c r="O1858" s="7">
        <f t="shared" si="116"/>
        <v>0</v>
      </c>
    </row>
    <row r="1859" spans="1:15" ht="19.5" customHeight="1" x14ac:dyDescent="0.25">
      <c r="A1859" s="106" t="s">
        <v>2549</v>
      </c>
      <c r="B1859" s="21" t="s">
        <v>1723</v>
      </c>
      <c r="C1859" s="23" t="s">
        <v>1</v>
      </c>
      <c r="D1859" s="23">
        <v>0</v>
      </c>
      <c r="E1859" s="23"/>
      <c r="F1859" s="23">
        <v>33800</v>
      </c>
      <c r="G1859" s="107">
        <f t="shared" si="117"/>
        <v>0</v>
      </c>
      <c r="I1859" s="7">
        <f>SUMIFS(NK_XUAT_NHAP!L:L,NK_XUAT_NHAP!E:E,A1859,NK_XUAT_NHAP!B:B,"PNK")</f>
        <v>0</v>
      </c>
      <c r="J1859" s="7">
        <f>SUMIFS(NK_XUAT_NHAP!O:O,NK_XUAT_NHAP!E:E,A1859,NK_XUAT_NHAP!B:B,"PNK")</f>
        <v>0</v>
      </c>
      <c r="K1859" s="7">
        <f>SUMIFS(NK_XUAT_NHAP!L:L,NK_XUAT_NHAP!E:E,A1859,NK_XUAT_NHAP!B:B,"PXK")</f>
        <v>0</v>
      </c>
      <c r="L1859" s="7">
        <f>SUMIFS(NK_XUAT_NHAP!O:O,NK_XUAT_NHAP!E:E,A1859,NK_XUAT_NHAP!B:B,"PXK")</f>
        <v>0</v>
      </c>
      <c r="M1859" s="7">
        <f t="shared" ref="M1859:M1922" si="118">D1859+E1859+I1859-K1859</f>
        <v>0</v>
      </c>
      <c r="N1859" s="7">
        <f t="shared" ref="N1859:N1922" si="119">G1859+J1859-L1859</f>
        <v>0</v>
      </c>
      <c r="O1859" s="7">
        <f t="shared" ref="O1859:O1922" si="120">+IF(M1859=0,0,N1859/M1859)</f>
        <v>0</v>
      </c>
    </row>
    <row r="1860" spans="1:15" ht="19.5" customHeight="1" x14ac:dyDescent="0.25">
      <c r="A1860" s="106" t="s">
        <v>2550</v>
      </c>
      <c r="B1860" s="21" t="s">
        <v>1725</v>
      </c>
      <c r="C1860" s="23" t="s">
        <v>1</v>
      </c>
      <c r="D1860" s="23">
        <v>0</v>
      </c>
      <c r="E1860" s="23"/>
      <c r="F1860" s="23">
        <v>43100</v>
      </c>
      <c r="G1860" s="107">
        <f t="shared" si="117"/>
        <v>0</v>
      </c>
      <c r="I1860" s="7">
        <f>SUMIFS(NK_XUAT_NHAP!L:L,NK_XUAT_NHAP!E:E,A1860,NK_XUAT_NHAP!B:B,"PNK")</f>
        <v>0</v>
      </c>
      <c r="J1860" s="7">
        <f>SUMIFS(NK_XUAT_NHAP!O:O,NK_XUAT_NHAP!E:E,A1860,NK_XUAT_NHAP!B:B,"PNK")</f>
        <v>0</v>
      </c>
      <c r="K1860" s="7">
        <f>SUMIFS(NK_XUAT_NHAP!L:L,NK_XUAT_NHAP!E:E,A1860,NK_XUAT_NHAP!B:B,"PXK")</f>
        <v>0</v>
      </c>
      <c r="L1860" s="7">
        <f>SUMIFS(NK_XUAT_NHAP!O:O,NK_XUAT_NHAP!E:E,A1860,NK_XUAT_NHAP!B:B,"PXK")</f>
        <v>0</v>
      </c>
      <c r="M1860" s="7">
        <f t="shared" si="118"/>
        <v>0</v>
      </c>
      <c r="N1860" s="7">
        <f t="shared" si="119"/>
        <v>0</v>
      </c>
      <c r="O1860" s="7">
        <f t="shared" si="120"/>
        <v>0</v>
      </c>
    </row>
    <row r="1861" spans="1:15" ht="19.5" customHeight="1" x14ac:dyDescent="0.25">
      <c r="A1861" s="106" t="s">
        <v>2551</v>
      </c>
      <c r="B1861" s="21" t="s">
        <v>1727</v>
      </c>
      <c r="C1861" s="23" t="s">
        <v>52</v>
      </c>
      <c r="D1861" s="23">
        <v>3</v>
      </c>
      <c r="E1861" s="23"/>
      <c r="F1861" s="23">
        <v>68000</v>
      </c>
      <c r="G1861" s="107">
        <f t="shared" si="117"/>
        <v>204000</v>
      </c>
      <c r="I1861" s="7">
        <f>SUMIFS(NK_XUAT_NHAP!L:L,NK_XUAT_NHAP!E:E,A1861,NK_XUAT_NHAP!B:B,"PNK")</f>
        <v>0</v>
      </c>
      <c r="J1861" s="7">
        <f>SUMIFS(NK_XUAT_NHAP!O:O,NK_XUAT_NHAP!E:E,A1861,NK_XUAT_NHAP!B:B,"PNK")</f>
        <v>0</v>
      </c>
      <c r="K1861" s="7">
        <f>SUMIFS(NK_XUAT_NHAP!L:L,NK_XUAT_NHAP!E:E,A1861,NK_XUAT_NHAP!B:B,"PXK")</f>
        <v>0</v>
      </c>
      <c r="L1861" s="7">
        <f>SUMIFS(NK_XUAT_NHAP!O:O,NK_XUAT_NHAP!E:E,A1861,NK_XUAT_NHAP!B:B,"PXK")</f>
        <v>0</v>
      </c>
      <c r="M1861" s="7">
        <f t="shared" si="118"/>
        <v>3</v>
      </c>
      <c r="N1861" s="7">
        <f t="shared" si="119"/>
        <v>204000</v>
      </c>
      <c r="O1861" s="7">
        <f t="shared" si="120"/>
        <v>68000</v>
      </c>
    </row>
    <row r="1862" spans="1:15" ht="19.5" customHeight="1" x14ac:dyDescent="0.25">
      <c r="A1862" s="106" t="s">
        <v>2552</v>
      </c>
      <c r="B1862" s="21" t="s">
        <v>1729</v>
      </c>
      <c r="C1862" s="23" t="s">
        <v>52</v>
      </c>
      <c r="D1862" s="23">
        <v>0</v>
      </c>
      <c r="E1862" s="23"/>
      <c r="F1862" s="23">
        <v>72400</v>
      </c>
      <c r="G1862" s="107">
        <f t="shared" si="117"/>
        <v>0</v>
      </c>
      <c r="I1862" s="7">
        <f>SUMIFS(NK_XUAT_NHAP!L:L,NK_XUAT_NHAP!E:E,A1862,NK_XUAT_NHAP!B:B,"PNK")</f>
        <v>0</v>
      </c>
      <c r="J1862" s="7">
        <f>SUMIFS(NK_XUAT_NHAP!O:O,NK_XUAT_NHAP!E:E,A1862,NK_XUAT_NHAP!B:B,"PNK")</f>
        <v>0</v>
      </c>
      <c r="K1862" s="7">
        <f>SUMIFS(NK_XUAT_NHAP!L:L,NK_XUAT_NHAP!E:E,A1862,NK_XUAT_NHAP!B:B,"PXK")</f>
        <v>0</v>
      </c>
      <c r="L1862" s="7">
        <f>SUMIFS(NK_XUAT_NHAP!O:O,NK_XUAT_NHAP!E:E,A1862,NK_XUAT_NHAP!B:B,"PXK")</f>
        <v>0</v>
      </c>
      <c r="M1862" s="7">
        <f t="shared" si="118"/>
        <v>0</v>
      </c>
      <c r="N1862" s="7">
        <f t="shared" si="119"/>
        <v>0</v>
      </c>
      <c r="O1862" s="7">
        <f t="shared" si="120"/>
        <v>0</v>
      </c>
    </row>
    <row r="1863" spans="1:15" ht="19.5" customHeight="1" x14ac:dyDescent="0.25">
      <c r="A1863" s="106" t="s">
        <v>2553</v>
      </c>
      <c r="B1863" s="21" t="s">
        <v>1731</v>
      </c>
      <c r="C1863" s="23" t="s">
        <v>52</v>
      </c>
      <c r="D1863" s="23">
        <v>39</v>
      </c>
      <c r="E1863" s="23"/>
      <c r="F1863" s="23">
        <v>78700</v>
      </c>
      <c r="G1863" s="107">
        <f t="shared" si="117"/>
        <v>3069300</v>
      </c>
      <c r="I1863" s="7">
        <f>SUMIFS(NK_XUAT_NHAP!L:L,NK_XUAT_NHAP!E:E,A1863,NK_XUAT_NHAP!B:B,"PNK")</f>
        <v>0</v>
      </c>
      <c r="J1863" s="7">
        <f>SUMIFS(NK_XUAT_NHAP!O:O,NK_XUAT_NHAP!E:E,A1863,NK_XUAT_NHAP!B:B,"PNK")</f>
        <v>0</v>
      </c>
      <c r="K1863" s="7">
        <f>SUMIFS(NK_XUAT_NHAP!L:L,NK_XUAT_NHAP!E:E,A1863,NK_XUAT_NHAP!B:B,"PXK")</f>
        <v>0</v>
      </c>
      <c r="L1863" s="7">
        <f>SUMIFS(NK_XUAT_NHAP!O:O,NK_XUAT_NHAP!E:E,A1863,NK_XUAT_NHAP!B:B,"PXK")</f>
        <v>0</v>
      </c>
      <c r="M1863" s="7">
        <f t="shared" si="118"/>
        <v>39</v>
      </c>
      <c r="N1863" s="7">
        <f t="shared" si="119"/>
        <v>3069300</v>
      </c>
      <c r="O1863" s="7">
        <f t="shared" si="120"/>
        <v>78700</v>
      </c>
    </row>
    <row r="1864" spans="1:15" ht="19.5" customHeight="1" x14ac:dyDescent="0.25">
      <c r="A1864" s="106" t="s">
        <v>2554</v>
      </c>
      <c r="B1864" s="21" t="s">
        <v>1733</v>
      </c>
      <c r="C1864" s="23" t="s">
        <v>52</v>
      </c>
      <c r="D1864" s="23">
        <v>2</v>
      </c>
      <c r="E1864" s="23"/>
      <c r="F1864" s="23">
        <v>81900</v>
      </c>
      <c r="G1864" s="107">
        <f t="shared" si="117"/>
        <v>163800</v>
      </c>
      <c r="I1864" s="7">
        <f>SUMIFS(NK_XUAT_NHAP!L:L,NK_XUAT_NHAP!E:E,A1864,NK_XUAT_NHAP!B:B,"PNK")</f>
        <v>0</v>
      </c>
      <c r="J1864" s="7">
        <f>SUMIFS(NK_XUAT_NHAP!O:O,NK_XUAT_NHAP!E:E,A1864,NK_XUAT_NHAP!B:B,"PNK")</f>
        <v>0</v>
      </c>
      <c r="K1864" s="7">
        <f>SUMIFS(NK_XUAT_NHAP!L:L,NK_XUAT_NHAP!E:E,A1864,NK_XUAT_NHAP!B:B,"PXK")</f>
        <v>0</v>
      </c>
      <c r="L1864" s="7">
        <f>SUMIFS(NK_XUAT_NHAP!O:O,NK_XUAT_NHAP!E:E,A1864,NK_XUAT_NHAP!B:B,"PXK")</f>
        <v>0</v>
      </c>
      <c r="M1864" s="7">
        <f t="shared" si="118"/>
        <v>2</v>
      </c>
      <c r="N1864" s="7">
        <f t="shared" si="119"/>
        <v>163800</v>
      </c>
      <c r="O1864" s="7">
        <f t="shared" si="120"/>
        <v>81900</v>
      </c>
    </row>
    <row r="1865" spans="1:15" ht="19.5" customHeight="1" x14ac:dyDescent="0.25">
      <c r="A1865" s="106" t="s">
        <v>2555</v>
      </c>
      <c r="B1865" s="21" t="s">
        <v>1735</v>
      </c>
      <c r="C1865" s="23" t="s">
        <v>1</v>
      </c>
      <c r="D1865" s="23">
        <v>63</v>
      </c>
      <c r="E1865" s="23"/>
      <c r="F1865" s="23">
        <v>27400</v>
      </c>
      <c r="G1865" s="107">
        <f t="shared" si="117"/>
        <v>1726200</v>
      </c>
      <c r="I1865" s="7">
        <f>SUMIFS(NK_XUAT_NHAP!L:L,NK_XUAT_NHAP!E:E,A1865,NK_XUAT_NHAP!B:B,"PNK")</f>
        <v>200</v>
      </c>
      <c r="J1865" s="7">
        <f>SUMIFS(NK_XUAT_NHAP!O:O,NK_XUAT_NHAP!E:E,A1865,NK_XUAT_NHAP!B:B,"PNK")</f>
        <v>4940000</v>
      </c>
      <c r="K1865" s="7">
        <f>SUMIFS(NK_XUAT_NHAP!L:L,NK_XUAT_NHAP!E:E,A1865,NK_XUAT_NHAP!B:B,"PXK")</f>
        <v>183</v>
      </c>
      <c r="L1865" s="7">
        <f>SUMIFS(NK_XUAT_NHAP!O:O,NK_XUAT_NHAP!E:E,A1865,NK_XUAT_NHAP!B:B,"PXK")</f>
        <v>7104200</v>
      </c>
      <c r="M1865" s="7">
        <f t="shared" si="118"/>
        <v>80</v>
      </c>
      <c r="N1865" s="7">
        <f t="shared" si="119"/>
        <v>-438000</v>
      </c>
      <c r="O1865" s="7">
        <f t="shared" si="120"/>
        <v>-5475</v>
      </c>
    </row>
    <row r="1866" spans="1:15" ht="19.5" customHeight="1" x14ac:dyDescent="0.25">
      <c r="A1866" s="106" t="s">
        <v>2556</v>
      </c>
      <c r="B1866" s="21" t="s">
        <v>1737</v>
      </c>
      <c r="C1866" s="23" t="s">
        <v>1</v>
      </c>
      <c r="D1866" s="23">
        <v>1</v>
      </c>
      <c r="E1866" s="23"/>
      <c r="F1866" s="23">
        <v>27900</v>
      </c>
      <c r="G1866" s="107">
        <f t="shared" si="117"/>
        <v>27900</v>
      </c>
      <c r="I1866" s="7">
        <f>SUMIFS(NK_XUAT_NHAP!L:L,NK_XUAT_NHAP!E:E,A1866,NK_XUAT_NHAP!B:B,"PNK")</f>
        <v>120</v>
      </c>
      <c r="J1866" s="7">
        <f>SUMIFS(NK_XUAT_NHAP!O:O,NK_XUAT_NHAP!E:E,A1866,NK_XUAT_NHAP!B:B,"PNK")</f>
        <v>3024000</v>
      </c>
      <c r="K1866" s="7">
        <f>SUMIFS(NK_XUAT_NHAP!L:L,NK_XUAT_NHAP!E:E,A1866,NK_XUAT_NHAP!B:B,"PXK")</f>
        <v>20</v>
      </c>
      <c r="L1866" s="7">
        <f>SUMIFS(NK_XUAT_NHAP!O:O,NK_XUAT_NHAP!E:E,A1866,NK_XUAT_NHAP!B:B,"PXK")</f>
        <v>748000</v>
      </c>
      <c r="M1866" s="7">
        <f t="shared" si="118"/>
        <v>101</v>
      </c>
      <c r="N1866" s="7">
        <f t="shared" si="119"/>
        <v>2303900</v>
      </c>
      <c r="O1866" s="7">
        <f t="shared" si="120"/>
        <v>22810.891089108911</v>
      </c>
    </row>
    <row r="1867" spans="1:15" ht="19.5" customHeight="1" x14ac:dyDescent="0.25">
      <c r="A1867" s="106" t="s">
        <v>2557</v>
      </c>
      <c r="B1867" s="21" t="s">
        <v>1739</v>
      </c>
      <c r="C1867" s="23" t="s">
        <v>1</v>
      </c>
      <c r="D1867" s="23">
        <v>6</v>
      </c>
      <c r="E1867" s="23"/>
      <c r="F1867" s="23">
        <v>33800</v>
      </c>
      <c r="G1867" s="107">
        <f t="shared" si="117"/>
        <v>202800</v>
      </c>
      <c r="I1867" s="7">
        <f>SUMIFS(NK_XUAT_NHAP!L:L,NK_XUAT_NHAP!E:E,A1867,NK_XUAT_NHAP!B:B,"PNK")</f>
        <v>0</v>
      </c>
      <c r="J1867" s="7">
        <f>SUMIFS(NK_XUAT_NHAP!O:O,NK_XUAT_NHAP!E:E,A1867,NK_XUAT_NHAP!B:B,"PNK")</f>
        <v>0</v>
      </c>
      <c r="K1867" s="7">
        <f>SUMIFS(NK_XUAT_NHAP!L:L,NK_XUAT_NHAP!E:E,A1867,NK_XUAT_NHAP!B:B,"PXK")</f>
        <v>0</v>
      </c>
      <c r="L1867" s="7">
        <f>SUMIFS(NK_XUAT_NHAP!O:O,NK_XUAT_NHAP!E:E,A1867,NK_XUAT_NHAP!B:B,"PXK")</f>
        <v>0</v>
      </c>
      <c r="M1867" s="7">
        <f t="shared" si="118"/>
        <v>6</v>
      </c>
      <c r="N1867" s="7">
        <f t="shared" si="119"/>
        <v>202800</v>
      </c>
      <c r="O1867" s="7">
        <f t="shared" si="120"/>
        <v>33800</v>
      </c>
    </row>
    <row r="1868" spans="1:15" ht="19.5" customHeight="1" x14ac:dyDescent="0.25">
      <c r="A1868" s="106" t="s">
        <v>2558</v>
      </c>
      <c r="B1868" s="21" t="s">
        <v>1741</v>
      </c>
      <c r="C1868" s="23" t="s">
        <v>1</v>
      </c>
      <c r="D1868" s="23">
        <v>31</v>
      </c>
      <c r="E1868" s="23"/>
      <c r="F1868" s="23">
        <v>39800</v>
      </c>
      <c r="G1868" s="107">
        <f t="shared" si="117"/>
        <v>1233800</v>
      </c>
      <c r="I1868" s="7">
        <f>SUMIFS(NK_XUAT_NHAP!L:L,NK_XUAT_NHAP!E:E,A1868,NK_XUAT_NHAP!B:B,"PNK")</f>
        <v>788</v>
      </c>
      <c r="J1868" s="7">
        <f>SUMIFS(NK_XUAT_NHAP!O:O,NK_XUAT_NHAP!E:E,A1868,NK_XUAT_NHAP!B:B,"PNK")</f>
        <v>25417200</v>
      </c>
      <c r="K1868" s="7">
        <f>SUMIFS(NK_XUAT_NHAP!L:L,NK_XUAT_NHAP!E:E,A1868,NK_XUAT_NHAP!B:B,"PXK")</f>
        <v>718</v>
      </c>
      <c r="L1868" s="7">
        <f>SUMIFS(NK_XUAT_NHAP!O:O,NK_XUAT_NHAP!E:E,A1868,NK_XUAT_NHAP!B:B,"PXK")</f>
        <v>33627600</v>
      </c>
      <c r="M1868" s="7">
        <f t="shared" si="118"/>
        <v>101</v>
      </c>
      <c r="N1868" s="7">
        <f t="shared" si="119"/>
        <v>-6976600</v>
      </c>
      <c r="O1868" s="7">
        <f t="shared" si="120"/>
        <v>-69075.247524752471</v>
      </c>
    </row>
    <row r="1869" spans="1:15" ht="19.5" customHeight="1" x14ac:dyDescent="0.25">
      <c r="A1869" s="106" t="s">
        <v>2559</v>
      </c>
      <c r="B1869" s="21" t="s">
        <v>1743</v>
      </c>
      <c r="C1869" s="23" t="s">
        <v>52</v>
      </c>
      <c r="D1869" s="23">
        <v>100</v>
      </c>
      <c r="E1869" s="23"/>
      <c r="F1869" s="23">
        <v>44200</v>
      </c>
      <c r="G1869" s="107">
        <f t="shared" si="117"/>
        <v>4420000</v>
      </c>
      <c r="I1869" s="7">
        <f>SUMIFS(NK_XUAT_NHAP!L:L,NK_XUAT_NHAP!E:E,A1869,NK_XUAT_NHAP!B:B,"PNK")</f>
        <v>0</v>
      </c>
      <c r="J1869" s="7">
        <f>SUMIFS(NK_XUAT_NHAP!O:O,NK_XUAT_NHAP!E:E,A1869,NK_XUAT_NHAP!B:B,"PNK")</f>
        <v>0</v>
      </c>
      <c r="K1869" s="7">
        <f>SUMIFS(NK_XUAT_NHAP!L:L,NK_XUAT_NHAP!E:E,A1869,NK_XUAT_NHAP!B:B,"PXK")</f>
        <v>51</v>
      </c>
      <c r="L1869" s="7">
        <f>SUMIFS(NK_XUAT_NHAP!O:O,NK_XUAT_NHAP!E:E,A1869,NK_XUAT_NHAP!B:B,"PXK")</f>
        <v>2848300</v>
      </c>
      <c r="M1869" s="7">
        <f t="shared" si="118"/>
        <v>49</v>
      </c>
      <c r="N1869" s="7">
        <f t="shared" si="119"/>
        <v>1571700</v>
      </c>
      <c r="O1869" s="7">
        <f t="shared" si="120"/>
        <v>32075.510204081631</v>
      </c>
    </row>
    <row r="1870" spans="1:15" ht="19.5" customHeight="1" x14ac:dyDescent="0.25">
      <c r="A1870" s="106" t="s">
        <v>2560</v>
      </c>
      <c r="B1870" s="21" t="s">
        <v>1745</v>
      </c>
      <c r="C1870" s="23" t="s">
        <v>52</v>
      </c>
      <c r="D1870" s="23">
        <v>50</v>
      </c>
      <c r="E1870" s="23"/>
      <c r="F1870" s="23">
        <v>46600</v>
      </c>
      <c r="G1870" s="107">
        <f t="shared" si="117"/>
        <v>2330000</v>
      </c>
      <c r="I1870" s="7">
        <f>SUMIFS(NK_XUAT_NHAP!L:L,NK_XUAT_NHAP!E:E,A1870,NK_XUAT_NHAP!B:B,"PNK")</f>
        <v>0</v>
      </c>
      <c r="J1870" s="7">
        <f>SUMIFS(NK_XUAT_NHAP!O:O,NK_XUAT_NHAP!E:E,A1870,NK_XUAT_NHAP!B:B,"PNK")</f>
        <v>0</v>
      </c>
      <c r="K1870" s="7">
        <f>SUMIFS(NK_XUAT_NHAP!L:L,NK_XUAT_NHAP!E:E,A1870,NK_XUAT_NHAP!B:B,"PXK")</f>
        <v>0</v>
      </c>
      <c r="L1870" s="7">
        <f>SUMIFS(NK_XUAT_NHAP!O:O,NK_XUAT_NHAP!E:E,A1870,NK_XUAT_NHAP!B:B,"PXK")</f>
        <v>0</v>
      </c>
      <c r="M1870" s="7">
        <f t="shared" si="118"/>
        <v>50</v>
      </c>
      <c r="N1870" s="7">
        <f t="shared" si="119"/>
        <v>2330000</v>
      </c>
      <c r="O1870" s="7">
        <f t="shared" si="120"/>
        <v>46600</v>
      </c>
    </row>
    <row r="1871" spans="1:15" ht="19.5" customHeight="1" x14ac:dyDescent="0.25">
      <c r="A1871" s="106" t="s">
        <v>2561</v>
      </c>
      <c r="B1871" s="21" t="s">
        <v>1747</v>
      </c>
      <c r="C1871" s="23" t="s">
        <v>52</v>
      </c>
      <c r="D1871" s="23">
        <v>0</v>
      </c>
      <c r="E1871" s="23"/>
      <c r="F1871" s="23">
        <v>51800</v>
      </c>
      <c r="G1871" s="107">
        <f t="shared" si="117"/>
        <v>0</v>
      </c>
      <c r="I1871" s="7">
        <f>SUMIFS(NK_XUAT_NHAP!L:L,NK_XUAT_NHAP!E:E,A1871,NK_XUAT_NHAP!B:B,"PNK")</f>
        <v>0</v>
      </c>
      <c r="J1871" s="7">
        <f>SUMIFS(NK_XUAT_NHAP!O:O,NK_XUAT_NHAP!E:E,A1871,NK_XUAT_NHAP!B:B,"PNK")</f>
        <v>0</v>
      </c>
      <c r="K1871" s="7">
        <f>SUMIFS(NK_XUAT_NHAP!L:L,NK_XUAT_NHAP!E:E,A1871,NK_XUAT_NHAP!B:B,"PXK")</f>
        <v>0</v>
      </c>
      <c r="L1871" s="7">
        <f>SUMIFS(NK_XUAT_NHAP!O:O,NK_XUAT_NHAP!E:E,A1871,NK_XUAT_NHAP!B:B,"PXK")</f>
        <v>0</v>
      </c>
      <c r="M1871" s="7">
        <f t="shared" si="118"/>
        <v>0</v>
      </c>
      <c r="N1871" s="7">
        <f t="shared" si="119"/>
        <v>0</v>
      </c>
      <c r="O1871" s="7">
        <f t="shared" si="120"/>
        <v>0</v>
      </c>
    </row>
    <row r="1872" spans="1:15" ht="19.5" customHeight="1" x14ac:dyDescent="0.25">
      <c r="A1872" s="106" t="s">
        <v>2562</v>
      </c>
      <c r="B1872" s="21" t="s">
        <v>1749</v>
      </c>
      <c r="C1872" s="23" t="s">
        <v>52</v>
      </c>
      <c r="D1872" s="23">
        <v>50</v>
      </c>
      <c r="E1872" s="23"/>
      <c r="F1872" s="23">
        <v>57100</v>
      </c>
      <c r="G1872" s="107">
        <f t="shared" si="117"/>
        <v>2855000</v>
      </c>
      <c r="I1872" s="7">
        <f>SUMIFS(NK_XUAT_NHAP!L:L,NK_XUAT_NHAP!E:E,A1872,NK_XUAT_NHAP!B:B,"PNK")</f>
        <v>1212</v>
      </c>
      <c r="J1872" s="7">
        <f>SUMIFS(NK_XUAT_NHAP!O:O,NK_XUAT_NHAP!E:E,A1872,NK_XUAT_NHAP!B:B,"PNK")</f>
        <v>66417600</v>
      </c>
      <c r="K1872" s="7">
        <f>SUMIFS(NK_XUAT_NHAP!L:L,NK_XUAT_NHAP!E:E,A1872,NK_XUAT_NHAP!B:B,"PXK")</f>
        <v>1209</v>
      </c>
      <c r="L1872" s="7">
        <f>SUMIFS(NK_XUAT_NHAP!O:O,NK_XUAT_NHAP!E:E,A1872,NK_XUAT_NHAP!B:B,"PXK")</f>
        <v>92960100</v>
      </c>
      <c r="M1872" s="7">
        <f t="shared" si="118"/>
        <v>53</v>
      </c>
      <c r="N1872" s="7">
        <f t="shared" si="119"/>
        <v>-23687500</v>
      </c>
      <c r="O1872" s="7">
        <f t="shared" si="120"/>
        <v>-446933.96226415096</v>
      </c>
    </row>
    <row r="1873" spans="1:15" ht="19.5" customHeight="1" x14ac:dyDescent="0.25">
      <c r="A1873" s="106" t="s">
        <v>2563</v>
      </c>
      <c r="B1873" s="21" t="s">
        <v>1751</v>
      </c>
      <c r="C1873" s="23" t="s">
        <v>1</v>
      </c>
      <c r="D1873" s="23">
        <v>0</v>
      </c>
      <c r="E1873" s="23"/>
      <c r="F1873" s="23">
        <v>31800</v>
      </c>
      <c r="G1873" s="107">
        <f t="shared" si="117"/>
        <v>0</v>
      </c>
      <c r="I1873" s="7">
        <f>SUMIFS(NK_XUAT_NHAP!L:L,NK_XUAT_NHAP!E:E,A1873,NK_XUAT_NHAP!B:B,"PNK")</f>
        <v>0</v>
      </c>
      <c r="J1873" s="7">
        <f>SUMIFS(NK_XUAT_NHAP!O:O,NK_XUAT_NHAP!E:E,A1873,NK_XUAT_NHAP!B:B,"PNK")</f>
        <v>0</v>
      </c>
      <c r="K1873" s="7">
        <f>SUMIFS(NK_XUAT_NHAP!L:L,NK_XUAT_NHAP!E:E,A1873,NK_XUAT_NHAP!B:B,"PXK")</f>
        <v>0</v>
      </c>
      <c r="L1873" s="7">
        <f>SUMIFS(NK_XUAT_NHAP!O:O,NK_XUAT_NHAP!E:E,A1873,NK_XUAT_NHAP!B:B,"PXK")</f>
        <v>0</v>
      </c>
      <c r="M1873" s="7">
        <f t="shared" si="118"/>
        <v>0</v>
      </c>
      <c r="N1873" s="7">
        <f t="shared" si="119"/>
        <v>0</v>
      </c>
      <c r="O1873" s="7">
        <f t="shared" si="120"/>
        <v>0</v>
      </c>
    </row>
    <row r="1874" spans="1:15" ht="19.5" customHeight="1" x14ac:dyDescent="0.25">
      <c r="A1874" s="106" t="s">
        <v>2564</v>
      </c>
      <c r="B1874" s="21" t="s">
        <v>1753</v>
      </c>
      <c r="C1874" s="23" t="s">
        <v>1</v>
      </c>
      <c r="D1874" s="23">
        <v>7</v>
      </c>
      <c r="E1874" s="23"/>
      <c r="F1874" s="23">
        <v>43700</v>
      </c>
      <c r="G1874" s="107">
        <f t="shared" si="117"/>
        <v>305900</v>
      </c>
      <c r="I1874" s="7">
        <f>SUMIFS(NK_XUAT_NHAP!L:L,NK_XUAT_NHAP!E:E,A1874,NK_XUAT_NHAP!B:B,"PNK")</f>
        <v>0</v>
      </c>
      <c r="J1874" s="7">
        <f>SUMIFS(NK_XUAT_NHAP!O:O,NK_XUAT_NHAP!E:E,A1874,NK_XUAT_NHAP!B:B,"PNK")</f>
        <v>0</v>
      </c>
      <c r="K1874" s="7">
        <f>SUMIFS(NK_XUAT_NHAP!L:L,NK_XUAT_NHAP!E:E,A1874,NK_XUAT_NHAP!B:B,"PXK")</f>
        <v>0</v>
      </c>
      <c r="L1874" s="7">
        <f>SUMIFS(NK_XUAT_NHAP!O:O,NK_XUAT_NHAP!E:E,A1874,NK_XUAT_NHAP!B:B,"PXK")</f>
        <v>0</v>
      </c>
      <c r="M1874" s="7">
        <f t="shared" si="118"/>
        <v>7</v>
      </c>
      <c r="N1874" s="7">
        <f t="shared" si="119"/>
        <v>305900</v>
      </c>
      <c r="O1874" s="7">
        <f t="shared" si="120"/>
        <v>43700</v>
      </c>
    </row>
    <row r="1875" spans="1:15" ht="19.5" customHeight="1" x14ac:dyDescent="0.25">
      <c r="A1875" s="106" t="s">
        <v>2565</v>
      </c>
      <c r="B1875" s="21" t="s">
        <v>1755</v>
      </c>
      <c r="C1875" s="23" t="s">
        <v>1</v>
      </c>
      <c r="D1875" s="23">
        <v>35</v>
      </c>
      <c r="E1875" s="23"/>
      <c r="F1875" s="23">
        <v>44200</v>
      </c>
      <c r="G1875" s="107">
        <f t="shared" si="117"/>
        <v>1547000</v>
      </c>
      <c r="I1875" s="7">
        <f>SUMIFS(NK_XUAT_NHAP!L:L,NK_XUAT_NHAP!E:E,A1875,NK_XUAT_NHAP!B:B,"PNK")</f>
        <v>0</v>
      </c>
      <c r="J1875" s="7">
        <f>SUMIFS(NK_XUAT_NHAP!O:O,NK_XUAT_NHAP!E:E,A1875,NK_XUAT_NHAP!B:B,"PNK")</f>
        <v>0</v>
      </c>
      <c r="K1875" s="7">
        <f>SUMIFS(NK_XUAT_NHAP!L:L,NK_XUAT_NHAP!E:E,A1875,NK_XUAT_NHAP!B:B,"PXK")</f>
        <v>0</v>
      </c>
      <c r="L1875" s="7">
        <f>SUMIFS(NK_XUAT_NHAP!O:O,NK_XUAT_NHAP!E:E,A1875,NK_XUAT_NHAP!B:B,"PXK")</f>
        <v>0</v>
      </c>
      <c r="M1875" s="7">
        <f t="shared" si="118"/>
        <v>35</v>
      </c>
      <c r="N1875" s="7">
        <f t="shared" si="119"/>
        <v>1547000</v>
      </c>
      <c r="O1875" s="7">
        <f t="shared" si="120"/>
        <v>44200</v>
      </c>
    </row>
    <row r="1876" spans="1:15" ht="19.5" customHeight="1" x14ac:dyDescent="0.25">
      <c r="A1876" s="106" t="s">
        <v>2566</v>
      </c>
      <c r="B1876" s="21" t="s">
        <v>1757</v>
      </c>
      <c r="C1876" s="23" t="s">
        <v>1</v>
      </c>
      <c r="D1876" s="23">
        <v>109</v>
      </c>
      <c r="E1876" s="23"/>
      <c r="F1876" s="23">
        <v>54200</v>
      </c>
      <c r="G1876" s="107">
        <f t="shared" si="117"/>
        <v>5907800</v>
      </c>
      <c r="I1876" s="7">
        <f>SUMIFS(NK_XUAT_NHAP!L:L,NK_XUAT_NHAP!E:E,A1876,NK_XUAT_NHAP!B:B,"PNK")</f>
        <v>0</v>
      </c>
      <c r="J1876" s="7">
        <f>SUMIFS(NK_XUAT_NHAP!O:O,NK_XUAT_NHAP!E:E,A1876,NK_XUAT_NHAP!B:B,"PNK")</f>
        <v>0</v>
      </c>
      <c r="K1876" s="7">
        <f>SUMIFS(NK_XUAT_NHAP!L:L,NK_XUAT_NHAP!E:E,A1876,NK_XUAT_NHAP!B:B,"PXK")</f>
        <v>9</v>
      </c>
      <c r="L1876" s="7">
        <f>SUMIFS(NK_XUAT_NHAP!O:O,NK_XUAT_NHAP!E:E,A1876,NK_XUAT_NHAP!B:B,"PXK")</f>
        <v>700200</v>
      </c>
      <c r="M1876" s="7">
        <f t="shared" si="118"/>
        <v>100</v>
      </c>
      <c r="N1876" s="7">
        <f t="shared" si="119"/>
        <v>5207600</v>
      </c>
      <c r="O1876" s="7">
        <f t="shared" si="120"/>
        <v>52076</v>
      </c>
    </row>
    <row r="1877" spans="1:15" ht="19.5" customHeight="1" x14ac:dyDescent="0.25">
      <c r="A1877" s="106" t="s">
        <v>2567</v>
      </c>
      <c r="B1877" s="21" t="s">
        <v>1759</v>
      </c>
      <c r="C1877" s="23" t="s">
        <v>1</v>
      </c>
      <c r="D1877" s="23">
        <v>0</v>
      </c>
      <c r="E1877" s="23"/>
      <c r="F1877" s="23">
        <v>42600</v>
      </c>
      <c r="G1877" s="107">
        <f t="shared" si="117"/>
        <v>0</v>
      </c>
      <c r="I1877" s="7">
        <f>SUMIFS(NK_XUAT_NHAP!L:L,NK_XUAT_NHAP!E:E,A1877,NK_XUAT_NHAP!B:B,"PNK")</f>
        <v>0</v>
      </c>
      <c r="J1877" s="7">
        <f>SUMIFS(NK_XUAT_NHAP!O:O,NK_XUAT_NHAP!E:E,A1877,NK_XUAT_NHAP!B:B,"PNK")</f>
        <v>0</v>
      </c>
      <c r="K1877" s="7">
        <f>SUMIFS(NK_XUAT_NHAP!L:L,NK_XUAT_NHAP!E:E,A1877,NK_XUAT_NHAP!B:B,"PXK")</f>
        <v>0</v>
      </c>
      <c r="L1877" s="7">
        <f>SUMIFS(NK_XUAT_NHAP!O:O,NK_XUAT_NHAP!E:E,A1877,NK_XUAT_NHAP!B:B,"PXK")</f>
        <v>0</v>
      </c>
      <c r="M1877" s="7">
        <f t="shared" si="118"/>
        <v>0</v>
      </c>
      <c r="N1877" s="7">
        <f t="shared" si="119"/>
        <v>0</v>
      </c>
      <c r="O1877" s="7">
        <f t="shared" si="120"/>
        <v>0</v>
      </c>
    </row>
    <row r="1878" spans="1:15" ht="19.5" customHeight="1" x14ac:dyDescent="0.25">
      <c r="A1878" s="106" t="s">
        <v>2568</v>
      </c>
      <c r="B1878" s="21" t="s">
        <v>1761</v>
      </c>
      <c r="C1878" s="23" t="s">
        <v>1</v>
      </c>
      <c r="D1878" s="23">
        <v>0</v>
      </c>
      <c r="E1878" s="23"/>
      <c r="F1878" s="23">
        <v>43100</v>
      </c>
      <c r="G1878" s="107">
        <f t="shared" si="117"/>
        <v>0</v>
      </c>
      <c r="I1878" s="7">
        <f>SUMIFS(NK_XUAT_NHAP!L:L,NK_XUAT_NHAP!E:E,A1878,NK_XUAT_NHAP!B:B,"PNK")</f>
        <v>0</v>
      </c>
      <c r="J1878" s="7">
        <f>SUMIFS(NK_XUAT_NHAP!O:O,NK_XUAT_NHAP!E:E,A1878,NK_XUAT_NHAP!B:B,"PNK")</f>
        <v>0</v>
      </c>
      <c r="K1878" s="7">
        <f>SUMIFS(NK_XUAT_NHAP!L:L,NK_XUAT_NHAP!E:E,A1878,NK_XUAT_NHAP!B:B,"PXK")</f>
        <v>0</v>
      </c>
      <c r="L1878" s="7">
        <f>SUMIFS(NK_XUAT_NHAP!O:O,NK_XUAT_NHAP!E:E,A1878,NK_XUAT_NHAP!B:B,"PXK")</f>
        <v>0</v>
      </c>
      <c r="M1878" s="7">
        <f t="shared" si="118"/>
        <v>0</v>
      </c>
      <c r="N1878" s="7">
        <f t="shared" si="119"/>
        <v>0</v>
      </c>
      <c r="O1878" s="7">
        <f t="shared" si="120"/>
        <v>0</v>
      </c>
    </row>
    <row r="1879" spans="1:15" ht="19.5" customHeight="1" x14ac:dyDescent="0.25">
      <c r="A1879" s="106" t="s">
        <v>2569</v>
      </c>
      <c r="B1879" s="21" t="s">
        <v>1763</v>
      </c>
      <c r="C1879" s="23" t="s">
        <v>1</v>
      </c>
      <c r="D1879" s="23">
        <v>0</v>
      </c>
      <c r="E1879" s="23"/>
      <c r="F1879" s="23">
        <v>43700</v>
      </c>
      <c r="G1879" s="107">
        <f t="shared" si="117"/>
        <v>0</v>
      </c>
      <c r="I1879" s="7">
        <f>SUMIFS(NK_XUAT_NHAP!L:L,NK_XUAT_NHAP!E:E,A1879,NK_XUAT_NHAP!B:B,"PNK")</f>
        <v>0</v>
      </c>
      <c r="J1879" s="7">
        <f>SUMIFS(NK_XUAT_NHAP!O:O,NK_XUAT_NHAP!E:E,A1879,NK_XUAT_NHAP!B:B,"PNK")</f>
        <v>0</v>
      </c>
      <c r="K1879" s="7">
        <f>SUMIFS(NK_XUAT_NHAP!L:L,NK_XUAT_NHAP!E:E,A1879,NK_XUAT_NHAP!B:B,"PXK")</f>
        <v>0</v>
      </c>
      <c r="L1879" s="7">
        <f>SUMIFS(NK_XUAT_NHAP!O:O,NK_XUAT_NHAP!E:E,A1879,NK_XUAT_NHAP!B:B,"PXK")</f>
        <v>0</v>
      </c>
      <c r="M1879" s="7">
        <f t="shared" si="118"/>
        <v>0</v>
      </c>
      <c r="N1879" s="7">
        <f t="shared" si="119"/>
        <v>0</v>
      </c>
      <c r="O1879" s="7">
        <f t="shared" si="120"/>
        <v>0</v>
      </c>
    </row>
    <row r="1880" spans="1:15" ht="19.5" customHeight="1" x14ac:dyDescent="0.25">
      <c r="A1880" s="106" t="s">
        <v>2570</v>
      </c>
      <c r="B1880" s="21" t="s">
        <v>1765</v>
      </c>
      <c r="C1880" s="23" t="s">
        <v>1</v>
      </c>
      <c r="D1880" s="23">
        <v>0</v>
      </c>
      <c r="E1880" s="23"/>
      <c r="F1880" s="23">
        <v>44200</v>
      </c>
      <c r="G1880" s="107">
        <f t="shared" si="117"/>
        <v>0</v>
      </c>
      <c r="I1880" s="7">
        <f>SUMIFS(NK_XUAT_NHAP!L:L,NK_XUAT_NHAP!E:E,A1880,NK_XUAT_NHAP!B:B,"PNK")</f>
        <v>0</v>
      </c>
      <c r="J1880" s="7">
        <f>SUMIFS(NK_XUAT_NHAP!O:O,NK_XUAT_NHAP!E:E,A1880,NK_XUAT_NHAP!B:B,"PNK")</f>
        <v>0</v>
      </c>
      <c r="K1880" s="7">
        <f>SUMIFS(NK_XUAT_NHAP!L:L,NK_XUAT_NHAP!E:E,A1880,NK_XUAT_NHAP!B:B,"PXK")</f>
        <v>0</v>
      </c>
      <c r="L1880" s="7">
        <f>SUMIFS(NK_XUAT_NHAP!O:O,NK_XUAT_NHAP!E:E,A1880,NK_XUAT_NHAP!B:B,"PXK")</f>
        <v>0</v>
      </c>
      <c r="M1880" s="7">
        <f t="shared" si="118"/>
        <v>0</v>
      </c>
      <c r="N1880" s="7">
        <f t="shared" si="119"/>
        <v>0</v>
      </c>
      <c r="O1880" s="7">
        <f t="shared" si="120"/>
        <v>0</v>
      </c>
    </row>
    <row r="1881" spans="1:15" ht="19.5" customHeight="1" x14ac:dyDescent="0.25">
      <c r="A1881" s="106" t="s">
        <v>2571</v>
      </c>
      <c r="B1881" s="21" t="s">
        <v>1767</v>
      </c>
      <c r="C1881" s="23" t="s">
        <v>52</v>
      </c>
      <c r="D1881" s="23">
        <v>17</v>
      </c>
      <c r="E1881" s="23"/>
      <c r="F1881" s="23">
        <v>61200</v>
      </c>
      <c r="G1881" s="107">
        <f t="shared" si="117"/>
        <v>1040400</v>
      </c>
      <c r="I1881" s="7">
        <f>SUMIFS(NK_XUAT_NHAP!L:L,NK_XUAT_NHAP!E:E,A1881,NK_XUAT_NHAP!B:B,"PNK")</f>
        <v>0</v>
      </c>
      <c r="J1881" s="7">
        <f>SUMIFS(NK_XUAT_NHAP!O:O,NK_XUAT_NHAP!E:E,A1881,NK_XUAT_NHAP!B:B,"PNK")</f>
        <v>0</v>
      </c>
      <c r="K1881" s="7">
        <f>SUMIFS(NK_XUAT_NHAP!L:L,NK_XUAT_NHAP!E:E,A1881,NK_XUAT_NHAP!B:B,"PXK")</f>
        <v>0</v>
      </c>
      <c r="L1881" s="7">
        <f>SUMIFS(NK_XUAT_NHAP!O:O,NK_XUAT_NHAP!E:E,A1881,NK_XUAT_NHAP!B:B,"PXK")</f>
        <v>0</v>
      </c>
      <c r="M1881" s="7">
        <f t="shared" si="118"/>
        <v>17</v>
      </c>
      <c r="N1881" s="7">
        <f t="shared" si="119"/>
        <v>1040400</v>
      </c>
      <c r="O1881" s="7">
        <f t="shared" si="120"/>
        <v>61200</v>
      </c>
    </row>
    <row r="1882" spans="1:15" ht="19.5" customHeight="1" x14ac:dyDescent="0.25">
      <c r="A1882" s="106" t="s">
        <v>2572</v>
      </c>
      <c r="B1882" s="21" t="s">
        <v>1769</v>
      </c>
      <c r="C1882" s="23" t="s">
        <v>52</v>
      </c>
      <c r="D1882" s="23">
        <v>0</v>
      </c>
      <c r="E1882" s="23"/>
      <c r="F1882" s="23">
        <v>65500</v>
      </c>
      <c r="G1882" s="107">
        <f t="shared" si="117"/>
        <v>0</v>
      </c>
      <c r="I1882" s="7">
        <f>SUMIFS(NK_XUAT_NHAP!L:L,NK_XUAT_NHAP!E:E,A1882,NK_XUAT_NHAP!B:B,"PNK")</f>
        <v>40</v>
      </c>
      <c r="J1882" s="7">
        <f>SUMIFS(NK_XUAT_NHAP!O:O,NK_XUAT_NHAP!E:E,A1882,NK_XUAT_NHAP!B:B,"PNK")</f>
        <v>2368000</v>
      </c>
      <c r="K1882" s="7">
        <f>SUMIFS(NK_XUAT_NHAP!L:L,NK_XUAT_NHAP!E:E,A1882,NK_XUAT_NHAP!B:B,"PXK")</f>
        <v>40</v>
      </c>
      <c r="L1882" s="7">
        <f>SUMIFS(NK_XUAT_NHAP!O:O,NK_XUAT_NHAP!E:E,A1882,NK_XUAT_NHAP!B:B,"PXK")</f>
        <v>3764000</v>
      </c>
      <c r="M1882" s="7">
        <f t="shared" si="118"/>
        <v>0</v>
      </c>
      <c r="N1882" s="7">
        <f t="shared" si="119"/>
        <v>-1396000</v>
      </c>
      <c r="O1882" s="7">
        <f t="shared" si="120"/>
        <v>0</v>
      </c>
    </row>
    <row r="1883" spans="1:15" ht="19.5" customHeight="1" x14ac:dyDescent="0.25">
      <c r="A1883" s="106" t="s">
        <v>2573</v>
      </c>
      <c r="B1883" s="21" t="s">
        <v>1771</v>
      </c>
      <c r="C1883" s="23" t="s">
        <v>52</v>
      </c>
      <c r="D1883" s="23">
        <v>0</v>
      </c>
      <c r="E1883" s="23"/>
      <c r="F1883" s="23">
        <v>78200</v>
      </c>
      <c r="G1883" s="107">
        <f t="shared" si="117"/>
        <v>0</v>
      </c>
      <c r="I1883" s="7">
        <f>SUMIFS(NK_XUAT_NHAP!L:L,NK_XUAT_NHAP!E:E,A1883,NK_XUAT_NHAP!B:B,"PNK")</f>
        <v>0</v>
      </c>
      <c r="J1883" s="7">
        <f>SUMIFS(NK_XUAT_NHAP!O:O,NK_XUAT_NHAP!E:E,A1883,NK_XUAT_NHAP!B:B,"PNK")</f>
        <v>0</v>
      </c>
      <c r="K1883" s="7">
        <f>SUMIFS(NK_XUAT_NHAP!L:L,NK_XUAT_NHAP!E:E,A1883,NK_XUAT_NHAP!B:B,"PXK")</f>
        <v>0</v>
      </c>
      <c r="L1883" s="7">
        <f>SUMIFS(NK_XUAT_NHAP!O:O,NK_XUAT_NHAP!E:E,A1883,NK_XUAT_NHAP!B:B,"PXK")</f>
        <v>0</v>
      </c>
      <c r="M1883" s="7">
        <f t="shared" si="118"/>
        <v>0</v>
      </c>
      <c r="N1883" s="7">
        <f t="shared" si="119"/>
        <v>0</v>
      </c>
      <c r="O1883" s="7">
        <f t="shared" si="120"/>
        <v>0</v>
      </c>
    </row>
    <row r="1884" spans="1:15" ht="19.5" customHeight="1" x14ac:dyDescent="0.25">
      <c r="A1884" s="106" t="s">
        <v>2574</v>
      </c>
      <c r="B1884" s="21" t="s">
        <v>1773</v>
      </c>
      <c r="C1884" s="23" t="s">
        <v>52</v>
      </c>
      <c r="D1884" s="23">
        <v>3</v>
      </c>
      <c r="E1884" s="23"/>
      <c r="F1884" s="23">
        <v>80600</v>
      </c>
      <c r="G1884" s="107">
        <f t="shared" si="117"/>
        <v>241800</v>
      </c>
      <c r="I1884" s="7">
        <f>SUMIFS(NK_XUAT_NHAP!L:L,NK_XUAT_NHAP!E:E,A1884,NK_XUAT_NHAP!B:B,"PNK")</f>
        <v>18</v>
      </c>
      <c r="J1884" s="7">
        <f>SUMIFS(NK_XUAT_NHAP!O:O,NK_XUAT_NHAP!E:E,A1884,NK_XUAT_NHAP!B:B,"PNK")</f>
        <v>1310400</v>
      </c>
      <c r="K1884" s="7">
        <f>SUMIFS(NK_XUAT_NHAP!L:L,NK_XUAT_NHAP!E:E,A1884,NK_XUAT_NHAP!B:B,"PXK")</f>
        <v>18</v>
      </c>
      <c r="L1884" s="7">
        <f>SUMIFS(NK_XUAT_NHAP!O:O,NK_XUAT_NHAP!E:E,A1884,NK_XUAT_NHAP!B:B,"PXK")</f>
        <v>1981800</v>
      </c>
      <c r="M1884" s="7">
        <f t="shared" si="118"/>
        <v>3</v>
      </c>
      <c r="N1884" s="7">
        <f t="shared" si="119"/>
        <v>-429600</v>
      </c>
      <c r="O1884" s="7">
        <f t="shared" si="120"/>
        <v>-143200</v>
      </c>
    </row>
    <row r="1885" spans="1:15" ht="19.5" customHeight="1" x14ac:dyDescent="0.25">
      <c r="A1885" s="106" t="s">
        <v>2575</v>
      </c>
      <c r="B1885" s="21" t="s">
        <v>1775</v>
      </c>
      <c r="C1885" s="23" t="s">
        <v>1</v>
      </c>
      <c r="D1885" s="23">
        <v>304</v>
      </c>
      <c r="E1885" s="23"/>
      <c r="F1885" s="23">
        <v>61200</v>
      </c>
      <c r="G1885" s="107">
        <f t="shared" si="117"/>
        <v>18604800</v>
      </c>
      <c r="I1885" s="7">
        <f>SUMIFS(NK_XUAT_NHAP!L:L,NK_XUAT_NHAP!E:E,A1885,NK_XUAT_NHAP!B:B,"PNK")</f>
        <v>2</v>
      </c>
      <c r="J1885" s="7">
        <f>SUMIFS(NK_XUAT_NHAP!O:O,NK_XUAT_NHAP!E:E,A1885,NK_XUAT_NHAP!B:B,"PNK")</f>
        <v>122400</v>
      </c>
      <c r="K1885" s="7">
        <f>SUMIFS(NK_XUAT_NHAP!L:L,NK_XUAT_NHAP!E:E,A1885,NK_XUAT_NHAP!B:B,"PXK")</f>
        <v>146</v>
      </c>
      <c r="L1885" s="7">
        <f>SUMIFS(NK_XUAT_NHAP!O:O,NK_XUAT_NHAP!E:E,A1885,NK_XUAT_NHAP!B:B,"PXK")</f>
        <v>11972000</v>
      </c>
      <c r="M1885" s="7">
        <f t="shared" si="118"/>
        <v>160</v>
      </c>
      <c r="N1885" s="7">
        <f t="shared" si="119"/>
        <v>6755200</v>
      </c>
      <c r="O1885" s="7">
        <f t="shared" si="120"/>
        <v>42220</v>
      </c>
    </row>
    <row r="1886" spans="1:15" ht="19.5" customHeight="1" x14ac:dyDescent="0.25">
      <c r="A1886" s="106" t="s">
        <v>2576</v>
      </c>
      <c r="B1886" s="21" t="s">
        <v>1777</v>
      </c>
      <c r="C1886" s="23" t="s">
        <v>1</v>
      </c>
      <c r="D1886" s="23">
        <v>231</v>
      </c>
      <c r="E1886" s="23"/>
      <c r="F1886" s="23">
        <v>69700</v>
      </c>
      <c r="G1886" s="107">
        <f t="shared" si="117"/>
        <v>16100700</v>
      </c>
      <c r="I1886" s="7">
        <f>SUMIFS(NK_XUAT_NHAP!L:L,NK_XUAT_NHAP!E:E,A1886,NK_XUAT_NHAP!B:B,"PNK")</f>
        <v>0</v>
      </c>
      <c r="J1886" s="7">
        <f>SUMIFS(NK_XUAT_NHAP!O:O,NK_XUAT_NHAP!E:E,A1886,NK_XUAT_NHAP!B:B,"PNK")</f>
        <v>0</v>
      </c>
      <c r="K1886" s="7">
        <f>SUMIFS(NK_XUAT_NHAP!L:L,NK_XUAT_NHAP!E:E,A1886,NK_XUAT_NHAP!B:B,"PXK")</f>
        <v>6</v>
      </c>
      <c r="L1886" s="7">
        <f>SUMIFS(NK_XUAT_NHAP!O:O,NK_XUAT_NHAP!E:E,A1886,NK_XUAT_NHAP!B:B,"PXK")</f>
        <v>560400</v>
      </c>
      <c r="M1886" s="7">
        <f t="shared" si="118"/>
        <v>225</v>
      </c>
      <c r="N1886" s="7">
        <f t="shared" si="119"/>
        <v>15540300</v>
      </c>
      <c r="O1886" s="7">
        <f t="shared" si="120"/>
        <v>69068</v>
      </c>
    </row>
    <row r="1887" spans="1:15" ht="19.5" customHeight="1" x14ac:dyDescent="0.25">
      <c r="A1887" s="106" t="s">
        <v>2577</v>
      </c>
      <c r="B1887" s="21" t="s">
        <v>1779</v>
      </c>
      <c r="C1887" s="23" t="s">
        <v>1</v>
      </c>
      <c r="D1887" s="23">
        <v>100</v>
      </c>
      <c r="E1887" s="23"/>
      <c r="F1887" s="23">
        <v>76100</v>
      </c>
      <c r="G1887" s="107">
        <f t="shared" si="117"/>
        <v>7610000</v>
      </c>
      <c r="I1887" s="7">
        <f>SUMIFS(NK_XUAT_NHAP!L:L,NK_XUAT_NHAP!E:E,A1887,NK_XUAT_NHAP!B:B,"PNK")</f>
        <v>10</v>
      </c>
      <c r="J1887" s="7">
        <f>SUMIFS(NK_XUAT_NHAP!O:O,NK_XUAT_NHAP!E:E,A1887,NK_XUAT_NHAP!B:B,"PNK")</f>
        <v>0</v>
      </c>
      <c r="K1887" s="7">
        <f>SUMIFS(NK_XUAT_NHAP!L:L,NK_XUAT_NHAP!E:E,A1887,NK_XUAT_NHAP!B:B,"PXK")</f>
        <v>0</v>
      </c>
      <c r="L1887" s="7">
        <f>SUMIFS(NK_XUAT_NHAP!O:O,NK_XUAT_NHAP!E:E,A1887,NK_XUAT_NHAP!B:B,"PXK")</f>
        <v>0</v>
      </c>
      <c r="M1887" s="7">
        <f t="shared" si="118"/>
        <v>110</v>
      </c>
      <c r="N1887" s="7">
        <f t="shared" si="119"/>
        <v>7610000</v>
      </c>
      <c r="O1887" s="7">
        <f t="shared" si="120"/>
        <v>69181.818181818177</v>
      </c>
    </row>
    <row r="1888" spans="1:15" ht="19.5" customHeight="1" x14ac:dyDescent="0.25">
      <c r="A1888" s="106" t="s">
        <v>2578</v>
      </c>
      <c r="B1888" s="21" t="s">
        <v>1781</v>
      </c>
      <c r="C1888" s="23" t="s">
        <v>1</v>
      </c>
      <c r="D1888" s="23">
        <v>408</v>
      </c>
      <c r="E1888" s="23"/>
      <c r="F1888" s="23">
        <v>76300</v>
      </c>
      <c r="G1888" s="107">
        <f t="shared" si="117"/>
        <v>31130400</v>
      </c>
      <c r="I1888" s="7">
        <f>SUMIFS(NK_XUAT_NHAP!L:L,NK_XUAT_NHAP!E:E,A1888,NK_XUAT_NHAP!B:B,"PNK")</f>
        <v>0</v>
      </c>
      <c r="J1888" s="7">
        <f>SUMIFS(NK_XUAT_NHAP!O:O,NK_XUAT_NHAP!E:E,A1888,NK_XUAT_NHAP!B:B,"PNK")</f>
        <v>0</v>
      </c>
      <c r="K1888" s="7">
        <f>SUMIFS(NK_XUAT_NHAP!L:L,NK_XUAT_NHAP!E:E,A1888,NK_XUAT_NHAP!B:B,"PXK")</f>
        <v>175</v>
      </c>
      <c r="L1888" s="7">
        <f>SUMIFS(NK_XUAT_NHAP!O:O,NK_XUAT_NHAP!E:E,A1888,NK_XUAT_NHAP!B:B,"PXK")</f>
        <v>18346500</v>
      </c>
      <c r="M1888" s="7">
        <f t="shared" si="118"/>
        <v>233</v>
      </c>
      <c r="N1888" s="7">
        <f t="shared" si="119"/>
        <v>12783900</v>
      </c>
      <c r="O1888" s="7">
        <f t="shared" si="120"/>
        <v>54866.523605150214</v>
      </c>
    </row>
    <row r="1889" spans="1:15" ht="19.5" customHeight="1" x14ac:dyDescent="0.25">
      <c r="A1889" s="106" t="s">
        <v>2579</v>
      </c>
      <c r="B1889" s="21" t="s">
        <v>1783</v>
      </c>
      <c r="C1889" s="23" t="s">
        <v>52</v>
      </c>
      <c r="D1889" s="23">
        <v>50</v>
      </c>
      <c r="E1889" s="23"/>
      <c r="F1889" s="23">
        <v>76700</v>
      </c>
      <c r="G1889" s="107">
        <f t="shared" si="117"/>
        <v>3835000</v>
      </c>
      <c r="I1889" s="7">
        <f>SUMIFS(NK_XUAT_NHAP!L:L,NK_XUAT_NHAP!E:E,A1889,NK_XUAT_NHAP!B:B,"PNK")</f>
        <v>0</v>
      </c>
      <c r="J1889" s="7">
        <f>SUMIFS(NK_XUAT_NHAP!O:O,NK_XUAT_NHAP!E:E,A1889,NK_XUAT_NHAP!B:B,"PNK")</f>
        <v>0</v>
      </c>
      <c r="K1889" s="7">
        <f>SUMIFS(NK_XUAT_NHAP!L:L,NK_XUAT_NHAP!E:E,A1889,NK_XUAT_NHAP!B:B,"PXK")</f>
        <v>7</v>
      </c>
      <c r="L1889" s="7">
        <f>SUMIFS(NK_XUAT_NHAP!O:O,NK_XUAT_NHAP!E:E,A1889,NK_XUAT_NHAP!B:B,"PXK")</f>
        <v>719600</v>
      </c>
      <c r="M1889" s="7">
        <f t="shared" si="118"/>
        <v>43</v>
      </c>
      <c r="N1889" s="7">
        <f t="shared" si="119"/>
        <v>3115400</v>
      </c>
      <c r="O1889" s="7">
        <f t="shared" si="120"/>
        <v>72451.162790697679</v>
      </c>
    </row>
    <row r="1890" spans="1:15" ht="19.5" customHeight="1" x14ac:dyDescent="0.25">
      <c r="A1890" s="106" t="s">
        <v>2580</v>
      </c>
      <c r="B1890" s="21" t="s">
        <v>1785</v>
      </c>
      <c r="C1890" s="23" t="s">
        <v>52</v>
      </c>
      <c r="D1890" s="23">
        <v>0</v>
      </c>
      <c r="E1890" s="23"/>
      <c r="F1890" s="23">
        <v>77400</v>
      </c>
      <c r="G1890" s="107">
        <f t="shared" si="117"/>
        <v>0</v>
      </c>
      <c r="I1890" s="7">
        <f>SUMIFS(NK_XUAT_NHAP!L:L,NK_XUAT_NHAP!E:E,A1890,NK_XUAT_NHAP!B:B,"PNK")</f>
        <v>0</v>
      </c>
      <c r="J1890" s="7">
        <f>SUMIFS(NK_XUAT_NHAP!O:O,NK_XUAT_NHAP!E:E,A1890,NK_XUAT_NHAP!B:B,"PNK")</f>
        <v>0</v>
      </c>
      <c r="K1890" s="7">
        <f>SUMIFS(NK_XUAT_NHAP!L:L,NK_XUAT_NHAP!E:E,A1890,NK_XUAT_NHAP!B:B,"PXK")</f>
        <v>0</v>
      </c>
      <c r="L1890" s="7">
        <f>SUMIFS(NK_XUAT_NHAP!O:O,NK_XUAT_NHAP!E:E,A1890,NK_XUAT_NHAP!B:B,"PXK")</f>
        <v>0</v>
      </c>
      <c r="M1890" s="7">
        <f t="shared" si="118"/>
        <v>0</v>
      </c>
      <c r="N1890" s="7">
        <f t="shared" si="119"/>
        <v>0</v>
      </c>
      <c r="O1890" s="7">
        <f t="shared" si="120"/>
        <v>0</v>
      </c>
    </row>
    <row r="1891" spans="1:15" ht="19.5" customHeight="1" x14ac:dyDescent="0.25">
      <c r="A1891" s="106" t="s">
        <v>2581</v>
      </c>
      <c r="B1891" s="21" t="s">
        <v>1787</v>
      </c>
      <c r="C1891" s="23" t="s">
        <v>52</v>
      </c>
      <c r="D1891" s="23">
        <v>0</v>
      </c>
      <c r="E1891" s="23"/>
      <c r="F1891" s="23">
        <v>77900</v>
      </c>
      <c r="G1891" s="107">
        <f t="shared" si="117"/>
        <v>0</v>
      </c>
      <c r="I1891" s="7">
        <f>SUMIFS(NK_XUAT_NHAP!L:L,NK_XUAT_NHAP!E:E,A1891,NK_XUAT_NHAP!B:B,"PNK")</f>
        <v>0</v>
      </c>
      <c r="J1891" s="7">
        <f>SUMIFS(NK_XUAT_NHAP!O:O,NK_XUAT_NHAP!E:E,A1891,NK_XUAT_NHAP!B:B,"PNK")</f>
        <v>0</v>
      </c>
      <c r="K1891" s="7">
        <f>SUMIFS(NK_XUAT_NHAP!L:L,NK_XUAT_NHAP!E:E,A1891,NK_XUAT_NHAP!B:B,"PXK")</f>
        <v>0</v>
      </c>
      <c r="L1891" s="7">
        <f>SUMIFS(NK_XUAT_NHAP!O:O,NK_XUAT_NHAP!E:E,A1891,NK_XUAT_NHAP!B:B,"PXK")</f>
        <v>0</v>
      </c>
      <c r="M1891" s="7">
        <f t="shared" si="118"/>
        <v>0</v>
      </c>
      <c r="N1891" s="7">
        <f t="shared" si="119"/>
        <v>0</v>
      </c>
      <c r="O1891" s="7">
        <f t="shared" si="120"/>
        <v>0</v>
      </c>
    </row>
    <row r="1892" spans="1:15" ht="19.5" customHeight="1" x14ac:dyDescent="0.25">
      <c r="A1892" s="106" t="s">
        <v>2582</v>
      </c>
      <c r="B1892" s="21" t="s">
        <v>1789</v>
      </c>
      <c r="C1892" s="23" t="s">
        <v>52</v>
      </c>
      <c r="D1892" s="23">
        <v>271</v>
      </c>
      <c r="E1892" s="23"/>
      <c r="F1892" s="23">
        <v>78300</v>
      </c>
      <c r="G1892" s="107">
        <f t="shared" si="117"/>
        <v>21219300</v>
      </c>
      <c r="I1892" s="7">
        <f>SUMIFS(NK_XUAT_NHAP!L:L,NK_XUAT_NHAP!E:E,A1892,NK_XUAT_NHAP!B:B,"PNK")</f>
        <v>0</v>
      </c>
      <c r="J1892" s="7">
        <f>SUMIFS(NK_XUAT_NHAP!O:O,NK_XUAT_NHAP!E:E,A1892,NK_XUAT_NHAP!B:B,"PNK")</f>
        <v>0</v>
      </c>
      <c r="K1892" s="7">
        <f>SUMIFS(NK_XUAT_NHAP!L:L,NK_XUAT_NHAP!E:E,A1892,NK_XUAT_NHAP!B:B,"PXK")</f>
        <v>9</v>
      </c>
      <c r="L1892" s="7">
        <f>SUMIFS(NK_XUAT_NHAP!O:O,NK_XUAT_NHAP!E:E,A1892,NK_XUAT_NHAP!B:B,"PXK")</f>
        <v>944100</v>
      </c>
      <c r="M1892" s="7">
        <f t="shared" si="118"/>
        <v>262</v>
      </c>
      <c r="N1892" s="7">
        <f t="shared" si="119"/>
        <v>20275200</v>
      </c>
      <c r="O1892" s="7">
        <f t="shared" si="120"/>
        <v>77386.259541984735</v>
      </c>
    </row>
    <row r="1893" spans="1:15" ht="19.5" customHeight="1" x14ac:dyDescent="0.25">
      <c r="A1893" s="106" t="s">
        <v>2583</v>
      </c>
      <c r="B1893" s="21" t="s">
        <v>1791</v>
      </c>
      <c r="C1893" s="23" t="s">
        <v>1</v>
      </c>
      <c r="D1893" s="23">
        <v>33</v>
      </c>
      <c r="E1893" s="23"/>
      <c r="F1893" s="23">
        <v>78400</v>
      </c>
      <c r="G1893" s="107">
        <f t="shared" si="117"/>
        <v>2587200</v>
      </c>
      <c r="I1893" s="7">
        <f>SUMIFS(NK_XUAT_NHAP!L:L,NK_XUAT_NHAP!E:E,A1893,NK_XUAT_NHAP!B:B,"PNK")</f>
        <v>0</v>
      </c>
      <c r="J1893" s="7">
        <f>SUMIFS(NK_XUAT_NHAP!O:O,NK_XUAT_NHAP!E:E,A1893,NK_XUAT_NHAP!B:B,"PNK")</f>
        <v>0</v>
      </c>
      <c r="K1893" s="7">
        <f>SUMIFS(NK_XUAT_NHAP!L:L,NK_XUAT_NHAP!E:E,A1893,NK_XUAT_NHAP!B:B,"PXK")</f>
        <v>0</v>
      </c>
      <c r="L1893" s="7">
        <f>SUMIFS(NK_XUAT_NHAP!O:O,NK_XUAT_NHAP!E:E,A1893,NK_XUAT_NHAP!B:B,"PXK")</f>
        <v>0</v>
      </c>
      <c r="M1893" s="7">
        <f t="shared" si="118"/>
        <v>33</v>
      </c>
      <c r="N1893" s="7">
        <f t="shared" si="119"/>
        <v>2587200</v>
      </c>
      <c r="O1893" s="7">
        <f t="shared" si="120"/>
        <v>78400</v>
      </c>
    </row>
    <row r="1894" spans="1:15" ht="19.5" customHeight="1" x14ac:dyDescent="0.25">
      <c r="A1894" s="106" t="s">
        <v>2584</v>
      </c>
      <c r="B1894" s="21" t="s">
        <v>1793</v>
      </c>
      <c r="C1894" s="23" t="s">
        <v>1</v>
      </c>
      <c r="D1894" s="23">
        <v>0</v>
      </c>
      <c r="E1894" s="23"/>
      <c r="F1894" s="23">
        <v>80000</v>
      </c>
      <c r="G1894" s="107">
        <f t="shared" si="117"/>
        <v>0</v>
      </c>
      <c r="I1894" s="7">
        <f>SUMIFS(NK_XUAT_NHAP!L:L,NK_XUAT_NHAP!E:E,A1894,NK_XUAT_NHAP!B:B,"PNK")</f>
        <v>0</v>
      </c>
      <c r="J1894" s="7">
        <f>SUMIFS(NK_XUAT_NHAP!O:O,NK_XUAT_NHAP!E:E,A1894,NK_XUAT_NHAP!B:B,"PNK")</f>
        <v>0</v>
      </c>
      <c r="K1894" s="7">
        <f>SUMIFS(NK_XUAT_NHAP!L:L,NK_XUAT_NHAP!E:E,A1894,NK_XUAT_NHAP!B:B,"PXK")</f>
        <v>0</v>
      </c>
      <c r="L1894" s="7">
        <f>SUMIFS(NK_XUAT_NHAP!O:O,NK_XUAT_NHAP!E:E,A1894,NK_XUAT_NHAP!B:B,"PXK")</f>
        <v>0</v>
      </c>
      <c r="M1894" s="7">
        <f t="shared" si="118"/>
        <v>0</v>
      </c>
      <c r="N1894" s="7">
        <f t="shared" si="119"/>
        <v>0</v>
      </c>
      <c r="O1894" s="7">
        <f t="shared" si="120"/>
        <v>0</v>
      </c>
    </row>
    <row r="1895" spans="1:15" ht="19.5" customHeight="1" x14ac:dyDescent="0.25">
      <c r="A1895" s="106" t="s">
        <v>2585</v>
      </c>
      <c r="B1895" s="21" t="s">
        <v>1795</v>
      </c>
      <c r="C1895" s="23" t="s">
        <v>1</v>
      </c>
      <c r="D1895" s="23">
        <v>0</v>
      </c>
      <c r="E1895" s="23"/>
      <c r="F1895" s="23">
        <v>80900</v>
      </c>
      <c r="G1895" s="107">
        <f t="shared" si="117"/>
        <v>0</v>
      </c>
      <c r="I1895" s="7">
        <f>SUMIFS(NK_XUAT_NHAP!L:L,NK_XUAT_NHAP!E:E,A1895,NK_XUAT_NHAP!B:B,"PNK")</f>
        <v>0</v>
      </c>
      <c r="J1895" s="7">
        <f>SUMIFS(NK_XUAT_NHAP!O:O,NK_XUAT_NHAP!E:E,A1895,NK_XUAT_NHAP!B:B,"PNK")</f>
        <v>0</v>
      </c>
      <c r="K1895" s="7">
        <f>SUMIFS(NK_XUAT_NHAP!L:L,NK_XUAT_NHAP!E:E,A1895,NK_XUAT_NHAP!B:B,"PXK")</f>
        <v>0</v>
      </c>
      <c r="L1895" s="7">
        <f>SUMIFS(NK_XUAT_NHAP!O:O,NK_XUAT_NHAP!E:E,A1895,NK_XUAT_NHAP!B:B,"PXK")</f>
        <v>0</v>
      </c>
      <c r="M1895" s="7">
        <f t="shared" si="118"/>
        <v>0</v>
      </c>
      <c r="N1895" s="7">
        <f t="shared" si="119"/>
        <v>0</v>
      </c>
      <c r="O1895" s="7">
        <f t="shared" si="120"/>
        <v>0</v>
      </c>
    </row>
    <row r="1896" spans="1:15" ht="19.5" customHeight="1" x14ac:dyDescent="0.25">
      <c r="A1896" s="106" t="s">
        <v>2586</v>
      </c>
      <c r="B1896" s="21" t="s">
        <v>1797</v>
      </c>
      <c r="C1896" s="23" t="s">
        <v>1</v>
      </c>
      <c r="D1896" s="23">
        <v>0</v>
      </c>
      <c r="E1896" s="23"/>
      <c r="F1896" s="23">
        <v>81500</v>
      </c>
      <c r="G1896" s="107">
        <f t="shared" si="117"/>
        <v>0</v>
      </c>
      <c r="I1896" s="7">
        <f>SUMIFS(NK_XUAT_NHAP!L:L,NK_XUAT_NHAP!E:E,A1896,NK_XUAT_NHAP!B:B,"PNK")</f>
        <v>0</v>
      </c>
      <c r="J1896" s="7">
        <f>SUMIFS(NK_XUAT_NHAP!O:O,NK_XUAT_NHAP!E:E,A1896,NK_XUAT_NHAP!B:B,"PNK")</f>
        <v>0</v>
      </c>
      <c r="K1896" s="7">
        <f>SUMIFS(NK_XUAT_NHAP!L:L,NK_XUAT_NHAP!E:E,A1896,NK_XUAT_NHAP!B:B,"PXK")</f>
        <v>0</v>
      </c>
      <c r="L1896" s="7">
        <f>SUMIFS(NK_XUAT_NHAP!O:O,NK_XUAT_NHAP!E:E,A1896,NK_XUAT_NHAP!B:B,"PXK")</f>
        <v>0</v>
      </c>
      <c r="M1896" s="7">
        <f t="shared" si="118"/>
        <v>0</v>
      </c>
      <c r="N1896" s="7">
        <f t="shared" si="119"/>
        <v>0</v>
      </c>
      <c r="O1896" s="7">
        <f t="shared" si="120"/>
        <v>0</v>
      </c>
    </row>
    <row r="1897" spans="1:15" ht="19.5" customHeight="1" x14ac:dyDescent="0.25">
      <c r="A1897" s="106" t="s">
        <v>2587</v>
      </c>
      <c r="B1897" s="21" t="s">
        <v>1799</v>
      </c>
      <c r="C1897" s="23" t="s">
        <v>1</v>
      </c>
      <c r="D1897" s="23">
        <v>0</v>
      </c>
      <c r="E1897" s="23"/>
      <c r="F1897" s="23">
        <v>78400</v>
      </c>
      <c r="G1897" s="107">
        <f t="shared" si="117"/>
        <v>0</v>
      </c>
      <c r="I1897" s="7">
        <f>SUMIFS(NK_XUAT_NHAP!L:L,NK_XUAT_NHAP!E:E,A1897,NK_XUAT_NHAP!B:B,"PNK")</f>
        <v>0</v>
      </c>
      <c r="J1897" s="7">
        <f>SUMIFS(NK_XUAT_NHAP!O:O,NK_XUAT_NHAP!E:E,A1897,NK_XUAT_NHAP!B:B,"PNK")</f>
        <v>0</v>
      </c>
      <c r="K1897" s="7">
        <f>SUMIFS(NK_XUAT_NHAP!L:L,NK_XUAT_NHAP!E:E,A1897,NK_XUAT_NHAP!B:B,"PXK")</f>
        <v>0</v>
      </c>
      <c r="L1897" s="7">
        <f>SUMIFS(NK_XUAT_NHAP!O:O,NK_XUAT_NHAP!E:E,A1897,NK_XUAT_NHAP!B:B,"PXK")</f>
        <v>0</v>
      </c>
      <c r="M1897" s="7">
        <f t="shared" si="118"/>
        <v>0</v>
      </c>
      <c r="N1897" s="7">
        <f t="shared" si="119"/>
        <v>0</v>
      </c>
      <c r="O1897" s="7">
        <f t="shared" si="120"/>
        <v>0</v>
      </c>
    </row>
    <row r="1898" spans="1:15" ht="19.5" customHeight="1" x14ac:dyDescent="0.25">
      <c r="A1898" s="106" t="s">
        <v>2588</v>
      </c>
      <c r="B1898" s="21" t="s">
        <v>1801</v>
      </c>
      <c r="C1898" s="23" t="s">
        <v>1</v>
      </c>
      <c r="D1898" s="23">
        <v>0</v>
      </c>
      <c r="E1898" s="23"/>
      <c r="F1898" s="23">
        <v>80000</v>
      </c>
      <c r="G1898" s="107">
        <f t="shared" si="117"/>
        <v>0</v>
      </c>
      <c r="I1898" s="7">
        <f>SUMIFS(NK_XUAT_NHAP!L:L,NK_XUAT_NHAP!E:E,A1898,NK_XUAT_NHAP!B:B,"PNK")</f>
        <v>0</v>
      </c>
      <c r="J1898" s="7">
        <f>SUMIFS(NK_XUAT_NHAP!O:O,NK_XUAT_NHAP!E:E,A1898,NK_XUAT_NHAP!B:B,"PNK")</f>
        <v>0</v>
      </c>
      <c r="K1898" s="7">
        <f>SUMIFS(NK_XUAT_NHAP!L:L,NK_XUAT_NHAP!E:E,A1898,NK_XUAT_NHAP!B:B,"PXK")</f>
        <v>0</v>
      </c>
      <c r="L1898" s="7">
        <f>SUMIFS(NK_XUAT_NHAP!O:O,NK_XUAT_NHAP!E:E,A1898,NK_XUAT_NHAP!B:B,"PXK")</f>
        <v>0</v>
      </c>
      <c r="M1898" s="7">
        <f t="shared" si="118"/>
        <v>0</v>
      </c>
      <c r="N1898" s="7">
        <f t="shared" si="119"/>
        <v>0</v>
      </c>
      <c r="O1898" s="7">
        <f t="shared" si="120"/>
        <v>0</v>
      </c>
    </row>
    <row r="1899" spans="1:15" ht="19.5" customHeight="1" x14ac:dyDescent="0.25">
      <c r="A1899" s="106" t="s">
        <v>2589</v>
      </c>
      <c r="B1899" s="21" t="s">
        <v>1803</v>
      </c>
      <c r="C1899" s="23" t="s">
        <v>1</v>
      </c>
      <c r="D1899" s="23">
        <v>0</v>
      </c>
      <c r="E1899" s="23"/>
      <c r="F1899" s="23">
        <v>80900</v>
      </c>
      <c r="G1899" s="107">
        <f t="shared" si="117"/>
        <v>0</v>
      </c>
      <c r="I1899" s="7">
        <f>SUMIFS(NK_XUAT_NHAP!L:L,NK_XUAT_NHAP!E:E,A1899,NK_XUAT_NHAP!B:B,"PNK")</f>
        <v>0</v>
      </c>
      <c r="J1899" s="7">
        <f>SUMIFS(NK_XUAT_NHAP!O:O,NK_XUAT_NHAP!E:E,A1899,NK_XUAT_NHAP!B:B,"PNK")</f>
        <v>0</v>
      </c>
      <c r="K1899" s="7">
        <f>SUMIFS(NK_XUAT_NHAP!L:L,NK_XUAT_NHAP!E:E,A1899,NK_XUAT_NHAP!B:B,"PXK")</f>
        <v>0</v>
      </c>
      <c r="L1899" s="7">
        <f>SUMIFS(NK_XUAT_NHAP!O:O,NK_XUAT_NHAP!E:E,A1899,NK_XUAT_NHAP!B:B,"PXK")</f>
        <v>0</v>
      </c>
      <c r="M1899" s="7">
        <f t="shared" si="118"/>
        <v>0</v>
      </c>
      <c r="N1899" s="7">
        <f t="shared" si="119"/>
        <v>0</v>
      </c>
      <c r="O1899" s="7">
        <f t="shared" si="120"/>
        <v>0</v>
      </c>
    </row>
    <row r="1900" spans="1:15" ht="19.5" customHeight="1" x14ac:dyDescent="0.25">
      <c r="A1900" s="106" t="s">
        <v>2590</v>
      </c>
      <c r="B1900" s="21" t="s">
        <v>1805</v>
      </c>
      <c r="C1900" s="23" t="s">
        <v>1</v>
      </c>
      <c r="D1900" s="23">
        <v>0</v>
      </c>
      <c r="E1900" s="23"/>
      <c r="F1900" s="23">
        <v>81500</v>
      </c>
      <c r="G1900" s="107">
        <f t="shared" si="117"/>
        <v>0</v>
      </c>
      <c r="I1900" s="7">
        <f>SUMIFS(NK_XUAT_NHAP!L:L,NK_XUAT_NHAP!E:E,A1900,NK_XUAT_NHAP!B:B,"PNK")</f>
        <v>0</v>
      </c>
      <c r="J1900" s="7">
        <f>SUMIFS(NK_XUAT_NHAP!O:O,NK_XUAT_NHAP!E:E,A1900,NK_XUAT_NHAP!B:B,"PNK")</f>
        <v>0</v>
      </c>
      <c r="K1900" s="7">
        <f>SUMIFS(NK_XUAT_NHAP!L:L,NK_XUAT_NHAP!E:E,A1900,NK_XUAT_NHAP!B:B,"PXK")</f>
        <v>0</v>
      </c>
      <c r="L1900" s="7">
        <f>SUMIFS(NK_XUAT_NHAP!O:O,NK_XUAT_NHAP!E:E,A1900,NK_XUAT_NHAP!B:B,"PXK")</f>
        <v>0</v>
      </c>
      <c r="M1900" s="7">
        <f t="shared" si="118"/>
        <v>0</v>
      </c>
      <c r="N1900" s="7">
        <f t="shared" si="119"/>
        <v>0</v>
      </c>
      <c r="O1900" s="7">
        <f t="shared" si="120"/>
        <v>0</v>
      </c>
    </row>
    <row r="1901" spans="1:15" ht="19.5" customHeight="1" x14ac:dyDescent="0.25">
      <c r="A1901" s="106" t="s">
        <v>2591</v>
      </c>
      <c r="B1901" s="21" t="s">
        <v>1807</v>
      </c>
      <c r="C1901" s="23" t="s">
        <v>52</v>
      </c>
      <c r="D1901" s="23">
        <v>37</v>
      </c>
      <c r="E1901" s="23"/>
      <c r="F1901" s="23">
        <v>83000</v>
      </c>
      <c r="G1901" s="107">
        <f t="shared" si="117"/>
        <v>3071000</v>
      </c>
      <c r="I1901" s="7">
        <f>SUMIFS(NK_XUAT_NHAP!L:L,NK_XUAT_NHAP!E:E,A1901,NK_XUAT_NHAP!B:B,"PNK")</f>
        <v>20</v>
      </c>
      <c r="J1901" s="7">
        <f>SUMIFS(NK_XUAT_NHAP!O:O,NK_XUAT_NHAP!E:E,A1901,NK_XUAT_NHAP!B:B,"PNK")</f>
        <v>1660000</v>
      </c>
      <c r="K1901" s="7">
        <f>SUMIFS(NK_XUAT_NHAP!L:L,NK_XUAT_NHAP!E:E,A1901,NK_XUAT_NHAP!B:B,"PXK")</f>
        <v>7</v>
      </c>
      <c r="L1901" s="7">
        <f>SUMIFS(NK_XUAT_NHAP!O:O,NK_XUAT_NHAP!E:E,A1901,NK_XUAT_NHAP!B:B,"PXK")</f>
        <v>778400</v>
      </c>
      <c r="M1901" s="7">
        <f t="shared" si="118"/>
        <v>50</v>
      </c>
      <c r="N1901" s="7">
        <f t="shared" si="119"/>
        <v>3952600</v>
      </c>
      <c r="O1901" s="7">
        <f t="shared" si="120"/>
        <v>79052</v>
      </c>
    </row>
    <row r="1902" spans="1:15" ht="19.5" customHeight="1" x14ac:dyDescent="0.25">
      <c r="A1902" s="106" t="s">
        <v>2592</v>
      </c>
      <c r="B1902" s="21" t="s">
        <v>1809</v>
      </c>
      <c r="C1902" s="23" t="s">
        <v>52</v>
      </c>
      <c r="D1902" s="23">
        <v>0</v>
      </c>
      <c r="E1902" s="23"/>
      <c r="F1902" s="23">
        <v>83700</v>
      </c>
      <c r="G1902" s="107">
        <f t="shared" si="117"/>
        <v>0</v>
      </c>
      <c r="I1902" s="7">
        <f>SUMIFS(NK_XUAT_NHAP!L:L,NK_XUAT_NHAP!E:E,A1902,NK_XUAT_NHAP!B:B,"PNK")</f>
        <v>0</v>
      </c>
      <c r="J1902" s="7">
        <f>SUMIFS(NK_XUAT_NHAP!O:O,NK_XUAT_NHAP!E:E,A1902,NK_XUAT_NHAP!B:B,"PNK")</f>
        <v>0</v>
      </c>
      <c r="K1902" s="7">
        <f>SUMIFS(NK_XUAT_NHAP!L:L,NK_XUAT_NHAP!E:E,A1902,NK_XUAT_NHAP!B:B,"PXK")</f>
        <v>0</v>
      </c>
      <c r="L1902" s="7">
        <f>SUMIFS(NK_XUAT_NHAP!O:O,NK_XUAT_NHAP!E:E,A1902,NK_XUAT_NHAP!B:B,"PXK")</f>
        <v>0</v>
      </c>
      <c r="M1902" s="7">
        <f t="shared" si="118"/>
        <v>0</v>
      </c>
      <c r="N1902" s="7">
        <f t="shared" si="119"/>
        <v>0</v>
      </c>
      <c r="O1902" s="7">
        <f t="shared" si="120"/>
        <v>0</v>
      </c>
    </row>
    <row r="1903" spans="1:15" ht="19.5" customHeight="1" x14ac:dyDescent="0.25">
      <c r="A1903" s="106" t="s">
        <v>2593</v>
      </c>
      <c r="B1903" s="21" t="s">
        <v>1811</v>
      </c>
      <c r="C1903" s="23" t="s">
        <v>52</v>
      </c>
      <c r="D1903" s="23">
        <v>1</v>
      </c>
      <c r="E1903" s="23"/>
      <c r="F1903" s="23">
        <v>85000</v>
      </c>
      <c r="G1903" s="107">
        <f t="shared" si="117"/>
        <v>85000</v>
      </c>
      <c r="I1903" s="7">
        <f>SUMIFS(NK_XUAT_NHAP!L:L,NK_XUAT_NHAP!E:E,A1903,NK_XUAT_NHAP!B:B,"PNK")</f>
        <v>0</v>
      </c>
      <c r="J1903" s="7">
        <f>SUMIFS(NK_XUAT_NHAP!O:O,NK_XUAT_NHAP!E:E,A1903,NK_XUAT_NHAP!B:B,"PNK")</f>
        <v>0</v>
      </c>
      <c r="K1903" s="7">
        <f>SUMIFS(NK_XUAT_NHAP!L:L,NK_XUAT_NHAP!E:E,A1903,NK_XUAT_NHAP!B:B,"PXK")</f>
        <v>0</v>
      </c>
      <c r="L1903" s="7">
        <f>SUMIFS(NK_XUAT_NHAP!O:O,NK_XUAT_NHAP!E:E,A1903,NK_XUAT_NHAP!B:B,"PXK")</f>
        <v>0</v>
      </c>
      <c r="M1903" s="7">
        <f t="shared" si="118"/>
        <v>1</v>
      </c>
      <c r="N1903" s="7">
        <f t="shared" si="119"/>
        <v>85000</v>
      </c>
      <c r="O1903" s="7">
        <f t="shared" si="120"/>
        <v>85000</v>
      </c>
    </row>
    <row r="1904" spans="1:15" ht="19.5" customHeight="1" x14ac:dyDescent="0.25">
      <c r="A1904" s="106" t="s">
        <v>2594</v>
      </c>
      <c r="B1904" s="21" t="s">
        <v>1813</v>
      </c>
      <c r="C1904" s="23" t="s">
        <v>52</v>
      </c>
      <c r="D1904" s="23">
        <v>99</v>
      </c>
      <c r="E1904" s="23"/>
      <c r="F1904" s="23">
        <v>86400</v>
      </c>
      <c r="G1904" s="107">
        <f t="shared" si="117"/>
        <v>8553600</v>
      </c>
      <c r="I1904" s="7">
        <f>SUMIFS(NK_XUAT_NHAP!L:L,NK_XUAT_NHAP!E:E,A1904,NK_XUAT_NHAP!B:B,"PNK")</f>
        <v>0</v>
      </c>
      <c r="J1904" s="7">
        <f>SUMIFS(NK_XUAT_NHAP!O:O,NK_XUAT_NHAP!E:E,A1904,NK_XUAT_NHAP!B:B,"PNK")</f>
        <v>0</v>
      </c>
      <c r="K1904" s="7">
        <f>SUMIFS(NK_XUAT_NHAP!L:L,NK_XUAT_NHAP!E:E,A1904,NK_XUAT_NHAP!B:B,"PXK")</f>
        <v>2</v>
      </c>
      <c r="L1904" s="7">
        <f>SUMIFS(NK_XUAT_NHAP!O:O,NK_XUAT_NHAP!E:E,A1904,NK_XUAT_NHAP!B:B,"PXK")</f>
        <v>231600</v>
      </c>
      <c r="M1904" s="7">
        <f t="shared" si="118"/>
        <v>97</v>
      </c>
      <c r="N1904" s="7">
        <f t="shared" si="119"/>
        <v>8322000</v>
      </c>
      <c r="O1904" s="7">
        <f t="shared" si="120"/>
        <v>85793.81443298969</v>
      </c>
    </row>
    <row r="1905" spans="1:15" ht="19.5" customHeight="1" x14ac:dyDescent="0.25">
      <c r="A1905" s="106" t="s">
        <v>2595</v>
      </c>
      <c r="B1905" s="21" t="s">
        <v>1815</v>
      </c>
      <c r="C1905" s="23" t="s">
        <v>1</v>
      </c>
      <c r="D1905" s="23">
        <v>615</v>
      </c>
      <c r="E1905" s="23"/>
      <c r="F1905" s="23">
        <v>79200</v>
      </c>
      <c r="G1905" s="107">
        <f t="shared" si="117"/>
        <v>48708000</v>
      </c>
      <c r="I1905" s="7">
        <f>SUMIFS(NK_XUAT_NHAP!L:L,NK_XUAT_NHAP!E:E,A1905,NK_XUAT_NHAP!B:B,"PNK")</f>
        <v>6</v>
      </c>
      <c r="J1905" s="7">
        <f>SUMIFS(NK_XUAT_NHAP!O:O,NK_XUAT_NHAP!E:E,A1905,NK_XUAT_NHAP!B:B,"PNK")</f>
        <v>429000</v>
      </c>
      <c r="K1905" s="7">
        <f>SUMIFS(NK_XUAT_NHAP!L:L,NK_XUAT_NHAP!E:E,A1905,NK_XUAT_NHAP!B:B,"PXK")</f>
        <v>416</v>
      </c>
      <c r="L1905" s="7">
        <f>SUMIFS(NK_XUAT_NHAP!O:O,NK_XUAT_NHAP!E:E,A1905,NK_XUAT_NHAP!B:B,"PXK")</f>
        <v>44829600</v>
      </c>
      <c r="M1905" s="7">
        <f t="shared" si="118"/>
        <v>205</v>
      </c>
      <c r="N1905" s="7">
        <f t="shared" si="119"/>
        <v>4307400</v>
      </c>
      <c r="O1905" s="7">
        <f t="shared" si="120"/>
        <v>21011.707317073171</v>
      </c>
    </row>
    <row r="1906" spans="1:15" ht="19.5" customHeight="1" x14ac:dyDescent="0.25">
      <c r="A1906" s="106" t="s">
        <v>2596</v>
      </c>
      <c r="B1906" s="21" t="s">
        <v>1817</v>
      </c>
      <c r="C1906" s="23" t="s">
        <v>1</v>
      </c>
      <c r="D1906" s="23">
        <v>443</v>
      </c>
      <c r="E1906" s="23"/>
      <c r="F1906" s="23">
        <v>79700</v>
      </c>
      <c r="G1906" s="107">
        <f t="shared" si="117"/>
        <v>35307100</v>
      </c>
      <c r="I1906" s="7">
        <f>SUMIFS(NK_XUAT_NHAP!L:L,NK_XUAT_NHAP!E:E,A1906,NK_XUAT_NHAP!B:B,"PNK")</f>
        <v>0</v>
      </c>
      <c r="J1906" s="7">
        <f>SUMIFS(NK_XUAT_NHAP!O:O,NK_XUAT_NHAP!E:E,A1906,NK_XUAT_NHAP!B:B,"PNK")</f>
        <v>0</v>
      </c>
      <c r="K1906" s="7">
        <f>SUMIFS(NK_XUAT_NHAP!L:L,NK_XUAT_NHAP!E:E,A1906,NK_XUAT_NHAP!B:B,"PXK")</f>
        <v>195</v>
      </c>
      <c r="L1906" s="7">
        <f>SUMIFS(NK_XUAT_NHAP!O:O,NK_XUAT_NHAP!E:E,A1906,NK_XUAT_NHAP!B:B,"PXK")</f>
        <v>20826000</v>
      </c>
      <c r="M1906" s="7">
        <f t="shared" si="118"/>
        <v>248</v>
      </c>
      <c r="N1906" s="7">
        <f t="shared" si="119"/>
        <v>14481100</v>
      </c>
      <c r="O1906" s="7">
        <f t="shared" si="120"/>
        <v>58391.532258064515</v>
      </c>
    </row>
    <row r="1907" spans="1:15" ht="19.5" customHeight="1" x14ac:dyDescent="0.25">
      <c r="A1907" s="106" t="s">
        <v>2597</v>
      </c>
      <c r="B1907" s="21" t="s">
        <v>1819</v>
      </c>
      <c r="C1907" s="23" t="s">
        <v>1</v>
      </c>
      <c r="D1907" s="23">
        <v>89</v>
      </c>
      <c r="E1907" s="23"/>
      <c r="F1907" s="23">
        <v>80400</v>
      </c>
      <c r="G1907" s="107">
        <f t="shared" si="117"/>
        <v>7155600</v>
      </c>
      <c r="I1907" s="7">
        <f>SUMIFS(NK_XUAT_NHAP!L:L,NK_XUAT_NHAP!E:E,A1907,NK_XUAT_NHAP!B:B,"PNK")</f>
        <v>0</v>
      </c>
      <c r="J1907" s="7">
        <f>SUMIFS(NK_XUAT_NHAP!O:O,NK_XUAT_NHAP!E:E,A1907,NK_XUAT_NHAP!B:B,"PNK")</f>
        <v>0</v>
      </c>
      <c r="K1907" s="7">
        <f>SUMIFS(NK_XUAT_NHAP!L:L,NK_XUAT_NHAP!E:E,A1907,NK_XUAT_NHAP!B:B,"PXK")</f>
        <v>19</v>
      </c>
      <c r="L1907" s="7">
        <f>SUMIFS(NK_XUAT_NHAP!O:O,NK_XUAT_NHAP!E:E,A1907,NK_XUAT_NHAP!B:B,"PXK")</f>
        <v>2048200</v>
      </c>
      <c r="M1907" s="7">
        <f t="shared" si="118"/>
        <v>70</v>
      </c>
      <c r="N1907" s="7">
        <f t="shared" si="119"/>
        <v>5107400</v>
      </c>
      <c r="O1907" s="7">
        <f t="shared" si="120"/>
        <v>72962.857142857145</v>
      </c>
    </row>
    <row r="1908" spans="1:15" ht="19.5" customHeight="1" x14ac:dyDescent="0.25">
      <c r="A1908" s="106" t="s">
        <v>2598</v>
      </c>
      <c r="B1908" s="21" t="s">
        <v>1821</v>
      </c>
      <c r="C1908" s="23" t="s">
        <v>1</v>
      </c>
      <c r="D1908" s="23">
        <v>714</v>
      </c>
      <c r="E1908" s="23"/>
      <c r="F1908" s="23">
        <v>80500</v>
      </c>
      <c r="G1908" s="107">
        <f t="shared" si="117"/>
        <v>57477000</v>
      </c>
      <c r="I1908" s="7">
        <f>SUMIFS(NK_XUAT_NHAP!L:L,NK_XUAT_NHAP!E:E,A1908,NK_XUAT_NHAP!B:B,"PNK")</f>
        <v>1000</v>
      </c>
      <c r="J1908" s="7">
        <f>SUMIFS(NK_XUAT_NHAP!O:O,NK_XUAT_NHAP!E:E,A1908,NK_XUAT_NHAP!B:B,"PNK")</f>
        <v>72700000</v>
      </c>
      <c r="K1908" s="7">
        <f>SUMIFS(NK_XUAT_NHAP!L:L,NK_XUAT_NHAP!E:E,A1908,NK_XUAT_NHAP!B:B,"PXK")</f>
        <v>86</v>
      </c>
      <c r="L1908" s="7">
        <f>SUMIFS(NK_XUAT_NHAP!O:O,NK_XUAT_NHAP!E:E,A1908,NK_XUAT_NHAP!B:B,"PXK")</f>
        <v>9279400</v>
      </c>
      <c r="M1908" s="7">
        <f t="shared" si="118"/>
        <v>1628</v>
      </c>
      <c r="N1908" s="7">
        <f t="shared" si="119"/>
        <v>120897600</v>
      </c>
      <c r="O1908" s="7">
        <f t="shared" si="120"/>
        <v>74261.425061425063</v>
      </c>
    </row>
    <row r="1909" spans="1:15" ht="19.5" customHeight="1" x14ac:dyDescent="0.25">
      <c r="A1909" s="106" t="s">
        <v>2599</v>
      </c>
      <c r="B1909" s="21" t="s">
        <v>1823</v>
      </c>
      <c r="C1909" s="23" t="s">
        <v>52</v>
      </c>
      <c r="D1909" s="23">
        <v>36</v>
      </c>
      <c r="E1909" s="23"/>
      <c r="F1909" s="23">
        <v>80800</v>
      </c>
      <c r="G1909" s="107">
        <f t="shared" si="117"/>
        <v>2908800</v>
      </c>
      <c r="I1909" s="7">
        <f>SUMIFS(NK_XUAT_NHAP!L:L,NK_XUAT_NHAP!E:E,A1909,NK_XUAT_NHAP!B:B,"PNK")</f>
        <v>0</v>
      </c>
      <c r="J1909" s="7">
        <f>SUMIFS(NK_XUAT_NHAP!O:O,NK_XUAT_NHAP!E:E,A1909,NK_XUAT_NHAP!B:B,"PNK")</f>
        <v>0</v>
      </c>
      <c r="K1909" s="7">
        <f>SUMIFS(NK_XUAT_NHAP!L:L,NK_XUAT_NHAP!E:E,A1909,NK_XUAT_NHAP!B:B,"PXK")</f>
        <v>11</v>
      </c>
      <c r="L1909" s="7">
        <f>SUMIFS(NK_XUAT_NHAP!O:O,NK_XUAT_NHAP!E:E,A1909,NK_XUAT_NHAP!B:B,"PXK")</f>
        <v>1190200</v>
      </c>
      <c r="M1909" s="7">
        <f t="shared" si="118"/>
        <v>25</v>
      </c>
      <c r="N1909" s="7">
        <f t="shared" si="119"/>
        <v>1718600</v>
      </c>
      <c r="O1909" s="7">
        <f t="shared" si="120"/>
        <v>68744</v>
      </c>
    </row>
    <row r="1910" spans="1:15" ht="19.5" customHeight="1" x14ac:dyDescent="0.25">
      <c r="A1910" s="106" t="s">
        <v>2600</v>
      </c>
      <c r="B1910" s="21" t="s">
        <v>1825</v>
      </c>
      <c r="C1910" s="23" t="s">
        <v>52</v>
      </c>
      <c r="D1910" s="23">
        <v>160</v>
      </c>
      <c r="E1910" s="23"/>
      <c r="F1910" s="23">
        <v>81300</v>
      </c>
      <c r="G1910" s="107">
        <f t="shared" si="117"/>
        <v>13008000</v>
      </c>
      <c r="I1910" s="7">
        <f>SUMIFS(NK_XUAT_NHAP!L:L,NK_XUAT_NHAP!E:E,A1910,NK_XUAT_NHAP!B:B,"PNK")</f>
        <v>0</v>
      </c>
      <c r="J1910" s="7">
        <f>SUMIFS(NK_XUAT_NHAP!O:O,NK_XUAT_NHAP!E:E,A1910,NK_XUAT_NHAP!B:B,"PNK")</f>
        <v>0</v>
      </c>
      <c r="K1910" s="7">
        <f>SUMIFS(NK_XUAT_NHAP!L:L,NK_XUAT_NHAP!E:E,A1910,NK_XUAT_NHAP!B:B,"PXK")</f>
        <v>84</v>
      </c>
      <c r="L1910" s="7">
        <f>SUMIFS(NK_XUAT_NHAP!O:O,NK_XUAT_NHAP!E:E,A1910,NK_XUAT_NHAP!B:B,"PXK")</f>
        <v>9099600</v>
      </c>
      <c r="M1910" s="7">
        <f t="shared" si="118"/>
        <v>76</v>
      </c>
      <c r="N1910" s="7">
        <f t="shared" si="119"/>
        <v>3908400</v>
      </c>
      <c r="O1910" s="7">
        <f t="shared" si="120"/>
        <v>51426.315789473687</v>
      </c>
    </row>
    <row r="1911" spans="1:15" ht="19.5" customHeight="1" x14ac:dyDescent="0.25">
      <c r="A1911" s="106" t="s">
        <v>2601</v>
      </c>
      <c r="B1911" s="21" t="s">
        <v>1827</v>
      </c>
      <c r="C1911" s="23" t="s">
        <v>52</v>
      </c>
      <c r="D1911" s="23">
        <v>56</v>
      </c>
      <c r="E1911" s="23"/>
      <c r="F1911" s="23">
        <v>82200</v>
      </c>
      <c r="G1911" s="107">
        <f t="shared" si="117"/>
        <v>4603200</v>
      </c>
      <c r="I1911" s="7">
        <f>SUMIFS(NK_XUAT_NHAP!L:L,NK_XUAT_NHAP!E:E,A1911,NK_XUAT_NHAP!B:B,"PNK")</f>
        <v>0</v>
      </c>
      <c r="J1911" s="7">
        <f>SUMIFS(NK_XUAT_NHAP!O:O,NK_XUAT_NHAP!E:E,A1911,NK_XUAT_NHAP!B:B,"PNK")</f>
        <v>0</v>
      </c>
      <c r="K1911" s="7">
        <f>SUMIFS(NK_XUAT_NHAP!L:L,NK_XUAT_NHAP!E:E,A1911,NK_XUAT_NHAP!B:B,"PXK")</f>
        <v>6</v>
      </c>
      <c r="L1911" s="7">
        <f>SUMIFS(NK_XUAT_NHAP!O:O,NK_XUAT_NHAP!E:E,A1911,NK_XUAT_NHAP!B:B,"PXK")</f>
        <v>660600</v>
      </c>
      <c r="M1911" s="7">
        <f t="shared" si="118"/>
        <v>50</v>
      </c>
      <c r="N1911" s="7">
        <f t="shared" si="119"/>
        <v>3942600</v>
      </c>
      <c r="O1911" s="7">
        <f t="shared" si="120"/>
        <v>78852</v>
      </c>
    </row>
    <row r="1912" spans="1:15" ht="19.5" customHeight="1" x14ac:dyDescent="0.25">
      <c r="A1912" s="106" t="s">
        <v>2602</v>
      </c>
      <c r="B1912" s="21" t="s">
        <v>1829</v>
      </c>
      <c r="C1912" s="23" t="s">
        <v>52</v>
      </c>
      <c r="D1912" s="23">
        <v>88</v>
      </c>
      <c r="E1912" s="23"/>
      <c r="F1912" s="23">
        <v>84000</v>
      </c>
      <c r="G1912" s="107">
        <f t="shared" si="117"/>
        <v>7392000</v>
      </c>
      <c r="I1912" s="7">
        <f>SUMIFS(NK_XUAT_NHAP!L:L,NK_XUAT_NHAP!E:E,A1912,NK_XUAT_NHAP!B:B,"PNK")</f>
        <v>0</v>
      </c>
      <c r="J1912" s="7">
        <f>SUMIFS(NK_XUAT_NHAP!O:O,NK_XUAT_NHAP!E:E,A1912,NK_XUAT_NHAP!B:B,"PNK")</f>
        <v>0</v>
      </c>
      <c r="K1912" s="7">
        <f>SUMIFS(NK_XUAT_NHAP!L:L,NK_XUAT_NHAP!E:E,A1912,NK_XUAT_NHAP!B:B,"PXK")</f>
        <v>36</v>
      </c>
      <c r="L1912" s="7">
        <f>SUMIFS(NK_XUAT_NHAP!O:O,NK_XUAT_NHAP!E:E,A1912,NK_XUAT_NHAP!B:B,"PXK")</f>
        <v>4053600</v>
      </c>
      <c r="M1912" s="7">
        <f t="shared" si="118"/>
        <v>52</v>
      </c>
      <c r="N1912" s="7">
        <f t="shared" si="119"/>
        <v>3338400</v>
      </c>
      <c r="O1912" s="7">
        <f t="shared" si="120"/>
        <v>64200</v>
      </c>
    </row>
    <row r="1913" spans="1:15" ht="19.5" customHeight="1" x14ac:dyDescent="0.25">
      <c r="A1913" s="106" t="s">
        <v>2603</v>
      </c>
      <c r="B1913" s="21" t="s">
        <v>1831</v>
      </c>
      <c r="C1913" s="23" t="s">
        <v>1</v>
      </c>
      <c r="D1913" s="23">
        <v>0</v>
      </c>
      <c r="E1913" s="23"/>
      <c r="F1913" s="23">
        <v>75600</v>
      </c>
      <c r="G1913" s="107">
        <f t="shared" si="117"/>
        <v>0</v>
      </c>
      <c r="I1913" s="7">
        <f>SUMIFS(NK_XUAT_NHAP!L:L,NK_XUAT_NHAP!E:E,A1913,NK_XUAT_NHAP!B:B,"PNK")</f>
        <v>0</v>
      </c>
      <c r="J1913" s="7">
        <f>SUMIFS(NK_XUAT_NHAP!O:O,NK_XUAT_NHAP!E:E,A1913,NK_XUAT_NHAP!B:B,"PNK")</f>
        <v>0</v>
      </c>
      <c r="K1913" s="7">
        <f>SUMIFS(NK_XUAT_NHAP!L:L,NK_XUAT_NHAP!E:E,A1913,NK_XUAT_NHAP!B:B,"PXK")</f>
        <v>0</v>
      </c>
      <c r="L1913" s="7">
        <f>SUMIFS(NK_XUAT_NHAP!O:O,NK_XUAT_NHAP!E:E,A1913,NK_XUAT_NHAP!B:B,"PXK")</f>
        <v>0</v>
      </c>
      <c r="M1913" s="7">
        <f t="shared" si="118"/>
        <v>0</v>
      </c>
      <c r="N1913" s="7">
        <f t="shared" si="119"/>
        <v>0</v>
      </c>
      <c r="O1913" s="7">
        <f t="shared" si="120"/>
        <v>0</v>
      </c>
    </row>
    <row r="1914" spans="1:15" ht="19.5" customHeight="1" x14ac:dyDescent="0.25">
      <c r="A1914" s="106" t="s">
        <v>2604</v>
      </c>
      <c r="B1914" s="21" t="s">
        <v>1833</v>
      </c>
      <c r="C1914" s="23" t="s">
        <v>1</v>
      </c>
      <c r="D1914" s="23">
        <v>4</v>
      </c>
      <c r="E1914" s="23"/>
      <c r="F1914" s="23">
        <v>78300</v>
      </c>
      <c r="G1914" s="107">
        <f t="shared" si="117"/>
        <v>313200</v>
      </c>
      <c r="I1914" s="7">
        <f>SUMIFS(NK_XUAT_NHAP!L:L,NK_XUAT_NHAP!E:E,A1914,NK_XUAT_NHAP!B:B,"PNK")</f>
        <v>0</v>
      </c>
      <c r="J1914" s="7">
        <f>SUMIFS(NK_XUAT_NHAP!O:O,NK_XUAT_NHAP!E:E,A1914,NK_XUAT_NHAP!B:B,"PNK")</f>
        <v>0</v>
      </c>
      <c r="K1914" s="7">
        <f>SUMIFS(NK_XUAT_NHAP!L:L,NK_XUAT_NHAP!E:E,A1914,NK_XUAT_NHAP!B:B,"PXK")</f>
        <v>0</v>
      </c>
      <c r="L1914" s="7">
        <f>SUMIFS(NK_XUAT_NHAP!O:O,NK_XUAT_NHAP!E:E,A1914,NK_XUAT_NHAP!B:B,"PXK")</f>
        <v>0</v>
      </c>
      <c r="M1914" s="7">
        <f t="shared" si="118"/>
        <v>4</v>
      </c>
      <c r="N1914" s="7">
        <f t="shared" si="119"/>
        <v>313200</v>
      </c>
      <c r="O1914" s="7">
        <f t="shared" si="120"/>
        <v>78300</v>
      </c>
    </row>
    <row r="1915" spans="1:15" ht="19.5" customHeight="1" x14ac:dyDescent="0.25">
      <c r="A1915" s="106" t="s">
        <v>2605</v>
      </c>
      <c r="B1915" s="21" t="s">
        <v>1835</v>
      </c>
      <c r="C1915" s="23" t="s">
        <v>1</v>
      </c>
      <c r="D1915" s="23">
        <v>0</v>
      </c>
      <c r="E1915" s="23"/>
      <c r="F1915" s="23">
        <v>79600</v>
      </c>
      <c r="G1915" s="107">
        <f t="shared" si="117"/>
        <v>0</v>
      </c>
      <c r="I1915" s="7">
        <f>SUMIFS(NK_XUAT_NHAP!L:L,NK_XUAT_NHAP!E:E,A1915,NK_XUAT_NHAP!B:B,"PNK")</f>
        <v>0</v>
      </c>
      <c r="J1915" s="7">
        <f>SUMIFS(NK_XUAT_NHAP!O:O,NK_XUAT_NHAP!E:E,A1915,NK_XUAT_NHAP!B:B,"PNK")</f>
        <v>0</v>
      </c>
      <c r="K1915" s="7">
        <f>SUMIFS(NK_XUAT_NHAP!L:L,NK_XUAT_NHAP!E:E,A1915,NK_XUAT_NHAP!B:B,"PXK")</f>
        <v>0</v>
      </c>
      <c r="L1915" s="7">
        <f>SUMIFS(NK_XUAT_NHAP!O:O,NK_XUAT_NHAP!E:E,A1915,NK_XUAT_NHAP!B:B,"PXK")</f>
        <v>0</v>
      </c>
      <c r="M1915" s="7">
        <f t="shared" si="118"/>
        <v>0</v>
      </c>
      <c r="N1915" s="7">
        <f t="shared" si="119"/>
        <v>0</v>
      </c>
      <c r="O1915" s="7">
        <f t="shared" si="120"/>
        <v>0</v>
      </c>
    </row>
    <row r="1916" spans="1:15" ht="19.5" customHeight="1" x14ac:dyDescent="0.25">
      <c r="A1916" s="106" t="s">
        <v>2606</v>
      </c>
      <c r="B1916" s="21" t="s">
        <v>1837</v>
      </c>
      <c r="C1916" s="23" t="s">
        <v>1</v>
      </c>
      <c r="D1916" s="23">
        <v>10</v>
      </c>
      <c r="E1916" s="23"/>
      <c r="F1916" s="23">
        <v>80300</v>
      </c>
      <c r="G1916" s="107">
        <f t="shared" si="117"/>
        <v>803000</v>
      </c>
      <c r="I1916" s="7">
        <f>SUMIFS(NK_XUAT_NHAP!L:L,NK_XUAT_NHAP!E:E,A1916,NK_XUAT_NHAP!B:B,"PNK")</f>
        <v>0</v>
      </c>
      <c r="J1916" s="7">
        <f>SUMIFS(NK_XUAT_NHAP!O:O,NK_XUAT_NHAP!E:E,A1916,NK_XUAT_NHAP!B:B,"PNK")</f>
        <v>0</v>
      </c>
      <c r="K1916" s="7">
        <f>SUMIFS(NK_XUAT_NHAP!L:L,NK_XUAT_NHAP!E:E,A1916,NK_XUAT_NHAP!B:B,"PXK")</f>
        <v>0</v>
      </c>
      <c r="L1916" s="7">
        <f>SUMIFS(NK_XUAT_NHAP!O:O,NK_XUAT_NHAP!E:E,A1916,NK_XUAT_NHAP!B:B,"PXK")</f>
        <v>0</v>
      </c>
      <c r="M1916" s="7">
        <f t="shared" si="118"/>
        <v>10</v>
      </c>
      <c r="N1916" s="7">
        <f t="shared" si="119"/>
        <v>803000</v>
      </c>
      <c r="O1916" s="7">
        <f t="shared" si="120"/>
        <v>80300</v>
      </c>
    </row>
    <row r="1917" spans="1:15" ht="19.5" customHeight="1" x14ac:dyDescent="0.25">
      <c r="A1917" s="106" t="s">
        <v>2607</v>
      </c>
      <c r="B1917" s="21" t="s">
        <v>1839</v>
      </c>
      <c r="C1917" s="23" t="s">
        <v>1</v>
      </c>
      <c r="D1917" s="23">
        <v>0</v>
      </c>
      <c r="E1917" s="23"/>
      <c r="F1917" s="23">
        <v>66600</v>
      </c>
      <c r="G1917" s="107">
        <f t="shared" si="117"/>
        <v>0</v>
      </c>
      <c r="I1917" s="7">
        <f>SUMIFS(NK_XUAT_NHAP!L:L,NK_XUAT_NHAP!E:E,A1917,NK_XUAT_NHAP!B:B,"PNK")</f>
        <v>0</v>
      </c>
      <c r="J1917" s="7">
        <f>SUMIFS(NK_XUAT_NHAP!O:O,NK_XUAT_NHAP!E:E,A1917,NK_XUAT_NHAP!B:B,"PNK")</f>
        <v>0</v>
      </c>
      <c r="K1917" s="7">
        <f>SUMIFS(NK_XUAT_NHAP!L:L,NK_XUAT_NHAP!E:E,A1917,NK_XUAT_NHAP!B:B,"PXK")</f>
        <v>0</v>
      </c>
      <c r="L1917" s="7">
        <f>SUMIFS(NK_XUAT_NHAP!O:O,NK_XUAT_NHAP!E:E,A1917,NK_XUAT_NHAP!B:B,"PXK")</f>
        <v>0</v>
      </c>
      <c r="M1917" s="7">
        <f t="shared" si="118"/>
        <v>0</v>
      </c>
      <c r="N1917" s="7">
        <f t="shared" si="119"/>
        <v>0</v>
      </c>
      <c r="O1917" s="7">
        <f t="shared" si="120"/>
        <v>0</v>
      </c>
    </row>
    <row r="1918" spans="1:15" ht="19.5" customHeight="1" x14ac:dyDescent="0.25">
      <c r="A1918" s="106" t="s">
        <v>2608</v>
      </c>
      <c r="B1918" s="21" t="s">
        <v>1841</v>
      </c>
      <c r="C1918" s="23" t="s">
        <v>1</v>
      </c>
      <c r="D1918" s="23">
        <v>0</v>
      </c>
      <c r="E1918" s="23"/>
      <c r="F1918" s="23">
        <v>68000</v>
      </c>
      <c r="G1918" s="107">
        <f t="shared" si="117"/>
        <v>0</v>
      </c>
      <c r="I1918" s="7">
        <f>SUMIFS(NK_XUAT_NHAP!L:L,NK_XUAT_NHAP!E:E,A1918,NK_XUAT_NHAP!B:B,"PNK")</f>
        <v>0</v>
      </c>
      <c r="J1918" s="7">
        <f>SUMIFS(NK_XUAT_NHAP!O:O,NK_XUAT_NHAP!E:E,A1918,NK_XUAT_NHAP!B:B,"PNK")</f>
        <v>0</v>
      </c>
      <c r="K1918" s="7">
        <f>SUMIFS(NK_XUAT_NHAP!L:L,NK_XUAT_NHAP!E:E,A1918,NK_XUAT_NHAP!B:B,"PXK")</f>
        <v>0</v>
      </c>
      <c r="L1918" s="7">
        <f>SUMIFS(NK_XUAT_NHAP!O:O,NK_XUAT_NHAP!E:E,A1918,NK_XUAT_NHAP!B:B,"PXK")</f>
        <v>0</v>
      </c>
      <c r="M1918" s="7">
        <f t="shared" si="118"/>
        <v>0</v>
      </c>
      <c r="N1918" s="7">
        <f t="shared" si="119"/>
        <v>0</v>
      </c>
      <c r="O1918" s="7">
        <f t="shared" si="120"/>
        <v>0</v>
      </c>
    </row>
    <row r="1919" spans="1:15" ht="19.5" customHeight="1" x14ac:dyDescent="0.25">
      <c r="A1919" s="106" t="s">
        <v>2609</v>
      </c>
      <c r="B1919" s="21" t="s">
        <v>1843</v>
      </c>
      <c r="C1919" s="23" t="s">
        <v>1</v>
      </c>
      <c r="D1919" s="23">
        <v>0</v>
      </c>
      <c r="E1919" s="23"/>
      <c r="F1919" s="23">
        <v>70600</v>
      </c>
      <c r="G1919" s="107">
        <f t="shared" si="117"/>
        <v>0</v>
      </c>
      <c r="I1919" s="7">
        <f>SUMIFS(NK_XUAT_NHAP!L:L,NK_XUAT_NHAP!E:E,A1919,NK_XUAT_NHAP!B:B,"PNK")</f>
        <v>0</v>
      </c>
      <c r="J1919" s="7">
        <f>SUMIFS(NK_XUAT_NHAP!O:O,NK_XUAT_NHAP!E:E,A1919,NK_XUAT_NHAP!B:B,"PNK")</f>
        <v>0</v>
      </c>
      <c r="K1919" s="7">
        <f>SUMIFS(NK_XUAT_NHAP!L:L,NK_XUAT_NHAP!E:E,A1919,NK_XUAT_NHAP!B:B,"PXK")</f>
        <v>0</v>
      </c>
      <c r="L1919" s="7">
        <f>SUMIFS(NK_XUAT_NHAP!O:O,NK_XUAT_NHAP!E:E,A1919,NK_XUAT_NHAP!B:B,"PXK")</f>
        <v>0</v>
      </c>
      <c r="M1919" s="7">
        <f t="shared" si="118"/>
        <v>0</v>
      </c>
      <c r="N1919" s="7">
        <f t="shared" si="119"/>
        <v>0</v>
      </c>
      <c r="O1919" s="7">
        <f t="shared" si="120"/>
        <v>0</v>
      </c>
    </row>
    <row r="1920" spans="1:15" ht="19.5" customHeight="1" x14ac:dyDescent="0.25">
      <c r="A1920" s="106" t="s">
        <v>2610</v>
      </c>
      <c r="B1920" s="21" t="s">
        <v>1845</v>
      </c>
      <c r="C1920" s="23" t="s">
        <v>1</v>
      </c>
      <c r="D1920" s="23">
        <v>0</v>
      </c>
      <c r="E1920" s="23"/>
      <c r="F1920" s="23">
        <v>75600</v>
      </c>
      <c r="G1920" s="107">
        <f t="shared" si="117"/>
        <v>0</v>
      </c>
      <c r="I1920" s="7">
        <f>SUMIFS(NK_XUAT_NHAP!L:L,NK_XUAT_NHAP!E:E,A1920,NK_XUAT_NHAP!B:B,"PNK")</f>
        <v>0</v>
      </c>
      <c r="J1920" s="7">
        <f>SUMIFS(NK_XUAT_NHAP!O:O,NK_XUAT_NHAP!E:E,A1920,NK_XUAT_NHAP!B:B,"PNK")</f>
        <v>0</v>
      </c>
      <c r="K1920" s="7">
        <f>SUMIFS(NK_XUAT_NHAP!L:L,NK_XUAT_NHAP!E:E,A1920,NK_XUAT_NHAP!B:B,"PXK")</f>
        <v>0</v>
      </c>
      <c r="L1920" s="7">
        <f>SUMIFS(NK_XUAT_NHAP!O:O,NK_XUAT_NHAP!E:E,A1920,NK_XUAT_NHAP!B:B,"PXK")</f>
        <v>0</v>
      </c>
      <c r="M1920" s="7">
        <f t="shared" si="118"/>
        <v>0</v>
      </c>
      <c r="N1920" s="7">
        <f t="shared" si="119"/>
        <v>0</v>
      </c>
      <c r="O1920" s="7">
        <f t="shared" si="120"/>
        <v>0</v>
      </c>
    </row>
    <row r="1921" spans="1:15" ht="19.5" customHeight="1" x14ac:dyDescent="0.25">
      <c r="A1921" s="106" t="s">
        <v>2611</v>
      </c>
      <c r="B1921" s="21" t="s">
        <v>1847</v>
      </c>
      <c r="C1921" s="23" t="s">
        <v>52</v>
      </c>
      <c r="D1921" s="23">
        <v>70</v>
      </c>
      <c r="E1921" s="23"/>
      <c r="F1921" s="23">
        <v>80200</v>
      </c>
      <c r="G1921" s="107">
        <f t="shared" ref="G1921:G1980" si="121">(D1921+E1921)*F1921</f>
        <v>5614000</v>
      </c>
      <c r="I1921" s="7">
        <f>SUMIFS(NK_XUAT_NHAP!L:L,NK_XUAT_NHAP!E:E,A1921,NK_XUAT_NHAP!B:B,"PNK")</f>
        <v>0</v>
      </c>
      <c r="J1921" s="7">
        <f>SUMIFS(NK_XUAT_NHAP!O:O,NK_XUAT_NHAP!E:E,A1921,NK_XUAT_NHAP!B:B,"PNK")</f>
        <v>0</v>
      </c>
      <c r="K1921" s="7">
        <f>SUMIFS(NK_XUAT_NHAP!L:L,NK_XUAT_NHAP!E:E,A1921,NK_XUAT_NHAP!B:B,"PXK")</f>
        <v>3</v>
      </c>
      <c r="L1921" s="7">
        <f>SUMIFS(NK_XUAT_NHAP!O:O,NK_XUAT_NHAP!E:E,A1921,NK_XUAT_NHAP!B:B,"PXK")</f>
        <v>345900</v>
      </c>
      <c r="M1921" s="7">
        <f t="shared" si="118"/>
        <v>67</v>
      </c>
      <c r="N1921" s="7">
        <f t="shared" si="119"/>
        <v>5268100</v>
      </c>
      <c r="O1921" s="7">
        <f t="shared" si="120"/>
        <v>78628.358208955222</v>
      </c>
    </row>
    <row r="1922" spans="1:15" ht="19.5" customHeight="1" x14ac:dyDescent="0.25">
      <c r="A1922" s="106" t="s">
        <v>2612</v>
      </c>
      <c r="B1922" s="21" t="s">
        <v>1849</v>
      </c>
      <c r="C1922" s="23" t="s">
        <v>52</v>
      </c>
      <c r="D1922" s="23">
        <v>96</v>
      </c>
      <c r="E1922" s="23"/>
      <c r="F1922" s="23">
        <v>80400</v>
      </c>
      <c r="G1922" s="107">
        <f t="shared" si="121"/>
        <v>7718400</v>
      </c>
      <c r="I1922" s="7">
        <f>SUMIFS(NK_XUAT_NHAP!L:L,NK_XUAT_NHAP!E:E,A1922,NK_XUAT_NHAP!B:B,"PNK")</f>
        <v>0</v>
      </c>
      <c r="J1922" s="7">
        <f>SUMIFS(NK_XUAT_NHAP!O:O,NK_XUAT_NHAP!E:E,A1922,NK_XUAT_NHAP!B:B,"PNK")</f>
        <v>0</v>
      </c>
      <c r="K1922" s="7">
        <f>SUMIFS(NK_XUAT_NHAP!L:L,NK_XUAT_NHAP!E:E,A1922,NK_XUAT_NHAP!B:B,"PXK")</f>
        <v>0</v>
      </c>
      <c r="L1922" s="7">
        <f>SUMIFS(NK_XUAT_NHAP!O:O,NK_XUAT_NHAP!E:E,A1922,NK_XUAT_NHAP!B:B,"PXK")</f>
        <v>0</v>
      </c>
      <c r="M1922" s="7">
        <f t="shared" si="118"/>
        <v>96</v>
      </c>
      <c r="N1922" s="7">
        <f t="shared" si="119"/>
        <v>7718400</v>
      </c>
      <c r="O1922" s="7">
        <f t="shared" si="120"/>
        <v>80400</v>
      </c>
    </row>
    <row r="1923" spans="1:15" ht="19.5" customHeight="1" x14ac:dyDescent="0.25">
      <c r="A1923" s="106" t="s">
        <v>2613</v>
      </c>
      <c r="B1923" s="21" t="s">
        <v>1851</v>
      </c>
      <c r="C1923" s="23" t="s">
        <v>52</v>
      </c>
      <c r="D1923" s="23">
        <v>50</v>
      </c>
      <c r="E1923" s="23"/>
      <c r="F1923" s="23">
        <v>81900</v>
      </c>
      <c r="G1923" s="107">
        <f t="shared" si="121"/>
        <v>4095000</v>
      </c>
      <c r="I1923" s="7">
        <f>SUMIFS(NK_XUAT_NHAP!L:L,NK_XUAT_NHAP!E:E,A1923,NK_XUAT_NHAP!B:B,"PNK")</f>
        <v>0</v>
      </c>
      <c r="J1923" s="7">
        <f>SUMIFS(NK_XUAT_NHAP!O:O,NK_XUAT_NHAP!E:E,A1923,NK_XUAT_NHAP!B:B,"PNK")</f>
        <v>0</v>
      </c>
      <c r="K1923" s="7">
        <f>SUMIFS(NK_XUAT_NHAP!L:L,NK_XUAT_NHAP!E:E,A1923,NK_XUAT_NHAP!B:B,"PXK")</f>
        <v>0</v>
      </c>
      <c r="L1923" s="7">
        <f>SUMIFS(NK_XUAT_NHAP!O:O,NK_XUAT_NHAP!E:E,A1923,NK_XUAT_NHAP!B:B,"PXK")</f>
        <v>0</v>
      </c>
      <c r="M1923" s="7">
        <f t="shared" ref="M1923:M1984" si="122">D1923+E1923+I1923-K1923</f>
        <v>50</v>
      </c>
      <c r="N1923" s="7">
        <f t="shared" ref="N1923:N1984" si="123">G1923+J1923-L1923</f>
        <v>4095000</v>
      </c>
      <c r="O1923" s="7">
        <f t="shared" ref="O1923:O1984" si="124">+IF(M1923=0,0,N1923/M1923)</f>
        <v>81900</v>
      </c>
    </row>
    <row r="1924" spans="1:15" ht="19.5" customHeight="1" x14ac:dyDescent="0.25">
      <c r="A1924" s="106" t="s">
        <v>2614</v>
      </c>
      <c r="B1924" s="21" t="s">
        <v>1853</v>
      </c>
      <c r="C1924" s="23" t="s">
        <v>52</v>
      </c>
      <c r="D1924" s="23">
        <v>168</v>
      </c>
      <c r="E1924" s="23"/>
      <c r="F1924" s="23">
        <v>84800</v>
      </c>
      <c r="G1924" s="107">
        <f t="shared" si="121"/>
        <v>14246400</v>
      </c>
      <c r="I1924" s="7">
        <f>SUMIFS(NK_XUAT_NHAP!L:L,NK_XUAT_NHAP!E:E,A1924,NK_XUAT_NHAP!B:B,"PNK")</f>
        <v>50</v>
      </c>
      <c r="J1924" s="7">
        <f>SUMIFS(NK_XUAT_NHAP!O:O,NK_XUAT_NHAP!E:E,A1924,NK_XUAT_NHAP!B:B,"PNK")</f>
        <v>3825000</v>
      </c>
      <c r="K1924" s="7">
        <f>SUMIFS(NK_XUAT_NHAP!L:L,NK_XUAT_NHAP!E:E,A1924,NK_XUAT_NHAP!B:B,"PXK")</f>
        <v>18</v>
      </c>
      <c r="L1924" s="7">
        <f>SUMIFS(NK_XUAT_NHAP!O:O,NK_XUAT_NHAP!E:E,A1924,NK_XUAT_NHAP!B:B,"PXK")</f>
        <v>2044800</v>
      </c>
      <c r="M1924" s="7">
        <f t="shared" si="122"/>
        <v>200</v>
      </c>
      <c r="N1924" s="7">
        <f t="shared" si="123"/>
        <v>16026600</v>
      </c>
      <c r="O1924" s="7">
        <f t="shared" si="124"/>
        <v>80133</v>
      </c>
    </row>
    <row r="1925" spans="1:15" ht="19.5" customHeight="1" x14ac:dyDescent="0.25">
      <c r="A1925" s="106" t="s">
        <v>2615</v>
      </c>
      <c r="B1925" s="21" t="s">
        <v>3139</v>
      </c>
      <c r="C1925" s="23" t="s">
        <v>1</v>
      </c>
      <c r="D1925" s="23">
        <v>46</v>
      </c>
      <c r="E1925" s="23"/>
      <c r="F1925" s="23">
        <v>45800</v>
      </c>
      <c r="G1925" s="107">
        <f t="shared" si="121"/>
        <v>2106800</v>
      </c>
      <c r="I1925" s="7">
        <f>SUMIFS(NK_XUAT_NHAP!L:L,NK_XUAT_NHAP!E:E,A1925,NK_XUAT_NHAP!B:B,"PNK")</f>
        <v>150</v>
      </c>
      <c r="J1925" s="7">
        <f>SUMIFS(NK_XUAT_NHAP!O:O,NK_XUAT_NHAP!E:E,A1925,NK_XUAT_NHAP!B:B,"PNK")</f>
        <v>6210000</v>
      </c>
      <c r="K1925" s="7">
        <f>SUMIFS(NK_XUAT_NHAP!L:L,NK_XUAT_NHAP!E:E,A1925,NK_XUAT_NHAP!B:B,"PXK")</f>
        <v>198</v>
      </c>
      <c r="L1925" s="7">
        <f>SUMIFS(NK_XUAT_NHAP!O:O,NK_XUAT_NHAP!E:E,A1925,NK_XUAT_NHAP!B:B,"PXK")</f>
        <v>12132200</v>
      </c>
      <c r="M1925" s="7">
        <f t="shared" si="122"/>
        <v>-2</v>
      </c>
      <c r="N1925" s="7">
        <f t="shared" si="123"/>
        <v>-3815400</v>
      </c>
      <c r="O1925" s="7">
        <f t="shared" si="124"/>
        <v>1907700</v>
      </c>
    </row>
    <row r="1926" spans="1:15" ht="19.5" customHeight="1" x14ac:dyDescent="0.25">
      <c r="A1926" s="106" t="s">
        <v>2616</v>
      </c>
      <c r="B1926" s="21" t="s">
        <v>3140</v>
      </c>
      <c r="C1926" s="23" t="s">
        <v>1</v>
      </c>
      <c r="D1926" s="23">
        <v>34</v>
      </c>
      <c r="E1926" s="23"/>
      <c r="F1926" s="23">
        <v>50900</v>
      </c>
      <c r="G1926" s="107">
        <f t="shared" si="121"/>
        <v>1730600</v>
      </c>
      <c r="I1926" s="7">
        <f>SUMIFS(NK_XUAT_NHAP!L:L,NK_XUAT_NHAP!E:E,A1926,NK_XUAT_NHAP!B:B,"PNK")</f>
        <v>665</v>
      </c>
      <c r="J1926" s="7">
        <f>SUMIFS(NK_XUAT_NHAP!O:O,NK_XUAT_NHAP!E:E,A1926,NK_XUAT_NHAP!B:B,"PNK")</f>
        <v>30523500</v>
      </c>
      <c r="K1926" s="7">
        <f>SUMIFS(NK_XUAT_NHAP!L:L,NK_XUAT_NHAP!E:E,A1926,NK_XUAT_NHAP!B:B,"PXK")</f>
        <v>692</v>
      </c>
      <c r="L1926" s="7">
        <f>SUMIFS(NK_XUAT_NHAP!O:O,NK_XUAT_NHAP!E:E,A1926,NK_XUAT_NHAP!B:B,"PXK")</f>
        <v>40977800</v>
      </c>
      <c r="M1926" s="7">
        <f t="shared" si="122"/>
        <v>7</v>
      </c>
      <c r="N1926" s="7">
        <f t="shared" si="123"/>
        <v>-8723700</v>
      </c>
      <c r="O1926" s="7">
        <f t="shared" si="124"/>
        <v>-1246242.857142857</v>
      </c>
    </row>
    <row r="1927" spans="1:15" ht="19.5" customHeight="1" x14ac:dyDescent="0.25">
      <c r="A1927" s="106" t="s">
        <v>2617</v>
      </c>
      <c r="B1927" s="21" t="s">
        <v>3141</v>
      </c>
      <c r="C1927" s="23" t="s">
        <v>1</v>
      </c>
      <c r="D1927" s="23">
        <v>64</v>
      </c>
      <c r="E1927" s="23"/>
      <c r="F1927" s="23">
        <v>56300</v>
      </c>
      <c r="G1927" s="107">
        <f t="shared" si="121"/>
        <v>3603200</v>
      </c>
      <c r="I1927" s="7">
        <f>SUMIFS(NK_XUAT_NHAP!L:L,NK_XUAT_NHAP!E:E,A1927,NK_XUAT_NHAP!B:B,"PNK")</f>
        <v>0</v>
      </c>
      <c r="J1927" s="7">
        <f>SUMIFS(NK_XUAT_NHAP!O:O,NK_XUAT_NHAP!E:E,A1927,NK_XUAT_NHAP!B:B,"PNK")</f>
        <v>0</v>
      </c>
      <c r="K1927" s="7">
        <f>SUMIFS(NK_XUAT_NHAP!L:L,NK_XUAT_NHAP!E:E,A1927,NK_XUAT_NHAP!B:B,"PXK")</f>
        <v>64</v>
      </c>
      <c r="L1927" s="7">
        <f>SUMIFS(NK_XUAT_NHAP!O:O,NK_XUAT_NHAP!E:E,A1927,NK_XUAT_NHAP!B:B,"PXK")</f>
        <v>4261000</v>
      </c>
      <c r="M1927" s="7">
        <f t="shared" si="122"/>
        <v>0</v>
      </c>
      <c r="N1927" s="7">
        <f t="shared" si="123"/>
        <v>-657800</v>
      </c>
      <c r="O1927" s="7">
        <f t="shared" si="124"/>
        <v>0</v>
      </c>
    </row>
    <row r="1928" spans="1:15" ht="19.5" customHeight="1" x14ac:dyDescent="0.25">
      <c r="A1928" s="106" t="s">
        <v>2618</v>
      </c>
      <c r="B1928" s="21" t="s">
        <v>3142</v>
      </c>
      <c r="C1928" s="23" t="s">
        <v>1</v>
      </c>
      <c r="D1928" s="23">
        <v>2</v>
      </c>
      <c r="E1928" s="23"/>
      <c r="F1928" s="23">
        <v>66300</v>
      </c>
      <c r="G1928" s="107">
        <f t="shared" si="121"/>
        <v>132600</v>
      </c>
      <c r="I1928" s="7">
        <f>SUMIFS(NK_XUAT_NHAP!L:L,NK_XUAT_NHAP!E:E,A1928,NK_XUAT_NHAP!B:B,"PNK")</f>
        <v>0</v>
      </c>
      <c r="J1928" s="7">
        <f>SUMIFS(NK_XUAT_NHAP!O:O,NK_XUAT_NHAP!E:E,A1928,NK_XUAT_NHAP!B:B,"PNK")</f>
        <v>0</v>
      </c>
      <c r="K1928" s="7">
        <f>SUMIFS(NK_XUAT_NHAP!L:L,NK_XUAT_NHAP!E:E,A1928,NK_XUAT_NHAP!B:B,"PXK")</f>
        <v>0</v>
      </c>
      <c r="L1928" s="7">
        <f>SUMIFS(NK_XUAT_NHAP!O:O,NK_XUAT_NHAP!E:E,A1928,NK_XUAT_NHAP!B:B,"PXK")</f>
        <v>0</v>
      </c>
      <c r="M1928" s="7">
        <f t="shared" si="122"/>
        <v>2</v>
      </c>
      <c r="N1928" s="7">
        <f t="shared" si="123"/>
        <v>132600</v>
      </c>
      <c r="O1928" s="7">
        <f t="shared" si="124"/>
        <v>66300</v>
      </c>
    </row>
    <row r="1929" spans="1:15" ht="19.5" customHeight="1" x14ac:dyDescent="0.25">
      <c r="A1929" s="106" t="s">
        <v>2622</v>
      </c>
      <c r="B1929" s="21" t="s">
        <v>1859</v>
      </c>
      <c r="C1929" s="23">
        <v>0</v>
      </c>
      <c r="D1929" s="23">
        <v>0</v>
      </c>
      <c r="E1929" s="23"/>
      <c r="F1929" s="23">
        <v>0</v>
      </c>
      <c r="G1929" s="107">
        <f t="shared" si="121"/>
        <v>0</v>
      </c>
      <c r="I1929" s="7">
        <f>SUMIFS(NK_XUAT_NHAP!L:L,NK_XUAT_NHAP!E:E,A1929,NK_XUAT_NHAP!B:B,"PNK")</f>
        <v>0</v>
      </c>
      <c r="J1929" s="7">
        <f>SUMIFS(NK_XUAT_NHAP!O:O,NK_XUAT_NHAP!E:E,A1929,NK_XUAT_NHAP!B:B,"PNK")</f>
        <v>0</v>
      </c>
      <c r="K1929" s="7">
        <f>SUMIFS(NK_XUAT_NHAP!L:L,NK_XUAT_NHAP!E:E,A1929,NK_XUAT_NHAP!B:B,"PXK")</f>
        <v>0</v>
      </c>
      <c r="L1929" s="7">
        <f>SUMIFS(NK_XUAT_NHAP!O:O,NK_XUAT_NHAP!E:E,A1929,NK_XUAT_NHAP!B:B,"PXK")</f>
        <v>0</v>
      </c>
      <c r="M1929" s="7">
        <f t="shared" si="122"/>
        <v>0</v>
      </c>
      <c r="N1929" s="7">
        <f t="shared" si="123"/>
        <v>0</v>
      </c>
      <c r="O1929" s="7">
        <f t="shared" si="124"/>
        <v>0</v>
      </c>
    </row>
    <row r="1930" spans="1:15" ht="19.5" customHeight="1" x14ac:dyDescent="0.25">
      <c r="A1930" s="106" t="s">
        <v>2623</v>
      </c>
      <c r="B1930" s="21" t="s">
        <v>1861</v>
      </c>
      <c r="C1930" s="23" t="s">
        <v>52</v>
      </c>
      <c r="D1930" s="23">
        <v>0</v>
      </c>
      <c r="E1930" s="23"/>
      <c r="F1930" s="23">
        <v>4740000</v>
      </c>
      <c r="G1930" s="107">
        <f t="shared" si="121"/>
        <v>0</v>
      </c>
      <c r="I1930" s="7">
        <f>SUMIFS(NK_XUAT_NHAP!L:L,NK_XUAT_NHAP!E:E,A1930,NK_XUAT_NHAP!B:B,"PNK")</f>
        <v>0</v>
      </c>
      <c r="J1930" s="7">
        <f>SUMIFS(NK_XUAT_NHAP!O:O,NK_XUAT_NHAP!E:E,A1930,NK_XUAT_NHAP!B:B,"PNK")</f>
        <v>0</v>
      </c>
      <c r="K1930" s="7">
        <f>SUMIFS(NK_XUAT_NHAP!L:L,NK_XUAT_NHAP!E:E,A1930,NK_XUAT_NHAP!B:B,"PXK")</f>
        <v>0</v>
      </c>
      <c r="L1930" s="7">
        <f>SUMIFS(NK_XUAT_NHAP!O:O,NK_XUAT_NHAP!E:E,A1930,NK_XUAT_NHAP!B:B,"PXK")</f>
        <v>0</v>
      </c>
      <c r="M1930" s="7">
        <f t="shared" si="122"/>
        <v>0</v>
      </c>
      <c r="N1930" s="7">
        <f t="shared" si="123"/>
        <v>0</v>
      </c>
      <c r="O1930" s="7">
        <f t="shared" si="124"/>
        <v>0</v>
      </c>
    </row>
    <row r="1931" spans="1:15" ht="19.5" customHeight="1" x14ac:dyDescent="0.25">
      <c r="A1931" s="106" t="s">
        <v>2624</v>
      </c>
      <c r="B1931" s="21" t="s">
        <v>1863</v>
      </c>
      <c r="C1931" s="23" t="s">
        <v>1864</v>
      </c>
      <c r="D1931" s="23">
        <v>0</v>
      </c>
      <c r="E1931" s="23"/>
      <c r="F1931" s="23">
        <v>3529700</v>
      </c>
      <c r="G1931" s="107">
        <f t="shared" si="121"/>
        <v>0</v>
      </c>
      <c r="I1931" s="7">
        <f>SUMIFS(NK_XUAT_NHAP!L:L,NK_XUAT_NHAP!E:E,A1931,NK_XUAT_NHAP!B:B,"PNK")</f>
        <v>0</v>
      </c>
      <c r="J1931" s="7">
        <f>SUMIFS(NK_XUAT_NHAP!O:O,NK_XUAT_NHAP!E:E,A1931,NK_XUAT_NHAP!B:B,"PNK")</f>
        <v>0</v>
      </c>
      <c r="K1931" s="7">
        <f>SUMIFS(NK_XUAT_NHAP!L:L,NK_XUAT_NHAP!E:E,A1931,NK_XUAT_NHAP!B:B,"PXK")</f>
        <v>0</v>
      </c>
      <c r="L1931" s="7">
        <f>SUMIFS(NK_XUAT_NHAP!O:O,NK_XUAT_NHAP!E:E,A1931,NK_XUAT_NHAP!B:B,"PXK")</f>
        <v>0</v>
      </c>
      <c r="M1931" s="7">
        <f t="shared" si="122"/>
        <v>0</v>
      </c>
      <c r="N1931" s="7">
        <f t="shared" si="123"/>
        <v>0</v>
      </c>
      <c r="O1931" s="7">
        <f t="shared" si="124"/>
        <v>0</v>
      </c>
    </row>
    <row r="1932" spans="1:15" ht="19.5" customHeight="1" x14ac:dyDescent="0.25">
      <c r="A1932" s="106" t="s">
        <v>2625</v>
      </c>
      <c r="B1932" s="21" t="s">
        <v>1866</v>
      </c>
      <c r="C1932" s="23" t="s">
        <v>73</v>
      </c>
      <c r="D1932" s="23">
        <v>0</v>
      </c>
      <c r="E1932" s="23"/>
      <c r="F1932" s="23">
        <v>142200</v>
      </c>
      <c r="G1932" s="107">
        <f t="shared" si="121"/>
        <v>0</v>
      </c>
      <c r="I1932" s="7">
        <f>SUMIFS(NK_XUAT_NHAP!L:L,NK_XUAT_NHAP!E:E,A1932,NK_XUAT_NHAP!B:B,"PNK")</f>
        <v>0</v>
      </c>
      <c r="J1932" s="7">
        <f>SUMIFS(NK_XUAT_NHAP!O:O,NK_XUAT_NHAP!E:E,A1932,NK_XUAT_NHAP!B:B,"PNK")</f>
        <v>0</v>
      </c>
      <c r="K1932" s="7">
        <f>SUMIFS(NK_XUAT_NHAP!L:L,NK_XUAT_NHAP!E:E,A1932,NK_XUAT_NHAP!B:B,"PXK")</f>
        <v>0</v>
      </c>
      <c r="L1932" s="7">
        <f>SUMIFS(NK_XUAT_NHAP!O:O,NK_XUAT_NHAP!E:E,A1932,NK_XUAT_NHAP!B:B,"PXK")</f>
        <v>0</v>
      </c>
      <c r="M1932" s="7">
        <f t="shared" si="122"/>
        <v>0</v>
      </c>
      <c r="N1932" s="7">
        <f t="shared" si="123"/>
        <v>0</v>
      </c>
      <c r="O1932" s="7">
        <f t="shared" si="124"/>
        <v>0</v>
      </c>
    </row>
    <row r="1933" spans="1:15" ht="19.5" customHeight="1" x14ac:dyDescent="0.25">
      <c r="A1933" s="106" t="s">
        <v>2626</v>
      </c>
      <c r="B1933" s="21" t="s">
        <v>1868</v>
      </c>
      <c r="C1933" s="23" t="s">
        <v>73</v>
      </c>
      <c r="D1933" s="23">
        <v>0</v>
      </c>
      <c r="E1933" s="23"/>
      <c r="F1933" s="23">
        <v>155400</v>
      </c>
      <c r="G1933" s="107">
        <f t="shared" si="121"/>
        <v>0</v>
      </c>
      <c r="I1933" s="7">
        <f>SUMIFS(NK_XUAT_NHAP!L:L,NK_XUAT_NHAP!E:E,A1933,NK_XUAT_NHAP!B:B,"PNK")</f>
        <v>0</v>
      </c>
      <c r="J1933" s="7">
        <f>SUMIFS(NK_XUAT_NHAP!O:O,NK_XUAT_NHAP!E:E,A1933,NK_XUAT_NHAP!B:B,"PNK")</f>
        <v>0</v>
      </c>
      <c r="K1933" s="7">
        <f>SUMIFS(NK_XUAT_NHAP!L:L,NK_XUAT_NHAP!E:E,A1933,NK_XUAT_NHAP!B:B,"PXK")</f>
        <v>0</v>
      </c>
      <c r="L1933" s="7">
        <f>SUMIFS(NK_XUAT_NHAP!O:O,NK_XUAT_NHAP!E:E,A1933,NK_XUAT_NHAP!B:B,"PXK")</f>
        <v>0</v>
      </c>
      <c r="M1933" s="7">
        <f t="shared" si="122"/>
        <v>0</v>
      </c>
      <c r="N1933" s="7">
        <f t="shared" si="123"/>
        <v>0</v>
      </c>
      <c r="O1933" s="7">
        <f t="shared" si="124"/>
        <v>0</v>
      </c>
    </row>
    <row r="1934" spans="1:15" ht="19.5" customHeight="1" x14ac:dyDescent="0.25">
      <c r="A1934" s="106" t="s">
        <v>2627</v>
      </c>
      <c r="B1934" s="21" t="s">
        <v>1870</v>
      </c>
      <c r="C1934" s="23" t="s">
        <v>490</v>
      </c>
      <c r="D1934" s="23">
        <v>0</v>
      </c>
      <c r="E1934" s="23"/>
      <c r="F1934" s="23">
        <v>110900</v>
      </c>
      <c r="G1934" s="107">
        <f t="shared" si="121"/>
        <v>0</v>
      </c>
      <c r="I1934" s="7">
        <f>SUMIFS(NK_XUAT_NHAP!L:L,NK_XUAT_NHAP!E:E,A1934,NK_XUAT_NHAP!B:B,"PNK")</f>
        <v>0</v>
      </c>
      <c r="J1934" s="7">
        <f>SUMIFS(NK_XUAT_NHAP!O:O,NK_XUAT_NHAP!E:E,A1934,NK_XUAT_NHAP!B:B,"PNK")</f>
        <v>0</v>
      </c>
      <c r="K1934" s="7">
        <f>SUMIFS(NK_XUAT_NHAP!L:L,NK_XUAT_NHAP!E:E,A1934,NK_XUAT_NHAP!B:B,"PXK")</f>
        <v>0</v>
      </c>
      <c r="L1934" s="7">
        <f>SUMIFS(NK_XUAT_NHAP!O:O,NK_XUAT_NHAP!E:E,A1934,NK_XUAT_NHAP!B:B,"PXK")</f>
        <v>0</v>
      </c>
      <c r="M1934" s="7">
        <f t="shared" si="122"/>
        <v>0</v>
      </c>
      <c r="N1934" s="7">
        <f t="shared" si="123"/>
        <v>0</v>
      </c>
      <c r="O1934" s="7">
        <f t="shared" si="124"/>
        <v>0</v>
      </c>
    </row>
    <row r="1935" spans="1:15" ht="19.5" customHeight="1" x14ac:dyDescent="0.25">
      <c r="A1935" s="106" t="s">
        <v>2628</v>
      </c>
      <c r="B1935" s="21" t="s">
        <v>1872</v>
      </c>
      <c r="C1935" s="23" t="s">
        <v>490</v>
      </c>
      <c r="D1935" s="23">
        <v>0</v>
      </c>
      <c r="E1935" s="23"/>
      <c r="F1935" s="23">
        <v>2942300</v>
      </c>
      <c r="G1935" s="107">
        <f t="shared" si="121"/>
        <v>0</v>
      </c>
      <c r="I1935" s="7">
        <f>SUMIFS(NK_XUAT_NHAP!L:L,NK_XUAT_NHAP!E:E,A1935,NK_XUAT_NHAP!B:B,"PNK")</f>
        <v>0</v>
      </c>
      <c r="J1935" s="7">
        <f>SUMIFS(NK_XUAT_NHAP!O:O,NK_XUAT_NHAP!E:E,A1935,NK_XUAT_NHAP!B:B,"PNK")</f>
        <v>0</v>
      </c>
      <c r="K1935" s="7">
        <f>SUMIFS(NK_XUAT_NHAP!L:L,NK_XUAT_NHAP!E:E,A1935,NK_XUAT_NHAP!B:B,"PXK")</f>
        <v>0</v>
      </c>
      <c r="L1935" s="7">
        <f>SUMIFS(NK_XUAT_NHAP!O:O,NK_XUAT_NHAP!E:E,A1935,NK_XUAT_NHAP!B:B,"PXK")</f>
        <v>0</v>
      </c>
      <c r="M1935" s="7">
        <f t="shared" si="122"/>
        <v>0</v>
      </c>
      <c r="N1935" s="7">
        <f t="shared" si="123"/>
        <v>0</v>
      </c>
      <c r="O1935" s="7">
        <f t="shared" si="124"/>
        <v>0</v>
      </c>
    </row>
    <row r="1936" spans="1:15" ht="19.5" customHeight="1" x14ac:dyDescent="0.25">
      <c r="A1936" s="106" t="s">
        <v>2629</v>
      </c>
      <c r="B1936" s="21" t="s">
        <v>1874</v>
      </c>
      <c r="C1936" s="23" t="s">
        <v>490</v>
      </c>
      <c r="D1936" s="23">
        <v>0</v>
      </c>
      <c r="E1936" s="23"/>
      <c r="F1936" s="23">
        <v>1492600</v>
      </c>
      <c r="G1936" s="107">
        <f t="shared" si="121"/>
        <v>0</v>
      </c>
      <c r="I1936" s="7">
        <f>SUMIFS(NK_XUAT_NHAP!L:L,NK_XUAT_NHAP!E:E,A1936,NK_XUAT_NHAP!B:B,"PNK")</f>
        <v>0</v>
      </c>
      <c r="J1936" s="7">
        <f>SUMIFS(NK_XUAT_NHAP!O:O,NK_XUAT_NHAP!E:E,A1936,NK_XUAT_NHAP!B:B,"PNK")</f>
        <v>0</v>
      </c>
      <c r="K1936" s="7">
        <f>SUMIFS(NK_XUAT_NHAP!L:L,NK_XUAT_NHAP!E:E,A1936,NK_XUAT_NHAP!B:B,"PXK")</f>
        <v>0</v>
      </c>
      <c r="L1936" s="7">
        <f>SUMIFS(NK_XUAT_NHAP!O:O,NK_XUAT_NHAP!E:E,A1936,NK_XUAT_NHAP!B:B,"PXK")</f>
        <v>0</v>
      </c>
      <c r="M1936" s="7">
        <f t="shared" si="122"/>
        <v>0</v>
      </c>
      <c r="N1936" s="7">
        <f t="shared" si="123"/>
        <v>0</v>
      </c>
      <c r="O1936" s="7">
        <f t="shared" si="124"/>
        <v>0</v>
      </c>
    </row>
    <row r="1937" spans="1:15" ht="19.5" customHeight="1" x14ac:dyDescent="0.25">
      <c r="A1937" s="106" t="s">
        <v>2630</v>
      </c>
      <c r="B1937" s="21" t="s">
        <v>1876</v>
      </c>
      <c r="C1937" s="23" t="s">
        <v>490</v>
      </c>
      <c r="D1937" s="23">
        <v>0</v>
      </c>
      <c r="E1937" s="23"/>
      <c r="F1937" s="23">
        <v>1996800</v>
      </c>
      <c r="G1937" s="107">
        <f t="shared" si="121"/>
        <v>0</v>
      </c>
      <c r="I1937" s="7">
        <f>SUMIFS(NK_XUAT_NHAP!L:L,NK_XUAT_NHAP!E:E,A1937,NK_XUAT_NHAP!B:B,"PNK")</f>
        <v>0</v>
      </c>
      <c r="J1937" s="7">
        <f>SUMIFS(NK_XUAT_NHAP!O:O,NK_XUAT_NHAP!E:E,A1937,NK_XUAT_NHAP!B:B,"PNK")</f>
        <v>0</v>
      </c>
      <c r="K1937" s="7">
        <f>SUMIFS(NK_XUAT_NHAP!L:L,NK_XUAT_NHAP!E:E,A1937,NK_XUAT_NHAP!B:B,"PXK")</f>
        <v>0</v>
      </c>
      <c r="L1937" s="7">
        <f>SUMIFS(NK_XUAT_NHAP!O:O,NK_XUAT_NHAP!E:E,A1937,NK_XUAT_NHAP!B:B,"PXK")</f>
        <v>0</v>
      </c>
      <c r="M1937" s="7">
        <f t="shared" si="122"/>
        <v>0</v>
      </c>
      <c r="N1937" s="7">
        <f t="shared" si="123"/>
        <v>0</v>
      </c>
      <c r="O1937" s="7">
        <f t="shared" si="124"/>
        <v>0</v>
      </c>
    </row>
    <row r="1938" spans="1:15" ht="19.5" customHeight="1" x14ac:dyDescent="0.25">
      <c r="A1938" s="106" t="s">
        <v>2631</v>
      </c>
      <c r="B1938" s="21" t="s">
        <v>1878</v>
      </c>
      <c r="C1938" s="23" t="s">
        <v>490</v>
      </c>
      <c r="D1938" s="23">
        <v>0</v>
      </c>
      <c r="E1938" s="23"/>
      <c r="F1938" s="23">
        <v>1554500</v>
      </c>
      <c r="G1938" s="107">
        <f t="shared" si="121"/>
        <v>0</v>
      </c>
      <c r="I1938" s="7">
        <f>SUMIFS(NK_XUAT_NHAP!L:L,NK_XUAT_NHAP!E:E,A1938,NK_XUAT_NHAP!B:B,"PNK")</f>
        <v>0</v>
      </c>
      <c r="J1938" s="7">
        <f>SUMIFS(NK_XUAT_NHAP!O:O,NK_XUAT_NHAP!E:E,A1938,NK_XUAT_NHAP!B:B,"PNK")</f>
        <v>0</v>
      </c>
      <c r="K1938" s="7">
        <f>SUMIFS(NK_XUAT_NHAP!L:L,NK_XUAT_NHAP!E:E,A1938,NK_XUAT_NHAP!B:B,"PXK")</f>
        <v>0</v>
      </c>
      <c r="L1938" s="7">
        <f>SUMIFS(NK_XUAT_NHAP!O:O,NK_XUAT_NHAP!E:E,A1938,NK_XUAT_NHAP!B:B,"PXK")</f>
        <v>0</v>
      </c>
      <c r="M1938" s="7">
        <f t="shared" si="122"/>
        <v>0</v>
      </c>
      <c r="N1938" s="7">
        <f t="shared" si="123"/>
        <v>0</v>
      </c>
      <c r="O1938" s="7">
        <f t="shared" si="124"/>
        <v>0</v>
      </c>
    </row>
    <row r="1939" spans="1:15" ht="19.5" customHeight="1" x14ac:dyDescent="0.25">
      <c r="A1939" s="106" t="s">
        <v>2632</v>
      </c>
      <c r="B1939" s="21" t="s">
        <v>1880</v>
      </c>
      <c r="C1939" s="23" t="s">
        <v>490</v>
      </c>
      <c r="D1939" s="23">
        <v>0</v>
      </c>
      <c r="E1939" s="23"/>
      <c r="F1939" s="23">
        <v>2556800</v>
      </c>
      <c r="G1939" s="107">
        <f t="shared" si="121"/>
        <v>0</v>
      </c>
      <c r="I1939" s="7">
        <f>SUMIFS(NK_XUAT_NHAP!L:L,NK_XUAT_NHAP!E:E,A1939,NK_XUAT_NHAP!B:B,"PNK")</f>
        <v>0</v>
      </c>
      <c r="J1939" s="7">
        <f>SUMIFS(NK_XUAT_NHAP!O:O,NK_XUAT_NHAP!E:E,A1939,NK_XUAT_NHAP!B:B,"PNK")</f>
        <v>0</v>
      </c>
      <c r="K1939" s="7">
        <f>SUMIFS(NK_XUAT_NHAP!L:L,NK_XUAT_NHAP!E:E,A1939,NK_XUAT_NHAP!B:B,"PXK")</f>
        <v>0</v>
      </c>
      <c r="L1939" s="7">
        <f>SUMIFS(NK_XUAT_NHAP!O:O,NK_XUAT_NHAP!E:E,A1939,NK_XUAT_NHAP!B:B,"PXK")</f>
        <v>0</v>
      </c>
      <c r="M1939" s="7">
        <f t="shared" si="122"/>
        <v>0</v>
      </c>
      <c r="N1939" s="7">
        <f t="shared" si="123"/>
        <v>0</v>
      </c>
      <c r="O1939" s="7">
        <f t="shared" si="124"/>
        <v>0</v>
      </c>
    </row>
    <row r="1940" spans="1:15" ht="19.5" customHeight="1" x14ac:dyDescent="0.25">
      <c r="A1940" s="106" t="s">
        <v>2633</v>
      </c>
      <c r="B1940" s="21" t="s">
        <v>1882</v>
      </c>
      <c r="C1940" s="23" t="s">
        <v>490</v>
      </c>
      <c r="D1940" s="23">
        <v>0</v>
      </c>
      <c r="E1940" s="23"/>
      <c r="F1940" s="23">
        <v>3019200</v>
      </c>
      <c r="G1940" s="107">
        <f t="shared" si="121"/>
        <v>0</v>
      </c>
      <c r="I1940" s="7">
        <f>SUMIFS(NK_XUAT_NHAP!L:L,NK_XUAT_NHAP!E:E,A1940,NK_XUAT_NHAP!B:B,"PNK")</f>
        <v>0</v>
      </c>
      <c r="J1940" s="7">
        <f>SUMIFS(NK_XUAT_NHAP!O:O,NK_XUAT_NHAP!E:E,A1940,NK_XUAT_NHAP!B:B,"PNK")</f>
        <v>0</v>
      </c>
      <c r="K1940" s="7">
        <f>SUMIFS(NK_XUAT_NHAP!L:L,NK_XUAT_NHAP!E:E,A1940,NK_XUAT_NHAP!B:B,"PXK")</f>
        <v>0</v>
      </c>
      <c r="L1940" s="7">
        <f>SUMIFS(NK_XUAT_NHAP!O:O,NK_XUAT_NHAP!E:E,A1940,NK_XUAT_NHAP!B:B,"PXK")</f>
        <v>0</v>
      </c>
      <c r="M1940" s="7">
        <f t="shared" si="122"/>
        <v>0</v>
      </c>
      <c r="N1940" s="7">
        <f t="shared" si="123"/>
        <v>0</v>
      </c>
      <c r="O1940" s="7">
        <f t="shared" si="124"/>
        <v>0</v>
      </c>
    </row>
    <row r="1941" spans="1:15" ht="19.5" customHeight="1" x14ac:dyDescent="0.25">
      <c r="A1941" s="106" t="s">
        <v>2634</v>
      </c>
      <c r="B1941" s="21" t="s">
        <v>1884</v>
      </c>
      <c r="C1941" s="23" t="s">
        <v>490</v>
      </c>
      <c r="D1941" s="23">
        <v>0</v>
      </c>
      <c r="E1941" s="23"/>
      <c r="F1941" s="23">
        <v>3726000</v>
      </c>
      <c r="G1941" s="107">
        <f t="shared" si="121"/>
        <v>0</v>
      </c>
      <c r="I1941" s="7">
        <f>SUMIFS(NK_XUAT_NHAP!L:L,NK_XUAT_NHAP!E:E,A1941,NK_XUAT_NHAP!B:B,"PNK")</f>
        <v>0</v>
      </c>
      <c r="J1941" s="7">
        <f>SUMIFS(NK_XUAT_NHAP!O:O,NK_XUAT_NHAP!E:E,A1941,NK_XUAT_NHAP!B:B,"PNK")</f>
        <v>0</v>
      </c>
      <c r="K1941" s="7">
        <f>SUMIFS(NK_XUAT_NHAP!L:L,NK_XUAT_NHAP!E:E,A1941,NK_XUAT_NHAP!B:B,"PXK")</f>
        <v>0</v>
      </c>
      <c r="L1941" s="7">
        <f>SUMIFS(NK_XUAT_NHAP!O:O,NK_XUAT_NHAP!E:E,A1941,NK_XUAT_NHAP!B:B,"PXK")</f>
        <v>0</v>
      </c>
      <c r="M1941" s="7">
        <f t="shared" si="122"/>
        <v>0</v>
      </c>
      <c r="N1941" s="7">
        <f t="shared" si="123"/>
        <v>0</v>
      </c>
      <c r="O1941" s="7">
        <f t="shared" si="124"/>
        <v>0</v>
      </c>
    </row>
    <row r="1942" spans="1:15" ht="19.5" customHeight="1" x14ac:dyDescent="0.25">
      <c r="A1942" s="106" t="s">
        <v>2635</v>
      </c>
      <c r="B1942" s="21" t="s">
        <v>1886</v>
      </c>
      <c r="C1942" s="23" t="s">
        <v>490</v>
      </c>
      <c r="D1942" s="23">
        <v>0</v>
      </c>
      <c r="E1942" s="23"/>
      <c r="F1942" s="23">
        <v>4753900</v>
      </c>
      <c r="G1942" s="107">
        <f t="shared" si="121"/>
        <v>0</v>
      </c>
      <c r="I1942" s="7">
        <f>SUMIFS(NK_XUAT_NHAP!L:L,NK_XUAT_NHAP!E:E,A1942,NK_XUAT_NHAP!B:B,"PNK")</f>
        <v>0</v>
      </c>
      <c r="J1942" s="7">
        <f>SUMIFS(NK_XUAT_NHAP!O:O,NK_XUAT_NHAP!E:E,A1942,NK_XUAT_NHAP!B:B,"PNK")</f>
        <v>0</v>
      </c>
      <c r="K1942" s="7">
        <f>SUMIFS(NK_XUAT_NHAP!L:L,NK_XUAT_NHAP!E:E,A1942,NK_XUAT_NHAP!B:B,"PXK")</f>
        <v>0</v>
      </c>
      <c r="L1942" s="7">
        <f>SUMIFS(NK_XUAT_NHAP!O:O,NK_XUAT_NHAP!E:E,A1942,NK_XUAT_NHAP!B:B,"PXK")</f>
        <v>0</v>
      </c>
      <c r="M1942" s="7">
        <f t="shared" si="122"/>
        <v>0</v>
      </c>
      <c r="N1942" s="7">
        <f t="shared" si="123"/>
        <v>0</v>
      </c>
      <c r="O1942" s="7">
        <f t="shared" si="124"/>
        <v>0</v>
      </c>
    </row>
    <row r="1943" spans="1:15" ht="19.5" customHeight="1" x14ac:dyDescent="0.25">
      <c r="A1943" s="106" t="s">
        <v>2619</v>
      </c>
      <c r="B1943" s="21" t="s">
        <v>3290</v>
      </c>
      <c r="C1943" s="23" t="s">
        <v>1</v>
      </c>
      <c r="D1943" s="23">
        <v>295</v>
      </c>
      <c r="E1943" s="23"/>
      <c r="F1943" s="23">
        <v>69300</v>
      </c>
      <c r="G1943" s="107">
        <f t="shared" si="121"/>
        <v>20443500</v>
      </c>
      <c r="I1943" s="7">
        <f>SUMIFS(NK_XUAT_NHAP!L:L,NK_XUAT_NHAP!E:E,A1943,NK_XUAT_NHAP!B:B,"PNK")</f>
        <v>0</v>
      </c>
      <c r="J1943" s="7">
        <f>SUMIFS(NK_XUAT_NHAP!O:O,NK_XUAT_NHAP!E:E,A1943,NK_XUAT_NHAP!B:B,"PNK")</f>
        <v>0</v>
      </c>
      <c r="K1943" s="7">
        <f>SUMIFS(NK_XUAT_NHAP!L:L,NK_XUAT_NHAP!E:E,A1943,NK_XUAT_NHAP!B:B,"PXK")</f>
        <v>0</v>
      </c>
      <c r="L1943" s="7">
        <f>SUMIFS(NK_XUAT_NHAP!O:O,NK_XUAT_NHAP!E:E,A1943,NK_XUAT_NHAP!B:B,"PXK")</f>
        <v>0</v>
      </c>
      <c r="M1943" s="7">
        <f t="shared" si="122"/>
        <v>295</v>
      </c>
      <c r="N1943" s="7">
        <f t="shared" si="123"/>
        <v>20443500</v>
      </c>
      <c r="O1943" s="7">
        <f t="shared" si="124"/>
        <v>69300</v>
      </c>
    </row>
    <row r="1944" spans="1:15" ht="19.5" customHeight="1" x14ac:dyDescent="0.25">
      <c r="A1944" s="106" t="s">
        <v>2620</v>
      </c>
      <c r="B1944" s="21" t="s">
        <v>3291</v>
      </c>
      <c r="C1944" s="23" t="s">
        <v>1</v>
      </c>
      <c r="D1944" s="23">
        <v>1666</v>
      </c>
      <c r="E1944" s="23"/>
      <c r="F1944" s="23">
        <v>61400</v>
      </c>
      <c r="G1944" s="107">
        <f t="shared" si="121"/>
        <v>102292400</v>
      </c>
      <c r="I1944" s="7">
        <f>SUMIFS(NK_XUAT_NHAP!L:L,NK_XUAT_NHAP!E:E,A1944,NK_XUAT_NHAP!B:B,"PNK")</f>
        <v>0</v>
      </c>
      <c r="J1944" s="7">
        <f>SUMIFS(NK_XUAT_NHAP!O:O,NK_XUAT_NHAP!E:E,A1944,NK_XUAT_NHAP!B:B,"PNK")</f>
        <v>0</v>
      </c>
      <c r="K1944" s="7">
        <f>SUMIFS(NK_XUAT_NHAP!L:L,NK_XUAT_NHAP!E:E,A1944,NK_XUAT_NHAP!B:B,"PXK")</f>
        <v>0</v>
      </c>
      <c r="L1944" s="7">
        <f>SUMIFS(NK_XUAT_NHAP!O:O,NK_XUAT_NHAP!E:E,A1944,NK_XUAT_NHAP!B:B,"PXK")</f>
        <v>0</v>
      </c>
      <c r="M1944" s="7">
        <f t="shared" si="122"/>
        <v>1666</v>
      </c>
      <c r="N1944" s="7">
        <f t="shared" si="123"/>
        <v>102292400</v>
      </c>
      <c r="O1944" s="7">
        <f t="shared" si="124"/>
        <v>61400</v>
      </c>
    </row>
    <row r="1945" spans="1:15" ht="19.5" customHeight="1" x14ac:dyDescent="0.25">
      <c r="A1945" s="106" t="s">
        <v>2636</v>
      </c>
      <c r="B1945" s="21" t="s">
        <v>3292</v>
      </c>
      <c r="C1945" s="23" t="s">
        <v>1</v>
      </c>
      <c r="D1945" s="23">
        <v>0</v>
      </c>
      <c r="E1945" s="23"/>
      <c r="F1945" s="23">
        <v>33000</v>
      </c>
      <c r="G1945" s="107">
        <f t="shared" si="121"/>
        <v>0</v>
      </c>
      <c r="I1945" s="7">
        <f>SUMIFS(NK_XUAT_NHAP!L:L,NK_XUAT_NHAP!E:E,A1945,NK_XUAT_NHAP!B:B,"PNK")</f>
        <v>0</v>
      </c>
      <c r="J1945" s="7">
        <f>SUMIFS(NK_XUAT_NHAP!O:O,NK_XUAT_NHAP!E:E,A1945,NK_XUAT_NHAP!B:B,"PNK")</f>
        <v>0</v>
      </c>
      <c r="K1945" s="7">
        <f>SUMIFS(NK_XUAT_NHAP!L:L,NK_XUAT_NHAP!E:E,A1945,NK_XUAT_NHAP!B:B,"PXK")</f>
        <v>0</v>
      </c>
      <c r="L1945" s="7">
        <f>SUMIFS(NK_XUAT_NHAP!O:O,NK_XUAT_NHAP!E:E,A1945,NK_XUAT_NHAP!B:B,"PXK")</f>
        <v>0</v>
      </c>
      <c r="M1945" s="7">
        <f t="shared" si="122"/>
        <v>0</v>
      </c>
      <c r="N1945" s="7">
        <f t="shared" si="123"/>
        <v>0</v>
      </c>
      <c r="O1945" s="7">
        <f t="shared" si="124"/>
        <v>0</v>
      </c>
    </row>
    <row r="1946" spans="1:15" ht="19.5" customHeight="1" x14ac:dyDescent="0.25">
      <c r="A1946" s="106" t="s">
        <v>2637</v>
      </c>
      <c r="B1946" s="21" t="s">
        <v>2675</v>
      </c>
      <c r="C1946" s="23" t="s">
        <v>1</v>
      </c>
      <c r="D1946" s="23">
        <v>0</v>
      </c>
      <c r="E1946" s="23"/>
      <c r="F1946" s="23">
        <v>37100</v>
      </c>
      <c r="G1946" s="107">
        <f t="shared" si="121"/>
        <v>0</v>
      </c>
      <c r="I1946" s="7">
        <f>SUMIFS(NK_XUAT_NHAP!L:L,NK_XUAT_NHAP!E:E,A1946,NK_XUAT_NHAP!B:B,"PNK")</f>
        <v>0</v>
      </c>
      <c r="J1946" s="7">
        <f>SUMIFS(NK_XUAT_NHAP!O:O,NK_XUAT_NHAP!E:E,A1946,NK_XUAT_NHAP!B:B,"PNK")</f>
        <v>0</v>
      </c>
      <c r="K1946" s="7">
        <f>SUMIFS(NK_XUAT_NHAP!L:L,NK_XUAT_NHAP!E:E,A1946,NK_XUAT_NHAP!B:B,"PXK")</f>
        <v>0</v>
      </c>
      <c r="L1946" s="7">
        <f>SUMIFS(NK_XUAT_NHAP!O:O,NK_XUAT_NHAP!E:E,A1946,NK_XUAT_NHAP!B:B,"PXK")</f>
        <v>0</v>
      </c>
      <c r="M1946" s="7">
        <f t="shared" si="122"/>
        <v>0</v>
      </c>
      <c r="N1946" s="7">
        <f t="shared" si="123"/>
        <v>0</v>
      </c>
      <c r="O1946" s="7">
        <f t="shared" si="124"/>
        <v>0</v>
      </c>
    </row>
    <row r="1947" spans="1:15" ht="19.5" customHeight="1" x14ac:dyDescent="0.25">
      <c r="A1947" s="106" t="s">
        <v>2638</v>
      </c>
      <c r="B1947" s="21" t="s">
        <v>3293</v>
      </c>
      <c r="C1947" s="23" t="s">
        <v>1</v>
      </c>
      <c r="D1947" s="23">
        <v>0</v>
      </c>
      <c r="E1947" s="23"/>
      <c r="F1947" s="23">
        <v>98900</v>
      </c>
      <c r="G1947" s="107">
        <f t="shared" si="121"/>
        <v>0</v>
      </c>
      <c r="I1947" s="7">
        <f>SUMIFS(NK_XUAT_NHAP!L:L,NK_XUAT_NHAP!E:E,A1947,NK_XUAT_NHAP!B:B,"PNK")</f>
        <v>123</v>
      </c>
      <c r="J1947" s="7">
        <f>SUMIFS(NK_XUAT_NHAP!O:O,NK_XUAT_NHAP!E:E,A1947,NK_XUAT_NHAP!B:B,"PNK")</f>
        <v>897900</v>
      </c>
      <c r="K1947" s="7">
        <f>SUMIFS(NK_XUAT_NHAP!L:L,NK_XUAT_NHAP!E:E,A1947,NK_XUAT_NHAP!B:B,"PXK")</f>
        <v>123</v>
      </c>
      <c r="L1947" s="7">
        <f>SUMIFS(NK_XUAT_NHAP!O:O,NK_XUAT_NHAP!E:E,A1947,NK_XUAT_NHAP!B:B,"PXK")</f>
        <v>1422800</v>
      </c>
      <c r="M1947" s="7">
        <f t="shared" si="122"/>
        <v>0</v>
      </c>
      <c r="N1947" s="7">
        <f t="shared" si="123"/>
        <v>-524900</v>
      </c>
      <c r="O1947" s="7">
        <f t="shared" si="124"/>
        <v>0</v>
      </c>
    </row>
    <row r="1948" spans="1:15" ht="19.5" customHeight="1" x14ac:dyDescent="0.25">
      <c r="A1948" s="106" t="s">
        <v>2639</v>
      </c>
      <c r="B1948" s="21" t="s">
        <v>3294</v>
      </c>
      <c r="C1948" s="23" t="s">
        <v>52</v>
      </c>
      <c r="D1948" s="23">
        <v>24</v>
      </c>
      <c r="E1948" s="23"/>
      <c r="F1948" s="23">
        <v>104000</v>
      </c>
      <c r="G1948" s="107">
        <f t="shared" si="121"/>
        <v>2496000</v>
      </c>
      <c r="I1948" s="7">
        <f>SUMIFS(NK_XUAT_NHAP!L:L,NK_XUAT_NHAP!E:E,A1948,NK_XUAT_NHAP!B:B,"PNK")</f>
        <v>0</v>
      </c>
      <c r="J1948" s="7">
        <f>SUMIFS(NK_XUAT_NHAP!O:O,NK_XUAT_NHAP!E:E,A1948,NK_XUAT_NHAP!B:B,"PNK")</f>
        <v>0</v>
      </c>
      <c r="K1948" s="7">
        <f>SUMIFS(NK_XUAT_NHAP!L:L,NK_XUAT_NHAP!E:E,A1948,NK_XUAT_NHAP!B:B,"PXK")</f>
        <v>0</v>
      </c>
      <c r="L1948" s="7">
        <f>SUMIFS(NK_XUAT_NHAP!O:O,NK_XUAT_NHAP!E:E,A1948,NK_XUAT_NHAP!B:B,"PXK")</f>
        <v>0</v>
      </c>
      <c r="M1948" s="7">
        <f t="shared" si="122"/>
        <v>24</v>
      </c>
      <c r="N1948" s="7">
        <f t="shared" si="123"/>
        <v>2496000</v>
      </c>
      <c r="O1948" s="7">
        <f t="shared" si="124"/>
        <v>104000</v>
      </c>
    </row>
    <row r="1949" spans="1:15" ht="19.5" customHeight="1" x14ac:dyDescent="0.25">
      <c r="A1949" s="106" t="s">
        <v>2640</v>
      </c>
      <c r="B1949" s="21" t="s">
        <v>3295</v>
      </c>
      <c r="C1949" s="23" t="s">
        <v>52</v>
      </c>
      <c r="D1949" s="23">
        <v>23</v>
      </c>
      <c r="E1949" s="23"/>
      <c r="F1949" s="23">
        <v>113300</v>
      </c>
      <c r="G1949" s="107">
        <f t="shared" si="121"/>
        <v>2605900</v>
      </c>
      <c r="I1949" s="7">
        <f>SUMIFS(NK_XUAT_NHAP!L:L,NK_XUAT_NHAP!E:E,A1949,NK_XUAT_NHAP!B:B,"PNK")</f>
        <v>0</v>
      </c>
      <c r="J1949" s="7">
        <f>SUMIFS(NK_XUAT_NHAP!O:O,NK_XUAT_NHAP!E:E,A1949,NK_XUAT_NHAP!B:B,"PNK")</f>
        <v>0</v>
      </c>
      <c r="K1949" s="7">
        <f>SUMIFS(NK_XUAT_NHAP!L:L,NK_XUAT_NHAP!E:E,A1949,NK_XUAT_NHAP!B:B,"PXK")</f>
        <v>0</v>
      </c>
      <c r="L1949" s="7">
        <f>SUMIFS(NK_XUAT_NHAP!O:O,NK_XUAT_NHAP!E:E,A1949,NK_XUAT_NHAP!B:B,"PXK")</f>
        <v>0</v>
      </c>
      <c r="M1949" s="7">
        <f t="shared" si="122"/>
        <v>23</v>
      </c>
      <c r="N1949" s="7">
        <f t="shared" si="123"/>
        <v>2605900</v>
      </c>
      <c r="O1949" s="7">
        <f t="shared" si="124"/>
        <v>113300</v>
      </c>
    </row>
    <row r="1950" spans="1:15" ht="19.5" customHeight="1" x14ac:dyDescent="0.25">
      <c r="A1950" s="106" t="s">
        <v>2641</v>
      </c>
      <c r="B1950" s="21" t="s">
        <v>3296</v>
      </c>
      <c r="C1950" s="23" t="s">
        <v>52</v>
      </c>
      <c r="D1950" s="23">
        <v>5</v>
      </c>
      <c r="E1950" s="23"/>
      <c r="F1950" s="23">
        <v>97900</v>
      </c>
      <c r="G1950" s="107">
        <f t="shared" si="121"/>
        <v>489500</v>
      </c>
      <c r="I1950" s="7">
        <f>SUMIFS(NK_XUAT_NHAP!L:L,NK_XUAT_NHAP!E:E,A1950,NK_XUAT_NHAP!B:B,"PNK")</f>
        <v>100</v>
      </c>
      <c r="J1950" s="7">
        <f>SUMIFS(NK_XUAT_NHAP!O:O,NK_XUAT_NHAP!E:E,A1950,NK_XUAT_NHAP!B:B,"PNK")</f>
        <v>850000</v>
      </c>
      <c r="K1950" s="7">
        <f>SUMIFS(NK_XUAT_NHAP!L:L,NK_XUAT_NHAP!E:E,A1950,NK_XUAT_NHAP!B:B,"PXK")</f>
        <v>100</v>
      </c>
      <c r="L1950" s="7">
        <f>SUMIFS(NK_XUAT_NHAP!O:O,NK_XUAT_NHAP!E:E,A1950,NK_XUAT_NHAP!B:B,"PXK")</f>
        <v>1280000</v>
      </c>
      <c r="M1950" s="7">
        <f t="shared" si="122"/>
        <v>5</v>
      </c>
      <c r="N1950" s="7">
        <f t="shared" si="123"/>
        <v>59500</v>
      </c>
      <c r="O1950" s="7">
        <f t="shared" si="124"/>
        <v>11900</v>
      </c>
    </row>
    <row r="1951" spans="1:15" ht="19.5" customHeight="1" x14ac:dyDescent="0.25">
      <c r="A1951" s="106" t="s">
        <v>2642</v>
      </c>
      <c r="B1951" s="21" t="s">
        <v>3297</v>
      </c>
      <c r="C1951" s="23" t="s">
        <v>52</v>
      </c>
      <c r="D1951" s="23">
        <v>29</v>
      </c>
      <c r="E1951" s="23"/>
      <c r="F1951" s="23">
        <v>88600</v>
      </c>
      <c r="G1951" s="107">
        <f t="shared" si="121"/>
        <v>2569400</v>
      </c>
      <c r="I1951" s="7">
        <f>SUMIFS(NK_XUAT_NHAP!L:L,NK_XUAT_NHAP!E:E,A1951,NK_XUAT_NHAP!B:B,"PNK")</f>
        <v>0</v>
      </c>
      <c r="J1951" s="7">
        <f>SUMIFS(NK_XUAT_NHAP!O:O,NK_XUAT_NHAP!E:E,A1951,NK_XUAT_NHAP!B:B,"PNK")</f>
        <v>0</v>
      </c>
      <c r="K1951" s="7">
        <f>SUMIFS(NK_XUAT_NHAP!L:L,NK_XUAT_NHAP!E:E,A1951,NK_XUAT_NHAP!B:B,"PXK")</f>
        <v>0</v>
      </c>
      <c r="L1951" s="7">
        <f>SUMIFS(NK_XUAT_NHAP!O:O,NK_XUAT_NHAP!E:E,A1951,NK_XUAT_NHAP!B:B,"PXK")</f>
        <v>0</v>
      </c>
      <c r="M1951" s="7">
        <f t="shared" si="122"/>
        <v>29</v>
      </c>
      <c r="N1951" s="7">
        <f t="shared" si="123"/>
        <v>2569400</v>
      </c>
      <c r="O1951" s="7">
        <f t="shared" si="124"/>
        <v>88600</v>
      </c>
    </row>
    <row r="1952" spans="1:15" ht="19.5" customHeight="1" x14ac:dyDescent="0.25">
      <c r="A1952" s="106" t="s">
        <v>2643</v>
      </c>
      <c r="B1952" s="21" t="s">
        <v>2673</v>
      </c>
      <c r="C1952" s="23" t="s">
        <v>52</v>
      </c>
      <c r="D1952" s="23">
        <v>0</v>
      </c>
      <c r="E1952" s="23"/>
      <c r="F1952" s="23">
        <v>100900</v>
      </c>
      <c r="G1952" s="107">
        <f t="shared" si="121"/>
        <v>0</v>
      </c>
      <c r="I1952" s="7">
        <f>SUMIFS(NK_XUAT_NHAP!L:L,NK_XUAT_NHAP!E:E,A1952,NK_XUAT_NHAP!B:B,"PNK")</f>
        <v>0</v>
      </c>
      <c r="J1952" s="7">
        <f>SUMIFS(NK_XUAT_NHAP!O:O,NK_XUAT_NHAP!E:E,A1952,NK_XUAT_NHAP!B:B,"PNK")</f>
        <v>0</v>
      </c>
      <c r="K1952" s="7">
        <f>SUMIFS(NK_XUAT_NHAP!L:L,NK_XUAT_NHAP!E:E,A1952,NK_XUAT_NHAP!B:B,"PXK")</f>
        <v>0</v>
      </c>
      <c r="L1952" s="7">
        <f>SUMIFS(NK_XUAT_NHAP!O:O,NK_XUAT_NHAP!E:E,A1952,NK_XUAT_NHAP!B:B,"PXK")</f>
        <v>0</v>
      </c>
      <c r="M1952" s="7">
        <f t="shared" si="122"/>
        <v>0</v>
      </c>
      <c r="N1952" s="7">
        <f t="shared" si="123"/>
        <v>0</v>
      </c>
      <c r="O1952" s="7">
        <f t="shared" si="124"/>
        <v>0</v>
      </c>
    </row>
    <row r="1953" spans="1:15" ht="19.5" customHeight="1" x14ac:dyDescent="0.25">
      <c r="A1953" s="106" t="s">
        <v>2644</v>
      </c>
      <c r="B1953" s="21" t="s">
        <v>2674</v>
      </c>
      <c r="C1953" s="23" t="s">
        <v>52</v>
      </c>
      <c r="D1953" s="23">
        <v>100</v>
      </c>
      <c r="E1953" s="23"/>
      <c r="F1953" s="23">
        <v>100900</v>
      </c>
      <c r="G1953" s="107">
        <f t="shared" si="121"/>
        <v>10090000</v>
      </c>
      <c r="I1953" s="7">
        <f>SUMIFS(NK_XUAT_NHAP!L:L,NK_XUAT_NHAP!E:E,A1953,NK_XUAT_NHAP!B:B,"PNK")</f>
        <v>100</v>
      </c>
      <c r="J1953" s="7">
        <f>SUMIFS(NK_XUAT_NHAP!O:O,NK_XUAT_NHAP!E:E,A1953,NK_XUAT_NHAP!B:B,"PNK")</f>
        <v>2350000</v>
      </c>
      <c r="K1953" s="7">
        <f>SUMIFS(NK_XUAT_NHAP!L:L,NK_XUAT_NHAP!E:E,A1953,NK_XUAT_NHAP!B:B,"PXK")</f>
        <v>100</v>
      </c>
      <c r="L1953" s="7">
        <f>SUMIFS(NK_XUAT_NHAP!O:O,NK_XUAT_NHAP!E:E,A1953,NK_XUAT_NHAP!B:B,"PXK")</f>
        <v>3530000</v>
      </c>
      <c r="M1953" s="7">
        <f t="shared" si="122"/>
        <v>100</v>
      </c>
      <c r="N1953" s="7">
        <f t="shared" si="123"/>
        <v>8910000</v>
      </c>
      <c r="O1953" s="7">
        <f t="shared" si="124"/>
        <v>89100</v>
      </c>
    </row>
    <row r="1954" spans="1:15" ht="19.5" customHeight="1" x14ac:dyDescent="0.25">
      <c r="A1954" s="106" t="s">
        <v>3298</v>
      </c>
      <c r="B1954" s="21" t="s">
        <v>3299</v>
      </c>
      <c r="C1954" s="23" t="s">
        <v>49</v>
      </c>
      <c r="D1954" s="23">
        <v>0</v>
      </c>
      <c r="E1954" s="23"/>
      <c r="F1954" s="23">
        <v>168000</v>
      </c>
      <c r="G1954" s="107">
        <f t="shared" si="121"/>
        <v>0</v>
      </c>
      <c r="I1954" s="7">
        <f>SUMIFS(NK_XUAT_NHAP!L:L,NK_XUAT_NHAP!E:E,A1954,NK_XUAT_NHAP!B:B,"PNK")</f>
        <v>0</v>
      </c>
      <c r="J1954" s="7">
        <f>SUMIFS(NK_XUAT_NHAP!O:O,NK_XUAT_NHAP!E:E,A1954,NK_XUAT_NHAP!B:B,"PNK")</f>
        <v>0</v>
      </c>
      <c r="K1954" s="7">
        <f>SUMIFS(NK_XUAT_NHAP!L:L,NK_XUAT_NHAP!E:E,A1954,NK_XUAT_NHAP!B:B,"PXK")</f>
        <v>0</v>
      </c>
      <c r="L1954" s="7">
        <f>SUMIFS(NK_XUAT_NHAP!O:O,NK_XUAT_NHAP!E:E,A1954,NK_XUAT_NHAP!B:B,"PXK")</f>
        <v>0</v>
      </c>
      <c r="M1954" s="7">
        <f t="shared" si="122"/>
        <v>0</v>
      </c>
      <c r="N1954" s="7">
        <f t="shared" si="123"/>
        <v>0</v>
      </c>
      <c r="O1954" s="7">
        <f t="shared" si="124"/>
        <v>0</v>
      </c>
    </row>
    <row r="1955" spans="1:15" ht="19.5" customHeight="1" x14ac:dyDescent="0.25">
      <c r="A1955" s="106" t="s">
        <v>3300</v>
      </c>
      <c r="B1955" s="21" t="s">
        <v>3301</v>
      </c>
      <c r="C1955" s="23" t="s">
        <v>49</v>
      </c>
      <c r="D1955" s="23">
        <v>0</v>
      </c>
      <c r="E1955" s="23"/>
      <c r="F1955" s="23">
        <v>70000</v>
      </c>
      <c r="G1955" s="107">
        <f t="shared" si="121"/>
        <v>0</v>
      </c>
      <c r="I1955" s="7">
        <f>SUMIFS(NK_XUAT_NHAP!L:L,NK_XUAT_NHAP!E:E,A1955,NK_XUAT_NHAP!B:B,"PNK")</f>
        <v>0</v>
      </c>
      <c r="J1955" s="7">
        <f>SUMIFS(NK_XUAT_NHAP!O:O,NK_XUAT_NHAP!E:E,A1955,NK_XUAT_NHAP!B:B,"PNK")</f>
        <v>0</v>
      </c>
      <c r="K1955" s="7">
        <f>SUMIFS(NK_XUAT_NHAP!L:L,NK_XUAT_NHAP!E:E,A1955,NK_XUAT_NHAP!B:B,"PXK")</f>
        <v>0</v>
      </c>
      <c r="L1955" s="7">
        <f>SUMIFS(NK_XUAT_NHAP!O:O,NK_XUAT_NHAP!E:E,A1955,NK_XUAT_NHAP!B:B,"PXK")</f>
        <v>0</v>
      </c>
      <c r="M1955" s="7">
        <f t="shared" si="122"/>
        <v>0</v>
      </c>
      <c r="N1955" s="7">
        <f t="shared" si="123"/>
        <v>0</v>
      </c>
      <c r="O1955" s="7">
        <f t="shared" si="124"/>
        <v>0</v>
      </c>
    </row>
    <row r="1956" spans="1:15" ht="19.5" customHeight="1" x14ac:dyDescent="0.25">
      <c r="A1956" s="106" t="s">
        <v>707</v>
      </c>
      <c r="B1956" s="21" t="s">
        <v>708</v>
      </c>
      <c r="C1956" s="23" t="s">
        <v>49</v>
      </c>
      <c r="D1956" s="23">
        <v>283</v>
      </c>
      <c r="E1956" s="23"/>
      <c r="F1956" s="23">
        <v>266600</v>
      </c>
      <c r="G1956" s="107">
        <f t="shared" si="121"/>
        <v>75447800</v>
      </c>
      <c r="I1956" s="7">
        <f>SUMIFS(NK_XUAT_NHAP!L:L,NK_XUAT_NHAP!E:E,A1956,NK_XUAT_NHAP!B:B,"PNK")</f>
        <v>0</v>
      </c>
      <c r="J1956" s="7">
        <f>SUMIFS(NK_XUAT_NHAP!O:O,NK_XUAT_NHAP!E:E,A1956,NK_XUAT_NHAP!B:B,"PNK")</f>
        <v>0</v>
      </c>
      <c r="K1956" s="7">
        <f>SUMIFS(NK_XUAT_NHAP!L:L,NK_XUAT_NHAP!E:E,A1956,NK_XUAT_NHAP!B:B,"PXK")</f>
        <v>0</v>
      </c>
      <c r="L1956" s="7">
        <f>SUMIFS(NK_XUAT_NHAP!O:O,NK_XUAT_NHAP!E:E,A1956,NK_XUAT_NHAP!B:B,"PXK")</f>
        <v>0</v>
      </c>
      <c r="M1956" s="7">
        <f t="shared" si="122"/>
        <v>283</v>
      </c>
      <c r="N1956" s="7">
        <f t="shared" si="123"/>
        <v>75447800</v>
      </c>
      <c r="O1956" s="7">
        <f t="shared" si="124"/>
        <v>266600</v>
      </c>
    </row>
    <row r="1957" spans="1:15" ht="19.5" customHeight="1" x14ac:dyDescent="0.25">
      <c r="A1957" s="106" t="s">
        <v>3302</v>
      </c>
      <c r="B1957" s="21" t="s">
        <v>3303</v>
      </c>
      <c r="C1957" s="23" t="s">
        <v>49</v>
      </c>
      <c r="D1957" s="23">
        <v>0</v>
      </c>
      <c r="E1957" s="23"/>
      <c r="F1957" s="23">
        <v>0</v>
      </c>
      <c r="G1957" s="107">
        <f t="shared" si="121"/>
        <v>0</v>
      </c>
      <c r="I1957" s="7">
        <f>SUMIFS(NK_XUAT_NHAP!L:L,NK_XUAT_NHAP!E:E,A1957,NK_XUAT_NHAP!B:B,"PNK")</f>
        <v>123</v>
      </c>
      <c r="J1957" s="7">
        <f>SUMIFS(NK_XUAT_NHAP!O:O,NK_XUAT_NHAP!E:E,A1957,NK_XUAT_NHAP!B:B,"PNK")</f>
        <v>2521500</v>
      </c>
      <c r="K1957" s="7">
        <f>SUMIFS(NK_XUAT_NHAP!L:L,NK_XUAT_NHAP!E:E,A1957,NK_XUAT_NHAP!B:B,"PXK")</f>
        <v>123</v>
      </c>
      <c r="L1957" s="7">
        <f>SUMIFS(NK_XUAT_NHAP!O:O,NK_XUAT_NHAP!E:E,A1957,NK_XUAT_NHAP!B:B,"PXK")</f>
        <v>3931800</v>
      </c>
      <c r="M1957" s="7">
        <f t="shared" si="122"/>
        <v>0</v>
      </c>
      <c r="N1957" s="7">
        <f t="shared" si="123"/>
        <v>-1410300</v>
      </c>
      <c r="O1957" s="7">
        <f t="shared" si="124"/>
        <v>0</v>
      </c>
    </row>
    <row r="1958" spans="1:15" ht="19.5" customHeight="1" x14ac:dyDescent="0.25">
      <c r="A1958" s="106" t="s">
        <v>1928</v>
      </c>
      <c r="B1958" s="21" t="s">
        <v>3304</v>
      </c>
      <c r="C1958" s="23" t="s">
        <v>49</v>
      </c>
      <c r="D1958" s="23">
        <v>0</v>
      </c>
      <c r="E1958" s="23"/>
      <c r="F1958" s="23">
        <v>0</v>
      </c>
      <c r="G1958" s="107">
        <f t="shared" si="121"/>
        <v>0</v>
      </c>
      <c r="I1958" s="7">
        <f>SUMIFS(NK_XUAT_NHAP!L:L,NK_XUAT_NHAP!E:E,A1958,NK_XUAT_NHAP!B:B,"PNK")</f>
        <v>0</v>
      </c>
      <c r="J1958" s="7">
        <f>SUMIFS(NK_XUAT_NHAP!O:O,NK_XUAT_NHAP!E:E,A1958,NK_XUAT_NHAP!B:B,"PNK")</f>
        <v>0</v>
      </c>
      <c r="K1958" s="7">
        <f>SUMIFS(NK_XUAT_NHAP!L:L,NK_XUAT_NHAP!E:E,A1958,NK_XUAT_NHAP!B:B,"PXK")</f>
        <v>0</v>
      </c>
      <c r="L1958" s="7">
        <f>SUMIFS(NK_XUAT_NHAP!O:O,NK_XUAT_NHAP!E:E,A1958,NK_XUAT_NHAP!B:B,"PXK")</f>
        <v>0</v>
      </c>
      <c r="M1958" s="7">
        <f t="shared" si="122"/>
        <v>0</v>
      </c>
      <c r="N1958" s="7">
        <f t="shared" si="123"/>
        <v>0</v>
      </c>
      <c r="O1958" s="7">
        <f t="shared" si="124"/>
        <v>0</v>
      </c>
    </row>
    <row r="1959" spans="1:15" ht="19.5" customHeight="1" x14ac:dyDescent="0.25">
      <c r="A1959" s="106" t="s">
        <v>1929</v>
      </c>
      <c r="B1959" s="21" t="s">
        <v>3305</v>
      </c>
      <c r="C1959" s="23" t="s">
        <v>49</v>
      </c>
      <c r="D1959" s="23">
        <v>0</v>
      </c>
      <c r="E1959" s="23"/>
      <c r="F1959" s="23">
        <v>0</v>
      </c>
      <c r="G1959" s="107">
        <f t="shared" si="121"/>
        <v>0</v>
      </c>
      <c r="I1959" s="7">
        <f>SUMIFS(NK_XUAT_NHAP!L:L,NK_XUAT_NHAP!E:E,A1959,NK_XUAT_NHAP!B:B,"PNK")</f>
        <v>0</v>
      </c>
      <c r="J1959" s="7">
        <f>SUMIFS(NK_XUAT_NHAP!O:O,NK_XUAT_NHAP!E:E,A1959,NK_XUAT_NHAP!B:B,"PNK")</f>
        <v>0</v>
      </c>
      <c r="K1959" s="7">
        <f>SUMIFS(NK_XUAT_NHAP!L:L,NK_XUAT_NHAP!E:E,A1959,NK_XUAT_NHAP!B:B,"PXK")</f>
        <v>0</v>
      </c>
      <c r="L1959" s="7">
        <f>SUMIFS(NK_XUAT_NHAP!O:O,NK_XUAT_NHAP!E:E,A1959,NK_XUAT_NHAP!B:B,"PXK")</f>
        <v>0</v>
      </c>
      <c r="M1959" s="7">
        <f t="shared" si="122"/>
        <v>0</v>
      </c>
      <c r="N1959" s="7">
        <f t="shared" si="123"/>
        <v>0</v>
      </c>
      <c r="O1959" s="7">
        <f t="shared" si="124"/>
        <v>0</v>
      </c>
    </row>
    <row r="1960" spans="1:15" ht="19.5" customHeight="1" x14ac:dyDescent="0.25">
      <c r="A1960" s="106" t="s">
        <v>1930</v>
      </c>
      <c r="B1960" s="21" t="s">
        <v>3306</v>
      </c>
      <c r="C1960" s="23" t="s">
        <v>49</v>
      </c>
      <c r="D1960" s="23">
        <v>0</v>
      </c>
      <c r="E1960" s="23"/>
      <c r="F1960" s="23">
        <v>0</v>
      </c>
      <c r="G1960" s="107">
        <f t="shared" si="121"/>
        <v>0</v>
      </c>
      <c r="I1960" s="7">
        <f>SUMIFS(NK_XUAT_NHAP!L:L,NK_XUAT_NHAP!E:E,A1960,NK_XUAT_NHAP!B:B,"PNK")</f>
        <v>0</v>
      </c>
      <c r="J1960" s="7">
        <f>SUMIFS(NK_XUAT_NHAP!O:O,NK_XUAT_NHAP!E:E,A1960,NK_XUAT_NHAP!B:B,"PNK")</f>
        <v>0</v>
      </c>
      <c r="K1960" s="7">
        <f>SUMIFS(NK_XUAT_NHAP!L:L,NK_XUAT_NHAP!E:E,A1960,NK_XUAT_NHAP!B:B,"PXK")</f>
        <v>0</v>
      </c>
      <c r="L1960" s="7">
        <f>SUMIFS(NK_XUAT_NHAP!O:O,NK_XUAT_NHAP!E:E,A1960,NK_XUAT_NHAP!B:B,"PXK")</f>
        <v>0</v>
      </c>
      <c r="M1960" s="7">
        <f t="shared" si="122"/>
        <v>0</v>
      </c>
      <c r="N1960" s="7">
        <f t="shared" si="123"/>
        <v>0</v>
      </c>
      <c r="O1960" s="7">
        <f t="shared" si="124"/>
        <v>0</v>
      </c>
    </row>
    <row r="1961" spans="1:15" ht="19.5" customHeight="1" x14ac:dyDescent="0.25">
      <c r="A1961" s="106" t="s">
        <v>3307</v>
      </c>
      <c r="B1961" s="21" t="s">
        <v>3308</v>
      </c>
      <c r="C1961" s="23" t="s">
        <v>52</v>
      </c>
      <c r="D1961" s="23">
        <v>0</v>
      </c>
      <c r="E1961" s="23"/>
      <c r="F1961" s="23">
        <v>268300</v>
      </c>
      <c r="G1961" s="107">
        <f t="shared" si="121"/>
        <v>0</v>
      </c>
      <c r="I1961" s="7">
        <f>SUMIFS(NK_XUAT_NHAP!L:L,NK_XUAT_NHAP!E:E,A1961,NK_XUAT_NHAP!B:B,"PNK")</f>
        <v>0</v>
      </c>
      <c r="J1961" s="7">
        <f>SUMIFS(NK_XUAT_NHAP!O:O,NK_XUAT_NHAP!E:E,A1961,NK_XUAT_NHAP!B:B,"PNK")</f>
        <v>0</v>
      </c>
      <c r="K1961" s="7">
        <f>SUMIFS(NK_XUAT_NHAP!L:L,NK_XUAT_NHAP!E:E,A1961,NK_XUAT_NHAP!B:B,"PXK")</f>
        <v>0</v>
      </c>
      <c r="L1961" s="7">
        <f>SUMIFS(NK_XUAT_NHAP!O:O,NK_XUAT_NHAP!E:E,A1961,NK_XUAT_NHAP!B:B,"PXK")</f>
        <v>0</v>
      </c>
      <c r="M1961" s="7">
        <f t="shared" si="122"/>
        <v>0</v>
      </c>
      <c r="N1961" s="7">
        <f t="shared" si="123"/>
        <v>0</v>
      </c>
      <c r="O1961" s="7">
        <f t="shared" si="124"/>
        <v>0</v>
      </c>
    </row>
    <row r="1962" spans="1:15" ht="19.5" customHeight="1" x14ac:dyDescent="0.25">
      <c r="A1962" s="106" t="s">
        <v>3309</v>
      </c>
      <c r="B1962" s="21" t="s">
        <v>3310</v>
      </c>
      <c r="C1962" s="23" t="s">
        <v>1</v>
      </c>
      <c r="D1962" s="23">
        <v>2</v>
      </c>
      <c r="E1962" s="23"/>
      <c r="F1962" s="23">
        <v>52200</v>
      </c>
      <c r="G1962" s="107">
        <f t="shared" si="121"/>
        <v>104400</v>
      </c>
      <c r="I1962" s="7">
        <f>SUMIFS(NK_XUAT_NHAP!L:L,NK_XUAT_NHAP!E:E,A1962,NK_XUAT_NHAP!B:B,"PNK")</f>
        <v>0</v>
      </c>
      <c r="J1962" s="7">
        <f>SUMIFS(NK_XUAT_NHAP!O:O,NK_XUAT_NHAP!E:E,A1962,NK_XUAT_NHAP!B:B,"PNK")</f>
        <v>0</v>
      </c>
      <c r="K1962" s="7">
        <f>SUMIFS(NK_XUAT_NHAP!L:L,NK_XUAT_NHAP!E:E,A1962,NK_XUAT_NHAP!B:B,"PXK")</f>
        <v>0</v>
      </c>
      <c r="L1962" s="7">
        <f>SUMIFS(NK_XUAT_NHAP!O:O,NK_XUAT_NHAP!E:E,A1962,NK_XUAT_NHAP!B:B,"PXK")</f>
        <v>0</v>
      </c>
      <c r="M1962" s="7">
        <f t="shared" si="122"/>
        <v>2</v>
      </c>
      <c r="N1962" s="7">
        <f t="shared" si="123"/>
        <v>104400</v>
      </c>
      <c r="O1962" s="7">
        <f t="shared" si="124"/>
        <v>52200</v>
      </c>
    </row>
    <row r="1963" spans="1:15" ht="19.5" customHeight="1" x14ac:dyDescent="0.25">
      <c r="A1963" s="106" t="s">
        <v>3311</v>
      </c>
      <c r="B1963" s="21" t="s">
        <v>1689</v>
      </c>
      <c r="C1963" s="23" t="s">
        <v>1</v>
      </c>
      <c r="D1963" s="23">
        <v>202</v>
      </c>
      <c r="E1963" s="23"/>
      <c r="F1963" s="23">
        <v>250100</v>
      </c>
      <c r="G1963" s="107">
        <f t="shared" si="121"/>
        <v>50520200</v>
      </c>
      <c r="I1963" s="7">
        <f>SUMIFS(NK_XUAT_NHAP!L:L,NK_XUAT_NHAP!E:E,A1963,NK_XUAT_NHAP!B:B,"PNK")</f>
        <v>0</v>
      </c>
      <c r="J1963" s="7">
        <f>SUMIFS(NK_XUAT_NHAP!O:O,NK_XUAT_NHAP!E:E,A1963,NK_XUAT_NHAP!B:B,"PNK")</f>
        <v>0</v>
      </c>
      <c r="K1963" s="7">
        <f>SUMIFS(NK_XUAT_NHAP!L:L,NK_XUAT_NHAP!E:E,A1963,NK_XUAT_NHAP!B:B,"PXK")</f>
        <v>78</v>
      </c>
      <c r="L1963" s="7">
        <f>SUMIFS(NK_XUAT_NHAP!O:O,NK_XUAT_NHAP!E:E,A1963,NK_XUAT_NHAP!B:B,"PXK")</f>
        <v>30042000</v>
      </c>
      <c r="M1963" s="7">
        <f t="shared" si="122"/>
        <v>124</v>
      </c>
      <c r="N1963" s="7">
        <f t="shared" si="123"/>
        <v>20478200</v>
      </c>
      <c r="O1963" s="7">
        <f t="shared" si="124"/>
        <v>165146.77419354839</v>
      </c>
    </row>
    <row r="1964" spans="1:15" ht="19.5" customHeight="1" x14ac:dyDescent="0.25">
      <c r="A1964" s="106" t="s">
        <v>3312</v>
      </c>
      <c r="B1964" s="21" t="s">
        <v>1691</v>
      </c>
      <c r="C1964" s="23" t="s">
        <v>1</v>
      </c>
      <c r="D1964" s="23">
        <v>442</v>
      </c>
      <c r="E1964" s="23"/>
      <c r="F1964" s="23">
        <v>255900</v>
      </c>
      <c r="G1964" s="107">
        <f t="shared" si="121"/>
        <v>113107800</v>
      </c>
      <c r="I1964" s="7">
        <f>SUMIFS(NK_XUAT_NHAP!L:L,NK_XUAT_NHAP!E:E,A1964,NK_XUAT_NHAP!B:B,"PNK")</f>
        <v>200</v>
      </c>
      <c r="J1964" s="7">
        <f>SUMIFS(NK_XUAT_NHAP!O:O,NK_XUAT_NHAP!E:E,A1964,NK_XUAT_NHAP!B:B,"PNK")</f>
        <v>51180000</v>
      </c>
      <c r="K1964" s="7">
        <f>SUMIFS(NK_XUAT_NHAP!L:L,NK_XUAT_NHAP!E:E,A1964,NK_XUAT_NHAP!B:B,"PXK")</f>
        <v>639</v>
      </c>
      <c r="L1964" s="7">
        <f>SUMIFS(NK_XUAT_NHAP!O:O,NK_XUAT_NHAP!E:E,A1964,NK_XUAT_NHAP!B:B,"PXK")</f>
        <v>230178000</v>
      </c>
      <c r="M1964" s="7">
        <f t="shared" si="122"/>
        <v>3</v>
      </c>
      <c r="N1964" s="7">
        <f t="shared" si="123"/>
        <v>-65890200</v>
      </c>
      <c r="O1964" s="7">
        <f t="shared" si="124"/>
        <v>-21963400</v>
      </c>
    </row>
    <row r="1965" spans="1:15" ht="19.5" customHeight="1" x14ac:dyDescent="0.25">
      <c r="A1965" s="106" t="s">
        <v>3313</v>
      </c>
      <c r="B1965" s="21" t="s">
        <v>3314</v>
      </c>
      <c r="C1965" s="23" t="s">
        <v>49</v>
      </c>
      <c r="D1965" s="23">
        <v>1</v>
      </c>
      <c r="E1965" s="23"/>
      <c r="F1965" s="23">
        <v>36000</v>
      </c>
      <c r="G1965" s="107">
        <f t="shared" si="121"/>
        <v>36000</v>
      </c>
      <c r="I1965" s="7">
        <f>SUMIFS(NK_XUAT_NHAP!L:L,NK_XUAT_NHAP!E:E,A1965,NK_XUAT_NHAP!B:B,"PNK")</f>
        <v>0</v>
      </c>
      <c r="J1965" s="7">
        <f>SUMIFS(NK_XUAT_NHAP!O:O,NK_XUAT_NHAP!E:E,A1965,NK_XUAT_NHAP!B:B,"PNK")</f>
        <v>0</v>
      </c>
      <c r="K1965" s="7">
        <f>SUMIFS(NK_XUAT_NHAP!L:L,NK_XUAT_NHAP!E:E,A1965,NK_XUAT_NHAP!B:B,"PXK")</f>
        <v>0</v>
      </c>
      <c r="L1965" s="7">
        <f>SUMIFS(NK_XUAT_NHAP!O:O,NK_XUAT_NHAP!E:E,A1965,NK_XUAT_NHAP!B:B,"PXK")</f>
        <v>0</v>
      </c>
      <c r="M1965" s="7">
        <f t="shared" si="122"/>
        <v>1</v>
      </c>
      <c r="N1965" s="7">
        <f t="shared" si="123"/>
        <v>36000</v>
      </c>
      <c r="O1965" s="7">
        <f t="shared" si="124"/>
        <v>36000</v>
      </c>
    </row>
    <row r="1966" spans="1:15" s="24" customFormat="1" ht="19.5" customHeight="1" x14ac:dyDescent="0.25">
      <c r="A1966" s="106" t="s">
        <v>3315</v>
      </c>
      <c r="B1966" s="21" t="s">
        <v>3316</v>
      </c>
      <c r="C1966" s="23" t="s">
        <v>1</v>
      </c>
      <c r="D1966" s="23">
        <v>165</v>
      </c>
      <c r="E1966" s="23"/>
      <c r="F1966" s="23">
        <v>143700</v>
      </c>
      <c r="G1966" s="107">
        <f t="shared" si="121"/>
        <v>23710500</v>
      </c>
      <c r="I1966" s="7">
        <f>SUMIFS(NK_XUAT_NHAP!L:L,NK_XUAT_NHAP!E:E,A1966,NK_XUAT_NHAP!B:B,"PNK")</f>
        <v>0</v>
      </c>
      <c r="J1966" s="7">
        <f>SUMIFS(NK_XUAT_NHAP!O:O,NK_XUAT_NHAP!E:E,A1966,NK_XUAT_NHAP!B:B,"PNK")</f>
        <v>0</v>
      </c>
      <c r="K1966" s="7">
        <f>SUMIFS(NK_XUAT_NHAP!L:L,NK_XUAT_NHAP!E:E,A1966,NK_XUAT_NHAP!B:B,"PXK")</f>
        <v>66</v>
      </c>
      <c r="L1966" s="7">
        <f>SUMIFS(NK_XUAT_NHAP!O:O,NK_XUAT_NHAP!E:E,A1966,NK_XUAT_NHAP!B:B,"PXK")</f>
        <v>14256000</v>
      </c>
      <c r="M1966" s="7">
        <f t="shared" si="122"/>
        <v>99</v>
      </c>
      <c r="N1966" s="7">
        <f t="shared" si="123"/>
        <v>9454500</v>
      </c>
      <c r="O1966" s="7">
        <f t="shared" si="124"/>
        <v>95500</v>
      </c>
    </row>
    <row r="1967" spans="1:15" ht="19.5" customHeight="1" x14ac:dyDescent="0.25">
      <c r="A1967" s="106" t="s">
        <v>3317</v>
      </c>
      <c r="B1967" s="21" t="s">
        <v>3318</v>
      </c>
      <c r="C1967" s="23" t="s">
        <v>1</v>
      </c>
      <c r="D1967" s="23">
        <v>3</v>
      </c>
      <c r="E1967" s="23"/>
      <c r="F1967" s="23">
        <v>54500</v>
      </c>
      <c r="G1967" s="107">
        <f t="shared" si="121"/>
        <v>163500</v>
      </c>
      <c r="I1967" s="7">
        <f>SUMIFS(NK_XUAT_NHAP!L:L,NK_XUAT_NHAP!E:E,A1967,NK_XUAT_NHAP!B:B,"PNK")</f>
        <v>0</v>
      </c>
      <c r="J1967" s="7">
        <f>SUMIFS(NK_XUAT_NHAP!O:O,NK_XUAT_NHAP!E:E,A1967,NK_XUAT_NHAP!B:B,"PNK")</f>
        <v>0</v>
      </c>
      <c r="K1967" s="7">
        <f>SUMIFS(NK_XUAT_NHAP!L:L,NK_XUAT_NHAP!E:E,A1967,NK_XUAT_NHAP!B:B,"PXK")</f>
        <v>0</v>
      </c>
      <c r="L1967" s="7">
        <f>SUMIFS(NK_XUAT_NHAP!O:O,NK_XUAT_NHAP!E:E,A1967,NK_XUAT_NHAP!B:B,"PXK")</f>
        <v>0</v>
      </c>
      <c r="M1967" s="7">
        <f t="shared" si="122"/>
        <v>3</v>
      </c>
      <c r="N1967" s="7">
        <f t="shared" si="123"/>
        <v>163500</v>
      </c>
      <c r="O1967" s="7">
        <f t="shared" si="124"/>
        <v>54500</v>
      </c>
    </row>
    <row r="1968" spans="1:15" ht="19.5" customHeight="1" x14ac:dyDescent="0.25">
      <c r="A1968" s="106" t="s">
        <v>3319</v>
      </c>
      <c r="B1968" s="21" t="s">
        <v>3320</v>
      </c>
      <c r="C1968" s="23" t="s">
        <v>1</v>
      </c>
      <c r="D1968" s="23">
        <v>2</v>
      </c>
      <c r="E1968" s="23"/>
      <c r="F1968" s="23">
        <v>168500</v>
      </c>
      <c r="G1968" s="107">
        <f t="shared" si="121"/>
        <v>337000</v>
      </c>
      <c r="I1968" s="7">
        <f>SUMIFS(NK_XUAT_NHAP!L:L,NK_XUAT_NHAP!E:E,A1968,NK_XUAT_NHAP!B:B,"PNK")</f>
        <v>0</v>
      </c>
      <c r="J1968" s="7">
        <f>SUMIFS(NK_XUAT_NHAP!O:O,NK_XUAT_NHAP!E:E,A1968,NK_XUAT_NHAP!B:B,"PNK")</f>
        <v>0</v>
      </c>
      <c r="K1968" s="7">
        <f>SUMIFS(NK_XUAT_NHAP!L:L,NK_XUAT_NHAP!E:E,A1968,NK_XUAT_NHAP!B:B,"PXK")</f>
        <v>0</v>
      </c>
      <c r="L1968" s="7">
        <f>SUMIFS(NK_XUAT_NHAP!O:O,NK_XUAT_NHAP!E:E,A1968,NK_XUAT_NHAP!B:B,"PXK")</f>
        <v>0</v>
      </c>
      <c r="M1968" s="7">
        <f t="shared" si="122"/>
        <v>2</v>
      </c>
      <c r="N1968" s="7">
        <f t="shared" si="123"/>
        <v>337000</v>
      </c>
      <c r="O1968" s="7">
        <f t="shared" si="124"/>
        <v>168500</v>
      </c>
    </row>
    <row r="1969" spans="1:15" ht="19.5" customHeight="1" x14ac:dyDescent="0.25">
      <c r="A1969" s="106" t="s">
        <v>3321</v>
      </c>
      <c r="B1969" s="21" t="s">
        <v>3322</v>
      </c>
      <c r="C1969" s="23" t="s">
        <v>1</v>
      </c>
      <c r="D1969" s="23">
        <v>0</v>
      </c>
      <c r="E1969" s="23"/>
      <c r="F1969" s="23">
        <v>52200</v>
      </c>
      <c r="G1969" s="107">
        <f t="shared" si="121"/>
        <v>0</v>
      </c>
      <c r="I1969" s="7">
        <f>SUMIFS(NK_XUAT_NHAP!L:L,NK_XUAT_NHAP!E:E,A1969,NK_XUAT_NHAP!B:B,"PNK")</f>
        <v>0</v>
      </c>
      <c r="J1969" s="7">
        <f>SUMIFS(NK_XUAT_NHAP!O:O,NK_XUAT_NHAP!E:E,A1969,NK_XUAT_NHAP!B:B,"PNK")</f>
        <v>0</v>
      </c>
      <c r="K1969" s="7">
        <f>SUMIFS(NK_XUAT_NHAP!L:L,NK_XUAT_NHAP!E:E,A1969,NK_XUAT_NHAP!B:B,"PXK")</f>
        <v>0</v>
      </c>
      <c r="L1969" s="7">
        <f>SUMIFS(NK_XUAT_NHAP!O:O,NK_XUAT_NHAP!E:E,A1969,NK_XUAT_NHAP!B:B,"PXK")</f>
        <v>0</v>
      </c>
      <c r="M1969" s="7">
        <f t="shared" si="122"/>
        <v>0</v>
      </c>
      <c r="N1969" s="7">
        <f t="shared" si="123"/>
        <v>0</v>
      </c>
      <c r="O1969" s="7">
        <f t="shared" si="124"/>
        <v>0</v>
      </c>
    </row>
    <row r="1970" spans="1:15" ht="19.5" customHeight="1" x14ac:dyDescent="0.25">
      <c r="A1970" s="106" t="s">
        <v>3323</v>
      </c>
      <c r="B1970" s="21" t="s">
        <v>3324</v>
      </c>
      <c r="C1970" s="23" t="s">
        <v>1</v>
      </c>
      <c r="D1970" s="23">
        <v>30</v>
      </c>
      <c r="E1970" s="23"/>
      <c r="F1970" s="23">
        <v>160300</v>
      </c>
      <c r="G1970" s="107">
        <f t="shared" si="121"/>
        <v>4809000</v>
      </c>
      <c r="I1970" s="7">
        <f>SUMIFS(NK_XUAT_NHAP!L:L,NK_XUAT_NHAP!E:E,A1970,NK_XUAT_NHAP!B:B,"PNK")</f>
        <v>173</v>
      </c>
      <c r="J1970" s="7">
        <f>SUMIFS(NK_XUAT_NHAP!O:O,NK_XUAT_NHAP!E:E,A1970,NK_XUAT_NHAP!B:B,"PNK")</f>
        <v>27731900</v>
      </c>
      <c r="K1970" s="7">
        <f>SUMIFS(NK_XUAT_NHAP!L:L,NK_XUAT_NHAP!E:E,A1970,NK_XUAT_NHAP!B:B,"PXK")</f>
        <v>30</v>
      </c>
      <c r="L1970" s="7">
        <f>SUMIFS(NK_XUAT_NHAP!O:O,NK_XUAT_NHAP!E:E,A1970,NK_XUAT_NHAP!B:B,"PXK")</f>
        <v>7230000</v>
      </c>
      <c r="M1970" s="7">
        <f t="shared" si="122"/>
        <v>173</v>
      </c>
      <c r="N1970" s="7">
        <f t="shared" si="123"/>
        <v>25310900</v>
      </c>
      <c r="O1970" s="7">
        <f t="shared" si="124"/>
        <v>146305.7803468208</v>
      </c>
    </row>
    <row r="1971" spans="1:15" ht="19.5" customHeight="1" x14ac:dyDescent="0.25">
      <c r="A1971" s="106" t="s">
        <v>3325</v>
      </c>
      <c r="B1971" s="21" t="s">
        <v>2655</v>
      </c>
      <c r="C1971" s="23" t="s">
        <v>49</v>
      </c>
      <c r="D1971" s="23">
        <v>18</v>
      </c>
      <c r="E1971" s="23"/>
      <c r="F1971" s="23">
        <v>28400</v>
      </c>
      <c r="G1971" s="107">
        <f t="shared" si="121"/>
        <v>511200</v>
      </c>
      <c r="I1971" s="7">
        <f>SUMIFS(NK_XUAT_NHAP!L:L,NK_XUAT_NHAP!E:E,A1971,NK_XUAT_NHAP!B:B,"PNK")</f>
        <v>0</v>
      </c>
      <c r="J1971" s="7">
        <f>SUMIFS(NK_XUAT_NHAP!O:O,NK_XUAT_NHAP!E:E,A1971,NK_XUAT_NHAP!B:B,"PNK")</f>
        <v>0</v>
      </c>
      <c r="K1971" s="7">
        <f>SUMIFS(NK_XUAT_NHAP!L:L,NK_XUAT_NHAP!E:E,A1971,NK_XUAT_NHAP!B:B,"PXK")</f>
        <v>0</v>
      </c>
      <c r="L1971" s="7">
        <f>SUMIFS(NK_XUAT_NHAP!O:O,NK_XUAT_NHAP!E:E,A1971,NK_XUAT_NHAP!B:B,"PXK")</f>
        <v>0</v>
      </c>
      <c r="M1971" s="7">
        <f t="shared" si="122"/>
        <v>18</v>
      </c>
      <c r="N1971" s="7">
        <f t="shared" si="123"/>
        <v>511200</v>
      </c>
      <c r="O1971" s="7">
        <f t="shared" si="124"/>
        <v>28400</v>
      </c>
    </row>
    <row r="1972" spans="1:15" ht="19.5" customHeight="1" x14ac:dyDescent="0.25">
      <c r="A1972" s="106" t="s">
        <v>3326</v>
      </c>
      <c r="B1972" s="21" t="s">
        <v>2656</v>
      </c>
      <c r="C1972" s="23" t="s">
        <v>49</v>
      </c>
      <c r="D1972" s="23">
        <v>1</v>
      </c>
      <c r="E1972" s="23"/>
      <c r="F1972" s="23">
        <v>10304</v>
      </c>
      <c r="G1972" s="107">
        <f t="shared" si="121"/>
        <v>10304</v>
      </c>
      <c r="I1972" s="7">
        <f>SUMIFS(NK_XUAT_NHAP!L:L,NK_XUAT_NHAP!E:E,A1972,NK_XUAT_NHAP!B:B,"PNK")</f>
        <v>0</v>
      </c>
      <c r="J1972" s="7">
        <f>SUMIFS(NK_XUAT_NHAP!O:O,NK_XUAT_NHAP!E:E,A1972,NK_XUAT_NHAP!B:B,"PNK")</f>
        <v>0</v>
      </c>
      <c r="K1972" s="7">
        <f>SUMIFS(NK_XUAT_NHAP!L:L,NK_XUAT_NHAP!E:E,A1972,NK_XUAT_NHAP!B:B,"PXK")</f>
        <v>0</v>
      </c>
      <c r="L1972" s="7">
        <f>SUMIFS(NK_XUAT_NHAP!O:O,NK_XUAT_NHAP!E:E,A1972,NK_XUAT_NHAP!B:B,"PXK")</f>
        <v>0</v>
      </c>
      <c r="M1972" s="7">
        <f t="shared" si="122"/>
        <v>1</v>
      </c>
      <c r="N1972" s="7">
        <f t="shared" si="123"/>
        <v>10304</v>
      </c>
      <c r="O1972" s="7">
        <f t="shared" si="124"/>
        <v>10304</v>
      </c>
    </row>
    <row r="1973" spans="1:15" ht="19.5" customHeight="1" x14ac:dyDescent="0.25">
      <c r="A1973" s="106" t="s">
        <v>3327</v>
      </c>
      <c r="B1973" s="21" t="s">
        <v>3328</v>
      </c>
      <c r="C1973" s="23" t="s">
        <v>49</v>
      </c>
      <c r="D1973" s="23">
        <v>12</v>
      </c>
      <c r="E1973" s="23"/>
      <c r="F1973" s="23">
        <v>36400</v>
      </c>
      <c r="G1973" s="107">
        <f t="shared" si="121"/>
        <v>436800</v>
      </c>
      <c r="I1973" s="7">
        <f>SUMIFS(NK_XUAT_NHAP!L:L,NK_XUAT_NHAP!E:E,A1973,NK_XUAT_NHAP!B:B,"PNK")</f>
        <v>0</v>
      </c>
      <c r="J1973" s="7">
        <f>SUMIFS(NK_XUAT_NHAP!O:O,NK_XUAT_NHAP!E:E,A1973,NK_XUAT_NHAP!B:B,"PNK")</f>
        <v>0</v>
      </c>
      <c r="K1973" s="7">
        <f>SUMIFS(NK_XUAT_NHAP!L:L,NK_XUAT_NHAP!E:E,A1973,NK_XUAT_NHAP!B:B,"PXK")</f>
        <v>0</v>
      </c>
      <c r="L1973" s="7">
        <f>SUMIFS(NK_XUAT_NHAP!O:O,NK_XUAT_NHAP!E:E,A1973,NK_XUAT_NHAP!B:B,"PXK")</f>
        <v>0</v>
      </c>
      <c r="M1973" s="7">
        <f t="shared" si="122"/>
        <v>12</v>
      </c>
      <c r="N1973" s="7">
        <f t="shared" si="123"/>
        <v>436800</v>
      </c>
      <c r="O1973" s="7">
        <f t="shared" si="124"/>
        <v>36400</v>
      </c>
    </row>
    <row r="1974" spans="1:15" ht="19.5" customHeight="1" x14ac:dyDescent="0.25">
      <c r="A1974" s="106" t="s">
        <v>3329</v>
      </c>
      <c r="B1974" s="21" t="s">
        <v>3330</v>
      </c>
      <c r="C1974" s="23" t="s">
        <v>49</v>
      </c>
      <c r="D1974" s="23">
        <v>67</v>
      </c>
      <c r="E1974" s="23"/>
      <c r="F1974" s="23">
        <v>24000</v>
      </c>
      <c r="G1974" s="107">
        <f t="shared" si="121"/>
        <v>1608000</v>
      </c>
      <c r="I1974" s="7">
        <f>SUMIFS(NK_XUAT_NHAP!L:L,NK_XUAT_NHAP!E:E,A1974,NK_XUAT_NHAP!B:B,"PNK")</f>
        <v>0</v>
      </c>
      <c r="J1974" s="7">
        <f>SUMIFS(NK_XUAT_NHAP!O:O,NK_XUAT_NHAP!E:E,A1974,NK_XUAT_NHAP!B:B,"PNK")</f>
        <v>0</v>
      </c>
      <c r="K1974" s="7">
        <f>SUMIFS(NK_XUAT_NHAP!L:L,NK_XUAT_NHAP!E:E,A1974,NK_XUAT_NHAP!B:B,"PXK")</f>
        <v>0</v>
      </c>
      <c r="L1974" s="7">
        <f>SUMIFS(NK_XUAT_NHAP!O:O,NK_XUAT_NHAP!E:E,A1974,NK_XUAT_NHAP!B:B,"PXK")</f>
        <v>0</v>
      </c>
      <c r="M1974" s="7">
        <f t="shared" si="122"/>
        <v>67</v>
      </c>
      <c r="N1974" s="7">
        <f t="shared" si="123"/>
        <v>1608000</v>
      </c>
      <c r="O1974" s="7">
        <f t="shared" si="124"/>
        <v>24000</v>
      </c>
    </row>
    <row r="1975" spans="1:15" ht="19.5" customHeight="1" x14ac:dyDescent="0.25">
      <c r="A1975" s="106" t="s">
        <v>3331</v>
      </c>
      <c r="B1975" s="21" t="s">
        <v>3332</v>
      </c>
      <c r="C1975" s="23" t="s">
        <v>49</v>
      </c>
      <c r="D1975" s="23">
        <v>28</v>
      </c>
      <c r="E1975" s="23"/>
      <c r="F1975" s="23">
        <v>27000</v>
      </c>
      <c r="G1975" s="107">
        <f t="shared" si="121"/>
        <v>756000</v>
      </c>
      <c r="I1975" s="7">
        <f>SUMIFS(NK_XUAT_NHAP!L:L,NK_XUAT_NHAP!E:E,A1975,NK_XUAT_NHAP!B:B,"PNK")</f>
        <v>0</v>
      </c>
      <c r="J1975" s="7">
        <f>SUMIFS(NK_XUAT_NHAP!O:O,NK_XUAT_NHAP!E:E,A1975,NK_XUAT_NHAP!B:B,"PNK")</f>
        <v>0</v>
      </c>
      <c r="K1975" s="7">
        <f>SUMIFS(NK_XUAT_NHAP!L:L,NK_XUAT_NHAP!E:E,A1975,NK_XUAT_NHAP!B:B,"PXK")</f>
        <v>0</v>
      </c>
      <c r="L1975" s="7">
        <f>SUMIFS(NK_XUAT_NHAP!O:O,NK_XUAT_NHAP!E:E,A1975,NK_XUAT_NHAP!B:B,"PXK")</f>
        <v>0</v>
      </c>
      <c r="M1975" s="7">
        <f t="shared" si="122"/>
        <v>28</v>
      </c>
      <c r="N1975" s="7">
        <f t="shared" si="123"/>
        <v>756000</v>
      </c>
      <c r="O1975" s="7">
        <f t="shared" si="124"/>
        <v>27000</v>
      </c>
    </row>
    <row r="1976" spans="1:15" s="24" customFormat="1" ht="19.5" customHeight="1" x14ac:dyDescent="0.25">
      <c r="A1976" s="106" t="s">
        <v>3333</v>
      </c>
      <c r="B1976" s="21" t="s">
        <v>3334</v>
      </c>
      <c r="C1976" s="23" t="s">
        <v>49</v>
      </c>
      <c r="D1976" s="23">
        <v>1</v>
      </c>
      <c r="E1976" s="23"/>
      <c r="F1976" s="23">
        <v>38000</v>
      </c>
      <c r="G1976" s="107">
        <f t="shared" si="121"/>
        <v>38000</v>
      </c>
      <c r="I1976" s="7">
        <f>SUMIFS(NK_XUAT_NHAP!L:L,NK_XUAT_NHAP!E:E,A1976,NK_XUAT_NHAP!B:B,"PNK")</f>
        <v>0</v>
      </c>
      <c r="J1976" s="7">
        <f>SUMIFS(NK_XUAT_NHAP!O:O,NK_XUAT_NHAP!E:E,A1976,NK_XUAT_NHAP!B:B,"PNK")</f>
        <v>0</v>
      </c>
      <c r="K1976" s="7">
        <f>SUMIFS(NK_XUAT_NHAP!L:L,NK_XUAT_NHAP!E:E,A1976,NK_XUAT_NHAP!B:B,"PXK")</f>
        <v>0</v>
      </c>
      <c r="L1976" s="7">
        <f>SUMIFS(NK_XUAT_NHAP!O:O,NK_XUAT_NHAP!E:E,A1976,NK_XUAT_NHAP!B:B,"PXK")</f>
        <v>0</v>
      </c>
      <c r="M1976" s="7">
        <f t="shared" si="122"/>
        <v>1</v>
      </c>
      <c r="N1976" s="7">
        <f t="shared" si="123"/>
        <v>38000</v>
      </c>
      <c r="O1976" s="7">
        <f t="shared" si="124"/>
        <v>38000</v>
      </c>
    </row>
    <row r="1977" spans="1:15" s="24" customFormat="1" ht="19.5" customHeight="1" x14ac:dyDescent="0.25">
      <c r="A1977" s="106" t="s">
        <v>3335</v>
      </c>
      <c r="B1977" s="21" t="s">
        <v>3336</v>
      </c>
      <c r="C1977" s="23" t="s">
        <v>49</v>
      </c>
      <c r="D1977" s="23">
        <v>4</v>
      </c>
      <c r="E1977" s="23"/>
      <c r="F1977" s="23">
        <v>70000</v>
      </c>
      <c r="G1977" s="107">
        <f t="shared" si="121"/>
        <v>280000</v>
      </c>
      <c r="I1977" s="7">
        <f>SUMIFS(NK_XUAT_NHAP!L:L,NK_XUAT_NHAP!E:E,A1977,NK_XUAT_NHAP!B:B,"PNK")</f>
        <v>0</v>
      </c>
      <c r="J1977" s="7">
        <f>SUMIFS(NK_XUAT_NHAP!O:O,NK_XUAT_NHAP!E:E,A1977,NK_XUAT_NHAP!B:B,"PNK")</f>
        <v>0</v>
      </c>
      <c r="K1977" s="7">
        <f>SUMIFS(NK_XUAT_NHAP!L:L,NK_XUAT_NHAP!E:E,A1977,NK_XUAT_NHAP!B:B,"PXK")</f>
        <v>0</v>
      </c>
      <c r="L1977" s="7">
        <f>SUMIFS(NK_XUAT_NHAP!O:O,NK_XUAT_NHAP!E:E,A1977,NK_XUAT_NHAP!B:B,"PXK")</f>
        <v>0</v>
      </c>
      <c r="M1977" s="7">
        <f t="shared" si="122"/>
        <v>4</v>
      </c>
      <c r="N1977" s="7">
        <f t="shared" si="123"/>
        <v>280000</v>
      </c>
      <c r="O1977" s="7">
        <f t="shared" si="124"/>
        <v>70000</v>
      </c>
    </row>
    <row r="1978" spans="1:15" s="24" customFormat="1" ht="19.5" customHeight="1" x14ac:dyDescent="0.25">
      <c r="A1978" s="106" t="s">
        <v>3337</v>
      </c>
      <c r="B1978" s="21" t="s">
        <v>3338</v>
      </c>
      <c r="C1978" s="23" t="s">
        <v>2658</v>
      </c>
      <c r="D1978" s="23">
        <v>0</v>
      </c>
      <c r="E1978" s="23"/>
      <c r="F1978" s="23">
        <v>72000</v>
      </c>
      <c r="G1978" s="107">
        <f t="shared" si="121"/>
        <v>0</v>
      </c>
      <c r="I1978" s="7">
        <f>SUMIFS(NK_XUAT_NHAP!L:L,NK_XUAT_NHAP!E:E,A1978,NK_XUAT_NHAP!B:B,"PNK")</f>
        <v>0</v>
      </c>
      <c r="J1978" s="7">
        <f>SUMIFS(NK_XUAT_NHAP!O:O,NK_XUAT_NHAP!E:E,A1978,NK_XUAT_NHAP!B:B,"PNK")</f>
        <v>0</v>
      </c>
      <c r="K1978" s="7">
        <f>SUMIFS(NK_XUAT_NHAP!L:L,NK_XUAT_NHAP!E:E,A1978,NK_XUAT_NHAP!B:B,"PXK")</f>
        <v>0</v>
      </c>
      <c r="L1978" s="7">
        <f>SUMIFS(NK_XUAT_NHAP!O:O,NK_XUAT_NHAP!E:E,A1978,NK_XUAT_NHAP!B:B,"PXK")</f>
        <v>0</v>
      </c>
      <c r="M1978" s="7">
        <f t="shared" si="122"/>
        <v>0</v>
      </c>
      <c r="N1978" s="7">
        <f t="shared" si="123"/>
        <v>0</v>
      </c>
      <c r="O1978" s="7">
        <f t="shared" si="124"/>
        <v>0</v>
      </c>
    </row>
    <row r="1979" spans="1:15" s="24" customFormat="1" ht="19.5" customHeight="1" x14ac:dyDescent="0.25">
      <c r="A1979" s="106" t="s">
        <v>3339</v>
      </c>
      <c r="B1979" s="21" t="s">
        <v>3340</v>
      </c>
      <c r="C1979" s="23" t="s">
        <v>2658</v>
      </c>
      <c r="D1979" s="23">
        <v>0</v>
      </c>
      <c r="E1979" s="23"/>
      <c r="F1979" s="23">
        <v>72000</v>
      </c>
      <c r="G1979" s="107">
        <f t="shared" si="121"/>
        <v>0</v>
      </c>
      <c r="I1979" s="7">
        <f>SUMIFS(NK_XUAT_NHAP!L:L,NK_XUAT_NHAP!E:E,A1979,NK_XUAT_NHAP!B:B,"PNK")</f>
        <v>0</v>
      </c>
      <c r="J1979" s="7">
        <f>SUMIFS(NK_XUAT_NHAP!O:O,NK_XUAT_NHAP!E:E,A1979,NK_XUAT_NHAP!B:B,"PNK")</f>
        <v>0</v>
      </c>
      <c r="K1979" s="7">
        <f>SUMIFS(NK_XUAT_NHAP!L:L,NK_XUAT_NHAP!E:E,A1979,NK_XUAT_NHAP!B:B,"PXK")</f>
        <v>0</v>
      </c>
      <c r="L1979" s="7">
        <f>SUMIFS(NK_XUAT_NHAP!O:O,NK_XUAT_NHAP!E:E,A1979,NK_XUAT_NHAP!B:B,"PXK")</f>
        <v>0</v>
      </c>
      <c r="M1979" s="7">
        <f t="shared" si="122"/>
        <v>0</v>
      </c>
      <c r="N1979" s="7">
        <f t="shared" si="123"/>
        <v>0</v>
      </c>
      <c r="O1979" s="7">
        <f t="shared" si="124"/>
        <v>0</v>
      </c>
    </row>
    <row r="1980" spans="1:15" s="24" customFormat="1" ht="19.5" customHeight="1" x14ac:dyDescent="0.25">
      <c r="A1980" s="106" t="s">
        <v>3341</v>
      </c>
      <c r="B1980" s="21" t="s">
        <v>3342</v>
      </c>
      <c r="C1980" s="23" t="s">
        <v>49</v>
      </c>
      <c r="D1980" s="23">
        <v>7</v>
      </c>
      <c r="E1980" s="23"/>
      <c r="F1980" s="23">
        <v>17810.52</v>
      </c>
      <c r="G1980" s="107">
        <f t="shared" si="121"/>
        <v>124673.64</v>
      </c>
      <c r="I1980" s="7">
        <f>SUMIFS(NK_XUAT_NHAP!L:L,NK_XUAT_NHAP!E:E,A1980,NK_XUAT_NHAP!B:B,"PNK")</f>
        <v>0</v>
      </c>
      <c r="J1980" s="7">
        <f>SUMIFS(NK_XUAT_NHAP!O:O,NK_XUAT_NHAP!E:E,A1980,NK_XUAT_NHAP!B:B,"PNK")</f>
        <v>0</v>
      </c>
      <c r="K1980" s="7">
        <f>SUMIFS(NK_XUAT_NHAP!L:L,NK_XUAT_NHAP!E:E,A1980,NK_XUAT_NHAP!B:B,"PXK")</f>
        <v>0</v>
      </c>
      <c r="L1980" s="7">
        <f>SUMIFS(NK_XUAT_NHAP!O:O,NK_XUAT_NHAP!E:E,A1980,NK_XUAT_NHAP!B:B,"PXK")</f>
        <v>0</v>
      </c>
      <c r="M1980" s="7">
        <f t="shared" si="122"/>
        <v>7</v>
      </c>
      <c r="N1980" s="7">
        <f t="shared" si="123"/>
        <v>124673.64</v>
      </c>
      <c r="O1980" s="7">
        <f t="shared" si="124"/>
        <v>17810.52</v>
      </c>
    </row>
    <row r="1981" spans="1:15" s="24" customFormat="1" ht="19.5" customHeight="1" x14ac:dyDescent="0.25">
      <c r="A1981" s="106" t="s">
        <v>3343</v>
      </c>
      <c r="B1981" s="21" t="s">
        <v>3344</v>
      </c>
      <c r="C1981" s="23" t="s">
        <v>49</v>
      </c>
      <c r="D1981" s="23">
        <v>121</v>
      </c>
      <c r="E1981" s="23"/>
      <c r="F1981" s="23">
        <v>21300</v>
      </c>
      <c r="G1981" s="107">
        <f t="shared" ref="G1981:G2044" si="125">(D1981+E1981)*F1981</f>
        <v>2577300</v>
      </c>
      <c r="I1981" s="7">
        <f>SUMIFS(NK_XUAT_NHAP!L:L,NK_XUAT_NHAP!E:E,A1981,NK_XUAT_NHAP!B:B,"PNK")</f>
        <v>0</v>
      </c>
      <c r="J1981" s="7">
        <f>SUMIFS(NK_XUAT_NHAP!O:O,NK_XUAT_NHAP!E:E,A1981,NK_XUAT_NHAP!B:B,"PNK")</f>
        <v>0</v>
      </c>
      <c r="K1981" s="7">
        <f>SUMIFS(NK_XUAT_NHAP!L:L,NK_XUAT_NHAP!E:E,A1981,NK_XUAT_NHAP!B:B,"PXK")</f>
        <v>114</v>
      </c>
      <c r="L1981" s="7">
        <f>SUMIFS(NK_XUAT_NHAP!O:O,NK_XUAT_NHAP!E:E,A1981,NK_XUAT_NHAP!B:B,"PXK")</f>
        <v>3192000</v>
      </c>
      <c r="M1981" s="7">
        <f t="shared" si="122"/>
        <v>7</v>
      </c>
      <c r="N1981" s="7">
        <f t="shared" si="123"/>
        <v>-614700</v>
      </c>
      <c r="O1981" s="7">
        <f t="shared" si="124"/>
        <v>-87814.28571428571</v>
      </c>
    </row>
    <row r="1982" spans="1:15" s="24" customFormat="1" ht="19.5" customHeight="1" x14ac:dyDescent="0.25">
      <c r="A1982" s="106" t="s">
        <v>3345</v>
      </c>
      <c r="B1982" s="21" t="s">
        <v>2657</v>
      </c>
      <c r="C1982" s="23" t="s">
        <v>49</v>
      </c>
      <c r="D1982" s="23">
        <v>381</v>
      </c>
      <c r="E1982" s="23"/>
      <c r="F1982" s="23">
        <v>27600</v>
      </c>
      <c r="G1982" s="107">
        <f t="shared" si="125"/>
        <v>10515600</v>
      </c>
      <c r="I1982" s="7">
        <f>SUMIFS(NK_XUAT_NHAP!L:L,NK_XUAT_NHAP!E:E,A1982,NK_XUAT_NHAP!B:B,"PNK")</f>
        <v>0</v>
      </c>
      <c r="J1982" s="7">
        <f>SUMIFS(NK_XUAT_NHAP!O:O,NK_XUAT_NHAP!E:E,A1982,NK_XUAT_NHAP!B:B,"PNK")</f>
        <v>0</v>
      </c>
      <c r="K1982" s="7">
        <f>SUMIFS(NK_XUAT_NHAP!L:L,NK_XUAT_NHAP!E:E,A1982,NK_XUAT_NHAP!B:B,"PXK")</f>
        <v>198</v>
      </c>
      <c r="L1982" s="7">
        <f>SUMIFS(NK_XUAT_NHAP!O:O,NK_XUAT_NHAP!E:E,A1982,NK_XUAT_NHAP!B:B,"PXK")</f>
        <v>7880000</v>
      </c>
      <c r="M1982" s="7">
        <f t="shared" si="122"/>
        <v>183</v>
      </c>
      <c r="N1982" s="7">
        <f t="shared" si="123"/>
        <v>2635600</v>
      </c>
      <c r="O1982" s="7">
        <f t="shared" si="124"/>
        <v>14402.185792349726</v>
      </c>
    </row>
    <row r="1983" spans="1:15" s="24" customFormat="1" ht="19.5" customHeight="1" x14ac:dyDescent="0.25">
      <c r="A1983" s="106" t="s">
        <v>3346</v>
      </c>
      <c r="B1983" s="21" t="s">
        <v>3347</v>
      </c>
      <c r="C1983" s="23" t="s">
        <v>49</v>
      </c>
      <c r="D1983" s="23">
        <v>104</v>
      </c>
      <c r="E1983" s="23"/>
      <c r="F1983" s="23">
        <v>44500</v>
      </c>
      <c r="G1983" s="107">
        <f t="shared" si="125"/>
        <v>4628000</v>
      </c>
      <c r="I1983" s="7">
        <f>SUMIFS(NK_XUAT_NHAP!L:L,NK_XUAT_NHAP!E:E,A1983,NK_XUAT_NHAP!B:B,"PNK")</f>
        <v>0</v>
      </c>
      <c r="J1983" s="7">
        <f>SUMIFS(NK_XUAT_NHAP!O:O,NK_XUAT_NHAP!E:E,A1983,NK_XUAT_NHAP!B:B,"PNK")</f>
        <v>0</v>
      </c>
      <c r="K1983" s="7">
        <f>SUMIFS(NK_XUAT_NHAP!L:L,NK_XUAT_NHAP!E:E,A1983,NK_XUAT_NHAP!B:B,"PXK")</f>
        <v>100</v>
      </c>
      <c r="L1983" s="7">
        <f>SUMIFS(NK_XUAT_NHAP!O:O,NK_XUAT_NHAP!E:E,A1983,NK_XUAT_NHAP!B:B,"PXK")</f>
        <v>5600000</v>
      </c>
      <c r="M1983" s="7">
        <f t="shared" si="122"/>
        <v>4</v>
      </c>
      <c r="N1983" s="7">
        <f t="shared" si="123"/>
        <v>-972000</v>
      </c>
      <c r="O1983" s="7">
        <f t="shared" si="124"/>
        <v>-243000</v>
      </c>
    </row>
    <row r="1984" spans="1:15" s="24" customFormat="1" ht="19.5" customHeight="1" x14ac:dyDescent="0.25">
      <c r="A1984" s="106" t="s">
        <v>3348</v>
      </c>
      <c r="B1984" s="21" t="s">
        <v>3349</v>
      </c>
      <c r="C1984" s="23" t="s">
        <v>49</v>
      </c>
      <c r="D1984" s="23">
        <v>219</v>
      </c>
      <c r="E1984" s="23"/>
      <c r="F1984" s="23">
        <v>30000</v>
      </c>
      <c r="G1984" s="107">
        <f t="shared" si="125"/>
        <v>6570000</v>
      </c>
      <c r="I1984" s="7">
        <f>SUMIFS(NK_XUAT_NHAP!L:L,NK_XUAT_NHAP!E:E,A1984,NK_XUAT_NHAP!B:B,"PNK")</f>
        <v>0</v>
      </c>
      <c r="J1984" s="7">
        <f>SUMIFS(NK_XUAT_NHAP!O:O,NK_XUAT_NHAP!E:E,A1984,NK_XUAT_NHAP!B:B,"PNK")</f>
        <v>0</v>
      </c>
      <c r="K1984" s="7">
        <f>SUMIFS(NK_XUAT_NHAP!L:L,NK_XUAT_NHAP!E:E,A1984,NK_XUAT_NHAP!B:B,"PXK")</f>
        <v>0</v>
      </c>
      <c r="L1984" s="7">
        <f>SUMIFS(NK_XUAT_NHAP!O:O,NK_XUAT_NHAP!E:E,A1984,NK_XUAT_NHAP!B:B,"PXK")</f>
        <v>0</v>
      </c>
      <c r="M1984" s="7">
        <f t="shared" si="122"/>
        <v>219</v>
      </c>
      <c r="N1984" s="7">
        <f t="shared" si="123"/>
        <v>6570000</v>
      </c>
      <c r="O1984" s="7">
        <f t="shared" si="124"/>
        <v>30000</v>
      </c>
    </row>
    <row r="1985" spans="1:15" s="24" customFormat="1" ht="19.5" customHeight="1" x14ac:dyDescent="0.25">
      <c r="A1985" s="106" t="s">
        <v>3350</v>
      </c>
      <c r="B1985" s="21" t="s">
        <v>3351</v>
      </c>
      <c r="C1985" s="23" t="s">
        <v>49</v>
      </c>
      <c r="D1985" s="23">
        <v>0</v>
      </c>
      <c r="E1985" s="23"/>
      <c r="F1985" s="23">
        <v>50199.4</v>
      </c>
      <c r="G1985" s="107">
        <f t="shared" si="125"/>
        <v>0</v>
      </c>
      <c r="I1985" s="7">
        <f>SUMIFS(NK_XUAT_NHAP!L:L,NK_XUAT_NHAP!E:E,A1985,NK_XUAT_NHAP!B:B,"PNK")</f>
        <v>0</v>
      </c>
      <c r="J1985" s="7">
        <f>SUMIFS(NK_XUAT_NHAP!O:O,NK_XUAT_NHAP!E:E,A1985,NK_XUAT_NHAP!B:B,"PNK")</f>
        <v>0</v>
      </c>
      <c r="K1985" s="7">
        <f>SUMIFS(NK_XUAT_NHAP!L:L,NK_XUAT_NHAP!E:E,A1985,NK_XUAT_NHAP!B:B,"PXK")</f>
        <v>0</v>
      </c>
      <c r="L1985" s="7">
        <f>SUMIFS(NK_XUAT_NHAP!O:O,NK_XUAT_NHAP!E:E,A1985,NK_XUAT_NHAP!B:B,"PXK")</f>
        <v>0</v>
      </c>
      <c r="M1985" s="7">
        <f t="shared" ref="M1985:M2048" si="126">D1985+E1985+I1985-K1985</f>
        <v>0</v>
      </c>
      <c r="N1985" s="7">
        <f t="shared" ref="N1985:N2048" si="127">G1985+J1985-L1985</f>
        <v>0</v>
      </c>
      <c r="O1985" s="7">
        <f t="shared" ref="O1985:O2048" si="128">+IF(M1985=0,0,N1985/M1985)</f>
        <v>0</v>
      </c>
    </row>
    <row r="1986" spans="1:15" s="24" customFormat="1" ht="19.5" customHeight="1" x14ac:dyDescent="0.25">
      <c r="A1986" s="106" t="s">
        <v>3352</v>
      </c>
      <c r="B1986" s="21" t="s">
        <v>1894</v>
      </c>
      <c r="C1986" s="23" t="s">
        <v>49</v>
      </c>
      <c r="D1986" s="23">
        <v>1</v>
      </c>
      <c r="E1986" s="23"/>
      <c r="F1986" s="23">
        <v>30412.800000000003</v>
      </c>
      <c r="G1986" s="107">
        <f t="shared" si="125"/>
        <v>30412.800000000003</v>
      </c>
      <c r="I1986" s="7">
        <f>SUMIFS(NK_XUAT_NHAP!L:L,NK_XUAT_NHAP!E:E,A1986,NK_XUAT_NHAP!B:B,"PNK")</f>
        <v>0</v>
      </c>
      <c r="J1986" s="7">
        <f>SUMIFS(NK_XUAT_NHAP!O:O,NK_XUAT_NHAP!E:E,A1986,NK_XUAT_NHAP!B:B,"PNK")</f>
        <v>0</v>
      </c>
      <c r="K1986" s="7">
        <f>SUMIFS(NK_XUAT_NHAP!L:L,NK_XUAT_NHAP!E:E,A1986,NK_XUAT_NHAP!B:B,"PXK")</f>
        <v>0</v>
      </c>
      <c r="L1986" s="7">
        <f>SUMIFS(NK_XUAT_NHAP!O:O,NK_XUAT_NHAP!E:E,A1986,NK_XUAT_NHAP!B:B,"PXK")</f>
        <v>0</v>
      </c>
      <c r="M1986" s="7">
        <f t="shared" si="126"/>
        <v>1</v>
      </c>
      <c r="N1986" s="7">
        <f t="shared" si="127"/>
        <v>30412.800000000003</v>
      </c>
      <c r="O1986" s="7">
        <f t="shared" si="128"/>
        <v>30412.800000000003</v>
      </c>
    </row>
    <row r="1987" spans="1:15" ht="19.5" customHeight="1" x14ac:dyDescent="0.25">
      <c r="A1987" s="106" t="s">
        <v>3353</v>
      </c>
      <c r="B1987" s="21" t="s">
        <v>3354</v>
      </c>
      <c r="C1987" s="23" t="s">
        <v>49</v>
      </c>
      <c r="D1987" s="23">
        <v>1</v>
      </c>
      <c r="E1987" s="23"/>
      <c r="F1987" s="23">
        <v>38400</v>
      </c>
      <c r="G1987" s="107">
        <f t="shared" si="125"/>
        <v>38400</v>
      </c>
      <c r="I1987" s="7">
        <f>SUMIFS(NK_XUAT_NHAP!L:L,NK_XUAT_NHAP!E:E,A1987,NK_XUAT_NHAP!B:B,"PNK")</f>
        <v>0</v>
      </c>
      <c r="J1987" s="7">
        <f>SUMIFS(NK_XUAT_NHAP!O:O,NK_XUAT_NHAP!E:E,A1987,NK_XUAT_NHAP!B:B,"PNK")</f>
        <v>0</v>
      </c>
      <c r="K1987" s="7">
        <f>SUMIFS(NK_XUAT_NHAP!L:L,NK_XUAT_NHAP!E:E,A1987,NK_XUAT_NHAP!B:B,"PXK")</f>
        <v>0</v>
      </c>
      <c r="L1987" s="7">
        <f>SUMIFS(NK_XUAT_NHAP!O:O,NK_XUAT_NHAP!E:E,A1987,NK_XUAT_NHAP!B:B,"PXK")</f>
        <v>0</v>
      </c>
      <c r="M1987" s="7">
        <f t="shared" si="126"/>
        <v>1</v>
      </c>
      <c r="N1987" s="7">
        <f t="shared" si="127"/>
        <v>38400</v>
      </c>
      <c r="O1987" s="7">
        <f t="shared" si="128"/>
        <v>38400</v>
      </c>
    </row>
    <row r="1988" spans="1:15" ht="19.5" customHeight="1" x14ac:dyDescent="0.25">
      <c r="A1988" s="106" t="s">
        <v>3355</v>
      </c>
      <c r="B1988" s="21" t="s">
        <v>3356</v>
      </c>
      <c r="C1988" s="23" t="s">
        <v>49</v>
      </c>
      <c r="D1988" s="23">
        <v>2</v>
      </c>
      <c r="E1988" s="23"/>
      <c r="F1988" s="23">
        <v>75000</v>
      </c>
      <c r="G1988" s="107">
        <f t="shared" si="125"/>
        <v>150000</v>
      </c>
      <c r="I1988" s="7">
        <f>SUMIFS(NK_XUAT_NHAP!L:L,NK_XUAT_NHAP!E:E,A1988,NK_XUAT_NHAP!B:B,"PNK")</f>
        <v>0</v>
      </c>
      <c r="J1988" s="7">
        <f>SUMIFS(NK_XUAT_NHAP!O:O,NK_XUAT_NHAP!E:E,A1988,NK_XUAT_NHAP!B:B,"PNK")</f>
        <v>0</v>
      </c>
      <c r="K1988" s="7">
        <f>SUMIFS(NK_XUAT_NHAP!L:L,NK_XUAT_NHAP!E:E,A1988,NK_XUAT_NHAP!B:B,"PXK")</f>
        <v>0</v>
      </c>
      <c r="L1988" s="7">
        <f>SUMIFS(NK_XUAT_NHAP!O:O,NK_XUAT_NHAP!E:E,A1988,NK_XUAT_NHAP!B:B,"PXK")</f>
        <v>0</v>
      </c>
      <c r="M1988" s="7">
        <f t="shared" si="126"/>
        <v>2</v>
      </c>
      <c r="N1988" s="7">
        <f t="shared" si="127"/>
        <v>150000</v>
      </c>
      <c r="O1988" s="7">
        <f t="shared" si="128"/>
        <v>75000</v>
      </c>
    </row>
    <row r="1989" spans="1:15" ht="19.5" customHeight="1" x14ac:dyDescent="0.25">
      <c r="A1989" s="106" t="s">
        <v>3357</v>
      </c>
      <c r="B1989" s="21" t="s">
        <v>3358</v>
      </c>
      <c r="C1989" s="23" t="s">
        <v>2660</v>
      </c>
      <c r="D1989" s="23">
        <v>119</v>
      </c>
      <c r="E1989" s="23"/>
      <c r="F1989" s="23">
        <v>272000</v>
      </c>
      <c r="G1989" s="107">
        <f t="shared" si="125"/>
        <v>32368000</v>
      </c>
      <c r="I1989" s="7">
        <f>SUMIFS(NK_XUAT_NHAP!L:L,NK_XUAT_NHAP!E:E,A1989,NK_XUAT_NHAP!B:B,"PNK")</f>
        <v>718</v>
      </c>
      <c r="J1989" s="7">
        <f>SUMIFS(NK_XUAT_NHAP!O:O,NK_XUAT_NHAP!E:E,A1989,NK_XUAT_NHAP!B:B,"PNK")</f>
        <v>81600000</v>
      </c>
      <c r="K1989" s="7">
        <f>SUMIFS(NK_XUAT_NHAP!L:L,NK_XUAT_NHAP!E:E,A1989,NK_XUAT_NHAP!B:B,"PXK")</f>
        <v>718</v>
      </c>
      <c r="L1989" s="7">
        <f>SUMIFS(NK_XUAT_NHAP!O:O,NK_XUAT_NHAP!E:E,A1989,NK_XUAT_NHAP!B:B,"PXK")</f>
        <v>204820000</v>
      </c>
      <c r="M1989" s="7">
        <f t="shared" si="126"/>
        <v>119</v>
      </c>
      <c r="N1989" s="7">
        <f t="shared" si="127"/>
        <v>-90852000</v>
      </c>
      <c r="O1989" s="7">
        <f t="shared" si="128"/>
        <v>-763462.18487394962</v>
      </c>
    </row>
    <row r="1990" spans="1:15" ht="19.5" customHeight="1" x14ac:dyDescent="0.25">
      <c r="A1990" s="106" t="s">
        <v>3359</v>
      </c>
      <c r="B1990" s="21" t="s">
        <v>3360</v>
      </c>
      <c r="C1990" s="23" t="s">
        <v>2660</v>
      </c>
      <c r="D1990" s="23">
        <v>1</v>
      </c>
      <c r="E1990" s="23"/>
      <c r="F1990" s="23">
        <v>75000</v>
      </c>
      <c r="G1990" s="107">
        <f t="shared" si="125"/>
        <v>75000</v>
      </c>
      <c r="I1990" s="7">
        <f>SUMIFS(NK_XUAT_NHAP!L:L,NK_XUAT_NHAP!E:E,A1990,NK_XUAT_NHAP!B:B,"PNK")</f>
        <v>0</v>
      </c>
      <c r="J1990" s="7">
        <f>SUMIFS(NK_XUAT_NHAP!O:O,NK_XUAT_NHAP!E:E,A1990,NK_XUAT_NHAP!B:B,"PNK")</f>
        <v>0</v>
      </c>
      <c r="K1990" s="7">
        <f>SUMIFS(NK_XUAT_NHAP!L:L,NK_XUAT_NHAP!E:E,A1990,NK_XUAT_NHAP!B:B,"PXK")</f>
        <v>0</v>
      </c>
      <c r="L1990" s="7">
        <f>SUMIFS(NK_XUAT_NHAP!O:O,NK_XUAT_NHAP!E:E,A1990,NK_XUAT_NHAP!B:B,"PXK")</f>
        <v>0</v>
      </c>
      <c r="M1990" s="7">
        <f t="shared" si="126"/>
        <v>1</v>
      </c>
      <c r="N1990" s="7">
        <f t="shared" si="127"/>
        <v>75000</v>
      </c>
      <c r="O1990" s="7">
        <f t="shared" si="128"/>
        <v>75000</v>
      </c>
    </row>
    <row r="1991" spans="1:15" ht="19.5" customHeight="1" x14ac:dyDescent="0.25">
      <c r="A1991" s="106" t="s">
        <v>3361</v>
      </c>
      <c r="B1991" s="21" t="s">
        <v>3362</v>
      </c>
      <c r="C1991" s="23" t="s">
        <v>2660</v>
      </c>
      <c r="D1991" s="23">
        <v>2</v>
      </c>
      <c r="E1991" s="23"/>
      <c r="F1991" s="23">
        <v>102000</v>
      </c>
      <c r="G1991" s="107">
        <f t="shared" si="125"/>
        <v>204000</v>
      </c>
      <c r="I1991" s="7">
        <f>SUMIFS(NK_XUAT_NHAP!L:L,NK_XUAT_NHAP!E:E,A1991,NK_XUAT_NHAP!B:B,"PNK")</f>
        <v>0</v>
      </c>
      <c r="J1991" s="7">
        <f>SUMIFS(NK_XUAT_NHAP!O:O,NK_XUAT_NHAP!E:E,A1991,NK_XUAT_NHAP!B:B,"PNK")</f>
        <v>0</v>
      </c>
      <c r="K1991" s="7">
        <f>SUMIFS(NK_XUAT_NHAP!L:L,NK_XUAT_NHAP!E:E,A1991,NK_XUAT_NHAP!B:B,"PXK")</f>
        <v>0</v>
      </c>
      <c r="L1991" s="7">
        <f>SUMIFS(NK_XUAT_NHAP!O:O,NK_XUAT_NHAP!E:E,A1991,NK_XUAT_NHAP!B:B,"PXK")</f>
        <v>0</v>
      </c>
      <c r="M1991" s="7">
        <f t="shared" si="126"/>
        <v>2</v>
      </c>
      <c r="N1991" s="7">
        <f t="shared" si="127"/>
        <v>204000</v>
      </c>
      <c r="O1991" s="7">
        <f t="shared" si="128"/>
        <v>102000</v>
      </c>
    </row>
    <row r="1992" spans="1:15" ht="19.5" customHeight="1" x14ac:dyDescent="0.25">
      <c r="A1992" s="106" t="s">
        <v>3363</v>
      </c>
      <c r="B1992" s="21" t="s">
        <v>3364</v>
      </c>
      <c r="C1992" s="23" t="s">
        <v>49</v>
      </c>
      <c r="D1992" s="23">
        <v>212</v>
      </c>
      <c r="E1992" s="23"/>
      <c r="F1992" s="23">
        <v>280</v>
      </c>
      <c r="G1992" s="107">
        <f t="shared" si="125"/>
        <v>59360</v>
      </c>
      <c r="I1992" s="7">
        <f>SUMIFS(NK_XUAT_NHAP!L:L,NK_XUAT_NHAP!E:E,A1992,NK_XUAT_NHAP!B:B,"PNK")</f>
        <v>0</v>
      </c>
      <c r="J1992" s="7">
        <f>SUMIFS(NK_XUAT_NHAP!O:O,NK_XUAT_NHAP!E:E,A1992,NK_XUAT_NHAP!B:B,"PNK")</f>
        <v>0</v>
      </c>
      <c r="K1992" s="7">
        <f>SUMIFS(NK_XUAT_NHAP!L:L,NK_XUAT_NHAP!E:E,A1992,NK_XUAT_NHAP!B:B,"PXK")</f>
        <v>0</v>
      </c>
      <c r="L1992" s="7">
        <f>SUMIFS(NK_XUAT_NHAP!O:O,NK_XUAT_NHAP!E:E,A1992,NK_XUAT_NHAP!B:B,"PXK")</f>
        <v>0</v>
      </c>
      <c r="M1992" s="7">
        <f t="shared" si="126"/>
        <v>212</v>
      </c>
      <c r="N1992" s="7">
        <f t="shared" si="127"/>
        <v>59360</v>
      </c>
      <c r="O1992" s="7">
        <f t="shared" si="128"/>
        <v>280</v>
      </c>
    </row>
    <row r="1993" spans="1:15" ht="19.5" customHeight="1" x14ac:dyDescent="0.25">
      <c r="A1993" s="106" t="s">
        <v>3365</v>
      </c>
      <c r="B1993" s="21" t="s">
        <v>3366</v>
      </c>
      <c r="C1993" s="23" t="s">
        <v>49</v>
      </c>
      <c r="D1993" s="23">
        <v>1</v>
      </c>
      <c r="E1993" s="23"/>
      <c r="F1993" s="23">
        <v>1040</v>
      </c>
      <c r="G1993" s="107">
        <f t="shared" si="125"/>
        <v>1040</v>
      </c>
      <c r="I1993" s="7">
        <f>SUMIFS(NK_XUAT_NHAP!L:L,NK_XUAT_NHAP!E:E,A1993,NK_XUAT_NHAP!B:B,"PNK")</f>
        <v>0</v>
      </c>
      <c r="J1993" s="7">
        <f>SUMIFS(NK_XUAT_NHAP!O:O,NK_XUAT_NHAP!E:E,A1993,NK_XUAT_NHAP!B:B,"PNK")</f>
        <v>0</v>
      </c>
      <c r="K1993" s="7">
        <f>SUMIFS(NK_XUAT_NHAP!L:L,NK_XUAT_NHAP!E:E,A1993,NK_XUAT_NHAP!B:B,"PXK")</f>
        <v>0</v>
      </c>
      <c r="L1993" s="7">
        <f>SUMIFS(NK_XUAT_NHAP!O:O,NK_XUAT_NHAP!E:E,A1993,NK_XUAT_NHAP!B:B,"PXK")</f>
        <v>0</v>
      </c>
      <c r="M1993" s="7">
        <f t="shared" si="126"/>
        <v>1</v>
      </c>
      <c r="N1993" s="7">
        <f t="shared" si="127"/>
        <v>1040</v>
      </c>
      <c r="O1993" s="7">
        <f t="shared" si="128"/>
        <v>1040</v>
      </c>
    </row>
    <row r="1994" spans="1:15" ht="19.5" customHeight="1" x14ac:dyDescent="0.25">
      <c r="A1994" s="106" t="s">
        <v>3367</v>
      </c>
      <c r="B1994" s="21" t="s">
        <v>3368</v>
      </c>
      <c r="C1994" s="23" t="s">
        <v>49</v>
      </c>
      <c r="D1994" s="23">
        <v>1</v>
      </c>
      <c r="E1994" s="23"/>
      <c r="F1994" s="23">
        <v>1768</v>
      </c>
      <c r="G1994" s="107">
        <f t="shared" si="125"/>
        <v>1768</v>
      </c>
      <c r="I1994" s="7">
        <f>SUMIFS(NK_XUAT_NHAP!L:L,NK_XUAT_NHAP!E:E,A1994,NK_XUAT_NHAP!B:B,"PNK")</f>
        <v>0</v>
      </c>
      <c r="J1994" s="7">
        <f>SUMIFS(NK_XUAT_NHAP!O:O,NK_XUAT_NHAP!E:E,A1994,NK_XUAT_NHAP!B:B,"PNK")</f>
        <v>0</v>
      </c>
      <c r="K1994" s="7">
        <f>SUMIFS(NK_XUAT_NHAP!L:L,NK_XUAT_NHAP!E:E,A1994,NK_XUAT_NHAP!B:B,"PXK")</f>
        <v>0</v>
      </c>
      <c r="L1994" s="7">
        <f>SUMIFS(NK_XUAT_NHAP!O:O,NK_XUAT_NHAP!E:E,A1994,NK_XUAT_NHAP!B:B,"PXK")</f>
        <v>0</v>
      </c>
      <c r="M1994" s="7">
        <f t="shared" si="126"/>
        <v>1</v>
      </c>
      <c r="N1994" s="7">
        <f t="shared" si="127"/>
        <v>1768</v>
      </c>
      <c r="O1994" s="7">
        <f t="shared" si="128"/>
        <v>1768</v>
      </c>
    </row>
    <row r="1995" spans="1:15" ht="19.5" customHeight="1" x14ac:dyDescent="0.25">
      <c r="A1995" s="106" t="s">
        <v>3369</v>
      </c>
      <c r="B1995" s="21" t="s">
        <v>3370</v>
      </c>
      <c r="C1995" s="23" t="s">
        <v>717</v>
      </c>
      <c r="D1995" s="23">
        <v>0</v>
      </c>
      <c r="E1995" s="23"/>
      <c r="F1995" s="23">
        <v>6000</v>
      </c>
      <c r="G1995" s="107">
        <f t="shared" si="125"/>
        <v>0</v>
      </c>
      <c r="I1995" s="7">
        <f>SUMIFS(NK_XUAT_NHAP!L:L,NK_XUAT_NHAP!E:E,A1995,NK_XUAT_NHAP!B:B,"PNK")</f>
        <v>0</v>
      </c>
      <c r="J1995" s="7">
        <f>SUMIFS(NK_XUAT_NHAP!O:O,NK_XUAT_NHAP!E:E,A1995,NK_XUAT_NHAP!B:B,"PNK")</f>
        <v>0</v>
      </c>
      <c r="K1995" s="7">
        <f>SUMIFS(NK_XUAT_NHAP!L:L,NK_XUAT_NHAP!E:E,A1995,NK_XUAT_NHAP!B:B,"PXK")</f>
        <v>0</v>
      </c>
      <c r="L1995" s="7">
        <f>SUMIFS(NK_XUAT_NHAP!O:O,NK_XUAT_NHAP!E:E,A1995,NK_XUAT_NHAP!B:B,"PXK")</f>
        <v>0</v>
      </c>
      <c r="M1995" s="7">
        <f t="shared" si="126"/>
        <v>0</v>
      </c>
      <c r="N1995" s="7">
        <f t="shared" si="127"/>
        <v>0</v>
      </c>
      <c r="O1995" s="7">
        <f t="shared" si="128"/>
        <v>0</v>
      </c>
    </row>
    <row r="1996" spans="1:15" ht="19.5" customHeight="1" x14ac:dyDescent="0.25">
      <c r="A1996" s="106" t="s">
        <v>3371</v>
      </c>
      <c r="B1996" s="21" t="s">
        <v>3372</v>
      </c>
      <c r="C1996" s="23" t="s">
        <v>49</v>
      </c>
      <c r="D1996" s="23">
        <v>5</v>
      </c>
      <c r="E1996" s="23"/>
      <c r="F1996" s="23">
        <v>8800</v>
      </c>
      <c r="G1996" s="107">
        <f t="shared" si="125"/>
        <v>44000</v>
      </c>
      <c r="I1996" s="7">
        <f>SUMIFS(NK_XUAT_NHAP!L:L,NK_XUAT_NHAP!E:E,A1996,NK_XUAT_NHAP!B:B,"PNK")</f>
        <v>0</v>
      </c>
      <c r="J1996" s="7">
        <f>SUMIFS(NK_XUAT_NHAP!O:O,NK_XUAT_NHAP!E:E,A1996,NK_XUAT_NHAP!B:B,"PNK")</f>
        <v>0</v>
      </c>
      <c r="K1996" s="7">
        <f>SUMIFS(NK_XUAT_NHAP!L:L,NK_XUAT_NHAP!E:E,A1996,NK_XUAT_NHAP!B:B,"PXK")</f>
        <v>0</v>
      </c>
      <c r="L1996" s="7">
        <f>SUMIFS(NK_XUAT_NHAP!O:O,NK_XUAT_NHAP!E:E,A1996,NK_XUAT_NHAP!B:B,"PXK")</f>
        <v>0</v>
      </c>
      <c r="M1996" s="7">
        <f t="shared" si="126"/>
        <v>5</v>
      </c>
      <c r="N1996" s="7">
        <f t="shared" si="127"/>
        <v>44000</v>
      </c>
      <c r="O1996" s="7">
        <f t="shared" si="128"/>
        <v>8800</v>
      </c>
    </row>
    <row r="1997" spans="1:15" s="24" customFormat="1" ht="19.5" customHeight="1" x14ac:dyDescent="0.25">
      <c r="A1997" s="106" t="s">
        <v>3373</v>
      </c>
      <c r="B1997" s="21" t="s">
        <v>3374</v>
      </c>
      <c r="C1997" s="23" t="s">
        <v>49</v>
      </c>
      <c r="D1997" s="23">
        <v>1</v>
      </c>
      <c r="E1997" s="23"/>
      <c r="F1997" s="23">
        <v>6080</v>
      </c>
      <c r="G1997" s="107">
        <f t="shared" si="125"/>
        <v>6080</v>
      </c>
      <c r="I1997" s="7">
        <f>SUMIFS(NK_XUAT_NHAP!L:L,NK_XUAT_NHAP!E:E,A1997,NK_XUAT_NHAP!B:B,"PNK")</f>
        <v>0</v>
      </c>
      <c r="J1997" s="7">
        <f>SUMIFS(NK_XUAT_NHAP!O:O,NK_XUAT_NHAP!E:E,A1997,NK_XUAT_NHAP!B:B,"PNK")</f>
        <v>0</v>
      </c>
      <c r="K1997" s="7">
        <f>SUMIFS(NK_XUAT_NHAP!L:L,NK_XUAT_NHAP!E:E,A1997,NK_XUAT_NHAP!B:B,"PXK")</f>
        <v>0</v>
      </c>
      <c r="L1997" s="7">
        <f>SUMIFS(NK_XUAT_NHAP!O:O,NK_XUAT_NHAP!E:E,A1997,NK_XUAT_NHAP!B:B,"PXK")</f>
        <v>0</v>
      </c>
      <c r="M1997" s="7">
        <f t="shared" si="126"/>
        <v>1</v>
      </c>
      <c r="N1997" s="7">
        <f t="shared" si="127"/>
        <v>6080</v>
      </c>
      <c r="O1997" s="7">
        <f t="shared" si="128"/>
        <v>6080</v>
      </c>
    </row>
    <row r="1998" spans="1:15" ht="19.5" customHeight="1" x14ac:dyDescent="0.25">
      <c r="A1998" s="106" t="s">
        <v>3375</v>
      </c>
      <c r="B1998" s="21" t="s">
        <v>2646</v>
      </c>
      <c r="C1998" s="23" t="s">
        <v>49</v>
      </c>
      <c r="D1998" s="23">
        <v>3</v>
      </c>
      <c r="E1998" s="23"/>
      <c r="F1998" s="23">
        <v>12500</v>
      </c>
      <c r="G1998" s="107">
        <f t="shared" si="125"/>
        <v>37500</v>
      </c>
      <c r="I1998" s="7">
        <f>SUMIFS(NK_XUAT_NHAP!L:L,NK_XUAT_NHAP!E:E,A1998,NK_XUAT_NHAP!B:B,"PNK")</f>
        <v>0</v>
      </c>
      <c r="J1998" s="7">
        <f>SUMIFS(NK_XUAT_NHAP!O:O,NK_XUAT_NHAP!E:E,A1998,NK_XUAT_NHAP!B:B,"PNK")</f>
        <v>0</v>
      </c>
      <c r="K1998" s="7">
        <f>SUMIFS(NK_XUAT_NHAP!L:L,NK_XUAT_NHAP!E:E,A1998,NK_XUAT_NHAP!B:B,"PXK")</f>
        <v>0</v>
      </c>
      <c r="L1998" s="7">
        <f>SUMIFS(NK_XUAT_NHAP!O:O,NK_XUAT_NHAP!E:E,A1998,NK_XUAT_NHAP!B:B,"PXK")</f>
        <v>0</v>
      </c>
      <c r="M1998" s="7">
        <f t="shared" si="126"/>
        <v>3</v>
      </c>
      <c r="N1998" s="7">
        <f t="shared" si="127"/>
        <v>37500</v>
      </c>
      <c r="O1998" s="7">
        <f t="shared" si="128"/>
        <v>12500</v>
      </c>
    </row>
    <row r="1999" spans="1:15" ht="19.5" customHeight="1" x14ac:dyDescent="0.25">
      <c r="A1999" s="106" t="s">
        <v>3376</v>
      </c>
      <c r="B1999" s="21" t="s">
        <v>3377</v>
      </c>
      <c r="C1999" s="23" t="s">
        <v>49</v>
      </c>
      <c r="D1999" s="23">
        <v>3</v>
      </c>
      <c r="E1999" s="23"/>
      <c r="F1999" s="23">
        <v>14900</v>
      </c>
      <c r="G1999" s="107">
        <f t="shared" si="125"/>
        <v>44700</v>
      </c>
      <c r="I1999" s="7">
        <f>SUMIFS(NK_XUAT_NHAP!L:L,NK_XUAT_NHAP!E:E,A1999,NK_XUAT_NHAP!B:B,"PNK")</f>
        <v>0</v>
      </c>
      <c r="J1999" s="7">
        <f>SUMIFS(NK_XUAT_NHAP!O:O,NK_XUAT_NHAP!E:E,A1999,NK_XUAT_NHAP!B:B,"PNK")</f>
        <v>0</v>
      </c>
      <c r="K1999" s="7">
        <f>SUMIFS(NK_XUAT_NHAP!L:L,NK_XUAT_NHAP!E:E,A1999,NK_XUAT_NHAP!B:B,"PXK")</f>
        <v>0</v>
      </c>
      <c r="L1999" s="7">
        <f>SUMIFS(NK_XUAT_NHAP!O:O,NK_XUAT_NHAP!E:E,A1999,NK_XUAT_NHAP!B:B,"PXK")</f>
        <v>0</v>
      </c>
      <c r="M1999" s="7">
        <f t="shared" si="126"/>
        <v>3</v>
      </c>
      <c r="N1999" s="7">
        <f t="shared" si="127"/>
        <v>44700</v>
      </c>
      <c r="O1999" s="7">
        <f t="shared" si="128"/>
        <v>14900</v>
      </c>
    </row>
    <row r="2000" spans="1:15" ht="19.5" customHeight="1" x14ac:dyDescent="0.25">
      <c r="A2000" s="106" t="s">
        <v>3378</v>
      </c>
      <c r="B2000" s="21" t="s">
        <v>3379</v>
      </c>
      <c r="C2000" s="23" t="s">
        <v>49</v>
      </c>
      <c r="D2000" s="23">
        <v>2</v>
      </c>
      <c r="E2000" s="23"/>
      <c r="F2000" s="23">
        <v>19600</v>
      </c>
      <c r="G2000" s="107">
        <f t="shared" si="125"/>
        <v>39200</v>
      </c>
      <c r="I2000" s="7">
        <f>SUMIFS(NK_XUAT_NHAP!L:L,NK_XUAT_NHAP!E:E,A2000,NK_XUAT_NHAP!B:B,"PNK")</f>
        <v>0</v>
      </c>
      <c r="J2000" s="7">
        <f>SUMIFS(NK_XUAT_NHAP!O:O,NK_XUAT_NHAP!E:E,A2000,NK_XUAT_NHAP!B:B,"PNK")</f>
        <v>0</v>
      </c>
      <c r="K2000" s="7">
        <f>SUMIFS(NK_XUAT_NHAP!L:L,NK_XUAT_NHAP!E:E,A2000,NK_XUAT_NHAP!B:B,"PXK")</f>
        <v>0</v>
      </c>
      <c r="L2000" s="7">
        <f>SUMIFS(NK_XUAT_NHAP!O:O,NK_XUAT_NHAP!E:E,A2000,NK_XUAT_NHAP!B:B,"PXK")</f>
        <v>0</v>
      </c>
      <c r="M2000" s="7">
        <f t="shared" si="126"/>
        <v>2</v>
      </c>
      <c r="N2000" s="7">
        <f t="shared" si="127"/>
        <v>39200</v>
      </c>
      <c r="O2000" s="7">
        <f t="shared" si="128"/>
        <v>19600</v>
      </c>
    </row>
    <row r="2001" spans="1:15" ht="19.5" customHeight="1" x14ac:dyDescent="0.25">
      <c r="A2001" s="106" t="s">
        <v>3380</v>
      </c>
      <c r="B2001" s="21" t="s">
        <v>2645</v>
      </c>
      <c r="C2001" s="23" t="s">
        <v>49</v>
      </c>
      <c r="D2001" s="23">
        <v>1</v>
      </c>
      <c r="E2001" s="23"/>
      <c r="F2001" s="23">
        <v>31000</v>
      </c>
      <c r="G2001" s="107">
        <f t="shared" si="125"/>
        <v>31000</v>
      </c>
      <c r="I2001" s="7">
        <f>SUMIFS(NK_XUAT_NHAP!L:L,NK_XUAT_NHAP!E:E,A2001,NK_XUAT_NHAP!B:B,"PNK")</f>
        <v>0</v>
      </c>
      <c r="J2001" s="7">
        <f>SUMIFS(NK_XUAT_NHAP!O:O,NK_XUAT_NHAP!E:E,A2001,NK_XUAT_NHAP!B:B,"PNK")</f>
        <v>0</v>
      </c>
      <c r="K2001" s="7">
        <f>SUMIFS(NK_XUAT_NHAP!L:L,NK_XUAT_NHAP!E:E,A2001,NK_XUAT_NHAP!B:B,"PXK")</f>
        <v>0</v>
      </c>
      <c r="L2001" s="7">
        <f>SUMIFS(NK_XUAT_NHAP!O:O,NK_XUAT_NHAP!E:E,A2001,NK_XUAT_NHAP!B:B,"PXK")</f>
        <v>0</v>
      </c>
      <c r="M2001" s="7">
        <f t="shared" si="126"/>
        <v>1</v>
      </c>
      <c r="N2001" s="7">
        <f t="shared" si="127"/>
        <v>31000</v>
      </c>
      <c r="O2001" s="7">
        <f t="shared" si="128"/>
        <v>31000</v>
      </c>
    </row>
    <row r="2002" spans="1:15" ht="19.5" customHeight="1" x14ac:dyDescent="0.25">
      <c r="A2002" s="106" t="s">
        <v>3381</v>
      </c>
      <c r="B2002" s="21" t="s">
        <v>2683</v>
      </c>
      <c r="C2002" s="23" t="s">
        <v>49</v>
      </c>
      <c r="D2002" s="23">
        <v>1</v>
      </c>
      <c r="E2002" s="23"/>
      <c r="F2002" s="23">
        <v>46600</v>
      </c>
      <c r="G2002" s="107">
        <f t="shared" si="125"/>
        <v>46600</v>
      </c>
      <c r="I2002" s="7">
        <f>SUMIFS(NK_XUAT_NHAP!L:L,NK_XUAT_NHAP!E:E,A2002,NK_XUAT_NHAP!B:B,"PNK")</f>
        <v>0</v>
      </c>
      <c r="J2002" s="7">
        <f>SUMIFS(NK_XUAT_NHAP!O:O,NK_XUAT_NHAP!E:E,A2002,NK_XUAT_NHAP!B:B,"PNK")</f>
        <v>0</v>
      </c>
      <c r="K2002" s="7">
        <f>SUMIFS(NK_XUAT_NHAP!L:L,NK_XUAT_NHAP!E:E,A2002,NK_XUAT_NHAP!B:B,"PXK")</f>
        <v>0</v>
      </c>
      <c r="L2002" s="7">
        <f>SUMIFS(NK_XUAT_NHAP!O:O,NK_XUAT_NHAP!E:E,A2002,NK_XUAT_NHAP!B:B,"PXK")</f>
        <v>0</v>
      </c>
      <c r="M2002" s="7">
        <f t="shared" si="126"/>
        <v>1</v>
      </c>
      <c r="N2002" s="7">
        <f t="shared" si="127"/>
        <v>46600</v>
      </c>
      <c r="O2002" s="7">
        <f t="shared" si="128"/>
        <v>46600</v>
      </c>
    </row>
    <row r="2003" spans="1:15" ht="19.5" customHeight="1" x14ac:dyDescent="0.25">
      <c r="A2003" s="106" t="s">
        <v>3382</v>
      </c>
      <c r="B2003" s="21" t="s">
        <v>2684</v>
      </c>
      <c r="C2003" s="23" t="s">
        <v>49</v>
      </c>
      <c r="D2003" s="23">
        <v>1</v>
      </c>
      <c r="E2003" s="23"/>
      <c r="F2003" s="23">
        <v>84700</v>
      </c>
      <c r="G2003" s="107">
        <f t="shared" si="125"/>
        <v>84700</v>
      </c>
      <c r="I2003" s="7">
        <f>SUMIFS(NK_XUAT_NHAP!L:L,NK_XUAT_NHAP!E:E,A2003,NK_XUAT_NHAP!B:B,"PNK")</f>
        <v>0</v>
      </c>
      <c r="J2003" s="7">
        <f>SUMIFS(NK_XUAT_NHAP!O:O,NK_XUAT_NHAP!E:E,A2003,NK_XUAT_NHAP!B:B,"PNK")</f>
        <v>0</v>
      </c>
      <c r="K2003" s="7">
        <f>SUMIFS(NK_XUAT_NHAP!L:L,NK_XUAT_NHAP!E:E,A2003,NK_XUAT_NHAP!B:B,"PXK")</f>
        <v>0</v>
      </c>
      <c r="L2003" s="7">
        <f>SUMIFS(NK_XUAT_NHAP!O:O,NK_XUAT_NHAP!E:E,A2003,NK_XUAT_NHAP!B:B,"PXK")</f>
        <v>0</v>
      </c>
      <c r="M2003" s="7">
        <f t="shared" si="126"/>
        <v>1</v>
      </c>
      <c r="N2003" s="7">
        <f t="shared" si="127"/>
        <v>84700</v>
      </c>
      <c r="O2003" s="7">
        <f t="shared" si="128"/>
        <v>84700</v>
      </c>
    </row>
    <row r="2004" spans="1:15" ht="19.5" customHeight="1" x14ac:dyDescent="0.25">
      <c r="A2004" s="106" t="s">
        <v>3383</v>
      </c>
      <c r="B2004" s="21" t="s">
        <v>3384</v>
      </c>
      <c r="C2004" s="23" t="s">
        <v>49</v>
      </c>
      <c r="D2004" s="23">
        <v>1</v>
      </c>
      <c r="E2004" s="23"/>
      <c r="F2004" s="23">
        <v>28700</v>
      </c>
      <c r="G2004" s="107">
        <f t="shared" si="125"/>
        <v>28700</v>
      </c>
      <c r="I2004" s="7">
        <f>SUMIFS(NK_XUAT_NHAP!L:L,NK_XUAT_NHAP!E:E,A2004,NK_XUAT_NHAP!B:B,"PNK")</f>
        <v>0</v>
      </c>
      <c r="J2004" s="7">
        <f>SUMIFS(NK_XUAT_NHAP!O:O,NK_XUAT_NHAP!E:E,A2004,NK_XUAT_NHAP!B:B,"PNK")</f>
        <v>0</v>
      </c>
      <c r="K2004" s="7">
        <f>SUMIFS(NK_XUAT_NHAP!L:L,NK_XUAT_NHAP!E:E,A2004,NK_XUAT_NHAP!B:B,"PXK")</f>
        <v>0</v>
      </c>
      <c r="L2004" s="7">
        <f>SUMIFS(NK_XUAT_NHAP!O:O,NK_XUAT_NHAP!E:E,A2004,NK_XUAT_NHAP!B:B,"PXK")</f>
        <v>0</v>
      </c>
      <c r="M2004" s="7">
        <f t="shared" si="126"/>
        <v>1</v>
      </c>
      <c r="N2004" s="7">
        <f t="shared" si="127"/>
        <v>28700</v>
      </c>
      <c r="O2004" s="7">
        <f t="shared" si="128"/>
        <v>28700</v>
      </c>
    </row>
    <row r="2005" spans="1:15" ht="19.5" customHeight="1" x14ac:dyDescent="0.25">
      <c r="A2005" s="106" t="s">
        <v>3385</v>
      </c>
      <c r="B2005" s="21" t="s">
        <v>3386</v>
      </c>
      <c r="C2005" s="23" t="s">
        <v>49</v>
      </c>
      <c r="D2005" s="23">
        <v>1</v>
      </c>
      <c r="E2005" s="23"/>
      <c r="F2005" s="23">
        <v>28000</v>
      </c>
      <c r="G2005" s="107">
        <f t="shared" si="125"/>
        <v>28000</v>
      </c>
      <c r="I2005" s="7">
        <f>SUMIFS(NK_XUAT_NHAP!L:L,NK_XUAT_NHAP!E:E,A2005,NK_XUAT_NHAP!B:B,"PNK")</f>
        <v>0</v>
      </c>
      <c r="J2005" s="7">
        <f>SUMIFS(NK_XUAT_NHAP!O:O,NK_XUAT_NHAP!E:E,A2005,NK_XUAT_NHAP!B:B,"PNK")</f>
        <v>0</v>
      </c>
      <c r="K2005" s="7">
        <f>SUMIFS(NK_XUAT_NHAP!L:L,NK_XUAT_NHAP!E:E,A2005,NK_XUAT_NHAP!B:B,"PXK")</f>
        <v>0</v>
      </c>
      <c r="L2005" s="7">
        <f>SUMIFS(NK_XUAT_NHAP!O:O,NK_XUAT_NHAP!E:E,A2005,NK_XUAT_NHAP!B:B,"PXK")</f>
        <v>0</v>
      </c>
      <c r="M2005" s="7">
        <f t="shared" si="126"/>
        <v>1</v>
      </c>
      <c r="N2005" s="7">
        <f t="shared" si="127"/>
        <v>28000</v>
      </c>
      <c r="O2005" s="7">
        <f t="shared" si="128"/>
        <v>28000</v>
      </c>
    </row>
    <row r="2006" spans="1:15" ht="19.5" customHeight="1" x14ac:dyDescent="0.25">
      <c r="A2006" s="106" t="s">
        <v>3387</v>
      </c>
      <c r="B2006" s="21" t="s">
        <v>3388</v>
      </c>
      <c r="C2006" s="23" t="s">
        <v>49</v>
      </c>
      <c r="D2006" s="23">
        <v>11</v>
      </c>
      <c r="E2006" s="23"/>
      <c r="F2006" s="23">
        <v>34000</v>
      </c>
      <c r="G2006" s="107">
        <f t="shared" si="125"/>
        <v>374000</v>
      </c>
      <c r="I2006" s="7">
        <f>SUMIFS(NK_XUAT_NHAP!L:L,NK_XUAT_NHAP!E:E,A2006,NK_XUAT_NHAP!B:B,"PNK")</f>
        <v>0</v>
      </c>
      <c r="J2006" s="7">
        <f>SUMIFS(NK_XUAT_NHAP!O:O,NK_XUAT_NHAP!E:E,A2006,NK_XUAT_NHAP!B:B,"PNK")</f>
        <v>0</v>
      </c>
      <c r="K2006" s="7">
        <f>SUMIFS(NK_XUAT_NHAP!L:L,NK_XUAT_NHAP!E:E,A2006,NK_XUAT_NHAP!B:B,"PXK")</f>
        <v>0</v>
      </c>
      <c r="L2006" s="7">
        <f>SUMIFS(NK_XUAT_NHAP!O:O,NK_XUAT_NHAP!E:E,A2006,NK_XUAT_NHAP!B:B,"PXK")</f>
        <v>0</v>
      </c>
      <c r="M2006" s="7">
        <f t="shared" si="126"/>
        <v>11</v>
      </c>
      <c r="N2006" s="7">
        <f t="shared" si="127"/>
        <v>374000</v>
      </c>
      <c r="O2006" s="7">
        <f t="shared" si="128"/>
        <v>34000</v>
      </c>
    </row>
    <row r="2007" spans="1:15" ht="19.5" customHeight="1" x14ac:dyDescent="0.25">
      <c r="A2007" s="106" t="s">
        <v>3389</v>
      </c>
      <c r="B2007" s="21" t="s">
        <v>1910</v>
      </c>
      <c r="C2007" s="23" t="s">
        <v>49</v>
      </c>
      <c r="D2007" s="23">
        <v>2</v>
      </c>
      <c r="E2007" s="23"/>
      <c r="F2007" s="23">
        <v>5693.4400000000005</v>
      </c>
      <c r="G2007" s="107">
        <f t="shared" si="125"/>
        <v>11386.880000000001</v>
      </c>
      <c r="I2007" s="7">
        <f>SUMIFS(NK_XUAT_NHAP!L:L,NK_XUAT_NHAP!E:E,A2007,NK_XUAT_NHAP!B:B,"PNK")</f>
        <v>0</v>
      </c>
      <c r="J2007" s="7">
        <f>SUMIFS(NK_XUAT_NHAP!O:O,NK_XUAT_NHAP!E:E,A2007,NK_XUAT_NHAP!B:B,"PNK")</f>
        <v>0</v>
      </c>
      <c r="K2007" s="7">
        <f>SUMIFS(NK_XUAT_NHAP!L:L,NK_XUAT_NHAP!E:E,A2007,NK_XUAT_NHAP!B:B,"PXK")</f>
        <v>0</v>
      </c>
      <c r="L2007" s="7">
        <f>SUMIFS(NK_XUAT_NHAP!O:O,NK_XUAT_NHAP!E:E,A2007,NK_XUAT_NHAP!B:B,"PXK")</f>
        <v>0</v>
      </c>
      <c r="M2007" s="7">
        <f t="shared" si="126"/>
        <v>2</v>
      </c>
      <c r="N2007" s="7">
        <f t="shared" si="127"/>
        <v>11386.880000000001</v>
      </c>
      <c r="O2007" s="7">
        <f t="shared" si="128"/>
        <v>5693.4400000000005</v>
      </c>
    </row>
    <row r="2008" spans="1:15" s="24" customFormat="1" ht="19.5" customHeight="1" x14ac:dyDescent="0.25">
      <c r="A2008" s="106" t="s">
        <v>3390</v>
      </c>
      <c r="B2008" s="21" t="s">
        <v>3391</v>
      </c>
      <c r="C2008" s="23" t="s">
        <v>49</v>
      </c>
      <c r="D2008" s="23">
        <v>1</v>
      </c>
      <c r="E2008" s="23"/>
      <c r="F2008" s="23">
        <v>9011.2000000000007</v>
      </c>
      <c r="G2008" s="107">
        <f t="shared" si="125"/>
        <v>9011.2000000000007</v>
      </c>
      <c r="I2008" s="7">
        <f>SUMIFS(NK_XUAT_NHAP!L:L,NK_XUAT_NHAP!E:E,A2008,NK_XUAT_NHAP!B:B,"PNK")</f>
        <v>0</v>
      </c>
      <c r="J2008" s="7">
        <f>SUMIFS(NK_XUAT_NHAP!O:O,NK_XUAT_NHAP!E:E,A2008,NK_XUAT_NHAP!B:B,"PNK")</f>
        <v>0</v>
      </c>
      <c r="K2008" s="7">
        <f>SUMIFS(NK_XUAT_NHAP!L:L,NK_XUAT_NHAP!E:E,A2008,NK_XUAT_NHAP!B:B,"PXK")</f>
        <v>0</v>
      </c>
      <c r="L2008" s="7">
        <f>SUMIFS(NK_XUAT_NHAP!O:O,NK_XUAT_NHAP!E:E,A2008,NK_XUAT_NHAP!B:B,"PXK")</f>
        <v>0</v>
      </c>
      <c r="M2008" s="7">
        <f t="shared" si="126"/>
        <v>1</v>
      </c>
      <c r="N2008" s="7">
        <f t="shared" si="127"/>
        <v>9011.2000000000007</v>
      </c>
      <c r="O2008" s="7">
        <f t="shared" si="128"/>
        <v>9011.2000000000007</v>
      </c>
    </row>
    <row r="2009" spans="1:15" s="24" customFormat="1" ht="19.5" customHeight="1" x14ac:dyDescent="0.25">
      <c r="A2009" s="106" t="s">
        <v>3392</v>
      </c>
      <c r="B2009" s="21" t="s">
        <v>2662</v>
      </c>
      <c r="C2009" s="23" t="s">
        <v>49</v>
      </c>
      <c r="D2009" s="23">
        <v>2</v>
      </c>
      <c r="E2009" s="23"/>
      <c r="F2009" s="23">
        <v>14458.880000000001</v>
      </c>
      <c r="G2009" s="107">
        <f t="shared" si="125"/>
        <v>28917.760000000002</v>
      </c>
      <c r="I2009" s="7">
        <f>SUMIFS(NK_XUAT_NHAP!L:L,NK_XUAT_NHAP!E:E,A2009,NK_XUAT_NHAP!B:B,"PNK")</f>
        <v>0</v>
      </c>
      <c r="J2009" s="7">
        <f>SUMIFS(NK_XUAT_NHAP!O:O,NK_XUAT_NHAP!E:E,A2009,NK_XUAT_NHAP!B:B,"PNK")</f>
        <v>0</v>
      </c>
      <c r="K2009" s="7">
        <f>SUMIFS(NK_XUAT_NHAP!L:L,NK_XUAT_NHAP!E:E,A2009,NK_XUAT_NHAP!B:B,"PXK")</f>
        <v>0</v>
      </c>
      <c r="L2009" s="7">
        <f>SUMIFS(NK_XUAT_NHAP!O:O,NK_XUAT_NHAP!E:E,A2009,NK_XUAT_NHAP!B:B,"PXK")</f>
        <v>0</v>
      </c>
      <c r="M2009" s="7">
        <f t="shared" si="126"/>
        <v>2</v>
      </c>
      <c r="N2009" s="7">
        <f t="shared" si="127"/>
        <v>28917.760000000002</v>
      </c>
      <c r="O2009" s="7">
        <f t="shared" si="128"/>
        <v>14458.880000000001</v>
      </c>
    </row>
    <row r="2010" spans="1:15" s="24" customFormat="1" ht="19.5" customHeight="1" x14ac:dyDescent="0.25">
      <c r="A2010" s="106" t="s">
        <v>3393</v>
      </c>
      <c r="B2010" s="21" t="s">
        <v>3394</v>
      </c>
      <c r="C2010" s="23" t="s">
        <v>49</v>
      </c>
      <c r="D2010" s="23">
        <v>1</v>
      </c>
      <c r="E2010" s="23"/>
      <c r="F2010" s="23">
        <v>33200</v>
      </c>
      <c r="G2010" s="107">
        <f t="shared" si="125"/>
        <v>33200</v>
      </c>
      <c r="I2010" s="7">
        <f>SUMIFS(NK_XUAT_NHAP!L:L,NK_XUAT_NHAP!E:E,A2010,NK_XUAT_NHAP!B:B,"PNK")</f>
        <v>0</v>
      </c>
      <c r="J2010" s="7">
        <f>SUMIFS(NK_XUAT_NHAP!O:O,NK_XUAT_NHAP!E:E,A2010,NK_XUAT_NHAP!B:B,"PNK")</f>
        <v>0</v>
      </c>
      <c r="K2010" s="7">
        <f>SUMIFS(NK_XUAT_NHAP!L:L,NK_XUAT_NHAP!E:E,A2010,NK_XUAT_NHAP!B:B,"PXK")</f>
        <v>0</v>
      </c>
      <c r="L2010" s="7">
        <f>SUMIFS(NK_XUAT_NHAP!O:O,NK_XUAT_NHAP!E:E,A2010,NK_XUAT_NHAP!B:B,"PXK")</f>
        <v>0</v>
      </c>
      <c r="M2010" s="7">
        <f t="shared" si="126"/>
        <v>1</v>
      </c>
      <c r="N2010" s="7">
        <f t="shared" si="127"/>
        <v>33200</v>
      </c>
      <c r="O2010" s="7">
        <f t="shared" si="128"/>
        <v>33200</v>
      </c>
    </row>
    <row r="2011" spans="1:15" s="24" customFormat="1" ht="19.5" customHeight="1" x14ac:dyDescent="0.25">
      <c r="A2011" s="106" t="s">
        <v>3395</v>
      </c>
      <c r="B2011" s="21" t="s">
        <v>1901</v>
      </c>
      <c r="C2011" s="23" t="s">
        <v>49</v>
      </c>
      <c r="D2011" s="23">
        <v>1</v>
      </c>
      <c r="E2011" s="23"/>
      <c r="F2011" s="23">
        <v>42560</v>
      </c>
      <c r="G2011" s="107">
        <f t="shared" si="125"/>
        <v>42560</v>
      </c>
      <c r="I2011" s="7">
        <f>SUMIFS(NK_XUAT_NHAP!L:L,NK_XUAT_NHAP!E:E,A2011,NK_XUAT_NHAP!B:B,"PNK")</f>
        <v>0</v>
      </c>
      <c r="J2011" s="7">
        <f>SUMIFS(NK_XUAT_NHAP!O:O,NK_XUAT_NHAP!E:E,A2011,NK_XUAT_NHAP!B:B,"PNK")</f>
        <v>0</v>
      </c>
      <c r="K2011" s="7">
        <f>SUMIFS(NK_XUAT_NHAP!L:L,NK_XUAT_NHAP!E:E,A2011,NK_XUAT_NHAP!B:B,"PXK")</f>
        <v>0</v>
      </c>
      <c r="L2011" s="7">
        <f>SUMIFS(NK_XUAT_NHAP!O:O,NK_XUAT_NHAP!E:E,A2011,NK_XUAT_NHAP!B:B,"PXK")</f>
        <v>0</v>
      </c>
      <c r="M2011" s="7">
        <f t="shared" si="126"/>
        <v>1</v>
      </c>
      <c r="N2011" s="7">
        <f t="shared" si="127"/>
        <v>42560</v>
      </c>
      <c r="O2011" s="7">
        <f t="shared" si="128"/>
        <v>42560</v>
      </c>
    </row>
    <row r="2012" spans="1:15" s="24" customFormat="1" ht="19.5" customHeight="1" x14ac:dyDescent="0.25">
      <c r="A2012" s="106" t="s">
        <v>3396</v>
      </c>
      <c r="B2012" s="21" t="s">
        <v>3397</v>
      </c>
      <c r="C2012" s="23" t="s">
        <v>49</v>
      </c>
      <c r="D2012" s="23">
        <v>5</v>
      </c>
      <c r="E2012" s="23"/>
      <c r="F2012" s="23">
        <v>14376.960000000001</v>
      </c>
      <c r="G2012" s="107">
        <f t="shared" si="125"/>
        <v>71884.800000000003</v>
      </c>
      <c r="I2012" s="7">
        <f>SUMIFS(NK_XUAT_NHAP!L:L,NK_XUAT_NHAP!E:E,A2012,NK_XUAT_NHAP!B:B,"PNK")</f>
        <v>0</v>
      </c>
      <c r="J2012" s="7">
        <f>SUMIFS(NK_XUAT_NHAP!O:O,NK_XUAT_NHAP!E:E,A2012,NK_XUAT_NHAP!B:B,"PNK")</f>
        <v>0</v>
      </c>
      <c r="K2012" s="7">
        <f>SUMIFS(NK_XUAT_NHAP!L:L,NK_XUAT_NHAP!E:E,A2012,NK_XUAT_NHAP!B:B,"PXK")</f>
        <v>0</v>
      </c>
      <c r="L2012" s="7">
        <f>SUMIFS(NK_XUAT_NHAP!O:O,NK_XUAT_NHAP!E:E,A2012,NK_XUAT_NHAP!B:B,"PXK")</f>
        <v>0</v>
      </c>
      <c r="M2012" s="7">
        <f t="shared" si="126"/>
        <v>5</v>
      </c>
      <c r="N2012" s="7">
        <f t="shared" si="127"/>
        <v>71884.800000000003</v>
      </c>
      <c r="O2012" s="7">
        <f t="shared" si="128"/>
        <v>14376.960000000001</v>
      </c>
    </row>
    <row r="2013" spans="1:15" s="24" customFormat="1" ht="19.5" customHeight="1" x14ac:dyDescent="0.25">
      <c r="A2013" s="106" t="s">
        <v>3398</v>
      </c>
      <c r="B2013" s="21" t="s">
        <v>3399</v>
      </c>
      <c r="C2013" s="23" t="s">
        <v>49</v>
      </c>
      <c r="D2013" s="23">
        <v>4</v>
      </c>
      <c r="E2013" s="23"/>
      <c r="F2013" s="23">
        <v>20439.04</v>
      </c>
      <c r="G2013" s="107">
        <f t="shared" si="125"/>
        <v>81756.160000000003</v>
      </c>
      <c r="I2013" s="7">
        <f>SUMIFS(NK_XUAT_NHAP!L:L,NK_XUAT_NHAP!E:E,A2013,NK_XUAT_NHAP!B:B,"PNK")</f>
        <v>0</v>
      </c>
      <c r="J2013" s="7">
        <f>SUMIFS(NK_XUAT_NHAP!O:O,NK_XUAT_NHAP!E:E,A2013,NK_XUAT_NHAP!B:B,"PNK")</f>
        <v>0</v>
      </c>
      <c r="K2013" s="7">
        <f>SUMIFS(NK_XUAT_NHAP!L:L,NK_XUAT_NHAP!E:E,A2013,NK_XUAT_NHAP!B:B,"PXK")</f>
        <v>0</v>
      </c>
      <c r="L2013" s="7">
        <f>SUMIFS(NK_XUAT_NHAP!O:O,NK_XUAT_NHAP!E:E,A2013,NK_XUAT_NHAP!B:B,"PXK")</f>
        <v>0</v>
      </c>
      <c r="M2013" s="7">
        <f t="shared" si="126"/>
        <v>4</v>
      </c>
      <c r="N2013" s="7">
        <f t="shared" si="127"/>
        <v>81756.160000000003</v>
      </c>
      <c r="O2013" s="7">
        <f t="shared" si="128"/>
        <v>20439.04</v>
      </c>
    </row>
    <row r="2014" spans="1:15" s="24" customFormat="1" ht="19.5" customHeight="1" x14ac:dyDescent="0.25">
      <c r="A2014" s="106" t="s">
        <v>3400</v>
      </c>
      <c r="B2014" s="21" t="s">
        <v>3401</v>
      </c>
      <c r="C2014" s="23" t="s">
        <v>1</v>
      </c>
      <c r="D2014" s="23">
        <v>1</v>
      </c>
      <c r="E2014" s="23"/>
      <c r="F2014" s="23">
        <v>16015.36</v>
      </c>
      <c r="G2014" s="107">
        <f t="shared" si="125"/>
        <v>16015.36</v>
      </c>
      <c r="I2014" s="7">
        <f>SUMIFS(NK_XUAT_NHAP!L:L,NK_XUAT_NHAP!E:E,A2014,NK_XUAT_NHAP!B:B,"PNK")</f>
        <v>0</v>
      </c>
      <c r="J2014" s="7">
        <f>SUMIFS(NK_XUAT_NHAP!O:O,NK_XUAT_NHAP!E:E,A2014,NK_XUAT_NHAP!B:B,"PNK")</f>
        <v>0</v>
      </c>
      <c r="K2014" s="7">
        <f>SUMIFS(NK_XUAT_NHAP!L:L,NK_XUAT_NHAP!E:E,A2014,NK_XUAT_NHAP!B:B,"PXK")</f>
        <v>0</v>
      </c>
      <c r="L2014" s="7">
        <f>SUMIFS(NK_XUAT_NHAP!O:O,NK_XUAT_NHAP!E:E,A2014,NK_XUAT_NHAP!B:B,"PXK")</f>
        <v>0</v>
      </c>
      <c r="M2014" s="7">
        <f t="shared" si="126"/>
        <v>1</v>
      </c>
      <c r="N2014" s="7">
        <f t="shared" si="127"/>
        <v>16015.36</v>
      </c>
      <c r="O2014" s="7">
        <f t="shared" si="128"/>
        <v>16015.36</v>
      </c>
    </row>
    <row r="2015" spans="1:15" s="24" customFormat="1" ht="19.5" customHeight="1" x14ac:dyDescent="0.25">
      <c r="A2015" s="106" t="s">
        <v>3402</v>
      </c>
      <c r="B2015" s="21" t="s">
        <v>3403</v>
      </c>
      <c r="C2015" s="23" t="s">
        <v>1</v>
      </c>
      <c r="D2015" s="23">
        <v>1</v>
      </c>
      <c r="E2015" s="23"/>
      <c r="F2015" s="23">
        <v>16015.36</v>
      </c>
      <c r="G2015" s="107">
        <f t="shared" si="125"/>
        <v>16015.36</v>
      </c>
      <c r="I2015" s="7">
        <f>SUMIFS(NK_XUAT_NHAP!L:L,NK_XUAT_NHAP!E:E,A2015,NK_XUAT_NHAP!B:B,"PNK")</f>
        <v>0</v>
      </c>
      <c r="J2015" s="7">
        <f>SUMIFS(NK_XUAT_NHAP!O:O,NK_XUAT_NHAP!E:E,A2015,NK_XUAT_NHAP!B:B,"PNK")</f>
        <v>0</v>
      </c>
      <c r="K2015" s="7">
        <f>SUMIFS(NK_XUAT_NHAP!L:L,NK_XUAT_NHAP!E:E,A2015,NK_XUAT_NHAP!B:B,"PXK")</f>
        <v>0</v>
      </c>
      <c r="L2015" s="7">
        <f>SUMIFS(NK_XUAT_NHAP!O:O,NK_XUAT_NHAP!E:E,A2015,NK_XUAT_NHAP!B:B,"PXK")</f>
        <v>0</v>
      </c>
      <c r="M2015" s="7">
        <f t="shared" si="126"/>
        <v>1</v>
      </c>
      <c r="N2015" s="7">
        <f t="shared" si="127"/>
        <v>16015.36</v>
      </c>
      <c r="O2015" s="7">
        <f t="shared" si="128"/>
        <v>16015.36</v>
      </c>
    </row>
    <row r="2016" spans="1:15" s="24" customFormat="1" ht="19.5" customHeight="1" x14ac:dyDescent="0.25">
      <c r="A2016" s="106" t="s">
        <v>3404</v>
      </c>
      <c r="B2016" s="21" t="s">
        <v>3405</v>
      </c>
      <c r="C2016" s="23" t="s">
        <v>1</v>
      </c>
      <c r="D2016" s="23">
        <v>1</v>
      </c>
      <c r="E2016" s="23"/>
      <c r="F2016" s="23">
        <v>16015.36</v>
      </c>
      <c r="G2016" s="107">
        <f t="shared" si="125"/>
        <v>16015.36</v>
      </c>
      <c r="I2016" s="7">
        <f>SUMIFS(NK_XUAT_NHAP!L:L,NK_XUAT_NHAP!E:E,A2016,NK_XUAT_NHAP!B:B,"PNK")</f>
        <v>0</v>
      </c>
      <c r="J2016" s="7">
        <f>SUMIFS(NK_XUAT_NHAP!O:O,NK_XUAT_NHAP!E:E,A2016,NK_XUAT_NHAP!B:B,"PNK")</f>
        <v>0</v>
      </c>
      <c r="K2016" s="7">
        <f>SUMIFS(NK_XUAT_NHAP!L:L,NK_XUAT_NHAP!E:E,A2016,NK_XUAT_NHAP!B:B,"PXK")</f>
        <v>0</v>
      </c>
      <c r="L2016" s="7">
        <f>SUMIFS(NK_XUAT_NHAP!O:O,NK_XUAT_NHAP!E:E,A2016,NK_XUAT_NHAP!B:B,"PXK")</f>
        <v>0</v>
      </c>
      <c r="M2016" s="7">
        <f t="shared" si="126"/>
        <v>1</v>
      </c>
      <c r="N2016" s="7">
        <f t="shared" si="127"/>
        <v>16015.36</v>
      </c>
      <c r="O2016" s="7">
        <f t="shared" si="128"/>
        <v>16015.36</v>
      </c>
    </row>
    <row r="2017" spans="1:15" s="24" customFormat="1" ht="19.5" customHeight="1" x14ac:dyDescent="0.25">
      <c r="A2017" s="106" t="s">
        <v>3406</v>
      </c>
      <c r="B2017" s="21" t="s">
        <v>3407</v>
      </c>
      <c r="C2017" s="23" t="s">
        <v>1</v>
      </c>
      <c r="D2017" s="23">
        <v>1</v>
      </c>
      <c r="E2017" s="23"/>
      <c r="F2017" s="23">
        <v>16015.36</v>
      </c>
      <c r="G2017" s="107">
        <f t="shared" si="125"/>
        <v>16015.36</v>
      </c>
      <c r="I2017" s="7">
        <f>SUMIFS(NK_XUAT_NHAP!L:L,NK_XUAT_NHAP!E:E,A2017,NK_XUAT_NHAP!B:B,"PNK")</f>
        <v>0</v>
      </c>
      <c r="J2017" s="7">
        <f>SUMIFS(NK_XUAT_NHAP!O:O,NK_XUAT_NHAP!E:E,A2017,NK_XUAT_NHAP!B:B,"PNK")</f>
        <v>0</v>
      </c>
      <c r="K2017" s="7">
        <f>SUMIFS(NK_XUAT_NHAP!L:L,NK_XUAT_NHAP!E:E,A2017,NK_XUAT_NHAP!B:B,"PXK")</f>
        <v>0</v>
      </c>
      <c r="L2017" s="7">
        <f>SUMIFS(NK_XUAT_NHAP!O:O,NK_XUAT_NHAP!E:E,A2017,NK_XUAT_NHAP!B:B,"PXK")</f>
        <v>0</v>
      </c>
      <c r="M2017" s="7">
        <f t="shared" si="126"/>
        <v>1</v>
      </c>
      <c r="N2017" s="7">
        <f t="shared" si="127"/>
        <v>16015.36</v>
      </c>
      <c r="O2017" s="7">
        <f t="shared" si="128"/>
        <v>16015.36</v>
      </c>
    </row>
    <row r="2018" spans="1:15" s="24" customFormat="1" ht="19.5" customHeight="1" x14ac:dyDescent="0.25">
      <c r="A2018" s="106" t="s">
        <v>3408</v>
      </c>
      <c r="B2018" s="21" t="s">
        <v>3409</v>
      </c>
      <c r="C2018" s="23" t="s">
        <v>1</v>
      </c>
      <c r="D2018" s="23">
        <v>3</v>
      </c>
      <c r="E2018" s="23"/>
      <c r="F2018" s="23">
        <v>40140.799999999996</v>
      </c>
      <c r="G2018" s="107">
        <f t="shared" si="125"/>
        <v>120422.39999999999</v>
      </c>
      <c r="I2018" s="7">
        <f>SUMIFS(NK_XUAT_NHAP!L:L,NK_XUAT_NHAP!E:E,A2018,NK_XUAT_NHAP!B:B,"PNK")</f>
        <v>0</v>
      </c>
      <c r="J2018" s="7">
        <f>SUMIFS(NK_XUAT_NHAP!O:O,NK_XUAT_NHAP!E:E,A2018,NK_XUAT_NHAP!B:B,"PNK")</f>
        <v>0</v>
      </c>
      <c r="K2018" s="7">
        <f>SUMIFS(NK_XUAT_NHAP!L:L,NK_XUAT_NHAP!E:E,A2018,NK_XUAT_NHAP!B:B,"PXK")</f>
        <v>0</v>
      </c>
      <c r="L2018" s="7">
        <f>SUMIFS(NK_XUAT_NHAP!O:O,NK_XUAT_NHAP!E:E,A2018,NK_XUAT_NHAP!B:B,"PXK")</f>
        <v>0</v>
      </c>
      <c r="M2018" s="7">
        <f t="shared" si="126"/>
        <v>3</v>
      </c>
      <c r="N2018" s="7">
        <f t="shared" si="127"/>
        <v>120422.39999999999</v>
      </c>
      <c r="O2018" s="7">
        <f t="shared" si="128"/>
        <v>40140.799999999996</v>
      </c>
    </row>
    <row r="2019" spans="1:15" ht="19.5" customHeight="1" x14ac:dyDescent="0.25">
      <c r="A2019" s="106" t="s">
        <v>3410</v>
      </c>
      <c r="B2019" s="21" t="s">
        <v>3411</v>
      </c>
      <c r="C2019" s="23" t="s">
        <v>1</v>
      </c>
      <c r="D2019" s="23">
        <v>2</v>
      </c>
      <c r="E2019" s="23"/>
      <c r="F2019" s="23">
        <v>172100</v>
      </c>
      <c r="G2019" s="107">
        <f t="shared" si="125"/>
        <v>344200</v>
      </c>
      <c r="I2019" s="7">
        <f>SUMIFS(NK_XUAT_NHAP!L:L,NK_XUAT_NHAP!E:E,A2019,NK_XUAT_NHAP!B:B,"PNK")</f>
        <v>0</v>
      </c>
      <c r="J2019" s="7">
        <f>SUMIFS(NK_XUAT_NHAP!O:O,NK_XUAT_NHAP!E:E,A2019,NK_XUAT_NHAP!B:B,"PNK")</f>
        <v>0</v>
      </c>
      <c r="K2019" s="7">
        <f>SUMIFS(NK_XUAT_NHAP!L:L,NK_XUAT_NHAP!E:E,A2019,NK_XUAT_NHAP!B:B,"PXK")</f>
        <v>0</v>
      </c>
      <c r="L2019" s="7">
        <f>SUMIFS(NK_XUAT_NHAP!O:O,NK_XUAT_NHAP!E:E,A2019,NK_XUAT_NHAP!B:B,"PXK")</f>
        <v>0</v>
      </c>
      <c r="M2019" s="7">
        <f t="shared" si="126"/>
        <v>2</v>
      </c>
      <c r="N2019" s="7">
        <f t="shared" si="127"/>
        <v>344200</v>
      </c>
      <c r="O2019" s="7">
        <f t="shared" si="128"/>
        <v>172100</v>
      </c>
    </row>
    <row r="2020" spans="1:15" ht="19.5" customHeight="1" x14ac:dyDescent="0.25">
      <c r="A2020" s="106" t="s">
        <v>3412</v>
      </c>
      <c r="B2020" s="21" t="s">
        <v>3413</v>
      </c>
      <c r="C2020" s="23" t="s">
        <v>1</v>
      </c>
      <c r="D2020" s="23">
        <v>1</v>
      </c>
      <c r="E2020" s="23"/>
      <c r="F2020" s="23">
        <v>169520</v>
      </c>
      <c r="G2020" s="107">
        <f t="shared" si="125"/>
        <v>169520</v>
      </c>
      <c r="I2020" s="7">
        <f>SUMIFS(NK_XUAT_NHAP!L:L,NK_XUAT_NHAP!E:E,A2020,NK_XUAT_NHAP!B:B,"PNK")</f>
        <v>0</v>
      </c>
      <c r="J2020" s="7">
        <f>SUMIFS(NK_XUAT_NHAP!O:O,NK_XUAT_NHAP!E:E,A2020,NK_XUAT_NHAP!B:B,"PNK")</f>
        <v>0</v>
      </c>
      <c r="K2020" s="7">
        <f>SUMIFS(NK_XUAT_NHAP!L:L,NK_XUAT_NHAP!E:E,A2020,NK_XUAT_NHAP!B:B,"PXK")</f>
        <v>0</v>
      </c>
      <c r="L2020" s="7">
        <f>SUMIFS(NK_XUAT_NHAP!O:O,NK_XUAT_NHAP!E:E,A2020,NK_XUAT_NHAP!B:B,"PXK")</f>
        <v>0</v>
      </c>
      <c r="M2020" s="7">
        <f t="shared" si="126"/>
        <v>1</v>
      </c>
      <c r="N2020" s="7">
        <f t="shared" si="127"/>
        <v>169520</v>
      </c>
      <c r="O2020" s="7">
        <f t="shared" si="128"/>
        <v>169520</v>
      </c>
    </row>
    <row r="2021" spans="1:15" ht="19.5" customHeight="1" x14ac:dyDescent="0.25">
      <c r="A2021" s="106" t="s">
        <v>3414</v>
      </c>
      <c r="B2021" s="21" t="s">
        <v>3415</v>
      </c>
      <c r="C2021" s="23" t="s">
        <v>1</v>
      </c>
      <c r="D2021" s="23">
        <v>2</v>
      </c>
      <c r="E2021" s="23"/>
      <c r="F2021" s="23">
        <v>74100</v>
      </c>
      <c r="G2021" s="107">
        <f t="shared" si="125"/>
        <v>148200</v>
      </c>
      <c r="I2021" s="7">
        <f>SUMIFS(NK_XUAT_NHAP!L:L,NK_XUAT_NHAP!E:E,A2021,NK_XUAT_NHAP!B:B,"PNK")</f>
        <v>0</v>
      </c>
      <c r="J2021" s="7">
        <f>SUMIFS(NK_XUAT_NHAP!O:O,NK_XUAT_NHAP!E:E,A2021,NK_XUAT_NHAP!B:B,"PNK")</f>
        <v>0</v>
      </c>
      <c r="K2021" s="7">
        <f>SUMIFS(NK_XUAT_NHAP!L:L,NK_XUAT_NHAP!E:E,A2021,NK_XUAT_NHAP!B:B,"PXK")</f>
        <v>0</v>
      </c>
      <c r="L2021" s="7">
        <f>SUMIFS(NK_XUAT_NHAP!O:O,NK_XUAT_NHAP!E:E,A2021,NK_XUAT_NHAP!B:B,"PXK")</f>
        <v>0</v>
      </c>
      <c r="M2021" s="7">
        <f t="shared" si="126"/>
        <v>2</v>
      </c>
      <c r="N2021" s="7">
        <f t="shared" si="127"/>
        <v>148200</v>
      </c>
      <c r="O2021" s="7">
        <f t="shared" si="128"/>
        <v>74100</v>
      </c>
    </row>
    <row r="2022" spans="1:15" ht="19.5" customHeight="1" x14ac:dyDescent="0.25">
      <c r="A2022" s="106" t="s">
        <v>3416</v>
      </c>
      <c r="B2022" s="21" t="s">
        <v>3417</v>
      </c>
      <c r="C2022" s="23" t="s">
        <v>1</v>
      </c>
      <c r="D2022" s="23">
        <v>1</v>
      </c>
      <c r="E2022" s="23"/>
      <c r="F2022" s="23">
        <v>87500</v>
      </c>
      <c r="G2022" s="107">
        <f t="shared" si="125"/>
        <v>87500</v>
      </c>
      <c r="I2022" s="7">
        <f>SUMIFS(NK_XUAT_NHAP!L:L,NK_XUAT_NHAP!E:E,A2022,NK_XUAT_NHAP!B:B,"PNK")</f>
        <v>0</v>
      </c>
      <c r="J2022" s="7">
        <f>SUMIFS(NK_XUAT_NHAP!O:O,NK_XUAT_NHAP!E:E,A2022,NK_XUAT_NHAP!B:B,"PNK")</f>
        <v>0</v>
      </c>
      <c r="K2022" s="7">
        <f>SUMIFS(NK_XUAT_NHAP!L:L,NK_XUAT_NHAP!E:E,A2022,NK_XUAT_NHAP!B:B,"PXK")</f>
        <v>0</v>
      </c>
      <c r="L2022" s="7">
        <f>SUMIFS(NK_XUAT_NHAP!O:O,NK_XUAT_NHAP!E:E,A2022,NK_XUAT_NHAP!B:B,"PXK")</f>
        <v>0</v>
      </c>
      <c r="M2022" s="7">
        <f t="shared" si="126"/>
        <v>1</v>
      </c>
      <c r="N2022" s="7">
        <f t="shared" si="127"/>
        <v>87500</v>
      </c>
      <c r="O2022" s="7">
        <f t="shared" si="128"/>
        <v>87500</v>
      </c>
    </row>
    <row r="2023" spans="1:15" ht="19.5" customHeight="1" x14ac:dyDescent="0.25">
      <c r="A2023" s="106" t="s">
        <v>3418</v>
      </c>
      <c r="B2023" s="21" t="s">
        <v>3419</v>
      </c>
      <c r="C2023" s="23" t="s">
        <v>52</v>
      </c>
      <c r="D2023" s="23">
        <v>1</v>
      </c>
      <c r="E2023" s="23"/>
      <c r="F2023" s="23">
        <v>95200</v>
      </c>
      <c r="G2023" s="107">
        <f t="shared" si="125"/>
        <v>95200</v>
      </c>
      <c r="I2023" s="7">
        <f>SUMIFS(NK_XUAT_NHAP!L:L,NK_XUAT_NHAP!E:E,A2023,NK_XUAT_NHAP!B:B,"PNK")</f>
        <v>0</v>
      </c>
      <c r="J2023" s="7">
        <f>SUMIFS(NK_XUAT_NHAP!O:O,NK_XUAT_NHAP!E:E,A2023,NK_XUAT_NHAP!B:B,"PNK")</f>
        <v>0</v>
      </c>
      <c r="K2023" s="7">
        <f>SUMIFS(NK_XUAT_NHAP!L:L,NK_XUAT_NHAP!E:E,A2023,NK_XUAT_NHAP!B:B,"PXK")</f>
        <v>0</v>
      </c>
      <c r="L2023" s="7">
        <f>SUMIFS(NK_XUAT_NHAP!O:O,NK_XUAT_NHAP!E:E,A2023,NK_XUAT_NHAP!B:B,"PXK")</f>
        <v>0</v>
      </c>
      <c r="M2023" s="7">
        <f t="shared" si="126"/>
        <v>1</v>
      </c>
      <c r="N2023" s="7">
        <f t="shared" si="127"/>
        <v>95200</v>
      </c>
      <c r="O2023" s="7">
        <f t="shared" si="128"/>
        <v>95200</v>
      </c>
    </row>
    <row r="2024" spans="1:15" ht="19.5" customHeight="1" x14ac:dyDescent="0.25">
      <c r="A2024" s="106" t="s">
        <v>3420</v>
      </c>
      <c r="B2024" s="21" t="s">
        <v>3421</v>
      </c>
      <c r="C2024" s="23" t="s">
        <v>52</v>
      </c>
      <c r="D2024" s="23">
        <v>1</v>
      </c>
      <c r="E2024" s="23"/>
      <c r="F2024" s="23">
        <v>132400</v>
      </c>
      <c r="G2024" s="107">
        <f t="shared" si="125"/>
        <v>132400</v>
      </c>
      <c r="I2024" s="7">
        <f>SUMIFS(NK_XUAT_NHAP!L:L,NK_XUAT_NHAP!E:E,A2024,NK_XUAT_NHAP!B:B,"PNK")</f>
        <v>0</v>
      </c>
      <c r="J2024" s="7">
        <f>SUMIFS(NK_XUAT_NHAP!O:O,NK_XUAT_NHAP!E:E,A2024,NK_XUAT_NHAP!B:B,"PNK")</f>
        <v>0</v>
      </c>
      <c r="K2024" s="7">
        <f>SUMIFS(NK_XUAT_NHAP!L:L,NK_XUAT_NHAP!E:E,A2024,NK_XUAT_NHAP!B:B,"PXK")</f>
        <v>0</v>
      </c>
      <c r="L2024" s="7">
        <f>SUMIFS(NK_XUAT_NHAP!O:O,NK_XUAT_NHAP!E:E,A2024,NK_XUAT_NHAP!B:B,"PXK")</f>
        <v>0</v>
      </c>
      <c r="M2024" s="7">
        <f t="shared" si="126"/>
        <v>1</v>
      </c>
      <c r="N2024" s="7">
        <f t="shared" si="127"/>
        <v>132400</v>
      </c>
      <c r="O2024" s="7">
        <f t="shared" si="128"/>
        <v>132400</v>
      </c>
    </row>
    <row r="2025" spans="1:15" ht="19.5" customHeight="1" x14ac:dyDescent="0.25">
      <c r="A2025" s="106" t="s">
        <v>3422</v>
      </c>
      <c r="B2025" s="21" t="s">
        <v>3423</v>
      </c>
      <c r="C2025" s="23" t="s">
        <v>1</v>
      </c>
      <c r="D2025" s="23">
        <v>18</v>
      </c>
      <c r="E2025" s="23"/>
      <c r="F2025" s="23">
        <v>66100</v>
      </c>
      <c r="G2025" s="107">
        <f t="shared" si="125"/>
        <v>1189800</v>
      </c>
      <c r="I2025" s="7">
        <f>SUMIFS(NK_XUAT_NHAP!L:L,NK_XUAT_NHAP!E:E,A2025,NK_XUAT_NHAP!B:B,"PNK")</f>
        <v>0</v>
      </c>
      <c r="J2025" s="7">
        <f>SUMIFS(NK_XUAT_NHAP!O:O,NK_XUAT_NHAP!E:E,A2025,NK_XUAT_NHAP!B:B,"PNK")</f>
        <v>0</v>
      </c>
      <c r="K2025" s="7">
        <f>SUMIFS(NK_XUAT_NHAP!L:L,NK_XUAT_NHAP!E:E,A2025,NK_XUAT_NHAP!B:B,"PXK")</f>
        <v>0</v>
      </c>
      <c r="L2025" s="7">
        <f>SUMIFS(NK_XUAT_NHAP!O:O,NK_XUAT_NHAP!E:E,A2025,NK_XUAT_NHAP!B:B,"PXK")</f>
        <v>0</v>
      </c>
      <c r="M2025" s="7">
        <f t="shared" si="126"/>
        <v>18</v>
      </c>
      <c r="N2025" s="7">
        <f t="shared" si="127"/>
        <v>1189800</v>
      </c>
      <c r="O2025" s="7">
        <f t="shared" si="128"/>
        <v>66100</v>
      </c>
    </row>
    <row r="2026" spans="1:15" ht="19.5" customHeight="1" x14ac:dyDescent="0.25">
      <c r="A2026" s="106" t="s">
        <v>3424</v>
      </c>
      <c r="B2026" s="21" t="s">
        <v>3425</v>
      </c>
      <c r="C2026" s="23" t="s">
        <v>52</v>
      </c>
      <c r="D2026" s="23">
        <v>3</v>
      </c>
      <c r="E2026" s="23"/>
      <c r="F2026" s="23">
        <v>98000</v>
      </c>
      <c r="G2026" s="107">
        <f t="shared" si="125"/>
        <v>294000</v>
      </c>
      <c r="I2026" s="7">
        <f>SUMIFS(NK_XUAT_NHAP!L:L,NK_XUAT_NHAP!E:E,A2026,NK_XUAT_NHAP!B:B,"PNK")</f>
        <v>0</v>
      </c>
      <c r="J2026" s="7">
        <f>SUMIFS(NK_XUAT_NHAP!O:O,NK_XUAT_NHAP!E:E,A2026,NK_XUAT_NHAP!B:B,"PNK")</f>
        <v>0</v>
      </c>
      <c r="K2026" s="7">
        <f>SUMIFS(NK_XUAT_NHAP!L:L,NK_XUAT_NHAP!E:E,A2026,NK_XUAT_NHAP!B:B,"PXK")</f>
        <v>0</v>
      </c>
      <c r="L2026" s="7">
        <f>SUMIFS(NK_XUAT_NHAP!O:O,NK_XUAT_NHAP!E:E,A2026,NK_XUAT_NHAP!B:B,"PXK")</f>
        <v>0</v>
      </c>
      <c r="M2026" s="7">
        <f t="shared" si="126"/>
        <v>3</v>
      </c>
      <c r="N2026" s="7">
        <f t="shared" si="127"/>
        <v>294000</v>
      </c>
      <c r="O2026" s="7">
        <f t="shared" si="128"/>
        <v>98000</v>
      </c>
    </row>
    <row r="2027" spans="1:15" ht="19.5" customHeight="1" x14ac:dyDescent="0.25">
      <c r="A2027" s="106" t="s">
        <v>3426</v>
      </c>
      <c r="B2027" s="21" t="s">
        <v>3427</v>
      </c>
      <c r="C2027" s="23" t="s">
        <v>49</v>
      </c>
      <c r="D2027" s="23">
        <v>1792</v>
      </c>
      <c r="E2027" s="23"/>
      <c r="F2027" s="23">
        <v>34800</v>
      </c>
      <c r="G2027" s="107">
        <f t="shared" si="125"/>
        <v>62361600</v>
      </c>
      <c r="I2027" s="7">
        <f>SUMIFS(NK_XUAT_NHAP!L:L,NK_XUAT_NHAP!E:E,A2027,NK_XUAT_NHAP!B:B,"PNK")</f>
        <v>1486</v>
      </c>
      <c r="J2027" s="7">
        <f>SUMIFS(NK_XUAT_NHAP!O:O,NK_XUAT_NHAP!E:E,A2027,NK_XUAT_NHAP!B:B,"PNK")</f>
        <v>0</v>
      </c>
      <c r="K2027" s="7">
        <f>SUMIFS(NK_XUAT_NHAP!L:L,NK_XUAT_NHAP!E:E,A2027,NK_XUAT_NHAP!B:B,"PXK")</f>
        <v>2980</v>
      </c>
      <c r="L2027" s="7">
        <f>SUMIFS(NK_XUAT_NHAP!O:O,NK_XUAT_NHAP!E:E,A2027,NK_XUAT_NHAP!B:B,"PXK")</f>
        <v>570000</v>
      </c>
      <c r="M2027" s="7">
        <f t="shared" si="126"/>
        <v>298</v>
      </c>
      <c r="N2027" s="7">
        <f t="shared" si="127"/>
        <v>61791600</v>
      </c>
      <c r="O2027" s="7">
        <f t="shared" si="128"/>
        <v>207354.36241610738</v>
      </c>
    </row>
    <row r="2028" spans="1:15" ht="19.5" customHeight="1" x14ac:dyDescent="0.25">
      <c r="A2028" s="106" t="s">
        <v>3428</v>
      </c>
      <c r="B2028" s="21" t="s">
        <v>3429</v>
      </c>
      <c r="C2028" s="23" t="s">
        <v>52</v>
      </c>
      <c r="D2028" s="23">
        <v>0</v>
      </c>
      <c r="E2028" s="23"/>
      <c r="F2028" s="23">
        <v>8000</v>
      </c>
      <c r="G2028" s="107">
        <f t="shared" si="125"/>
        <v>0</v>
      </c>
      <c r="I2028" s="7">
        <f>SUMIFS(NK_XUAT_NHAP!L:L,NK_XUAT_NHAP!E:E,A2028,NK_XUAT_NHAP!B:B,"PNK")</f>
        <v>0</v>
      </c>
      <c r="J2028" s="7">
        <f>SUMIFS(NK_XUAT_NHAP!O:O,NK_XUAT_NHAP!E:E,A2028,NK_XUAT_NHAP!B:B,"PNK")</f>
        <v>0</v>
      </c>
      <c r="K2028" s="7">
        <f>SUMIFS(NK_XUAT_NHAP!L:L,NK_XUAT_NHAP!E:E,A2028,NK_XUAT_NHAP!B:B,"PXK")</f>
        <v>0</v>
      </c>
      <c r="L2028" s="7">
        <f>SUMIFS(NK_XUAT_NHAP!O:O,NK_XUAT_NHAP!E:E,A2028,NK_XUAT_NHAP!B:B,"PXK")</f>
        <v>0</v>
      </c>
      <c r="M2028" s="7">
        <f t="shared" si="126"/>
        <v>0</v>
      </c>
      <c r="N2028" s="7">
        <f t="shared" si="127"/>
        <v>0</v>
      </c>
      <c r="O2028" s="7">
        <f t="shared" si="128"/>
        <v>0</v>
      </c>
    </row>
    <row r="2029" spans="1:15" ht="19.5" customHeight="1" x14ac:dyDescent="0.25">
      <c r="A2029" s="106" t="s">
        <v>3430</v>
      </c>
      <c r="B2029" s="21" t="s">
        <v>3431</v>
      </c>
      <c r="C2029" s="23" t="s">
        <v>49</v>
      </c>
      <c r="D2029" s="23">
        <v>3</v>
      </c>
      <c r="E2029" s="23"/>
      <c r="F2029" s="23">
        <v>46000</v>
      </c>
      <c r="G2029" s="107">
        <f t="shared" si="125"/>
        <v>138000</v>
      </c>
      <c r="I2029" s="7">
        <f>SUMIFS(NK_XUAT_NHAP!L:L,NK_XUAT_NHAP!E:E,A2029,NK_XUAT_NHAP!B:B,"PNK")</f>
        <v>0</v>
      </c>
      <c r="J2029" s="7">
        <f>SUMIFS(NK_XUAT_NHAP!O:O,NK_XUAT_NHAP!E:E,A2029,NK_XUAT_NHAP!B:B,"PNK")</f>
        <v>0</v>
      </c>
      <c r="K2029" s="7">
        <f>SUMIFS(NK_XUAT_NHAP!L:L,NK_XUAT_NHAP!E:E,A2029,NK_XUAT_NHAP!B:B,"PXK")</f>
        <v>0</v>
      </c>
      <c r="L2029" s="7">
        <f>SUMIFS(NK_XUAT_NHAP!O:O,NK_XUAT_NHAP!E:E,A2029,NK_XUAT_NHAP!B:B,"PXK")</f>
        <v>0</v>
      </c>
      <c r="M2029" s="7">
        <f t="shared" si="126"/>
        <v>3</v>
      </c>
      <c r="N2029" s="7">
        <f t="shared" si="127"/>
        <v>138000</v>
      </c>
      <c r="O2029" s="7">
        <f t="shared" si="128"/>
        <v>46000</v>
      </c>
    </row>
    <row r="2030" spans="1:15" ht="19.5" customHeight="1" x14ac:dyDescent="0.25">
      <c r="A2030" s="106" t="s">
        <v>3432</v>
      </c>
      <c r="B2030" s="21" t="s">
        <v>3433</v>
      </c>
      <c r="C2030" s="23" t="s">
        <v>49</v>
      </c>
      <c r="D2030" s="23">
        <v>0</v>
      </c>
      <c r="E2030" s="23"/>
      <c r="F2030" s="23">
        <v>604989</v>
      </c>
      <c r="G2030" s="107">
        <f t="shared" si="125"/>
        <v>0</v>
      </c>
      <c r="I2030" s="7">
        <f>SUMIFS(NK_XUAT_NHAP!L:L,NK_XUAT_NHAP!E:E,A2030,NK_XUAT_NHAP!B:B,"PNK")</f>
        <v>0</v>
      </c>
      <c r="J2030" s="7">
        <f>SUMIFS(NK_XUAT_NHAP!O:O,NK_XUAT_NHAP!E:E,A2030,NK_XUAT_NHAP!B:B,"PNK")</f>
        <v>0</v>
      </c>
      <c r="K2030" s="7">
        <f>SUMIFS(NK_XUAT_NHAP!L:L,NK_XUAT_NHAP!E:E,A2030,NK_XUAT_NHAP!B:B,"PXK")</f>
        <v>0</v>
      </c>
      <c r="L2030" s="7">
        <f>SUMIFS(NK_XUAT_NHAP!O:O,NK_XUAT_NHAP!E:E,A2030,NK_XUAT_NHAP!B:B,"PXK")</f>
        <v>0</v>
      </c>
      <c r="M2030" s="7">
        <f t="shared" si="126"/>
        <v>0</v>
      </c>
      <c r="N2030" s="7">
        <f t="shared" si="127"/>
        <v>0</v>
      </c>
      <c r="O2030" s="7">
        <f t="shared" si="128"/>
        <v>0</v>
      </c>
    </row>
    <row r="2031" spans="1:15" ht="19.5" customHeight="1" x14ac:dyDescent="0.25">
      <c r="A2031" s="106" t="s">
        <v>3434</v>
      </c>
      <c r="B2031" s="21" t="s">
        <v>3435</v>
      </c>
      <c r="C2031" s="23" t="s">
        <v>49</v>
      </c>
      <c r="D2031" s="23">
        <v>0</v>
      </c>
      <c r="E2031" s="23"/>
      <c r="F2031" s="23">
        <v>604989</v>
      </c>
      <c r="G2031" s="107">
        <f t="shared" si="125"/>
        <v>0</v>
      </c>
      <c r="I2031" s="7">
        <f>SUMIFS(NK_XUAT_NHAP!L:L,NK_XUAT_NHAP!E:E,A2031,NK_XUAT_NHAP!B:B,"PNK")</f>
        <v>0</v>
      </c>
      <c r="J2031" s="7">
        <f>SUMIFS(NK_XUAT_NHAP!O:O,NK_XUAT_NHAP!E:E,A2031,NK_XUAT_NHAP!B:B,"PNK")</f>
        <v>0</v>
      </c>
      <c r="K2031" s="7">
        <f>SUMIFS(NK_XUAT_NHAP!L:L,NK_XUAT_NHAP!E:E,A2031,NK_XUAT_NHAP!B:B,"PXK")</f>
        <v>0</v>
      </c>
      <c r="L2031" s="7">
        <f>SUMIFS(NK_XUAT_NHAP!O:O,NK_XUAT_NHAP!E:E,A2031,NK_XUAT_NHAP!B:B,"PXK")</f>
        <v>0</v>
      </c>
      <c r="M2031" s="7">
        <f t="shared" si="126"/>
        <v>0</v>
      </c>
      <c r="N2031" s="7">
        <f t="shared" si="127"/>
        <v>0</v>
      </c>
      <c r="O2031" s="7">
        <f t="shared" si="128"/>
        <v>0</v>
      </c>
    </row>
    <row r="2032" spans="1:15" ht="19.5" customHeight="1" x14ac:dyDescent="0.25">
      <c r="A2032" s="106" t="s">
        <v>3436</v>
      </c>
      <c r="B2032" s="21" t="s">
        <v>3437</v>
      </c>
      <c r="C2032" s="23" t="s">
        <v>390</v>
      </c>
      <c r="D2032" s="23">
        <v>0</v>
      </c>
      <c r="E2032" s="23"/>
      <c r="F2032" s="23">
        <v>450000</v>
      </c>
      <c r="G2032" s="107">
        <f t="shared" si="125"/>
        <v>0</v>
      </c>
      <c r="I2032" s="7">
        <f>SUMIFS(NK_XUAT_NHAP!L:L,NK_XUAT_NHAP!E:E,A2032,NK_XUAT_NHAP!B:B,"PNK")</f>
        <v>0</v>
      </c>
      <c r="J2032" s="7">
        <f>SUMIFS(NK_XUAT_NHAP!O:O,NK_XUAT_NHAP!E:E,A2032,NK_XUAT_NHAP!B:B,"PNK")</f>
        <v>0</v>
      </c>
      <c r="K2032" s="7">
        <f>SUMIFS(NK_XUAT_NHAP!L:L,NK_XUAT_NHAP!E:E,A2032,NK_XUAT_NHAP!B:B,"PXK")</f>
        <v>0</v>
      </c>
      <c r="L2032" s="7">
        <f>SUMIFS(NK_XUAT_NHAP!O:O,NK_XUAT_NHAP!E:E,A2032,NK_XUAT_NHAP!B:B,"PXK")</f>
        <v>0</v>
      </c>
      <c r="M2032" s="7">
        <f t="shared" si="126"/>
        <v>0</v>
      </c>
      <c r="N2032" s="7">
        <f t="shared" si="127"/>
        <v>0</v>
      </c>
      <c r="O2032" s="7">
        <f t="shared" si="128"/>
        <v>0</v>
      </c>
    </row>
    <row r="2033" spans="1:15" ht="19.5" customHeight="1" x14ac:dyDescent="0.25">
      <c r="A2033" s="106" t="s">
        <v>3438</v>
      </c>
      <c r="B2033" s="21" t="s">
        <v>3439</v>
      </c>
      <c r="C2033" s="23" t="s">
        <v>49</v>
      </c>
      <c r="D2033" s="23">
        <v>2</v>
      </c>
      <c r="E2033" s="23"/>
      <c r="F2033" s="23">
        <v>51000</v>
      </c>
      <c r="G2033" s="107">
        <f t="shared" si="125"/>
        <v>102000</v>
      </c>
      <c r="I2033" s="7">
        <f>SUMIFS(NK_XUAT_NHAP!L:L,NK_XUAT_NHAP!E:E,A2033,NK_XUAT_NHAP!B:B,"PNK")</f>
        <v>0</v>
      </c>
      <c r="J2033" s="7">
        <f>SUMIFS(NK_XUAT_NHAP!O:O,NK_XUAT_NHAP!E:E,A2033,NK_XUAT_NHAP!B:B,"PNK")</f>
        <v>0</v>
      </c>
      <c r="K2033" s="7">
        <f>SUMIFS(NK_XUAT_NHAP!L:L,NK_XUAT_NHAP!E:E,A2033,NK_XUAT_NHAP!B:B,"PXK")</f>
        <v>0</v>
      </c>
      <c r="L2033" s="7">
        <f>SUMIFS(NK_XUAT_NHAP!O:O,NK_XUAT_NHAP!E:E,A2033,NK_XUAT_NHAP!B:B,"PXK")</f>
        <v>0</v>
      </c>
      <c r="M2033" s="7">
        <f t="shared" si="126"/>
        <v>2</v>
      </c>
      <c r="N2033" s="7">
        <f t="shared" si="127"/>
        <v>102000</v>
      </c>
      <c r="O2033" s="7">
        <f t="shared" si="128"/>
        <v>51000</v>
      </c>
    </row>
    <row r="2034" spans="1:15" ht="19.5" customHeight="1" x14ac:dyDescent="0.25">
      <c r="A2034" s="106" t="s">
        <v>3440</v>
      </c>
      <c r="B2034" s="21" t="s">
        <v>3441</v>
      </c>
      <c r="C2034" s="23" t="s">
        <v>49</v>
      </c>
      <c r="D2034" s="23">
        <v>1</v>
      </c>
      <c r="E2034" s="23"/>
      <c r="F2034" s="23">
        <v>105000</v>
      </c>
      <c r="G2034" s="107">
        <f t="shared" si="125"/>
        <v>105000</v>
      </c>
      <c r="I2034" s="7">
        <f>SUMIFS(NK_XUAT_NHAP!L:L,NK_XUAT_NHAP!E:E,A2034,NK_XUAT_NHAP!B:B,"PNK")</f>
        <v>0</v>
      </c>
      <c r="J2034" s="7">
        <f>SUMIFS(NK_XUAT_NHAP!O:O,NK_XUAT_NHAP!E:E,A2034,NK_XUAT_NHAP!B:B,"PNK")</f>
        <v>0</v>
      </c>
      <c r="K2034" s="7">
        <f>SUMIFS(NK_XUAT_NHAP!L:L,NK_XUAT_NHAP!E:E,A2034,NK_XUAT_NHAP!B:B,"PXK")</f>
        <v>0</v>
      </c>
      <c r="L2034" s="7">
        <f>SUMIFS(NK_XUAT_NHAP!O:O,NK_XUAT_NHAP!E:E,A2034,NK_XUAT_NHAP!B:B,"PXK")</f>
        <v>0</v>
      </c>
      <c r="M2034" s="7">
        <f t="shared" si="126"/>
        <v>1</v>
      </c>
      <c r="N2034" s="7">
        <f t="shared" si="127"/>
        <v>105000</v>
      </c>
      <c r="O2034" s="7">
        <f t="shared" si="128"/>
        <v>105000</v>
      </c>
    </row>
    <row r="2035" spans="1:15" ht="19.5" customHeight="1" x14ac:dyDescent="0.25">
      <c r="A2035" s="106" t="s">
        <v>3442</v>
      </c>
      <c r="B2035" s="21" t="s">
        <v>3443</v>
      </c>
      <c r="C2035" s="23" t="s">
        <v>49</v>
      </c>
      <c r="D2035" s="23">
        <v>1</v>
      </c>
      <c r="E2035" s="23"/>
      <c r="F2035" s="23">
        <v>90000</v>
      </c>
      <c r="G2035" s="107">
        <f t="shared" si="125"/>
        <v>90000</v>
      </c>
      <c r="I2035" s="7">
        <f>SUMIFS(NK_XUAT_NHAP!L:L,NK_XUAT_NHAP!E:E,A2035,NK_XUAT_NHAP!B:B,"PNK")</f>
        <v>0</v>
      </c>
      <c r="J2035" s="7">
        <f>SUMIFS(NK_XUAT_NHAP!O:O,NK_XUAT_NHAP!E:E,A2035,NK_XUAT_NHAP!B:B,"PNK")</f>
        <v>0</v>
      </c>
      <c r="K2035" s="7">
        <f>SUMIFS(NK_XUAT_NHAP!L:L,NK_XUAT_NHAP!E:E,A2035,NK_XUAT_NHAP!B:B,"PXK")</f>
        <v>0</v>
      </c>
      <c r="L2035" s="7">
        <f>SUMIFS(NK_XUAT_NHAP!O:O,NK_XUAT_NHAP!E:E,A2035,NK_XUAT_NHAP!B:B,"PXK")</f>
        <v>0</v>
      </c>
      <c r="M2035" s="7">
        <f t="shared" si="126"/>
        <v>1</v>
      </c>
      <c r="N2035" s="7">
        <f t="shared" si="127"/>
        <v>90000</v>
      </c>
      <c r="O2035" s="7">
        <f t="shared" si="128"/>
        <v>90000</v>
      </c>
    </row>
    <row r="2036" spans="1:15" ht="19.5" customHeight="1" x14ac:dyDescent="0.25">
      <c r="A2036" s="106" t="s">
        <v>3444</v>
      </c>
      <c r="B2036" s="21" t="s">
        <v>3445</v>
      </c>
      <c r="C2036" s="23" t="s">
        <v>49</v>
      </c>
      <c r="D2036" s="23">
        <v>1</v>
      </c>
      <c r="E2036" s="23"/>
      <c r="F2036" s="23">
        <v>92000</v>
      </c>
      <c r="G2036" s="107">
        <f t="shared" si="125"/>
        <v>92000</v>
      </c>
      <c r="I2036" s="7">
        <f>SUMIFS(NK_XUAT_NHAP!L:L,NK_XUAT_NHAP!E:E,A2036,NK_XUAT_NHAP!B:B,"PNK")</f>
        <v>0</v>
      </c>
      <c r="J2036" s="7">
        <f>SUMIFS(NK_XUAT_NHAP!O:O,NK_XUAT_NHAP!E:E,A2036,NK_XUAT_NHAP!B:B,"PNK")</f>
        <v>0</v>
      </c>
      <c r="K2036" s="7">
        <f>SUMIFS(NK_XUAT_NHAP!L:L,NK_XUAT_NHAP!E:E,A2036,NK_XUAT_NHAP!B:B,"PXK")</f>
        <v>0</v>
      </c>
      <c r="L2036" s="7">
        <f>SUMIFS(NK_XUAT_NHAP!O:O,NK_XUAT_NHAP!E:E,A2036,NK_XUAT_NHAP!B:B,"PXK")</f>
        <v>0</v>
      </c>
      <c r="M2036" s="7">
        <f t="shared" si="126"/>
        <v>1</v>
      </c>
      <c r="N2036" s="7">
        <f t="shared" si="127"/>
        <v>92000</v>
      </c>
      <c r="O2036" s="7">
        <f t="shared" si="128"/>
        <v>92000</v>
      </c>
    </row>
    <row r="2037" spans="1:15" ht="19.5" customHeight="1" x14ac:dyDescent="0.25">
      <c r="A2037" s="106" t="s">
        <v>3446</v>
      </c>
      <c r="B2037" s="21" t="s">
        <v>3447</v>
      </c>
      <c r="C2037" s="23" t="s">
        <v>49</v>
      </c>
      <c r="D2037" s="23">
        <v>0</v>
      </c>
      <c r="E2037" s="23"/>
      <c r="F2037" s="23">
        <v>888700</v>
      </c>
      <c r="G2037" s="107">
        <f t="shared" si="125"/>
        <v>0</v>
      </c>
      <c r="I2037" s="7">
        <f>SUMIFS(NK_XUAT_NHAP!L:L,NK_XUAT_NHAP!E:E,A2037,NK_XUAT_NHAP!B:B,"PNK")</f>
        <v>0</v>
      </c>
      <c r="J2037" s="7">
        <f>SUMIFS(NK_XUAT_NHAP!O:O,NK_XUAT_NHAP!E:E,A2037,NK_XUAT_NHAP!B:B,"PNK")</f>
        <v>0</v>
      </c>
      <c r="K2037" s="7">
        <f>SUMIFS(NK_XUAT_NHAP!L:L,NK_XUAT_NHAP!E:E,A2037,NK_XUAT_NHAP!B:B,"PXK")</f>
        <v>0</v>
      </c>
      <c r="L2037" s="7">
        <f>SUMIFS(NK_XUAT_NHAP!O:O,NK_XUAT_NHAP!E:E,A2037,NK_XUAT_NHAP!B:B,"PXK")</f>
        <v>0</v>
      </c>
      <c r="M2037" s="7">
        <f t="shared" si="126"/>
        <v>0</v>
      </c>
      <c r="N2037" s="7">
        <f t="shared" si="127"/>
        <v>0</v>
      </c>
      <c r="O2037" s="7">
        <f t="shared" si="128"/>
        <v>0</v>
      </c>
    </row>
    <row r="2038" spans="1:15" ht="19.5" customHeight="1" x14ac:dyDescent="0.25">
      <c r="A2038" s="106" t="s">
        <v>3448</v>
      </c>
      <c r="B2038" s="21" t="s">
        <v>3449</v>
      </c>
      <c r="C2038" s="23" t="s">
        <v>49</v>
      </c>
      <c r="D2038" s="23">
        <v>0</v>
      </c>
      <c r="E2038" s="23"/>
      <c r="F2038" s="23">
        <v>888700</v>
      </c>
      <c r="G2038" s="107">
        <f t="shared" si="125"/>
        <v>0</v>
      </c>
      <c r="I2038" s="7">
        <f>SUMIFS(NK_XUAT_NHAP!L:L,NK_XUAT_NHAP!E:E,A2038,NK_XUAT_NHAP!B:B,"PNK")</f>
        <v>0</v>
      </c>
      <c r="J2038" s="7">
        <f>SUMIFS(NK_XUAT_NHAP!O:O,NK_XUAT_NHAP!E:E,A2038,NK_XUAT_NHAP!B:B,"PNK")</f>
        <v>0</v>
      </c>
      <c r="K2038" s="7">
        <f>SUMIFS(NK_XUAT_NHAP!L:L,NK_XUAT_NHAP!E:E,A2038,NK_XUAT_NHAP!B:B,"PXK")</f>
        <v>0</v>
      </c>
      <c r="L2038" s="7">
        <f>SUMIFS(NK_XUAT_NHAP!O:O,NK_XUAT_NHAP!E:E,A2038,NK_XUAT_NHAP!B:B,"PXK")</f>
        <v>0</v>
      </c>
      <c r="M2038" s="7">
        <f t="shared" si="126"/>
        <v>0</v>
      </c>
      <c r="N2038" s="7">
        <f t="shared" si="127"/>
        <v>0</v>
      </c>
      <c r="O2038" s="7">
        <f t="shared" si="128"/>
        <v>0</v>
      </c>
    </row>
    <row r="2039" spans="1:15" ht="19.5" customHeight="1" x14ac:dyDescent="0.25">
      <c r="A2039" s="106" t="s">
        <v>3450</v>
      </c>
      <c r="B2039" s="21" t="s">
        <v>3451</v>
      </c>
      <c r="C2039" s="23" t="s">
        <v>49</v>
      </c>
      <c r="D2039" s="23">
        <v>117</v>
      </c>
      <c r="E2039" s="23"/>
      <c r="F2039" s="23">
        <v>44800</v>
      </c>
      <c r="G2039" s="107">
        <f t="shared" si="125"/>
        <v>5241600</v>
      </c>
      <c r="I2039" s="7">
        <f>SUMIFS(NK_XUAT_NHAP!L:L,NK_XUAT_NHAP!E:E,A2039,NK_XUAT_NHAP!B:B,"PNK")</f>
        <v>0</v>
      </c>
      <c r="J2039" s="7">
        <f>SUMIFS(NK_XUAT_NHAP!O:O,NK_XUAT_NHAP!E:E,A2039,NK_XUAT_NHAP!B:B,"PNK")</f>
        <v>0</v>
      </c>
      <c r="K2039" s="7">
        <f>SUMIFS(NK_XUAT_NHAP!L:L,NK_XUAT_NHAP!E:E,A2039,NK_XUAT_NHAP!B:B,"PXK")</f>
        <v>0</v>
      </c>
      <c r="L2039" s="7">
        <f>SUMIFS(NK_XUAT_NHAP!O:O,NK_XUAT_NHAP!E:E,A2039,NK_XUAT_NHAP!B:B,"PXK")</f>
        <v>0</v>
      </c>
      <c r="M2039" s="7">
        <f t="shared" si="126"/>
        <v>117</v>
      </c>
      <c r="N2039" s="7">
        <f t="shared" si="127"/>
        <v>5241600</v>
      </c>
      <c r="O2039" s="7">
        <f t="shared" si="128"/>
        <v>44800</v>
      </c>
    </row>
    <row r="2040" spans="1:15" ht="19.5" customHeight="1" x14ac:dyDescent="0.25">
      <c r="A2040" s="106" t="s">
        <v>3452</v>
      </c>
      <c r="B2040" s="21" t="s">
        <v>3453</v>
      </c>
      <c r="C2040" s="23" t="s">
        <v>49</v>
      </c>
      <c r="D2040" s="23">
        <v>1</v>
      </c>
      <c r="E2040" s="23"/>
      <c r="F2040" s="23">
        <v>52000</v>
      </c>
      <c r="G2040" s="107">
        <f t="shared" si="125"/>
        <v>52000</v>
      </c>
      <c r="I2040" s="7">
        <f>SUMIFS(NK_XUAT_NHAP!L:L,NK_XUAT_NHAP!E:E,A2040,NK_XUAT_NHAP!B:B,"PNK")</f>
        <v>0</v>
      </c>
      <c r="J2040" s="7">
        <f>SUMIFS(NK_XUAT_NHAP!O:O,NK_XUAT_NHAP!E:E,A2040,NK_XUAT_NHAP!B:B,"PNK")</f>
        <v>0</v>
      </c>
      <c r="K2040" s="7">
        <f>SUMIFS(NK_XUAT_NHAP!L:L,NK_XUAT_NHAP!E:E,A2040,NK_XUAT_NHAP!B:B,"PXK")</f>
        <v>0</v>
      </c>
      <c r="L2040" s="7">
        <f>SUMIFS(NK_XUAT_NHAP!O:O,NK_XUAT_NHAP!E:E,A2040,NK_XUAT_NHAP!B:B,"PXK")</f>
        <v>0</v>
      </c>
      <c r="M2040" s="7">
        <f t="shared" si="126"/>
        <v>1</v>
      </c>
      <c r="N2040" s="7">
        <f t="shared" si="127"/>
        <v>52000</v>
      </c>
      <c r="O2040" s="7">
        <f t="shared" si="128"/>
        <v>52000</v>
      </c>
    </row>
    <row r="2041" spans="1:15" ht="19.5" customHeight="1" x14ac:dyDescent="0.25">
      <c r="A2041" s="106" t="s">
        <v>3454</v>
      </c>
      <c r="B2041" s="21" t="s">
        <v>3455</v>
      </c>
      <c r="C2041" s="23" t="s">
        <v>49</v>
      </c>
      <c r="D2041" s="23">
        <v>1</v>
      </c>
      <c r="E2041" s="23"/>
      <c r="F2041" s="23">
        <v>82000</v>
      </c>
      <c r="G2041" s="107">
        <f t="shared" si="125"/>
        <v>82000</v>
      </c>
      <c r="I2041" s="7">
        <f>SUMIFS(NK_XUAT_NHAP!L:L,NK_XUAT_NHAP!E:E,A2041,NK_XUAT_NHAP!B:B,"PNK")</f>
        <v>0</v>
      </c>
      <c r="J2041" s="7">
        <f>SUMIFS(NK_XUAT_NHAP!O:O,NK_XUAT_NHAP!E:E,A2041,NK_XUAT_NHAP!B:B,"PNK")</f>
        <v>0</v>
      </c>
      <c r="K2041" s="7">
        <f>SUMIFS(NK_XUAT_NHAP!L:L,NK_XUAT_NHAP!E:E,A2041,NK_XUAT_NHAP!B:B,"PXK")</f>
        <v>0</v>
      </c>
      <c r="L2041" s="7">
        <f>SUMIFS(NK_XUAT_NHAP!O:O,NK_XUAT_NHAP!E:E,A2041,NK_XUAT_NHAP!B:B,"PXK")</f>
        <v>0</v>
      </c>
      <c r="M2041" s="7">
        <f t="shared" si="126"/>
        <v>1</v>
      </c>
      <c r="N2041" s="7">
        <f t="shared" si="127"/>
        <v>82000</v>
      </c>
      <c r="O2041" s="7">
        <f t="shared" si="128"/>
        <v>82000</v>
      </c>
    </row>
    <row r="2042" spans="1:15" ht="19.5" customHeight="1" x14ac:dyDescent="0.25">
      <c r="A2042" s="106" t="s">
        <v>3456</v>
      </c>
      <c r="B2042" s="21" t="s">
        <v>3457</v>
      </c>
      <c r="C2042" s="23" t="s">
        <v>49</v>
      </c>
      <c r="D2042" s="23">
        <v>1</v>
      </c>
      <c r="E2042" s="23"/>
      <c r="F2042" s="23">
        <v>136000</v>
      </c>
      <c r="G2042" s="107">
        <f t="shared" si="125"/>
        <v>136000</v>
      </c>
      <c r="I2042" s="7">
        <f>SUMIFS(NK_XUAT_NHAP!L:L,NK_XUAT_NHAP!E:E,A2042,NK_XUAT_NHAP!B:B,"PNK")</f>
        <v>0</v>
      </c>
      <c r="J2042" s="7">
        <f>SUMIFS(NK_XUAT_NHAP!O:O,NK_XUAT_NHAP!E:E,A2042,NK_XUAT_NHAP!B:B,"PNK")</f>
        <v>0</v>
      </c>
      <c r="K2042" s="7">
        <f>SUMIFS(NK_XUAT_NHAP!L:L,NK_XUAT_NHAP!E:E,A2042,NK_XUAT_NHAP!B:B,"PXK")</f>
        <v>0</v>
      </c>
      <c r="L2042" s="7">
        <f>SUMIFS(NK_XUAT_NHAP!O:O,NK_XUAT_NHAP!E:E,A2042,NK_XUAT_NHAP!B:B,"PXK")</f>
        <v>0</v>
      </c>
      <c r="M2042" s="7">
        <f t="shared" si="126"/>
        <v>1</v>
      </c>
      <c r="N2042" s="7">
        <f t="shared" si="127"/>
        <v>136000</v>
      </c>
      <c r="O2042" s="7">
        <f t="shared" si="128"/>
        <v>136000</v>
      </c>
    </row>
    <row r="2043" spans="1:15" ht="19.5" customHeight="1" x14ac:dyDescent="0.25">
      <c r="A2043" s="106" t="s">
        <v>3458</v>
      </c>
      <c r="B2043" s="21" t="s">
        <v>3459</v>
      </c>
      <c r="C2043" s="23" t="s">
        <v>49</v>
      </c>
      <c r="D2043" s="23">
        <v>797</v>
      </c>
      <c r="E2043" s="23"/>
      <c r="F2043" s="23">
        <v>30</v>
      </c>
      <c r="G2043" s="107">
        <f t="shared" si="125"/>
        <v>23910</v>
      </c>
      <c r="I2043" s="7">
        <f>SUMIFS(NK_XUAT_NHAP!L:L,NK_XUAT_NHAP!E:E,A2043,NK_XUAT_NHAP!B:B,"PNK")</f>
        <v>0</v>
      </c>
      <c r="J2043" s="7">
        <f>SUMIFS(NK_XUAT_NHAP!O:O,NK_XUAT_NHAP!E:E,A2043,NK_XUAT_NHAP!B:B,"PNK")</f>
        <v>0</v>
      </c>
      <c r="K2043" s="7">
        <f>SUMIFS(NK_XUAT_NHAP!L:L,NK_XUAT_NHAP!E:E,A2043,NK_XUAT_NHAP!B:B,"PXK")</f>
        <v>0</v>
      </c>
      <c r="L2043" s="7">
        <f>SUMIFS(NK_XUAT_NHAP!O:O,NK_XUAT_NHAP!E:E,A2043,NK_XUAT_NHAP!B:B,"PXK")</f>
        <v>0</v>
      </c>
      <c r="M2043" s="7">
        <f t="shared" si="126"/>
        <v>797</v>
      </c>
      <c r="N2043" s="7">
        <f t="shared" si="127"/>
        <v>23910</v>
      </c>
      <c r="O2043" s="7">
        <f t="shared" si="128"/>
        <v>30</v>
      </c>
    </row>
    <row r="2044" spans="1:15" ht="19.5" customHeight="1" x14ac:dyDescent="0.25">
      <c r="A2044" s="106" t="s">
        <v>3460</v>
      </c>
      <c r="B2044" s="21" t="s">
        <v>3461</v>
      </c>
      <c r="C2044" s="23" t="s">
        <v>49</v>
      </c>
      <c r="D2044" s="23">
        <v>76</v>
      </c>
      <c r="E2044" s="23"/>
      <c r="F2044" s="23">
        <v>30</v>
      </c>
      <c r="G2044" s="107">
        <f t="shared" si="125"/>
        <v>2280</v>
      </c>
      <c r="I2044" s="7">
        <f>SUMIFS(NK_XUAT_NHAP!L:L,NK_XUAT_NHAP!E:E,A2044,NK_XUAT_NHAP!B:B,"PNK")</f>
        <v>0</v>
      </c>
      <c r="J2044" s="7">
        <f>SUMIFS(NK_XUAT_NHAP!O:O,NK_XUAT_NHAP!E:E,A2044,NK_XUAT_NHAP!B:B,"PNK")</f>
        <v>0</v>
      </c>
      <c r="K2044" s="7">
        <f>SUMIFS(NK_XUAT_NHAP!L:L,NK_XUAT_NHAP!E:E,A2044,NK_XUAT_NHAP!B:B,"PXK")</f>
        <v>0</v>
      </c>
      <c r="L2044" s="7">
        <f>SUMIFS(NK_XUAT_NHAP!O:O,NK_XUAT_NHAP!E:E,A2044,NK_XUAT_NHAP!B:B,"PXK")</f>
        <v>0</v>
      </c>
      <c r="M2044" s="7">
        <f t="shared" si="126"/>
        <v>76</v>
      </c>
      <c r="N2044" s="7">
        <f t="shared" si="127"/>
        <v>2280</v>
      </c>
      <c r="O2044" s="7">
        <f t="shared" si="128"/>
        <v>30</v>
      </c>
    </row>
    <row r="2045" spans="1:15" ht="19.5" customHeight="1" x14ac:dyDescent="0.25">
      <c r="A2045" s="106" t="s">
        <v>3462</v>
      </c>
      <c r="B2045" s="21" t="s">
        <v>3463</v>
      </c>
      <c r="C2045" s="23" t="s">
        <v>49</v>
      </c>
      <c r="D2045" s="23">
        <v>900</v>
      </c>
      <c r="E2045" s="23"/>
      <c r="F2045" s="23">
        <v>30</v>
      </c>
      <c r="G2045" s="107">
        <f t="shared" ref="G2045:G2108" si="129">(D2045+E2045)*F2045</f>
        <v>27000</v>
      </c>
      <c r="I2045" s="7">
        <f>SUMIFS(NK_XUAT_NHAP!L:L,NK_XUAT_NHAP!E:E,A2045,NK_XUAT_NHAP!B:B,"PNK")</f>
        <v>0</v>
      </c>
      <c r="J2045" s="7">
        <f>SUMIFS(NK_XUAT_NHAP!O:O,NK_XUAT_NHAP!E:E,A2045,NK_XUAT_NHAP!B:B,"PNK")</f>
        <v>0</v>
      </c>
      <c r="K2045" s="7">
        <f>SUMIFS(NK_XUAT_NHAP!L:L,NK_XUAT_NHAP!E:E,A2045,NK_XUAT_NHAP!B:B,"PXK")</f>
        <v>0</v>
      </c>
      <c r="L2045" s="7">
        <f>SUMIFS(NK_XUAT_NHAP!O:O,NK_XUAT_NHAP!E:E,A2045,NK_XUAT_NHAP!B:B,"PXK")</f>
        <v>0</v>
      </c>
      <c r="M2045" s="7">
        <f t="shared" si="126"/>
        <v>900</v>
      </c>
      <c r="N2045" s="7">
        <f t="shared" si="127"/>
        <v>27000</v>
      </c>
      <c r="O2045" s="7">
        <f t="shared" si="128"/>
        <v>30</v>
      </c>
    </row>
    <row r="2046" spans="1:15" ht="19.5" customHeight="1" x14ac:dyDescent="0.25">
      <c r="A2046" s="106" t="s">
        <v>3464</v>
      </c>
      <c r="B2046" s="21" t="s">
        <v>3465</v>
      </c>
      <c r="C2046" s="23" t="s">
        <v>49</v>
      </c>
      <c r="D2046" s="23">
        <v>676</v>
      </c>
      <c r="E2046" s="23"/>
      <c r="F2046" s="23">
        <v>30</v>
      </c>
      <c r="G2046" s="107">
        <f t="shared" si="129"/>
        <v>20280</v>
      </c>
      <c r="I2046" s="7">
        <f>SUMIFS(NK_XUAT_NHAP!L:L,NK_XUAT_NHAP!E:E,A2046,NK_XUAT_NHAP!B:B,"PNK")</f>
        <v>0</v>
      </c>
      <c r="J2046" s="7">
        <f>SUMIFS(NK_XUAT_NHAP!O:O,NK_XUAT_NHAP!E:E,A2046,NK_XUAT_NHAP!B:B,"PNK")</f>
        <v>0</v>
      </c>
      <c r="K2046" s="7">
        <f>SUMIFS(NK_XUAT_NHAP!L:L,NK_XUAT_NHAP!E:E,A2046,NK_XUAT_NHAP!B:B,"PXK")</f>
        <v>0</v>
      </c>
      <c r="L2046" s="7">
        <f>SUMIFS(NK_XUAT_NHAP!O:O,NK_XUAT_NHAP!E:E,A2046,NK_XUAT_NHAP!B:B,"PXK")</f>
        <v>0</v>
      </c>
      <c r="M2046" s="7">
        <f t="shared" si="126"/>
        <v>676</v>
      </c>
      <c r="N2046" s="7">
        <f t="shared" si="127"/>
        <v>20280</v>
      </c>
      <c r="O2046" s="7">
        <f t="shared" si="128"/>
        <v>30</v>
      </c>
    </row>
    <row r="2047" spans="1:15" ht="19.5" customHeight="1" x14ac:dyDescent="0.25">
      <c r="A2047" s="106" t="s">
        <v>3466</v>
      </c>
      <c r="B2047" s="21" t="s">
        <v>3467</v>
      </c>
      <c r="C2047" s="23" t="s">
        <v>49</v>
      </c>
      <c r="D2047" s="23">
        <v>880</v>
      </c>
      <c r="E2047" s="23"/>
      <c r="F2047" s="23">
        <v>30</v>
      </c>
      <c r="G2047" s="107">
        <f t="shared" si="129"/>
        <v>26400</v>
      </c>
      <c r="I2047" s="7">
        <f>SUMIFS(NK_XUAT_NHAP!L:L,NK_XUAT_NHAP!E:E,A2047,NK_XUAT_NHAP!B:B,"PNK")</f>
        <v>0</v>
      </c>
      <c r="J2047" s="7">
        <f>SUMIFS(NK_XUAT_NHAP!O:O,NK_XUAT_NHAP!E:E,A2047,NK_XUAT_NHAP!B:B,"PNK")</f>
        <v>0</v>
      </c>
      <c r="K2047" s="7">
        <f>SUMIFS(NK_XUAT_NHAP!L:L,NK_XUAT_NHAP!E:E,A2047,NK_XUAT_NHAP!B:B,"PXK")</f>
        <v>0</v>
      </c>
      <c r="L2047" s="7">
        <f>SUMIFS(NK_XUAT_NHAP!O:O,NK_XUAT_NHAP!E:E,A2047,NK_XUAT_NHAP!B:B,"PXK")</f>
        <v>0</v>
      </c>
      <c r="M2047" s="7">
        <f t="shared" si="126"/>
        <v>880</v>
      </c>
      <c r="N2047" s="7">
        <f t="shared" si="127"/>
        <v>26400</v>
      </c>
      <c r="O2047" s="7">
        <f t="shared" si="128"/>
        <v>30</v>
      </c>
    </row>
    <row r="2048" spans="1:15" ht="19.5" customHeight="1" x14ac:dyDescent="0.25">
      <c r="A2048" s="106" t="s">
        <v>3468</v>
      </c>
      <c r="B2048" s="21" t="s">
        <v>3469</v>
      </c>
      <c r="C2048" s="23" t="s">
        <v>49</v>
      </c>
      <c r="D2048" s="23">
        <v>858</v>
      </c>
      <c r="E2048" s="23"/>
      <c r="F2048" s="23">
        <v>30</v>
      </c>
      <c r="G2048" s="107">
        <f t="shared" si="129"/>
        <v>25740</v>
      </c>
      <c r="I2048" s="7">
        <f>SUMIFS(NK_XUAT_NHAP!L:L,NK_XUAT_NHAP!E:E,A2048,NK_XUAT_NHAP!B:B,"PNK")</f>
        <v>0</v>
      </c>
      <c r="J2048" s="7">
        <f>SUMIFS(NK_XUAT_NHAP!O:O,NK_XUAT_NHAP!E:E,A2048,NK_XUAT_NHAP!B:B,"PNK")</f>
        <v>0</v>
      </c>
      <c r="K2048" s="7">
        <f>SUMIFS(NK_XUAT_NHAP!L:L,NK_XUAT_NHAP!E:E,A2048,NK_XUAT_NHAP!B:B,"PXK")</f>
        <v>0</v>
      </c>
      <c r="L2048" s="7">
        <f>SUMIFS(NK_XUAT_NHAP!O:O,NK_XUAT_NHAP!E:E,A2048,NK_XUAT_NHAP!B:B,"PXK")</f>
        <v>0</v>
      </c>
      <c r="M2048" s="7">
        <f t="shared" si="126"/>
        <v>858</v>
      </c>
      <c r="N2048" s="7">
        <f t="shared" si="127"/>
        <v>25740</v>
      </c>
      <c r="O2048" s="7">
        <f t="shared" si="128"/>
        <v>30</v>
      </c>
    </row>
    <row r="2049" spans="1:15" ht="19.5" customHeight="1" x14ac:dyDescent="0.25">
      <c r="A2049" s="106" t="s">
        <v>3470</v>
      </c>
      <c r="B2049" s="21" t="s">
        <v>3471</v>
      </c>
      <c r="C2049" s="23" t="s">
        <v>49</v>
      </c>
      <c r="D2049" s="23">
        <v>858</v>
      </c>
      <c r="E2049" s="23"/>
      <c r="F2049" s="23">
        <v>30</v>
      </c>
      <c r="G2049" s="107">
        <f t="shared" si="129"/>
        <v>25740</v>
      </c>
      <c r="I2049" s="7">
        <f>SUMIFS(NK_XUAT_NHAP!L:L,NK_XUAT_NHAP!E:E,A2049,NK_XUAT_NHAP!B:B,"PNK")</f>
        <v>0</v>
      </c>
      <c r="J2049" s="7">
        <f>SUMIFS(NK_XUAT_NHAP!O:O,NK_XUAT_NHAP!E:E,A2049,NK_XUAT_NHAP!B:B,"PNK")</f>
        <v>0</v>
      </c>
      <c r="K2049" s="7">
        <f>SUMIFS(NK_XUAT_NHAP!L:L,NK_XUAT_NHAP!E:E,A2049,NK_XUAT_NHAP!B:B,"PXK")</f>
        <v>0</v>
      </c>
      <c r="L2049" s="7">
        <f>SUMIFS(NK_XUAT_NHAP!O:O,NK_XUAT_NHAP!E:E,A2049,NK_XUAT_NHAP!B:B,"PXK")</f>
        <v>0</v>
      </c>
      <c r="M2049" s="7">
        <f t="shared" ref="M2049:M2112" si="130">D2049+E2049+I2049-K2049</f>
        <v>858</v>
      </c>
      <c r="N2049" s="7">
        <f t="shared" ref="N2049:N2112" si="131">G2049+J2049-L2049</f>
        <v>25740</v>
      </c>
      <c r="O2049" s="7">
        <f t="shared" ref="O2049:O2112" si="132">+IF(M2049=0,0,N2049/M2049)</f>
        <v>30</v>
      </c>
    </row>
    <row r="2050" spans="1:15" ht="19.5" customHeight="1" x14ac:dyDescent="0.25">
      <c r="A2050" s="106" t="s">
        <v>3472</v>
      </c>
      <c r="B2050" s="21" t="s">
        <v>3473</v>
      </c>
      <c r="C2050" s="23" t="s">
        <v>49</v>
      </c>
      <c r="D2050" s="23">
        <v>858</v>
      </c>
      <c r="E2050" s="23"/>
      <c r="F2050" s="23">
        <v>30</v>
      </c>
      <c r="G2050" s="107">
        <f t="shared" si="129"/>
        <v>25740</v>
      </c>
      <c r="I2050" s="7">
        <f>SUMIFS(NK_XUAT_NHAP!L:L,NK_XUAT_NHAP!E:E,A2050,NK_XUAT_NHAP!B:B,"PNK")</f>
        <v>0</v>
      </c>
      <c r="J2050" s="7">
        <f>SUMIFS(NK_XUAT_NHAP!O:O,NK_XUAT_NHAP!E:E,A2050,NK_XUAT_NHAP!B:B,"PNK")</f>
        <v>0</v>
      </c>
      <c r="K2050" s="7">
        <f>SUMIFS(NK_XUAT_NHAP!L:L,NK_XUAT_NHAP!E:E,A2050,NK_XUAT_NHAP!B:B,"PXK")</f>
        <v>0</v>
      </c>
      <c r="L2050" s="7">
        <f>SUMIFS(NK_XUAT_NHAP!O:O,NK_XUAT_NHAP!E:E,A2050,NK_XUAT_NHAP!B:B,"PXK")</f>
        <v>0</v>
      </c>
      <c r="M2050" s="7">
        <f t="shared" si="130"/>
        <v>858</v>
      </c>
      <c r="N2050" s="7">
        <f t="shared" si="131"/>
        <v>25740</v>
      </c>
      <c r="O2050" s="7">
        <f t="shared" si="132"/>
        <v>30</v>
      </c>
    </row>
    <row r="2051" spans="1:15" ht="19.5" customHeight="1" x14ac:dyDescent="0.25">
      <c r="A2051" s="106" t="s">
        <v>3474</v>
      </c>
      <c r="B2051" s="21" t="s">
        <v>3475</v>
      </c>
      <c r="C2051" s="23" t="s">
        <v>49</v>
      </c>
      <c r="D2051" s="23">
        <v>858</v>
      </c>
      <c r="E2051" s="23"/>
      <c r="F2051" s="23">
        <v>30</v>
      </c>
      <c r="G2051" s="107">
        <f t="shared" si="129"/>
        <v>25740</v>
      </c>
      <c r="I2051" s="7">
        <f>SUMIFS(NK_XUAT_NHAP!L:L,NK_XUAT_NHAP!E:E,A2051,NK_XUAT_NHAP!B:B,"PNK")</f>
        <v>0</v>
      </c>
      <c r="J2051" s="7">
        <f>SUMIFS(NK_XUAT_NHAP!O:O,NK_XUAT_NHAP!E:E,A2051,NK_XUAT_NHAP!B:B,"PNK")</f>
        <v>0</v>
      </c>
      <c r="K2051" s="7">
        <f>SUMIFS(NK_XUAT_NHAP!L:L,NK_XUAT_NHAP!E:E,A2051,NK_XUAT_NHAP!B:B,"PXK")</f>
        <v>0</v>
      </c>
      <c r="L2051" s="7">
        <f>SUMIFS(NK_XUAT_NHAP!O:O,NK_XUAT_NHAP!E:E,A2051,NK_XUAT_NHAP!B:B,"PXK")</f>
        <v>0</v>
      </c>
      <c r="M2051" s="7">
        <f t="shared" si="130"/>
        <v>858</v>
      </c>
      <c r="N2051" s="7">
        <f t="shared" si="131"/>
        <v>25740</v>
      </c>
      <c r="O2051" s="7">
        <f t="shared" si="132"/>
        <v>30</v>
      </c>
    </row>
    <row r="2052" spans="1:15" ht="19.5" customHeight="1" x14ac:dyDescent="0.25">
      <c r="A2052" s="106" t="s">
        <v>3476</v>
      </c>
      <c r="B2052" s="21" t="s">
        <v>3477</v>
      </c>
      <c r="C2052" s="23" t="s">
        <v>49</v>
      </c>
      <c r="D2052" s="23">
        <v>858</v>
      </c>
      <c r="E2052" s="23"/>
      <c r="F2052" s="23">
        <v>30</v>
      </c>
      <c r="G2052" s="107">
        <f t="shared" si="129"/>
        <v>25740</v>
      </c>
      <c r="I2052" s="7">
        <f>SUMIFS(NK_XUAT_NHAP!L:L,NK_XUAT_NHAP!E:E,A2052,NK_XUAT_NHAP!B:B,"PNK")</f>
        <v>0</v>
      </c>
      <c r="J2052" s="7">
        <f>SUMIFS(NK_XUAT_NHAP!O:O,NK_XUAT_NHAP!E:E,A2052,NK_XUAT_NHAP!B:B,"PNK")</f>
        <v>0</v>
      </c>
      <c r="K2052" s="7">
        <f>SUMIFS(NK_XUAT_NHAP!L:L,NK_XUAT_NHAP!E:E,A2052,NK_XUAT_NHAP!B:B,"PXK")</f>
        <v>0</v>
      </c>
      <c r="L2052" s="7">
        <f>SUMIFS(NK_XUAT_NHAP!O:O,NK_XUAT_NHAP!E:E,A2052,NK_XUAT_NHAP!B:B,"PXK")</f>
        <v>0</v>
      </c>
      <c r="M2052" s="7">
        <f t="shared" si="130"/>
        <v>858</v>
      </c>
      <c r="N2052" s="7">
        <f t="shared" si="131"/>
        <v>25740</v>
      </c>
      <c r="O2052" s="7">
        <f t="shared" si="132"/>
        <v>30</v>
      </c>
    </row>
    <row r="2053" spans="1:15" ht="19.5" customHeight="1" x14ac:dyDescent="0.25">
      <c r="A2053" s="106" t="s">
        <v>3478</v>
      </c>
      <c r="B2053" s="21" t="s">
        <v>3479</v>
      </c>
      <c r="C2053" s="23" t="s">
        <v>49</v>
      </c>
      <c r="D2053" s="23">
        <v>858</v>
      </c>
      <c r="E2053" s="23"/>
      <c r="F2053" s="23">
        <v>30</v>
      </c>
      <c r="G2053" s="107">
        <f t="shared" si="129"/>
        <v>25740</v>
      </c>
      <c r="I2053" s="7">
        <f>SUMIFS(NK_XUAT_NHAP!L:L,NK_XUAT_NHAP!E:E,A2053,NK_XUAT_NHAP!B:B,"PNK")</f>
        <v>0</v>
      </c>
      <c r="J2053" s="7">
        <f>SUMIFS(NK_XUAT_NHAP!O:O,NK_XUAT_NHAP!E:E,A2053,NK_XUAT_NHAP!B:B,"PNK")</f>
        <v>0</v>
      </c>
      <c r="K2053" s="7">
        <f>SUMIFS(NK_XUAT_NHAP!L:L,NK_XUAT_NHAP!E:E,A2053,NK_XUAT_NHAP!B:B,"PXK")</f>
        <v>0</v>
      </c>
      <c r="L2053" s="7">
        <f>SUMIFS(NK_XUAT_NHAP!O:O,NK_XUAT_NHAP!E:E,A2053,NK_XUAT_NHAP!B:B,"PXK")</f>
        <v>0</v>
      </c>
      <c r="M2053" s="7">
        <f t="shared" si="130"/>
        <v>858</v>
      </c>
      <c r="N2053" s="7">
        <f t="shared" si="131"/>
        <v>25740</v>
      </c>
      <c r="O2053" s="7">
        <f t="shared" si="132"/>
        <v>30</v>
      </c>
    </row>
    <row r="2054" spans="1:15" ht="19.5" customHeight="1" x14ac:dyDescent="0.25">
      <c r="A2054" s="106" t="s">
        <v>3480</v>
      </c>
      <c r="B2054" s="21" t="s">
        <v>3481</v>
      </c>
      <c r="C2054" s="23" t="s">
        <v>49</v>
      </c>
      <c r="D2054" s="23">
        <v>792</v>
      </c>
      <c r="E2054" s="23"/>
      <c r="F2054" s="23">
        <v>30</v>
      </c>
      <c r="G2054" s="107">
        <f t="shared" si="129"/>
        <v>23760</v>
      </c>
      <c r="I2054" s="7">
        <f>SUMIFS(NK_XUAT_NHAP!L:L,NK_XUAT_NHAP!E:E,A2054,NK_XUAT_NHAP!B:B,"PNK")</f>
        <v>0</v>
      </c>
      <c r="J2054" s="7">
        <f>SUMIFS(NK_XUAT_NHAP!O:O,NK_XUAT_NHAP!E:E,A2054,NK_XUAT_NHAP!B:B,"PNK")</f>
        <v>0</v>
      </c>
      <c r="K2054" s="7">
        <f>SUMIFS(NK_XUAT_NHAP!L:L,NK_XUAT_NHAP!E:E,A2054,NK_XUAT_NHAP!B:B,"PXK")</f>
        <v>0</v>
      </c>
      <c r="L2054" s="7">
        <f>SUMIFS(NK_XUAT_NHAP!O:O,NK_XUAT_NHAP!E:E,A2054,NK_XUAT_NHAP!B:B,"PXK")</f>
        <v>0</v>
      </c>
      <c r="M2054" s="7">
        <f t="shared" si="130"/>
        <v>792</v>
      </c>
      <c r="N2054" s="7">
        <f t="shared" si="131"/>
        <v>23760</v>
      </c>
      <c r="O2054" s="7">
        <f t="shared" si="132"/>
        <v>30</v>
      </c>
    </row>
    <row r="2055" spans="1:15" ht="19.5" customHeight="1" x14ac:dyDescent="0.25">
      <c r="A2055" s="106" t="s">
        <v>3482</v>
      </c>
      <c r="B2055" s="21" t="s">
        <v>3483</v>
      </c>
      <c r="C2055" s="23" t="s">
        <v>49</v>
      </c>
      <c r="D2055" s="23">
        <v>721</v>
      </c>
      <c r="E2055" s="23"/>
      <c r="F2055" s="23">
        <v>30</v>
      </c>
      <c r="G2055" s="107">
        <f t="shared" si="129"/>
        <v>21630</v>
      </c>
      <c r="I2055" s="7">
        <f>SUMIFS(NK_XUAT_NHAP!L:L,NK_XUAT_NHAP!E:E,A2055,NK_XUAT_NHAP!B:B,"PNK")</f>
        <v>0</v>
      </c>
      <c r="J2055" s="7">
        <f>SUMIFS(NK_XUAT_NHAP!O:O,NK_XUAT_NHAP!E:E,A2055,NK_XUAT_NHAP!B:B,"PNK")</f>
        <v>0</v>
      </c>
      <c r="K2055" s="7">
        <f>SUMIFS(NK_XUAT_NHAP!L:L,NK_XUAT_NHAP!E:E,A2055,NK_XUAT_NHAP!B:B,"PXK")</f>
        <v>0</v>
      </c>
      <c r="L2055" s="7">
        <f>SUMIFS(NK_XUAT_NHAP!O:O,NK_XUAT_NHAP!E:E,A2055,NK_XUAT_NHAP!B:B,"PXK")</f>
        <v>0</v>
      </c>
      <c r="M2055" s="7">
        <f t="shared" si="130"/>
        <v>721</v>
      </c>
      <c r="N2055" s="7">
        <f t="shared" si="131"/>
        <v>21630</v>
      </c>
      <c r="O2055" s="7">
        <f t="shared" si="132"/>
        <v>30</v>
      </c>
    </row>
    <row r="2056" spans="1:15" ht="19.5" customHeight="1" x14ac:dyDescent="0.25">
      <c r="A2056" s="106" t="s">
        <v>3484</v>
      </c>
      <c r="B2056" s="21" t="s">
        <v>3485</v>
      </c>
      <c r="C2056" s="23" t="s">
        <v>49</v>
      </c>
      <c r="D2056" s="23">
        <v>792</v>
      </c>
      <c r="E2056" s="23"/>
      <c r="F2056" s="23">
        <v>30</v>
      </c>
      <c r="G2056" s="107">
        <f t="shared" si="129"/>
        <v>23760</v>
      </c>
      <c r="I2056" s="7">
        <f>SUMIFS(NK_XUAT_NHAP!L:L,NK_XUAT_NHAP!E:E,A2056,NK_XUAT_NHAP!B:B,"PNK")</f>
        <v>0</v>
      </c>
      <c r="J2056" s="7">
        <f>SUMIFS(NK_XUAT_NHAP!O:O,NK_XUAT_NHAP!E:E,A2056,NK_XUAT_NHAP!B:B,"PNK")</f>
        <v>0</v>
      </c>
      <c r="K2056" s="7">
        <f>SUMIFS(NK_XUAT_NHAP!L:L,NK_XUAT_NHAP!E:E,A2056,NK_XUAT_NHAP!B:B,"PXK")</f>
        <v>0</v>
      </c>
      <c r="L2056" s="7">
        <f>SUMIFS(NK_XUAT_NHAP!O:O,NK_XUAT_NHAP!E:E,A2056,NK_XUAT_NHAP!B:B,"PXK")</f>
        <v>0</v>
      </c>
      <c r="M2056" s="7">
        <f t="shared" si="130"/>
        <v>792</v>
      </c>
      <c r="N2056" s="7">
        <f t="shared" si="131"/>
        <v>23760</v>
      </c>
      <c r="O2056" s="7">
        <f t="shared" si="132"/>
        <v>30</v>
      </c>
    </row>
    <row r="2057" spans="1:15" ht="19.5" customHeight="1" x14ac:dyDescent="0.25">
      <c r="A2057" s="106" t="s">
        <v>3486</v>
      </c>
      <c r="B2057" s="21" t="s">
        <v>3487</v>
      </c>
      <c r="C2057" s="23" t="s">
        <v>2658</v>
      </c>
      <c r="D2057" s="23">
        <v>4</v>
      </c>
      <c r="E2057" s="23"/>
      <c r="F2057" s="23">
        <v>114150</v>
      </c>
      <c r="G2057" s="107">
        <f t="shared" si="129"/>
        <v>456600</v>
      </c>
      <c r="I2057" s="7">
        <f>SUMIFS(NK_XUAT_NHAP!L:L,NK_XUAT_NHAP!E:E,A2057,NK_XUAT_NHAP!B:B,"PNK")</f>
        <v>0</v>
      </c>
      <c r="J2057" s="7">
        <f>SUMIFS(NK_XUAT_NHAP!O:O,NK_XUAT_NHAP!E:E,A2057,NK_XUAT_NHAP!B:B,"PNK")</f>
        <v>0</v>
      </c>
      <c r="K2057" s="7">
        <f>SUMIFS(NK_XUAT_NHAP!L:L,NK_XUAT_NHAP!E:E,A2057,NK_XUAT_NHAP!B:B,"PXK")</f>
        <v>0</v>
      </c>
      <c r="L2057" s="7">
        <f>SUMIFS(NK_XUAT_NHAP!O:O,NK_XUAT_NHAP!E:E,A2057,NK_XUAT_NHAP!B:B,"PXK")</f>
        <v>0</v>
      </c>
      <c r="M2057" s="7">
        <f t="shared" si="130"/>
        <v>4</v>
      </c>
      <c r="N2057" s="7">
        <f t="shared" si="131"/>
        <v>456600</v>
      </c>
      <c r="O2057" s="7">
        <f t="shared" si="132"/>
        <v>114150</v>
      </c>
    </row>
    <row r="2058" spans="1:15" ht="19.5" customHeight="1" x14ac:dyDescent="0.25">
      <c r="A2058" s="106" t="s">
        <v>3488</v>
      </c>
      <c r="B2058" s="21" t="s">
        <v>3489</v>
      </c>
      <c r="C2058" s="23" t="s">
        <v>2658</v>
      </c>
      <c r="D2058" s="23">
        <v>4</v>
      </c>
      <c r="E2058" s="23"/>
      <c r="F2058" s="23">
        <v>4650</v>
      </c>
      <c r="G2058" s="107">
        <f t="shared" si="129"/>
        <v>18600</v>
      </c>
      <c r="I2058" s="7">
        <f>SUMIFS(NK_XUAT_NHAP!L:L,NK_XUAT_NHAP!E:E,A2058,NK_XUAT_NHAP!B:B,"PNK")</f>
        <v>0</v>
      </c>
      <c r="J2058" s="7">
        <f>SUMIFS(NK_XUAT_NHAP!O:O,NK_XUAT_NHAP!E:E,A2058,NK_XUAT_NHAP!B:B,"PNK")</f>
        <v>0</v>
      </c>
      <c r="K2058" s="7">
        <f>SUMIFS(NK_XUAT_NHAP!L:L,NK_XUAT_NHAP!E:E,A2058,NK_XUAT_NHAP!B:B,"PXK")</f>
        <v>0</v>
      </c>
      <c r="L2058" s="7">
        <f>SUMIFS(NK_XUAT_NHAP!O:O,NK_XUAT_NHAP!E:E,A2058,NK_XUAT_NHAP!B:B,"PXK")</f>
        <v>0</v>
      </c>
      <c r="M2058" s="7">
        <f t="shared" si="130"/>
        <v>4</v>
      </c>
      <c r="N2058" s="7">
        <f t="shared" si="131"/>
        <v>18600</v>
      </c>
      <c r="O2058" s="7">
        <f t="shared" si="132"/>
        <v>4650</v>
      </c>
    </row>
    <row r="2059" spans="1:15" ht="19.5" customHeight="1" x14ac:dyDescent="0.25">
      <c r="A2059" s="106" t="s">
        <v>3490</v>
      </c>
      <c r="B2059" s="21" t="s">
        <v>3491</v>
      </c>
      <c r="C2059" s="23" t="s">
        <v>2658</v>
      </c>
      <c r="D2059" s="23">
        <v>4</v>
      </c>
      <c r="E2059" s="23"/>
      <c r="F2059" s="23">
        <v>61050</v>
      </c>
      <c r="G2059" s="107">
        <f t="shared" si="129"/>
        <v>244200</v>
      </c>
      <c r="I2059" s="7">
        <f>SUMIFS(NK_XUAT_NHAP!L:L,NK_XUAT_NHAP!E:E,A2059,NK_XUAT_NHAP!B:B,"PNK")</f>
        <v>0</v>
      </c>
      <c r="J2059" s="7">
        <f>SUMIFS(NK_XUAT_NHAP!O:O,NK_XUAT_NHAP!E:E,A2059,NK_XUAT_NHAP!B:B,"PNK")</f>
        <v>0</v>
      </c>
      <c r="K2059" s="7">
        <f>SUMIFS(NK_XUAT_NHAP!L:L,NK_XUAT_NHAP!E:E,A2059,NK_XUAT_NHAP!B:B,"PXK")</f>
        <v>0</v>
      </c>
      <c r="L2059" s="7">
        <f>SUMIFS(NK_XUAT_NHAP!O:O,NK_XUAT_NHAP!E:E,A2059,NK_XUAT_NHAP!B:B,"PXK")</f>
        <v>0</v>
      </c>
      <c r="M2059" s="7">
        <f t="shared" si="130"/>
        <v>4</v>
      </c>
      <c r="N2059" s="7">
        <f t="shared" si="131"/>
        <v>244200</v>
      </c>
      <c r="O2059" s="7">
        <f t="shared" si="132"/>
        <v>61050</v>
      </c>
    </row>
    <row r="2060" spans="1:15" ht="19.5" customHeight="1" x14ac:dyDescent="0.25">
      <c r="A2060" s="106" t="s">
        <v>3492</v>
      </c>
      <c r="B2060" s="21" t="s">
        <v>3493</v>
      </c>
      <c r="C2060" s="23" t="s">
        <v>2658</v>
      </c>
      <c r="D2060" s="23">
        <v>2</v>
      </c>
      <c r="E2060" s="23"/>
      <c r="F2060" s="23">
        <v>24675</v>
      </c>
      <c r="G2060" s="107">
        <f t="shared" si="129"/>
        <v>49350</v>
      </c>
      <c r="I2060" s="7">
        <f>SUMIFS(NK_XUAT_NHAP!L:L,NK_XUAT_NHAP!E:E,A2060,NK_XUAT_NHAP!B:B,"PNK")</f>
        <v>0</v>
      </c>
      <c r="J2060" s="7">
        <f>SUMIFS(NK_XUAT_NHAP!O:O,NK_XUAT_NHAP!E:E,A2060,NK_XUAT_NHAP!B:B,"PNK")</f>
        <v>0</v>
      </c>
      <c r="K2060" s="7">
        <f>SUMIFS(NK_XUAT_NHAP!L:L,NK_XUAT_NHAP!E:E,A2060,NK_XUAT_NHAP!B:B,"PXK")</f>
        <v>0</v>
      </c>
      <c r="L2060" s="7">
        <f>SUMIFS(NK_XUAT_NHAP!O:O,NK_XUAT_NHAP!E:E,A2060,NK_XUAT_NHAP!B:B,"PXK")</f>
        <v>0</v>
      </c>
      <c r="M2060" s="7">
        <f t="shared" si="130"/>
        <v>2</v>
      </c>
      <c r="N2060" s="7">
        <f t="shared" si="131"/>
        <v>49350</v>
      </c>
      <c r="O2060" s="7">
        <f t="shared" si="132"/>
        <v>24675</v>
      </c>
    </row>
    <row r="2061" spans="1:15" ht="19.5" customHeight="1" x14ac:dyDescent="0.25">
      <c r="A2061" s="106" t="s">
        <v>3494</v>
      </c>
      <c r="B2061" s="21" t="s">
        <v>3495</v>
      </c>
      <c r="C2061" s="23" t="s">
        <v>49</v>
      </c>
      <c r="D2061" s="23">
        <v>3</v>
      </c>
      <c r="E2061" s="23"/>
      <c r="F2061" s="23">
        <v>176000</v>
      </c>
      <c r="G2061" s="107">
        <f t="shared" si="129"/>
        <v>528000</v>
      </c>
      <c r="I2061" s="7">
        <f>SUMIFS(NK_XUAT_NHAP!L:L,NK_XUAT_NHAP!E:E,A2061,NK_XUAT_NHAP!B:B,"PNK")</f>
        <v>0</v>
      </c>
      <c r="J2061" s="7">
        <f>SUMIFS(NK_XUAT_NHAP!O:O,NK_XUAT_NHAP!E:E,A2061,NK_XUAT_NHAP!B:B,"PNK")</f>
        <v>0</v>
      </c>
      <c r="K2061" s="7">
        <f>SUMIFS(NK_XUAT_NHAP!L:L,NK_XUAT_NHAP!E:E,A2061,NK_XUAT_NHAP!B:B,"PXK")</f>
        <v>0</v>
      </c>
      <c r="L2061" s="7">
        <f>SUMIFS(NK_XUAT_NHAP!O:O,NK_XUAT_NHAP!E:E,A2061,NK_XUAT_NHAP!B:B,"PXK")</f>
        <v>0</v>
      </c>
      <c r="M2061" s="7">
        <f t="shared" si="130"/>
        <v>3</v>
      </c>
      <c r="N2061" s="7">
        <f t="shared" si="131"/>
        <v>528000</v>
      </c>
      <c r="O2061" s="7">
        <f t="shared" si="132"/>
        <v>176000</v>
      </c>
    </row>
    <row r="2062" spans="1:15" ht="19.5" customHeight="1" x14ac:dyDescent="0.25">
      <c r="A2062" s="106" t="s">
        <v>3496</v>
      </c>
      <c r="B2062" s="21" t="s">
        <v>3497</v>
      </c>
      <c r="C2062" s="23" t="s">
        <v>49</v>
      </c>
      <c r="D2062" s="23">
        <v>0</v>
      </c>
      <c r="E2062" s="23"/>
      <c r="F2062" s="23">
        <v>42000</v>
      </c>
      <c r="G2062" s="107">
        <f t="shared" si="129"/>
        <v>0</v>
      </c>
      <c r="I2062" s="7">
        <f>SUMIFS(NK_XUAT_NHAP!L:L,NK_XUAT_NHAP!E:E,A2062,NK_XUAT_NHAP!B:B,"PNK")</f>
        <v>0</v>
      </c>
      <c r="J2062" s="7">
        <f>SUMIFS(NK_XUAT_NHAP!O:O,NK_XUAT_NHAP!E:E,A2062,NK_XUAT_NHAP!B:B,"PNK")</f>
        <v>0</v>
      </c>
      <c r="K2062" s="7">
        <f>SUMIFS(NK_XUAT_NHAP!L:L,NK_XUAT_NHAP!E:E,A2062,NK_XUAT_NHAP!B:B,"PXK")</f>
        <v>0</v>
      </c>
      <c r="L2062" s="7">
        <f>SUMIFS(NK_XUAT_NHAP!O:O,NK_XUAT_NHAP!E:E,A2062,NK_XUAT_NHAP!B:B,"PXK")</f>
        <v>0</v>
      </c>
      <c r="M2062" s="7">
        <f t="shared" si="130"/>
        <v>0</v>
      </c>
      <c r="N2062" s="7">
        <f t="shared" si="131"/>
        <v>0</v>
      </c>
      <c r="O2062" s="7">
        <f t="shared" si="132"/>
        <v>0</v>
      </c>
    </row>
    <row r="2063" spans="1:15" ht="19.5" customHeight="1" x14ac:dyDescent="0.25">
      <c r="A2063" s="106" t="s">
        <v>3498</v>
      </c>
      <c r="B2063" s="21" t="s">
        <v>3499</v>
      </c>
      <c r="C2063" s="23" t="s">
        <v>49</v>
      </c>
      <c r="D2063" s="23">
        <v>0</v>
      </c>
      <c r="E2063" s="23"/>
      <c r="F2063" s="23">
        <v>9075000</v>
      </c>
      <c r="G2063" s="107">
        <f t="shared" si="129"/>
        <v>0</v>
      </c>
      <c r="I2063" s="7">
        <f>SUMIFS(NK_XUAT_NHAP!L:L,NK_XUAT_NHAP!E:E,A2063,NK_XUAT_NHAP!B:B,"PNK")</f>
        <v>0</v>
      </c>
      <c r="J2063" s="7">
        <f>SUMIFS(NK_XUAT_NHAP!O:O,NK_XUAT_NHAP!E:E,A2063,NK_XUAT_NHAP!B:B,"PNK")</f>
        <v>0</v>
      </c>
      <c r="K2063" s="7">
        <f>SUMIFS(NK_XUAT_NHAP!L:L,NK_XUAT_NHAP!E:E,A2063,NK_XUAT_NHAP!B:B,"PXK")</f>
        <v>0</v>
      </c>
      <c r="L2063" s="7">
        <f>SUMIFS(NK_XUAT_NHAP!O:O,NK_XUAT_NHAP!E:E,A2063,NK_XUAT_NHAP!B:B,"PXK")</f>
        <v>0</v>
      </c>
      <c r="M2063" s="7">
        <f t="shared" si="130"/>
        <v>0</v>
      </c>
      <c r="N2063" s="7">
        <f t="shared" si="131"/>
        <v>0</v>
      </c>
      <c r="O2063" s="7">
        <f t="shared" si="132"/>
        <v>0</v>
      </c>
    </row>
    <row r="2064" spans="1:15" ht="19.5" customHeight="1" x14ac:dyDescent="0.25">
      <c r="A2064" s="106" t="s">
        <v>3500</v>
      </c>
      <c r="B2064" s="21" t="s">
        <v>3501</v>
      </c>
      <c r="C2064" s="23" t="s">
        <v>52</v>
      </c>
      <c r="D2064" s="23">
        <v>0</v>
      </c>
      <c r="E2064" s="23"/>
      <c r="F2064" s="23">
        <v>486620</v>
      </c>
      <c r="G2064" s="107">
        <f t="shared" si="129"/>
        <v>0</v>
      </c>
      <c r="I2064" s="7">
        <f>SUMIFS(NK_XUAT_NHAP!L:L,NK_XUAT_NHAP!E:E,A2064,NK_XUAT_NHAP!B:B,"PNK")</f>
        <v>0</v>
      </c>
      <c r="J2064" s="7">
        <f>SUMIFS(NK_XUAT_NHAP!O:O,NK_XUAT_NHAP!E:E,A2064,NK_XUAT_NHAP!B:B,"PNK")</f>
        <v>0</v>
      </c>
      <c r="K2064" s="7">
        <f>SUMIFS(NK_XUAT_NHAP!L:L,NK_XUAT_NHAP!E:E,A2064,NK_XUAT_NHAP!B:B,"PXK")</f>
        <v>0</v>
      </c>
      <c r="L2064" s="7">
        <f>SUMIFS(NK_XUAT_NHAP!O:O,NK_XUAT_NHAP!E:E,A2064,NK_XUAT_NHAP!B:B,"PXK")</f>
        <v>0</v>
      </c>
      <c r="M2064" s="7">
        <f t="shared" si="130"/>
        <v>0</v>
      </c>
      <c r="N2064" s="7">
        <f t="shared" si="131"/>
        <v>0</v>
      </c>
      <c r="O2064" s="7">
        <f t="shared" si="132"/>
        <v>0</v>
      </c>
    </row>
    <row r="2065" spans="1:15" ht="19.5" customHeight="1" x14ac:dyDescent="0.25">
      <c r="A2065" s="106" t="s">
        <v>3502</v>
      </c>
      <c r="B2065" s="21" t="s">
        <v>3503</v>
      </c>
      <c r="C2065" s="23" t="s">
        <v>49</v>
      </c>
      <c r="D2065" s="23">
        <v>1260</v>
      </c>
      <c r="E2065" s="23"/>
      <c r="F2065" s="23">
        <v>1700</v>
      </c>
      <c r="G2065" s="107">
        <f t="shared" si="129"/>
        <v>2142000</v>
      </c>
      <c r="I2065" s="7">
        <f>SUMIFS(NK_XUAT_NHAP!L:L,NK_XUAT_NHAP!E:E,A2065,NK_XUAT_NHAP!B:B,"PNK")</f>
        <v>2000</v>
      </c>
      <c r="J2065" s="7">
        <f>SUMIFS(NK_XUAT_NHAP!O:O,NK_XUAT_NHAP!E:E,A2065,NK_XUAT_NHAP!B:B,"PNK")</f>
        <v>3504000</v>
      </c>
      <c r="K2065" s="7">
        <f>SUMIFS(NK_XUAT_NHAP!L:L,NK_XUAT_NHAP!E:E,A2065,NK_XUAT_NHAP!B:B,"PXK")</f>
        <v>3060</v>
      </c>
      <c r="L2065" s="7">
        <f>SUMIFS(NK_XUAT_NHAP!O:O,NK_XUAT_NHAP!E:E,A2065,NK_XUAT_NHAP!B:B,"PXK")</f>
        <v>0</v>
      </c>
      <c r="M2065" s="7">
        <f t="shared" si="130"/>
        <v>200</v>
      </c>
      <c r="N2065" s="7">
        <f t="shared" si="131"/>
        <v>5646000</v>
      </c>
      <c r="O2065" s="7">
        <f t="shared" si="132"/>
        <v>28230</v>
      </c>
    </row>
    <row r="2066" spans="1:15" ht="19.5" customHeight="1" x14ac:dyDescent="0.25">
      <c r="A2066" s="106" t="s">
        <v>3504</v>
      </c>
      <c r="B2066" s="21" t="s">
        <v>3505</v>
      </c>
      <c r="C2066" s="23" t="s">
        <v>2660</v>
      </c>
      <c r="D2066" s="23">
        <v>0</v>
      </c>
      <c r="E2066" s="23"/>
      <c r="F2066" s="23">
        <v>27800</v>
      </c>
      <c r="G2066" s="107">
        <f t="shared" si="129"/>
        <v>0</v>
      </c>
      <c r="I2066" s="7">
        <f>SUMIFS(NK_XUAT_NHAP!L:L,NK_XUAT_NHAP!E:E,A2066,NK_XUAT_NHAP!B:B,"PNK")</f>
        <v>0</v>
      </c>
      <c r="J2066" s="7">
        <f>SUMIFS(NK_XUAT_NHAP!O:O,NK_XUAT_NHAP!E:E,A2066,NK_XUAT_NHAP!B:B,"PNK")</f>
        <v>0</v>
      </c>
      <c r="K2066" s="7">
        <f>SUMIFS(NK_XUAT_NHAP!L:L,NK_XUAT_NHAP!E:E,A2066,NK_XUAT_NHAP!B:B,"PXK")</f>
        <v>0</v>
      </c>
      <c r="L2066" s="7">
        <f>SUMIFS(NK_XUAT_NHAP!O:O,NK_XUAT_NHAP!E:E,A2066,NK_XUAT_NHAP!B:B,"PXK")</f>
        <v>0</v>
      </c>
      <c r="M2066" s="7">
        <f t="shared" si="130"/>
        <v>0</v>
      </c>
      <c r="N2066" s="7">
        <f t="shared" si="131"/>
        <v>0</v>
      </c>
      <c r="O2066" s="7">
        <f t="shared" si="132"/>
        <v>0</v>
      </c>
    </row>
    <row r="2067" spans="1:15" ht="19.5" customHeight="1" x14ac:dyDescent="0.25">
      <c r="A2067" s="106" t="s">
        <v>3506</v>
      </c>
      <c r="B2067" s="21" t="s">
        <v>3507</v>
      </c>
      <c r="C2067" s="23" t="s">
        <v>49</v>
      </c>
      <c r="D2067" s="23">
        <v>94</v>
      </c>
      <c r="E2067" s="23"/>
      <c r="F2067" s="23">
        <v>133</v>
      </c>
      <c r="G2067" s="107">
        <f t="shared" si="129"/>
        <v>12502</v>
      </c>
      <c r="I2067" s="7">
        <f>SUMIFS(NK_XUAT_NHAP!L:L,NK_XUAT_NHAP!E:E,A2067,NK_XUAT_NHAP!B:B,"PNK")</f>
        <v>0</v>
      </c>
      <c r="J2067" s="7">
        <f>SUMIFS(NK_XUAT_NHAP!O:O,NK_XUAT_NHAP!E:E,A2067,NK_XUAT_NHAP!B:B,"PNK")</f>
        <v>0</v>
      </c>
      <c r="K2067" s="7">
        <f>SUMIFS(NK_XUAT_NHAP!L:L,NK_XUAT_NHAP!E:E,A2067,NK_XUAT_NHAP!B:B,"PXK")</f>
        <v>0</v>
      </c>
      <c r="L2067" s="7">
        <f>SUMIFS(NK_XUAT_NHAP!O:O,NK_XUAT_NHAP!E:E,A2067,NK_XUAT_NHAP!B:B,"PXK")</f>
        <v>0</v>
      </c>
      <c r="M2067" s="7">
        <f t="shared" si="130"/>
        <v>94</v>
      </c>
      <c r="N2067" s="7">
        <f t="shared" si="131"/>
        <v>12502</v>
      </c>
      <c r="O2067" s="7">
        <f t="shared" si="132"/>
        <v>133</v>
      </c>
    </row>
    <row r="2068" spans="1:15" ht="19.5" customHeight="1" x14ac:dyDescent="0.25">
      <c r="A2068" s="106" t="s">
        <v>3508</v>
      </c>
      <c r="B2068" s="21" t="s">
        <v>3509</v>
      </c>
      <c r="C2068" s="23" t="s">
        <v>49</v>
      </c>
      <c r="D2068" s="23">
        <v>60</v>
      </c>
      <c r="E2068" s="23"/>
      <c r="F2068" s="23">
        <v>133</v>
      </c>
      <c r="G2068" s="107">
        <f t="shared" si="129"/>
        <v>7980</v>
      </c>
      <c r="I2068" s="7">
        <f>SUMIFS(NK_XUAT_NHAP!L:L,NK_XUAT_NHAP!E:E,A2068,NK_XUAT_NHAP!B:B,"PNK")</f>
        <v>0</v>
      </c>
      <c r="J2068" s="7">
        <f>SUMIFS(NK_XUAT_NHAP!O:O,NK_XUAT_NHAP!E:E,A2068,NK_XUAT_NHAP!B:B,"PNK")</f>
        <v>0</v>
      </c>
      <c r="K2068" s="7">
        <f>SUMIFS(NK_XUAT_NHAP!L:L,NK_XUAT_NHAP!E:E,A2068,NK_XUAT_NHAP!B:B,"PXK")</f>
        <v>0</v>
      </c>
      <c r="L2068" s="7">
        <f>SUMIFS(NK_XUAT_NHAP!O:O,NK_XUAT_NHAP!E:E,A2068,NK_XUAT_NHAP!B:B,"PXK")</f>
        <v>0</v>
      </c>
      <c r="M2068" s="7">
        <f t="shared" si="130"/>
        <v>60</v>
      </c>
      <c r="N2068" s="7">
        <f t="shared" si="131"/>
        <v>7980</v>
      </c>
      <c r="O2068" s="7">
        <f t="shared" si="132"/>
        <v>133</v>
      </c>
    </row>
    <row r="2069" spans="1:15" ht="19.5" customHeight="1" x14ac:dyDescent="0.25">
      <c r="A2069" s="106" t="s">
        <v>3510</v>
      </c>
      <c r="B2069" s="21" t="s">
        <v>3511</v>
      </c>
      <c r="C2069" s="23" t="s">
        <v>49</v>
      </c>
      <c r="D2069" s="23">
        <v>27</v>
      </c>
      <c r="E2069" s="23"/>
      <c r="F2069" s="23">
        <v>133</v>
      </c>
      <c r="G2069" s="107">
        <f t="shared" si="129"/>
        <v>3591</v>
      </c>
      <c r="I2069" s="7">
        <f>SUMIFS(NK_XUAT_NHAP!L:L,NK_XUAT_NHAP!E:E,A2069,NK_XUAT_NHAP!B:B,"PNK")</f>
        <v>0</v>
      </c>
      <c r="J2069" s="7">
        <f>SUMIFS(NK_XUAT_NHAP!O:O,NK_XUAT_NHAP!E:E,A2069,NK_XUAT_NHAP!B:B,"PNK")</f>
        <v>0</v>
      </c>
      <c r="K2069" s="7">
        <f>SUMIFS(NK_XUAT_NHAP!L:L,NK_XUAT_NHAP!E:E,A2069,NK_XUAT_NHAP!B:B,"PXK")</f>
        <v>0</v>
      </c>
      <c r="L2069" s="7">
        <f>SUMIFS(NK_XUAT_NHAP!O:O,NK_XUAT_NHAP!E:E,A2069,NK_XUAT_NHAP!B:B,"PXK")</f>
        <v>0</v>
      </c>
      <c r="M2069" s="7">
        <f t="shared" si="130"/>
        <v>27</v>
      </c>
      <c r="N2069" s="7">
        <f t="shared" si="131"/>
        <v>3591</v>
      </c>
      <c r="O2069" s="7">
        <f t="shared" si="132"/>
        <v>133</v>
      </c>
    </row>
    <row r="2070" spans="1:15" ht="19.5" customHeight="1" x14ac:dyDescent="0.25">
      <c r="A2070" s="106" t="s">
        <v>3512</v>
      </c>
      <c r="B2070" s="21" t="s">
        <v>3513</v>
      </c>
      <c r="C2070" s="23" t="s">
        <v>49</v>
      </c>
      <c r="D2070" s="23">
        <v>60</v>
      </c>
      <c r="E2070" s="23"/>
      <c r="F2070" s="23">
        <v>133</v>
      </c>
      <c r="G2070" s="107">
        <f t="shared" si="129"/>
        <v>7980</v>
      </c>
      <c r="I2070" s="7">
        <f>SUMIFS(NK_XUAT_NHAP!L:L,NK_XUAT_NHAP!E:E,A2070,NK_XUAT_NHAP!B:B,"PNK")</f>
        <v>0</v>
      </c>
      <c r="J2070" s="7">
        <f>SUMIFS(NK_XUAT_NHAP!O:O,NK_XUAT_NHAP!E:E,A2070,NK_XUAT_NHAP!B:B,"PNK")</f>
        <v>0</v>
      </c>
      <c r="K2070" s="7">
        <f>SUMIFS(NK_XUAT_NHAP!L:L,NK_XUAT_NHAP!E:E,A2070,NK_XUAT_NHAP!B:B,"PXK")</f>
        <v>0</v>
      </c>
      <c r="L2070" s="7">
        <f>SUMIFS(NK_XUAT_NHAP!O:O,NK_XUAT_NHAP!E:E,A2070,NK_XUAT_NHAP!B:B,"PXK")</f>
        <v>0</v>
      </c>
      <c r="M2070" s="7">
        <f t="shared" si="130"/>
        <v>60</v>
      </c>
      <c r="N2070" s="7">
        <f t="shared" si="131"/>
        <v>7980</v>
      </c>
      <c r="O2070" s="7">
        <f t="shared" si="132"/>
        <v>133</v>
      </c>
    </row>
    <row r="2071" spans="1:15" ht="19.5" customHeight="1" x14ac:dyDescent="0.25">
      <c r="A2071" s="106" t="s">
        <v>3514</v>
      </c>
      <c r="B2071" s="21" t="s">
        <v>3515</v>
      </c>
      <c r="C2071" s="23" t="s">
        <v>49</v>
      </c>
      <c r="D2071" s="23">
        <v>54</v>
      </c>
      <c r="E2071" s="23"/>
      <c r="F2071" s="23">
        <v>152</v>
      </c>
      <c r="G2071" s="107">
        <f t="shared" si="129"/>
        <v>8208</v>
      </c>
      <c r="I2071" s="7">
        <f>SUMIFS(NK_XUAT_NHAP!L:L,NK_XUAT_NHAP!E:E,A2071,NK_XUAT_NHAP!B:B,"PNK")</f>
        <v>0</v>
      </c>
      <c r="J2071" s="7">
        <f>SUMIFS(NK_XUAT_NHAP!O:O,NK_XUAT_NHAP!E:E,A2071,NK_XUAT_NHAP!B:B,"PNK")</f>
        <v>0</v>
      </c>
      <c r="K2071" s="7">
        <f>SUMIFS(NK_XUAT_NHAP!L:L,NK_XUAT_NHAP!E:E,A2071,NK_XUAT_NHAP!B:B,"PXK")</f>
        <v>0</v>
      </c>
      <c r="L2071" s="7">
        <f>SUMIFS(NK_XUAT_NHAP!O:O,NK_XUAT_NHAP!E:E,A2071,NK_XUAT_NHAP!B:B,"PXK")</f>
        <v>0</v>
      </c>
      <c r="M2071" s="7">
        <f t="shared" si="130"/>
        <v>54</v>
      </c>
      <c r="N2071" s="7">
        <f t="shared" si="131"/>
        <v>8208</v>
      </c>
      <c r="O2071" s="7">
        <f t="shared" si="132"/>
        <v>152</v>
      </c>
    </row>
    <row r="2072" spans="1:15" ht="19.5" customHeight="1" x14ac:dyDescent="0.25">
      <c r="A2072" s="106" t="s">
        <v>3516</v>
      </c>
      <c r="B2072" s="21" t="s">
        <v>3517</v>
      </c>
      <c r="C2072" s="23" t="s">
        <v>49</v>
      </c>
      <c r="D2072" s="23">
        <v>33</v>
      </c>
      <c r="E2072" s="23"/>
      <c r="F2072" s="23">
        <v>152</v>
      </c>
      <c r="G2072" s="107">
        <f t="shared" si="129"/>
        <v>5016</v>
      </c>
      <c r="I2072" s="7">
        <f>SUMIFS(NK_XUAT_NHAP!L:L,NK_XUAT_NHAP!E:E,A2072,NK_XUAT_NHAP!B:B,"PNK")</f>
        <v>0</v>
      </c>
      <c r="J2072" s="7">
        <f>SUMIFS(NK_XUAT_NHAP!O:O,NK_XUAT_NHAP!E:E,A2072,NK_XUAT_NHAP!B:B,"PNK")</f>
        <v>0</v>
      </c>
      <c r="K2072" s="7">
        <f>SUMIFS(NK_XUAT_NHAP!L:L,NK_XUAT_NHAP!E:E,A2072,NK_XUAT_NHAP!B:B,"PXK")</f>
        <v>0</v>
      </c>
      <c r="L2072" s="7">
        <f>SUMIFS(NK_XUAT_NHAP!O:O,NK_XUAT_NHAP!E:E,A2072,NK_XUAT_NHAP!B:B,"PXK")</f>
        <v>0</v>
      </c>
      <c r="M2072" s="7">
        <f t="shared" si="130"/>
        <v>33</v>
      </c>
      <c r="N2072" s="7">
        <f t="shared" si="131"/>
        <v>5016</v>
      </c>
      <c r="O2072" s="7">
        <f t="shared" si="132"/>
        <v>152</v>
      </c>
    </row>
    <row r="2073" spans="1:15" ht="19.5" customHeight="1" x14ac:dyDescent="0.25">
      <c r="A2073" s="106" t="s">
        <v>3518</v>
      </c>
      <c r="B2073" s="21" t="s">
        <v>3519</v>
      </c>
      <c r="C2073" s="23" t="s">
        <v>49</v>
      </c>
      <c r="D2073" s="23">
        <v>7</v>
      </c>
      <c r="E2073" s="23"/>
      <c r="F2073" s="23">
        <v>152</v>
      </c>
      <c r="G2073" s="107">
        <f t="shared" si="129"/>
        <v>1064</v>
      </c>
      <c r="I2073" s="7">
        <f>SUMIFS(NK_XUAT_NHAP!L:L,NK_XUAT_NHAP!E:E,A2073,NK_XUAT_NHAP!B:B,"PNK")</f>
        <v>0</v>
      </c>
      <c r="J2073" s="7">
        <f>SUMIFS(NK_XUAT_NHAP!O:O,NK_XUAT_NHAP!E:E,A2073,NK_XUAT_NHAP!B:B,"PNK")</f>
        <v>0</v>
      </c>
      <c r="K2073" s="7">
        <f>SUMIFS(NK_XUAT_NHAP!L:L,NK_XUAT_NHAP!E:E,A2073,NK_XUAT_NHAP!B:B,"PXK")</f>
        <v>0</v>
      </c>
      <c r="L2073" s="7">
        <f>SUMIFS(NK_XUAT_NHAP!O:O,NK_XUAT_NHAP!E:E,A2073,NK_XUAT_NHAP!B:B,"PXK")</f>
        <v>0</v>
      </c>
      <c r="M2073" s="7">
        <f t="shared" si="130"/>
        <v>7</v>
      </c>
      <c r="N2073" s="7">
        <f t="shared" si="131"/>
        <v>1064</v>
      </c>
      <c r="O2073" s="7">
        <f t="shared" si="132"/>
        <v>152</v>
      </c>
    </row>
    <row r="2074" spans="1:15" ht="19.5" customHeight="1" x14ac:dyDescent="0.25">
      <c r="A2074" s="106" t="s">
        <v>3520</v>
      </c>
      <c r="B2074" s="21" t="s">
        <v>3521</v>
      </c>
      <c r="C2074" s="23" t="s">
        <v>49</v>
      </c>
      <c r="D2074" s="23">
        <v>40</v>
      </c>
      <c r="E2074" s="23"/>
      <c r="F2074" s="23">
        <v>152</v>
      </c>
      <c r="G2074" s="107">
        <f t="shared" si="129"/>
        <v>6080</v>
      </c>
      <c r="I2074" s="7">
        <f>SUMIFS(NK_XUAT_NHAP!L:L,NK_XUAT_NHAP!E:E,A2074,NK_XUAT_NHAP!B:B,"PNK")</f>
        <v>0</v>
      </c>
      <c r="J2074" s="7">
        <f>SUMIFS(NK_XUAT_NHAP!O:O,NK_XUAT_NHAP!E:E,A2074,NK_XUAT_NHAP!B:B,"PNK")</f>
        <v>0</v>
      </c>
      <c r="K2074" s="7">
        <f>SUMIFS(NK_XUAT_NHAP!L:L,NK_XUAT_NHAP!E:E,A2074,NK_XUAT_NHAP!B:B,"PXK")</f>
        <v>0</v>
      </c>
      <c r="L2074" s="7">
        <f>SUMIFS(NK_XUAT_NHAP!O:O,NK_XUAT_NHAP!E:E,A2074,NK_XUAT_NHAP!B:B,"PXK")</f>
        <v>0</v>
      </c>
      <c r="M2074" s="7">
        <f t="shared" si="130"/>
        <v>40</v>
      </c>
      <c r="N2074" s="7">
        <f t="shared" si="131"/>
        <v>6080</v>
      </c>
      <c r="O2074" s="7">
        <f t="shared" si="132"/>
        <v>152</v>
      </c>
    </row>
    <row r="2075" spans="1:15" ht="19.5" customHeight="1" x14ac:dyDescent="0.25">
      <c r="A2075" s="106" t="s">
        <v>3522</v>
      </c>
      <c r="B2075" s="21" t="s">
        <v>3523</v>
      </c>
      <c r="C2075" s="23" t="s">
        <v>49</v>
      </c>
      <c r="D2075" s="23">
        <v>93</v>
      </c>
      <c r="E2075" s="23"/>
      <c r="F2075" s="23">
        <v>1235</v>
      </c>
      <c r="G2075" s="107">
        <f t="shared" si="129"/>
        <v>114855</v>
      </c>
      <c r="I2075" s="7">
        <f>SUMIFS(NK_XUAT_NHAP!L:L,NK_XUAT_NHAP!E:E,A2075,NK_XUAT_NHAP!B:B,"PNK")</f>
        <v>0</v>
      </c>
      <c r="J2075" s="7">
        <f>SUMIFS(NK_XUAT_NHAP!O:O,NK_XUAT_NHAP!E:E,A2075,NK_XUAT_NHAP!B:B,"PNK")</f>
        <v>0</v>
      </c>
      <c r="K2075" s="7">
        <f>SUMIFS(NK_XUAT_NHAP!L:L,NK_XUAT_NHAP!E:E,A2075,NK_XUAT_NHAP!B:B,"PXK")</f>
        <v>0</v>
      </c>
      <c r="L2075" s="7">
        <f>SUMIFS(NK_XUAT_NHAP!O:O,NK_XUAT_NHAP!E:E,A2075,NK_XUAT_NHAP!B:B,"PXK")</f>
        <v>0</v>
      </c>
      <c r="M2075" s="7">
        <f t="shared" si="130"/>
        <v>93</v>
      </c>
      <c r="N2075" s="7">
        <f t="shared" si="131"/>
        <v>114855</v>
      </c>
      <c r="O2075" s="7">
        <f t="shared" si="132"/>
        <v>1235</v>
      </c>
    </row>
    <row r="2076" spans="1:15" ht="19.5" customHeight="1" x14ac:dyDescent="0.25">
      <c r="A2076" s="106" t="s">
        <v>3524</v>
      </c>
      <c r="B2076" s="21" t="s">
        <v>3525</v>
      </c>
      <c r="C2076" s="23" t="s">
        <v>49</v>
      </c>
      <c r="D2076" s="23">
        <v>1</v>
      </c>
      <c r="E2076" s="23"/>
      <c r="F2076" s="23">
        <v>1045</v>
      </c>
      <c r="G2076" s="107">
        <f t="shared" si="129"/>
        <v>1045</v>
      </c>
      <c r="I2076" s="7">
        <f>SUMIFS(NK_XUAT_NHAP!L:L,NK_XUAT_NHAP!E:E,A2076,NK_XUAT_NHAP!B:B,"PNK")</f>
        <v>0</v>
      </c>
      <c r="J2076" s="7">
        <f>SUMIFS(NK_XUAT_NHAP!O:O,NK_XUAT_NHAP!E:E,A2076,NK_XUAT_NHAP!B:B,"PNK")</f>
        <v>0</v>
      </c>
      <c r="K2076" s="7">
        <f>SUMIFS(NK_XUAT_NHAP!L:L,NK_XUAT_NHAP!E:E,A2076,NK_XUAT_NHAP!B:B,"PXK")</f>
        <v>0</v>
      </c>
      <c r="L2076" s="7">
        <f>SUMIFS(NK_XUAT_NHAP!O:O,NK_XUAT_NHAP!E:E,A2076,NK_XUAT_NHAP!B:B,"PXK")</f>
        <v>0</v>
      </c>
      <c r="M2076" s="7">
        <f t="shared" si="130"/>
        <v>1</v>
      </c>
      <c r="N2076" s="7">
        <f t="shared" si="131"/>
        <v>1045</v>
      </c>
      <c r="O2076" s="7">
        <f t="shared" si="132"/>
        <v>1045</v>
      </c>
    </row>
    <row r="2077" spans="1:15" ht="19.5" customHeight="1" x14ac:dyDescent="0.25">
      <c r="A2077" s="106" t="s">
        <v>3526</v>
      </c>
      <c r="B2077" s="21" t="s">
        <v>3527</v>
      </c>
      <c r="C2077" s="23" t="s">
        <v>49</v>
      </c>
      <c r="D2077" s="23">
        <v>54</v>
      </c>
      <c r="E2077" s="23"/>
      <c r="F2077" s="23">
        <v>700</v>
      </c>
      <c r="G2077" s="107">
        <f t="shared" si="129"/>
        <v>37800</v>
      </c>
      <c r="I2077" s="7">
        <f>SUMIFS(NK_XUAT_NHAP!L:L,NK_XUAT_NHAP!E:E,A2077,NK_XUAT_NHAP!B:B,"PNK")</f>
        <v>0</v>
      </c>
      <c r="J2077" s="7">
        <f>SUMIFS(NK_XUAT_NHAP!O:O,NK_XUAT_NHAP!E:E,A2077,NK_XUAT_NHAP!B:B,"PNK")</f>
        <v>0</v>
      </c>
      <c r="K2077" s="7">
        <f>SUMIFS(NK_XUAT_NHAP!L:L,NK_XUAT_NHAP!E:E,A2077,NK_XUAT_NHAP!B:B,"PXK")</f>
        <v>0</v>
      </c>
      <c r="L2077" s="7">
        <f>SUMIFS(NK_XUAT_NHAP!O:O,NK_XUAT_NHAP!E:E,A2077,NK_XUAT_NHAP!B:B,"PXK")</f>
        <v>0</v>
      </c>
      <c r="M2077" s="7">
        <f t="shared" si="130"/>
        <v>54</v>
      </c>
      <c r="N2077" s="7">
        <f t="shared" si="131"/>
        <v>37800</v>
      </c>
      <c r="O2077" s="7">
        <f t="shared" si="132"/>
        <v>700</v>
      </c>
    </row>
    <row r="2078" spans="1:15" ht="19.5" customHeight="1" x14ac:dyDescent="0.25">
      <c r="A2078" s="106" t="s">
        <v>3528</v>
      </c>
      <c r="B2078" s="21" t="s">
        <v>3529</v>
      </c>
      <c r="C2078" s="23" t="s">
        <v>49</v>
      </c>
      <c r="D2078" s="23">
        <v>54</v>
      </c>
      <c r="E2078" s="23"/>
      <c r="F2078" s="23">
        <v>500</v>
      </c>
      <c r="G2078" s="107">
        <f t="shared" si="129"/>
        <v>27000</v>
      </c>
      <c r="I2078" s="7">
        <f>SUMIFS(NK_XUAT_NHAP!L:L,NK_XUAT_NHAP!E:E,A2078,NK_XUAT_NHAP!B:B,"PNK")</f>
        <v>0</v>
      </c>
      <c r="J2078" s="7">
        <f>SUMIFS(NK_XUAT_NHAP!O:O,NK_XUAT_NHAP!E:E,A2078,NK_XUAT_NHAP!B:B,"PNK")</f>
        <v>0</v>
      </c>
      <c r="K2078" s="7">
        <f>SUMIFS(NK_XUAT_NHAP!L:L,NK_XUAT_NHAP!E:E,A2078,NK_XUAT_NHAP!B:B,"PXK")</f>
        <v>0</v>
      </c>
      <c r="L2078" s="7">
        <f>SUMIFS(NK_XUAT_NHAP!O:O,NK_XUAT_NHAP!E:E,A2078,NK_XUAT_NHAP!B:B,"PXK")</f>
        <v>0</v>
      </c>
      <c r="M2078" s="7">
        <f t="shared" si="130"/>
        <v>54</v>
      </c>
      <c r="N2078" s="7">
        <f t="shared" si="131"/>
        <v>27000</v>
      </c>
      <c r="O2078" s="7">
        <f t="shared" si="132"/>
        <v>500</v>
      </c>
    </row>
    <row r="2079" spans="1:15" ht="19.5" customHeight="1" x14ac:dyDescent="0.25">
      <c r="A2079" s="106" t="s">
        <v>3530</v>
      </c>
      <c r="B2079" s="21" t="s">
        <v>3531</v>
      </c>
      <c r="C2079" s="23" t="s">
        <v>49</v>
      </c>
      <c r="D2079" s="23">
        <v>0</v>
      </c>
      <c r="E2079" s="23"/>
      <c r="F2079" s="23">
        <v>7488</v>
      </c>
      <c r="G2079" s="107">
        <f t="shared" si="129"/>
        <v>0</v>
      </c>
      <c r="I2079" s="7">
        <f>SUMIFS(NK_XUAT_NHAP!L:L,NK_XUAT_NHAP!E:E,A2079,NK_XUAT_NHAP!B:B,"PNK")</f>
        <v>0</v>
      </c>
      <c r="J2079" s="7">
        <f>SUMIFS(NK_XUAT_NHAP!O:O,NK_XUAT_NHAP!E:E,A2079,NK_XUAT_NHAP!B:B,"PNK")</f>
        <v>0</v>
      </c>
      <c r="K2079" s="7">
        <f>SUMIFS(NK_XUAT_NHAP!L:L,NK_XUAT_NHAP!E:E,A2079,NK_XUAT_NHAP!B:B,"PXK")</f>
        <v>0</v>
      </c>
      <c r="L2079" s="7">
        <f>SUMIFS(NK_XUAT_NHAP!O:O,NK_XUAT_NHAP!E:E,A2079,NK_XUAT_NHAP!B:B,"PXK")</f>
        <v>0</v>
      </c>
      <c r="M2079" s="7">
        <f t="shared" si="130"/>
        <v>0</v>
      </c>
      <c r="N2079" s="7">
        <f t="shared" si="131"/>
        <v>0</v>
      </c>
      <c r="O2079" s="7">
        <f t="shared" si="132"/>
        <v>0</v>
      </c>
    </row>
    <row r="2080" spans="1:15" ht="19.5" customHeight="1" x14ac:dyDescent="0.25">
      <c r="A2080" s="106" t="s">
        <v>3532</v>
      </c>
      <c r="B2080" s="21" t="s">
        <v>3533</v>
      </c>
      <c r="C2080" s="23" t="s">
        <v>49</v>
      </c>
      <c r="D2080" s="23">
        <v>0</v>
      </c>
      <c r="E2080" s="23"/>
      <c r="F2080" s="23">
        <v>17628</v>
      </c>
      <c r="G2080" s="107">
        <f t="shared" si="129"/>
        <v>0</v>
      </c>
      <c r="I2080" s="7">
        <f>SUMIFS(NK_XUAT_NHAP!L:L,NK_XUAT_NHAP!E:E,A2080,NK_XUAT_NHAP!B:B,"PNK")</f>
        <v>0</v>
      </c>
      <c r="J2080" s="7">
        <f>SUMIFS(NK_XUAT_NHAP!O:O,NK_XUAT_NHAP!E:E,A2080,NK_XUAT_NHAP!B:B,"PNK")</f>
        <v>0</v>
      </c>
      <c r="K2080" s="7">
        <f>SUMIFS(NK_XUAT_NHAP!L:L,NK_XUAT_NHAP!E:E,A2080,NK_XUAT_NHAP!B:B,"PXK")</f>
        <v>0</v>
      </c>
      <c r="L2080" s="7">
        <f>SUMIFS(NK_XUAT_NHAP!O:O,NK_XUAT_NHAP!E:E,A2080,NK_XUAT_NHAP!B:B,"PXK")</f>
        <v>0</v>
      </c>
      <c r="M2080" s="7">
        <f t="shared" si="130"/>
        <v>0</v>
      </c>
      <c r="N2080" s="7">
        <f t="shared" si="131"/>
        <v>0</v>
      </c>
      <c r="O2080" s="7">
        <f t="shared" si="132"/>
        <v>0</v>
      </c>
    </row>
    <row r="2081" spans="1:15" ht="19.5" customHeight="1" x14ac:dyDescent="0.25">
      <c r="A2081" s="106" t="s">
        <v>3534</v>
      </c>
      <c r="B2081" s="21" t="s">
        <v>3535</v>
      </c>
      <c r="C2081" s="23" t="s">
        <v>49</v>
      </c>
      <c r="D2081" s="23">
        <v>0</v>
      </c>
      <c r="E2081" s="23"/>
      <c r="F2081" s="23">
        <v>37674</v>
      </c>
      <c r="G2081" s="107">
        <f t="shared" si="129"/>
        <v>0</v>
      </c>
      <c r="I2081" s="7">
        <f>SUMIFS(NK_XUAT_NHAP!L:L,NK_XUAT_NHAP!E:E,A2081,NK_XUAT_NHAP!B:B,"PNK")</f>
        <v>0</v>
      </c>
      <c r="J2081" s="7">
        <f>SUMIFS(NK_XUAT_NHAP!O:O,NK_XUAT_NHAP!E:E,A2081,NK_XUAT_NHAP!B:B,"PNK")</f>
        <v>0</v>
      </c>
      <c r="K2081" s="7">
        <f>SUMIFS(NK_XUAT_NHAP!L:L,NK_XUAT_NHAP!E:E,A2081,NK_XUAT_NHAP!B:B,"PXK")</f>
        <v>0</v>
      </c>
      <c r="L2081" s="7">
        <f>SUMIFS(NK_XUAT_NHAP!O:O,NK_XUAT_NHAP!E:E,A2081,NK_XUAT_NHAP!B:B,"PXK")</f>
        <v>0</v>
      </c>
      <c r="M2081" s="7">
        <f t="shared" si="130"/>
        <v>0</v>
      </c>
      <c r="N2081" s="7">
        <f t="shared" si="131"/>
        <v>0</v>
      </c>
      <c r="O2081" s="7">
        <f t="shared" si="132"/>
        <v>0</v>
      </c>
    </row>
    <row r="2082" spans="1:15" ht="19.5" customHeight="1" x14ac:dyDescent="0.25">
      <c r="A2082" s="106" t="s">
        <v>3536</v>
      </c>
      <c r="B2082" s="21" t="s">
        <v>3537</v>
      </c>
      <c r="C2082" s="23" t="s">
        <v>49</v>
      </c>
      <c r="D2082" s="23">
        <v>0</v>
      </c>
      <c r="E2082" s="23"/>
      <c r="F2082" s="23">
        <v>15600</v>
      </c>
      <c r="G2082" s="107">
        <f t="shared" si="129"/>
        <v>0</v>
      </c>
      <c r="I2082" s="7">
        <f>SUMIFS(NK_XUAT_NHAP!L:L,NK_XUAT_NHAP!E:E,A2082,NK_XUAT_NHAP!B:B,"PNK")</f>
        <v>0</v>
      </c>
      <c r="J2082" s="7">
        <f>SUMIFS(NK_XUAT_NHAP!O:O,NK_XUAT_NHAP!E:E,A2082,NK_XUAT_NHAP!B:B,"PNK")</f>
        <v>0</v>
      </c>
      <c r="K2082" s="7">
        <f>SUMIFS(NK_XUAT_NHAP!L:L,NK_XUAT_NHAP!E:E,A2082,NK_XUAT_NHAP!B:B,"PXK")</f>
        <v>0</v>
      </c>
      <c r="L2082" s="7">
        <f>SUMIFS(NK_XUAT_NHAP!O:O,NK_XUAT_NHAP!E:E,A2082,NK_XUAT_NHAP!B:B,"PXK")</f>
        <v>0</v>
      </c>
      <c r="M2082" s="7">
        <f t="shared" si="130"/>
        <v>0</v>
      </c>
      <c r="N2082" s="7">
        <f t="shared" si="131"/>
        <v>0</v>
      </c>
      <c r="O2082" s="7">
        <f t="shared" si="132"/>
        <v>0</v>
      </c>
    </row>
    <row r="2083" spans="1:15" ht="19.5" customHeight="1" x14ac:dyDescent="0.25">
      <c r="A2083" s="106" t="s">
        <v>3538</v>
      </c>
      <c r="B2083" s="21" t="s">
        <v>3539</v>
      </c>
      <c r="C2083" s="23" t="s">
        <v>49</v>
      </c>
      <c r="D2083" s="23">
        <v>0</v>
      </c>
      <c r="E2083" s="23"/>
      <c r="F2083" s="23">
        <v>38922</v>
      </c>
      <c r="G2083" s="107">
        <f t="shared" si="129"/>
        <v>0</v>
      </c>
      <c r="I2083" s="7">
        <f>SUMIFS(NK_XUAT_NHAP!L:L,NK_XUAT_NHAP!E:E,A2083,NK_XUAT_NHAP!B:B,"PNK")</f>
        <v>0</v>
      </c>
      <c r="J2083" s="7">
        <f>SUMIFS(NK_XUAT_NHAP!O:O,NK_XUAT_NHAP!E:E,A2083,NK_XUAT_NHAP!B:B,"PNK")</f>
        <v>0</v>
      </c>
      <c r="K2083" s="7">
        <f>SUMIFS(NK_XUAT_NHAP!L:L,NK_XUAT_NHAP!E:E,A2083,NK_XUAT_NHAP!B:B,"PXK")</f>
        <v>0</v>
      </c>
      <c r="L2083" s="7">
        <f>SUMIFS(NK_XUAT_NHAP!O:O,NK_XUAT_NHAP!E:E,A2083,NK_XUAT_NHAP!B:B,"PXK")</f>
        <v>0</v>
      </c>
      <c r="M2083" s="7">
        <f t="shared" si="130"/>
        <v>0</v>
      </c>
      <c r="N2083" s="7">
        <f t="shared" si="131"/>
        <v>0</v>
      </c>
      <c r="O2083" s="7">
        <f t="shared" si="132"/>
        <v>0</v>
      </c>
    </row>
    <row r="2084" spans="1:15" ht="19.5" customHeight="1" x14ac:dyDescent="0.25">
      <c r="A2084" s="106" t="s">
        <v>3540</v>
      </c>
      <c r="B2084" s="21" t="s">
        <v>3541</v>
      </c>
      <c r="C2084" s="23" t="s">
        <v>49</v>
      </c>
      <c r="D2084" s="23">
        <v>0</v>
      </c>
      <c r="E2084" s="23"/>
      <c r="F2084" s="23">
        <v>89856</v>
      </c>
      <c r="G2084" s="107">
        <f t="shared" si="129"/>
        <v>0</v>
      </c>
      <c r="I2084" s="7">
        <f>SUMIFS(NK_XUAT_NHAP!L:L,NK_XUAT_NHAP!E:E,A2084,NK_XUAT_NHAP!B:B,"PNK")</f>
        <v>0</v>
      </c>
      <c r="J2084" s="7">
        <f>SUMIFS(NK_XUAT_NHAP!O:O,NK_XUAT_NHAP!E:E,A2084,NK_XUAT_NHAP!B:B,"PNK")</f>
        <v>0</v>
      </c>
      <c r="K2084" s="7">
        <f>SUMIFS(NK_XUAT_NHAP!L:L,NK_XUAT_NHAP!E:E,A2084,NK_XUAT_NHAP!B:B,"PXK")</f>
        <v>0</v>
      </c>
      <c r="L2084" s="7">
        <f>SUMIFS(NK_XUAT_NHAP!O:O,NK_XUAT_NHAP!E:E,A2084,NK_XUAT_NHAP!B:B,"PXK")</f>
        <v>0</v>
      </c>
      <c r="M2084" s="7">
        <f t="shared" si="130"/>
        <v>0</v>
      </c>
      <c r="N2084" s="7">
        <f t="shared" si="131"/>
        <v>0</v>
      </c>
      <c r="O2084" s="7">
        <f t="shared" si="132"/>
        <v>0</v>
      </c>
    </row>
    <row r="2085" spans="1:15" ht="19.5" customHeight="1" x14ac:dyDescent="0.25">
      <c r="A2085" s="106" t="s">
        <v>3542</v>
      </c>
      <c r="B2085" s="21" t="s">
        <v>3543</v>
      </c>
      <c r="C2085" s="23" t="s">
        <v>3544</v>
      </c>
      <c r="D2085" s="23">
        <v>0</v>
      </c>
      <c r="E2085" s="23"/>
      <c r="F2085" s="23">
        <v>9594</v>
      </c>
      <c r="G2085" s="107">
        <f t="shared" si="129"/>
        <v>0</v>
      </c>
      <c r="I2085" s="7">
        <f>SUMIFS(NK_XUAT_NHAP!L:L,NK_XUAT_NHAP!E:E,A2085,NK_XUAT_NHAP!B:B,"PNK")</f>
        <v>0</v>
      </c>
      <c r="J2085" s="7">
        <f>SUMIFS(NK_XUAT_NHAP!O:O,NK_XUAT_NHAP!E:E,A2085,NK_XUAT_NHAP!B:B,"PNK")</f>
        <v>0</v>
      </c>
      <c r="K2085" s="7">
        <f>SUMIFS(NK_XUAT_NHAP!L:L,NK_XUAT_NHAP!E:E,A2085,NK_XUAT_NHAP!B:B,"PXK")</f>
        <v>0</v>
      </c>
      <c r="L2085" s="7">
        <f>SUMIFS(NK_XUAT_NHAP!O:O,NK_XUAT_NHAP!E:E,A2085,NK_XUAT_NHAP!B:B,"PXK")</f>
        <v>0</v>
      </c>
      <c r="M2085" s="7">
        <f t="shared" si="130"/>
        <v>0</v>
      </c>
      <c r="N2085" s="7">
        <f t="shared" si="131"/>
        <v>0</v>
      </c>
      <c r="O2085" s="7">
        <f t="shared" si="132"/>
        <v>0</v>
      </c>
    </row>
    <row r="2086" spans="1:15" ht="19.5" customHeight="1" x14ac:dyDescent="0.25">
      <c r="A2086" s="106" t="s">
        <v>3545</v>
      </c>
      <c r="B2086" s="21" t="s">
        <v>3546</v>
      </c>
      <c r="C2086" s="23" t="s">
        <v>3544</v>
      </c>
      <c r="D2086" s="23">
        <v>0</v>
      </c>
      <c r="E2086" s="23"/>
      <c r="F2086" s="23">
        <v>51000</v>
      </c>
      <c r="G2086" s="107">
        <f t="shared" si="129"/>
        <v>0</v>
      </c>
      <c r="I2086" s="7">
        <f>SUMIFS(NK_XUAT_NHAP!L:L,NK_XUAT_NHAP!E:E,A2086,NK_XUAT_NHAP!B:B,"PNK")</f>
        <v>0</v>
      </c>
      <c r="J2086" s="7">
        <f>SUMIFS(NK_XUAT_NHAP!O:O,NK_XUAT_NHAP!E:E,A2086,NK_XUAT_NHAP!B:B,"PNK")</f>
        <v>0</v>
      </c>
      <c r="K2086" s="7">
        <f>SUMIFS(NK_XUAT_NHAP!L:L,NK_XUAT_NHAP!E:E,A2086,NK_XUAT_NHAP!B:B,"PXK")</f>
        <v>0</v>
      </c>
      <c r="L2086" s="7">
        <f>SUMIFS(NK_XUAT_NHAP!O:O,NK_XUAT_NHAP!E:E,A2086,NK_XUAT_NHAP!B:B,"PXK")</f>
        <v>0</v>
      </c>
      <c r="M2086" s="7">
        <f t="shared" si="130"/>
        <v>0</v>
      </c>
      <c r="N2086" s="7">
        <f t="shared" si="131"/>
        <v>0</v>
      </c>
      <c r="O2086" s="7">
        <f t="shared" si="132"/>
        <v>0</v>
      </c>
    </row>
    <row r="2087" spans="1:15" ht="19.5" customHeight="1" x14ac:dyDescent="0.25">
      <c r="A2087" s="106" t="s">
        <v>3547</v>
      </c>
      <c r="B2087" s="21" t="s">
        <v>3548</v>
      </c>
      <c r="C2087" s="23" t="s">
        <v>52</v>
      </c>
      <c r="D2087" s="23">
        <v>0</v>
      </c>
      <c r="E2087" s="23"/>
      <c r="F2087" s="23">
        <v>872200</v>
      </c>
      <c r="G2087" s="107">
        <f t="shared" si="129"/>
        <v>0</v>
      </c>
      <c r="I2087" s="7">
        <f>SUMIFS(NK_XUAT_NHAP!L:L,NK_XUAT_NHAP!E:E,A2087,NK_XUAT_NHAP!B:B,"PNK")</f>
        <v>0</v>
      </c>
      <c r="J2087" s="7">
        <f>SUMIFS(NK_XUAT_NHAP!O:O,NK_XUAT_NHAP!E:E,A2087,NK_XUAT_NHAP!B:B,"PNK")</f>
        <v>0</v>
      </c>
      <c r="K2087" s="7">
        <f>SUMIFS(NK_XUAT_NHAP!L:L,NK_XUAT_NHAP!E:E,A2087,NK_XUAT_NHAP!B:B,"PXK")</f>
        <v>0</v>
      </c>
      <c r="L2087" s="7">
        <f>SUMIFS(NK_XUAT_NHAP!O:O,NK_XUAT_NHAP!E:E,A2087,NK_XUAT_NHAP!B:B,"PXK")</f>
        <v>0</v>
      </c>
      <c r="M2087" s="7">
        <f t="shared" si="130"/>
        <v>0</v>
      </c>
      <c r="N2087" s="7">
        <f t="shared" si="131"/>
        <v>0</v>
      </c>
      <c r="O2087" s="7">
        <f t="shared" si="132"/>
        <v>0</v>
      </c>
    </row>
    <row r="2088" spans="1:15" ht="19.5" customHeight="1" x14ac:dyDescent="0.25">
      <c r="A2088" s="106" t="s">
        <v>3549</v>
      </c>
      <c r="B2088" s="21" t="s">
        <v>3550</v>
      </c>
      <c r="C2088" s="23" t="s">
        <v>52</v>
      </c>
      <c r="D2088" s="23">
        <v>0</v>
      </c>
      <c r="E2088" s="23"/>
      <c r="F2088" s="23">
        <v>980000</v>
      </c>
      <c r="G2088" s="107">
        <f t="shared" si="129"/>
        <v>0</v>
      </c>
      <c r="I2088" s="7">
        <f>SUMIFS(NK_XUAT_NHAP!L:L,NK_XUAT_NHAP!E:E,A2088,NK_XUAT_NHAP!B:B,"PNK")</f>
        <v>0</v>
      </c>
      <c r="J2088" s="7">
        <f>SUMIFS(NK_XUAT_NHAP!O:O,NK_XUAT_NHAP!E:E,A2088,NK_XUAT_NHAP!B:B,"PNK")</f>
        <v>0</v>
      </c>
      <c r="K2088" s="7">
        <f>SUMIFS(NK_XUAT_NHAP!L:L,NK_XUAT_NHAP!E:E,A2088,NK_XUAT_NHAP!B:B,"PXK")</f>
        <v>0</v>
      </c>
      <c r="L2088" s="7">
        <f>SUMIFS(NK_XUAT_NHAP!O:O,NK_XUAT_NHAP!E:E,A2088,NK_XUAT_NHAP!B:B,"PXK")</f>
        <v>0</v>
      </c>
      <c r="M2088" s="7">
        <f t="shared" si="130"/>
        <v>0</v>
      </c>
      <c r="N2088" s="7">
        <f t="shared" si="131"/>
        <v>0</v>
      </c>
      <c r="O2088" s="7">
        <f t="shared" si="132"/>
        <v>0</v>
      </c>
    </row>
    <row r="2089" spans="1:15" ht="19.5" customHeight="1" x14ac:dyDescent="0.25">
      <c r="A2089" s="106" t="s">
        <v>3551</v>
      </c>
      <c r="B2089" s="21" t="s">
        <v>3552</v>
      </c>
      <c r="C2089" s="23" t="s">
        <v>52</v>
      </c>
      <c r="D2089" s="23">
        <v>0</v>
      </c>
      <c r="E2089" s="23"/>
      <c r="F2089" s="23">
        <v>1048600</v>
      </c>
      <c r="G2089" s="107">
        <f t="shared" si="129"/>
        <v>0</v>
      </c>
      <c r="I2089" s="7">
        <f>SUMIFS(NK_XUAT_NHAP!L:L,NK_XUAT_NHAP!E:E,A2089,NK_XUAT_NHAP!B:B,"PNK")</f>
        <v>0</v>
      </c>
      <c r="J2089" s="7">
        <f>SUMIFS(NK_XUAT_NHAP!O:O,NK_XUAT_NHAP!E:E,A2089,NK_XUAT_NHAP!B:B,"PNK")</f>
        <v>0</v>
      </c>
      <c r="K2089" s="7">
        <f>SUMIFS(NK_XUAT_NHAP!L:L,NK_XUAT_NHAP!E:E,A2089,NK_XUAT_NHAP!B:B,"PXK")</f>
        <v>0</v>
      </c>
      <c r="L2089" s="7">
        <f>SUMIFS(NK_XUAT_NHAP!O:O,NK_XUAT_NHAP!E:E,A2089,NK_XUAT_NHAP!B:B,"PXK")</f>
        <v>0</v>
      </c>
      <c r="M2089" s="7">
        <f t="shared" si="130"/>
        <v>0</v>
      </c>
      <c r="N2089" s="7">
        <f t="shared" si="131"/>
        <v>0</v>
      </c>
      <c r="O2089" s="7">
        <f t="shared" si="132"/>
        <v>0</v>
      </c>
    </row>
    <row r="2090" spans="1:15" ht="19.5" customHeight="1" x14ac:dyDescent="0.25">
      <c r="A2090" s="106" t="s">
        <v>3553</v>
      </c>
      <c r="B2090" s="21" t="s">
        <v>3554</v>
      </c>
      <c r="C2090" s="23" t="s">
        <v>52</v>
      </c>
      <c r="D2090" s="23">
        <v>0</v>
      </c>
      <c r="E2090" s="23"/>
      <c r="F2090" s="23">
        <v>302620</v>
      </c>
      <c r="G2090" s="107">
        <f t="shared" si="129"/>
        <v>0</v>
      </c>
      <c r="I2090" s="7">
        <f>SUMIFS(NK_XUAT_NHAP!L:L,NK_XUAT_NHAP!E:E,A2090,NK_XUAT_NHAP!B:B,"PNK")</f>
        <v>0</v>
      </c>
      <c r="J2090" s="7">
        <f>SUMIFS(NK_XUAT_NHAP!O:O,NK_XUAT_NHAP!E:E,A2090,NK_XUAT_NHAP!B:B,"PNK")</f>
        <v>0</v>
      </c>
      <c r="K2090" s="7">
        <f>SUMIFS(NK_XUAT_NHAP!L:L,NK_XUAT_NHAP!E:E,A2090,NK_XUAT_NHAP!B:B,"PXK")</f>
        <v>0</v>
      </c>
      <c r="L2090" s="7">
        <f>SUMIFS(NK_XUAT_NHAP!O:O,NK_XUAT_NHAP!E:E,A2090,NK_XUAT_NHAP!B:B,"PXK")</f>
        <v>0</v>
      </c>
      <c r="M2090" s="7">
        <f t="shared" si="130"/>
        <v>0</v>
      </c>
      <c r="N2090" s="7">
        <f t="shared" si="131"/>
        <v>0</v>
      </c>
      <c r="O2090" s="7">
        <f t="shared" si="132"/>
        <v>0</v>
      </c>
    </row>
    <row r="2091" spans="1:15" ht="19.5" customHeight="1" x14ac:dyDescent="0.25">
      <c r="A2091" s="106" t="s">
        <v>3555</v>
      </c>
      <c r="B2091" s="21" t="s">
        <v>3556</v>
      </c>
      <c r="C2091" s="23" t="s">
        <v>52</v>
      </c>
      <c r="D2091" s="23">
        <v>0</v>
      </c>
      <c r="E2091" s="23"/>
      <c r="F2091" s="23">
        <v>225400</v>
      </c>
      <c r="G2091" s="107">
        <f t="shared" si="129"/>
        <v>0</v>
      </c>
      <c r="I2091" s="7">
        <f>SUMIFS(NK_XUAT_NHAP!L:L,NK_XUAT_NHAP!E:E,A2091,NK_XUAT_NHAP!B:B,"PNK")</f>
        <v>0</v>
      </c>
      <c r="J2091" s="7">
        <f>SUMIFS(NK_XUAT_NHAP!O:O,NK_XUAT_NHAP!E:E,A2091,NK_XUAT_NHAP!B:B,"PNK")</f>
        <v>0</v>
      </c>
      <c r="K2091" s="7">
        <f>SUMIFS(NK_XUAT_NHAP!L:L,NK_XUAT_NHAP!E:E,A2091,NK_XUAT_NHAP!B:B,"PXK")</f>
        <v>0</v>
      </c>
      <c r="L2091" s="7">
        <f>SUMIFS(NK_XUAT_NHAP!O:O,NK_XUAT_NHAP!E:E,A2091,NK_XUAT_NHAP!B:B,"PXK")</f>
        <v>0</v>
      </c>
      <c r="M2091" s="7">
        <f t="shared" si="130"/>
        <v>0</v>
      </c>
      <c r="N2091" s="7">
        <f t="shared" si="131"/>
        <v>0</v>
      </c>
      <c r="O2091" s="7">
        <f t="shared" si="132"/>
        <v>0</v>
      </c>
    </row>
    <row r="2092" spans="1:15" ht="19.5" customHeight="1" x14ac:dyDescent="0.25">
      <c r="A2092" s="106" t="s">
        <v>3557</v>
      </c>
      <c r="B2092" s="21" t="s">
        <v>3558</v>
      </c>
      <c r="C2092" s="23" t="s">
        <v>49</v>
      </c>
      <c r="D2092" s="23">
        <v>0</v>
      </c>
      <c r="E2092" s="23"/>
      <c r="F2092" s="23">
        <v>28120</v>
      </c>
      <c r="G2092" s="107">
        <f t="shared" si="129"/>
        <v>0</v>
      </c>
      <c r="I2092" s="7">
        <f>SUMIFS(NK_XUAT_NHAP!L:L,NK_XUAT_NHAP!E:E,A2092,NK_XUAT_NHAP!B:B,"PNK")</f>
        <v>0</v>
      </c>
      <c r="J2092" s="7">
        <f>SUMIFS(NK_XUAT_NHAP!O:O,NK_XUAT_NHAP!E:E,A2092,NK_XUAT_NHAP!B:B,"PNK")</f>
        <v>0</v>
      </c>
      <c r="K2092" s="7">
        <f>SUMIFS(NK_XUAT_NHAP!L:L,NK_XUAT_NHAP!E:E,A2092,NK_XUAT_NHAP!B:B,"PXK")</f>
        <v>0</v>
      </c>
      <c r="L2092" s="7">
        <f>SUMIFS(NK_XUAT_NHAP!O:O,NK_XUAT_NHAP!E:E,A2092,NK_XUAT_NHAP!B:B,"PXK")</f>
        <v>0</v>
      </c>
      <c r="M2092" s="7">
        <f t="shared" si="130"/>
        <v>0</v>
      </c>
      <c r="N2092" s="7">
        <f t="shared" si="131"/>
        <v>0</v>
      </c>
      <c r="O2092" s="7">
        <f t="shared" si="132"/>
        <v>0</v>
      </c>
    </row>
    <row r="2093" spans="1:15" ht="19.5" customHeight="1" x14ac:dyDescent="0.25">
      <c r="A2093" s="106" t="s">
        <v>3559</v>
      </c>
      <c r="B2093" s="21" t="s">
        <v>3560</v>
      </c>
      <c r="C2093" s="23" t="s">
        <v>49</v>
      </c>
      <c r="D2093" s="23">
        <v>0</v>
      </c>
      <c r="E2093" s="23"/>
      <c r="F2093" s="23">
        <v>32730</v>
      </c>
      <c r="G2093" s="107">
        <f t="shared" si="129"/>
        <v>0</v>
      </c>
      <c r="I2093" s="7">
        <f>SUMIFS(NK_XUAT_NHAP!L:L,NK_XUAT_NHAP!E:E,A2093,NK_XUAT_NHAP!B:B,"PNK")</f>
        <v>0</v>
      </c>
      <c r="J2093" s="7">
        <f>SUMIFS(NK_XUAT_NHAP!O:O,NK_XUAT_NHAP!E:E,A2093,NK_XUAT_NHAP!B:B,"PNK")</f>
        <v>0</v>
      </c>
      <c r="K2093" s="7">
        <f>SUMIFS(NK_XUAT_NHAP!L:L,NK_XUAT_NHAP!E:E,A2093,NK_XUAT_NHAP!B:B,"PXK")</f>
        <v>0</v>
      </c>
      <c r="L2093" s="7">
        <f>SUMIFS(NK_XUAT_NHAP!O:O,NK_XUAT_NHAP!E:E,A2093,NK_XUAT_NHAP!B:B,"PXK")</f>
        <v>0</v>
      </c>
      <c r="M2093" s="7">
        <f t="shared" si="130"/>
        <v>0</v>
      </c>
      <c r="N2093" s="7">
        <f t="shared" si="131"/>
        <v>0</v>
      </c>
      <c r="O2093" s="7">
        <f t="shared" si="132"/>
        <v>0</v>
      </c>
    </row>
    <row r="2094" spans="1:15" ht="19.5" customHeight="1" x14ac:dyDescent="0.25">
      <c r="A2094" s="106" t="s">
        <v>3561</v>
      </c>
      <c r="B2094" s="21" t="s">
        <v>3562</v>
      </c>
      <c r="C2094" s="23" t="s">
        <v>49</v>
      </c>
      <c r="D2094" s="23">
        <v>0</v>
      </c>
      <c r="E2094" s="23"/>
      <c r="F2094" s="23">
        <v>39690</v>
      </c>
      <c r="G2094" s="107">
        <f t="shared" si="129"/>
        <v>0</v>
      </c>
      <c r="I2094" s="7">
        <f>SUMIFS(NK_XUAT_NHAP!L:L,NK_XUAT_NHAP!E:E,A2094,NK_XUAT_NHAP!B:B,"PNK")</f>
        <v>0</v>
      </c>
      <c r="J2094" s="7">
        <f>SUMIFS(NK_XUAT_NHAP!O:O,NK_XUAT_NHAP!E:E,A2094,NK_XUAT_NHAP!B:B,"PNK")</f>
        <v>0</v>
      </c>
      <c r="K2094" s="7">
        <f>SUMIFS(NK_XUAT_NHAP!L:L,NK_XUAT_NHAP!E:E,A2094,NK_XUAT_NHAP!B:B,"PXK")</f>
        <v>0</v>
      </c>
      <c r="L2094" s="7">
        <f>SUMIFS(NK_XUAT_NHAP!O:O,NK_XUAT_NHAP!E:E,A2094,NK_XUAT_NHAP!B:B,"PXK")</f>
        <v>0</v>
      </c>
      <c r="M2094" s="7">
        <f t="shared" si="130"/>
        <v>0</v>
      </c>
      <c r="N2094" s="7">
        <f t="shared" si="131"/>
        <v>0</v>
      </c>
      <c r="O2094" s="7">
        <f t="shared" si="132"/>
        <v>0</v>
      </c>
    </row>
    <row r="2095" spans="1:15" ht="19.5" customHeight="1" x14ac:dyDescent="0.25">
      <c r="A2095" s="106" t="s">
        <v>3563</v>
      </c>
      <c r="B2095" s="21" t="s">
        <v>3564</v>
      </c>
      <c r="C2095" s="23" t="s">
        <v>49</v>
      </c>
      <c r="D2095" s="23">
        <v>0</v>
      </c>
      <c r="E2095" s="23"/>
      <c r="F2095" s="23">
        <v>42040</v>
      </c>
      <c r="G2095" s="107">
        <f t="shared" si="129"/>
        <v>0</v>
      </c>
      <c r="I2095" s="7">
        <f>SUMIFS(NK_XUAT_NHAP!L:L,NK_XUAT_NHAP!E:E,A2095,NK_XUAT_NHAP!B:B,"PNK")</f>
        <v>0</v>
      </c>
      <c r="J2095" s="7">
        <f>SUMIFS(NK_XUAT_NHAP!O:O,NK_XUAT_NHAP!E:E,A2095,NK_XUAT_NHAP!B:B,"PNK")</f>
        <v>0</v>
      </c>
      <c r="K2095" s="7">
        <f>SUMIFS(NK_XUAT_NHAP!L:L,NK_XUAT_NHAP!E:E,A2095,NK_XUAT_NHAP!B:B,"PXK")</f>
        <v>0</v>
      </c>
      <c r="L2095" s="7">
        <f>SUMIFS(NK_XUAT_NHAP!O:O,NK_XUAT_NHAP!E:E,A2095,NK_XUAT_NHAP!B:B,"PXK")</f>
        <v>0</v>
      </c>
      <c r="M2095" s="7">
        <f t="shared" si="130"/>
        <v>0</v>
      </c>
      <c r="N2095" s="7">
        <f t="shared" si="131"/>
        <v>0</v>
      </c>
      <c r="O2095" s="7">
        <f t="shared" si="132"/>
        <v>0</v>
      </c>
    </row>
    <row r="2096" spans="1:15" ht="19.5" customHeight="1" x14ac:dyDescent="0.25">
      <c r="A2096" s="106" t="s">
        <v>3565</v>
      </c>
      <c r="B2096" s="21" t="s">
        <v>3566</v>
      </c>
      <c r="C2096" s="23" t="s">
        <v>49</v>
      </c>
      <c r="D2096" s="23">
        <v>0</v>
      </c>
      <c r="E2096" s="23"/>
      <c r="F2096" s="23">
        <v>26000</v>
      </c>
      <c r="G2096" s="107">
        <f t="shared" si="129"/>
        <v>0</v>
      </c>
      <c r="I2096" s="7">
        <f>SUMIFS(NK_XUAT_NHAP!L:L,NK_XUAT_NHAP!E:E,A2096,NK_XUAT_NHAP!B:B,"PNK")</f>
        <v>0</v>
      </c>
      <c r="J2096" s="7">
        <f>SUMIFS(NK_XUAT_NHAP!O:O,NK_XUAT_NHAP!E:E,A2096,NK_XUAT_NHAP!B:B,"PNK")</f>
        <v>0</v>
      </c>
      <c r="K2096" s="7">
        <f>SUMIFS(NK_XUAT_NHAP!L:L,NK_XUAT_NHAP!E:E,A2096,NK_XUAT_NHAP!B:B,"PXK")</f>
        <v>0</v>
      </c>
      <c r="L2096" s="7">
        <f>SUMIFS(NK_XUAT_NHAP!O:O,NK_XUAT_NHAP!E:E,A2096,NK_XUAT_NHAP!B:B,"PXK")</f>
        <v>0</v>
      </c>
      <c r="M2096" s="7">
        <f t="shared" si="130"/>
        <v>0</v>
      </c>
      <c r="N2096" s="7">
        <f t="shared" si="131"/>
        <v>0</v>
      </c>
      <c r="O2096" s="7">
        <f t="shared" si="132"/>
        <v>0</v>
      </c>
    </row>
    <row r="2097" spans="1:15" s="24" customFormat="1" ht="19.5" customHeight="1" x14ac:dyDescent="0.25">
      <c r="A2097" s="106" t="s">
        <v>3567</v>
      </c>
      <c r="B2097" s="21" t="s">
        <v>3568</v>
      </c>
      <c r="C2097" s="23" t="s">
        <v>49</v>
      </c>
      <c r="D2097" s="23">
        <v>0</v>
      </c>
      <c r="E2097" s="23"/>
      <c r="F2097" s="23">
        <v>38000</v>
      </c>
      <c r="G2097" s="107">
        <f t="shared" si="129"/>
        <v>0</v>
      </c>
      <c r="I2097" s="7">
        <f>SUMIFS(NK_XUAT_NHAP!L:L,NK_XUAT_NHAP!E:E,A2097,NK_XUAT_NHAP!B:B,"PNK")</f>
        <v>0</v>
      </c>
      <c r="J2097" s="7">
        <f>SUMIFS(NK_XUAT_NHAP!O:O,NK_XUAT_NHAP!E:E,A2097,NK_XUAT_NHAP!B:B,"PNK")</f>
        <v>0</v>
      </c>
      <c r="K2097" s="7">
        <f>SUMIFS(NK_XUAT_NHAP!L:L,NK_XUAT_NHAP!E:E,A2097,NK_XUAT_NHAP!B:B,"PXK")</f>
        <v>0</v>
      </c>
      <c r="L2097" s="7">
        <f>SUMIFS(NK_XUAT_NHAP!O:O,NK_XUAT_NHAP!E:E,A2097,NK_XUAT_NHAP!B:B,"PXK")</f>
        <v>0</v>
      </c>
      <c r="M2097" s="7">
        <f t="shared" si="130"/>
        <v>0</v>
      </c>
      <c r="N2097" s="7">
        <f t="shared" si="131"/>
        <v>0</v>
      </c>
      <c r="O2097" s="7">
        <f t="shared" si="132"/>
        <v>0</v>
      </c>
    </row>
    <row r="2098" spans="1:15" ht="19.5" customHeight="1" x14ac:dyDescent="0.25">
      <c r="A2098" s="106" t="s">
        <v>3569</v>
      </c>
      <c r="B2098" s="21" t="s">
        <v>3570</v>
      </c>
      <c r="C2098" s="23" t="s">
        <v>49</v>
      </c>
      <c r="D2098" s="23">
        <v>0</v>
      </c>
      <c r="E2098" s="23"/>
      <c r="F2098" s="23">
        <v>49780</v>
      </c>
      <c r="G2098" s="107">
        <f t="shared" si="129"/>
        <v>0</v>
      </c>
      <c r="I2098" s="7">
        <f>SUMIFS(NK_XUAT_NHAP!L:L,NK_XUAT_NHAP!E:E,A2098,NK_XUAT_NHAP!B:B,"PNK")</f>
        <v>0</v>
      </c>
      <c r="J2098" s="7">
        <f>SUMIFS(NK_XUAT_NHAP!O:O,NK_XUAT_NHAP!E:E,A2098,NK_XUAT_NHAP!B:B,"PNK")</f>
        <v>0</v>
      </c>
      <c r="K2098" s="7">
        <f>SUMIFS(NK_XUAT_NHAP!L:L,NK_XUAT_NHAP!E:E,A2098,NK_XUAT_NHAP!B:B,"PXK")</f>
        <v>0</v>
      </c>
      <c r="L2098" s="7">
        <f>SUMIFS(NK_XUAT_NHAP!O:O,NK_XUAT_NHAP!E:E,A2098,NK_XUAT_NHAP!B:B,"PXK")</f>
        <v>0</v>
      </c>
      <c r="M2098" s="7">
        <f t="shared" si="130"/>
        <v>0</v>
      </c>
      <c r="N2098" s="7">
        <f t="shared" si="131"/>
        <v>0</v>
      </c>
      <c r="O2098" s="7">
        <f t="shared" si="132"/>
        <v>0</v>
      </c>
    </row>
    <row r="2099" spans="1:15" ht="19.5" customHeight="1" x14ac:dyDescent="0.25">
      <c r="A2099" s="106" t="s">
        <v>3571</v>
      </c>
      <c r="B2099" s="21" t="s">
        <v>3572</v>
      </c>
      <c r="C2099" s="23" t="s">
        <v>49</v>
      </c>
      <c r="D2099" s="23">
        <v>0</v>
      </c>
      <c r="E2099" s="23"/>
      <c r="F2099" s="23">
        <v>53310</v>
      </c>
      <c r="G2099" s="107">
        <f t="shared" si="129"/>
        <v>0</v>
      </c>
      <c r="I2099" s="7">
        <f>SUMIFS(NK_XUAT_NHAP!L:L,NK_XUAT_NHAP!E:E,A2099,NK_XUAT_NHAP!B:B,"PNK")</f>
        <v>0</v>
      </c>
      <c r="J2099" s="7">
        <f>SUMIFS(NK_XUAT_NHAP!O:O,NK_XUAT_NHAP!E:E,A2099,NK_XUAT_NHAP!B:B,"PNK")</f>
        <v>0</v>
      </c>
      <c r="K2099" s="7">
        <f>SUMIFS(NK_XUAT_NHAP!L:L,NK_XUAT_NHAP!E:E,A2099,NK_XUAT_NHAP!B:B,"PXK")</f>
        <v>0</v>
      </c>
      <c r="L2099" s="7">
        <f>SUMIFS(NK_XUAT_NHAP!O:O,NK_XUAT_NHAP!E:E,A2099,NK_XUAT_NHAP!B:B,"PXK")</f>
        <v>0</v>
      </c>
      <c r="M2099" s="7">
        <f t="shared" si="130"/>
        <v>0</v>
      </c>
      <c r="N2099" s="7">
        <f t="shared" si="131"/>
        <v>0</v>
      </c>
      <c r="O2099" s="7">
        <f t="shared" si="132"/>
        <v>0</v>
      </c>
    </row>
    <row r="2100" spans="1:15" ht="19.5" customHeight="1" x14ac:dyDescent="0.25">
      <c r="A2100" s="106" t="s">
        <v>3573</v>
      </c>
      <c r="B2100" s="21" t="s">
        <v>3574</v>
      </c>
      <c r="C2100" s="23" t="s">
        <v>49</v>
      </c>
      <c r="D2100" s="23">
        <v>0</v>
      </c>
      <c r="E2100" s="23"/>
      <c r="F2100" s="23">
        <v>13720</v>
      </c>
      <c r="G2100" s="107">
        <f t="shared" si="129"/>
        <v>0</v>
      </c>
      <c r="I2100" s="7">
        <f>SUMIFS(NK_XUAT_NHAP!L:L,NK_XUAT_NHAP!E:E,A2100,NK_XUAT_NHAP!B:B,"PNK")</f>
        <v>0</v>
      </c>
      <c r="J2100" s="7">
        <f>SUMIFS(NK_XUAT_NHAP!O:O,NK_XUAT_NHAP!E:E,A2100,NK_XUAT_NHAP!B:B,"PNK")</f>
        <v>0</v>
      </c>
      <c r="K2100" s="7">
        <f>SUMIFS(NK_XUAT_NHAP!L:L,NK_XUAT_NHAP!E:E,A2100,NK_XUAT_NHAP!B:B,"PXK")</f>
        <v>0</v>
      </c>
      <c r="L2100" s="7">
        <f>SUMIFS(NK_XUAT_NHAP!O:O,NK_XUAT_NHAP!E:E,A2100,NK_XUAT_NHAP!B:B,"PXK")</f>
        <v>0</v>
      </c>
      <c r="M2100" s="7">
        <f t="shared" si="130"/>
        <v>0</v>
      </c>
      <c r="N2100" s="7">
        <f t="shared" si="131"/>
        <v>0</v>
      </c>
      <c r="O2100" s="7">
        <f t="shared" si="132"/>
        <v>0</v>
      </c>
    </row>
    <row r="2101" spans="1:15" ht="19.5" customHeight="1" x14ac:dyDescent="0.25">
      <c r="A2101" s="106" t="s">
        <v>3575</v>
      </c>
      <c r="B2101" s="21" t="s">
        <v>3576</v>
      </c>
      <c r="C2101" s="23" t="s">
        <v>49</v>
      </c>
      <c r="D2101" s="23">
        <v>0</v>
      </c>
      <c r="E2101" s="23"/>
      <c r="F2101" s="23">
        <v>26460</v>
      </c>
      <c r="G2101" s="107">
        <f t="shared" si="129"/>
        <v>0</v>
      </c>
      <c r="I2101" s="7">
        <f>SUMIFS(NK_XUAT_NHAP!L:L,NK_XUAT_NHAP!E:E,A2101,NK_XUAT_NHAP!B:B,"PNK")</f>
        <v>0</v>
      </c>
      <c r="J2101" s="7">
        <f>SUMIFS(NK_XUAT_NHAP!O:O,NK_XUAT_NHAP!E:E,A2101,NK_XUAT_NHAP!B:B,"PNK")</f>
        <v>0</v>
      </c>
      <c r="K2101" s="7">
        <f>SUMIFS(NK_XUAT_NHAP!L:L,NK_XUAT_NHAP!E:E,A2101,NK_XUAT_NHAP!B:B,"PXK")</f>
        <v>0</v>
      </c>
      <c r="L2101" s="7">
        <f>SUMIFS(NK_XUAT_NHAP!O:O,NK_XUAT_NHAP!E:E,A2101,NK_XUAT_NHAP!B:B,"PXK")</f>
        <v>0</v>
      </c>
      <c r="M2101" s="7">
        <f t="shared" si="130"/>
        <v>0</v>
      </c>
      <c r="N2101" s="7">
        <f t="shared" si="131"/>
        <v>0</v>
      </c>
      <c r="O2101" s="7">
        <f t="shared" si="132"/>
        <v>0</v>
      </c>
    </row>
    <row r="2102" spans="1:15" ht="19.5" customHeight="1" x14ac:dyDescent="0.25">
      <c r="A2102" s="106" t="s">
        <v>3577</v>
      </c>
      <c r="B2102" s="21" t="s">
        <v>3578</v>
      </c>
      <c r="C2102" s="23" t="s">
        <v>49</v>
      </c>
      <c r="D2102" s="23">
        <v>0</v>
      </c>
      <c r="E2102" s="23"/>
      <c r="F2102" s="23">
        <v>26100</v>
      </c>
      <c r="G2102" s="107">
        <f t="shared" si="129"/>
        <v>0</v>
      </c>
      <c r="I2102" s="7">
        <f>SUMIFS(NK_XUAT_NHAP!L:L,NK_XUAT_NHAP!E:E,A2102,NK_XUAT_NHAP!B:B,"PNK")</f>
        <v>0</v>
      </c>
      <c r="J2102" s="7">
        <f>SUMIFS(NK_XUAT_NHAP!O:O,NK_XUAT_NHAP!E:E,A2102,NK_XUAT_NHAP!B:B,"PNK")</f>
        <v>0</v>
      </c>
      <c r="K2102" s="7">
        <f>SUMIFS(NK_XUAT_NHAP!L:L,NK_XUAT_NHAP!E:E,A2102,NK_XUAT_NHAP!B:B,"PXK")</f>
        <v>0</v>
      </c>
      <c r="L2102" s="7">
        <f>SUMIFS(NK_XUAT_NHAP!O:O,NK_XUAT_NHAP!E:E,A2102,NK_XUAT_NHAP!B:B,"PXK")</f>
        <v>0</v>
      </c>
      <c r="M2102" s="7">
        <f t="shared" si="130"/>
        <v>0</v>
      </c>
      <c r="N2102" s="7">
        <f t="shared" si="131"/>
        <v>0</v>
      </c>
      <c r="O2102" s="7">
        <f t="shared" si="132"/>
        <v>0</v>
      </c>
    </row>
    <row r="2103" spans="1:15" ht="19.5" customHeight="1" x14ac:dyDescent="0.25">
      <c r="A2103" s="106" t="s">
        <v>3579</v>
      </c>
      <c r="B2103" s="21" t="s">
        <v>3580</v>
      </c>
      <c r="C2103" s="23" t="s">
        <v>49</v>
      </c>
      <c r="D2103" s="23">
        <v>0</v>
      </c>
      <c r="E2103" s="23"/>
      <c r="F2103" s="23">
        <v>27900</v>
      </c>
      <c r="G2103" s="107">
        <f t="shared" si="129"/>
        <v>0</v>
      </c>
      <c r="I2103" s="7">
        <f>SUMIFS(NK_XUAT_NHAP!L:L,NK_XUAT_NHAP!E:E,A2103,NK_XUAT_NHAP!B:B,"PNK")</f>
        <v>0</v>
      </c>
      <c r="J2103" s="7">
        <f>SUMIFS(NK_XUAT_NHAP!O:O,NK_XUAT_NHAP!E:E,A2103,NK_XUAT_NHAP!B:B,"PNK")</f>
        <v>0</v>
      </c>
      <c r="K2103" s="7">
        <f>SUMIFS(NK_XUAT_NHAP!L:L,NK_XUAT_NHAP!E:E,A2103,NK_XUAT_NHAP!B:B,"PXK")</f>
        <v>0</v>
      </c>
      <c r="L2103" s="7">
        <f>SUMIFS(NK_XUAT_NHAP!O:O,NK_XUAT_NHAP!E:E,A2103,NK_XUAT_NHAP!B:B,"PXK")</f>
        <v>0</v>
      </c>
      <c r="M2103" s="7">
        <f t="shared" si="130"/>
        <v>0</v>
      </c>
      <c r="N2103" s="7">
        <f t="shared" si="131"/>
        <v>0</v>
      </c>
      <c r="O2103" s="7">
        <f t="shared" si="132"/>
        <v>0</v>
      </c>
    </row>
    <row r="2104" spans="1:15" ht="19.5" customHeight="1" x14ac:dyDescent="0.25">
      <c r="A2104" s="106" t="s">
        <v>3581</v>
      </c>
      <c r="B2104" s="21" t="s">
        <v>3582</v>
      </c>
      <c r="C2104" s="23" t="s">
        <v>49</v>
      </c>
      <c r="D2104" s="23">
        <v>0</v>
      </c>
      <c r="E2104" s="23"/>
      <c r="F2104" s="23">
        <v>32920</v>
      </c>
      <c r="G2104" s="107">
        <f t="shared" si="129"/>
        <v>0</v>
      </c>
      <c r="I2104" s="7">
        <f>SUMIFS(NK_XUAT_NHAP!L:L,NK_XUAT_NHAP!E:E,A2104,NK_XUAT_NHAP!B:B,"PNK")</f>
        <v>0</v>
      </c>
      <c r="J2104" s="7">
        <f>SUMIFS(NK_XUAT_NHAP!O:O,NK_XUAT_NHAP!E:E,A2104,NK_XUAT_NHAP!B:B,"PNK")</f>
        <v>0</v>
      </c>
      <c r="K2104" s="7">
        <f>SUMIFS(NK_XUAT_NHAP!L:L,NK_XUAT_NHAP!E:E,A2104,NK_XUAT_NHAP!B:B,"PXK")</f>
        <v>0</v>
      </c>
      <c r="L2104" s="7">
        <f>SUMIFS(NK_XUAT_NHAP!O:O,NK_XUAT_NHAP!E:E,A2104,NK_XUAT_NHAP!B:B,"PXK")</f>
        <v>0</v>
      </c>
      <c r="M2104" s="7">
        <f t="shared" si="130"/>
        <v>0</v>
      </c>
      <c r="N2104" s="7">
        <f t="shared" si="131"/>
        <v>0</v>
      </c>
      <c r="O2104" s="7">
        <f t="shared" si="132"/>
        <v>0</v>
      </c>
    </row>
    <row r="2105" spans="1:15" ht="19.5" customHeight="1" x14ac:dyDescent="0.25">
      <c r="A2105" s="106" t="s">
        <v>3583</v>
      </c>
      <c r="B2105" s="21" t="s">
        <v>3584</v>
      </c>
      <c r="C2105" s="23" t="s">
        <v>49</v>
      </c>
      <c r="D2105" s="23">
        <v>0</v>
      </c>
      <c r="E2105" s="23"/>
      <c r="F2105" s="23">
        <v>37140</v>
      </c>
      <c r="G2105" s="107">
        <f t="shared" si="129"/>
        <v>0</v>
      </c>
      <c r="I2105" s="7">
        <f>SUMIFS(NK_XUAT_NHAP!L:L,NK_XUAT_NHAP!E:E,A2105,NK_XUAT_NHAP!B:B,"PNK")</f>
        <v>0</v>
      </c>
      <c r="J2105" s="7">
        <f>SUMIFS(NK_XUAT_NHAP!O:O,NK_XUAT_NHAP!E:E,A2105,NK_XUAT_NHAP!B:B,"PNK")</f>
        <v>0</v>
      </c>
      <c r="K2105" s="7">
        <f>SUMIFS(NK_XUAT_NHAP!L:L,NK_XUAT_NHAP!E:E,A2105,NK_XUAT_NHAP!B:B,"PXK")</f>
        <v>0</v>
      </c>
      <c r="L2105" s="7">
        <f>SUMIFS(NK_XUAT_NHAP!O:O,NK_XUAT_NHAP!E:E,A2105,NK_XUAT_NHAP!B:B,"PXK")</f>
        <v>0</v>
      </c>
      <c r="M2105" s="7">
        <f t="shared" si="130"/>
        <v>0</v>
      </c>
      <c r="N2105" s="7">
        <f t="shared" si="131"/>
        <v>0</v>
      </c>
      <c r="O2105" s="7">
        <f t="shared" si="132"/>
        <v>0</v>
      </c>
    </row>
    <row r="2106" spans="1:15" ht="19.5" customHeight="1" x14ac:dyDescent="0.25">
      <c r="A2106" s="106" t="s">
        <v>3585</v>
      </c>
      <c r="B2106" s="21" t="s">
        <v>3586</v>
      </c>
      <c r="C2106" s="23" t="s">
        <v>49</v>
      </c>
      <c r="D2106" s="23">
        <v>0</v>
      </c>
      <c r="E2106" s="23"/>
      <c r="F2106" s="23">
        <v>43800</v>
      </c>
      <c r="G2106" s="107">
        <f t="shared" si="129"/>
        <v>0</v>
      </c>
      <c r="I2106" s="7">
        <f>SUMIFS(NK_XUAT_NHAP!L:L,NK_XUAT_NHAP!E:E,A2106,NK_XUAT_NHAP!B:B,"PNK")</f>
        <v>0</v>
      </c>
      <c r="J2106" s="7">
        <f>SUMIFS(NK_XUAT_NHAP!O:O,NK_XUAT_NHAP!E:E,A2106,NK_XUAT_NHAP!B:B,"PNK")</f>
        <v>0</v>
      </c>
      <c r="K2106" s="7">
        <f>SUMIFS(NK_XUAT_NHAP!L:L,NK_XUAT_NHAP!E:E,A2106,NK_XUAT_NHAP!B:B,"PXK")</f>
        <v>0</v>
      </c>
      <c r="L2106" s="7">
        <f>SUMIFS(NK_XUAT_NHAP!O:O,NK_XUAT_NHAP!E:E,A2106,NK_XUAT_NHAP!B:B,"PXK")</f>
        <v>0</v>
      </c>
      <c r="M2106" s="7">
        <f t="shared" si="130"/>
        <v>0</v>
      </c>
      <c r="N2106" s="7">
        <f t="shared" si="131"/>
        <v>0</v>
      </c>
      <c r="O2106" s="7">
        <f t="shared" si="132"/>
        <v>0</v>
      </c>
    </row>
    <row r="2107" spans="1:15" ht="19.5" customHeight="1" x14ac:dyDescent="0.25">
      <c r="A2107" s="106" t="s">
        <v>3587</v>
      </c>
      <c r="B2107" s="21" t="s">
        <v>3588</v>
      </c>
      <c r="C2107" s="23" t="s">
        <v>52</v>
      </c>
      <c r="D2107" s="23">
        <v>0</v>
      </c>
      <c r="E2107" s="23"/>
      <c r="F2107" s="23">
        <v>4700</v>
      </c>
      <c r="G2107" s="107">
        <f t="shared" si="129"/>
        <v>0</v>
      </c>
      <c r="I2107" s="7">
        <f>SUMIFS(NK_XUAT_NHAP!L:L,NK_XUAT_NHAP!E:E,A2107,NK_XUAT_NHAP!B:B,"PNK")</f>
        <v>0</v>
      </c>
      <c r="J2107" s="7">
        <f>SUMIFS(NK_XUAT_NHAP!O:O,NK_XUAT_NHAP!E:E,A2107,NK_XUAT_NHAP!B:B,"PNK")</f>
        <v>0</v>
      </c>
      <c r="K2107" s="7">
        <f>SUMIFS(NK_XUAT_NHAP!L:L,NK_XUAT_NHAP!E:E,A2107,NK_XUAT_NHAP!B:B,"PXK")</f>
        <v>0</v>
      </c>
      <c r="L2107" s="7">
        <f>SUMIFS(NK_XUAT_NHAP!O:O,NK_XUAT_NHAP!E:E,A2107,NK_XUAT_NHAP!B:B,"PXK")</f>
        <v>0</v>
      </c>
      <c r="M2107" s="7">
        <f t="shared" si="130"/>
        <v>0</v>
      </c>
      <c r="N2107" s="7">
        <f t="shared" si="131"/>
        <v>0</v>
      </c>
      <c r="O2107" s="7">
        <f t="shared" si="132"/>
        <v>0</v>
      </c>
    </row>
    <row r="2108" spans="1:15" ht="19.5" customHeight="1" x14ac:dyDescent="0.25">
      <c r="A2108" s="106" t="s">
        <v>3589</v>
      </c>
      <c r="B2108" s="21" t="s">
        <v>3590</v>
      </c>
      <c r="C2108" s="23" t="s">
        <v>49</v>
      </c>
      <c r="D2108" s="23">
        <v>0</v>
      </c>
      <c r="E2108" s="23"/>
      <c r="F2108" s="23">
        <v>5190</v>
      </c>
      <c r="G2108" s="107">
        <f t="shared" si="129"/>
        <v>0</v>
      </c>
      <c r="I2108" s="7">
        <f>SUMIFS(NK_XUAT_NHAP!L:L,NK_XUAT_NHAP!E:E,A2108,NK_XUAT_NHAP!B:B,"PNK")</f>
        <v>0</v>
      </c>
      <c r="J2108" s="7">
        <f>SUMIFS(NK_XUAT_NHAP!O:O,NK_XUAT_NHAP!E:E,A2108,NK_XUAT_NHAP!B:B,"PNK")</f>
        <v>0</v>
      </c>
      <c r="K2108" s="7">
        <f>SUMIFS(NK_XUAT_NHAP!L:L,NK_XUAT_NHAP!E:E,A2108,NK_XUAT_NHAP!B:B,"PXK")</f>
        <v>0</v>
      </c>
      <c r="L2108" s="7">
        <f>SUMIFS(NK_XUAT_NHAP!O:O,NK_XUAT_NHAP!E:E,A2108,NK_XUAT_NHAP!B:B,"PXK")</f>
        <v>0</v>
      </c>
      <c r="M2108" s="7">
        <f t="shared" si="130"/>
        <v>0</v>
      </c>
      <c r="N2108" s="7">
        <f t="shared" si="131"/>
        <v>0</v>
      </c>
      <c r="O2108" s="7">
        <f t="shared" si="132"/>
        <v>0</v>
      </c>
    </row>
    <row r="2109" spans="1:15" ht="19.5" customHeight="1" x14ac:dyDescent="0.25">
      <c r="A2109" s="106" t="s">
        <v>3591</v>
      </c>
      <c r="B2109" s="21" t="s">
        <v>3592</v>
      </c>
      <c r="C2109" s="23" t="s">
        <v>49</v>
      </c>
      <c r="D2109" s="23">
        <v>0</v>
      </c>
      <c r="E2109" s="23"/>
      <c r="F2109" s="23">
        <v>5580</v>
      </c>
      <c r="G2109" s="107">
        <f t="shared" ref="G2109:G2172" si="133">(D2109+E2109)*F2109</f>
        <v>0</v>
      </c>
      <c r="I2109" s="7">
        <f>SUMIFS(NK_XUAT_NHAP!L:L,NK_XUAT_NHAP!E:E,A2109,NK_XUAT_NHAP!B:B,"PNK")</f>
        <v>0</v>
      </c>
      <c r="J2109" s="7">
        <f>SUMIFS(NK_XUAT_NHAP!O:O,NK_XUAT_NHAP!E:E,A2109,NK_XUAT_NHAP!B:B,"PNK")</f>
        <v>0</v>
      </c>
      <c r="K2109" s="7">
        <f>SUMIFS(NK_XUAT_NHAP!L:L,NK_XUAT_NHAP!E:E,A2109,NK_XUAT_NHAP!B:B,"PXK")</f>
        <v>0</v>
      </c>
      <c r="L2109" s="7">
        <f>SUMIFS(NK_XUAT_NHAP!O:O,NK_XUAT_NHAP!E:E,A2109,NK_XUAT_NHAP!B:B,"PXK")</f>
        <v>0</v>
      </c>
      <c r="M2109" s="7">
        <f t="shared" si="130"/>
        <v>0</v>
      </c>
      <c r="N2109" s="7">
        <f t="shared" si="131"/>
        <v>0</v>
      </c>
      <c r="O2109" s="7">
        <f t="shared" si="132"/>
        <v>0</v>
      </c>
    </row>
    <row r="2110" spans="1:15" ht="19.5" customHeight="1" x14ac:dyDescent="0.25">
      <c r="A2110" s="106" t="s">
        <v>3593</v>
      </c>
      <c r="B2110" s="21" t="s">
        <v>3594</v>
      </c>
      <c r="C2110" s="23" t="s">
        <v>49</v>
      </c>
      <c r="D2110" s="23">
        <v>0</v>
      </c>
      <c r="E2110" s="23"/>
      <c r="F2110" s="23">
        <v>6660</v>
      </c>
      <c r="G2110" s="107">
        <f t="shared" si="133"/>
        <v>0</v>
      </c>
      <c r="I2110" s="7">
        <f>SUMIFS(NK_XUAT_NHAP!L:L,NK_XUAT_NHAP!E:E,A2110,NK_XUAT_NHAP!B:B,"PNK")</f>
        <v>0</v>
      </c>
      <c r="J2110" s="7">
        <f>SUMIFS(NK_XUAT_NHAP!O:O,NK_XUAT_NHAP!E:E,A2110,NK_XUAT_NHAP!B:B,"PNK")</f>
        <v>0</v>
      </c>
      <c r="K2110" s="7">
        <f>SUMIFS(NK_XUAT_NHAP!L:L,NK_XUAT_NHAP!E:E,A2110,NK_XUAT_NHAP!B:B,"PXK")</f>
        <v>0</v>
      </c>
      <c r="L2110" s="7">
        <f>SUMIFS(NK_XUAT_NHAP!O:O,NK_XUAT_NHAP!E:E,A2110,NK_XUAT_NHAP!B:B,"PXK")</f>
        <v>0</v>
      </c>
      <c r="M2110" s="7">
        <f t="shared" si="130"/>
        <v>0</v>
      </c>
      <c r="N2110" s="7">
        <f t="shared" si="131"/>
        <v>0</v>
      </c>
      <c r="O2110" s="7">
        <f t="shared" si="132"/>
        <v>0</v>
      </c>
    </row>
    <row r="2111" spans="1:15" ht="19.5" customHeight="1" x14ac:dyDescent="0.25">
      <c r="A2111" s="106" t="s">
        <v>3595</v>
      </c>
      <c r="B2111" s="21" t="s">
        <v>3596</v>
      </c>
      <c r="C2111" s="23" t="s">
        <v>49</v>
      </c>
      <c r="D2111" s="23">
        <v>0</v>
      </c>
      <c r="E2111" s="23"/>
      <c r="F2111" s="23">
        <v>9800</v>
      </c>
      <c r="G2111" s="107">
        <f t="shared" si="133"/>
        <v>0</v>
      </c>
      <c r="I2111" s="7">
        <f>SUMIFS(NK_XUAT_NHAP!L:L,NK_XUAT_NHAP!E:E,A2111,NK_XUAT_NHAP!B:B,"PNK")</f>
        <v>0</v>
      </c>
      <c r="J2111" s="7">
        <f>SUMIFS(NK_XUAT_NHAP!O:O,NK_XUAT_NHAP!E:E,A2111,NK_XUAT_NHAP!B:B,"PNK")</f>
        <v>0</v>
      </c>
      <c r="K2111" s="7">
        <f>SUMIFS(NK_XUAT_NHAP!L:L,NK_XUAT_NHAP!E:E,A2111,NK_XUAT_NHAP!B:B,"PXK")</f>
        <v>0</v>
      </c>
      <c r="L2111" s="7">
        <f>SUMIFS(NK_XUAT_NHAP!O:O,NK_XUAT_NHAP!E:E,A2111,NK_XUAT_NHAP!B:B,"PXK")</f>
        <v>0</v>
      </c>
      <c r="M2111" s="7">
        <f t="shared" si="130"/>
        <v>0</v>
      </c>
      <c r="N2111" s="7">
        <f t="shared" si="131"/>
        <v>0</v>
      </c>
      <c r="O2111" s="7">
        <f t="shared" si="132"/>
        <v>0</v>
      </c>
    </row>
    <row r="2112" spans="1:15" ht="19.5" customHeight="1" x14ac:dyDescent="0.25">
      <c r="A2112" s="106" t="s">
        <v>3597</v>
      </c>
      <c r="B2112" s="21" t="s">
        <v>3598</v>
      </c>
      <c r="C2112" s="23" t="s">
        <v>49</v>
      </c>
      <c r="D2112" s="23">
        <v>0</v>
      </c>
      <c r="E2112" s="23"/>
      <c r="F2112" s="23">
        <v>11760</v>
      </c>
      <c r="G2112" s="107">
        <f t="shared" si="133"/>
        <v>0</v>
      </c>
      <c r="I2112" s="7">
        <f>SUMIFS(NK_XUAT_NHAP!L:L,NK_XUAT_NHAP!E:E,A2112,NK_XUAT_NHAP!B:B,"PNK")</f>
        <v>0</v>
      </c>
      <c r="J2112" s="7">
        <f>SUMIFS(NK_XUAT_NHAP!O:O,NK_XUAT_NHAP!E:E,A2112,NK_XUAT_NHAP!B:B,"PNK")</f>
        <v>0</v>
      </c>
      <c r="K2112" s="7">
        <f>SUMIFS(NK_XUAT_NHAP!L:L,NK_XUAT_NHAP!E:E,A2112,NK_XUAT_NHAP!B:B,"PXK")</f>
        <v>0</v>
      </c>
      <c r="L2112" s="7">
        <f>SUMIFS(NK_XUAT_NHAP!O:O,NK_XUAT_NHAP!E:E,A2112,NK_XUAT_NHAP!B:B,"PXK")</f>
        <v>0</v>
      </c>
      <c r="M2112" s="7">
        <f t="shared" si="130"/>
        <v>0</v>
      </c>
      <c r="N2112" s="7">
        <f t="shared" si="131"/>
        <v>0</v>
      </c>
      <c r="O2112" s="7">
        <f t="shared" si="132"/>
        <v>0</v>
      </c>
    </row>
    <row r="2113" spans="1:15" ht="19.5" customHeight="1" x14ac:dyDescent="0.25">
      <c r="A2113" s="106" t="s">
        <v>3599</v>
      </c>
      <c r="B2113" s="21" t="s">
        <v>3600</v>
      </c>
      <c r="C2113" s="23" t="s">
        <v>49</v>
      </c>
      <c r="D2113" s="23">
        <v>0</v>
      </c>
      <c r="E2113" s="23"/>
      <c r="F2113" s="23">
        <v>14210</v>
      </c>
      <c r="G2113" s="107">
        <f t="shared" si="133"/>
        <v>0</v>
      </c>
      <c r="I2113" s="7">
        <f>SUMIFS(NK_XUAT_NHAP!L:L,NK_XUAT_NHAP!E:E,A2113,NK_XUAT_NHAP!B:B,"PNK")</f>
        <v>0</v>
      </c>
      <c r="J2113" s="7">
        <f>SUMIFS(NK_XUAT_NHAP!O:O,NK_XUAT_NHAP!E:E,A2113,NK_XUAT_NHAP!B:B,"PNK")</f>
        <v>0</v>
      </c>
      <c r="K2113" s="7">
        <f>SUMIFS(NK_XUAT_NHAP!L:L,NK_XUAT_NHAP!E:E,A2113,NK_XUAT_NHAP!B:B,"PXK")</f>
        <v>0</v>
      </c>
      <c r="L2113" s="7">
        <f>SUMIFS(NK_XUAT_NHAP!O:O,NK_XUAT_NHAP!E:E,A2113,NK_XUAT_NHAP!B:B,"PXK")</f>
        <v>0</v>
      </c>
      <c r="M2113" s="7">
        <f t="shared" ref="M2113:M2176" si="134">D2113+E2113+I2113-K2113</f>
        <v>0</v>
      </c>
      <c r="N2113" s="7">
        <f t="shared" ref="N2113:N2176" si="135">G2113+J2113-L2113</f>
        <v>0</v>
      </c>
      <c r="O2113" s="7">
        <f t="shared" ref="O2113:O2176" si="136">+IF(M2113=0,0,N2113/M2113)</f>
        <v>0</v>
      </c>
    </row>
    <row r="2114" spans="1:15" ht="19.5" customHeight="1" x14ac:dyDescent="0.25">
      <c r="A2114" s="106" t="s">
        <v>3601</v>
      </c>
      <c r="B2114" s="21" t="s">
        <v>3602</v>
      </c>
      <c r="C2114" s="23" t="s">
        <v>49</v>
      </c>
      <c r="D2114" s="23">
        <v>0</v>
      </c>
      <c r="E2114" s="23"/>
      <c r="F2114" s="23">
        <v>16000</v>
      </c>
      <c r="G2114" s="107">
        <f t="shared" si="133"/>
        <v>0</v>
      </c>
      <c r="I2114" s="7">
        <f>SUMIFS(NK_XUAT_NHAP!L:L,NK_XUAT_NHAP!E:E,A2114,NK_XUAT_NHAP!B:B,"PNK")</f>
        <v>0</v>
      </c>
      <c r="J2114" s="7">
        <f>SUMIFS(NK_XUAT_NHAP!O:O,NK_XUAT_NHAP!E:E,A2114,NK_XUAT_NHAP!B:B,"PNK")</f>
        <v>0</v>
      </c>
      <c r="K2114" s="7">
        <f>SUMIFS(NK_XUAT_NHAP!L:L,NK_XUAT_NHAP!E:E,A2114,NK_XUAT_NHAP!B:B,"PXK")</f>
        <v>0</v>
      </c>
      <c r="L2114" s="7">
        <f>SUMIFS(NK_XUAT_NHAP!O:O,NK_XUAT_NHAP!E:E,A2114,NK_XUAT_NHAP!B:B,"PXK")</f>
        <v>0</v>
      </c>
      <c r="M2114" s="7">
        <f t="shared" si="134"/>
        <v>0</v>
      </c>
      <c r="N2114" s="7">
        <f t="shared" si="135"/>
        <v>0</v>
      </c>
      <c r="O2114" s="7">
        <f t="shared" si="136"/>
        <v>0</v>
      </c>
    </row>
    <row r="2115" spans="1:15" ht="19.5" customHeight="1" x14ac:dyDescent="0.25">
      <c r="A2115" s="106" t="s">
        <v>3603</v>
      </c>
      <c r="B2115" s="21" t="s">
        <v>3604</v>
      </c>
      <c r="C2115" s="23" t="s">
        <v>49</v>
      </c>
      <c r="D2115" s="23">
        <v>0</v>
      </c>
      <c r="E2115" s="23"/>
      <c r="F2115" s="23">
        <v>18500</v>
      </c>
      <c r="G2115" s="107">
        <f t="shared" si="133"/>
        <v>0</v>
      </c>
      <c r="I2115" s="7">
        <f>SUMIFS(NK_XUAT_NHAP!L:L,NK_XUAT_NHAP!E:E,A2115,NK_XUAT_NHAP!B:B,"PNK")</f>
        <v>0</v>
      </c>
      <c r="J2115" s="7">
        <f>SUMIFS(NK_XUAT_NHAP!O:O,NK_XUAT_NHAP!E:E,A2115,NK_XUAT_NHAP!B:B,"PNK")</f>
        <v>0</v>
      </c>
      <c r="K2115" s="7">
        <f>SUMIFS(NK_XUAT_NHAP!L:L,NK_XUAT_NHAP!E:E,A2115,NK_XUAT_NHAP!B:B,"PXK")</f>
        <v>0</v>
      </c>
      <c r="L2115" s="7">
        <f>SUMIFS(NK_XUAT_NHAP!O:O,NK_XUAT_NHAP!E:E,A2115,NK_XUAT_NHAP!B:B,"PXK")</f>
        <v>0</v>
      </c>
      <c r="M2115" s="7">
        <f t="shared" si="134"/>
        <v>0</v>
      </c>
      <c r="N2115" s="7">
        <f t="shared" si="135"/>
        <v>0</v>
      </c>
      <c r="O2115" s="7">
        <f t="shared" si="136"/>
        <v>0</v>
      </c>
    </row>
    <row r="2116" spans="1:15" s="24" customFormat="1" ht="19.5" customHeight="1" x14ac:dyDescent="0.25">
      <c r="A2116" s="106" t="s">
        <v>3605</v>
      </c>
      <c r="B2116" s="21" t="s">
        <v>3606</v>
      </c>
      <c r="C2116" s="23" t="s">
        <v>49</v>
      </c>
      <c r="D2116" s="23">
        <v>0</v>
      </c>
      <c r="E2116" s="23"/>
      <c r="F2116" s="23">
        <v>20700</v>
      </c>
      <c r="G2116" s="107">
        <f t="shared" si="133"/>
        <v>0</v>
      </c>
      <c r="I2116" s="7">
        <f>SUMIFS(NK_XUAT_NHAP!L:L,NK_XUAT_NHAP!E:E,A2116,NK_XUAT_NHAP!B:B,"PNK")</f>
        <v>0</v>
      </c>
      <c r="J2116" s="7">
        <f>SUMIFS(NK_XUAT_NHAP!O:O,NK_XUAT_NHAP!E:E,A2116,NK_XUAT_NHAP!B:B,"PNK")</f>
        <v>0</v>
      </c>
      <c r="K2116" s="7">
        <f>SUMIFS(NK_XUAT_NHAP!L:L,NK_XUAT_NHAP!E:E,A2116,NK_XUAT_NHAP!B:B,"PXK")</f>
        <v>0</v>
      </c>
      <c r="L2116" s="7">
        <f>SUMIFS(NK_XUAT_NHAP!O:O,NK_XUAT_NHAP!E:E,A2116,NK_XUAT_NHAP!B:B,"PXK")</f>
        <v>0</v>
      </c>
      <c r="M2116" s="7">
        <f t="shared" si="134"/>
        <v>0</v>
      </c>
      <c r="N2116" s="7">
        <f t="shared" si="135"/>
        <v>0</v>
      </c>
      <c r="O2116" s="7">
        <f t="shared" si="136"/>
        <v>0</v>
      </c>
    </row>
    <row r="2117" spans="1:15" s="24" customFormat="1" ht="19.5" customHeight="1" x14ac:dyDescent="0.25">
      <c r="A2117" s="106" t="s">
        <v>3607</v>
      </c>
      <c r="B2117" s="21" t="s">
        <v>3608</v>
      </c>
      <c r="C2117" s="23" t="s">
        <v>49</v>
      </c>
      <c r="D2117" s="23">
        <v>0</v>
      </c>
      <c r="E2117" s="23"/>
      <c r="F2117" s="23">
        <v>24200</v>
      </c>
      <c r="G2117" s="107">
        <f t="shared" si="133"/>
        <v>0</v>
      </c>
      <c r="I2117" s="7">
        <f>SUMIFS(NK_XUAT_NHAP!L:L,NK_XUAT_NHAP!E:E,A2117,NK_XUAT_NHAP!B:B,"PNK")</f>
        <v>0</v>
      </c>
      <c r="J2117" s="7">
        <f>SUMIFS(NK_XUAT_NHAP!O:O,NK_XUAT_NHAP!E:E,A2117,NK_XUAT_NHAP!B:B,"PNK")</f>
        <v>0</v>
      </c>
      <c r="K2117" s="7">
        <f>SUMIFS(NK_XUAT_NHAP!L:L,NK_XUAT_NHAP!E:E,A2117,NK_XUAT_NHAP!B:B,"PXK")</f>
        <v>0</v>
      </c>
      <c r="L2117" s="7">
        <f>SUMIFS(NK_XUAT_NHAP!O:O,NK_XUAT_NHAP!E:E,A2117,NK_XUAT_NHAP!B:B,"PXK")</f>
        <v>0</v>
      </c>
      <c r="M2117" s="7">
        <f t="shared" si="134"/>
        <v>0</v>
      </c>
      <c r="N2117" s="7">
        <f t="shared" si="135"/>
        <v>0</v>
      </c>
      <c r="O2117" s="7">
        <f t="shared" si="136"/>
        <v>0</v>
      </c>
    </row>
    <row r="2118" spans="1:15" ht="19.5" customHeight="1" x14ac:dyDescent="0.25">
      <c r="A2118" s="106" t="s">
        <v>3609</v>
      </c>
      <c r="B2118" s="21" t="s">
        <v>3610</v>
      </c>
      <c r="C2118" s="23" t="s">
        <v>49</v>
      </c>
      <c r="D2118" s="23">
        <v>0</v>
      </c>
      <c r="E2118" s="23"/>
      <c r="F2118" s="23">
        <v>28200</v>
      </c>
      <c r="G2118" s="107">
        <f t="shared" si="133"/>
        <v>0</v>
      </c>
      <c r="I2118" s="7">
        <f>SUMIFS(NK_XUAT_NHAP!L:L,NK_XUAT_NHAP!E:E,A2118,NK_XUAT_NHAP!B:B,"PNK")</f>
        <v>0</v>
      </c>
      <c r="J2118" s="7">
        <f>SUMIFS(NK_XUAT_NHAP!O:O,NK_XUAT_NHAP!E:E,A2118,NK_XUAT_NHAP!B:B,"PNK")</f>
        <v>0</v>
      </c>
      <c r="K2118" s="7">
        <f>SUMIFS(NK_XUAT_NHAP!L:L,NK_XUAT_NHAP!E:E,A2118,NK_XUAT_NHAP!B:B,"PXK")</f>
        <v>0</v>
      </c>
      <c r="L2118" s="7">
        <f>SUMIFS(NK_XUAT_NHAP!O:O,NK_XUAT_NHAP!E:E,A2118,NK_XUAT_NHAP!B:B,"PXK")</f>
        <v>0</v>
      </c>
      <c r="M2118" s="7">
        <f t="shared" si="134"/>
        <v>0</v>
      </c>
      <c r="N2118" s="7">
        <f t="shared" si="135"/>
        <v>0</v>
      </c>
      <c r="O2118" s="7">
        <f t="shared" si="136"/>
        <v>0</v>
      </c>
    </row>
    <row r="2119" spans="1:15" ht="19.5" customHeight="1" x14ac:dyDescent="0.25">
      <c r="A2119" s="106" t="s">
        <v>3611</v>
      </c>
      <c r="B2119" s="21" t="s">
        <v>3612</v>
      </c>
      <c r="C2119" s="23" t="s">
        <v>49</v>
      </c>
      <c r="D2119" s="23">
        <v>0</v>
      </c>
      <c r="E2119" s="23"/>
      <c r="F2119" s="23">
        <v>30380</v>
      </c>
      <c r="G2119" s="107">
        <f t="shared" si="133"/>
        <v>0</v>
      </c>
      <c r="I2119" s="7">
        <f>SUMIFS(NK_XUAT_NHAP!L:L,NK_XUAT_NHAP!E:E,A2119,NK_XUAT_NHAP!B:B,"PNK")</f>
        <v>0</v>
      </c>
      <c r="J2119" s="7">
        <f>SUMIFS(NK_XUAT_NHAP!O:O,NK_XUAT_NHAP!E:E,A2119,NK_XUAT_NHAP!B:B,"PNK")</f>
        <v>0</v>
      </c>
      <c r="K2119" s="7">
        <f>SUMIFS(NK_XUAT_NHAP!L:L,NK_XUAT_NHAP!E:E,A2119,NK_XUAT_NHAP!B:B,"PXK")</f>
        <v>0</v>
      </c>
      <c r="L2119" s="7">
        <f>SUMIFS(NK_XUAT_NHAP!O:O,NK_XUAT_NHAP!E:E,A2119,NK_XUAT_NHAP!B:B,"PXK")</f>
        <v>0</v>
      </c>
      <c r="M2119" s="7">
        <f t="shared" si="134"/>
        <v>0</v>
      </c>
      <c r="N2119" s="7">
        <f t="shared" si="135"/>
        <v>0</v>
      </c>
      <c r="O2119" s="7">
        <f t="shared" si="136"/>
        <v>0</v>
      </c>
    </row>
    <row r="2120" spans="1:15" ht="19.5" customHeight="1" x14ac:dyDescent="0.25">
      <c r="A2120" s="106" t="s">
        <v>3613</v>
      </c>
      <c r="B2120" s="21" t="s">
        <v>3614</v>
      </c>
      <c r="C2120" s="23" t="s">
        <v>49</v>
      </c>
      <c r="D2120" s="23">
        <v>0</v>
      </c>
      <c r="E2120" s="23"/>
      <c r="F2120" s="23">
        <v>33020</v>
      </c>
      <c r="G2120" s="107">
        <f t="shared" si="133"/>
        <v>0</v>
      </c>
      <c r="I2120" s="7">
        <f>SUMIFS(NK_XUAT_NHAP!L:L,NK_XUAT_NHAP!E:E,A2120,NK_XUAT_NHAP!B:B,"PNK")</f>
        <v>0</v>
      </c>
      <c r="J2120" s="7">
        <f>SUMIFS(NK_XUAT_NHAP!O:O,NK_XUAT_NHAP!E:E,A2120,NK_XUAT_NHAP!B:B,"PNK")</f>
        <v>0</v>
      </c>
      <c r="K2120" s="7">
        <f>SUMIFS(NK_XUAT_NHAP!L:L,NK_XUAT_NHAP!E:E,A2120,NK_XUAT_NHAP!B:B,"PXK")</f>
        <v>0</v>
      </c>
      <c r="L2120" s="7">
        <f>SUMIFS(NK_XUAT_NHAP!O:O,NK_XUAT_NHAP!E:E,A2120,NK_XUAT_NHAP!B:B,"PXK")</f>
        <v>0</v>
      </c>
      <c r="M2120" s="7">
        <f t="shared" si="134"/>
        <v>0</v>
      </c>
      <c r="N2120" s="7">
        <f t="shared" si="135"/>
        <v>0</v>
      </c>
      <c r="O2120" s="7">
        <f t="shared" si="136"/>
        <v>0</v>
      </c>
    </row>
    <row r="2121" spans="1:15" ht="19.5" customHeight="1" x14ac:dyDescent="0.25">
      <c r="A2121" s="106" t="s">
        <v>3615</v>
      </c>
      <c r="B2121" s="21" t="s">
        <v>3616</v>
      </c>
      <c r="C2121" s="23" t="s">
        <v>49</v>
      </c>
      <c r="D2121" s="23">
        <v>0</v>
      </c>
      <c r="E2121" s="23"/>
      <c r="F2121" s="23">
        <v>35470</v>
      </c>
      <c r="G2121" s="107">
        <f t="shared" si="133"/>
        <v>0</v>
      </c>
      <c r="I2121" s="7">
        <f>SUMIFS(NK_XUAT_NHAP!L:L,NK_XUAT_NHAP!E:E,A2121,NK_XUAT_NHAP!B:B,"PNK")</f>
        <v>0</v>
      </c>
      <c r="J2121" s="7">
        <f>SUMIFS(NK_XUAT_NHAP!O:O,NK_XUAT_NHAP!E:E,A2121,NK_XUAT_NHAP!B:B,"PNK")</f>
        <v>0</v>
      </c>
      <c r="K2121" s="7">
        <f>SUMIFS(NK_XUAT_NHAP!L:L,NK_XUAT_NHAP!E:E,A2121,NK_XUAT_NHAP!B:B,"PXK")</f>
        <v>0</v>
      </c>
      <c r="L2121" s="7">
        <f>SUMIFS(NK_XUAT_NHAP!O:O,NK_XUAT_NHAP!E:E,A2121,NK_XUAT_NHAP!B:B,"PXK")</f>
        <v>0</v>
      </c>
      <c r="M2121" s="7">
        <f t="shared" si="134"/>
        <v>0</v>
      </c>
      <c r="N2121" s="7">
        <f t="shared" si="135"/>
        <v>0</v>
      </c>
      <c r="O2121" s="7">
        <f t="shared" si="136"/>
        <v>0</v>
      </c>
    </row>
    <row r="2122" spans="1:15" ht="19.5" customHeight="1" x14ac:dyDescent="0.25">
      <c r="A2122" s="106" t="s">
        <v>3617</v>
      </c>
      <c r="B2122" s="21" t="s">
        <v>3618</v>
      </c>
      <c r="C2122" s="23" t="s">
        <v>49</v>
      </c>
      <c r="D2122" s="23">
        <v>0</v>
      </c>
      <c r="E2122" s="23"/>
      <c r="F2122" s="23">
        <v>43610</v>
      </c>
      <c r="G2122" s="107">
        <f t="shared" si="133"/>
        <v>0</v>
      </c>
      <c r="I2122" s="7">
        <f>SUMIFS(NK_XUAT_NHAP!L:L,NK_XUAT_NHAP!E:E,A2122,NK_XUAT_NHAP!B:B,"PNK")</f>
        <v>0</v>
      </c>
      <c r="J2122" s="7">
        <f>SUMIFS(NK_XUAT_NHAP!O:O,NK_XUAT_NHAP!E:E,A2122,NK_XUAT_NHAP!B:B,"PNK")</f>
        <v>0</v>
      </c>
      <c r="K2122" s="7">
        <f>SUMIFS(NK_XUAT_NHAP!L:L,NK_XUAT_NHAP!E:E,A2122,NK_XUAT_NHAP!B:B,"PXK")</f>
        <v>0</v>
      </c>
      <c r="L2122" s="7">
        <f>SUMIFS(NK_XUAT_NHAP!O:O,NK_XUAT_NHAP!E:E,A2122,NK_XUAT_NHAP!B:B,"PXK")</f>
        <v>0</v>
      </c>
      <c r="M2122" s="7">
        <f t="shared" si="134"/>
        <v>0</v>
      </c>
      <c r="N2122" s="7">
        <f t="shared" si="135"/>
        <v>0</v>
      </c>
      <c r="O2122" s="7">
        <f t="shared" si="136"/>
        <v>0</v>
      </c>
    </row>
    <row r="2123" spans="1:15" ht="19.5" customHeight="1" x14ac:dyDescent="0.25">
      <c r="A2123" s="106" t="s">
        <v>3619</v>
      </c>
      <c r="B2123" s="21" t="s">
        <v>3620</v>
      </c>
      <c r="C2123" s="23" t="s">
        <v>2660</v>
      </c>
      <c r="D2123" s="23">
        <v>0</v>
      </c>
      <c r="E2123" s="23"/>
      <c r="F2123" s="23">
        <v>740880</v>
      </c>
      <c r="G2123" s="107">
        <f t="shared" si="133"/>
        <v>0</v>
      </c>
      <c r="I2123" s="7">
        <f>SUMIFS(NK_XUAT_NHAP!L:L,NK_XUAT_NHAP!E:E,A2123,NK_XUAT_NHAP!B:B,"PNK")</f>
        <v>0</v>
      </c>
      <c r="J2123" s="7">
        <f>SUMIFS(NK_XUAT_NHAP!O:O,NK_XUAT_NHAP!E:E,A2123,NK_XUAT_NHAP!B:B,"PNK")</f>
        <v>0</v>
      </c>
      <c r="K2123" s="7">
        <f>SUMIFS(NK_XUAT_NHAP!L:L,NK_XUAT_NHAP!E:E,A2123,NK_XUAT_NHAP!B:B,"PXK")</f>
        <v>0</v>
      </c>
      <c r="L2123" s="7">
        <f>SUMIFS(NK_XUAT_NHAP!O:O,NK_XUAT_NHAP!E:E,A2123,NK_XUAT_NHAP!B:B,"PXK")</f>
        <v>0</v>
      </c>
      <c r="M2123" s="7">
        <f t="shared" si="134"/>
        <v>0</v>
      </c>
      <c r="N2123" s="7">
        <f t="shared" si="135"/>
        <v>0</v>
      </c>
      <c r="O2123" s="7">
        <f t="shared" si="136"/>
        <v>0</v>
      </c>
    </row>
    <row r="2124" spans="1:15" ht="19.5" customHeight="1" x14ac:dyDescent="0.25">
      <c r="A2124" s="106" t="s">
        <v>3621</v>
      </c>
      <c r="B2124" s="21" t="s">
        <v>3622</v>
      </c>
      <c r="C2124" s="23" t="s">
        <v>2660</v>
      </c>
      <c r="D2124" s="23">
        <v>0</v>
      </c>
      <c r="E2124" s="23"/>
      <c r="F2124" s="23">
        <v>602700</v>
      </c>
      <c r="G2124" s="107">
        <f t="shared" si="133"/>
        <v>0</v>
      </c>
      <c r="I2124" s="7">
        <f>SUMIFS(NK_XUAT_NHAP!L:L,NK_XUAT_NHAP!E:E,A2124,NK_XUAT_NHAP!B:B,"PNK")</f>
        <v>0</v>
      </c>
      <c r="J2124" s="7">
        <f>SUMIFS(NK_XUAT_NHAP!O:O,NK_XUAT_NHAP!E:E,A2124,NK_XUAT_NHAP!B:B,"PNK")</f>
        <v>0</v>
      </c>
      <c r="K2124" s="7">
        <f>SUMIFS(NK_XUAT_NHAP!L:L,NK_XUAT_NHAP!E:E,A2124,NK_XUAT_NHAP!B:B,"PXK")</f>
        <v>0</v>
      </c>
      <c r="L2124" s="7">
        <f>SUMIFS(NK_XUAT_NHAP!O:O,NK_XUAT_NHAP!E:E,A2124,NK_XUAT_NHAP!B:B,"PXK")</f>
        <v>0</v>
      </c>
      <c r="M2124" s="7">
        <f t="shared" si="134"/>
        <v>0</v>
      </c>
      <c r="N2124" s="7">
        <f t="shared" si="135"/>
        <v>0</v>
      </c>
      <c r="O2124" s="7">
        <f t="shared" si="136"/>
        <v>0</v>
      </c>
    </row>
    <row r="2125" spans="1:15" ht="19.5" customHeight="1" x14ac:dyDescent="0.25">
      <c r="A2125" s="106" t="s">
        <v>3623</v>
      </c>
      <c r="B2125" s="21" t="s">
        <v>3624</v>
      </c>
      <c r="C2125" s="23" t="s">
        <v>2660</v>
      </c>
      <c r="D2125" s="23">
        <v>0</v>
      </c>
      <c r="E2125" s="23"/>
      <c r="F2125" s="23">
        <v>112700</v>
      </c>
      <c r="G2125" s="107">
        <f t="shared" si="133"/>
        <v>0</v>
      </c>
      <c r="I2125" s="7">
        <f>SUMIFS(NK_XUAT_NHAP!L:L,NK_XUAT_NHAP!E:E,A2125,NK_XUAT_NHAP!B:B,"PNK")</f>
        <v>0</v>
      </c>
      <c r="J2125" s="7">
        <f>SUMIFS(NK_XUAT_NHAP!O:O,NK_XUAT_NHAP!E:E,A2125,NK_XUAT_NHAP!B:B,"PNK")</f>
        <v>0</v>
      </c>
      <c r="K2125" s="7">
        <f>SUMIFS(NK_XUAT_NHAP!L:L,NK_XUAT_NHAP!E:E,A2125,NK_XUAT_NHAP!B:B,"PXK")</f>
        <v>0</v>
      </c>
      <c r="L2125" s="7">
        <f>SUMIFS(NK_XUAT_NHAP!O:O,NK_XUAT_NHAP!E:E,A2125,NK_XUAT_NHAP!B:B,"PXK")</f>
        <v>0</v>
      </c>
      <c r="M2125" s="7">
        <f t="shared" si="134"/>
        <v>0</v>
      </c>
      <c r="N2125" s="7">
        <f t="shared" si="135"/>
        <v>0</v>
      </c>
      <c r="O2125" s="7">
        <f t="shared" si="136"/>
        <v>0</v>
      </c>
    </row>
    <row r="2126" spans="1:15" s="24" customFormat="1" ht="19.5" customHeight="1" x14ac:dyDescent="0.25">
      <c r="A2126" s="106" t="s">
        <v>3625</v>
      </c>
      <c r="B2126" s="21" t="s">
        <v>3626</v>
      </c>
      <c r="C2126" s="23" t="s">
        <v>2660</v>
      </c>
      <c r="D2126" s="23">
        <v>0</v>
      </c>
      <c r="E2126" s="23"/>
      <c r="F2126" s="23">
        <v>157780</v>
      </c>
      <c r="G2126" s="107">
        <f t="shared" si="133"/>
        <v>0</v>
      </c>
      <c r="I2126" s="7">
        <f>SUMIFS(NK_XUAT_NHAP!L:L,NK_XUAT_NHAP!E:E,A2126,NK_XUAT_NHAP!B:B,"PNK")</f>
        <v>0</v>
      </c>
      <c r="J2126" s="7">
        <f>SUMIFS(NK_XUAT_NHAP!O:O,NK_XUAT_NHAP!E:E,A2126,NK_XUAT_NHAP!B:B,"PNK")</f>
        <v>0</v>
      </c>
      <c r="K2126" s="7">
        <f>SUMIFS(NK_XUAT_NHAP!L:L,NK_XUAT_NHAP!E:E,A2126,NK_XUAT_NHAP!B:B,"PXK")</f>
        <v>0</v>
      </c>
      <c r="L2126" s="7">
        <f>SUMIFS(NK_XUAT_NHAP!O:O,NK_XUAT_NHAP!E:E,A2126,NK_XUAT_NHAP!B:B,"PXK")</f>
        <v>0</v>
      </c>
      <c r="M2126" s="7">
        <f t="shared" si="134"/>
        <v>0</v>
      </c>
      <c r="N2126" s="7">
        <f t="shared" si="135"/>
        <v>0</v>
      </c>
      <c r="O2126" s="7">
        <f t="shared" si="136"/>
        <v>0</v>
      </c>
    </row>
    <row r="2127" spans="1:15" ht="19.5" customHeight="1" x14ac:dyDescent="0.25">
      <c r="A2127" s="106" t="s">
        <v>3627</v>
      </c>
      <c r="B2127" s="21" t="s">
        <v>3628</v>
      </c>
      <c r="C2127" s="23" t="s">
        <v>2660</v>
      </c>
      <c r="D2127" s="23">
        <v>0</v>
      </c>
      <c r="E2127" s="23"/>
      <c r="F2127" s="23">
        <v>249900</v>
      </c>
      <c r="G2127" s="107">
        <f t="shared" si="133"/>
        <v>0</v>
      </c>
      <c r="I2127" s="7">
        <f>SUMIFS(NK_XUAT_NHAP!L:L,NK_XUAT_NHAP!E:E,A2127,NK_XUAT_NHAP!B:B,"PNK")</f>
        <v>0</v>
      </c>
      <c r="J2127" s="7">
        <f>SUMIFS(NK_XUAT_NHAP!O:O,NK_XUAT_NHAP!E:E,A2127,NK_XUAT_NHAP!B:B,"PNK")</f>
        <v>0</v>
      </c>
      <c r="K2127" s="7">
        <f>SUMIFS(NK_XUAT_NHAP!L:L,NK_XUAT_NHAP!E:E,A2127,NK_XUAT_NHAP!B:B,"PXK")</f>
        <v>0</v>
      </c>
      <c r="L2127" s="7">
        <f>SUMIFS(NK_XUAT_NHAP!O:O,NK_XUAT_NHAP!E:E,A2127,NK_XUAT_NHAP!B:B,"PXK")</f>
        <v>0</v>
      </c>
      <c r="M2127" s="7">
        <f t="shared" si="134"/>
        <v>0</v>
      </c>
      <c r="N2127" s="7">
        <f t="shared" si="135"/>
        <v>0</v>
      </c>
      <c r="O2127" s="7">
        <f t="shared" si="136"/>
        <v>0</v>
      </c>
    </row>
    <row r="2128" spans="1:15" ht="19.5" customHeight="1" x14ac:dyDescent="0.25">
      <c r="A2128" s="106" t="s">
        <v>3629</v>
      </c>
      <c r="B2128" s="21" t="s">
        <v>3630</v>
      </c>
      <c r="C2128" s="23" t="s">
        <v>2660</v>
      </c>
      <c r="D2128" s="23">
        <v>0</v>
      </c>
      <c r="E2128" s="23"/>
      <c r="F2128" s="23">
        <v>529200</v>
      </c>
      <c r="G2128" s="107">
        <f t="shared" si="133"/>
        <v>0</v>
      </c>
      <c r="I2128" s="7">
        <f>SUMIFS(NK_XUAT_NHAP!L:L,NK_XUAT_NHAP!E:E,A2128,NK_XUAT_NHAP!B:B,"PNK")</f>
        <v>0</v>
      </c>
      <c r="J2128" s="7">
        <f>SUMIFS(NK_XUAT_NHAP!O:O,NK_XUAT_NHAP!E:E,A2128,NK_XUAT_NHAP!B:B,"PNK")</f>
        <v>0</v>
      </c>
      <c r="K2128" s="7">
        <f>SUMIFS(NK_XUAT_NHAP!L:L,NK_XUAT_NHAP!E:E,A2128,NK_XUAT_NHAP!B:B,"PXK")</f>
        <v>0</v>
      </c>
      <c r="L2128" s="7">
        <f>SUMIFS(NK_XUAT_NHAP!O:O,NK_XUAT_NHAP!E:E,A2128,NK_XUAT_NHAP!B:B,"PXK")</f>
        <v>0</v>
      </c>
      <c r="M2128" s="7">
        <f t="shared" si="134"/>
        <v>0</v>
      </c>
      <c r="N2128" s="7">
        <f t="shared" si="135"/>
        <v>0</v>
      </c>
      <c r="O2128" s="7">
        <f t="shared" si="136"/>
        <v>0</v>
      </c>
    </row>
    <row r="2129" spans="1:15" ht="19.5" customHeight="1" x14ac:dyDescent="0.25">
      <c r="A2129" s="106" t="s">
        <v>3631</v>
      </c>
      <c r="B2129" s="21" t="s">
        <v>3632</v>
      </c>
      <c r="C2129" s="23" t="s">
        <v>2660</v>
      </c>
      <c r="D2129" s="23">
        <v>0</v>
      </c>
      <c r="E2129" s="23"/>
      <c r="F2129" s="23">
        <v>284200</v>
      </c>
      <c r="G2129" s="107">
        <f t="shared" si="133"/>
        <v>0</v>
      </c>
      <c r="I2129" s="7">
        <f>SUMIFS(NK_XUAT_NHAP!L:L,NK_XUAT_NHAP!E:E,A2129,NK_XUAT_NHAP!B:B,"PNK")</f>
        <v>0</v>
      </c>
      <c r="J2129" s="7">
        <f>SUMIFS(NK_XUAT_NHAP!O:O,NK_XUAT_NHAP!E:E,A2129,NK_XUAT_NHAP!B:B,"PNK")</f>
        <v>0</v>
      </c>
      <c r="K2129" s="7">
        <f>SUMIFS(NK_XUAT_NHAP!L:L,NK_XUAT_NHAP!E:E,A2129,NK_XUAT_NHAP!B:B,"PXK")</f>
        <v>0</v>
      </c>
      <c r="L2129" s="7">
        <f>SUMIFS(NK_XUAT_NHAP!O:O,NK_XUAT_NHAP!E:E,A2129,NK_XUAT_NHAP!B:B,"PXK")</f>
        <v>0</v>
      </c>
      <c r="M2129" s="7">
        <f t="shared" si="134"/>
        <v>0</v>
      </c>
      <c r="N2129" s="7">
        <f t="shared" si="135"/>
        <v>0</v>
      </c>
      <c r="O2129" s="7">
        <f t="shared" si="136"/>
        <v>0</v>
      </c>
    </row>
    <row r="2130" spans="1:15" ht="19.5" customHeight="1" x14ac:dyDescent="0.25">
      <c r="A2130" s="106" t="s">
        <v>3633</v>
      </c>
      <c r="B2130" s="21" t="s">
        <v>3634</v>
      </c>
      <c r="C2130" s="23" t="s">
        <v>2660</v>
      </c>
      <c r="D2130" s="23">
        <v>0</v>
      </c>
      <c r="E2130" s="23"/>
      <c r="F2130" s="23">
        <v>205800</v>
      </c>
      <c r="G2130" s="107">
        <f t="shared" si="133"/>
        <v>0</v>
      </c>
      <c r="I2130" s="7">
        <f>SUMIFS(NK_XUAT_NHAP!L:L,NK_XUAT_NHAP!E:E,A2130,NK_XUAT_NHAP!B:B,"PNK")</f>
        <v>0</v>
      </c>
      <c r="J2130" s="7">
        <f>SUMIFS(NK_XUAT_NHAP!O:O,NK_XUAT_NHAP!E:E,A2130,NK_XUAT_NHAP!B:B,"PNK")</f>
        <v>0</v>
      </c>
      <c r="K2130" s="7">
        <f>SUMIFS(NK_XUAT_NHAP!L:L,NK_XUAT_NHAP!E:E,A2130,NK_XUAT_NHAP!B:B,"PXK")</f>
        <v>0</v>
      </c>
      <c r="L2130" s="7">
        <f>SUMIFS(NK_XUAT_NHAP!O:O,NK_XUAT_NHAP!E:E,A2130,NK_XUAT_NHAP!B:B,"PXK")</f>
        <v>0</v>
      </c>
      <c r="M2130" s="7">
        <f t="shared" si="134"/>
        <v>0</v>
      </c>
      <c r="N2130" s="7">
        <f t="shared" si="135"/>
        <v>0</v>
      </c>
      <c r="O2130" s="7">
        <f t="shared" si="136"/>
        <v>0</v>
      </c>
    </row>
    <row r="2131" spans="1:15" ht="19.5" customHeight="1" x14ac:dyDescent="0.25">
      <c r="A2131" s="106" t="s">
        <v>3635</v>
      </c>
      <c r="B2131" s="21" t="s">
        <v>3636</v>
      </c>
      <c r="C2131" s="23" t="s">
        <v>2660</v>
      </c>
      <c r="D2131" s="23">
        <v>0</v>
      </c>
      <c r="E2131" s="23"/>
      <c r="F2131" s="23">
        <v>1078000</v>
      </c>
      <c r="G2131" s="107">
        <f t="shared" si="133"/>
        <v>0</v>
      </c>
      <c r="I2131" s="7">
        <f>SUMIFS(NK_XUAT_NHAP!L:L,NK_XUAT_NHAP!E:E,A2131,NK_XUAT_NHAP!B:B,"PNK")</f>
        <v>0</v>
      </c>
      <c r="J2131" s="7">
        <f>SUMIFS(NK_XUAT_NHAP!O:O,NK_XUAT_NHAP!E:E,A2131,NK_XUAT_NHAP!B:B,"PNK")</f>
        <v>0</v>
      </c>
      <c r="K2131" s="7">
        <f>SUMIFS(NK_XUAT_NHAP!L:L,NK_XUAT_NHAP!E:E,A2131,NK_XUAT_NHAP!B:B,"PXK")</f>
        <v>0</v>
      </c>
      <c r="L2131" s="7">
        <f>SUMIFS(NK_XUAT_NHAP!O:O,NK_XUAT_NHAP!E:E,A2131,NK_XUAT_NHAP!B:B,"PXK")</f>
        <v>0</v>
      </c>
      <c r="M2131" s="7">
        <f t="shared" si="134"/>
        <v>0</v>
      </c>
      <c r="N2131" s="7">
        <f t="shared" si="135"/>
        <v>0</v>
      </c>
      <c r="O2131" s="7">
        <f t="shared" si="136"/>
        <v>0</v>
      </c>
    </row>
    <row r="2132" spans="1:15" ht="19.5" customHeight="1" x14ac:dyDescent="0.25">
      <c r="A2132" s="106" t="s">
        <v>3637</v>
      </c>
      <c r="B2132" s="21" t="s">
        <v>3638</v>
      </c>
      <c r="C2132" s="23" t="s">
        <v>2660</v>
      </c>
      <c r="D2132" s="23">
        <v>0</v>
      </c>
      <c r="E2132" s="23"/>
      <c r="F2132" s="23">
        <v>181300</v>
      </c>
      <c r="G2132" s="107">
        <f t="shared" si="133"/>
        <v>0</v>
      </c>
      <c r="I2132" s="7">
        <f>SUMIFS(NK_XUAT_NHAP!L:L,NK_XUAT_NHAP!E:E,A2132,NK_XUAT_NHAP!B:B,"PNK")</f>
        <v>0</v>
      </c>
      <c r="J2132" s="7">
        <f>SUMIFS(NK_XUAT_NHAP!O:O,NK_XUAT_NHAP!E:E,A2132,NK_XUAT_NHAP!B:B,"PNK")</f>
        <v>0</v>
      </c>
      <c r="K2132" s="7">
        <f>SUMIFS(NK_XUAT_NHAP!L:L,NK_XUAT_NHAP!E:E,A2132,NK_XUAT_NHAP!B:B,"PXK")</f>
        <v>0</v>
      </c>
      <c r="L2132" s="7">
        <f>SUMIFS(NK_XUAT_NHAP!O:O,NK_XUAT_NHAP!E:E,A2132,NK_XUAT_NHAP!B:B,"PXK")</f>
        <v>0</v>
      </c>
      <c r="M2132" s="7">
        <f t="shared" si="134"/>
        <v>0</v>
      </c>
      <c r="N2132" s="7">
        <f t="shared" si="135"/>
        <v>0</v>
      </c>
      <c r="O2132" s="7">
        <f t="shared" si="136"/>
        <v>0</v>
      </c>
    </row>
    <row r="2133" spans="1:15" ht="19.5" customHeight="1" x14ac:dyDescent="0.25">
      <c r="A2133" s="106" t="s">
        <v>3639</v>
      </c>
      <c r="B2133" s="21" t="s">
        <v>3640</v>
      </c>
      <c r="C2133" s="23" t="s">
        <v>2660</v>
      </c>
      <c r="D2133" s="23">
        <v>0</v>
      </c>
      <c r="E2133" s="23"/>
      <c r="F2133" s="23">
        <v>49000</v>
      </c>
      <c r="G2133" s="107">
        <f t="shared" si="133"/>
        <v>0</v>
      </c>
      <c r="I2133" s="7">
        <f>SUMIFS(NK_XUAT_NHAP!L:L,NK_XUAT_NHAP!E:E,A2133,NK_XUAT_NHAP!B:B,"PNK")</f>
        <v>0</v>
      </c>
      <c r="J2133" s="7">
        <f>SUMIFS(NK_XUAT_NHAP!O:O,NK_XUAT_NHAP!E:E,A2133,NK_XUAT_NHAP!B:B,"PNK")</f>
        <v>0</v>
      </c>
      <c r="K2133" s="7">
        <f>SUMIFS(NK_XUAT_NHAP!L:L,NK_XUAT_NHAP!E:E,A2133,NK_XUAT_NHAP!B:B,"PXK")</f>
        <v>0</v>
      </c>
      <c r="L2133" s="7">
        <f>SUMIFS(NK_XUAT_NHAP!O:O,NK_XUAT_NHAP!E:E,A2133,NK_XUAT_NHAP!B:B,"PXK")</f>
        <v>0</v>
      </c>
      <c r="M2133" s="7">
        <f t="shared" si="134"/>
        <v>0</v>
      </c>
      <c r="N2133" s="7">
        <f t="shared" si="135"/>
        <v>0</v>
      </c>
      <c r="O2133" s="7">
        <f t="shared" si="136"/>
        <v>0</v>
      </c>
    </row>
    <row r="2134" spans="1:15" ht="19.5" customHeight="1" x14ac:dyDescent="0.25">
      <c r="A2134" s="106" t="s">
        <v>3641</v>
      </c>
      <c r="B2134" s="21" t="s">
        <v>3642</v>
      </c>
      <c r="C2134" s="23" t="s">
        <v>52</v>
      </c>
      <c r="D2134" s="23">
        <v>0</v>
      </c>
      <c r="E2134" s="23"/>
      <c r="F2134" s="23">
        <v>362600</v>
      </c>
      <c r="G2134" s="107">
        <f t="shared" si="133"/>
        <v>0</v>
      </c>
      <c r="I2134" s="7">
        <f>SUMIFS(NK_XUAT_NHAP!L:L,NK_XUAT_NHAP!E:E,A2134,NK_XUAT_NHAP!B:B,"PNK")</f>
        <v>0</v>
      </c>
      <c r="J2134" s="7">
        <f>SUMIFS(NK_XUAT_NHAP!O:O,NK_XUAT_NHAP!E:E,A2134,NK_XUAT_NHAP!B:B,"PNK")</f>
        <v>0</v>
      </c>
      <c r="K2134" s="7">
        <f>SUMIFS(NK_XUAT_NHAP!L:L,NK_XUAT_NHAP!E:E,A2134,NK_XUAT_NHAP!B:B,"PXK")</f>
        <v>0</v>
      </c>
      <c r="L2134" s="7">
        <f>SUMIFS(NK_XUAT_NHAP!O:O,NK_XUAT_NHAP!E:E,A2134,NK_XUAT_NHAP!B:B,"PXK")</f>
        <v>0</v>
      </c>
      <c r="M2134" s="7">
        <f t="shared" si="134"/>
        <v>0</v>
      </c>
      <c r="N2134" s="7">
        <f t="shared" si="135"/>
        <v>0</v>
      </c>
      <c r="O2134" s="7">
        <f t="shared" si="136"/>
        <v>0</v>
      </c>
    </row>
    <row r="2135" spans="1:15" ht="19.5" customHeight="1" x14ac:dyDescent="0.25">
      <c r="A2135" s="106" t="s">
        <v>3643</v>
      </c>
      <c r="B2135" s="21" t="s">
        <v>3644</v>
      </c>
      <c r="C2135" s="23" t="s">
        <v>52</v>
      </c>
      <c r="D2135" s="23">
        <v>0</v>
      </c>
      <c r="E2135" s="23"/>
      <c r="F2135" s="23">
        <v>117600</v>
      </c>
      <c r="G2135" s="107">
        <f t="shared" si="133"/>
        <v>0</v>
      </c>
      <c r="I2135" s="7">
        <f>SUMIFS(NK_XUAT_NHAP!L:L,NK_XUAT_NHAP!E:E,A2135,NK_XUAT_NHAP!B:B,"PNK")</f>
        <v>0</v>
      </c>
      <c r="J2135" s="7">
        <f>SUMIFS(NK_XUAT_NHAP!O:O,NK_XUAT_NHAP!E:E,A2135,NK_XUAT_NHAP!B:B,"PNK")</f>
        <v>0</v>
      </c>
      <c r="K2135" s="7">
        <f>SUMIFS(NK_XUAT_NHAP!L:L,NK_XUAT_NHAP!E:E,A2135,NK_XUAT_NHAP!B:B,"PXK")</f>
        <v>0</v>
      </c>
      <c r="L2135" s="7">
        <f>SUMIFS(NK_XUAT_NHAP!O:O,NK_XUAT_NHAP!E:E,A2135,NK_XUAT_NHAP!B:B,"PXK")</f>
        <v>0</v>
      </c>
      <c r="M2135" s="7">
        <f t="shared" si="134"/>
        <v>0</v>
      </c>
      <c r="N2135" s="7">
        <f t="shared" si="135"/>
        <v>0</v>
      </c>
      <c r="O2135" s="7">
        <f t="shared" si="136"/>
        <v>0</v>
      </c>
    </row>
    <row r="2136" spans="1:15" ht="19.5" customHeight="1" x14ac:dyDescent="0.25">
      <c r="A2136" s="106" t="s">
        <v>3645</v>
      </c>
      <c r="B2136" s="21" t="s">
        <v>3646</v>
      </c>
      <c r="C2136" s="23" t="s">
        <v>52</v>
      </c>
      <c r="D2136" s="23">
        <v>0</v>
      </c>
      <c r="E2136" s="23"/>
      <c r="F2136" s="23">
        <v>99960</v>
      </c>
      <c r="G2136" s="107">
        <f t="shared" si="133"/>
        <v>0</v>
      </c>
      <c r="I2136" s="7">
        <f>SUMIFS(NK_XUAT_NHAP!L:L,NK_XUAT_NHAP!E:E,A2136,NK_XUAT_NHAP!B:B,"PNK")</f>
        <v>0</v>
      </c>
      <c r="J2136" s="7">
        <f>SUMIFS(NK_XUAT_NHAP!O:O,NK_XUAT_NHAP!E:E,A2136,NK_XUAT_NHAP!B:B,"PNK")</f>
        <v>0</v>
      </c>
      <c r="K2136" s="7">
        <f>SUMIFS(NK_XUAT_NHAP!L:L,NK_XUAT_NHAP!E:E,A2136,NK_XUAT_NHAP!B:B,"PXK")</f>
        <v>0</v>
      </c>
      <c r="L2136" s="7">
        <f>SUMIFS(NK_XUAT_NHAP!O:O,NK_XUAT_NHAP!E:E,A2136,NK_XUAT_NHAP!B:B,"PXK")</f>
        <v>0</v>
      </c>
      <c r="M2136" s="7">
        <f t="shared" si="134"/>
        <v>0</v>
      </c>
      <c r="N2136" s="7">
        <f t="shared" si="135"/>
        <v>0</v>
      </c>
      <c r="O2136" s="7">
        <f t="shared" si="136"/>
        <v>0</v>
      </c>
    </row>
    <row r="2137" spans="1:15" ht="19.5" customHeight="1" x14ac:dyDescent="0.25">
      <c r="A2137" s="106" t="s">
        <v>3647</v>
      </c>
      <c r="B2137" s="21" t="s">
        <v>3648</v>
      </c>
      <c r="C2137" s="23" t="s">
        <v>49</v>
      </c>
      <c r="D2137" s="23">
        <v>0</v>
      </c>
      <c r="E2137" s="23"/>
      <c r="F2137" s="23">
        <v>392000</v>
      </c>
      <c r="G2137" s="107">
        <f t="shared" si="133"/>
        <v>0</v>
      </c>
      <c r="I2137" s="7">
        <f>SUMIFS(NK_XUAT_NHAP!L:L,NK_XUAT_NHAP!E:E,A2137,NK_XUAT_NHAP!B:B,"PNK")</f>
        <v>0</v>
      </c>
      <c r="J2137" s="7">
        <f>SUMIFS(NK_XUAT_NHAP!O:O,NK_XUAT_NHAP!E:E,A2137,NK_XUAT_NHAP!B:B,"PNK")</f>
        <v>0</v>
      </c>
      <c r="K2137" s="7">
        <f>SUMIFS(NK_XUAT_NHAP!L:L,NK_XUAT_NHAP!E:E,A2137,NK_XUAT_NHAP!B:B,"PXK")</f>
        <v>0</v>
      </c>
      <c r="L2137" s="7">
        <f>SUMIFS(NK_XUAT_NHAP!O:O,NK_XUAT_NHAP!E:E,A2137,NK_XUAT_NHAP!B:B,"PXK")</f>
        <v>0</v>
      </c>
      <c r="M2137" s="7">
        <f t="shared" si="134"/>
        <v>0</v>
      </c>
      <c r="N2137" s="7">
        <f t="shared" si="135"/>
        <v>0</v>
      </c>
      <c r="O2137" s="7">
        <f t="shared" si="136"/>
        <v>0</v>
      </c>
    </row>
    <row r="2138" spans="1:15" ht="19.5" customHeight="1" x14ac:dyDescent="0.25">
      <c r="A2138" s="106" t="s">
        <v>3649</v>
      </c>
      <c r="B2138" s="21" t="s">
        <v>3650</v>
      </c>
      <c r="C2138" s="23" t="s">
        <v>52</v>
      </c>
      <c r="D2138" s="23">
        <v>0</v>
      </c>
      <c r="E2138" s="23"/>
      <c r="F2138" s="23">
        <v>95150</v>
      </c>
      <c r="G2138" s="107">
        <f t="shared" si="133"/>
        <v>0</v>
      </c>
      <c r="I2138" s="7">
        <f>SUMIFS(NK_XUAT_NHAP!L:L,NK_XUAT_NHAP!E:E,A2138,NK_XUAT_NHAP!B:B,"PNK")</f>
        <v>0</v>
      </c>
      <c r="J2138" s="7">
        <f>SUMIFS(NK_XUAT_NHAP!O:O,NK_XUAT_NHAP!E:E,A2138,NK_XUAT_NHAP!B:B,"PNK")</f>
        <v>0</v>
      </c>
      <c r="K2138" s="7">
        <f>SUMIFS(NK_XUAT_NHAP!L:L,NK_XUAT_NHAP!E:E,A2138,NK_XUAT_NHAP!B:B,"PXK")</f>
        <v>0</v>
      </c>
      <c r="L2138" s="7">
        <f>SUMIFS(NK_XUAT_NHAP!O:O,NK_XUAT_NHAP!E:E,A2138,NK_XUAT_NHAP!B:B,"PXK")</f>
        <v>0</v>
      </c>
      <c r="M2138" s="7">
        <f t="shared" si="134"/>
        <v>0</v>
      </c>
      <c r="N2138" s="7">
        <f t="shared" si="135"/>
        <v>0</v>
      </c>
      <c r="O2138" s="7">
        <f t="shared" si="136"/>
        <v>0</v>
      </c>
    </row>
    <row r="2139" spans="1:15" ht="19.5" customHeight="1" x14ac:dyDescent="0.25">
      <c r="A2139" s="106" t="s">
        <v>3651</v>
      </c>
      <c r="B2139" s="21" t="s">
        <v>3652</v>
      </c>
      <c r="C2139" s="23" t="s">
        <v>52</v>
      </c>
      <c r="D2139" s="23">
        <v>0</v>
      </c>
      <c r="E2139" s="23"/>
      <c r="F2139" s="23">
        <v>89080</v>
      </c>
      <c r="G2139" s="107">
        <f t="shared" si="133"/>
        <v>0</v>
      </c>
      <c r="I2139" s="7">
        <f>SUMIFS(NK_XUAT_NHAP!L:L,NK_XUAT_NHAP!E:E,A2139,NK_XUAT_NHAP!B:B,"PNK")</f>
        <v>0</v>
      </c>
      <c r="J2139" s="7">
        <f>SUMIFS(NK_XUAT_NHAP!O:O,NK_XUAT_NHAP!E:E,A2139,NK_XUAT_NHAP!B:B,"PNK")</f>
        <v>0</v>
      </c>
      <c r="K2139" s="7">
        <f>SUMIFS(NK_XUAT_NHAP!L:L,NK_XUAT_NHAP!E:E,A2139,NK_XUAT_NHAP!B:B,"PXK")</f>
        <v>0</v>
      </c>
      <c r="L2139" s="7">
        <f>SUMIFS(NK_XUAT_NHAP!O:O,NK_XUAT_NHAP!E:E,A2139,NK_XUAT_NHAP!B:B,"PXK")</f>
        <v>0</v>
      </c>
      <c r="M2139" s="7">
        <f t="shared" si="134"/>
        <v>0</v>
      </c>
      <c r="N2139" s="7">
        <f t="shared" si="135"/>
        <v>0</v>
      </c>
      <c r="O2139" s="7">
        <f t="shared" si="136"/>
        <v>0</v>
      </c>
    </row>
    <row r="2140" spans="1:15" ht="19.5" customHeight="1" x14ac:dyDescent="0.25">
      <c r="A2140" s="106" t="s">
        <v>3653</v>
      </c>
      <c r="B2140" s="21" t="s">
        <v>3654</v>
      </c>
      <c r="C2140" s="23" t="s">
        <v>52</v>
      </c>
      <c r="D2140" s="23">
        <v>0</v>
      </c>
      <c r="E2140" s="23"/>
      <c r="F2140" s="23">
        <v>86240</v>
      </c>
      <c r="G2140" s="107">
        <f t="shared" si="133"/>
        <v>0</v>
      </c>
      <c r="I2140" s="7">
        <f>SUMIFS(NK_XUAT_NHAP!L:L,NK_XUAT_NHAP!E:E,A2140,NK_XUAT_NHAP!B:B,"PNK")</f>
        <v>0</v>
      </c>
      <c r="J2140" s="7">
        <f>SUMIFS(NK_XUAT_NHAP!O:O,NK_XUAT_NHAP!E:E,A2140,NK_XUAT_NHAP!B:B,"PNK")</f>
        <v>0</v>
      </c>
      <c r="K2140" s="7">
        <f>SUMIFS(NK_XUAT_NHAP!L:L,NK_XUAT_NHAP!E:E,A2140,NK_XUAT_NHAP!B:B,"PXK")</f>
        <v>0</v>
      </c>
      <c r="L2140" s="7">
        <f>SUMIFS(NK_XUAT_NHAP!O:O,NK_XUAT_NHAP!E:E,A2140,NK_XUAT_NHAP!B:B,"PXK")</f>
        <v>0</v>
      </c>
      <c r="M2140" s="7">
        <f t="shared" si="134"/>
        <v>0</v>
      </c>
      <c r="N2140" s="7">
        <f t="shared" si="135"/>
        <v>0</v>
      </c>
      <c r="O2140" s="7">
        <f t="shared" si="136"/>
        <v>0</v>
      </c>
    </row>
    <row r="2141" spans="1:15" ht="19.5" customHeight="1" x14ac:dyDescent="0.25">
      <c r="A2141" s="106" t="s">
        <v>3655</v>
      </c>
      <c r="B2141" s="21" t="s">
        <v>3656</v>
      </c>
      <c r="C2141" s="23" t="s">
        <v>52</v>
      </c>
      <c r="D2141" s="23">
        <v>0</v>
      </c>
      <c r="E2141" s="23"/>
      <c r="F2141" s="23">
        <v>90940</v>
      </c>
      <c r="G2141" s="107">
        <f t="shared" si="133"/>
        <v>0</v>
      </c>
      <c r="I2141" s="7">
        <f>SUMIFS(NK_XUAT_NHAP!L:L,NK_XUAT_NHAP!E:E,A2141,NK_XUAT_NHAP!B:B,"PNK")</f>
        <v>0</v>
      </c>
      <c r="J2141" s="7">
        <f>SUMIFS(NK_XUAT_NHAP!O:O,NK_XUAT_NHAP!E:E,A2141,NK_XUAT_NHAP!B:B,"PNK")</f>
        <v>0</v>
      </c>
      <c r="K2141" s="7">
        <f>SUMIFS(NK_XUAT_NHAP!L:L,NK_XUAT_NHAP!E:E,A2141,NK_XUAT_NHAP!B:B,"PXK")</f>
        <v>0</v>
      </c>
      <c r="L2141" s="7">
        <f>SUMIFS(NK_XUAT_NHAP!O:O,NK_XUAT_NHAP!E:E,A2141,NK_XUAT_NHAP!B:B,"PXK")</f>
        <v>0</v>
      </c>
      <c r="M2141" s="7">
        <f t="shared" si="134"/>
        <v>0</v>
      </c>
      <c r="N2141" s="7">
        <f t="shared" si="135"/>
        <v>0</v>
      </c>
      <c r="O2141" s="7">
        <f t="shared" si="136"/>
        <v>0</v>
      </c>
    </row>
    <row r="2142" spans="1:15" ht="19.5" customHeight="1" x14ac:dyDescent="0.25">
      <c r="A2142" s="106" t="s">
        <v>3657</v>
      </c>
      <c r="B2142" s="21" t="s">
        <v>3658</v>
      </c>
      <c r="C2142" s="23" t="s">
        <v>52</v>
      </c>
      <c r="D2142" s="23">
        <v>0</v>
      </c>
      <c r="E2142" s="23"/>
      <c r="F2142" s="23">
        <v>83880</v>
      </c>
      <c r="G2142" s="107">
        <f t="shared" si="133"/>
        <v>0</v>
      </c>
      <c r="I2142" s="7">
        <f>SUMIFS(NK_XUAT_NHAP!L:L,NK_XUAT_NHAP!E:E,A2142,NK_XUAT_NHAP!B:B,"PNK")</f>
        <v>0</v>
      </c>
      <c r="J2142" s="7">
        <f>SUMIFS(NK_XUAT_NHAP!O:O,NK_XUAT_NHAP!E:E,A2142,NK_XUAT_NHAP!B:B,"PNK")</f>
        <v>0</v>
      </c>
      <c r="K2142" s="7">
        <f>SUMIFS(NK_XUAT_NHAP!L:L,NK_XUAT_NHAP!E:E,A2142,NK_XUAT_NHAP!B:B,"PXK")</f>
        <v>0</v>
      </c>
      <c r="L2142" s="7">
        <f>SUMIFS(NK_XUAT_NHAP!O:O,NK_XUAT_NHAP!E:E,A2142,NK_XUAT_NHAP!B:B,"PXK")</f>
        <v>0</v>
      </c>
      <c r="M2142" s="7">
        <f t="shared" si="134"/>
        <v>0</v>
      </c>
      <c r="N2142" s="7">
        <f t="shared" si="135"/>
        <v>0</v>
      </c>
      <c r="O2142" s="7">
        <f t="shared" si="136"/>
        <v>0</v>
      </c>
    </row>
    <row r="2143" spans="1:15" ht="19.5" customHeight="1" x14ac:dyDescent="0.25">
      <c r="A2143" s="106" t="s">
        <v>3659</v>
      </c>
      <c r="B2143" s="21" t="s">
        <v>3660</v>
      </c>
      <c r="C2143" s="23" t="s">
        <v>52</v>
      </c>
      <c r="D2143" s="23">
        <v>0</v>
      </c>
      <c r="E2143" s="23"/>
      <c r="F2143" s="23">
        <v>83880</v>
      </c>
      <c r="G2143" s="107">
        <f t="shared" si="133"/>
        <v>0</v>
      </c>
      <c r="I2143" s="7">
        <f>SUMIFS(NK_XUAT_NHAP!L:L,NK_XUAT_NHAP!E:E,A2143,NK_XUAT_NHAP!B:B,"PNK")</f>
        <v>0</v>
      </c>
      <c r="J2143" s="7">
        <f>SUMIFS(NK_XUAT_NHAP!O:O,NK_XUAT_NHAP!E:E,A2143,NK_XUAT_NHAP!B:B,"PNK")</f>
        <v>0</v>
      </c>
      <c r="K2143" s="7">
        <f>SUMIFS(NK_XUAT_NHAP!L:L,NK_XUAT_NHAP!E:E,A2143,NK_XUAT_NHAP!B:B,"PXK")</f>
        <v>0</v>
      </c>
      <c r="L2143" s="7">
        <f>SUMIFS(NK_XUAT_NHAP!O:O,NK_XUAT_NHAP!E:E,A2143,NK_XUAT_NHAP!B:B,"PXK")</f>
        <v>0</v>
      </c>
      <c r="M2143" s="7">
        <f t="shared" si="134"/>
        <v>0</v>
      </c>
      <c r="N2143" s="7">
        <f t="shared" si="135"/>
        <v>0</v>
      </c>
      <c r="O2143" s="7">
        <f t="shared" si="136"/>
        <v>0</v>
      </c>
    </row>
    <row r="2144" spans="1:15" s="24" customFormat="1" ht="19.5" customHeight="1" x14ac:dyDescent="0.25">
      <c r="A2144" s="106" t="s">
        <v>3661</v>
      </c>
      <c r="B2144" s="21" t="s">
        <v>3662</v>
      </c>
      <c r="C2144" s="23" t="s">
        <v>2660</v>
      </c>
      <c r="D2144" s="23">
        <v>0</v>
      </c>
      <c r="E2144" s="23"/>
      <c r="F2144" s="23">
        <v>905520</v>
      </c>
      <c r="G2144" s="107">
        <f t="shared" si="133"/>
        <v>0</v>
      </c>
      <c r="I2144" s="7">
        <f>SUMIFS(NK_XUAT_NHAP!L:L,NK_XUAT_NHAP!E:E,A2144,NK_XUAT_NHAP!B:B,"PNK")</f>
        <v>0</v>
      </c>
      <c r="J2144" s="7">
        <f>SUMIFS(NK_XUAT_NHAP!O:O,NK_XUAT_NHAP!E:E,A2144,NK_XUAT_NHAP!B:B,"PNK")</f>
        <v>0</v>
      </c>
      <c r="K2144" s="7">
        <f>SUMIFS(NK_XUAT_NHAP!L:L,NK_XUAT_NHAP!E:E,A2144,NK_XUAT_NHAP!B:B,"PXK")</f>
        <v>0</v>
      </c>
      <c r="L2144" s="7">
        <f>SUMIFS(NK_XUAT_NHAP!O:O,NK_XUAT_NHAP!E:E,A2144,NK_XUAT_NHAP!B:B,"PXK")</f>
        <v>0</v>
      </c>
      <c r="M2144" s="7">
        <f t="shared" si="134"/>
        <v>0</v>
      </c>
      <c r="N2144" s="7">
        <f t="shared" si="135"/>
        <v>0</v>
      </c>
      <c r="O2144" s="7">
        <f t="shared" si="136"/>
        <v>0</v>
      </c>
    </row>
    <row r="2145" spans="1:15" ht="19.5" customHeight="1" x14ac:dyDescent="0.25">
      <c r="A2145" s="106" t="s">
        <v>3663</v>
      </c>
      <c r="B2145" s="21" t="s">
        <v>3664</v>
      </c>
      <c r="C2145" s="23" t="s">
        <v>2660</v>
      </c>
      <c r="D2145" s="23">
        <v>0</v>
      </c>
      <c r="E2145" s="23"/>
      <c r="F2145" s="23">
        <v>103680</v>
      </c>
      <c r="G2145" s="107">
        <f t="shared" si="133"/>
        <v>0</v>
      </c>
      <c r="I2145" s="7">
        <f>SUMIFS(NK_XUAT_NHAP!L:L,NK_XUAT_NHAP!E:E,A2145,NK_XUAT_NHAP!B:B,"PNK")</f>
        <v>0</v>
      </c>
      <c r="J2145" s="7">
        <f>SUMIFS(NK_XUAT_NHAP!O:O,NK_XUAT_NHAP!E:E,A2145,NK_XUAT_NHAP!B:B,"PNK")</f>
        <v>0</v>
      </c>
      <c r="K2145" s="7">
        <f>SUMIFS(NK_XUAT_NHAP!L:L,NK_XUAT_NHAP!E:E,A2145,NK_XUAT_NHAP!B:B,"PXK")</f>
        <v>0</v>
      </c>
      <c r="L2145" s="7">
        <f>SUMIFS(NK_XUAT_NHAP!O:O,NK_XUAT_NHAP!E:E,A2145,NK_XUAT_NHAP!B:B,"PXK")</f>
        <v>0</v>
      </c>
      <c r="M2145" s="7">
        <f t="shared" si="134"/>
        <v>0</v>
      </c>
      <c r="N2145" s="7">
        <f t="shared" si="135"/>
        <v>0</v>
      </c>
      <c r="O2145" s="7">
        <f t="shared" si="136"/>
        <v>0</v>
      </c>
    </row>
    <row r="2146" spans="1:15" ht="19.5" customHeight="1" x14ac:dyDescent="0.25">
      <c r="A2146" s="106" t="s">
        <v>3665</v>
      </c>
      <c r="B2146" s="21" t="s">
        <v>3666</v>
      </c>
      <c r="C2146" s="23" t="s">
        <v>49</v>
      </c>
      <c r="D2146" s="23">
        <v>0</v>
      </c>
      <c r="E2146" s="23"/>
      <c r="F2146" s="23">
        <v>107800</v>
      </c>
      <c r="G2146" s="107">
        <f t="shared" si="133"/>
        <v>0</v>
      </c>
      <c r="I2146" s="7">
        <f>SUMIFS(NK_XUAT_NHAP!L:L,NK_XUAT_NHAP!E:E,A2146,NK_XUAT_NHAP!B:B,"PNK")</f>
        <v>0</v>
      </c>
      <c r="J2146" s="7">
        <f>SUMIFS(NK_XUAT_NHAP!O:O,NK_XUAT_NHAP!E:E,A2146,NK_XUAT_NHAP!B:B,"PNK")</f>
        <v>0</v>
      </c>
      <c r="K2146" s="7">
        <f>SUMIFS(NK_XUAT_NHAP!L:L,NK_XUAT_NHAP!E:E,A2146,NK_XUAT_NHAP!B:B,"PXK")</f>
        <v>0</v>
      </c>
      <c r="L2146" s="7">
        <f>SUMIFS(NK_XUAT_NHAP!O:O,NK_XUAT_NHAP!E:E,A2146,NK_XUAT_NHAP!B:B,"PXK")</f>
        <v>0</v>
      </c>
      <c r="M2146" s="7">
        <f t="shared" si="134"/>
        <v>0</v>
      </c>
      <c r="N2146" s="7">
        <f t="shared" si="135"/>
        <v>0</v>
      </c>
      <c r="O2146" s="7">
        <f t="shared" si="136"/>
        <v>0</v>
      </c>
    </row>
    <row r="2147" spans="1:15" ht="19.5" customHeight="1" x14ac:dyDescent="0.25">
      <c r="A2147" s="106" t="s">
        <v>3667</v>
      </c>
      <c r="B2147" s="21" t="s">
        <v>3668</v>
      </c>
      <c r="C2147" s="23" t="s">
        <v>49</v>
      </c>
      <c r="D2147" s="23">
        <v>0</v>
      </c>
      <c r="E2147" s="23"/>
      <c r="F2147" s="23">
        <v>735000</v>
      </c>
      <c r="G2147" s="107">
        <f t="shared" si="133"/>
        <v>0</v>
      </c>
      <c r="I2147" s="7">
        <f>SUMIFS(NK_XUAT_NHAP!L:L,NK_XUAT_NHAP!E:E,A2147,NK_XUAT_NHAP!B:B,"PNK")</f>
        <v>0</v>
      </c>
      <c r="J2147" s="7">
        <f>SUMIFS(NK_XUAT_NHAP!O:O,NK_XUAT_NHAP!E:E,A2147,NK_XUAT_NHAP!B:B,"PNK")</f>
        <v>0</v>
      </c>
      <c r="K2147" s="7">
        <f>SUMIFS(NK_XUAT_NHAP!L:L,NK_XUAT_NHAP!E:E,A2147,NK_XUAT_NHAP!B:B,"PXK")</f>
        <v>0</v>
      </c>
      <c r="L2147" s="7">
        <f>SUMIFS(NK_XUAT_NHAP!O:O,NK_XUAT_NHAP!E:E,A2147,NK_XUAT_NHAP!B:B,"PXK")</f>
        <v>0</v>
      </c>
      <c r="M2147" s="7">
        <f t="shared" si="134"/>
        <v>0</v>
      </c>
      <c r="N2147" s="7">
        <f t="shared" si="135"/>
        <v>0</v>
      </c>
      <c r="O2147" s="7">
        <f t="shared" si="136"/>
        <v>0</v>
      </c>
    </row>
    <row r="2148" spans="1:15" ht="19.5" customHeight="1" x14ac:dyDescent="0.25">
      <c r="A2148" s="106" t="s">
        <v>3669</v>
      </c>
      <c r="B2148" s="21" t="s">
        <v>3670</v>
      </c>
      <c r="C2148" s="23" t="s">
        <v>49</v>
      </c>
      <c r="D2148" s="23">
        <v>0</v>
      </c>
      <c r="E2148" s="23"/>
      <c r="F2148" s="23">
        <v>592000</v>
      </c>
      <c r="G2148" s="107">
        <f t="shared" si="133"/>
        <v>0</v>
      </c>
      <c r="I2148" s="7">
        <f>SUMIFS(NK_XUAT_NHAP!L:L,NK_XUAT_NHAP!E:E,A2148,NK_XUAT_NHAP!B:B,"PNK")</f>
        <v>0</v>
      </c>
      <c r="J2148" s="7">
        <f>SUMIFS(NK_XUAT_NHAP!O:O,NK_XUAT_NHAP!E:E,A2148,NK_XUAT_NHAP!B:B,"PNK")</f>
        <v>0</v>
      </c>
      <c r="K2148" s="7">
        <f>SUMIFS(NK_XUAT_NHAP!L:L,NK_XUAT_NHAP!E:E,A2148,NK_XUAT_NHAP!B:B,"PXK")</f>
        <v>0</v>
      </c>
      <c r="L2148" s="7">
        <f>SUMIFS(NK_XUAT_NHAP!O:O,NK_XUAT_NHAP!E:E,A2148,NK_XUAT_NHAP!B:B,"PXK")</f>
        <v>0</v>
      </c>
      <c r="M2148" s="7">
        <f t="shared" si="134"/>
        <v>0</v>
      </c>
      <c r="N2148" s="7">
        <f t="shared" si="135"/>
        <v>0</v>
      </c>
      <c r="O2148" s="7">
        <f t="shared" si="136"/>
        <v>0</v>
      </c>
    </row>
    <row r="2149" spans="1:15" ht="19.5" customHeight="1" x14ac:dyDescent="0.25">
      <c r="A2149" s="106" t="s">
        <v>3671</v>
      </c>
      <c r="B2149" s="21" t="s">
        <v>3672</v>
      </c>
      <c r="C2149" s="23" t="s">
        <v>49</v>
      </c>
      <c r="D2149" s="23">
        <v>0</v>
      </c>
      <c r="E2149" s="23"/>
      <c r="F2149" s="23">
        <v>225400</v>
      </c>
      <c r="G2149" s="107">
        <f t="shared" si="133"/>
        <v>0</v>
      </c>
      <c r="I2149" s="7">
        <f>SUMIFS(NK_XUAT_NHAP!L:L,NK_XUAT_NHAP!E:E,A2149,NK_XUAT_NHAP!B:B,"PNK")</f>
        <v>0</v>
      </c>
      <c r="J2149" s="7">
        <f>SUMIFS(NK_XUAT_NHAP!O:O,NK_XUAT_NHAP!E:E,A2149,NK_XUAT_NHAP!B:B,"PNK")</f>
        <v>0</v>
      </c>
      <c r="K2149" s="7">
        <f>SUMIFS(NK_XUAT_NHAP!L:L,NK_XUAT_NHAP!E:E,A2149,NK_XUAT_NHAP!B:B,"PXK")</f>
        <v>0</v>
      </c>
      <c r="L2149" s="7">
        <f>SUMIFS(NK_XUAT_NHAP!O:O,NK_XUAT_NHAP!E:E,A2149,NK_XUAT_NHAP!B:B,"PXK")</f>
        <v>0</v>
      </c>
      <c r="M2149" s="7">
        <f t="shared" si="134"/>
        <v>0</v>
      </c>
      <c r="N2149" s="7">
        <f t="shared" si="135"/>
        <v>0</v>
      </c>
      <c r="O2149" s="7">
        <f t="shared" si="136"/>
        <v>0</v>
      </c>
    </row>
    <row r="2150" spans="1:15" ht="19.5" customHeight="1" x14ac:dyDescent="0.25">
      <c r="A2150" s="106" t="s">
        <v>3673</v>
      </c>
      <c r="B2150" s="21" t="s">
        <v>3674</v>
      </c>
      <c r="C2150" s="23" t="s">
        <v>49</v>
      </c>
      <c r="D2150" s="23">
        <v>0</v>
      </c>
      <c r="E2150" s="23"/>
      <c r="F2150" s="23">
        <v>1326330</v>
      </c>
      <c r="G2150" s="107">
        <f t="shared" si="133"/>
        <v>0</v>
      </c>
      <c r="I2150" s="7">
        <f>SUMIFS(NK_XUAT_NHAP!L:L,NK_XUAT_NHAP!E:E,A2150,NK_XUAT_NHAP!B:B,"PNK")</f>
        <v>0</v>
      </c>
      <c r="J2150" s="7">
        <f>SUMIFS(NK_XUAT_NHAP!O:O,NK_XUAT_NHAP!E:E,A2150,NK_XUAT_NHAP!B:B,"PNK")</f>
        <v>0</v>
      </c>
      <c r="K2150" s="7">
        <f>SUMIFS(NK_XUAT_NHAP!L:L,NK_XUAT_NHAP!E:E,A2150,NK_XUAT_NHAP!B:B,"PXK")</f>
        <v>0</v>
      </c>
      <c r="L2150" s="7">
        <f>SUMIFS(NK_XUAT_NHAP!O:O,NK_XUAT_NHAP!E:E,A2150,NK_XUAT_NHAP!B:B,"PXK")</f>
        <v>0</v>
      </c>
      <c r="M2150" s="7">
        <f t="shared" si="134"/>
        <v>0</v>
      </c>
      <c r="N2150" s="7">
        <f t="shared" si="135"/>
        <v>0</v>
      </c>
      <c r="O2150" s="7">
        <f t="shared" si="136"/>
        <v>0</v>
      </c>
    </row>
    <row r="2151" spans="1:15" ht="19.5" customHeight="1" x14ac:dyDescent="0.25">
      <c r="A2151" s="106" t="s">
        <v>3675</v>
      </c>
      <c r="B2151" s="21" t="s">
        <v>3676</v>
      </c>
      <c r="C2151" s="23" t="s">
        <v>49</v>
      </c>
      <c r="D2151" s="23">
        <v>24</v>
      </c>
      <c r="E2151" s="23"/>
      <c r="F2151" s="23">
        <v>1571400</v>
      </c>
      <c r="G2151" s="107">
        <f t="shared" si="133"/>
        <v>37713600</v>
      </c>
      <c r="I2151" s="7">
        <f>SUMIFS(NK_XUAT_NHAP!L:L,NK_XUAT_NHAP!E:E,A2151,NK_XUAT_NHAP!B:B,"PNK")</f>
        <v>84</v>
      </c>
      <c r="J2151" s="7">
        <f>SUMIFS(NK_XUAT_NHAP!O:O,NK_XUAT_NHAP!E:E,A2151,NK_XUAT_NHAP!B:B,"PNK")</f>
        <v>47142000</v>
      </c>
      <c r="K2151" s="7">
        <f>SUMIFS(NK_XUAT_NHAP!L:L,NK_XUAT_NHAP!E:E,A2151,NK_XUAT_NHAP!B:B,"PXK")</f>
        <v>84</v>
      </c>
      <c r="L2151" s="7">
        <f>SUMIFS(NK_XUAT_NHAP!O:O,NK_XUAT_NHAP!E:E,A2151,NK_XUAT_NHAP!B:B,"PXK")</f>
        <v>122472000</v>
      </c>
      <c r="M2151" s="7">
        <f t="shared" si="134"/>
        <v>24</v>
      </c>
      <c r="N2151" s="7">
        <f t="shared" si="135"/>
        <v>-37616400</v>
      </c>
      <c r="O2151" s="7">
        <f t="shared" si="136"/>
        <v>-1567350</v>
      </c>
    </row>
    <row r="2152" spans="1:15" ht="19.5" customHeight="1" x14ac:dyDescent="0.25">
      <c r="A2152" s="106" t="s">
        <v>3677</v>
      </c>
      <c r="B2152" s="21" t="s">
        <v>3678</v>
      </c>
      <c r="C2152" s="23" t="s">
        <v>49</v>
      </c>
      <c r="D2152" s="23">
        <v>0</v>
      </c>
      <c r="E2152" s="23"/>
      <c r="F2152" s="23">
        <v>524000</v>
      </c>
      <c r="G2152" s="107">
        <f t="shared" si="133"/>
        <v>0</v>
      </c>
      <c r="I2152" s="7">
        <f>SUMIFS(NK_XUAT_NHAP!L:L,NK_XUAT_NHAP!E:E,A2152,NK_XUAT_NHAP!B:B,"PNK")</f>
        <v>0</v>
      </c>
      <c r="J2152" s="7">
        <f>SUMIFS(NK_XUAT_NHAP!O:O,NK_XUAT_NHAP!E:E,A2152,NK_XUAT_NHAP!B:B,"PNK")</f>
        <v>0</v>
      </c>
      <c r="K2152" s="7">
        <f>SUMIFS(NK_XUAT_NHAP!L:L,NK_XUAT_NHAP!E:E,A2152,NK_XUAT_NHAP!B:B,"PXK")</f>
        <v>0</v>
      </c>
      <c r="L2152" s="7">
        <f>SUMIFS(NK_XUAT_NHAP!O:O,NK_XUAT_NHAP!E:E,A2152,NK_XUAT_NHAP!B:B,"PXK")</f>
        <v>0</v>
      </c>
      <c r="M2152" s="7">
        <f t="shared" si="134"/>
        <v>0</v>
      </c>
      <c r="N2152" s="7">
        <f t="shared" si="135"/>
        <v>0</v>
      </c>
      <c r="O2152" s="7">
        <f t="shared" si="136"/>
        <v>0</v>
      </c>
    </row>
    <row r="2153" spans="1:15" ht="19.5" customHeight="1" x14ac:dyDescent="0.25">
      <c r="A2153" s="106" t="s">
        <v>3679</v>
      </c>
      <c r="B2153" s="21" t="s">
        <v>3680</v>
      </c>
      <c r="C2153" s="23" t="s">
        <v>49</v>
      </c>
      <c r="D2153" s="23">
        <v>0</v>
      </c>
      <c r="E2153" s="23"/>
      <c r="F2153" s="23">
        <v>40000</v>
      </c>
      <c r="G2153" s="107">
        <f t="shared" si="133"/>
        <v>0</v>
      </c>
      <c r="I2153" s="7">
        <f>SUMIFS(NK_XUAT_NHAP!L:L,NK_XUAT_NHAP!E:E,A2153,NK_XUAT_NHAP!B:B,"PNK")</f>
        <v>0</v>
      </c>
      <c r="J2153" s="7">
        <f>SUMIFS(NK_XUAT_NHAP!O:O,NK_XUAT_NHAP!E:E,A2153,NK_XUAT_NHAP!B:B,"PNK")</f>
        <v>0</v>
      </c>
      <c r="K2153" s="7">
        <f>SUMIFS(NK_XUAT_NHAP!L:L,NK_XUAT_NHAP!E:E,A2153,NK_XUAT_NHAP!B:B,"PXK")</f>
        <v>0</v>
      </c>
      <c r="L2153" s="7">
        <f>SUMIFS(NK_XUAT_NHAP!O:O,NK_XUAT_NHAP!E:E,A2153,NK_XUAT_NHAP!B:B,"PXK")</f>
        <v>0</v>
      </c>
      <c r="M2153" s="7">
        <f t="shared" si="134"/>
        <v>0</v>
      </c>
      <c r="N2153" s="7">
        <f t="shared" si="135"/>
        <v>0</v>
      </c>
      <c r="O2153" s="7">
        <f t="shared" si="136"/>
        <v>0</v>
      </c>
    </row>
    <row r="2154" spans="1:15" ht="19.5" customHeight="1" x14ac:dyDescent="0.25">
      <c r="A2154" s="106" t="s">
        <v>3681</v>
      </c>
      <c r="B2154" s="21" t="s">
        <v>3682</v>
      </c>
      <c r="C2154" s="23" t="s">
        <v>49</v>
      </c>
      <c r="D2154" s="23">
        <v>0</v>
      </c>
      <c r="E2154" s="23"/>
      <c r="F2154" s="23">
        <v>102900</v>
      </c>
      <c r="G2154" s="107">
        <f t="shared" si="133"/>
        <v>0</v>
      </c>
      <c r="I2154" s="7">
        <f>SUMIFS(NK_XUAT_NHAP!L:L,NK_XUAT_NHAP!E:E,A2154,NK_XUAT_NHAP!B:B,"PNK")</f>
        <v>0</v>
      </c>
      <c r="J2154" s="7">
        <f>SUMIFS(NK_XUAT_NHAP!O:O,NK_XUAT_NHAP!E:E,A2154,NK_XUAT_NHAP!B:B,"PNK")</f>
        <v>0</v>
      </c>
      <c r="K2154" s="7">
        <f>SUMIFS(NK_XUAT_NHAP!L:L,NK_XUAT_NHAP!E:E,A2154,NK_XUAT_NHAP!B:B,"PXK")</f>
        <v>0</v>
      </c>
      <c r="L2154" s="7">
        <f>SUMIFS(NK_XUAT_NHAP!O:O,NK_XUAT_NHAP!E:E,A2154,NK_XUAT_NHAP!B:B,"PXK")</f>
        <v>0</v>
      </c>
      <c r="M2154" s="7">
        <f t="shared" si="134"/>
        <v>0</v>
      </c>
      <c r="N2154" s="7">
        <f t="shared" si="135"/>
        <v>0</v>
      </c>
      <c r="O2154" s="7">
        <f t="shared" si="136"/>
        <v>0</v>
      </c>
    </row>
    <row r="2155" spans="1:15" ht="19.5" customHeight="1" x14ac:dyDescent="0.25">
      <c r="A2155" s="106" t="s">
        <v>3683</v>
      </c>
      <c r="B2155" s="21" t="s">
        <v>3684</v>
      </c>
      <c r="C2155" s="23" t="s">
        <v>49</v>
      </c>
      <c r="D2155" s="23">
        <v>0</v>
      </c>
      <c r="E2155" s="23"/>
      <c r="F2155" s="23">
        <v>10290</v>
      </c>
      <c r="G2155" s="107">
        <f t="shared" si="133"/>
        <v>0</v>
      </c>
      <c r="I2155" s="7">
        <f>SUMIFS(NK_XUAT_NHAP!L:L,NK_XUAT_NHAP!E:E,A2155,NK_XUAT_NHAP!B:B,"PNK")</f>
        <v>0</v>
      </c>
      <c r="J2155" s="7">
        <f>SUMIFS(NK_XUAT_NHAP!O:O,NK_XUAT_NHAP!E:E,A2155,NK_XUAT_NHAP!B:B,"PNK")</f>
        <v>0</v>
      </c>
      <c r="K2155" s="7">
        <f>SUMIFS(NK_XUAT_NHAP!L:L,NK_XUAT_NHAP!E:E,A2155,NK_XUAT_NHAP!B:B,"PXK")</f>
        <v>0</v>
      </c>
      <c r="L2155" s="7">
        <f>SUMIFS(NK_XUAT_NHAP!O:O,NK_XUAT_NHAP!E:E,A2155,NK_XUAT_NHAP!B:B,"PXK")</f>
        <v>0</v>
      </c>
      <c r="M2155" s="7">
        <f t="shared" si="134"/>
        <v>0</v>
      </c>
      <c r="N2155" s="7">
        <f t="shared" si="135"/>
        <v>0</v>
      </c>
      <c r="O2155" s="7">
        <f t="shared" si="136"/>
        <v>0</v>
      </c>
    </row>
    <row r="2156" spans="1:15" ht="19.5" customHeight="1" x14ac:dyDescent="0.25">
      <c r="A2156" s="106" t="s">
        <v>3685</v>
      </c>
      <c r="B2156" s="21" t="s">
        <v>3686</v>
      </c>
      <c r="C2156" s="23" t="s">
        <v>49</v>
      </c>
      <c r="D2156" s="23">
        <v>0</v>
      </c>
      <c r="E2156" s="23"/>
      <c r="F2156" s="23">
        <v>1860</v>
      </c>
      <c r="G2156" s="107">
        <f t="shared" si="133"/>
        <v>0</v>
      </c>
      <c r="I2156" s="7">
        <f>SUMIFS(NK_XUAT_NHAP!L:L,NK_XUAT_NHAP!E:E,A2156,NK_XUAT_NHAP!B:B,"PNK")</f>
        <v>0</v>
      </c>
      <c r="J2156" s="7">
        <f>SUMIFS(NK_XUAT_NHAP!O:O,NK_XUAT_NHAP!E:E,A2156,NK_XUAT_NHAP!B:B,"PNK")</f>
        <v>0</v>
      </c>
      <c r="K2156" s="7">
        <f>SUMIFS(NK_XUAT_NHAP!L:L,NK_XUAT_NHAP!E:E,A2156,NK_XUAT_NHAP!B:B,"PXK")</f>
        <v>0</v>
      </c>
      <c r="L2156" s="7">
        <f>SUMIFS(NK_XUAT_NHAP!O:O,NK_XUAT_NHAP!E:E,A2156,NK_XUAT_NHAP!B:B,"PXK")</f>
        <v>0</v>
      </c>
      <c r="M2156" s="7">
        <f t="shared" si="134"/>
        <v>0</v>
      </c>
      <c r="N2156" s="7">
        <f t="shared" si="135"/>
        <v>0</v>
      </c>
      <c r="O2156" s="7">
        <f t="shared" si="136"/>
        <v>0</v>
      </c>
    </row>
    <row r="2157" spans="1:15" ht="19.5" customHeight="1" x14ac:dyDescent="0.25">
      <c r="A2157" s="106" t="s">
        <v>3687</v>
      </c>
      <c r="B2157" s="21" t="s">
        <v>3688</v>
      </c>
      <c r="C2157" s="23" t="s">
        <v>49</v>
      </c>
      <c r="D2157" s="23">
        <v>0</v>
      </c>
      <c r="E2157" s="23"/>
      <c r="F2157" s="23">
        <v>1860</v>
      </c>
      <c r="G2157" s="107">
        <f t="shared" si="133"/>
        <v>0</v>
      </c>
      <c r="I2157" s="7">
        <f>SUMIFS(NK_XUAT_NHAP!L:L,NK_XUAT_NHAP!E:E,A2157,NK_XUAT_NHAP!B:B,"PNK")</f>
        <v>0</v>
      </c>
      <c r="J2157" s="7">
        <f>SUMIFS(NK_XUAT_NHAP!O:O,NK_XUAT_NHAP!E:E,A2157,NK_XUAT_NHAP!B:B,"PNK")</f>
        <v>0</v>
      </c>
      <c r="K2157" s="7">
        <f>SUMIFS(NK_XUAT_NHAP!L:L,NK_XUAT_NHAP!E:E,A2157,NK_XUAT_NHAP!B:B,"PXK")</f>
        <v>0</v>
      </c>
      <c r="L2157" s="7">
        <f>SUMIFS(NK_XUAT_NHAP!O:O,NK_XUAT_NHAP!E:E,A2157,NK_XUAT_NHAP!B:B,"PXK")</f>
        <v>0</v>
      </c>
      <c r="M2157" s="7">
        <f t="shared" si="134"/>
        <v>0</v>
      </c>
      <c r="N2157" s="7">
        <f t="shared" si="135"/>
        <v>0</v>
      </c>
      <c r="O2157" s="7">
        <f t="shared" si="136"/>
        <v>0</v>
      </c>
    </row>
    <row r="2158" spans="1:15" ht="19.5" customHeight="1" x14ac:dyDescent="0.25">
      <c r="A2158" s="106" t="s">
        <v>3689</v>
      </c>
      <c r="B2158" s="21" t="s">
        <v>3690</v>
      </c>
      <c r="C2158" s="23" t="s">
        <v>49</v>
      </c>
      <c r="D2158" s="23">
        <v>0</v>
      </c>
      <c r="E2158" s="23"/>
      <c r="F2158" s="23">
        <v>22000</v>
      </c>
      <c r="G2158" s="107">
        <f t="shared" si="133"/>
        <v>0</v>
      </c>
      <c r="I2158" s="7">
        <f>SUMIFS(NK_XUAT_NHAP!L:L,NK_XUAT_NHAP!E:E,A2158,NK_XUAT_NHAP!B:B,"PNK")</f>
        <v>0</v>
      </c>
      <c r="J2158" s="7">
        <f>SUMIFS(NK_XUAT_NHAP!O:O,NK_XUAT_NHAP!E:E,A2158,NK_XUAT_NHAP!B:B,"PNK")</f>
        <v>0</v>
      </c>
      <c r="K2158" s="7">
        <f>SUMIFS(NK_XUAT_NHAP!L:L,NK_XUAT_NHAP!E:E,A2158,NK_XUAT_NHAP!B:B,"PXK")</f>
        <v>0</v>
      </c>
      <c r="L2158" s="7">
        <f>SUMIFS(NK_XUAT_NHAP!O:O,NK_XUAT_NHAP!E:E,A2158,NK_XUAT_NHAP!B:B,"PXK")</f>
        <v>0</v>
      </c>
      <c r="M2158" s="7">
        <f t="shared" si="134"/>
        <v>0</v>
      </c>
      <c r="N2158" s="7">
        <f t="shared" si="135"/>
        <v>0</v>
      </c>
      <c r="O2158" s="7">
        <f t="shared" si="136"/>
        <v>0</v>
      </c>
    </row>
    <row r="2159" spans="1:15" ht="19.5" customHeight="1" x14ac:dyDescent="0.25">
      <c r="A2159" s="106" t="s">
        <v>3691</v>
      </c>
      <c r="B2159" s="21" t="s">
        <v>2663</v>
      </c>
      <c r="C2159" s="23" t="s">
        <v>49</v>
      </c>
      <c r="D2159" s="23">
        <v>138</v>
      </c>
      <c r="E2159" s="23"/>
      <c r="F2159" s="23">
        <v>23852.2</v>
      </c>
      <c r="G2159" s="107">
        <f t="shared" si="133"/>
        <v>3291603.6</v>
      </c>
      <c r="I2159" s="7">
        <f>SUMIFS(NK_XUAT_NHAP!L:L,NK_XUAT_NHAP!E:E,A2159,NK_XUAT_NHAP!B:B,"PNK")</f>
        <v>0</v>
      </c>
      <c r="J2159" s="7">
        <f>SUMIFS(NK_XUAT_NHAP!O:O,NK_XUAT_NHAP!E:E,A2159,NK_XUAT_NHAP!B:B,"PNK")</f>
        <v>0</v>
      </c>
      <c r="K2159" s="7">
        <f>SUMIFS(NK_XUAT_NHAP!L:L,NK_XUAT_NHAP!E:E,A2159,NK_XUAT_NHAP!B:B,"PXK")</f>
        <v>0</v>
      </c>
      <c r="L2159" s="7">
        <f>SUMIFS(NK_XUAT_NHAP!O:O,NK_XUAT_NHAP!E:E,A2159,NK_XUAT_NHAP!B:B,"PXK")</f>
        <v>0</v>
      </c>
      <c r="M2159" s="7">
        <f t="shared" si="134"/>
        <v>138</v>
      </c>
      <c r="N2159" s="7">
        <f t="shared" si="135"/>
        <v>3291603.6</v>
      </c>
      <c r="O2159" s="7">
        <f t="shared" si="136"/>
        <v>23852.2</v>
      </c>
    </row>
    <row r="2160" spans="1:15" ht="19.5" customHeight="1" x14ac:dyDescent="0.25">
      <c r="A2160" s="106" t="s">
        <v>3692</v>
      </c>
      <c r="B2160" s="21" t="s">
        <v>3693</v>
      </c>
      <c r="C2160" s="23" t="s">
        <v>2658</v>
      </c>
      <c r="D2160" s="23">
        <v>0</v>
      </c>
      <c r="E2160" s="23"/>
      <c r="F2160" s="23">
        <v>21000</v>
      </c>
      <c r="G2160" s="107">
        <f t="shared" si="133"/>
        <v>0</v>
      </c>
      <c r="I2160" s="7">
        <f>SUMIFS(NK_XUAT_NHAP!L:L,NK_XUAT_NHAP!E:E,A2160,NK_XUAT_NHAP!B:B,"PNK")</f>
        <v>0</v>
      </c>
      <c r="J2160" s="7">
        <f>SUMIFS(NK_XUAT_NHAP!O:O,NK_XUAT_NHAP!E:E,A2160,NK_XUAT_NHAP!B:B,"PNK")</f>
        <v>0</v>
      </c>
      <c r="K2160" s="7">
        <f>SUMIFS(NK_XUAT_NHAP!L:L,NK_XUAT_NHAP!E:E,A2160,NK_XUAT_NHAP!B:B,"PXK")</f>
        <v>0</v>
      </c>
      <c r="L2160" s="7">
        <f>SUMIFS(NK_XUAT_NHAP!O:O,NK_XUAT_NHAP!E:E,A2160,NK_XUAT_NHAP!B:B,"PXK")</f>
        <v>0</v>
      </c>
      <c r="M2160" s="7">
        <f t="shared" si="134"/>
        <v>0</v>
      </c>
      <c r="N2160" s="7">
        <f t="shared" si="135"/>
        <v>0</v>
      </c>
      <c r="O2160" s="7">
        <f t="shared" si="136"/>
        <v>0</v>
      </c>
    </row>
    <row r="2161" spans="1:15" ht="19.5" customHeight="1" x14ac:dyDescent="0.25">
      <c r="A2161" s="106" t="s">
        <v>3694</v>
      </c>
      <c r="B2161" s="21" t="s">
        <v>3695</v>
      </c>
      <c r="C2161" s="23" t="s">
        <v>49</v>
      </c>
      <c r="D2161" s="23">
        <v>0</v>
      </c>
      <c r="E2161" s="23"/>
      <c r="F2161" s="23">
        <v>55860</v>
      </c>
      <c r="G2161" s="107">
        <f t="shared" si="133"/>
        <v>0</v>
      </c>
      <c r="I2161" s="7">
        <f>SUMIFS(NK_XUAT_NHAP!L:L,NK_XUAT_NHAP!E:E,A2161,NK_XUAT_NHAP!B:B,"PNK")</f>
        <v>0</v>
      </c>
      <c r="J2161" s="7">
        <f>SUMIFS(NK_XUAT_NHAP!O:O,NK_XUAT_NHAP!E:E,A2161,NK_XUAT_NHAP!B:B,"PNK")</f>
        <v>0</v>
      </c>
      <c r="K2161" s="7">
        <f>SUMIFS(NK_XUAT_NHAP!L:L,NK_XUAT_NHAP!E:E,A2161,NK_XUAT_NHAP!B:B,"PXK")</f>
        <v>0</v>
      </c>
      <c r="L2161" s="7">
        <f>SUMIFS(NK_XUAT_NHAP!O:O,NK_XUAT_NHAP!E:E,A2161,NK_XUAT_NHAP!B:B,"PXK")</f>
        <v>0</v>
      </c>
      <c r="M2161" s="7">
        <f t="shared" si="134"/>
        <v>0</v>
      </c>
      <c r="N2161" s="7">
        <f t="shared" si="135"/>
        <v>0</v>
      </c>
      <c r="O2161" s="7">
        <f t="shared" si="136"/>
        <v>0</v>
      </c>
    </row>
    <row r="2162" spans="1:15" ht="19.5" customHeight="1" x14ac:dyDescent="0.25">
      <c r="A2162" s="106" t="s">
        <v>3696</v>
      </c>
      <c r="B2162" s="21" t="s">
        <v>3697</v>
      </c>
      <c r="C2162" s="23" t="s">
        <v>49</v>
      </c>
      <c r="D2162" s="23">
        <v>0</v>
      </c>
      <c r="E2162" s="23"/>
      <c r="F2162" s="23">
        <v>83000</v>
      </c>
      <c r="G2162" s="107">
        <f t="shared" si="133"/>
        <v>0</v>
      </c>
      <c r="I2162" s="7">
        <f>SUMIFS(NK_XUAT_NHAP!L:L,NK_XUAT_NHAP!E:E,A2162,NK_XUAT_NHAP!B:B,"PNK")</f>
        <v>0</v>
      </c>
      <c r="J2162" s="7">
        <f>SUMIFS(NK_XUAT_NHAP!O:O,NK_XUAT_NHAP!E:E,A2162,NK_XUAT_NHAP!B:B,"PNK")</f>
        <v>0</v>
      </c>
      <c r="K2162" s="7">
        <f>SUMIFS(NK_XUAT_NHAP!L:L,NK_XUAT_NHAP!E:E,A2162,NK_XUAT_NHAP!B:B,"PXK")</f>
        <v>0</v>
      </c>
      <c r="L2162" s="7">
        <f>SUMIFS(NK_XUAT_NHAP!O:O,NK_XUAT_NHAP!E:E,A2162,NK_XUAT_NHAP!B:B,"PXK")</f>
        <v>0</v>
      </c>
      <c r="M2162" s="7">
        <f t="shared" si="134"/>
        <v>0</v>
      </c>
      <c r="N2162" s="7">
        <f t="shared" si="135"/>
        <v>0</v>
      </c>
      <c r="O2162" s="7">
        <f t="shared" si="136"/>
        <v>0</v>
      </c>
    </row>
    <row r="2163" spans="1:15" ht="19.5" customHeight="1" x14ac:dyDescent="0.25">
      <c r="A2163" s="106" t="s">
        <v>3698</v>
      </c>
      <c r="B2163" s="21" t="s">
        <v>3699</v>
      </c>
      <c r="C2163" s="23" t="s">
        <v>49</v>
      </c>
      <c r="D2163" s="23">
        <v>0</v>
      </c>
      <c r="E2163" s="23"/>
      <c r="F2163" s="23">
        <v>110340</v>
      </c>
      <c r="G2163" s="107">
        <f t="shared" si="133"/>
        <v>0</v>
      </c>
      <c r="I2163" s="7">
        <f>SUMIFS(NK_XUAT_NHAP!L:L,NK_XUAT_NHAP!E:E,A2163,NK_XUAT_NHAP!B:B,"PNK")</f>
        <v>0</v>
      </c>
      <c r="J2163" s="7">
        <f>SUMIFS(NK_XUAT_NHAP!O:O,NK_XUAT_NHAP!E:E,A2163,NK_XUAT_NHAP!B:B,"PNK")</f>
        <v>0</v>
      </c>
      <c r="K2163" s="7">
        <f>SUMIFS(NK_XUAT_NHAP!L:L,NK_XUAT_NHAP!E:E,A2163,NK_XUAT_NHAP!B:B,"PXK")</f>
        <v>0</v>
      </c>
      <c r="L2163" s="7">
        <f>SUMIFS(NK_XUAT_NHAP!O:O,NK_XUAT_NHAP!E:E,A2163,NK_XUAT_NHAP!B:B,"PXK")</f>
        <v>0</v>
      </c>
      <c r="M2163" s="7">
        <f t="shared" si="134"/>
        <v>0</v>
      </c>
      <c r="N2163" s="7">
        <f t="shared" si="135"/>
        <v>0</v>
      </c>
      <c r="O2163" s="7">
        <f t="shared" si="136"/>
        <v>0</v>
      </c>
    </row>
    <row r="2164" spans="1:15" ht="19.5" customHeight="1" x14ac:dyDescent="0.25">
      <c r="A2164" s="106" t="s">
        <v>3700</v>
      </c>
      <c r="B2164" s="21" t="s">
        <v>3701</v>
      </c>
      <c r="C2164" s="23" t="s">
        <v>49</v>
      </c>
      <c r="D2164" s="23">
        <v>0</v>
      </c>
      <c r="E2164" s="23"/>
      <c r="F2164" s="23">
        <v>311640</v>
      </c>
      <c r="G2164" s="107">
        <f t="shared" si="133"/>
        <v>0</v>
      </c>
      <c r="I2164" s="7">
        <f>SUMIFS(NK_XUAT_NHAP!L:L,NK_XUAT_NHAP!E:E,A2164,NK_XUAT_NHAP!B:B,"PNK")</f>
        <v>0</v>
      </c>
      <c r="J2164" s="7">
        <f>SUMIFS(NK_XUAT_NHAP!O:O,NK_XUAT_NHAP!E:E,A2164,NK_XUAT_NHAP!B:B,"PNK")</f>
        <v>0</v>
      </c>
      <c r="K2164" s="7">
        <f>SUMIFS(NK_XUAT_NHAP!L:L,NK_XUAT_NHAP!E:E,A2164,NK_XUAT_NHAP!B:B,"PXK")</f>
        <v>0</v>
      </c>
      <c r="L2164" s="7">
        <f>SUMIFS(NK_XUAT_NHAP!O:O,NK_XUAT_NHAP!E:E,A2164,NK_XUAT_NHAP!B:B,"PXK")</f>
        <v>0</v>
      </c>
      <c r="M2164" s="7">
        <f t="shared" si="134"/>
        <v>0</v>
      </c>
      <c r="N2164" s="7">
        <f t="shared" si="135"/>
        <v>0</v>
      </c>
      <c r="O2164" s="7">
        <f t="shared" si="136"/>
        <v>0</v>
      </c>
    </row>
    <row r="2165" spans="1:15" ht="19.5" customHeight="1" x14ac:dyDescent="0.25">
      <c r="A2165" s="106" t="s">
        <v>3702</v>
      </c>
      <c r="B2165" s="21" t="s">
        <v>3703</v>
      </c>
      <c r="C2165" s="23" t="s">
        <v>49</v>
      </c>
      <c r="D2165" s="23">
        <v>0</v>
      </c>
      <c r="E2165" s="23"/>
      <c r="F2165" s="23">
        <v>28910</v>
      </c>
      <c r="G2165" s="107">
        <f t="shared" si="133"/>
        <v>0</v>
      </c>
      <c r="I2165" s="7">
        <f>SUMIFS(NK_XUAT_NHAP!L:L,NK_XUAT_NHAP!E:E,A2165,NK_XUAT_NHAP!B:B,"PNK")</f>
        <v>0</v>
      </c>
      <c r="J2165" s="7">
        <f>SUMIFS(NK_XUAT_NHAP!O:O,NK_XUAT_NHAP!E:E,A2165,NK_XUAT_NHAP!B:B,"PNK")</f>
        <v>0</v>
      </c>
      <c r="K2165" s="7">
        <f>SUMIFS(NK_XUAT_NHAP!L:L,NK_XUAT_NHAP!E:E,A2165,NK_XUAT_NHAP!B:B,"PXK")</f>
        <v>0</v>
      </c>
      <c r="L2165" s="7">
        <f>SUMIFS(NK_XUAT_NHAP!O:O,NK_XUAT_NHAP!E:E,A2165,NK_XUAT_NHAP!B:B,"PXK")</f>
        <v>0</v>
      </c>
      <c r="M2165" s="7">
        <f t="shared" si="134"/>
        <v>0</v>
      </c>
      <c r="N2165" s="7">
        <f t="shared" si="135"/>
        <v>0</v>
      </c>
      <c r="O2165" s="7">
        <f t="shared" si="136"/>
        <v>0</v>
      </c>
    </row>
    <row r="2166" spans="1:15" ht="19.5" customHeight="1" x14ac:dyDescent="0.25">
      <c r="A2166" s="106" t="s">
        <v>3704</v>
      </c>
      <c r="B2166" s="21" t="s">
        <v>3705</v>
      </c>
      <c r="C2166" s="23" t="s">
        <v>49</v>
      </c>
      <c r="D2166" s="23">
        <v>0</v>
      </c>
      <c r="E2166" s="23"/>
      <c r="F2166" s="23">
        <v>76440</v>
      </c>
      <c r="G2166" s="107">
        <f t="shared" si="133"/>
        <v>0</v>
      </c>
      <c r="I2166" s="7">
        <f>SUMIFS(NK_XUAT_NHAP!L:L,NK_XUAT_NHAP!E:E,A2166,NK_XUAT_NHAP!B:B,"PNK")</f>
        <v>0</v>
      </c>
      <c r="J2166" s="7">
        <f>SUMIFS(NK_XUAT_NHAP!O:O,NK_XUAT_NHAP!E:E,A2166,NK_XUAT_NHAP!B:B,"PNK")</f>
        <v>0</v>
      </c>
      <c r="K2166" s="7">
        <f>SUMIFS(NK_XUAT_NHAP!L:L,NK_XUAT_NHAP!E:E,A2166,NK_XUAT_NHAP!B:B,"PXK")</f>
        <v>0</v>
      </c>
      <c r="L2166" s="7">
        <f>SUMIFS(NK_XUAT_NHAP!O:O,NK_XUAT_NHAP!E:E,A2166,NK_XUAT_NHAP!B:B,"PXK")</f>
        <v>0</v>
      </c>
      <c r="M2166" s="7">
        <f t="shared" si="134"/>
        <v>0</v>
      </c>
      <c r="N2166" s="7">
        <f t="shared" si="135"/>
        <v>0</v>
      </c>
      <c r="O2166" s="7">
        <f t="shared" si="136"/>
        <v>0</v>
      </c>
    </row>
    <row r="2167" spans="1:15" ht="19.5" customHeight="1" x14ac:dyDescent="0.25">
      <c r="A2167" s="106" t="s">
        <v>3706</v>
      </c>
      <c r="B2167" s="21" t="s">
        <v>216</v>
      </c>
      <c r="C2167" s="23" t="s">
        <v>49</v>
      </c>
      <c r="D2167" s="23">
        <v>2</v>
      </c>
      <c r="E2167" s="23"/>
      <c r="F2167" s="23">
        <v>13000</v>
      </c>
      <c r="G2167" s="107">
        <f t="shared" si="133"/>
        <v>26000</v>
      </c>
      <c r="I2167" s="7">
        <f>SUMIFS(NK_XUAT_NHAP!L:L,NK_XUAT_NHAP!E:E,A2167,NK_XUAT_NHAP!B:B,"PNK")</f>
        <v>0</v>
      </c>
      <c r="J2167" s="7">
        <f>SUMIFS(NK_XUAT_NHAP!O:O,NK_XUAT_NHAP!E:E,A2167,NK_XUAT_NHAP!B:B,"PNK")</f>
        <v>0</v>
      </c>
      <c r="K2167" s="7">
        <f>SUMIFS(NK_XUAT_NHAP!L:L,NK_XUAT_NHAP!E:E,A2167,NK_XUAT_NHAP!B:B,"PXK")</f>
        <v>0</v>
      </c>
      <c r="L2167" s="7">
        <f>SUMIFS(NK_XUAT_NHAP!O:O,NK_XUAT_NHAP!E:E,A2167,NK_XUAT_NHAP!B:B,"PXK")</f>
        <v>0</v>
      </c>
      <c r="M2167" s="7">
        <f t="shared" si="134"/>
        <v>2</v>
      </c>
      <c r="N2167" s="7">
        <f t="shared" si="135"/>
        <v>26000</v>
      </c>
      <c r="O2167" s="7">
        <f t="shared" si="136"/>
        <v>13000</v>
      </c>
    </row>
    <row r="2168" spans="1:15" ht="19.5" customHeight="1" x14ac:dyDescent="0.25">
      <c r="A2168" s="106" t="s">
        <v>3707</v>
      </c>
      <c r="B2168" s="21" t="s">
        <v>3708</v>
      </c>
      <c r="C2168" s="23" t="s">
        <v>49</v>
      </c>
      <c r="D2168" s="23">
        <v>0</v>
      </c>
      <c r="E2168" s="23"/>
      <c r="F2168" s="23">
        <v>35000</v>
      </c>
      <c r="G2168" s="107">
        <f t="shared" si="133"/>
        <v>0</v>
      </c>
      <c r="I2168" s="7">
        <f>SUMIFS(NK_XUAT_NHAP!L:L,NK_XUAT_NHAP!E:E,A2168,NK_XUAT_NHAP!B:B,"PNK")</f>
        <v>0</v>
      </c>
      <c r="J2168" s="7">
        <f>SUMIFS(NK_XUAT_NHAP!O:O,NK_XUAT_NHAP!E:E,A2168,NK_XUAT_NHAP!B:B,"PNK")</f>
        <v>0</v>
      </c>
      <c r="K2168" s="7">
        <f>SUMIFS(NK_XUAT_NHAP!L:L,NK_XUAT_NHAP!E:E,A2168,NK_XUAT_NHAP!B:B,"PXK")</f>
        <v>0</v>
      </c>
      <c r="L2168" s="7">
        <f>SUMIFS(NK_XUAT_NHAP!O:O,NK_XUAT_NHAP!E:E,A2168,NK_XUAT_NHAP!B:B,"PXK")</f>
        <v>0</v>
      </c>
      <c r="M2168" s="7">
        <f t="shared" si="134"/>
        <v>0</v>
      </c>
      <c r="N2168" s="7">
        <f t="shared" si="135"/>
        <v>0</v>
      </c>
      <c r="O2168" s="7">
        <f t="shared" si="136"/>
        <v>0</v>
      </c>
    </row>
    <row r="2169" spans="1:15" ht="19.5" customHeight="1" x14ac:dyDescent="0.25">
      <c r="A2169" s="106" t="s">
        <v>3709</v>
      </c>
      <c r="B2169" s="21" t="s">
        <v>3710</v>
      </c>
      <c r="C2169" s="23" t="s">
        <v>49</v>
      </c>
      <c r="D2169" s="23">
        <v>0</v>
      </c>
      <c r="E2169" s="23"/>
      <c r="F2169" s="23">
        <v>11760</v>
      </c>
      <c r="G2169" s="107">
        <f t="shared" si="133"/>
        <v>0</v>
      </c>
      <c r="I2169" s="7">
        <f>SUMIFS(NK_XUAT_NHAP!L:L,NK_XUAT_NHAP!E:E,A2169,NK_XUAT_NHAP!B:B,"PNK")</f>
        <v>0</v>
      </c>
      <c r="J2169" s="7">
        <f>SUMIFS(NK_XUAT_NHAP!O:O,NK_XUAT_NHAP!E:E,A2169,NK_XUAT_NHAP!B:B,"PNK")</f>
        <v>0</v>
      </c>
      <c r="K2169" s="7">
        <f>SUMIFS(NK_XUAT_NHAP!L:L,NK_XUAT_NHAP!E:E,A2169,NK_XUAT_NHAP!B:B,"PXK")</f>
        <v>0</v>
      </c>
      <c r="L2169" s="7">
        <f>SUMIFS(NK_XUAT_NHAP!O:O,NK_XUAT_NHAP!E:E,A2169,NK_XUAT_NHAP!B:B,"PXK")</f>
        <v>0</v>
      </c>
      <c r="M2169" s="7">
        <f t="shared" si="134"/>
        <v>0</v>
      </c>
      <c r="N2169" s="7">
        <f t="shared" si="135"/>
        <v>0</v>
      </c>
      <c r="O2169" s="7">
        <f t="shared" si="136"/>
        <v>0</v>
      </c>
    </row>
    <row r="2170" spans="1:15" ht="19.5" customHeight="1" x14ac:dyDescent="0.25">
      <c r="A2170" s="106" t="s">
        <v>3711</v>
      </c>
      <c r="B2170" s="21" t="s">
        <v>3712</v>
      </c>
      <c r="C2170" s="23" t="s">
        <v>49</v>
      </c>
      <c r="D2170" s="23">
        <v>0</v>
      </c>
      <c r="E2170" s="23"/>
      <c r="F2170" s="23">
        <v>9000</v>
      </c>
      <c r="G2170" s="107">
        <f t="shared" si="133"/>
        <v>0</v>
      </c>
      <c r="I2170" s="7">
        <f>SUMIFS(NK_XUAT_NHAP!L:L,NK_XUAT_NHAP!E:E,A2170,NK_XUAT_NHAP!B:B,"PNK")</f>
        <v>0</v>
      </c>
      <c r="J2170" s="7">
        <f>SUMIFS(NK_XUAT_NHAP!O:O,NK_XUAT_NHAP!E:E,A2170,NK_XUAT_NHAP!B:B,"PNK")</f>
        <v>0</v>
      </c>
      <c r="K2170" s="7">
        <f>SUMIFS(NK_XUAT_NHAP!L:L,NK_XUAT_NHAP!E:E,A2170,NK_XUAT_NHAP!B:B,"PXK")</f>
        <v>0</v>
      </c>
      <c r="L2170" s="7">
        <f>SUMIFS(NK_XUAT_NHAP!O:O,NK_XUAT_NHAP!E:E,A2170,NK_XUAT_NHAP!B:B,"PXK")</f>
        <v>0</v>
      </c>
      <c r="M2170" s="7">
        <f t="shared" si="134"/>
        <v>0</v>
      </c>
      <c r="N2170" s="7">
        <f t="shared" si="135"/>
        <v>0</v>
      </c>
      <c r="O2170" s="7">
        <f t="shared" si="136"/>
        <v>0</v>
      </c>
    </row>
    <row r="2171" spans="1:15" ht="19.5" customHeight="1" x14ac:dyDescent="0.25">
      <c r="A2171" s="106" t="s">
        <v>3713</v>
      </c>
      <c r="B2171" s="21" t="s">
        <v>3714</v>
      </c>
      <c r="C2171" s="23" t="s">
        <v>52</v>
      </c>
      <c r="D2171" s="23">
        <v>0</v>
      </c>
      <c r="E2171" s="23"/>
      <c r="F2171" s="23">
        <v>282240</v>
      </c>
      <c r="G2171" s="107">
        <f t="shared" si="133"/>
        <v>0</v>
      </c>
      <c r="I2171" s="7">
        <f>SUMIFS(NK_XUAT_NHAP!L:L,NK_XUAT_NHAP!E:E,A2171,NK_XUAT_NHAP!B:B,"PNK")</f>
        <v>0</v>
      </c>
      <c r="J2171" s="7">
        <f>SUMIFS(NK_XUAT_NHAP!O:O,NK_XUAT_NHAP!E:E,A2171,NK_XUAT_NHAP!B:B,"PNK")</f>
        <v>0</v>
      </c>
      <c r="K2171" s="7">
        <f>SUMIFS(NK_XUAT_NHAP!L:L,NK_XUAT_NHAP!E:E,A2171,NK_XUAT_NHAP!B:B,"PXK")</f>
        <v>0</v>
      </c>
      <c r="L2171" s="7">
        <f>SUMIFS(NK_XUAT_NHAP!O:O,NK_XUAT_NHAP!E:E,A2171,NK_XUAT_NHAP!B:B,"PXK")</f>
        <v>0</v>
      </c>
      <c r="M2171" s="7">
        <f t="shared" si="134"/>
        <v>0</v>
      </c>
      <c r="N2171" s="7">
        <f t="shared" si="135"/>
        <v>0</v>
      </c>
      <c r="O2171" s="7">
        <f t="shared" si="136"/>
        <v>0</v>
      </c>
    </row>
    <row r="2172" spans="1:15" ht="19.5" customHeight="1" x14ac:dyDescent="0.25">
      <c r="A2172" s="106" t="s">
        <v>3715</v>
      </c>
      <c r="B2172" s="21" t="s">
        <v>3716</v>
      </c>
      <c r="C2172" s="23" t="s">
        <v>52</v>
      </c>
      <c r="D2172" s="23">
        <v>0</v>
      </c>
      <c r="E2172" s="23"/>
      <c r="F2172" s="23">
        <v>842800</v>
      </c>
      <c r="G2172" s="107">
        <f t="shared" si="133"/>
        <v>0</v>
      </c>
      <c r="I2172" s="7">
        <f>SUMIFS(NK_XUAT_NHAP!L:L,NK_XUAT_NHAP!E:E,A2172,NK_XUAT_NHAP!B:B,"PNK")</f>
        <v>0</v>
      </c>
      <c r="J2172" s="7">
        <f>SUMIFS(NK_XUAT_NHAP!O:O,NK_XUAT_NHAP!E:E,A2172,NK_XUAT_NHAP!B:B,"PNK")</f>
        <v>0</v>
      </c>
      <c r="K2172" s="7">
        <f>SUMIFS(NK_XUAT_NHAP!L:L,NK_XUAT_NHAP!E:E,A2172,NK_XUAT_NHAP!B:B,"PXK")</f>
        <v>0</v>
      </c>
      <c r="L2172" s="7">
        <f>SUMIFS(NK_XUAT_NHAP!O:O,NK_XUAT_NHAP!E:E,A2172,NK_XUAT_NHAP!B:B,"PXK")</f>
        <v>0</v>
      </c>
      <c r="M2172" s="7">
        <f t="shared" si="134"/>
        <v>0</v>
      </c>
      <c r="N2172" s="7">
        <f t="shared" si="135"/>
        <v>0</v>
      </c>
      <c r="O2172" s="7">
        <f t="shared" si="136"/>
        <v>0</v>
      </c>
    </row>
    <row r="2173" spans="1:15" ht="19.5" customHeight="1" x14ac:dyDescent="0.25">
      <c r="A2173" s="106" t="s">
        <v>3717</v>
      </c>
      <c r="B2173" s="21" t="s">
        <v>3718</v>
      </c>
      <c r="C2173" s="23" t="s">
        <v>52</v>
      </c>
      <c r="D2173" s="23">
        <v>0</v>
      </c>
      <c r="E2173" s="23"/>
      <c r="F2173" s="23">
        <v>2234400</v>
      </c>
      <c r="G2173" s="107">
        <f t="shared" ref="G2173:G2236" si="137">(D2173+E2173)*F2173</f>
        <v>0</v>
      </c>
      <c r="I2173" s="7">
        <f>SUMIFS(NK_XUAT_NHAP!L:L,NK_XUAT_NHAP!E:E,A2173,NK_XUAT_NHAP!B:B,"PNK")</f>
        <v>0</v>
      </c>
      <c r="J2173" s="7">
        <f>SUMIFS(NK_XUAT_NHAP!O:O,NK_XUAT_NHAP!E:E,A2173,NK_XUAT_NHAP!B:B,"PNK")</f>
        <v>0</v>
      </c>
      <c r="K2173" s="7">
        <f>SUMIFS(NK_XUAT_NHAP!L:L,NK_XUAT_NHAP!E:E,A2173,NK_XUAT_NHAP!B:B,"PXK")</f>
        <v>0</v>
      </c>
      <c r="L2173" s="7">
        <f>SUMIFS(NK_XUAT_NHAP!O:O,NK_XUAT_NHAP!E:E,A2173,NK_XUAT_NHAP!B:B,"PXK")</f>
        <v>0</v>
      </c>
      <c r="M2173" s="7">
        <f t="shared" si="134"/>
        <v>0</v>
      </c>
      <c r="N2173" s="7">
        <f t="shared" si="135"/>
        <v>0</v>
      </c>
      <c r="O2173" s="7">
        <f t="shared" si="136"/>
        <v>0</v>
      </c>
    </row>
    <row r="2174" spans="1:15" ht="19.5" customHeight="1" x14ac:dyDescent="0.25">
      <c r="A2174" s="106" t="s">
        <v>3719</v>
      </c>
      <c r="B2174" s="21" t="s">
        <v>3720</v>
      </c>
      <c r="C2174" s="23" t="s">
        <v>52</v>
      </c>
      <c r="D2174" s="23">
        <v>0</v>
      </c>
      <c r="E2174" s="23"/>
      <c r="F2174" s="23">
        <v>754600</v>
      </c>
      <c r="G2174" s="107">
        <f t="shared" si="137"/>
        <v>0</v>
      </c>
      <c r="I2174" s="7">
        <f>SUMIFS(NK_XUAT_NHAP!L:L,NK_XUAT_NHAP!E:E,A2174,NK_XUAT_NHAP!B:B,"PNK")</f>
        <v>0</v>
      </c>
      <c r="J2174" s="7">
        <f>SUMIFS(NK_XUAT_NHAP!O:O,NK_XUAT_NHAP!E:E,A2174,NK_XUAT_NHAP!B:B,"PNK")</f>
        <v>0</v>
      </c>
      <c r="K2174" s="7">
        <f>SUMIFS(NK_XUAT_NHAP!L:L,NK_XUAT_NHAP!E:E,A2174,NK_XUAT_NHAP!B:B,"PXK")</f>
        <v>0</v>
      </c>
      <c r="L2174" s="7">
        <f>SUMIFS(NK_XUAT_NHAP!O:O,NK_XUAT_NHAP!E:E,A2174,NK_XUAT_NHAP!B:B,"PXK")</f>
        <v>0</v>
      </c>
      <c r="M2174" s="7">
        <f t="shared" si="134"/>
        <v>0</v>
      </c>
      <c r="N2174" s="7">
        <f t="shared" si="135"/>
        <v>0</v>
      </c>
      <c r="O2174" s="7">
        <f t="shared" si="136"/>
        <v>0</v>
      </c>
    </row>
    <row r="2175" spans="1:15" ht="19.5" customHeight="1" x14ac:dyDescent="0.25">
      <c r="A2175" s="106" t="s">
        <v>3721</v>
      </c>
      <c r="B2175" s="21" t="s">
        <v>3722</v>
      </c>
      <c r="C2175" s="23" t="s">
        <v>3723</v>
      </c>
      <c r="D2175" s="23">
        <v>0</v>
      </c>
      <c r="E2175" s="23"/>
      <c r="F2175" s="23">
        <v>673260</v>
      </c>
      <c r="G2175" s="107">
        <f t="shared" si="137"/>
        <v>0</v>
      </c>
      <c r="I2175" s="7">
        <f>SUMIFS(NK_XUAT_NHAP!L:L,NK_XUAT_NHAP!E:E,A2175,NK_XUAT_NHAP!B:B,"PNK")</f>
        <v>0</v>
      </c>
      <c r="J2175" s="7">
        <f>SUMIFS(NK_XUAT_NHAP!O:O,NK_XUAT_NHAP!E:E,A2175,NK_XUAT_NHAP!B:B,"PNK")</f>
        <v>0</v>
      </c>
      <c r="K2175" s="7">
        <f>SUMIFS(NK_XUAT_NHAP!L:L,NK_XUAT_NHAP!E:E,A2175,NK_XUAT_NHAP!B:B,"PXK")</f>
        <v>0</v>
      </c>
      <c r="L2175" s="7">
        <f>SUMIFS(NK_XUAT_NHAP!O:O,NK_XUAT_NHAP!E:E,A2175,NK_XUAT_NHAP!B:B,"PXK")</f>
        <v>0</v>
      </c>
      <c r="M2175" s="7">
        <f t="shared" si="134"/>
        <v>0</v>
      </c>
      <c r="N2175" s="7">
        <f t="shared" si="135"/>
        <v>0</v>
      </c>
      <c r="O2175" s="7">
        <f t="shared" si="136"/>
        <v>0</v>
      </c>
    </row>
    <row r="2176" spans="1:15" ht="19.5" customHeight="1" x14ac:dyDescent="0.25">
      <c r="A2176" s="106" t="s">
        <v>3724</v>
      </c>
      <c r="B2176" s="21" t="s">
        <v>3725</v>
      </c>
      <c r="C2176" s="23" t="s">
        <v>3723</v>
      </c>
      <c r="D2176" s="23">
        <v>0</v>
      </c>
      <c r="E2176" s="23"/>
      <c r="F2176" s="23">
        <v>607600</v>
      </c>
      <c r="G2176" s="107">
        <f t="shared" si="137"/>
        <v>0</v>
      </c>
      <c r="I2176" s="7">
        <f>SUMIFS(NK_XUAT_NHAP!L:L,NK_XUAT_NHAP!E:E,A2176,NK_XUAT_NHAP!B:B,"PNK")</f>
        <v>0</v>
      </c>
      <c r="J2176" s="7">
        <f>SUMIFS(NK_XUAT_NHAP!O:O,NK_XUAT_NHAP!E:E,A2176,NK_XUAT_NHAP!B:B,"PNK")</f>
        <v>0</v>
      </c>
      <c r="K2176" s="7">
        <f>SUMIFS(NK_XUAT_NHAP!L:L,NK_XUAT_NHAP!E:E,A2176,NK_XUAT_NHAP!B:B,"PXK")</f>
        <v>0</v>
      </c>
      <c r="L2176" s="7">
        <f>SUMIFS(NK_XUAT_NHAP!O:O,NK_XUAT_NHAP!E:E,A2176,NK_XUAT_NHAP!B:B,"PXK")</f>
        <v>0</v>
      </c>
      <c r="M2176" s="7">
        <f t="shared" si="134"/>
        <v>0</v>
      </c>
      <c r="N2176" s="7">
        <f t="shared" si="135"/>
        <v>0</v>
      </c>
      <c r="O2176" s="7">
        <f t="shared" si="136"/>
        <v>0</v>
      </c>
    </row>
    <row r="2177" spans="1:15" ht="19.5" customHeight="1" x14ac:dyDescent="0.25">
      <c r="A2177" s="106" t="s">
        <v>3726</v>
      </c>
      <c r="B2177" s="21" t="s">
        <v>3727</v>
      </c>
      <c r="C2177" s="23" t="s">
        <v>52</v>
      </c>
      <c r="D2177" s="23">
        <v>0</v>
      </c>
      <c r="E2177" s="23"/>
      <c r="F2177" s="23">
        <v>2234400</v>
      </c>
      <c r="G2177" s="107">
        <f t="shared" si="137"/>
        <v>0</v>
      </c>
      <c r="I2177" s="7">
        <f>SUMIFS(NK_XUAT_NHAP!L:L,NK_XUAT_NHAP!E:E,A2177,NK_XUAT_NHAP!B:B,"PNK")</f>
        <v>0</v>
      </c>
      <c r="J2177" s="7">
        <f>SUMIFS(NK_XUAT_NHAP!O:O,NK_XUAT_NHAP!E:E,A2177,NK_XUAT_NHAP!B:B,"PNK")</f>
        <v>0</v>
      </c>
      <c r="K2177" s="7">
        <f>SUMIFS(NK_XUAT_NHAP!L:L,NK_XUAT_NHAP!E:E,A2177,NK_XUAT_NHAP!B:B,"PXK")</f>
        <v>0</v>
      </c>
      <c r="L2177" s="7">
        <f>SUMIFS(NK_XUAT_NHAP!O:O,NK_XUAT_NHAP!E:E,A2177,NK_XUAT_NHAP!B:B,"PXK")</f>
        <v>0</v>
      </c>
      <c r="M2177" s="7">
        <f t="shared" ref="M2177:M2240" si="138">D2177+E2177+I2177-K2177</f>
        <v>0</v>
      </c>
      <c r="N2177" s="7">
        <f t="shared" ref="N2177:N2240" si="139">G2177+J2177-L2177</f>
        <v>0</v>
      </c>
      <c r="O2177" s="7">
        <f t="shared" ref="O2177:O2240" si="140">+IF(M2177=0,0,N2177/M2177)</f>
        <v>0</v>
      </c>
    </row>
    <row r="2178" spans="1:15" ht="19.5" customHeight="1" x14ac:dyDescent="0.25">
      <c r="A2178" s="106" t="s">
        <v>3728</v>
      </c>
      <c r="B2178" s="21" t="s">
        <v>3729</v>
      </c>
      <c r="C2178" s="23" t="s">
        <v>3730</v>
      </c>
      <c r="D2178" s="23">
        <v>0</v>
      </c>
      <c r="E2178" s="23"/>
      <c r="F2178" s="23">
        <v>3200000</v>
      </c>
      <c r="G2178" s="107">
        <f t="shared" si="137"/>
        <v>0</v>
      </c>
      <c r="I2178" s="7">
        <f>SUMIFS(NK_XUAT_NHAP!L:L,NK_XUAT_NHAP!E:E,A2178,NK_XUAT_NHAP!B:B,"PNK")</f>
        <v>0</v>
      </c>
      <c r="J2178" s="7">
        <f>SUMIFS(NK_XUAT_NHAP!O:O,NK_XUAT_NHAP!E:E,A2178,NK_XUAT_NHAP!B:B,"PNK")</f>
        <v>0</v>
      </c>
      <c r="K2178" s="7">
        <f>SUMIFS(NK_XUAT_NHAP!L:L,NK_XUAT_NHAP!E:E,A2178,NK_XUAT_NHAP!B:B,"PXK")</f>
        <v>0</v>
      </c>
      <c r="L2178" s="7">
        <f>SUMIFS(NK_XUAT_NHAP!O:O,NK_XUAT_NHAP!E:E,A2178,NK_XUAT_NHAP!B:B,"PXK")</f>
        <v>0</v>
      </c>
      <c r="M2178" s="7">
        <f t="shared" si="138"/>
        <v>0</v>
      </c>
      <c r="N2178" s="7">
        <f t="shared" si="139"/>
        <v>0</v>
      </c>
      <c r="O2178" s="7">
        <f t="shared" si="140"/>
        <v>0</v>
      </c>
    </row>
    <row r="2179" spans="1:15" ht="19.5" customHeight="1" x14ac:dyDescent="0.25">
      <c r="A2179" s="106" t="s">
        <v>3731</v>
      </c>
      <c r="B2179" s="21" t="s">
        <v>3732</v>
      </c>
      <c r="C2179" s="23" t="s">
        <v>3730</v>
      </c>
      <c r="D2179" s="23">
        <v>0</v>
      </c>
      <c r="E2179" s="23"/>
      <c r="F2179" s="23">
        <v>2400000</v>
      </c>
      <c r="G2179" s="107">
        <f t="shared" si="137"/>
        <v>0</v>
      </c>
      <c r="I2179" s="7">
        <f>SUMIFS(NK_XUAT_NHAP!L:L,NK_XUAT_NHAP!E:E,A2179,NK_XUAT_NHAP!B:B,"PNK")</f>
        <v>0</v>
      </c>
      <c r="J2179" s="7">
        <f>SUMIFS(NK_XUAT_NHAP!O:O,NK_XUAT_NHAP!E:E,A2179,NK_XUAT_NHAP!B:B,"PNK")</f>
        <v>0</v>
      </c>
      <c r="K2179" s="7">
        <f>SUMIFS(NK_XUAT_NHAP!L:L,NK_XUAT_NHAP!E:E,A2179,NK_XUAT_NHAP!B:B,"PXK")</f>
        <v>0</v>
      </c>
      <c r="L2179" s="7">
        <f>SUMIFS(NK_XUAT_NHAP!O:O,NK_XUAT_NHAP!E:E,A2179,NK_XUAT_NHAP!B:B,"PXK")</f>
        <v>0</v>
      </c>
      <c r="M2179" s="7">
        <f t="shared" si="138"/>
        <v>0</v>
      </c>
      <c r="N2179" s="7">
        <f t="shared" si="139"/>
        <v>0</v>
      </c>
      <c r="O2179" s="7">
        <f t="shared" si="140"/>
        <v>0</v>
      </c>
    </row>
    <row r="2180" spans="1:15" ht="19.5" customHeight="1" x14ac:dyDescent="0.25">
      <c r="A2180" s="106" t="s">
        <v>3733</v>
      </c>
      <c r="B2180" s="21" t="s">
        <v>3734</v>
      </c>
      <c r="C2180" s="23" t="s">
        <v>3730</v>
      </c>
      <c r="D2180" s="23">
        <v>0</v>
      </c>
      <c r="E2180" s="23"/>
      <c r="F2180" s="23">
        <v>950000</v>
      </c>
      <c r="G2180" s="107">
        <f t="shared" si="137"/>
        <v>0</v>
      </c>
      <c r="I2180" s="7">
        <f>SUMIFS(NK_XUAT_NHAP!L:L,NK_XUAT_NHAP!E:E,A2180,NK_XUAT_NHAP!B:B,"PNK")</f>
        <v>0</v>
      </c>
      <c r="J2180" s="7">
        <f>SUMIFS(NK_XUAT_NHAP!O:O,NK_XUAT_NHAP!E:E,A2180,NK_XUAT_NHAP!B:B,"PNK")</f>
        <v>0</v>
      </c>
      <c r="K2180" s="7">
        <f>SUMIFS(NK_XUAT_NHAP!L:L,NK_XUAT_NHAP!E:E,A2180,NK_XUAT_NHAP!B:B,"PXK")</f>
        <v>0</v>
      </c>
      <c r="L2180" s="7">
        <f>SUMIFS(NK_XUAT_NHAP!O:O,NK_XUAT_NHAP!E:E,A2180,NK_XUAT_NHAP!B:B,"PXK")</f>
        <v>0</v>
      </c>
      <c r="M2180" s="7">
        <f t="shared" si="138"/>
        <v>0</v>
      </c>
      <c r="N2180" s="7">
        <f t="shared" si="139"/>
        <v>0</v>
      </c>
      <c r="O2180" s="7">
        <f t="shared" si="140"/>
        <v>0</v>
      </c>
    </row>
    <row r="2181" spans="1:15" ht="19.5" customHeight="1" x14ac:dyDescent="0.25">
      <c r="A2181" s="106" t="s">
        <v>3735</v>
      </c>
      <c r="B2181" s="21" t="s">
        <v>3736</v>
      </c>
      <c r="C2181" s="23" t="s">
        <v>393</v>
      </c>
      <c r="D2181" s="23">
        <v>0.80000000000001137</v>
      </c>
      <c r="E2181" s="23"/>
      <c r="F2181" s="23">
        <v>38710</v>
      </c>
      <c r="G2181" s="107">
        <f t="shared" si="137"/>
        <v>30968.00000000044</v>
      </c>
      <c r="I2181" s="7">
        <f>SUMIFS(NK_XUAT_NHAP!L:L,NK_XUAT_NHAP!E:E,A2181,NK_XUAT_NHAP!B:B,"PNK")</f>
        <v>0</v>
      </c>
      <c r="J2181" s="7">
        <f>SUMIFS(NK_XUAT_NHAP!O:O,NK_XUAT_NHAP!E:E,A2181,NK_XUAT_NHAP!B:B,"PNK")</f>
        <v>0</v>
      </c>
      <c r="K2181" s="7">
        <f>SUMIFS(NK_XUAT_NHAP!L:L,NK_XUAT_NHAP!E:E,A2181,NK_XUAT_NHAP!B:B,"PXK")</f>
        <v>0</v>
      </c>
      <c r="L2181" s="7">
        <f>SUMIFS(NK_XUAT_NHAP!O:O,NK_XUAT_NHAP!E:E,A2181,NK_XUAT_NHAP!B:B,"PXK")</f>
        <v>0</v>
      </c>
      <c r="M2181" s="7">
        <f t="shared" si="138"/>
        <v>0.80000000000001137</v>
      </c>
      <c r="N2181" s="7">
        <f t="shared" si="139"/>
        <v>30968.00000000044</v>
      </c>
      <c r="O2181" s="7">
        <f t="shared" si="140"/>
        <v>38710</v>
      </c>
    </row>
    <row r="2182" spans="1:15" ht="19.5" customHeight="1" x14ac:dyDescent="0.25">
      <c r="A2182" s="106" t="s">
        <v>3737</v>
      </c>
      <c r="B2182" s="21" t="s">
        <v>3738</v>
      </c>
      <c r="C2182" s="23" t="s">
        <v>393</v>
      </c>
      <c r="D2182" s="23">
        <v>0</v>
      </c>
      <c r="E2182" s="23"/>
      <c r="F2182" s="23">
        <v>38710</v>
      </c>
      <c r="G2182" s="107">
        <f t="shared" si="137"/>
        <v>0</v>
      </c>
      <c r="I2182" s="7">
        <f>SUMIFS(NK_XUAT_NHAP!L:L,NK_XUAT_NHAP!E:E,A2182,NK_XUAT_NHAP!B:B,"PNK")</f>
        <v>0</v>
      </c>
      <c r="J2182" s="7">
        <f>SUMIFS(NK_XUAT_NHAP!O:O,NK_XUAT_NHAP!E:E,A2182,NK_XUAT_NHAP!B:B,"PNK")</f>
        <v>0</v>
      </c>
      <c r="K2182" s="7">
        <f>SUMIFS(NK_XUAT_NHAP!L:L,NK_XUAT_NHAP!E:E,A2182,NK_XUAT_NHAP!B:B,"PXK")</f>
        <v>0</v>
      </c>
      <c r="L2182" s="7">
        <f>SUMIFS(NK_XUAT_NHAP!O:O,NK_XUAT_NHAP!E:E,A2182,NK_XUAT_NHAP!B:B,"PXK")</f>
        <v>0</v>
      </c>
      <c r="M2182" s="7">
        <f t="shared" si="138"/>
        <v>0</v>
      </c>
      <c r="N2182" s="7">
        <f t="shared" si="139"/>
        <v>0</v>
      </c>
      <c r="O2182" s="7">
        <f t="shared" si="140"/>
        <v>0</v>
      </c>
    </row>
    <row r="2183" spans="1:15" ht="19.5" customHeight="1" x14ac:dyDescent="0.25">
      <c r="A2183" s="106" t="s">
        <v>3739</v>
      </c>
      <c r="B2183" s="21" t="s">
        <v>3740</v>
      </c>
      <c r="C2183" s="23" t="s">
        <v>49</v>
      </c>
      <c r="D2183" s="23">
        <v>0</v>
      </c>
      <c r="E2183" s="23"/>
      <c r="F2183" s="23">
        <v>712500</v>
      </c>
      <c r="G2183" s="107">
        <f t="shared" si="137"/>
        <v>0</v>
      </c>
      <c r="I2183" s="7">
        <f>SUMIFS(NK_XUAT_NHAP!L:L,NK_XUAT_NHAP!E:E,A2183,NK_XUAT_NHAP!B:B,"PNK")</f>
        <v>0</v>
      </c>
      <c r="J2183" s="7">
        <f>SUMIFS(NK_XUAT_NHAP!O:O,NK_XUAT_NHAP!E:E,A2183,NK_XUAT_NHAP!B:B,"PNK")</f>
        <v>0</v>
      </c>
      <c r="K2183" s="7">
        <f>SUMIFS(NK_XUAT_NHAP!L:L,NK_XUAT_NHAP!E:E,A2183,NK_XUAT_NHAP!B:B,"PXK")</f>
        <v>0</v>
      </c>
      <c r="L2183" s="7">
        <f>SUMIFS(NK_XUAT_NHAP!O:O,NK_XUAT_NHAP!E:E,A2183,NK_XUAT_NHAP!B:B,"PXK")</f>
        <v>0</v>
      </c>
      <c r="M2183" s="7">
        <f t="shared" si="138"/>
        <v>0</v>
      </c>
      <c r="N2183" s="7">
        <f t="shared" si="139"/>
        <v>0</v>
      </c>
      <c r="O2183" s="7">
        <f t="shared" si="140"/>
        <v>0</v>
      </c>
    </row>
    <row r="2184" spans="1:15" ht="19.5" customHeight="1" x14ac:dyDescent="0.25">
      <c r="A2184" s="106" t="s">
        <v>3741</v>
      </c>
      <c r="B2184" s="21" t="s">
        <v>3742</v>
      </c>
      <c r="C2184" s="23" t="s">
        <v>49</v>
      </c>
      <c r="D2184" s="23">
        <v>0</v>
      </c>
      <c r="E2184" s="23"/>
      <c r="F2184" s="23">
        <v>1339500</v>
      </c>
      <c r="G2184" s="107">
        <f t="shared" si="137"/>
        <v>0</v>
      </c>
      <c r="I2184" s="7">
        <f>SUMIFS(NK_XUAT_NHAP!L:L,NK_XUAT_NHAP!E:E,A2184,NK_XUAT_NHAP!B:B,"PNK")</f>
        <v>0</v>
      </c>
      <c r="J2184" s="7">
        <f>SUMIFS(NK_XUAT_NHAP!O:O,NK_XUAT_NHAP!E:E,A2184,NK_XUAT_NHAP!B:B,"PNK")</f>
        <v>0</v>
      </c>
      <c r="K2184" s="7">
        <f>SUMIFS(NK_XUAT_NHAP!L:L,NK_XUAT_NHAP!E:E,A2184,NK_XUAT_NHAP!B:B,"PXK")</f>
        <v>0</v>
      </c>
      <c r="L2184" s="7">
        <f>SUMIFS(NK_XUAT_NHAP!O:O,NK_XUAT_NHAP!E:E,A2184,NK_XUAT_NHAP!B:B,"PXK")</f>
        <v>0</v>
      </c>
      <c r="M2184" s="7">
        <f t="shared" si="138"/>
        <v>0</v>
      </c>
      <c r="N2184" s="7">
        <f t="shared" si="139"/>
        <v>0</v>
      </c>
      <c r="O2184" s="7">
        <f t="shared" si="140"/>
        <v>0</v>
      </c>
    </row>
    <row r="2185" spans="1:15" ht="19.5" customHeight="1" x14ac:dyDescent="0.25">
      <c r="A2185" s="106" t="s">
        <v>3743</v>
      </c>
      <c r="B2185" s="21" t="s">
        <v>3744</v>
      </c>
      <c r="C2185" s="23" t="s">
        <v>49</v>
      </c>
      <c r="D2185" s="23">
        <v>2</v>
      </c>
      <c r="E2185" s="23"/>
      <c r="F2185" s="23">
        <v>4000000</v>
      </c>
      <c r="G2185" s="107">
        <f t="shared" si="137"/>
        <v>8000000</v>
      </c>
      <c r="I2185" s="7">
        <f>SUMIFS(NK_XUAT_NHAP!L:L,NK_XUAT_NHAP!E:E,A2185,NK_XUAT_NHAP!B:B,"PNK")</f>
        <v>0</v>
      </c>
      <c r="J2185" s="7">
        <f>SUMIFS(NK_XUAT_NHAP!O:O,NK_XUAT_NHAP!E:E,A2185,NK_XUAT_NHAP!B:B,"PNK")</f>
        <v>0</v>
      </c>
      <c r="K2185" s="7">
        <f>SUMIFS(NK_XUAT_NHAP!L:L,NK_XUAT_NHAP!E:E,A2185,NK_XUAT_NHAP!B:B,"PXK")</f>
        <v>0</v>
      </c>
      <c r="L2185" s="7">
        <f>SUMIFS(NK_XUAT_NHAP!O:O,NK_XUAT_NHAP!E:E,A2185,NK_XUAT_NHAP!B:B,"PXK")</f>
        <v>0</v>
      </c>
      <c r="M2185" s="7">
        <f t="shared" si="138"/>
        <v>2</v>
      </c>
      <c r="N2185" s="7">
        <f t="shared" si="139"/>
        <v>8000000</v>
      </c>
      <c r="O2185" s="7">
        <f t="shared" si="140"/>
        <v>4000000</v>
      </c>
    </row>
    <row r="2186" spans="1:15" ht="19.5" customHeight="1" x14ac:dyDescent="0.25">
      <c r="A2186" s="106" t="s">
        <v>3745</v>
      </c>
      <c r="B2186" s="21" t="s">
        <v>3746</v>
      </c>
      <c r="C2186" s="23" t="s">
        <v>52</v>
      </c>
      <c r="D2186" s="23">
        <v>0</v>
      </c>
      <c r="E2186" s="23"/>
      <c r="F2186" s="23">
        <v>114000</v>
      </c>
      <c r="G2186" s="107">
        <f t="shared" si="137"/>
        <v>0</v>
      </c>
      <c r="I2186" s="7">
        <f>SUMIFS(NK_XUAT_NHAP!L:L,NK_XUAT_NHAP!E:E,A2186,NK_XUAT_NHAP!B:B,"PNK")</f>
        <v>0</v>
      </c>
      <c r="J2186" s="7">
        <f>SUMIFS(NK_XUAT_NHAP!O:O,NK_XUAT_NHAP!E:E,A2186,NK_XUAT_NHAP!B:B,"PNK")</f>
        <v>0</v>
      </c>
      <c r="K2186" s="7">
        <f>SUMIFS(NK_XUAT_NHAP!L:L,NK_XUAT_NHAP!E:E,A2186,NK_XUAT_NHAP!B:B,"PXK")</f>
        <v>0</v>
      </c>
      <c r="L2186" s="7">
        <f>SUMIFS(NK_XUAT_NHAP!O:O,NK_XUAT_NHAP!E:E,A2186,NK_XUAT_NHAP!B:B,"PXK")</f>
        <v>0</v>
      </c>
      <c r="M2186" s="7">
        <f t="shared" si="138"/>
        <v>0</v>
      </c>
      <c r="N2186" s="7">
        <f t="shared" si="139"/>
        <v>0</v>
      </c>
      <c r="O2186" s="7">
        <f t="shared" si="140"/>
        <v>0</v>
      </c>
    </row>
    <row r="2187" spans="1:15" ht="19.5" customHeight="1" x14ac:dyDescent="0.25">
      <c r="A2187" s="106" t="s">
        <v>3747</v>
      </c>
      <c r="B2187" s="21" t="s">
        <v>3748</v>
      </c>
      <c r="C2187" s="23" t="s">
        <v>49</v>
      </c>
      <c r="D2187" s="23">
        <v>0</v>
      </c>
      <c r="E2187" s="23"/>
      <c r="F2187" s="23">
        <v>5586000</v>
      </c>
      <c r="G2187" s="107">
        <f t="shared" si="137"/>
        <v>0</v>
      </c>
      <c r="I2187" s="7">
        <f>SUMIFS(NK_XUAT_NHAP!L:L,NK_XUAT_NHAP!E:E,A2187,NK_XUAT_NHAP!B:B,"PNK")</f>
        <v>0</v>
      </c>
      <c r="J2187" s="7">
        <f>SUMIFS(NK_XUAT_NHAP!O:O,NK_XUAT_NHAP!E:E,A2187,NK_XUAT_NHAP!B:B,"PNK")</f>
        <v>0</v>
      </c>
      <c r="K2187" s="7">
        <f>SUMIFS(NK_XUAT_NHAP!L:L,NK_XUAT_NHAP!E:E,A2187,NK_XUAT_NHAP!B:B,"PXK")</f>
        <v>0</v>
      </c>
      <c r="L2187" s="7">
        <f>SUMIFS(NK_XUAT_NHAP!O:O,NK_XUAT_NHAP!E:E,A2187,NK_XUAT_NHAP!B:B,"PXK")</f>
        <v>0</v>
      </c>
      <c r="M2187" s="7">
        <f t="shared" si="138"/>
        <v>0</v>
      </c>
      <c r="N2187" s="7">
        <f t="shared" si="139"/>
        <v>0</v>
      </c>
      <c r="O2187" s="7">
        <f t="shared" si="140"/>
        <v>0</v>
      </c>
    </row>
    <row r="2188" spans="1:15" ht="19.5" customHeight="1" x14ac:dyDescent="0.25">
      <c r="A2188" s="106" t="s">
        <v>3749</v>
      </c>
      <c r="B2188" s="21" t="s">
        <v>3750</v>
      </c>
      <c r="C2188" s="23" t="s">
        <v>49</v>
      </c>
      <c r="D2188" s="23">
        <v>4</v>
      </c>
      <c r="E2188" s="23"/>
      <c r="F2188" s="23">
        <v>22000</v>
      </c>
      <c r="G2188" s="107">
        <f t="shared" si="137"/>
        <v>88000</v>
      </c>
      <c r="I2188" s="7">
        <f>SUMIFS(NK_XUAT_NHAP!L:L,NK_XUAT_NHAP!E:E,A2188,NK_XUAT_NHAP!B:B,"PNK")</f>
        <v>0</v>
      </c>
      <c r="J2188" s="7">
        <f>SUMIFS(NK_XUAT_NHAP!O:O,NK_XUAT_NHAP!E:E,A2188,NK_XUAT_NHAP!B:B,"PNK")</f>
        <v>0</v>
      </c>
      <c r="K2188" s="7">
        <f>SUMIFS(NK_XUAT_NHAP!L:L,NK_XUAT_NHAP!E:E,A2188,NK_XUAT_NHAP!B:B,"PXK")</f>
        <v>0</v>
      </c>
      <c r="L2188" s="7">
        <f>SUMIFS(NK_XUAT_NHAP!O:O,NK_XUAT_NHAP!E:E,A2188,NK_XUAT_NHAP!B:B,"PXK")</f>
        <v>0</v>
      </c>
      <c r="M2188" s="7">
        <f t="shared" si="138"/>
        <v>4</v>
      </c>
      <c r="N2188" s="7">
        <f t="shared" si="139"/>
        <v>88000</v>
      </c>
      <c r="O2188" s="7">
        <f t="shared" si="140"/>
        <v>22000</v>
      </c>
    </row>
    <row r="2189" spans="1:15" ht="19.5" customHeight="1" x14ac:dyDescent="0.25">
      <c r="A2189" s="106" t="s">
        <v>3751</v>
      </c>
      <c r="B2189" s="21" t="s">
        <v>3752</v>
      </c>
      <c r="C2189" s="23" t="s">
        <v>49</v>
      </c>
      <c r="D2189" s="23">
        <v>0</v>
      </c>
      <c r="E2189" s="23"/>
      <c r="F2189" s="23">
        <v>1083000</v>
      </c>
      <c r="G2189" s="107">
        <f t="shared" si="137"/>
        <v>0</v>
      </c>
      <c r="I2189" s="7">
        <f>SUMIFS(NK_XUAT_NHAP!L:L,NK_XUAT_NHAP!E:E,A2189,NK_XUAT_NHAP!B:B,"PNK")</f>
        <v>0</v>
      </c>
      <c r="J2189" s="7">
        <f>SUMIFS(NK_XUAT_NHAP!O:O,NK_XUAT_NHAP!E:E,A2189,NK_XUAT_NHAP!B:B,"PNK")</f>
        <v>0</v>
      </c>
      <c r="K2189" s="7">
        <f>SUMIFS(NK_XUAT_NHAP!L:L,NK_XUAT_NHAP!E:E,A2189,NK_XUAT_NHAP!B:B,"PXK")</f>
        <v>0</v>
      </c>
      <c r="L2189" s="7">
        <f>SUMIFS(NK_XUAT_NHAP!O:O,NK_XUAT_NHAP!E:E,A2189,NK_XUAT_NHAP!B:B,"PXK")</f>
        <v>0</v>
      </c>
      <c r="M2189" s="7">
        <f t="shared" si="138"/>
        <v>0</v>
      </c>
      <c r="N2189" s="7">
        <f t="shared" si="139"/>
        <v>0</v>
      </c>
      <c r="O2189" s="7">
        <f t="shared" si="140"/>
        <v>0</v>
      </c>
    </row>
    <row r="2190" spans="1:15" ht="19.5" customHeight="1" x14ac:dyDescent="0.25">
      <c r="A2190" s="106" t="s">
        <v>3753</v>
      </c>
      <c r="B2190" s="21" t="s">
        <v>3754</v>
      </c>
      <c r="C2190" s="23" t="s">
        <v>49</v>
      </c>
      <c r="D2190" s="23">
        <v>0</v>
      </c>
      <c r="E2190" s="23"/>
      <c r="F2190" s="23">
        <v>2650500</v>
      </c>
      <c r="G2190" s="107">
        <f t="shared" si="137"/>
        <v>0</v>
      </c>
      <c r="I2190" s="7">
        <f>SUMIFS(NK_XUAT_NHAP!L:L,NK_XUAT_NHAP!E:E,A2190,NK_XUAT_NHAP!B:B,"PNK")</f>
        <v>0</v>
      </c>
      <c r="J2190" s="7">
        <f>SUMIFS(NK_XUAT_NHAP!O:O,NK_XUAT_NHAP!E:E,A2190,NK_XUAT_NHAP!B:B,"PNK")</f>
        <v>0</v>
      </c>
      <c r="K2190" s="7">
        <f>SUMIFS(NK_XUAT_NHAP!L:L,NK_XUAT_NHAP!E:E,A2190,NK_XUAT_NHAP!B:B,"PXK")</f>
        <v>0</v>
      </c>
      <c r="L2190" s="7">
        <f>SUMIFS(NK_XUAT_NHAP!O:O,NK_XUAT_NHAP!E:E,A2190,NK_XUAT_NHAP!B:B,"PXK")</f>
        <v>0</v>
      </c>
      <c r="M2190" s="7">
        <f t="shared" si="138"/>
        <v>0</v>
      </c>
      <c r="N2190" s="7">
        <f t="shared" si="139"/>
        <v>0</v>
      </c>
      <c r="O2190" s="7">
        <f t="shared" si="140"/>
        <v>0</v>
      </c>
    </row>
    <row r="2191" spans="1:15" ht="19.5" customHeight="1" x14ac:dyDescent="0.25">
      <c r="A2191" s="106" t="s">
        <v>3755</v>
      </c>
      <c r="B2191" s="21" t="s">
        <v>3756</v>
      </c>
      <c r="C2191" s="23" t="s">
        <v>49</v>
      </c>
      <c r="D2191" s="23">
        <v>9</v>
      </c>
      <c r="E2191" s="23"/>
      <c r="F2191" s="23">
        <v>44280</v>
      </c>
      <c r="G2191" s="107">
        <f t="shared" si="137"/>
        <v>398520</v>
      </c>
      <c r="I2191" s="7">
        <f>SUMIFS(NK_XUAT_NHAP!L:L,NK_XUAT_NHAP!E:E,A2191,NK_XUAT_NHAP!B:B,"PNK")</f>
        <v>0</v>
      </c>
      <c r="J2191" s="7">
        <f>SUMIFS(NK_XUAT_NHAP!O:O,NK_XUAT_NHAP!E:E,A2191,NK_XUAT_NHAP!B:B,"PNK")</f>
        <v>0</v>
      </c>
      <c r="K2191" s="7">
        <f>SUMIFS(NK_XUAT_NHAP!L:L,NK_XUAT_NHAP!E:E,A2191,NK_XUAT_NHAP!B:B,"PXK")</f>
        <v>0</v>
      </c>
      <c r="L2191" s="7">
        <f>SUMIFS(NK_XUAT_NHAP!O:O,NK_XUAT_NHAP!E:E,A2191,NK_XUAT_NHAP!B:B,"PXK")</f>
        <v>0</v>
      </c>
      <c r="M2191" s="7">
        <f t="shared" si="138"/>
        <v>9</v>
      </c>
      <c r="N2191" s="7">
        <f t="shared" si="139"/>
        <v>398520</v>
      </c>
      <c r="O2191" s="7">
        <f t="shared" si="140"/>
        <v>44280</v>
      </c>
    </row>
    <row r="2192" spans="1:15" ht="19.5" customHeight="1" x14ac:dyDescent="0.25">
      <c r="A2192" s="106" t="s">
        <v>3757</v>
      </c>
      <c r="B2192" s="21" t="s">
        <v>3758</v>
      </c>
      <c r="C2192" s="23" t="s">
        <v>49</v>
      </c>
      <c r="D2192" s="23">
        <v>0</v>
      </c>
      <c r="E2192" s="23"/>
      <c r="F2192" s="23">
        <v>5529000</v>
      </c>
      <c r="G2192" s="107">
        <f t="shared" si="137"/>
        <v>0</v>
      </c>
      <c r="I2192" s="7">
        <f>SUMIFS(NK_XUAT_NHAP!L:L,NK_XUAT_NHAP!E:E,A2192,NK_XUAT_NHAP!B:B,"PNK")</f>
        <v>0</v>
      </c>
      <c r="J2192" s="7">
        <f>SUMIFS(NK_XUAT_NHAP!O:O,NK_XUAT_NHAP!E:E,A2192,NK_XUAT_NHAP!B:B,"PNK")</f>
        <v>0</v>
      </c>
      <c r="K2192" s="7">
        <f>SUMIFS(NK_XUAT_NHAP!L:L,NK_XUAT_NHAP!E:E,A2192,NK_XUAT_NHAP!B:B,"PXK")</f>
        <v>0</v>
      </c>
      <c r="L2192" s="7">
        <f>SUMIFS(NK_XUAT_NHAP!O:O,NK_XUAT_NHAP!E:E,A2192,NK_XUAT_NHAP!B:B,"PXK")</f>
        <v>0</v>
      </c>
      <c r="M2192" s="7">
        <f t="shared" si="138"/>
        <v>0</v>
      </c>
      <c r="N2192" s="7">
        <f t="shared" si="139"/>
        <v>0</v>
      </c>
      <c r="O2192" s="7">
        <f t="shared" si="140"/>
        <v>0</v>
      </c>
    </row>
    <row r="2193" spans="1:15" ht="19.5" customHeight="1" x14ac:dyDescent="0.25">
      <c r="A2193" s="106" t="s">
        <v>3759</v>
      </c>
      <c r="B2193" s="21" t="s">
        <v>3760</v>
      </c>
      <c r="C2193" s="23" t="s">
        <v>49</v>
      </c>
      <c r="D2193" s="23">
        <v>142</v>
      </c>
      <c r="E2193" s="23"/>
      <c r="F2193" s="23">
        <v>13100</v>
      </c>
      <c r="G2193" s="107">
        <f t="shared" si="137"/>
        <v>1860200</v>
      </c>
      <c r="I2193" s="7">
        <f>SUMIFS(NK_XUAT_NHAP!L:L,NK_XUAT_NHAP!E:E,A2193,NK_XUAT_NHAP!B:B,"PNK")</f>
        <v>0</v>
      </c>
      <c r="J2193" s="7">
        <f>SUMIFS(NK_XUAT_NHAP!O:O,NK_XUAT_NHAP!E:E,A2193,NK_XUAT_NHAP!B:B,"PNK")</f>
        <v>0</v>
      </c>
      <c r="K2193" s="7">
        <f>SUMIFS(NK_XUAT_NHAP!L:L,NK_XUAT_NHAP!E:E,A2193,NK_XUAT_NHAP!B:B,"PXK")</f>
        <v>0</v>
      </c>
      <c r="L2193" s="7">
        <f>SUMIFS(NK_XUAT_NHAP!O:O,NK_XUAT_NHAP!E:E,A2193,NK_XUAT_NHAP!B:B,"PXK")</f>
        <v>0</v>
      </c>
      <c r="M2193" s="7">
        <f t="shared" si="138"/>
        <v>142</v>
      </c>
      <c r="N2193" s="7">
        <f t="shared" si="139"/>
        <v>1860200</v>
      </c>
      <c r="O2193" s="7">
        <f t="shared" si="140"/>
        <v>13100</v>
      </c>
    </row>
    <row r="2194" spans="1:15" ht="19.5" customHeight="1" x14ac:dyDescent="0.25">
      <c r="A2194" s="106" t="s">
        <v>3761</v>
      </c>
      <c r="B2194" s="21" t="s">
        <v>3762</v>
      </c>
      <c r="C2194" s="23" t="s">
        <v>49</v>
      </c>
      <c r="D2194" s="23">
        <v>0</v>
      </c>
      <c r="E2194" s="23"/>
      <c r="F2194" s="23">
        <v>33000</v>
      </c>
      <c r="G2194" s="107">
        <f t="shared" si="137"/>
        <v>0</v>
      </c>
      <c r="I2194" s="7">
        <f>SUMIFS(NK_XUAT_NHAP!L:L,NK_XUAT_NHAP!E:E,A2194,NK_XUAT_NHAP!B:B,"PNK")</f>
        <v>0</v>
      </c>
      <c r="J2194" s="7">
        <f>SUMIFS(NK_XUAT_NHAP!O:O,NK_XUAT_NHAP!E:E,A2194,NK_XUAT_NHAP!B:B,"PNK")</f>
        <v>0</v>
      </c>
      <c r="K2194" s="7">
        <f>SUMIFS(NK_XUAT_NHAP!L:L,NK_XUAT_NHAP!E:E,A2194,NK_XUAT_NHAP!B:B,"PXK")</f>
        <v>0</v>
      </c>
      <c r="L2194" s="7">
        <f>SUMIFS(NK_XUAT_NHAP!O:O,NK_XUAT_NHAP!E:E,A2194,NK_XUAT_NHAP!B:B,"PXK")</f>
        <v>0</v>
      </c>
      <c r="M2194" s="7">
        <f t="shared" si="138"/>
        <v>0</v>
      </c>
      <c r="N2194" s="7">
        <f t="shared" si="139"/>
        <v>0</v>
      </c>
      <c r="O2194" s="7">
        <f t="shared" si="140"/>
        <v>0</v>
      </c>
    </row>
    <row r="2195" spans="1:15" ht="19.5" customHeight="1" x14ac:dyDescent="0.25">
      <c r="A2195" s="106" t="s">
        <v>3763</v>
      </c>
      <c r="B2195" s="21" t="s">
        <v>3764</v>
      </c>
      <c r="C2195" s="23" t="s">
        <v>49</v>
      </c>
      <c r="D2195" s="23">
        <v>0</v>
      </c>
      <c r="E2195" s="23"/>
      <c r="F2195" s="23">
        <v>85000</v>
      </c>
      <c r="G2195" s="107">
        <f t="shared" si="137"/>
        <v>0</v>
      </c>
      <c r="I2195" s="7">
        <f>SUMIFS(NK_XUAT_NHAP!L:L,NK_XUAT_NHAP!E:E,A2195,NK_XUAT_NHAP!B:B,"PNK")</f>
        <v>0</v>
      </c>
      <c r="J2195" s="7">
        <f>SUMIFS(NK_XUAT_NHAP!O:O,NK_XUAT_NHAP!E:E,A2195,NK_XUAT_NHAP!B:B,"PNK")</f>
        <v>0</v>
      </c>
      <c r="K2195" s="7">
        <f>SUMIFS(NK_XUAT_NHAP!L:L,NK_XUAT_NHAP!E:E,A2195,NK_XUAT_NHAP!B:B,"PXK")</f>
        <v>0</v>
      </c>
      <c r="L2195" s="7">
        <f>SUMIFS(NK_XUAT_NHAP!O:O,NK_XUAT_NHAP!E:E,A2195,NK_XUAT_NHAP!B:B,"PXK")</f>
        <v>0</v>
      </c>
      <c r="M2195" s="7">
        <f t="shared" si="138"/>
        <v>0</v>
      </c>
      <c r="N2195" s="7">
        <f t="shared" si="139"/>
        <v>0</v>
      </c>
      <c r="O2195" s="7">
        <f t="shared" si="140"/>
        <v>0</v>
      </c>
    </row>
    <row r="2196" spans="1:15" s="24" customFormat="1" ht="19.5" customHeight="1" x14ac:dyDescent="0.25">
      <c r="A2196" s="106" t="s">
        <v>3765</v>
      </c>
      <c r="B2196" s="21" t="s">
        <v>3766</v>
      </c>
      <c r="C2196" s="23" t="s">
        <v>49</v>
      </c>
      <c r="D2196" s="23">
        <v>2</v>
      </c>
      <c r="E2196" s="23"/>
      <c r="F2196" s="23">
        <v>31000</v>
      </c>
      <c r="G2196" s="107">
        <f t="shared" si="137"/>
        <v>62000</v>
      </c>
      <c r="I2196" s="7">
        <f>SUMIFS(NK_XUAT_NHAP!L:L,NK_XUAT_NHAP!E:E,A2196,NK_XUAT_NHAP!B:B,"PNK")</f>
        <v>0</v>
      </c>
      <c r="J2196" s="7">
        <f>SUMIFS(NK_XUAT_NHAP!O:O,NK_XUAT_NHAP!E:E,A2196,NK_XUAT_NHAP!B:B,"PNK")</f>
        <v>0</v>
      </c>
      <c r="K2196" s="7">
        <f>SUMIFS(NK_XUAT_NHAP!L:L,NK_XUAT_NHAP!E:E,A2196,NK_XUAT_NHAP!B:B,"PXK")</f>
        <v>0</v>
      </c>
      <c r="L2196" s="7">
        <f>SUMIFS(NK_XUAT_NHAP!O:O,NK_XUAT_NHAP!E:E,A2196,NK_XUAT_NHAP!B:B,"PXK")</f>
        <v>0</v>
      </c>
      <c r="M2196" s="7">
        <f t="shared" si="138"/>
        <v>2</v>
      </c>
      <c r="N2196" s="7">
        <f t="shared" si="139"/>
        <v>62000</v>
      </c>
      <c r="O2196" s="7">
        <f t="shared" si="140"/>
        <v>31000</v>
      </c>
    </row>
    <row r="2197" spans="1:15" ht="19.5" customHeight="1" x14ac:dyDescent="0.25">
      <c r="A2197" s="106" t="s">
        <v>3767</v>
      </c>
      <c r="B2197" s="21" t="s">
        <v>3768</v>
      </c>
      <c r="C2197" s="23" t="s">
        <v>49</v>
      </c>
      <c r="D2197" s="23">
        <v>0</v>
      </c>
      <c r="E2197" s="23"/>
      <c r="F2197" s="23">
        <v>5529000</v>
      </c>
      <c r="G2197" s="107">
        <f t="shared" si="137"/>
        <v>0</v>
      </c>
      <c r="I2197" s="7">
        <f>SUMIFS(NK_XUAT_NHAP!L:L,NK_XUAT_NHAP!E:E,A2197,NK_XUAT_NHAP!B:B,"PNK")</f>
        <v>0</v>
      </c>
      <c r="J2197" s="7">
        <f>SUMIFS(NK_XUAT_NHAP!O:O,NK_XUAT_NHAP!E:E,A2197,NK_XUAT_NHAP!B:B,"PNK")</f>
        <v>0</v>
      </c>
      <c r="K2197" s="7">
        <f>SUMIFS(NK_XUAT_NHAP!L:L,NK_XUAT_NHAP!E:E,A2197,NK_XUAT_NHAP!B:B,"PXK")</f>
        <v>0</v>
      </c>
      <c r="L2197" s="7">
        <f>SUMIFS(NK_XUAT_NHAP!O:O,NK_XUAT_NHAP!E:E,A2197,NK_XUAT_NHAP!B:B,"PXK")</f>
        <v>0</v>
      </c>
      <c r="M2197" s="7">
        <f t="shared" si="138"/>
        <v>0</v>
      </c>
      <c r="N2197" s="7">
        <f t="shared" si="139"/>
        <v>0</v>
      </c>
      <c r="O2197" s="7">
        <f t="shared" si="140"/>
        <v>0</v>
      </c>
    </row>
    <row r="2198" spans="1:15" ht="19.5" customHeight="1" x14ac:dyDescent="0.25">
      <c r="A2198" s="106" t="s">
        <v>3769</v>
      </c>
      <c r="B2198" s="21" t="s">
        <v>3770</v>
      </c>
      <c r="C2198" s="23" t="s">
        <v>49</v>
      </c>
      <c r="D2198" s="23">
        <v>0</v>
      </c>
      <c r="E2198" s="23"/>
      <c r="F2198" s="23">
        <v>29000</v>
      </c>
      <c r="G2198" s="107">
        <f t="shared" si="137"/>
        <v>0</v>
      </c>
      <c r="I2198" s="7">
        <f>SUMIFS(NK_XUAT_NHAP!L:L,NK_XUAT_NHAP!E:E,A2198,NK_XUAT_NHAP!B:B,"PNK")</f>
        <v>0</v>
      </c>
      <c r="J2198" s="7">
        <f>SUMIFS(NK_XUAT_NHAP!O:O,NK_XUAT_NHAP!E:E,A2198,NK_XUAT_NHAP!B:B,"PNK")</f>
        <v>0</v>
      </c>
      <c r="K2198" s="7">
        <f>SUMIFS(NK_XUAT_NHAP!L:L,NK_XUAT_NHAP!E:E,A2198,NK_XUAT_NHAP!B:B,"PXK")</f>
        <v>0</v>
      </c>
      <c r="L2198" s="7">
        <f>SUMIFS(NK_XUAT_NHAP!O:O,NK_XUAT_NHAP!E:E,A2198,NK_XUAT_NHAP!B:B,"PXK")</f>
        <v>0</v>
      </c>
      <c r="M2198" s="7">
        <f t="shared" si="138"/>
        <v>0</v>
      </c>
      <c r="N2198" s="7">
        <f t="shared" si="139"/>
        <v>0</v>
      </c>
      <c r="O2198" s="7">
        <f t="shared" si="140"/>
        <v>0</v>
      </c>
    </row>
    <row r="2199" spans="1:15" ht="19.5" customHeight="1" x14ac:dyDescent="0.25">
      <c r="A2199" s="106" t="s">
        <v>3771</v>
      </c>
      <c r="B2199" s="21" t="s">
        <v>3772</v>
      </c>
      <c r="C2199" s="23" t="s">
        <v>2658</v>
      </c>
      <c r="D2199" s="23">
        <v>19.5</v>
      </c>
      <c r="E2199" s="23"/>
      <c r="F2199" s="23">
        <v>57000</v>
      </c>
      <c r="G2199" s="107">
        <f t="shared" si="137"/>
        <v>1111500</v>
      </c>
      <c r="I2199" s="7">
        <f>SUMIFS(NK_XUAT_NHAP!L:L,NK_XUAT_NHAP!E:E,A2199,NK_XUAT_NHAP!B:B,"PNK")</f>
        <v>0</v>
      </c>
      <c r="J2199" s="7">
        <f>SUMIFS(NK_XUAT_NHAP!O:O,NK_XUAT_NHAP!E:E,A2199,NK_XUAT_NHAP!B:B,"PNK")</f>
        <v>0</v>
      </c>
      <c r="K2199" s="7">
        <f>SUMIFS(NK_XUAT_NHAP!L:L,NK_XUAT_NHAP!E:E,A2199,NK_XUAT_NHAP!B:B,"PXK")</f>
        <v>0</v>
      </c>
      <c r="L2199" s="7">
        <f>SUMIFS(NK_XUAT_NHAP!O:O,NK_XUAT_NHAP!E:E,A2199,NK_XUAT_NHAP!B:B,"PXK")</f>
        <v>0</v>
      </c>
      <c r="M2199" s="7">
        <f t="shared" si="138"/>
        <v>19.5</v>
      </c>
      <c r="N2199" s="7">
        <f t="shared" si="139"/>
        <v>1111500</v>
      </c>
      <c r="O2199" s="7">
        <f t="shared" si="140"/>
        <v>57000</v>
      </c>
    </row>
    <row r="2200" spans="1:15" ht="19.5" customHeight="1" x14ac:dyDescent="0.25">
      <c r="A2200" s="106" t="s">
        <v>3773</v>
      </c>
      <c r="B2200" s="21" t="s">
        <v>3774</v>
      </c>
      <c r="C2200" s="23" t="s">
        <v>2658</v>
      </c>
      <c r="D2200" s="23">
        <v>0</v>
      </c>
      <c r="E2200" s="23"/>
      <c r="F2200" s="23">
        <v>87000</v>
      </c>
      <c r="G2200" s="107">
        <f t="shared" si="137"/>
        <v>0</v>
      </c>
      <c r="I2200" s="7">
        <f>SUMIFS(NK_XUAT_NHAP!L:L,NK_XUAT_NHAP!E:E,A2200,NK_XUAT_NHAP!B:B,"PNK")</f>
        <v>0</v>
      </c>
      <c r="J2200" s="7">
        <f>SUMIFS(NK_XUAT_NHAP!O:O,NK_XUAT_NHAP!E:E,A2200,NK_XUAT_NHAP!B:B,"PNK")</f>
        <v>0</v>
      </c>
      <c r="K2200" s="7">
        <f>SUMIFS(NK_XUAT_NHAP!L:L,NK_XUAT_NHAP!E:E,A2200,NK_XUAT_NHAP!B:B,"PXK")</f>
        <v>0</v>
      </c>
      <c r="L2200" s="7">
        <f>SUMIFS(NK_XUAT_NHAP!O:O,NK_XUAT_NHAP!E:E,A2200,NK_XUAT_NHAP!B:B,"PXK")</f>
        <v>0</v>
      </c>
      <c r="M2200" s="7">
        <f t="shared" si="138"/>
        <v>0</v>
      </c>
      <c r="N2200" s="7">
        <f t="shared" si="139"/>
        <v>0</v>
      </c>
      <c r="O2200" s="7">
        <f t="shared" si="140"/>
        <v>0</v>
      </c>
    </row>
    <row r="2201" spans="1:15" ht="19.5" customHeight="1" x14ac:dyDescent="0.25">
      <c r="A2201" s="106" t="s">
        <v>3775</v>
      </c>
      <c r="B2201" s="21" t="s">
        <v>3776</v>
      </c>
      <c r="C2201" s="23" t="s">
        <v>2658</v>
      </c>
      <c r="D2201" s="23">
        <v>0</v>
      </c>
      <c r="E2201" s="23"/>
      <c r="F2201" s="23">
        <v>87000</v>
      </c>
      <c r="G2201" s="107">
        <f t="shared" si="137"/>
        <v>0</v>
      </c>
      <c r="I2201" s="7">
        <f>SUMIFS(NK_XUAT_NHAP!L:L,NK_XUAT_NHAP!E:E,A2201,NK_XUAT_NHAP!B:B,"PNK")</f>
        <v>0</v>
      </c>
      <c r="J2201" s="7">
        <f>SUMIFS(NK_XUAT_NHAP!O:O,NK_XUAT_NHAP!E:E,A2201,NK_XUAT_NHAP!B:B,"PNK")</f>
        <v>0</v>
      </c>
      <c r="K2201" s="7">
        <f>SUMIFS(NK_XUAT_NHAP!L:L,NK_XUAT_NHAP!E:E,A2201,NK_XUAT_NHAP!B:B,"PXK")</f>
        <v>0</v>
      </c>
      <c r="L2201" s="7">
        <f>SUMIFS(NK_XUAT_NHAP!O:O,NK_XUAT_NHAP!E:E,A2201,NK_XUAT_NHAP!B:B,"PXK")</f>
        <v>0</v>
      </c>
      <c r="M2201" s="7">
        <f t="shared" si="138"/>
        <v>0</v>
      </c>
      <c r="N2201" s="7">
        <f t="shared" si="139"/>
        <v>0</v>
      </c>
      <c r="O2201" s="7">
        <f t="shared" si="140"/>
        <v>0</v>
      </c>
    </row>
    <row r="2202" spans="1:15" ht="19.5" customHeight="1" x14ac:dyDescent="0.25">
      <c r="A2202" s="106" t="s">
        <v>3777</v>
      </c>
      <c r="B2202" s="21" t="s">
        <v>3778</v>
      </c>
      <c r="C2202" s="23" t="s">
        <v>49</v>
      </c>
      <c r="D2202" s="23">
        <v>0</v>
      </c>
      <c r="E2202" s="23"/>
      <c r="F2202" s="23">
        <v>1900000</v>
      </c>
      <c r="G2202" s="107">
        <f t="shared" si="137"/>
        <v>0</v>
      </c>
      <c r="I2202" s="7">
        <f>SUMIFS(NK_XUAT_NHAP!L:L,NK_XUAT_NHAP!E:E,A2202,NK_XUAT_NHAP!B:B,"PNK")</f>
        <v>0</v>
      </c>
      <c r="J2202" s="7">
        <f>SUMIFS(NK_XUAT_NHAP!O:O,NK_XUAT_NHAP!E:E,A2202,NK_XUAT_NHAP!B:B,"PNK")</f>
        <v>0</v>
      </c>
      <c r="K2202" s="7">
        <f>SUMIFS(NK_XUAT_NHAP!L:L,NK_XUAT_NHAP!E:E,A2202,NK_XUAT_NHAP!B:B,"PXK")</f>
        <v>0</v>
      </c>
      <c r="L2202" s="7">
        <f>SUMIFS(NK_XUAT_NHAP!O:O,NK_XUAT_NHAP!E:E,A2202,NK_XUAT_NHAP!B:B,"PXK")</f>
        <v>0</v>
      </c>
      <c r="M2202" s="7">
        <f t="shared" si="138"/>
        <v>0</v>
      </c>
      <c r="N2202" s="7">
        <f t="shared" si="139"/>
        <v>0</v>
      </c>
      <c r="O2202" s="7">
        <f t="shared" si="140"/>
        <v>0</v>
      </c>
    </row>
    <row r="2203" spans="1:15" ht="19.5" customHeight="1" x14ac:dyDescent="0.25">
      <c r="A2203" s="106" t="s">
        <v>3779</v>
      </c>
      <c r="B2203" s="21" t="s">
        <v>3780</v>
      </c>
      <c r="C2203" s="23" t="s">
        <v>49</v>
      </c>
      <c r="D2203" s="23">
        <v>0</v>
      </c>
      <c r="E2203" s="23"/>
      <c r="F2203" s="23">
        <v>744000</v>
      </c>
      <c r="G2203" s="107">
        <f t="shared" si="137"/>
        <v>0</v>
      </c>
      <c r="I2203" s="7">
        <f>SUMIFS(NK_XUAT_NHAP!L:L,NK_XUAT_NHAP!E:E,A2203,NK_XUAT_NHAP!B:B,"PNK")</f>
        <v>0</v>
      </c>
      <c r="J2203" s="7">
        <f>SUMIFS(NK_XUAT_NHAP!O:O,NK_XUAT_NHAP!E:E,A2203,NK_XUAT_NHAP!B:B,"PNK")</f>
        <v>0</v>
      </c>
      <c r="K2203" s="7">
        <f>SUMIFS(NK_XUAT_NHAP!L:L,NK_XUAT_NHAP!E:E,A2203,NK_XUAT_NHAP!B:B,"PXK")</f>
        <v>0</v>
      </c>
      <c r="L2203" s="7">
        <f>SUMIFS(NK_XUAT_NHAP!O:O,NK_XUAT_NHAP!E:E,A2203,NK_XUAT_NHAP!B:B,"PXK")</f>
        <v>0</v>
      </c>
      <c r="M2203" s="7">
        <f t="shared" si="138"/>
        <v>0</v>
      </c>
      <c r="N2203" s="7">
        <f t="shared" si="139"/>
        <v>0</v>
      </c>
      <c r="O2203" s="7">
        <f t="shared" si="140"/>
        <v>0</v>
      </c>
    </row>
    <row r="2204" spans="1:15" ht="19.5" customHeight="1" x14ac:dyDescent="0.25">
      <c r="A2204" s="106" t="s">
        <v>3781</v>
      </c>
      <c r="B2204" s="21" t="s">
        <v>3782</v>
      </c>
      <c r="C2204" s="23" t="s">
        <v>49</v>
      </c>
      <c r="D2204" s="23">
        <v>0</v>
      </c>
      <c r="E2204" s="23"/>
      <c r="F2204" s="23">
        <v>1485000</v>
      </c>
      <c r="G2204" s="107">
        <f t="shared" si="137"/>
        <v>0</v>
      </c>
      <c r="I2204" s="7">
        <f>SUMIFS(NK_XUAT_NHAP!L:L,NK_XUAT_NHAP!E:E,A2204,NK_XUAT_NHAP!B:B,"PNK")</f>
        <v>0</v>
      </c>
      <c r="J2204" s="7">
        <f>SUMIFS(NK_XUAT_NHAP!O:O,NK_XUAT_NHAP!E:E,A2204,NK_XUAT_NHAP!B:B,"PNK")</f>
        <v>0</v>
      </c>
      <c r="K2204" s="7">
        <f>SUMIFS(NK_XUAT_NHAP!L:L,NK_XUAT_NHAP!E:E,A2204,NK_XUAT_NHAP!B:B,"PXK")</f>
        <v>0</v>
      </c>
      <c r="L2204" s="7">
        <f>SUMIFS(NK_XUAT_NHAP!O:O,NK_XUAT_NHAP!E:E,A2204,NK_XUAT_NHAP!B:B,"PXK")</f>
        <v>0</v>
      </c>
      <c r="M2204" s="7">
        <f t="shared" si="138"/>
        <v>0</v>
      </c>
      <c r="N2204" s="7">
        <f t="shared" si="139"/>
        <v>0</v>
      </c>
      <c r="O2204" s="7">
        <f t="shared" si="140"/>
        <v>0</v>
      </c>
    </row>
    <row r="2205" spans="1:15" ht="19.5" customHeight="1" x14ac:dyDescent="0.25">
      <c r="A2205" s="106" t="s">
        <v>3783</v>
      </c>
      <c r="B2205" s="21" t="s">
        <v>3784</v>
      </c>
      <c r="C2205" s="23" t="s">
        <v>49</v>
      </c>
      <c r="D2205" s="23">
        <v>0</v>
      </c>
      <c r="E2205" s="23"/>
      <c r="F2205" s="23">
        <v>985000</v>
      </c>
      <c r="G2205" s="107">
        <f t="shared" si="137"/>
        <v>0</v>
      </c>
      <c r="I2205" s="7">
        <f>SUMIFS(NK_XUAT_NHAP!L:L,NK_XUAT_NHAP!E:E,A2205,NK_XUAT_NHAP!B:B,"PNK")</f>
        <v>0</v>
      </c>
      <c r="J2205" s="7">
        <f>SUMIFS(NK_XUAT_NHAP!O:O,NK_XUAT_NHAP!E:E,A2205,NK_XUAT_NHAP!B:B,"PNK")</f>
        <v>0</v>
      </c>
      <c r="K2205" s="7">
        <f>SUMIFS(NK_XUAT_NHAP!L:L,NK_XUAT_NHAP!E:E,A2205,NK_XUAT_NHAP!B:B,"PXK")</f>
        <v>0</v>
      </c>
      <c r="L2205" s="7">
        <f>SUMIFS(NK_XUAT_NHAP!O:O,NK_XUAT_NHAP!E:E,A2205,NK_XUAT_NHAP!B:B,"PXK")</f>
        <v>0</v>
      </c>
      <c r="M2205" s="7">
        <f t="shared" si="138"/>
        <v>0</v>
      </c>
      <c r="N2205" s="7">
        <f t="shared" si="139"/>
        <v>0</v>
      </c>
      <c r="O2205" s="7">
        <f t="shared" si="140"/>
        <v>0</v>
      </c>
    </row>
    <row r="2206" spans="1:15" ht="19.5" customHeight="1" x14ac:dyDescent="0.25">
      <c r="A2206" s="106" t="s">
        <v>2647</v>
      </c>
      <c r="B2206" s="21" t="s">
        <v>2676</v>
      </c>
      <c r="C2206" s="23" t="s">
        <v>1</v>
      </c>
      <c r="D2206" s="23">
        <v>0</v>
      </c>
      <c r="E2206" s="23"/>
      <c r="F2206" s="23">
        <v>73900</v>
      </c>
      <c r="G2206" s="107">
        <f t="shared" si="137"/>
        <v>0</v>
      </c>
      <c r="I2206" s="7">
        <f>SUMIFS(NK_XUAT_NHAP!L:L,NK_XUAT_NHAP!E:E,A2206,NK_XUAT_NHAP!B:B,"PNK")</f>
        <v>0</v>
      </c>
      <c r="J2206" s="7">
        <f>SUMIFS(NK_XUAT_NHAP!O:O,NK_XUAT_NHAP!E:E,A2206,NK_XUAT_NHAP!B:B,"PNK")</f>
        <v>0</v>
      </c>
      <c r="K2206" s="7">
        <f>SUMIFS(NK_XUAT_NHAP!L:L,NK_XUAT_NHAP!E:E,A2206,NK_XUAT_NHAP!B:B,"PXK")</f>
        <v>0</v>
      </c>
      <c r="L2206" s="7">
        <f>SUMIFS(NK_XUAT_NHAP!O:O,NK_XUAT_NHAP!E:E,A2206,NK_XUAT_NHAP!B:B,"PXK")</f>
        <v>0</v>
      </c>
      <c r="M2206" s="7">
        <f t="shared" si="138"/>
        <v>0</v>
      </c>
      <c r="N2206" s="7">
        <f t="shared" si="139"/>
        <v>0</v>
      </c>
      <c r="O2206" s="7">
        <f t="shared" si="140"/>
        <v>0</v>
      </c>
    </row>
    <row r="2207" spans="1:15" ht="19.5" customHeight="1" x14ac:dyDescent="0.25">
      <c r="A2207" s="106" t="s">
        <v>2648</v>
      </c>
      <c r="B2207" s="21" t="s">
        <v>3785</v>
      </c>
      <c r="C2207" s="23" t="s">
        <v>1</v>
      </c>
      <c r="D2207" s="23">
        <v>0</v>
      </c>
      <c r="E2207" s="23"/>
      <c r="F2207" s="23">
        <v>142300</v>
      </c>
      <c r="G2207" s="107">
        <f t="shared" si="137"/>
        <v>0</v>
      </c>
      <c r="I2207" s="7">
        <f>SUMIFS(NK_XUAT_NHAP!L:L,NK_XUAT_NHAP!E:E,A2207,NK_XUAT_NHAP!B:B,"PNK")</f>
        <v>0</v>
      </c>
      <c r="J2207" s="7">
        <f>SUMIFS(NK_XUAT_NHAP!O:O,NK_XUAT_NHAP!E:E,A2207,NK_XUAT_NHAP!B:B,"PNK")</f>
        <v>0</v>
      </c>
      <c r="K2207" s="7">
        <f>SUMIFS(NK_XUAT_NHAP!L:L,NK_XUAT_NHAP!E:E,A2207,NK_XUAT_NHAP!B:B,"PXK")</f>
        <v>0</v>
      </c>
      <c r="L2207" s="7">
        <f>SUMIFS(NK_XUAT_NHAP!O:O,NK_XUAT_NHAP!E:E,A2207,NK_XUAT_NHAP!B:B,"PXK")</f>
        <v>0</v>
      </c>
      <c r="M2207" s="7">
        <f t="shared" si="138"/>
        <v>0</v>
      </c>
      <c r="N2207" s="7">
        <f t="shared" si="139"/>
        <v>0</v>
      </c>
      <c r="O2207" s="7">
        <f t="shared" si="140"/>
        <v>0</v>
      </c>
    </row>
    <row r="2208" spans="1:15" ht="19.5" customHeight="1" x14ac:dyDescent="0.25">
      <c r="A2208" s="106" t="s">
        <v>2649</v>
      </c>
      <c r="B2208" s="21" t="s">
        <v>3786</v>
      </c>
      <c r="C2208" s="23" t="s">
        <v>1</v>
      </c>
      <c r="D2208" s="23">
        <v>0</v>
      </c>
      <c r="E2208" s="23"/>
      <c r="F2208" s="23">
        <v>211900</v>
      </c>
      <c r="G2208" s="107">
        <f t="shared" si="137"/>
        <v>0</v>
      </c>
      <c r="I2208" s="7">
        <f>SUMIFS(NK_XUAT_NHAP!L:L,NK_XUAT_NHAP!E:E,A2208,NK_XUAT_NHAP!B:B,"PNK")</f>
        <v>0</v>
      </c>
      <c r="J2208" s="7">
        <f>SUMIFS(NK_XUAT_NHAP!O:O,NK_XUAT_NHAP!E:E,A2208,NK_XUAT_NHAP!B:B,"PNK")</f>
        <v>0</v>
      </c>
      <c r="K2208" s="7">
        <f>SUMIFS(NK_XUAT_NHAP!L:L,NK_XUAT_NHAP!E:E,A2208,NK_XUAT_NHAP!B:B,"PXK")</f>
        <v>0</v>
      </c>
      <c r="L2208" s="7">
        <f>SUMIFS(NK_XUAT_NHAP!O:O,NK_XUAT_NHAP!E:E,A2208,NK_XUAT_NHAP!B:B,"PXK")</f>
        <v>0</v>
      </c>
      <c r="M2208" s="7">
        <f t="shared" si="138"/>
        <v>0</v>
      </c>
      <c r="N2208" s="7">
        <f t="shared" si="139"/>
        <v>0</v>
      </c>
      <c r="O2208" s="7">
        <f t="shared" si="140"/>
        <v>0</v>
      </c>
    </row>
    <row r="2209" spans="1:15" ht="19.5" customHeight="1" x14ac:dyDescent="0.25">
      <c r="A2209" s="106" t="s">
        <v>2652</v>
      </c>
      <c r="B2209" s="21" t="s">
        <v>3787</v>
      </c>
      <c r="C2209" s="23" t="s">
        <v>1</v>
      </c>
      <c r="D2209" s="23">
        <v>0</v>
      </c>
      <c r="E2209" s="23"/>
      <c r="F2209" s="23">
        <v>68500</v>
      </c>
      <c r="G2209" s="107">
        <f t="shared" si="137"/>
        <v>0</v>
      </c>
      <c r="I2209" s="7">
        <f>SUMIFS(NK_XUAT_NHAP!L:L,NK_XUAT_NHAP!E:E,A2209,NK_XUAT_NHAP!B:B,"PNK")</f>
        <v>0</v>
      </c>
      <c r="J2209" s="7">
        <f>SUMIFS(NK_XUAT_NHAP!O:O,NK_XUAT_NHAP!E:E,A2209,NK_XUAT_NHAP!B:B,"PNK")</f>
        <v>0</v>
      </c>
      <c r="K2209" s="7">
        <f>SUMIFS(NK_XUAT_NHAP!L:L,NK_XUAT_NHAP!E:E,A2209,NK_XUAT_NHAP!B:B,"PXK")</f>
        <v>0</v>
      </c>
      <c r="L2209" s="7">
        <f>SUMIFS(NK_XUAT_NHAP!O:O,NK_XUAT_NHAP!E:E,A2209,NK_XUAT_NHAP!B:B,"PXK")</f>
        <v>0</v>
      </c>
      <c r="M2209" s="7">
        <f t="shared" si="138"/>
        <v>0</v>
      </c>
      <c r="N2209" s="7">
        <f t="shared" si="139"/>
        <v>0</v>
      </c>
      <c r="O2209" s="7">
        <f t="shared" si="140"/>
        <v>0</v>
      </c>
    </row>
    <row r="2210" spans="1:15" ht="19.5" customHeight="1" x14ac:dyDescent="0.25">
      <c r="A2210" s="106" t="s">
        <v>2677</v>
      </c>
      <c r="B2210" s="21" t="s">
        <v>3787</v>
      </c>
      <c r="C2210" s="23" t="s">
        <v>1</v>
      </c>
      <c r="D2210" s="23">
        <v>0</v>
      </c>
      <c r="E2210" s="23"/>
      <c r="F2210" s="23">
        <v>62000</v>
      </c>
      <c r="G2210" s="107">
        <f t="shared" si="137"/>
        <v>0</v>
      </c>
      <c r="I2210" s="7">
        <f>SUMIFS(NK_XUAT_NHAP!L:L,NK_XUAT_NHAP!E:E,A2210,NK_XUAT_NHAP!B:B,"PNK")</f>
        <v>0</v>
      </c>
      <c r="J2210" s="7">
        <f>SUMIFS(NK_XUAT_NHAP!O:O,NK_XUAT_NHAP!E:E,A2210,NK_XUAT_NHAP!B:B,"PNK")</f>
        <v>0</v>
      </c>
      <c r="K2210" s="7">
        <f>SUMIFS(NK_XUAT_NHAP!L:L,NK_XUAT_NHAP!E:E,A2210,NK_XUAT_NHAP!B:B,"PXK")</f>
        <v>0</v>
      </c>
      <c r="L2210" s="7">
        <f>SUMIFS(NK_XUAT_NHAP!O:O,NK_XUAT_NHAP!E:E,A2210,NK_XUAT_NHAP!B:B,"PXK")</f>
        <v>0</v>
      </c>
      <c r="M2210" s="7">
        <f t="shared" si="138"/>
        <v>0</v>
      </c>
      <c r="N2210" s="7">
        <f t="shared" si="139"/>
        <v>0</v>
      </c>
      <c r="O2210" s="7">
        <f t="shared" si="140"/>
        <v>0</v>
      </c>
    </row>
    <row r="2211" spans="1:15" ht="19.5" customHeight="1" x14ac:dyDescent="0.25">
      <c r="A2211" s="106" t="s">
        <v>2680</v>
      </c>
      <c r="B2211" s="21" t="s">
        <v>3788</v>
      </c>
      <c r="C2211" s="23" t="s">
        <v>1</v>
      </c>
      <c r="D2211" s="23">
        <v>0</v>
      </c>
      <c r="E2211" s="23"/>
      <c r="F2211" s="23">
        <v>24500</v>
      </c>
      <c r="G2211" s="107">
        <f t="shared" si="137"/>
        <v>0</v>
      </c>
      <c r="I2211" s="7">
        <f>SUMIFS(NK_XUAT_NHAP!L:L,NK_XUAT_NHAP!E:E,A2211,NK_XUAT_NHAP!B:B,"PNK")</f>
        <v>0</v>
      </c>
      <c r="J2211" s="7">
        <f>SUMIFS(NK_XUAT_NHAP!O:O,NK_XUAT_NHAP!E:E,A2211,NK_XUAT_NHAP!B:B,"PNK")</f>
        <v>0</v>
      </c>
      <c r="K2211" s="7">
        <f>SUMIFS(NK_XUAT_NHAP!L:L,NK_XUAT_NHAP!E:E,A2211,NK_XUAT_NHAP!B:B,"PXK")</f>
        <v>0</v>
      </c>
      <c r="L2211" s="7">
        <f>SUMIFS(NK_XUAT_NHAP!O:O,NK_XUAT_NHAP!E:E,A2211,NK_XUAT_NHAP!B:B,"PXK")</f>
        <v>0</v>
      </c>
      <c r="M2211" s="7">
        <f t="shared" si="138"/>
        <v>0</v>
      </c>
      <c r="N2211" s="7">
        <f t="shared" si="139"/>
        <v>0</v>
      </c>
      <c r="O2211" s="7">
        <f t="shared" si="140"/>
        <v>0</v>
      </c>
    </row>
    <row r="2212" spans="1:15" ht="19.5" customHeight="1" x14ac:dyDescent="0.25">
      <c r="A2212" s="106" t="s">
        <v>2682</v>
      </c>
      <c r="B2212" s="21" t="s">
        <v>2681</v>
      </c>
      <c r="C2212" s="23" t="s">
        <v>1</v>
      </c>
      <c r="D2212" s="23">
        <v>0</v>
      </c>
      <c r="E2212" s="23"/>
      <c r="F2212" s="23">
        <v>25500</v>
      </c>
      <c r="G2212" s="107">
        <f t="shared" si="137"/>
        <v>0</v>
      </c>
      <c r="I2212" s="7">
        <f>SUMIFS(NK_XUAT_NHAP!L:L,NK_XUAT_NHAP!E:E,A2212,NK_XUAT_NHAP!B:B,"PNK")</f>
        <v>0</v>
      </c>
      <c r="J2212" s="7">
        <f>SUMIFS(NK_XUAT_NHAP!O:O,NK_XUAT_NHAP!E:E,A2212,NK_XUAT_NHAP!B:B,"PNK")</f>
        <v>0</v>
      </c>
      <c r="K2212" s="7">
        <f>SUMIFS(NK_XUAT_NHAP!L:L,NK_XUAT_NHAP!E:E,A2212,NK_XUAT_NHAP!B:B,"PXK")</f>
        <v>0</v>
      </c>
      <c r="L2212" s="7">
        <f>SUMIFS(NK_XUAT_NHAP!O:O,NK_XUAT_NHAP!E:E,A2212,NK_XUAT_NHAP!B:B,"PXK")</f>
        <v>0</v>
      </c>
      <c r="M2212" s="7">
        <f t="shared" si="138"/>
        <v>0</v>
      </c>
      <c r="N2212" s="7">
        <f t="shared" si="139"/>
        <v>0</v>
      </c>
      <c r="O2212" s="7">
        <f t="shared" si="140"/>
        <v>0</v>
      </c>
    </row>
    <row r="2213" spans="1:15" ht="19.5" customHeight="1" x14ac:dyDescent="0.25">
      <c r="A2213" s="106" t="s">
        <v>3789</v>
      </c>
      <c r="B2213" s="21" t="s">
        <v>3790</v>
      </c>
      <c r="C2213" s="23" t="s">
        <v>49</v>
      </c>
      <c r="D2213" s="23">
        <v>0</v>
      </c>
      <c r="E2213" s="23"/>
      <c r="F2213" s="23">
        <v>2650500</v>
      </c>
      <c r="G2213" s="107">
        <f t="shared" si="137"/>
        <v>0</v>
      </c>
      <c r="I2213" s="7">
        <f>SUMIFS(NK_XUAT_NHAP!L:L,NK_XUAT_NHAP!E:E,A2213,NK_XUAT_NHAP!B:B,"PNK")</f>
        <v>0</v>
      </c>
      <c r="J2213" s="7">
        <f>SUMIFS(NK_XUAT_NHAP!O:O,NK_XUAT_NHAP!E:E,A2213,NK_XUAT_NHAP!B:B,"PNK")</f>
        <v>0</v>
      </c>
      <c r="K2213" s="7">
        <f>SUMIFS(NK_XUAT_NHAP!L:L,NK_XUAT_NHAP!E:E,A2213,NK_XUAT_NHAP!B:B,"PXK")</f>
        <v>0</v>
      </c>
      <c r="L2213" s="7">
        <f>SUMIFS(NK_XUAT_NHAP!O:O,NK_XUAT_NHAP!E:E,A2213,NK_XUAT_NHAP!B:B,"PXK")</f>
        <v>0</v>
      </c>
      <c r="M2213" s="7">
        <f t="shared" si="138"/>
        <v>0</v>
      </c>
      <c r="N2213" s="7">
        <f t="shared" si="139"/>
        <v>0</v>
      </c>
      <c r="O2213" s="7">
        <f t="shared" si="140"/>
        <v>0</v>
      </c>
    </row>
    <row r="2214" spans="1:15" ht="19.5" customHeight="1" x14ac:dyDescent="0.25">
      <c r="A2214" s="106" t="s">
        <v>3791</v>
      </c>
      <c r="B2214" s="21" t="s">
        <v>3792</v>
      </c>
      <c r="C2214" s="23" t="s">
        <v>49</v>
      </c>
      <c r="D2214" s="23">
        <v>0</v>
      </c>
      <c r="E2214" s="23"/>
      <c r="F2214" s="23">
        <v>2650500</v>
      </c>
      <c r="G2214" s="107">
        <f t="shared" si="137"/>
        <v>0</v>
      </c>
      <c r="I2214" s="7">
        <f>SUMIFS(NK_XUAT_NHAP!L:L,NK_XUAT_NHAP!E:E,A2214,NK_XUAT_NHAP!B:B,"PNK")</f>
        <v>0</v>
      </c>
      <c r="J2214" s="7">
        <f>SUMIFS(NK_XUAT_NHAP!O:O,NK_XUAT_NHAP!E:E,A2214,NK_XUAT_NHAP!B:B,"PNK")</f>
        <v>0</v>
      </c>
      <c r="K2214" s="7">
        <f>SUMIFS(NK_XUAT_NHAP!L:L,NK_XUAT_NHAP!E:E,A2214,NK_XUAT_NHAP!B:B,"PXK")</f>
        <v>0</v>
      </c>
      <c r="L2214" s="7">
        <f>SUMIFS(NK_XUAT_NHAP!O:O,NK_XUAT_NHAP!E:E,A2214,NK_XUAT_NHAP!B:B,"PXK")</f>
        <v>0</v>
      </c>
      <c r="M2214" s="7">
        <f t="shared" si="138"/>
        <v>0</v>
      </c>
      <c r="N2214" s="7">
        <f t="shared" si="139"/>
        <v>0</v>
      </c>
      <c r="O2214" s="7">
        <f t="shared" si="140"/>
        <v>0</v>
      </c>
    </row>
    <row r="2215" spans="1:15" ht="19.5" customHeight="1" x14ac:dyDescent="0.25">
      <c r="A2215" s="106" t="s">
        <v>3793</v>
      </c>
      <c r="B2215" s="21" t="s">
        <v>3794</v>
      </c>
      <c r="C2215" s="23" t="s">
        <v>49</v>
      </c>
      <c r="D2215" s="23">
        <v>0</v>
      </c>
      <c r="E2215" s="23"/>
      <c r="F2215" s="23">
        <v>1220000</v>
      </c>
      <c r="G2215" s="107">
        <f t="shared" si="137"/>
        <v>0</v>
      </c>
      <c r="I2215" s="7">
        <f>SUMIFS(NK_XUAT_NHAP!L:L,NK_XUAT_NHAP!E:E,A2215,NK_XUAT_NHAP!B:B,"PNK")</f>
        <v>0</v>
      </c>
      <c r="J2215" s="7">
        <f>SUMIFS(NK_XUAT_NHAP!O:O,NK_XUAT_NHAP!E:E,A2215,NK_XUAT_NHAP!B:B,"PNK")</f>
        <v>0</v>
      </c>
      <c r="K2215" s="7">
        <f>SUMIFS(NK_XUAT_NHAP!L:L,NK_XUAT_NHAP!E:E,A2215,NK_XUAT_NHAP!B:B,"PXK")</f>
        <v>0</v>
      </c>
      <c r="L2215" s="7">
        <f>SUMIFS(NK_XUAT_NHAP!O:O,NK_XUAT_NHAP!E:E,A2215,NK_XUAT_NHAP!B:B,"PXK")</f>
        <v>0</v>
      </c>
      <c r="M2215" s="7">
        <f t="shared" si="138"/>
        <v>0</v>
      </c>
      <c r="N2215" s="7">
        <f t="shared" si="139"/>
        <v>0</v>
      </c>
      <c r="O2215" s="7">
        <f t="shared" si="140"/>
        <v>0</v>
      </c>
    </row>
    <row r="2216" spans="1:15" ht="19.5" customHeight="1" x14ac:dyDescent="0.25">
      <c r="A2216" s="106" t="s">
        <v>3795</v>
      </c>
      <c r="B2216" s="21" t="s">
        <v>3796</v>
      </c>
      <c r="C2216" s="23" t="s">
        <v>49</v>
      </c>
      <c r="D2216" s="23">
        <v>0</v>
      </c>
      <c r="E2216" s="23"/>
      <c r="F2216" s="23">
        <v>10500000</v>
      </c>
      <c r="G2216" s="107">
        <f t="shared" si="137"/>
        <v>0</v>
      </c>
      <c r="I2216" s="7">
        <f>SUMIFS(NK_XUAT_NHAP!L:L,NK_XUAT_NHAP!E:E,A2216,NK_XUAT_NHAP!B:B,"PNK")</f>
        <v>0</v>
      </c>
      <c r="J2216" s="7">
        <f>SUMIFS(NK_XUAT_NHAP!O:O,NK_XUAT_NHAP!E:E,A2216,NK_XUAT_NHAP!B:B,"PNK")</f>
        <v>0</v>
      </c>
      <c r="K2216" s="7">
        <f>SUMIFS(NK_XUAT_NHAP!L:L,NK_XUAT_NHAP!E:E,A2216,NK_XUAT_NHAP!B:B,"PXK")</f>
        <v>0</v>
      </c>
      <c r="L2216" s="7">
        <f>SUMIFS(NK_XUAT_NHAP!O:O,NK_XUAT_NHAP!E:E,A2216,NK_XUAT_NHAP!B:B,"PXK")</f>
        <v>0</v>
      </c>
      <c r="M2216" s="7">
        <f t="shared" si="138"/>
        <v>0</v>
      </c>
      <c r="N2216" s="7">
        <f t="shared" si="139"/>
        <v>0</v>
      </c>
      <c r="O2216" s="7">
        <f t="shared" si="140"/>
        <v>0</v>
      </c>
    </row>
    <row r="2217" spans="1:15" ht="19.5" customHeight="1" x14ac:dyDescent="0.25">
      <c r="A2217" s="106" t="s">
        <v>3797</v>
      </c>
      <c r="B2217" s="21" t="s">
        <v>3798</v>
      </c>
      <c r="C2217" s="23" t="s">
        <v>49</v>
      </c>
      <c r="D2217" s="23">
        <v>0</v>
      </c>
      <c r="E2217" s="23"/>
      <c r="F2217" s="23">
        <v>5000</v>
      </c>
      <c r="G2217" s="107">
        <f t="shared" si="137"/>
        <v>0</v>
      </c>
      <c r="I2217" s="7">
        <f>SUMIFS(NK_XUAT_NHAP!L:L,NK_XUAT_NHAP!E:E,A2217,NK_XUAT_NHAP!B:B,"PNK")</f>
        <v>0</v>
      </c>
      <c r="J2217" s="7">
        <f>SUMIFS(NK_XUAT_NHAP!O:O,NK_XUAT_NHAP!E:E,A2217,NK_XUAT_NHAP!B:B,"PNK")</f>
        <v>0</v>
      </c>
      <c r="K2217" s="7">
        <f>SUMIFS(NK_XUAT_NHAP!L:L,NK_XUAT_NHAP!E:E,A2217,NK_XUAT_NHAP!B:B,"PXK")</f>
        <v>0</v>
      </c>
      <c r="L2217" s="7">
        <f>SUMIFS(NK_XUAT_NHAP!O:O,NK_XUAT_NHAP!E:E,A2217,NK_XUAT_NHAP!B:B,"PXK")</f>
        <v>0</v>
      </c>
      <c r="M2217" s="7">
        <f t="shared" si="138"/>
        <v>0</v>
      </c>
      <c r="N2217" s="7">
        <f t="shared" si="139"/>
        <v>0</v>
      </c>
      <c r="O2217" s="7">
        <f t="shared" si="140"/>
        <v>0</v>
      </c>
    </row>
    <row r="2218" spans="1:15" ht="19.5" customHeight="1" x14ac:dyDescent="0.25">
      <c r="A2218" s="106" t="s">
        <v>3799</v>
      </c>
      <c r="B2218" s="21" t="s">
        <v>3800</v>
      </c>
      <c r="C2218" s="23" t="s">
        <v>52</v>
      </c>
      <c r="D2218" s="23">
        <v>0</v>
      </c>
      <c r="E2218" s="23"/>
      <c r="F2218" s="23">
        <v>380000</v>
      </c>
      <c r="G2218" s="107">
        <f t="shared" si="137"/>
        <v>0</v>
      </c>
      <c r="I2218" s="7">
        <f>SUMIFS(NK_XUAT_NHAP!L:L,NK_XUAT_NHAP!E:E,A2218,NK_XUAT_NHAP!B:B,"PNK")</f>
        <v>0</v>
      </c>
      <c r="J2218" s="7">
        <f>SUMIFS(NK_XUAT_NHAP!O:O,NK_XUAT_NHAP!E:E,A2218,NK_XUAT_NHAP!B:B,"PNK")</f>
        <v>0</v>
      </c>
      <c r="K2218" s="7">
        <f>SUMIFS(NK_XUAT_NHAP!L:L,NK_XUAT_NHAP!E:E,A2218,NK_XUAT_NHAP!B:B,"PXK")</f>
        <v>0</v>
      </c>
      <c r="L2218" s="7">
        <f>SUMIFS(NK_XUAT_NHAP!O:O,NK_XUAT_NHAP!E:E,A2218,NK_XUAT_NHAP!B:B,"PXK")</f>
        <v>0</v>
      </c>
      <c r="M2218" s="7">
        <f t="shared" si="138"/>
        <v>0</v>
      </c>
      <c r="N2218" s="7">
        <f t="shared" si="139"/>
        <v>0</v>
      </c>
      <c r="O2218" s="7">
        <f t="shared" si="140"/>
        <v>0</v>
      </c>
    </row>
    <row r="2219" spans="1:15" ht="19.5" customHeight="1" x14ac:dyDescent="0.25">
      <c r="A2219" s="106" t="s">
        <v>3801</v>
      </c>
      <c r="B2219" s="21" t="s">
        <v>3802</v>
      </c>
      <c r="C2219" s="23" t="s">
        <v>49</v>
      </c>
      <c r="D2219" s="23">
        <v>0</v>
      </c>
      <c r="E2219" s="23"/>
      <c r="F2219" s="23">
        <v>712500</v>
      </c>
      <c r="G2219" s="107">
        <f t="shared" si="137"/>
        <v>0</v>
      </c>
      <c r="I2219" s="7">
        <f>SUMIFS(NK_XUAT_NHAP!L:L,NK_XUAT_NHAP!E:E,A2219,NK_XUAT_NHAP!B:B,"PNK")</f>
        <v>0</v>
      </c>
      <c r="J2219" s="7">
        <f>SUMIFS(NK_XUAT_NHAP!O:O,NK_XUAT_NHAP!E:E,A2219,NK_XUAT_NHAP!B:B,"PNK")</f>
        <v>0</v>
      </c>
      <c r="K2219" s="7">
        <f>SUMIFS(NK_XUAT_NHAP!L:L,NK_XUAT_NHAP!E:E,A2219,NK_XUAT_NHAP!B:B,"PXK")</f>
        <v>0</v>
      </c>
      <c r="L2219" s="7">
        <f>SUMIFS(NK_XUAT_NHAP!O:O,NK_XUAT_NHAP!E:E,A2219,NK_XUAT_NHAP!B:B,"PXK")</f>
        <v>0</v>
      </c>
      <c r="M2219" s="7">
        <f t="shared" si="138"/>
        <v>0</v>
      </c>
      <c r="N2219" s="7">
        <f t="shared" si="139"/>
        <v>0</v>
      </c>
      <c r="O2219" s="7">
        <f t="shared" si="140"/>
        <v>0</v>
      </c>
    </row>
    <row r="2220" spans="1:15" ht="19.5" customHeight="1" x14ac:dyDescent="0.25">
      <c r="A2220" s="106" t="s">
        <v>3803</v>
      </c>
      <c r="B2220" s="21" t="s">
        <v>3804</v>
      </c>
      <c r="C2220" s="23" t="s">
        <v>49</v>
      </c>
      <c r="D2220" s="23">
        <v>0</v>
      </c>
      <c r="E2220" s="23"/>
      <c r="F2220" s="23">
        <v>1083000</v>
      </c>
      <c r="G2220" s="107">
        <f t="shared" si="137"/>
        <v>0</v>
      </c>
      <c r="I2220" s="7">
        <f>SUMIFS(NK_XUAT_NHAP!L:L,NK_XUAT_NHAP!E:E,A2220,NK_XUAT_NHAP!B:B,"PNK")</f>
        <v>0</v>
      </c>
      <c r="J2220" s="7">
        <f>SUMIFS(NK_XUAT_NHAP!O:O,NK_XUAT_NHAP!E:E,A2220,NK_XUAT_NHAP!B:B,"PNK")</f>
        <v>0</v>
      </c>
      <c r="K2220" s="7">
        <f>SUMIFS(NK_XUAT_NHAP!L:L,NK_XUAT_NHAP!E:E,A2220,NK_XUAT_NHAP!B:B,"PXK")</f>
        <v>0</v>
      </c>
      <c r="L2220" s="7">
        <f>SUMIFS(NK_XUAT_NHAP!O:O,NK_XUAT_NHAP!E:E,A2220,NK_XUAT_NHAP!B:B,"PXK")</f>
        <v>0</v>
      </c>
      <c r="M2220" s="7">
        <f t="shared" si="138"/>
        <v>0</v>
      </c>
      <c r="N2220" s="7">
        <f t="shared" si="139"/>
        <v>0</v>
      </c>
      <c r="O2220" s="7">
        <f t="shared" si="140"/>
        <v>0</v>
      </c>
    </row>
    <row r="2221" spans="1:15" ht="19.5" customHeight="1" x14ac:dyDescent="0.25">
      <c r="A2221" s="106" t="s">
        <v>3805</v>
      </c>
      <c r="B2221" s="21" t="s">
        <v>3806</v>
      </c>
      <c r="C2221" s="23" t="s">
        <v>49</v>
      </c>
      <c r="D2221" s="23">
        <v>0</v>
      </c>
      <c r="E2221" s="23"/>
      <c r="F2221" s="23">
        <v>1010000</v>
      </c>
      <c r="G2221" s="107">
        <f t="shared" si="137"/>
        <v>0</v>
      </c>
      <c r="I2221" s="7">
        <f>SUMIFS(NK_XUAT_NHAP!L:L,NK_XUAT_NHAP!E:E,A2221,NK_XUAT_NHAP!B:B,"PNK")</f>
        <v>0</v>
      </c>
      <c r="J2221" s="7">
        <f>SUMIFS(NK_XUAT_NHAP!O:O,NK_XUAT_NHAP!E:E,A2221,NK_XUAT_NHAP!B:B,"PNK")</f>
        <v>0</v>
      </c>
      <c r="K2221" s="7">
        <f>SUMIFS(NK_XUAT_NHAP!L:L,NK_XUAT_NHAP!E:E,A2221,NK_XUAT_NHAP!B:B,"PXK")</f>
        <v>0</v>
      </c>
      <c r="L2221" s="7">
        <f>SUMIFS(NK_XUAT_NHAP!O:O,NK_XUAT_NHAP!E:E,A2221,NK_XUAT_NHAP!B:B,"PXK")</f>
        <v>0</v>
      </c>
      <c r="M2221" s="7">
        <f t="shared" si="138"/>
        <v>0</v>
      </c>
      <c r="N2221" s="7">
        <f t="shared" si="139"/>
        <v>0</v>
      </c>
      <c r="O2221" s="7">
        <f t="shared" si="140"/>
        <v>0</v>
      </c>
    </row>
    <row r="2222" spans="1:15" ht="19.5" customHeight="1" x14ac:dyDescent="0.25">
      <c r="A2222" s="106" t="s">
        <v>3807</v>
      </c>
      <c r="B2222" s="21" t="s">
        <v>3808</v>
      </c>
      <c r="C2222" s="23" t="s">
        <v>49</v>
      </c>
      <c r="D2222" s="23">
        <v>0</v>
      </c>
      <c r="E2222" s="23"/>
      <c r="F2222" s="23">
        <v>93000</v>
      </c>
      <c r="G2222" s="107">
        <f t="shared" si="137"/>
        <v>0</v>
      </c>
      <c r="I2222" s="7">
        <f>SUMIFS(NK_XUAT_NHAP!L:L,NK_XUAT_NHAP!E:E,A2222,NK_XUAT_NHAP!B:B,"PNK")</f>
        <v>0</v>
      </c>
      <c r="J2222" s="7">
        <f>SUMIFS(NK_XUAT_NHAP!O:O,NK_XUAT_NHAP!E:E,A2222,NK_XUAT_NHAP!B:B,"PNK")</f>
        <v>0</v>
      </c>
      <c r="K2222" s="7">
        <f>SUMIFS(NK_XUAT_NHAP!L:L,NK_XUAT_NHAP!E:E,A2222,NK_XUAT_NHAP!B:B,"PXK")</f>
        <v>0</v>
      </c>
      <c r="L2222" s="7">
        <f>SUMIFS(NK_XUAT_NHAP!O:O,NK_XUAT_NHAP!E:E,A2222,NK_XUAT_NHAP!B:B,"PXK")</f>
        <v>0</v>
      </c>
      <c r="M2222" s="7">
        <f t="shared" si="138"/>
        <v>0</v>
      </c>
      <c r="N2222" s="7">
        <f t="shared" si="139"/>
        <v>0</v>
      </c>
      <c r="O2222" s="7">
        <f t="shared" si="140"/>
        <v>0</v>
      </c>
    </row>
    <row r="2223" spans="1:15" ht="19.5" customHeight="1" x14ac:dyDescent="0.25">
      <c r="A2223" s="106" t="s">
        <v>3809</v>
      </c>
      <c r="B2223" s="21" t="s">
        <v>3810</v>
      </c>
      <c r="C2223" s="23" t="s">
        <v>49</v>
      </c>
      <c r="D2223" s="23">
        <v>0</v>
      </c>
      <c r="E2223" s="23"/>
      <c r="F2223" s="23">
        <v>1083000</v>
      </c>
      <c r="G2223" s="107">
        <f t="shared" si="137"/>
        <v>0</v>
      </c>
      <c r="I2223" s="7">
        <f>SUMIFS(NK_XUAT_NHAP!L:L,NK_XUAT_NHAP!E:E,A2223,NK_XUAT_NHAP!B:B,"PNK")</f>
        <v>0</v>
      </c>
      <c r="J2223" s="7">
        <f>SUMIFS(NK_XUAT_NHAP!O:O,NK_XUAT_NHAP!E:E,A2223,NK_XUAT_NHAP!B:B,"PNK")</f>
        <v>0</v>
      </c>
      <c r="K2223" s="7">
        <f>SUMIFS(NK_XUAT_NHAP!L:L,NK_XUAT_NHAP!E:E,A2223,NK_XUAT_NHAP!B:B,"PXK")</f>
        <v>0</v>
      </c>
      <c r="L2223" s="7">
        <f>SUMIFS(NK_XUAT_NHAP!O:O,NK_XUAT_NHAP!E:E,A2223,NK_XUAT_NHAP!B:B,"PXK")</f>
        <v>0</v>
      </c>
      <c r="M2223" s="7">
        <f t="shared" si="138"/>
        <v>0</v>
      </c>
      <c r="N2223" s="7">
        <f t="shared" si="139"/>
        <v>0</v>
      </c>
      <c r="O2223" s="7">
        <f t="shared" si="140"/>
        <v>0</v>
      </c>
    </row>
    <row r="2224" spans="1:15" ht="19.5" customHeight="1" x14ac:dyDescent="0.25">
      <c r="A2224" s="106" t="s">
        <v>3811</v>
      </c>
      <c r="B2224" s="21" t="s">
        <v>3812</v>
      </c>
      <c r="C2224" s="23" t="s">
        <v>49</v>
      </c>
      <c r="D2224" s="23">
        <v>0</v>
      </c>
      <c r="E2224" s="23"/>
      <c r="F2224" s="23">
        <v>26150000</v>
      </c>
      <c r="G2224" s="107">
        <f t="shared" si="137"/>
        <v>0</v>
      </c>
      <c r="I2224" s="7">
        <f>SUMIFS(NK_XUAT_NHAP!L:L,NK_XUAT_NHAP!E:E,A2224,NK_XUAT_NHAP!B:B,"PNK")</f>
        <v>0</v>
      </c>
      <c r="J2224" s="7">
        <f>SUMIFS(NK_XUAT_NHAP!O:O,NK_XUAT_NHAP!E:E,A2224,NK_XUAT_NHAP!B:B,"PNK")</f>
        <v>0</v>
      </c>
      <c r="K2224" s="7">
        <f>SUMIFS(NK_XUAT_NHAP!L:L,NK_XUAT_NHAP!E:E,A2224,NK_XUAT_NHAP!B:B,"PXK")</f>
        <v>0</v>
      </c>
      <c r="L2224" s="7">
        <f>SUMIFS(NK_XUAT_NHAP!O:O,NK_XUAT_NHAP!E:E,A2224,NK_XUAT_NHAP!B:B,"PXK")</f>
        <v>0</v>
      </c>
      <c r="M2224" s="7">
        <f t="shared" si="138"/>
        <v>0</v>
      </c>
      <c r="N2224" s="7">
        <f t="shared" si="139"/>
        <v>0</v>
      </c>
      <c r="O2224" s="7">
        <f t="shared" si="140"/>
        <v>0</v>
      </c>
    </row>
    <row r="2225" spans="1:15" ht="19.5" customHeight="1" x14ac:dyDescent="0.25">
      <c r="A2225" s="106" t="s">
        <v>3813</v>
      </c>
      <c r="B2225" s="21" t="s">
        <v>3814</v>
      </c>
      <c r="C2225" s="23" t="s">
        <v>49</v>
      </c>
      <c r="D2225" s="23">
        <v>0</v>
      </c>
      <c r="E2225" s="23"/>
      <c r="F2225" s="23">
        <v>12000</v>
      </c>
      <c r="G2225" s="107">
        <f t="shared" si="137"/>
        <v>0</v>
      </c>
      <c r="I2225" s="7">
        <f>SUMIFS(NK_XUAT_NHAP!L:L,NK_XUAT_NHAP!E:E,A2225,NK_XUAT_NHAP!B:B,"PNK")</f>
        <v>0</v>
      </c>
      <c r="J2225" s="7">
        <f>SUMIFS(NK_XUAT_NHAP!O:O,NK_XUAT_NHAP!E:E,A2225,NK_XUAT_NHAP!B:B,"PNK")</f>
        <v>0</v>
      </c>
      <c r="K2225" s="7">
        <f>SUMIFS(NK_XUAT_NHAP!L:L,NK_XUAT_NHAP!E:E,A2225,NK_XUAT_NHAP!B:B,"PXK")</f>
        <v>0</v>
      </c>
      <c r="L2225" s="7">
        <f>SUMIFS(NK_XUAT_NHAP!O:O,NK_XUAT_NHAP!E:E,A2225,NK_XUAT_NHAP!B:B,"PXK")</f>
        <v>0</v>
      </c>
      <c r="M2225" s="7">
        <f t="shared" si="138"/>
        <v>0</v>
      </c>
      <c r="N2225" s="7">
        <f t="shared" si="139"/>
        <v>0</v>
      </c>
      <c r="O2225" s="7">
        <f t="shared" si="140"/>
        <v>0</v>
      </c>
    </row>
    <row r="2226" spans="1:15" s="24" customFormat="1" ht="19.5" customHeight="1" x14ac:dyDescent="0.25">
      <c r="A2226" s="106" t="s">
        <v>3815</v>
      </c>
      <c r="B2226" s="21" t="s">
        <v>3816</v>
      </c>
      <c r="C2226" s="23" t="s">
        <v>52</v>
      </c>
      <c r="D2226" s="23">
        <v>0</v>
      </c>
      <c r="E2226" s="23"/>
      <c r="F2226" s="23">
        <v>1410000</v>
      </c>
      <c r="G2226" s="107">
        <f t="shared" si="137"/>
        <v>0</v>
      </c>
      <c r="I2226" s="7">
        <f>SUMIFS(NK_XUAT_NHAP!L:L,NK_XUAT_NHAP!E:E,A2226,NK_XUAT_NHAP!B:B,"PNK")</f>
        <v>0</v>
      </c>
      <c r="J2226" s="7">
        <f>SUMIFS(NK_XUAT_NHAP!O:O,NK_XUAT_NHAP!E:E,A2226,NK_XUAT_NHAP!B:B,"PNK")</f>
        <v>0</v>
      </c>
      <c r="K2226" s="7">
        <f>SUMIFS(NK_XUAT_NHAP!L:L,NK_XUAT_NHAP!E:E,A2226,NK_XUAT_NHAP!B:B,"PXK")</f>
        <v>0</v>
      </c>
      <c r="L2226" s="7">
        <f>SUMIFS(NK_XUAT_NHAP!O:O,NK_XUAT_NHAP!E:E,A2226,NK_XUAT_NHAP!B:B,"PXK")</f>
        <v>0</v>
      </c>
      <c r="M2226" s="7">
        <f t="shared" si="138"/>
        <v>0</v>
      </c>
      <c r="N2226" s="7">
        <f t="shared" si="139"/>
        <v>0</v>
      </c>
      <c r="O2226" s="7">
        <f t="shared" si="140"/>
        <v>0</v>
      </c>
    </row>
    <row r="2227" spans="1:15" ht="19.5" customHeight="1" x14ac:dyDescent="0.25">
      <c r="A2227" s="106" t="s">
        <v>3817</v>
      </c>
      <c r="B2227" s="21" t="s">
        <v>3818</v>
      </c>
      <c r="C2227" s="23" t="s">
        <v>49</v>
      </c>
      <c r="D2227" s="23">
        <v>0</v>
      </c>
      <c r="E2227" s="23"/>
      <c r="F2227" s="23">
        <v>136700</v>
      </c>
      <c r="G2227" s="107">
        <f t="shared" si="137"/>
        <v>0</v>
      </c>
      <c r="I2227" s="7">
        <f>SUMIFS(NK_XUAT_NHAP!L:L,NK_XUAT_NHAP!E:E,A2227,NK_XUAT_NHAP!B:B,"PNK")</f>
        <v>0</v>
      </c>
      <c r="J2227" s="7">
        <f>SUMIFS(NK_XUAT_NHAP!O:O,NK_XUAT_NHAP!E:E,A2227,NK_XUAT_NHAP!B:B,"PNK")</f>
        <v>0</v>
      </c>
      <c r="K2227" s="7">
        <f>SUMIFS(NK_XUAT_NHAP!L:L,NK_XUAT_NHAP!E:E,A2227,NK_XUAT_NHAP!B:B,"PXK")</f>
        <v>0</v>
      </c>
      <c r="L2227" s="7">
        <f>SUMIFS(NK_XUAT_NHAP!O:O,NK_XUAT_NHAP!E:E,A2227,NK_XUAT_NHAP!B:B,"PXK")</f>
        <v>0</v>
      </c>
      <c r="M2227" s="7">
        <f t="shared" si="138"/>
        <v>0</v>
      </c>
      <c r="N2227" s="7">
        <f t="shared" si="139"/>
        <v>0</v>
      </c>
      <c r="O2227" s="7">
        <f t="shared" si="140"/>
        <v>0</v>
      </c>
    </row>
    <row r="2228" spans="1:15" ht="19.5" customHeight="1" x14ac:dyDescent="0.25">
      <c r="A2228" s="106" t="s">
        <v>3819</v>
      </c>
      <c r="B2228" s="21" t="s">
        <v>3820</v>
      </c>
      <c r="C2228" s="23" t="s">
        <v>1299</v>
      </c>
      <c r="D2228" s="23">
        <v>1</v>
      </c>
      <c r="E2228" s="23"/>
      <c r="F2228" s="23">
        <v>1000000</v>
      </c>
      <c r="G2228" s="107">
        <f t="shared" si="137"/>
        <v>1000000</v>
      </c>
      <c r="I2228" s="7">
        <f>SUMIFS(NK_XUAT_NHAP!L:L,NK_XUAT_NHAP!E:E,A2228,NK_XUAT_NHAP!B:B,"PNK")</f>
        <v>0</v>
      </c>
      <c r="J2228" s="7">
        <f>SUMIFS(NK_XUAT_NHAP!O:O,NK_XUAT_NHAP!E:E,A2228,NK_XUAT_NHAP!B:B,"PNK")</f>
        <v>0</v>
      </c>
      <c r="K2228" s="7">
        <f>SUMIFS(NK_XUAT_NHAP!L:L,NK_XUAT_NHAP!E:E,A2228,NK_XUAT_NHAP!B:B,"PXK")</f>
        <v>0</v>
      </c>
      <c r="L2228" s="7">
        <f>SUMIFS(NK_XUAT_NHAP!O:O,NK_XUAT_NHAP!E:E,A2228,NK_XUAT_NHAP!B:B,"PXK")</f>
        <v>0</v>
      </c>
      <c r="M2228" s="7">
        <f t="shared" si="138"/>
        <v>1</v>
      </c>
      <c r="N2228" s="7">
        <f t="shared" si="139"/>
        <v>1000000</v>
      </c>
      <c r="O2228" s="7">
        <f t="shared" si="140"/>
        <v>1000000</v>
      </c>
    </row>
    <row r="2229" spans="1:15" ht="19.5" customHeight="1" x14ac:dyDescent="0.25">
      <c r="A2229" s="106" t="s">
        <v>3821</v>
      </c>
      <c r="B2229" s="21" t="s">
        <v>3822</v>
      </c>
      <c r="C2229" s="23" t="s">
        <v>49</v>
      </c>
      <c r="D2229" s="23">
        <v>0</v>
      </c>
      <c r="E2229" s="23"/>
      <c r="F2229" s="23">
        <v>32000</v>
      </c>
      <c r="G2229" s="107">
        <f t="shared" si="137"/>
        <v>0</v>
      </c>
      <c r="I2229" s="7">
        <f>SUMIFS(NK_XUAT_NHAP!L:L,NK_XUAT_NHAP!E:E,A2229,NK_XUAT_NHAP!B:B,"PNK")</f>
        <v>0</v>
      </c>
      <c r="J2229" s="7">
        <f>SUMIFS(NK_XUAT_NHAP!O:O,NK_XUAT_NHAP!E:E,A2229,NK_XUAT_NHAP!B:B,"PNK")</f>
        <v>0</v>
      </c>
      <c r="K2229" s="7">
        <f>SUMIFS(NK_XUAT_NHAP!L:L,NK_XUAT_NHAP!E:E,A2229,NK_XUAT_NHAP!B:B,"PXK")</f>
        <v>0</v>
      </c>
      <c r="L2229" s="7">
        <f>SUMIFS(NK_XUAT_NHAP!O:O,NK_XUAT_NHAP!E:E,A2229,NK_XUAT_NHAP!B:B,"PXK")</f>
        <v>0</v>
      </c>
      <c r="M2229" s="7">
        <f t="shared" si="138"/>
        <v>0</v>
      </c>
      <c r="N2229" s="7">
        <f t="shared" si="139"/>
        <v>0</v>
      </c>
      <c r="O2229" s="7">
        <f t="shared" si="140"/>
        <v>0</v>
      </c>
    </row>
    <row r="2230" spans="1:15" ht="19.5" customHeight="1" x14ac:dyDescent="0.25">
      <c r="A2230" s="106" t="s">
        <v>3823</v>
      </c>
      <c r="B2230" s="21" t="s">
        <v>3824</v>
      </c>
      <c r="C2230" s="23" t="s">
        <v>49</v>
      </c>
      <c r="D2230" s="23">
        <v>0</v>
      </c>
      <c r="E2230" s="23"/>
      <c r="F2230" s="23">
        <v>33000</v>
      </c>
      <c r="G2230" s="107">
        <f t="shared" si="137"/>
        <v>0</v>
      </c>
      <c r="I2230" s="7">
        <f>SUMIFS(NK_XUAT_NHAP!L:L,NK_XUAT_NHAP!E:E,A2230,NK_XUAT_NHAP!B:B,"PNK")</f>
        <v>0</v>
      </c>
      <c r="J2230" s="7">
        <f>SUMIFS(NK_XUAT_NHAP!O:O,NK_XUAT_NHAP!E:E,A2230,NK_XUAT_NHAP!B:B,"PNK")</f>
        <v>0</v>
      </c>
      <c r="K2230" s="7">
        <f>SUMIFS(NK_XUAT_NHAP!L:L,NK_XUAT_NHAP!E:E,A2230,NK_XUAT_NHAP!B:B,"PXK")</f>
        <v>0</v>
      </c>
      <c r="L2230" s="7">
        <f>SUMIFS(NK_XUAT_NHAP!O:O,NK_XUAT_NHAP!E:E,A2230,NK_XUAT_NHAP!B:B,"PXK")</f>
        <v>0</v>
      </c>
      <c r="M2230" s="7">
        <f t="shared" si="138"/>
        <v>0</v>
      </c>
      <c r="N2230" s="7">
        <f t="shared" si="139"/>
        <v>0</v>
      </c>
      <c r="O2230" s="7">
        <f t="shared" si="140"/>
        <v>0</v>
      </c>
    </row>
    <row r="2231" spans="1:15" ht="19.5" customHeight="1" x14ac:dyDescent="0.25">
      <c r="A2231" s="106" t="s">
        <v>3825</v>
      </c>
      <c r="B2231" s="21" t="s">
        <v>3826</v>
      </c>
      <c r="C2231" s="23" t="s">
        <v>49</v>
      </c>
      <c r="D2231" s="23">
        <v>20</v>
      </c>
      <c r="E2231" s="23"/>
      <c r="F2231" s="23">
        <v>2500</v>
      </c>
      <c r="G2231" s="107">
        <f t="shared" si="137"/>
        <v>50000</v>
      </c>
      <c r="I2231" s="7">
        <f>SUMIFS(NK_XUAT_NHAP!L:L,NK_XUAT_NHAP!E:E,A2231,NK_XUAT_NHAP!B:B,"PNK")</f>
        <v>0</v>
      </c>
      <c r="J2231" s="7">
        <f>SUMIFS(NK_XUAT_NHAP!O:O,NK_XUAT_NHAP!E:E,A2231,NK_XUAT_NHAP!B:B,"PNK")</f>
        <v>0</v>
      </c>
      <c r="K2231" s="7">
        <f>SUMIFS(NK_XUAT_NHAP!L:L,NK_XUAT_NHAP!E:E,A2231,NK_XUAT_NHAP!B:B,"PXK")</f>
        <v>0</v>
      </c>
      <c r="L2231" s="7">
        <f>SUMIFS(NK_XUAT_NHAP!O:O,NK_XUAT_NHAP!E:E,A2231,NK_XUAT_NHAP!B:B,"PXK")</f>
        <v>0</v>
      </c>
      <c r="M2231" s="7">
        <f t="shared" si="138"/>
        <v>20</v>
      </c>
      <c r="N2231" s="7">
        <f t="shared" si="139"/>
        <v>50000</v>
      </c>
      <c r="O2231" s="7">
        <f t="shared" si="140"/>
        <v>2500</v>
      </c>
    </row>
    <row r="2232" spans="1:15" ht="19.5" customHeight="1" x14ac:dyDescent="0.25">
      <c r="A2232" s="106" t="s">
        <v>3827</v>
      </c>
      <c r="B2232" s="21" t="s">
        <v>3828</v>
      </c>
      <c r="C2232" s="23" t="s">
        <v>49</v>
      </c>
      <c r="D2232" s="23">
        <v>20</v>
      </c>
      <c r="E2232" s="23"/>
      <c r="F2232" s="23">
        <v>2000</v>
      </c>
      <c r="G2232" s="107">
        <f t="shared" si="137"/>
        <v>40000</v>
      </c>
      <c r="I2232" s="7">
        <f>SUMIFS(NK_XUAT_NHAP!L:L,NK_XUAT_NHAP!E:E,A2232,NK_XUAT_NHAP!B:B,"PNK")</f>
        <v>0</v>
      </c>
      <c r="J2232" s="7">
        <f>SUMIFS(NK_XUAT_NHAP!O:O,NK_XUAT_NHAP!E:E,A2232,NK_XUAT_NHAP!B:B,"PNK")</f>
        <v>0</v>
      </c>
      <c r="K2232" s="7">
        <f>SUMIFS(NK_XUAT_NHAP!L:L,NK_XUAT_NHAP!E:E,A2232,NK_XUAT_NHAP!B:B,"PXK")</f>
        <v>0</v>
      </c>
      <c r="L2232" s="7">
        <f>SUMIFS(NK_XUAT_NHAP!O:O,NK_XUAT_NHAP!E:E,A2232,NK_XUAT_NHAP!B:B,"PXK")</f>
        <v>0</v>
      </c>
      <c r="M2232" s="7">
        <f t="shared" si="138"/>
        <v>20</v>
      </c>
      <c r="N2232" s="7">
        <f t="shared" si="139"/>
        <v>40000</v>
      </c>
      <c r="O2232" s="7">
        <f t="shared" si="140"/>
        <v>2000</v>
      </c>
    </row>
    <row r="2233" spans="1:15" ht="19.5" customHeight="1" x14ac:dyDescent="0.25">
      <c r="A2233" s="106" t="s">
        <v>3829</v>
      </c>
      <c r="B2233" s="21" t="s">
        <v>3830</v>
      </c>
      <c r="C2233" s="23" t="s">
        <v>49</v>
      </c>
      <c r="D2233" s="23">
        <v>0</v>
      </c>
      <c r="E2233" s="23"/>
      <c r="F2233" s="23">
        <v>275000</v>
      </c>
      <c r="G2233" s="107">
        <f t="shared" si="137"/>
        <v>0</v>
      </c>
      <c r="I2233" s="7">
        <f>SUMIFS(NK_XUAT_NHAP!L:L,NK_XUAT_NHAP!E:E,A2233,NK_XUAT_NHAP!B:B,"PNK")</f>
        <v>0</v>
      </c>
      <c r="J2233" s="7">
        <f>SUMIFS(NK_XUAT_NHAP!O:O,NK_XUAT_NHAP!E:E,A2233,NK_XUAT_NHAP!B:B,"PNK")</f>
        <v>0</v>
      </c>
      <c r="K2233" s="7">
        <f>SUMIFS(NK_XUAT_NHAP!L:L,NK_XUAT_NHAP!E:E,A2233,NK_XUAT_NHAP!B:B,"PXK")</f>
        <v>0</v>
      </c>
      <c r="L2233" s="7">
        <f>SUMIFS(NK_XUAT_NHAP!O:O,NK_XUAT_NHAP!E:E,A2233,NK_XUAT_NHAP!B:B,"PXK")</f>
        <v>0</v>
      </c>
      <c r="M2233" s="7">
        <f t="shared" si="138"/>
        <v>0</v>
      </c>
      <c r="N2233" s="7">
        <f t="shared" si="139"/>
        <v>0</v>
      </c>
      <c r="O2233" s="7">
        <f t="shared" si="140"/>
        <v>0</v>
      </c>
    </row>
    <row r="2234" spans="1:15" ht="19.5" customHeight="1" x14ac:dyDescent="0.25">
      <c r="A2234" s="106" t="s">
        <v>3831</v>
      </c>
      <c r="B2234" s="21" t="s">
        <v>3832</v>
      </c>
      <c r="C2234" s="23" t="s">
        <v>49</v>
      </c>
      <c r="D2234" s="23">
        <v>1</v>
      </c>
      <c r="E2234" s="23"/>
      <c r="F2234" s="23">
        <v>185000</v>
      </c>
      <c r="G2234" s="107">
        <f t="shared" si="137"/>
        <v>185000</v>
      </c>
      <c r="I2234" s="7">
        <f>SUMIFS(NK_XUAT_NHAP!L:L,NK_XUAT_NHAP!E:E,A2234,NK_XUAT_NHAP!B:B,"PNK")</f>
        <v>0</v>
      </c>
      <c r="J2234" s="7">
        <f>SUMIFS(NK_XUAT_NHAP!O:O,NK_XUAT_NHAP!E:E,A2234,NK_XUAT_NHAP!B:B,"PNK")</f>
        <v>0</v>
      </c>
      <c r="K2234" s="7">
        <f>SUMIFS(NK_XUAT_NHAP!L:L,NK_XUAT_NHAP!E:E,A2234,NK_XUAT_NHAP!B:B,"PXK")</f>
        <v>0</v>
      </c>
      <c r="L2234" s="7">
        <f>SUMIFS(NK_XUAT_NHAP!O:O,NK_XUAT_NHAP!E:E,A2234,NK_XUAT_NHAP!B:B,"PXK")</f>
        <v>0</v>
      </c>
      <c r="M2234" s="7">
        <f t="shared" si="138"/>
        <v>1</v>
      </c>
      <c r="N2234" s="7">
        <f t="shared" si="139"/>
        <v>185000</v>
      </c>
      <c r="O2234" s="7">
        <f t="shared" si="140"/>
        <v>185000</v>
      </c>
    </row>
    <row r="2235" spans="1:15" ht="19.5" customHeight="1" x14ac:dyDescent="0.25">
      <c r="A2235" s="106" t="s">
        <v>3833</v>
      </c>
      <c r="B2235" s="21" t="s">
        <v>3834</v>
      </c>
      <c r="C2235" s="23" t="s">
        <v>49</v>
      </c>
      <c r="D2235" s="23">
        <v>1</v>
      </c>
      <c r="E2235" s="23"/>
      <c r="F2235" s="23">
        <v>175000</v>
      </c>
      <c r="G2235" s="107">
        <f t="shared" si="137"/>
        <v>175000</v>
      </c>
      <c r="I2235" s="7">
        <f>SUMIFS(NK_XUAT_NHAP!L:L,NK_XUAT_NHAP!E:E,A2235,NK_XUAT_NHAP!B:B,"PNK")</f>
        <v>0</v>
      </c>
      <c r="J2235" s="7">
        <f>SUMIFS(NK_XUAT_NHAP!O:O,NK_XUAT_NHAP!E:E,A2235,NK_XUAT_NHAP!B:B,"PNK")</f>
        <v>0</v>
      </c>
      <c r="K2235" s="7">
        <f>SUMIFS(NK_XUAT_NHAP!L:L,NK_XUAT_NHAP!E:E,A2235,NK_XUAT_NHAP!B:B,"PXK")</f>
        <v>0</v>
      </c>
      <c r="L2235" s="7">
        <f>SUMIFS(NK_XUAT_NHAP!O:O,NK_XUAT_NHAP!E:E,A2235,NK_XUAT_NHAP!B:B,"PXK")</f>
        <v>0</v>
      </c>
      <c r="M2235" s="7">
        <f t="shared" si="138"/>
        <v>1</v>
      </c>
      <c r="N2235" s="7">
        <f t="shared" si="139"/>
        <v>175000</v>
      </c>
      <c r="O2235" s="7">
        <f t="shared" si="140"/>
        <v>175000</v>
      </c>
    </row>
    <row r="2236" spans="1:15" ht="19.5" customHeight="1" x14ac:dyDescent="0.25">
      <c r="A2236" s="106" t="s">
        <v>3835</v>
      </c>
      <c r="B2236" s="21" t="s">
        <v>3836</v>
      </c>
      <c r="C2236" s="23" t="s">
        <v>49</v>
      </c>
      <c r="D2236" s="23">
        <v>0</v>
      </c>
      <c r="E2236" s="23"/>
      <c r="F2236" s="23">
        <v>35000</v>
      </c>
      <c r="G2236" s="107">
        <f t="shared" si="137"/>
        <v>0</v>
      </c>
      <c r="I2236" s="7">
        <f>SUMIFS(NK_XUAT_NHAP!L:L,NK_XUAT_NHAP!E:E,A2236,NK_XUAT_NHAP!B:B,"PNK")</f>
        <v>0</v>
      </c>
      <c r="J2236" s="7">
        <f>SUMIFS(NK_XUAT_NHAP!O:O,NK_XUAT_NHAP!E:E,A2236,NK_XUAT_NHAP!B:B,"PNK")</f>
        <v>0</v>
      </c>
      <c r="K2236" s="7">
        <f>SUMIFS(NK_XUAT_NHAP!L:L,NK_XUAT_NHAP!E:E,A2236,NK_XUAT_NHAP!B:B,"PXK")</f>
        <v>0</v>
      </c>
      <c r="L2236" s="7">
        <f>SUMIFS(NK_XUAT_NHAP!O:O,NK_XUAT_NHAP!E:E,A2236,NK_XUAT_NHAP!B:B,"PXK")</f>
        <v>0</v>
      </c>
      <c r="M2236" s="7">
        <f t="shared" si="138"/>
        <v>0</v>
      </c>
      <c r="N2236" s="7">
        <f t="shared" si="139"/>
        <v>0</v>
      </c>
      <c r="O2236" s="7">
        <f t="shared" si="140"/>
        <v>0</v>
      </c>
    </row>
    <row r="2237" spans="1:15" ht="19.5" customHeight="1" x14ac:dyDescent="0.25">
      <c r="A2237" s="106" t="s">
        <v>3837</v>
      </c>
      <c r="B2237" s="21" t="s">
        <v>3838</v>
      </c>
      <c r="C2237" s="23" t="s">
        <v>49</v>
      </c>
      <c r="D2237" s="23">
        <v>0</v>
      </c>
      <c r="E2237" s="23"/>
      <c r="F2237" s="23">
        <v>45000</v>
      </c>
      <c r="G2237" s="107">
        <f t="shared" ref="G2237:G2267" si="141">(D2237+E2237)*F2237</f>
        <v>0</v>
      </c>
      <c r="I2237" s="7">
        <f>SUMIFS(NK_XUAT_NHAP!L:L,NK_XUAT_NHAP!E:E,A2237,NK_XUAT_NHAP!B:B,"PNK")</f>
        <v>0</v>
      </c>
      <c r="J2237" s="7">
        <f>SUMIFS(NK_XUAT_NHAP!O:O,NK_XUAT_NHAP!E:E,A2237,NK_XUAT_NHAP!B:B,"PNK")</f>
        <v>0</v>
      </c>
      <c r="K2237" s="7">
        <f>SUMIFS(NK_XUAT_NHAP!L:L,NK_XUAT_NHAP!E:E,A2237,NK_XUAT_NHAP!B:B,"PXK")</f>
        <v>0</v>
      </c>
      <c r="L2237" s="7">
        <f>SUMIFS(NK_XUAT_NHAP!O:O,NK_XUAT_NHAP!E:E,A2237,NK_XUAT_NHAP!B:B,"PXK")</f>
        <v>0</v>
      </c>
      <c r="M2237" s="7">
        <f t="shared" si="138"/>
        <v>0</v>
      </c>
      <c r="N2237" s="7">
        <f t="shared" si="139"/>
        <v>0</v>
      </c>
      <c r="O2237" s="7">
        <f t="shared" si="140"/>
        <v>0</v>
      </c>
    </row>
    <row r="2238" spans="1:15" ht="19.5" customHeight="1" x14ac:dyDescent="0.25">
      <c r="A2238" s="106" t="s">
        <v>3839</v>
      </c>
      <c r="B2238" s="21" t="s">
        <v>3840</v>
      </c>
      <c r="C2238" s="23" t="s">
        <v>49</v>
      </c>
      <c r="D2238" s="23">
        <v>0</v>
      </c>
      <c r="E2238" s="23"/>
      <c r="F2238" s="23">
        <v>15900</v>
      </c>
      <c r="G2238" s="107">
        <f t="shared" si="141"/>
        <v>0</v>
      </c>
      <c r="I2238" s="7">
        <f>SUMIFS(NK_XUAT_NHAP!L:L,NK_XUAT_NHAP!E:E,A2238,NK_XUAT_NHAP!B:B,"PNK")</f>
        <v>0</v>
      </c>
      <c r="J2238" s="7">
        <f>SUMIFS(NK_XUAT_NHAP!O:O,NK_XUAT_NHAP!E:E,A2238,NK_XUAT_NHAP!B:B,"PNK")</f>
        <v>0</v>
      </c>
      <c r="K2238" s="7">
        <f>SUMIFS(NK_XUAT_NHAP!L:L,NK_XUAT_NHAP!E:E,A2238,NK_XUAT_NHAP!B:B,"PXK")</f>
        <v>0</v>
      </c>
      <c r="L2238" s="7">
        <f>SUMIFS(NK_XUAT_NHAP!O:O,NK_XUAT_NHAP!E:E,A2238,NK_XUAT_NHAP!B:B,"PXK")</f>
        <v>0</v>
      </c>
      <c r="M2238" s="7">
        <f t="shared" si="138"/>
        <v>0</v>
      </c>
      <c r="N2238" s="7">
        <f t="shared" si="139"/>
        <v>0</v>
      </c>
      <c r="O2238" s="7">
        <f t="shared" si="140"/>
        <v>0</v>
      </c>
    </row>
    <row r="2239" spans="1:15" ht="19.5" customHeight="1" x14ac:dyDescent="0.25">
      <c r="A2239" s="106" t="s">
        <v>2679</v>
      </c>
      <c r="B2239" s="21" t="s">
        <v>2678</v>
      </c>
      <c r="C2239" s="23" t="s">
        <v>1</v>
      </c>
      <c r="D2239" s="23">
        <v>0</v>
      </c>
      <c r="E2239" s="23"/>
      <c r="F2239" s="23">
        <v>124700</v>
      </c>
      <c r="G2239" s="107">
        <f t="shared" si="141"/>
        <v>0</v>
      </c>
      <c r="I2239" s="7">
        <f>SUMIFS(NK_XUAT_NHAP!L:L,NK_XUAT_NHAP!E:E,A2239,NK_XUAT_NHAP!B:B,"PNK")</f>
        <v>0</v>
      </c>
      <c r="J2239" s="7">
        <f>SUMIFS(NK_XUAT_NHAP!O:O,NK_XUAT_NHAP!E:E,A2239,NK_XUAT_NHAP!B:B,"PNK")</f>
        <v>0</v>
      </c>
      <c r="K2239" s="7">
        <f>SUMIFS(NK_XUAT_NHAP!L:L,NK_XUAT_NHAP!E:E,A2239,NK_XUAT_NHAP!B:B,"PXK")</f>
        <v>0</v>
      </c>
      <c r="L2239" s="7">
        <f>SUMIFS(NK_XUAT_NHAP!O:O,NK_XUAT_NHAP!E:E,A2239,NK_XUAT_NHAP!B:B,"PXK")</f>
        <v>0</v>
      </c>
      <c r="M2239" s="7">
        <f t="shared" si="138"/>
        <v>0</v>
      </c>
      <c r="N2239" s="7">
        <f t="shared" si="139"/>
        <v>0</v>
      </c>
      <c r="O2239" s="7">
        <f t="shared" si="140"/>
        <v>0</v>
      </c>
    </row>
    <row r="2240" spans="1:15" ht="19.5" customHeight="1" x14ac:dyDescent="0.25">
      <c r="A2240" s="106" t="s">
        <v>3841</v>
      </c>
      <c r="B2240" s="21" t="s">
        <v>3842</v>
      </c>
      <c r="C2240" s="23" t="s">
        <v>49</v>
      </c>
      <c r="D2240" s="23">
        <v>0</v>
      </c>
      <c r="E2240" s="23"/>
      <c r="F2240" s="23">
        <v>27634111</v>
      </c>
      <c r="G2240" s="107">
        <f t="shared" si="141"/>
        <v>0</v>
      </c>
      <c r="I2240" s="7">
        <f>SUMIFS(NK_XUAT_NHAP!L:L,NK_XUAT_NHAP!E:E,A2240,NK_XUAT_NHAP!B:B,"PNK")</f>
        <v>0</v>
      </c>
      <c r="J2240" s="7">
        <f>SUMIFS(NK_XUAT_NHAP!O:O,NK_XUAT_NHAP!E:E,A2240,NK_XUAT_NHAP!B:B,"PNK")</f>
        <v>0</v>
      </c>
      <c r="K2240" s="7">
        <f>SUMIFS(NK_XUAT_NHAP!L:L,NK_XUAT_NHAP!E:E,A2240,NK_XUAT_NHAP!B:B,"PXK")</f>
        <v>0</v>
      </c>
      <c r="L2240" s="7">
        <f>SUMIFS(NK_XUAT_NHAP!O:O,NK_XUAT_NHAP!E:E,A2240,NK_XUAT_NHAP!B:B,"PXK")</f>
        <v>0</v>
      </c>
      <c r="M2240" s="7">
        <f t="shared" si="138"/>
        <v>0</v>
      </c>
      <c r="N2240" s="7">
        <f t="shared" si="139"/>
        <v>0</v>
      </c>
      <c r="O2240" s="7">
        <f t="shared" si="140"/>
        <v>0</v>
      </c>
    </row>
    <row r="2241" spans="1:15" ht="19.5" customHeight="1" x14ac:dyDescent="0.25">
      <c r="A2241" s="106" t="s">
        <v>3843</v>
      </c>
      <c r="B2241" s="21" t="s">
        <v>3844</v>
      </c>
      <c r="C2241" s="23" t="s">
        <v>49</v>
      </c>
      <c r="D2241" s="23">
        <v>0</v>
      </c>
      <c r="E2241" s="23"/>
      <c r="F2241" s="23">
        <v>31798000</v>
      </c>
      <c r="G2241" s="107">
        <f t="shared" si="141"/>
        <v>0</v>
      </c>
      <c r="I2241" s="7">
        <f>SUMIFS(NK_XUAT_NHAP!L:L,NK_XUAT_NHAP!E:E,A2241,NK_XUAT_NHAP!B:B,"PNK")</f>
        <v>0</v>
      </c>
      <c r="J2241" s="7">
        <f>SUMIFS(NK_XUAT_NHAP!O:O,NK_XUAT_NHAP!E:E,A2241,NK_XUAT_NHAP!B:B,"PNK")</f>
        <v>0</v>
      </c>
      <c r="K2241" s="7">
        <f>SUMIFS(NK_XUAT_NHAP!L:L,NK_XUAT_NHAP!E:E,A2241,NK_XUAT_NHAP!B:B,"PXK")</f>
        <v>0</v>
      </c>
      <c r="L2241" s="7">
        <f>SUMIFS(NK_XUAT_NHAP!O:O,NK_XUAT_NHAP!E:E,A2241,NK_XUAT_NHAP!B:B,"PXK")</f>
        <v>0</v>
      </c>
      <c r="M2241" s="7">
        <f t="shared" ref="M2241:M2267" si="142">D2241+E2241+I2241-K2241</f>
        <v>0</v>
      </c>
      <c r="N2241" s="7">
        <f t="shared" ref="N2241:N2267" si="143">G2241+J2241-L2241</f>
        <v>0</v>
      </c>
      <c r="O2241" s="7">
        <f t="shared" ref="O2241:O2267" si="144">+IF(M2241=0,0,N2241/M2241)</f>
        <v>0</v>
      </c>
    </row>
    <row r="2242" spans="1:15" ht="19.5" customHeight="1" x14ac:dyDescent="0.25">
      <c r="A2242" s="106" t="s">
        <v>3845</v>
      </c>
      <c r="B2242" s="21" t="s">
        <v>3846</v>
      </c>
      <c r="C2242" s="23" t="s">
        <v>49</v>
      </c>
      <c r="D2242" s="23">
        <v>211</v>
      </c>
      <c r="E2242" s="23"/>
      <c r="F2242" s="23">
        <v>28200</v>
      </c>
      <c r="G2242" s="107">
        <f t="shared" si="141"/>
        <v>5950200</v>
      </c>
      <c r="I2242" s="7">
        <f>SUMIFS(NK_XUAT_NHAP!L:L,NK_XUAT_NHAP!E:E,A2242,NK_XUAT_NHAP!B:B,"PNK")</f>
        <v>0</v>
      </c>
      <c r="J2242" s="7">
        <f>SUMIFS(NK_XUAT_NHAP!O:O,NK_XUAT_NHAP!E:E,A2242,NK_XUAT_NHAP!B:B,"PNK")</f>
        <v>0</v>
      </c>
      <c r="K2242" s="7">
        <f>SUMIFS(NK_XUAT_NHAP!L:L,NK_XUAT_NHAP!E:E,A2242,NK_XUAT_NHAP!B:B,"PXK")</f>
        <v>64</v>
      </c>
      <c r="L2242" s="7">
        <f>SUMIFS(NK_XUAT_NHAP!O:O,NK_XUAT_NHAP!E:E,A2242,NK_XUAT_NHAP!B:B,"PXK")</f>
        <v>2730000</v>
      </c>
      <c r="M2242" s="7">
        <f t="shared" si="142"/>
        <v>147</v>
      </c>
      <c r="N2242" s="7">
        <f t="shared" si="143"/>
        <v>3220200</v>
      </c>
      <c r="O2242" s="7">
        <f t="shared" si="144"/>
        <v>21906.122448979593</v>
      </c>
    </row>
    <row r="2243" spans="1:15" ht="19.5" customHeight="1" x14ac:dyDescent="0.25">
      <c r="A2243" s="106" t="s">
        <v>2685</v>
      </c>
      <c r="B2243" s="21" t="s">
        <v>3847</v>
      </c>
      <c r="C2243" s="23" t="s">
        <v>49</v>
      </c>
      <c r="D2243" s="23">
        <v>6</v>
      </c>
      <c r="E2243" s="23"/>
      <c r="F2243" s="23">
        <v>198400</v>
      </c>
      <c r="G2243" s="107">
        <f t="shared" si="141"/>
        <v>1190400</v>
      </c>
      <c r="I2243" s="7">
        <f>SUMIFS(NK_XUAT_NHAP!L:L,NK_XUAT_NHAP!E:E,A2243,NK_XUAT_NHAP!B:B,"PNK")</f>
        <v>0</v>
      </c>
      <c r="J2243" s="7">
        <f>SUMIFS(NK_XUAT_NHAP!O:O,NK_XUAT_NHAP!E:E,A2243,NK_XUAT_NHAP!B:B,"PNK")</f>
        <v>0</v>
      </c>
      <c r="K2243" s="7">
        <f>SUMIFS(NK_XUAT_NHAP!L:L,NK_XUAT_NHAP!E:E,A2243,NK_XUAT_NHAP!B:B,"PXK")</f>
        <v>0</v>
      </c>
      <c r="L2243" s="7">
        <f>SUMIFS(NK_XUAT_NHAP!O:O,NK_XUAT_NHAP!E:E,A2243,NK_XUAT_NHAP!B:B,"PXK")</f>
        <v>0</v>
      </c>
      <c r="M2243" s="7">
        <f t="shared" si="142"/>
        <v>6</v>
      </c>
      <c r="N2243" s="7">
        <f t="shared" si="143"/>
        <v>1190400</v>
      </c>
      <c r="O2243" s="7">
        <f t="shared" si="144"/>
        <v>198400</v>
      </c>
    </row>
    <row r="2244" spans="1:15" ht="19.5" customHeight="1" x14ac:dyDescent="0.25">
      <c r="A2244" s="106" t="s">
        <v>3848</v>
      </c>
      <c r="B2244" s="21" t="s">
        <v>3849</v>
      </c>
      <c r="C2244" s="23" t="s">
        <v>49</v>
      </c>
      <c r="D2244" s="23">
        <v>1</v>
      </c>
      <c r="E2244" s="23"/>
      <c r="F2244" s="23">
        <v>2410000</v>
      </c>
      <c r="G2244" s="107">
        <f t="shared" si="141"/>
        <v>2410000</v>
      </c>
      <c r="I2244" s="7">
        <f>SUMIFS(NK_XUAT_NHAP!L:L,NK_XUAT_NHAP!E:E,A2244,NK_XUAT_NHAP!B:B,"PNK")</f>
        <v>0</v>
      </c>
      <c r="J2244" s="7">
        <f>SUMIFS(NK_XUAT_NHAP!O:O,NK_XUAT_NHAP!E:E,A2244,NK_XUAT_NHAP!B:B,"PNK")</f>
        <v>0</v>
      </c>
      <c r="K2244" s="7">
        <f>SUMIFS(NK_XUAT_NHAP!L:L,NK_XUAT_NHAP!E:E,A2244,NK_XUAT_NHAP!B:B,"PXK")</f>
        <v>0</v>
      </c>
      <c r="L2244" s="7">
        <f>SUMIFS(NK_XUAT_NHAP!O:O,NK_XUAT_NHAP!E:E,A2244,NK_XUAT_NHAP!B:B,"PXK")</f>
        <v>0</v>
      </c>
      <c r="M2244" s="7">
        <f t="shared" si="142"/>
        <v>1</v>
      </c>
      <c r="N2244" s="7">
        <f t="shared" si="143"/>
        <v>2410000</v>
      </c>
      <c r="O2244" s="7">
        <f t="shared" si="144"/>
        <v>2410000</v>
      </c>
    </row>
    <row r="2245" spans="1:15" ht="19.5" customHeight="1" x14ac:dyDescent="0.25">
      <c r="A2245" s="106" t="s">
        <v>3850</v>
      </c>
      <c r="B2245" s="21" t="s">
        <v>3851</v>
      </c>
      <c r="C2245" s="23" t="s">
        <v>49</v>
      </c>
      <c r="D2245" s="23">
        <v>1</v>
      </c>
      <c r="E2245" s="23"/>
      <c r="F2245" s="23">
        <v>2175000</v>
      </c>
      <c r="G2245" s="107">
        <f t="shared" si="141"/>
        <v>2175000</v>
      </c>
      <c r="I2245" s="7">
        <f>SUMIFS(NK_XUAT_NHAP!L:L,NK_XUAT_NHAP!E:E,A2245,NK_XUAT_NHAP!B:B,"PNK")</f>
        <v>181</v>
      </c>
      <c r="J2245" s="7">
        <f>SUMIFS(NK_XUAT_NHAP!O:O,NK_XUAT_NHAP!E:E,A2245,NK_XUAT_NHAP!B:B,"PNK")</f>
        <v>197925000</v>
      </c>
      <c r="K2245" s="7">
        <f>SUMIFS(NK_XUAT_NHAP!L:L,NK_XUAT_NHAP!E:E,A2245,NK_XUAT_NHAP!B:B,"PXK")</f>
        <v>180</v>
      </c>
      <c r="L2245" s="7">
        <f>SUMIFS(NK_XUAT_NHAP!O:O,NK_XUAT_NHAP!E:E,A2245,NK_XUAT_NHAP!B:B,"PXK")</f>
        <v>298890000</v>
      </c>
      <c r="M2245" s="7">
        <f t="shared" si="142"/>
        <v>2</v>
      </c>
      <c r="N2245" s="7">
        <f t="shared" si="143"/>
        <v>-98790000</v>
      </c>
      <c r="O2245" s="7">
        <f t="shared" si="144"/>
        <v>-49395000</v>
      </c>
    </row>
    <row r="2246" spans="1:15" ht="19.5" customHeight="1" x14ac:dyDescent="0.25">
      <c r="A2246" s="106" t="s">
        <v>3852</v>
      </c>
      <c r="B2246" s="21" t="s">
        <v>3853</v>
      </c>
      <c r="C2246" s="23" t="s">
        <v>49</v>
      </c>
      <c r="D2246" s="23">
        <v>0</v>
      </c>
      <c r="E2246" s="23"/>
      <c r="F2246" s="23">
        <v>998000</v>
      </c>
      <c r="G2246" s="107">
        <f t="shared" si="141"/>
        <v>0</v>
      </c>
      <c r="I2246" s="7">
        <f>SUMIFS(NK_XUAT_NHAP!L:L,NK_XUAT_NHAP!E:E,A2246,NK_XUAT_NHAP!B:B,"PNK")</f>
        <v>0</v>
      </c>
      <c r="J2246" s="7">
        <f>SUMIFS(NK_XUAT_NHAP!O:O,NK_XUAT_NHAP!E:E,A2246,NK_XUAT_NHAP!B:B,"PNK")</f>
        <v>0</v>
      </c>
      <c r="K2246" s="7">
        <f>SUMIFS(NK_XUAT_NHAP!L:L,NK_XUAT_NHAP!E:E,A2246,NK_XUAT_NHAP!B:B,"PXK")</f>
        <v>0</v>
      </c>
      <c r="L2246" s="7">
        <f>SUMIFS(NK_XUAT_NHAP!O:O,NK_XUAT_NHAP!E:E,A2246,NK_XUAT_NHAP!B:B,"PXK")</f>
        <v>0</v>
      </c>
      <c r="M2246" s="7">
        <f t="shared" si="142"/>
        <v>0</v>
      </c>
      <c r="N2246" s="7">
        <f t="shared" si="143"/>
        <v>0</v>
      </c>
      <c r="O2246" s="7">
        <f t="shared" si="144"/>
        <v>0</v>
      </c>
    </row>
    <row r="2247" spans="1:15" ht="19.5" customHeight="1" x14ac:dyDescent="0.25">
      <c r="A2247" s="106" t="s">
        <v>3854</v>
      </c>
      <c r="B2247" s="21" t="s">
        <v>3855</v>
      </c>
      <c r="C2247" s="23" t="s">
        <v>49</v>
      </c>
      <c r="D2247" s="23">
        <v>0</v>
      </c>
      <c r="E2247" s="23"/>
      <c r="F2247" s="23">
        <v>1003100</v>
      </c>
      <c r="G2247" s="107">
        <f t="shared" si="141"/>
        <v>0</v>
      </c>
      <c r="I2247" s="7">
        <f>SUMIFS(NK_XUAT_NHAP!L:L,NK_XUAT_NHAP!E:E,A2247,NK_XUAT_NHAP!B:B,"PNK")</f>
        <v>0</v>
      </c>
      <c r="J2247" s="7">
        <f>SUMIFS(NK_XUAT_NHAP!O:O,NK_XUAT_NHAP!E:E,A2247,NK_XUAT_NHAP!B:B,"PNK")</f>
        <v>0</v>
      </c>
      <c r="K2247" s="7">
        <f>SUMIFS(NK_XUAT_NHAP!L:L,NK_XUAT_NHAP!E:E,A2247,NK_XUAT_NHAP!B:B,"PXK")</f>
        <v>0</v>
      </c>
      <c r="L2247" s="7">
        <f>SUMIFS(NK_XUAT_NHAP!O:O,NK_XUAT_NHAP!E:E,A2247,NK_XUAT_NHAP!B:B,"PXK")</f>
        <v>0</v>
      </c>
      <c r="M2247" s="7">
        <f t="shared" si="142"/>
        <v>0</v>
      </c>
      <c r="N2247" s="7">
        <f t="shared" si="143"/>
        <v>0</v>
      </c>
      <c r="O2247" s="7">
        <f t="shared" si="144"/>
        <v>0</v>
      </c>
    </row>
    <row r="2248" spans="1:15" ht="19.5" customHeight="1" x14ac:dyDescent="0.25">
      <c r="A2248" s="106" t="s">
        <v>3856</v>
      </c>
      <c r="B2248" s="21" t="s">
        <v>3857</v>
      </c>
      <c r="C2248" s="23" t="s">
        <v>49</v>
      </c>
      <c r="D2248" s="23">
        <v>0</v>
      </c>
      <c r="E2248" s="23"/>
      <c r="F2248" s="23">
        <v>1003100</v>
      </c>
      <c r="G2248" s="107">
        <f t="shared" si="141"/>
        <v>0</v>
      </c>
      <c r="I2248" s="7">
        <f>SUMIFS(NK_XUAT_NHAP!L:L,NK_XUAT_NHAP!E:E,A2248,NK_XUAT_NHAP!B:B,"PNK")</f>
        <v>0</v>
      </c>
      <c r="J2248" s="7">
        <f>SUMIFS(NK_XUAT_NHAP!O:O,NK_XUAT_NHAP!E:E,A2248,NK_XUAT_NHAP!B:B,"PNK")</f>
        <v>0</v>
      </c>
      <c r="K2248" s="7">
        <f>SUMIFS(NK_XUAT_NHAP!L:L,NK_XUAT_NHAP!E:E,A2248,NK_XUAT_NHAP!B:B,"PXK")</f>
        <v>0</v>
      </c>
      <c r="L2248" s="7">
        <f>SUMIFS(NK_XUAT_NHAP!O:O,NK_XUAT_NHAP!E:E,A2248,NK_XUAT_NHAP!B:B,"PXK")</f>
        <v>0</v>
      </c>
      <c r="M2248" s="7">
        <f t="shared" si="142"/>
        <v>0</v>
      </c>
      <c r="N2248" s="7">
        <f t="shared" si="143"/>
        <v>0</v>
      </c>
      <c r="O2248" s="7">
        <f t="shared" si="144"/>
        <v>0</v>
      </c>
    </row>
    <row r="2249" spans="1:15" s="24" customFormat="1" ht="19.5" customHeight="1" x14ac:dyDescent="0.25">
      <c r="A2249" s="106" t="s">
        <v>3858</v>
      </c>
      <c r="B2249" s="21" t="s">
        <v>3859</v>
      </c>
      <c r="C2249" s="23" t="s">
        <v>52</v>
      </c>
      <c r="D2249" s="23">
        <v>0</v>
      </c>
      <c r="E2249" s="23"/>
      <c r="F2249" s="23">
        <v>295600</v>
      </c>
      <c r="G2249" s="107">
        <f t="shared" si="141"/>
        <v>0</v>
      </c>
      <c r="I2249" s="7">
        <f>SUMIFS(NK_XUAT_NHAP!L:L,NK_XUAT_NHAP!E:E,A2249,NK_XUAT_NHAP!B:B,"PNK")</f>
        <v>688</v>
      </c>
      <c r="J2249" s="7">
        <f>SUMIFS(NK_XUAT_NHAP!O:O,NK_XUAT_NHAP!E:E,A2249,NK_XUAT_NHAP!B:B,"PNK")</f>
        <v>101686400</v>
      </c>
      <c r="K2249" s="7">
        <f>SUMIFS(NK_XUAT_NHAP!L:L,NK_XUAT_NHAP!E:E,A2249,NK_XUAT_NHAP!B:B,"PXK")</f>
        <v>688</v>
      </c>
      <c r="L2249" s="7">
        <f>SUMIFS(NK_XUAT_NHAP!O:O,NK_XUAT_NHAP!E:E,A2249,NK_XUAT_NHAP!B:B,"PXK")</f>
        <v>146888000</v>
      </c>
      <c r="M2249" s="7">
        <f t="shared" si="142"/>
        <v>0</v>
      </c>
      <c r="N2249" s="7">
        <f t="shared" si="143"/>
        <v>-45201600</v>
      </c>
      <c r="O2249" s="7">
        <f t="shared" si="144"/>
        <v>0</v>
      </c>
    </row>
    <row r="2250" spans="1:15" ht="19.5" customHeight="1" x14ac:dyDescent="0.25">
      <c r="A2250" s="106" t="s">
        <v>3860</v>
      </c>
      <c r="B2250" s="21" t="s">
        <v>3861</v>
      </c>
      <c r="C2250" s="23" t="s">
        <v>49</v>
      </c>
      <c r="D2250" s="23">
        <v>0</v>
      </c>
      <c r="E2250" s="23"/>
      <c r="F2250" s="23">
        <v>916000</v>
      </c>
      <c r="G2250" s="107">
        <f t="shared" si="141"/>
        <v>0</v>
      </c>
      <c r="I2250" s="7">
        <f>SUMIFS(NK_XUAT_NHAP!L:L,NK_XUAT_NHAP!E:E,A2250,NK_XUAT_NHAP!B:B,"PNK")</f>
        <v>0</v>
      </c>
      <c r="J2250" s="7">
        <f>SUMIFS(NK_XUAT_NHAP!O:O,NK_XUAT_NHAP!E:E,A2250,NK_XUAT_NHAP!B:B,"PNK")</f>
        <v>0</v>
      </c>
      <c r="K2250" s="7">
        <f>SUMIFS(NK_XUAT_NHAP!L:L,NK_XUAT_NHAP!E:E,A2250,NK_XUAT_NHAP!B:B,"PXK")</f>
        <v>0</v>
      </c>
      <c r="L2250" s="7">
        <f>SUMIFS(NK_XUAT_NHAP!O:O,NK_XUAT_NHAP!E:E,A2250,NK_XUAT_NHAP!B:B,"PXK")</f>
        <v>0</v>
      </c>
      <c r="M2250" s="7">
        <f t="shared" si="142"/>
        <v>0</v>
      </c>
      <c r="N2250" s="7">
        <f t="shared" si="143"/>
        <v>0</v>
      </c>
      <c r="O2250" s="7">
        <f t="shared" si="144"/>
        <v>0</v>
      </c>
    </row>
    <row r="2251" spans="1:15" ht="19.5" customHeight="1" x14ac:dyDescent="0.25">
      <c r="A2251" s="106" t="s">
        <v>3862</v>
      </c>
      <c r="B2251" s="21" t="s">
        <v>3863</v>
      </c>
      <c r="C2251" s="23" t="s">
        <v>49</v>
      </c>
      <c r="D2251" s="23">
        <v>0</v>
      </c>
      <c r="E2251" s="23"/>
      <c r="F2251" s="23">
        <v>5900</v>
      </c>
      <c r="G2251" s="107">
        <f t="shared" si="141"/>
        <v>0</v>
      </c>
      <c r="I2251" s="7">
        <f>SUMIFS(NK_XUAT_NHAP!L:L,NK_XUAT_NHAP!E:E,A2251,NK_XUAT_NHAP!B:B,"PNK")</f>
        <v>0</v>
      </c>
      <c r="J2251" s="7">
        <f>SUMIFS(NK_XUAT_NHAP!O:O,NK_XUAT_NHAP!E:E,A2251,NK_XUAT_NHAP!B:B,"PNK")</f>
        <v>0</v>
      </c>
      <c r="K2251" s="7">
        <f>SUMIFS(NK_XUAT_NHAP!L:L,NK_XUAT_NHAP!E:E,A2251,NK_XUAT_NHAP!B:B,"PXK")</f>
        <v>0</v>
      </c>
      <c r="L2251" s="7">
        <f>SUMIFS(NK_XUAT_NHAP!O:O,NK_XUAT_NHAP!E:E,A2251,NK_XUAT_NHAP!B:B,"PXK")</f>
        <v>0</v>
      </c>
      <c r="M2251" s="7">
        <f t="shared" si="142"/>
        <v>0</v>
      </c>
      <c r="N2251" s="7">
        <f t="shared" si="143"/>
        <v>0</v>
      </c>
      <c r="O2251" s="7">
        <f t="shared" si="144"/>
        <v>0</v>
      </c>
    </row>
    <row r="2252" spans="1:15" ht="19.5" customHeight="1" x14ac:dyDescent="0.25">
      <c r="A2252" s="106" t="s">
        <v>3864</v>
      </c>
      <c r="B2252" s="21" t="s">
        <v>3865</v>
      </c>
      <c r="C2252" s="23" t="s">
        <v>49</v>
      </c>
      <c r="D2252" s="23">
        <v>0</v>
      </c>
      <c r="E2252" s="23"/>
      <c r="F2252" s="23">
        <v>20000</v>
      </c>
      <c r="G2252" s="107">
        <f t="shared" si="141"/>
        <v>0</v>
      </c>
      <c r="I2252" s="7">
        <f>SUMIFS(NK_XUAT_NHAP!L:L,NK_XUAT_NHAP!E:E,A2252,NK_XUAT_NHAP!B:B,"PNK")</f>
        <v>0</v>
      </c>
      <c r="J2252" s="7">
        <f>SUMIFS(NK_XUAT_NHAP!O:O,NK_XUAT_NHAP!E:E,A2252,NK_XUAT_NHAP!B:B,"PNK")</f>
        <v>0</v>
      </c>
      <c r="K2252" s="7">
        <f>SUMIFS(NK_XUAT_NHAP!L:L,NK_XUAT_NHAP!E:E,A2252,NK_XUAT_NHAP!B:B,"PXK")</f>
        <v>0</v>
      </c>
      <c r="L2252" s="7">
        <f>SUMIFS(NK_XUAT_NHAP!O:O,NK_XUAT_NHAP!E:E,A2252,NK_XUAT_NHAP!B:B,"PXK")</f>
        <v>0</v>
      </c>
      <c r="M2252" s="7">
        <f t="shared" si="142"/>
        <v>0</v>
      </c>
      <c r="N2252" s="7">
        <f t="shared" si="143"/>
        <v>0</v>
      </c>
      <c r="O2252" s="7">
        <f t="shared" si="144"/>
        <v>0</v>
      </c>
    </row>
    <row r="2253" spans="1:15" ht="19.5" customHeight="1" x14ac:dyDescent="0.25">
      <c r="A2253" s="106" t="s">
        <v>3866</v>
      </c>
      <c r="B2253" s="21" t="s">
        <v>3867</v>
      </c>
      <c r="C2253" s="23" t="s">
        <v>49</v>
      </c>
      <c r="D2253" s="23">
        <v>0</v>
      </c>
      <c r="E2253" s="23"/>
      <c r="F2253" s="23">
        <v>1800</v>
      </c>
      <c r="G2253" s="107">
        <f t="shared" si="141"/>
        <v>0</v>
      </c>
      <c r="I2253" s="7">
        <f>SUMIFS(NK_XUAT_NHAP!L:L,NK_XUAT_NHAP!E:E,A2253,NK_XUAT_NHAP!B:B,"PNK")</f>
        <v>0</v>
      </c>
      <c r="J2253" s="7">
        <f>SUMIFS(NK_XUAT_NHAP!O:O,NK_XUAT_NHAP!E:E,A2253,NK_XUAT_NHAP!B:B,"PNK")</f>
        <v>0</v>
      </c>
      <c r="K2253" s="7">
        <f>SUMIFS(NK_XUAT_NHAP!L:L,NK_XUAT_NHAP!E:E,A2253,NK_XUAT_NHAP!B:B,"PXK")</f>
        <v>0</v>
      </c>
      <c r="L2253" s="7">
        <f>SUMIFS(NK_XUAT_NHAP!O:O,NK_XUAT_NHAP!E:E,A2253,NK_XUAT_NHAP!B:B,"PXK")</f>
        <v>0</v>
      </c>
      <c r="M2253" s="7">
        <f t="shared" si="142"/>
        <v>0</v>
      </c>
      <c r="N2253" s="7">
        <f t="shared" si="143"/>
        <v>0</v>
      </c>
      <c r="O2253" s="7">
        <f t="shared" si="144"/>
        <v>0</v>
      </c>
    </row>
    <row r="2254" spans="1:15" ht="19.5" customHeight="1" x14ac:dyDescent="0.25">
      <c r="A2254" s="106" t="s">
        <v>3868</v>
      </c>
      <c r="B2254" s="21" t="s">
        <v>3869</v>
      </c>
      <c r="C2254" s="23" t="s">
        <v>49</v>
      </c>
      <c r="D2254" s="23">
        <v>0</v>
      </c>
      <c r="E2254" s="23"/>
      <c r="F2254" s="23">
        <v>1800</v>
      </c>
      <c r="G2254" s="107">
        <f t="shared" si="141"/>
        <v>0</v>
      </c>
      <c r="I2254" s="7">
        <f>SUMIFS(NK_XUAT_NHAP!L:L,NK_XUAT_NHAP!E:E,A2254,NK_XUAT_NHAP!B:B,"PNK")</f>
        <v>0</v>
      </c>
      <c r="J2254" s="7">
        <f>SUMIFS(NK_XUAT_NHAP!O:O,NK_XUAT_NHAP!E:E,A2254,NK_XUAT_NHAP!B:B,"PNK")</f>
        <v>0</v>
      </c>
      <c r="K2254" s="7">
        <f>SUMIFS(NK_XUAT_NHAP!L:L,NK_XUAT_NHAP!E:E,A2254,NK_XUAT_NHAP!B:B,"PXK")</f>
        <v>0</v>
      </c>
      <c r="L2254" s="7">
        <f>SUMIFS(NK_XUAT_NHAP!O:O,NK_XUAT_NHAP!E:E,A2254,NK_XUAT_NHAP!B:B,"PXK")</f>
        <v>0</v>
      </c>
      <c r="M2254" s="7">
        <f t="shared" si="142"/>
        <v>0</v>
      </c>
      <c r="N2254" s="7">
        <f t="shared" si="143"/>
        <v>0</v>
      </c>
      <c r="O2254" s="7">
        <f t="shared" si="144"/>
        <v>0</v>
      </c>
    </row>
    <row r="2255" spans="1:15" ht="19.5" customHeight="1" x14ac:dyDescent="0.25">
      <c r="A2255" s="106" t="s">
        <v>3870</v>
      </c>
      <c r="B2255" s="21" t="s">
        <v>3871</v>
      </c>
      <c r="C2255" s="23" t="s">
        <v>2660</v>
      </c>
      <c r="D2255" s="23">
        <v>200</v>
      </c>
      <c r="E2255" s="23"/>
      <c r="F2255" s="23">
        <v>83430</v>
      </c>
      <c r="G2255" s="107">
        <f t="shared" si="141"/>
        <v>16686000</v>
      </c>
      <c r="I2255" s="7">
        <f>SUMIFS(NK_XUAT_NHAP!L:L,NK_XUAT_NHAP!E:E,A2255,NK_XUAT_NHAP!B:B,"PNK")</f>
        <v>800</v>
      </c>
      <c r="J2255" s="7">
        <f>SUMIFS(NK_XUAT_NHAP!O:O,NK_XUAT_NHAP!E:E,A2255,NK_XUAT_NHAP!B:B,"PNK")</f>
        <v>25029000</v>
      </c>
      <c r="K2255" s="7">
        <f>SUMIFS(NK_XUAT_NHAP!L:L,NK_XUAT_NHAP!E:E,A2255,NK_XUAT_NHAP!B:B,"PXK")</f>
        <v>800</v>
      </c>
      <c r="L2255" s="7">
        <f>SUMIFS(NK_XUAT_NHAP!O:O,NK_XUAT_NHAP!E:E,A2255,NK_XUAT_NHAP!B:B,"PXK")</f>
        <v>58500000</v>
      </c>
      <c r="M2255" s="7">
        <f t="shared" si="142"/>
        <v>200</v>
      </c>
      <c r="N2255" s="7">
        <f t="shared" si="143"/>
        <v>-16785000</v>
      </c>
      <c r="O2255" s="7">
        <f t="shared" si="144"/>
        <v>-83925</v>
      </c>
    </row>
    <row r="2256" spans="1:15" ht="19.5" customHeight="1" x14ac:dyDescent="0.25">
      <c r="A2256" s="106" t="s">
        <v>3872</v>
      </c>
      <c r="B2256" s="21" t="s">
        <v>3873</v>
      </c>
      <c r="C2256" s="23" t="s">
        <v>49</v>
      </c>
      <c r="D2256" s="23">
        <v>236</v>
      </c>
      <c r="E2256" s="23"/>
      <c r="F2256" s="23">
        <v>39000</v>
      </c>
      <c r="G2256" s="107">
        <f t="shared" si="141"/>
        <v>9204000</v>
      </c>
      <c r="I2256" s="7">
        <f>SUMIFS(NK_XUAT_NHAP!L:L,NK_XUAT_NHAP!E:E,A2256,NK_XUAT_NHAP!B:B,"PNK")</f>
        <v>2036</v>
      </c>
      <c r="J2256" s="7">
        <f>SUMIFS(NK_XUAT_NHAP!O:O,NK_XUAT_NHAP!E:E,A2256,NK_XUAT_NHAP!B:B,"PNK")</f>
        <v>35100000</v>
      </c>
      <c r="K2256" s="7">
        <f>SUMIFS(NK_XUAT_NHAP!L:L,NK_XUAT_NHAP!E:E,A2256,NK_XUAT_NHAP!B:B,"PXK")</f>
        <v>2036</v>
      </c>
      <c r="L2256" s="7">
        <f>SUMIFS(NK_XUAT_NHAP!O:O,NK_XUAT_NHAP!E:E,A2256,NK_XUAT_NHAP!B:B,"PXK")</f>
        <v>0</v>
      </c>
      <c r="M2256" s="7">
        <f t="shared" si="142"/>
        <v>236</v>
      </c>
      <c r="N2256" s="7">
        <f t="shared" si="143"/>
        <v>44304000</v>
      </c>
      <c r="O2256" s="7">
        <f t="shared" si="144"/>
        <v>187728.81355932204</v>
      </c>
    </row>
    <row r="2257" spans="1:15" ht="19.5" customHeight="1" x14ac:dyDescent="0.25">
      <c r="A2257" s="106" t="s">
        <v>3874</v>
      </c>
      <c r="B2257" s="21" t="s">
        <v>3875</v>
      </c>
      <c r="C2257" s="23" t="s">
        <v>52</v>
      </c>
      <c r="D2257" s="23">
        <v>0</v>
      </c>
      <c r="E2257" s="23"/>
      <c r="F2257" s="23">
        <v>270000</v>
      </c>
      <c r="G2257" s="107">
        <f t="shared" si="141"/>
        <v>0</v>
      </c>
      <c r="I2257" s="7">
        <f>SUMIFS(NK_XUAT_NHAP!L:L,NK_XUAT_NHAP!E:E,A2257,NK_XUAT_NHAP!B:B,"PNK")</f>
        <v>0</v>
      </c>
      <c r="J2257" s="7">
        <f>SUMIFS(NK_XUAT_NHAP!O:O,NK_XUAT_NHAP!E:E,A2257,NK_XUAT_NHAP!B:B,"PNK")</f>
        <v>0</v>
      </c>
      <c r="K2257" s="7">
        <f>SUMIFS(NK_XUAT_NHAP!L:L,NK_XUAT_NHAP!E:E,A2257,NK_XUAT_NHAP!B:B,"PXK")</f>
        <v>0</v>
      </c>
      <c r="L2257" s="7">
        <f>SUMIFS(NK_XUAT_NHAP!O:O,NK_XUAT_NHAP!E:E,A2257,NK_XUAT_NHAP!B:B,"PXK")</f>
        <v>0</v>
      </c>
      <c r="M2257" s="7">
        <f t="shared" si="142"/>
        <v>0</v>
      </c>
      <c r="N2257" s="7">
        <f t="shared" si="143"/>
        <v>0</v>
      </c>
      <c r="O2257" s="7">
        <f t="shared" si="144"/>
        <v>0</v>
      </c>
    </row>
    <row r="2258" spans="1:15" ht="19.5" customHeight="1" x14ac:dyDescent="0.25">
      <c r="A2258" s="106" t="s">
        <v>3876</v>
      </c>
      <c r="B2258" s="21" t="s">
        <v>3877</v>
      </c>
      <c r="C2258" s="23" t="s">
        <v>49</v>
      </c>
      <c r="D2258" s="23">
        <v>0</v>
      </c>
      <c r="E2258" s="23"/>
      <c r="F2258" s="23">
        <v>87900</v>
      </c>
      <c r="G2258" s="107">
        <f t="shared" si="141"/>
        <v>0</v>
      </c>
      <c r="I2258" s="7">
        <f>SUMIFS(NK_XUAT_NHAP!L:L,NK_XUAT_NHAP!E:E,A2258,NK_XUAT_NHAP!B:B,"PNK")</f>
        <v>0</v>
      </c>
      <c r="J2258" s="7">
        <f>SUMIFS(NK_XUAT_NHAP!O:O,NK_XUAT_NHAP!E:E,A2258,NK_XUAT_NHAP!B:B,"PNK")</f>
        <v>0</v>
      </c>
      <c r="K2258" s="7">
        <f>SUMIFS(NK_XUAT_NHAP!L:L,NK_XUAT_NHAP!E:E,A2258,NK_XUAT_NHAP!B:B,"PXK")</f>
        <v>0</v>
      </c>
      <c r="L2258" s="7">
        <f>SUMIFS(NK_XUAT_NHAP!O:O,NK_XUAT_NHAP!E:E,A2258,NK_XUAT_NHAP!B:B,"PXK")</f>
        <v>0</v>
      </c>
      <c r="M2258" s="7">
        <f t="shared" si="142"/>
        <v>0</v>
      </c>
      <c r="N2258" s="7">
        <f t="shared" si="143"/>
        <v>0</v>
      </c>
      <c r="O2258" s="7">
        <f t="shared" si="144"/>
        <v>0</v>
      </c>
    </row>
    <row r="2259" spans="1:15" ht="19.5" customHeight="1" x14ac:dyDescent="0.25">
      <c r="A2259" s="106" t="s">
        <v>3878</v>
      </c>
      <c r="B2259" s="21" t="s">
        <v>3879</v>
      </c>
      <c r="C2259" s="23" t="s">
        <v>2660</v>
      </c>
      <c r="D2259" s="23">
        <v>0</v>
      </c>
      <c r="E2259" s="23"/>
      <c r="F2259" s="23">
        <v>816000</v>
      </c>
      <c r="G2259" s="107">
        <f>(D2259+E2259)*F2259</f>
        <v>0</v>
      </c>
      <c r="I2259" s="7">
        <f>SUMIFS(NK_XUAT_NHAP!L:L,NK_XUAT_NHAP!E:E,A2259,NK_XUAT_NHAP!B:B,"PNK")</f>
        <v>300</v>
      </c>
      <c r="J2259" s="7">
        <f>SUMIFS(NK_XUAT_NHAP!O:O,NK_XUAT_NHAP!E:E,A2259,NK_XUAT_NHAP!B:B,"PNK")</f>
        <v>122400000</v>
      </c>
      <c r="K2259" s="7">
        <f>SUMIFS(NK_XUAT_NHAP!L:L,NK_XUAT_NHAP!E:E,A2259,NK_XUAT_NHAP!B:B,"PXK")</f>
        <v>300</v>
      </c>
      <c r="L2259" s="7">
        <f>SUMIFS(NK_XUAT_NHAP!O:O,NK_XUAT_NHAP!E:E,A2259,NK_XUAT_NHAP!B:B,"PXK")</f>
        <v>187800000</v>
      </c>
      <c r="M2259" s="7">
        <f t="shared" si="142"/>
        <v>0</v>
      </c>
      <c r="N2259" s="7">
        <f t="shared" si="143"/>
        <v>-65400000</v>
      </c>
      <c r="O2259" s="7">
        <f t="shared" si="144"/>
        <v>0</v>
      </c>
    </row>
    <row r="2260" spans="1:15" ht="19.5" customHeight="1" x14ac:dyDescent="0.25">
      <c r="A2260" s="106" t="s">
        <v>3880</v>
      </c>
      <c r="B2260" s="21" t="s">
        <v>3881</v>
      </c>
      <c r="C2260" s="23" t="s">
        <v>2660</v>
      </c>
      <c r="D2260" s="23">
        <v>0</v>
      </c>
      <c r="E2260" s="23"/>
      <c r="F2260" s="23">
        <v>94760</v>
      </c>
      <c r="G2260" s="107">
        <f t="shared" si="141"/>
        <v>0</v>
      </c>
      <c r="I2260" s="7">
        <f>SUMIFS(NK_XUAT_NHAP!L:L,NK_XUAT_NHAP!E:E,A2260,NK_XUAT_NHAP!B:B,"PNK")</f>
        <v>600</v>
      </c>
      <c r="J2260" s="7">
        <f>SUMIFS(NK_XUAT_NHAP!O:O,NK_XUAT_NHAP!E:E,A2260,NK_XUAT_NHAP!B:B,"PNK")</f>
        <v>28428000</v>
      </c>
      <c r="K2260" s="7">
        <f>SUMIFS(NK_XUAT_NHAP!L:L,NK_XUAT_NHAP!E:E,A2260,NK_XUAT_NHAP!B:B,"PXK")</f>
        <v>600</v>
      </c>
      <c r="L2260" s="7">
        <f>SUMIFS(NK_XUAT_NHAP!O:O,NK_XUAT_NHAP!E:E,A2260,NK_XUAT_NHAP!B:B,"PXK")</f>
        <v>39900000</v>
      </c>
      <c r="M2260" s="7">
        <f t="shared" si="142"/>
        <v>0</v>
      </c>
      <c r="N2260" s="7">
        <f t="shared" si="143"/>
        <v>-11472000</v>
      </c>
      <c r="O2260" s="7">
        <f t="shared" si="144"/>
        <v>0</v>
      </c>
    </row>
    <row r="2261" spans="1:15" ht="19.5" customHeight="1" x14ac:dyDescent="0.25">
      <c r="A2261" s="106" t="s">
        <v>3882</v>
      </c>
      <c r="B2261" s="21" t="s">
        <v>3883</v>
      </c>
      <c r="C2261" s="23" t="s">
        <v>49</v>
      </c>
      <c r="D2261" s="23">
        <v>0</v>
      </c>
      <c r="E2261" s="23"/>
      <c r="F2261" s="23">
        <v>19600000</v>
      </c>
      <c r="G2261" s="107">
        <f t="shared" si="141"/>
        <v>0</v>
      </c>
      <c r="I2261" s="7">
        <f>SUMIFS(NK_XUAT_NHAP!L:L,NK_XUAT_NHAP!E:E,A2261,NK_XUAT_NHAP!B:B,"PNK")</f>
        <v>0</v>
      </c>
      <c r="J2261" s="7">
        <f>SUMIFS(NK_XUAT_NHAP!O:O,NK_XUAT_NHAP!E:E,A2261,NK_XUAT_NHAP!B:B,"PNK")</f>
        <v>0</v>
      </c>
      <c r="K2261" s="7">
        <f>SUMIFS(NK_XUAT_NHAP!L:L,NK_XUAT_NHAP!E:E,A2261,NK_XUAT_NHAP!B:B,"PXK")</f>
        <v>0</v>
      </c>
      <c r="L2261" s="7">
        <f>SUMIFS(NK_XUAT_NHAP!O:O,NK_XUAT_NHAP!E:E,A2261,NK_XUAT_NHAP!B:B,"PXK")</f>
        <v>0</v>
      </c>
      <c r="M2261" s="7">
        <f t="shared" si="142"/>
        <v>0</v>
      </c>
      <c r="N2261" s="7">
        <f t="shared" si="143"/>
        <v>0</v>
      </c>
      <c r="O2261" s="7">
        <f t="shared" si="144"/>
        <v>0</v>
      </c>
    </row>
    <row r="2262" spans="1:15" ht="19.5" customHeight="1" x14ac:dyDescent="0.25">
      <c r="A2262" s="106" t="s">
        <v>3884</v>
      </c>
      <c r="B2262" s="21" t="s">
        <v>3885</v>
      </c>
      <c r="C2262" s="23" t="s">
        <v>52</v>
      </c>
      <c r="D2262" s="23">
        <v>0</v>
      </c>
      <c r="E2262" s="23"/>
      <c r="F2262" s="23">
        <v>1600000</v>
      </c>
      <c r="G2262" s="107">
        <f t="shared" si="141"/>
        <v>0</v>
      </c>
      <c r="I2262" s="7">
        <f>SUMIFS(NK_XUAT_NHAP!L:L,NK_XUAT_NHAP!E:E,A2262,NK_XUAT_NHAP!B:B,"PNK")</f>
        <v>0</v>
      </c>
      <c r="J2262" s="7">
        <f>SUMIFS(NK_XUAT_NHAP!O:O,NK_XUAT_NHAP!E:E,A2262,NK_XUAT_NHAP!B:B,"PNK")</f>
        <v>0</v>
      </c>
      <c r="K2262" s="7">
        <f>SUMIFS(NK_XUAT_NHAP!L:L,NK_XUAT_NHAP!E:E,A2262,NK_XUAT_NHAP!B:B,"PXK")</f>
        <v>0</v>
      </c>
      <c r="L2262" s="7">
        <f>SUMIFS(NK_XUAT_NHAP!O:O,NK_XUAT_NHAP!E:E,A2262,NK_XUAT_NHAP!B:B,"PXK")</f>
        <v>0</v>
      </c>
      <c r="M2262" s="7">
        <f t="shared" si="142"/>
        <v>0</v>
      </c>
      <c r="N2262" s="7">
        <f t="shared" si="143"/>
        <v>0</v>
      </c>
      <c r="O2262" s="7">
        <f t="shared" si="144"/>
        <v>0</v>
      </c>
    </row>
    <row r="2263" spans="1:15" ht="19.5" customHeight="1" x14ac:dyDescent="0.25">
      <c r="A2263" s="106" t="s">
        <v>3886</v>
      </c>
      <c r="B2263" s="21" t="s">
        <v>3887</v>
      </c>
      <c r="C2263" s="23" t="s">
        <v>49</v>
      </c>
      <c r="D2263" s="23">
        <v>2</v>
      </c>
      <c r="E2263" s="23"/>
      <c r="F2263" s="23">
        <v>1058750</v>
      </c>
      <c r="G2263" s="107">
        <f t="shared" si="141"/>
        <v>2117500</v>
      </c>
      <c r="I2263" s="7">
        <f>SUMIFS(NK_XUAT_NHAP!L:L,NK_XUAT_NHAP!E:E,A2263,NK_XUAT_NHAP!B:B,"PNK")</f>
        <v>98</v>
      </c>
      <c r="J2263" s="7">
        <f>SUMIFS(NK_XUAT_NHAP!O:O,NK_XUAT_NHAP!E:E,A2263,NK_XUAT_NHAP!B:B,"PNK")</f>
        <v>50820000</v>
      </c>
      <c r="K2263" s="7">
        <f>SUMIFS(NK_XUAT_NHAP!L:L,NK_XUAT_NHAP!E:E,A2263,NK_XUAT_NHAP!B:B,"PXK")</f>
        <v>100</v>
      </c>
      <c r="L2263" s="7">
        <f>SUMIFS(NK_XUAT_NHAP!O:O,NK_XUAT_NHAP!E:E,A2263,NK_XUAT_NHAP!B:B,"PXK")</f>
        <v>93325000</v>
      </c>
      <c r="M2263" s="7">
        <f t="shared" si="142"/>
        <v>0</v>
      </c>
      <c r="N2263" s="7">
        <f t="shared" si="143"/>
        <v>-40387500</v>
      </c>
      <c r="O2263" s="7">
        <f t="shared" si="144"/>
        <v>0</v>
      </c>
    </row>
    <row r="2264" spans="1:15" ht="19.5" customHeight="1" x14ac:dyDescent="0.25">
      <c r="A2264" s="106" t="s">
        <v>3888</v>
      </c>
      <c r="B2264" s="21" t="s">
        <v>3889</v>
      </c>
      <c r="C2264" s="23" t="s">
        <v>52</v>
      </c>
      <c r="D2264" s="23">
        <v>0</v>
      </c>
      <c r="E2264" s="23"/>
      <c r="F2264" s="23">
        <v>103800</v>
      </c>
      <c r="G2264" s="107">
        <f t="shared" si="141"/>
        <v>0</v>
      </c>
      <c r="I2264" s="7">
        <f>SUMIFS(NK_XUAT_NHAP!L:L,NK_XUAT_NHAP!E:E,A2264,NK_XUAT_NHAP!B:B,"PNK")</f>
        <v>360</v>
      </c>
      <c r="J2264" s="7">
        <f>SUMIFS(NK_XUAT_NHAP!O:O,NK_XUAT_NHAP!E:E,A2264,NK_XUAT_NHAP!B:B,"PNK")</f>
        <v>18684000</v>
      </c>
      <c r="K2264" s="7">
        <f>SUMIFS(NK_XUAT_NHAP!L:L,NK_XUAT_NHAP!E:E,A2264,NK_XUAT_NHAP!B:B,"PXK")</f>
        <v>360</v>
      </c>
      <c r="L2264" s="7">
        <f>SUMIFS(NK_XUAT_NHAP!O:O,NK_XUAT_NHAP!E:E,A2264,NK_XUAT_NHAP!B:B,"PXK")</f>
        <v>0</v>
      </c>
      <c r="M2264" s="7">
        <f t="shared" si="142"/>
        <v>0</v>
      </c>
      <c r="N2264" s="7">
        <f t="shared" si="143"/>
        <v>18684000</v>
      </c>
      <c r="O2264" s="7">
        <f t="shared" si="144"/>
        <v>0</v>
      </c>
    </row>
    <row r="2265" spans="1:15" ht="19.5" customHeight="1" x14ac:dyDescent="0.25">
      <c r="A2265" s="106" t="s">
        <v>3890</v>
      </c>
      <c r="B2265" s="21" t="s">
        <v>3851</v>
      </c>
      <c r="C2265" s="23" t="s">
        <v>49</v>
      </c>
      <c r="D2265" s="23">
        <v>0</v>
      </c>
      <c r="E2265" s="23"/>
      <c r="F2265" s="23">
        <v>2120000</v>
      </c>
      <c r="G2265" s="107">
        <f t="shared" si="141"/>
        <v>0</v>
      </c>
      <c r="I2265" s="7">
        <f>SUMIFS(NK_XUAT_NHAP!L:L,NK_XUAT_NHAP!E:E,A2265,NK_XUAT_NHAP!B:B,"PNK")</f>
        <v>0</v>
      </c>
      <c r="J2265" s="7">
        <f>SUMIFS(NK_XUAT_NHAP!O:O,NK_XUAT_NHAP!E:E,A2265,NK_XUAT_NHAP!B:B,"PNK")</f>
        <v>0</v>
      </c>
      <c r="K2265" s="7">
        <f>SUMIFS(NK_XUAT_NHAP!L:L,NK_XUAT_NHAP!E:E,A2265,NK_XUAT_NHAP!B:B,"PXK")</f>
        <v>0</v>
      </c>
      <c r="L2265" s="7">
        <f>SUMIFS(NK_XUAT_NHAP!O:O,NK_XUAT_NHAP!E:E,A2265,NK_XUAT_NHAP!B:B,"PXK")</f>
        <v>0</v>
      </c>
      <c r="M2265" s="7">
        <f t="shared" si="142"/>
        <v>0</v>
      </c>
      <c r="N2265" s="7">
        <f t="shared" si="143"/>
        <v>0</v>
      </c>
      <c r="O2265" s="7">
        <f t="shared" si="144"/>
        <v>0</v>
      </c>
    </row>
    <row r="2266" spans="1:15" ht="19.5" customHeight="1" x14ac:dyDescent="0.25">
      <c r="A2266" s="106" t="s">
        <v>3891</v>
      </c>
      <c r="B2266" s="21" t="s">
        <v>3892</v>
      </c>
      <c r="C2266" s="23" t="s">
        <v>49</v>
      </c>
      <c r="D2266" s="23">
        <v>0</v>
      </c>
      <c r="E2266" s="23"/>
      <c r="F2266" s="23">
        <v>31270000</v>
      </c>
      <c r="G2266" s="107">
        <f t="shared" si="141"/>
        <v>0</v>
      </c>
      <c r="I2266" s="7">
        <f>SUMIFS(NK_XUAT_NHAP!L:L,NK_XUAT_NHAP!E:E,A2266,NK_XUAT_NHAP!B:B,"PNK")</f>
        <v>0</v>
      </c>
      <c r="J2266" s="7">
        <f>SUMIFS(NK_XUAT_NHAP!O:O,NK_XUAT_NHAP!E:E,A2266,NK_XUAT_NHAP!B:B,"PNK")</f>
        <v>0</v>
      </c>
      <c r="K2266" s="7">
        <f>SUMIFS(NK_XUAT_NHAP!L:L,NK_XUAT_NHAP!E:E,A2266,NK_XUAT_NHAP!B:B,"PXK")</f>
        <v>0</v>
      </c>
      <c r="L2266" s="7">
        <f>SUMIFS(NK_XUAT_NHAP!O:O,NK_XUAT_NHAP!E:E,A2266,NK_XUAT_NHAP!B:B,"PXK")</f>
        <v>0</v>
      </c>
      <c r="M2266" s="7">
        <f t="shared" si="142"/>
        <v>0</v>
      </c>
      <c r="N2266" s="7">
        <f t="shared" si="143"/>
        <v>0</v>
      </c>
      <c r="O2266" s="7">
        <f t="shared" si="144"/>
        <v>0</v>
      </c>
    </row>
    <row r="2267" spans="1:15" ht="19.5" customHeight="1" x14ac:dyDescent="0.25">
      <c r="A2267" s="106" t="s">
        <v>2650</v>
      </c>
      <c r="B2267" s="21" t="s">
        <v>2651</v>
      </c>
      <c r="C2267" s="23"/>
      <c r="D2267" s="23">
        <v>0</v>
      </c>
      <c r="E2267" s="23"/>
      <c r="F2267" s="23">
        <v>0</v>
      </c>
      <c r="G2267" s="107">
        <f t="shared" si="141"/>
        <v>0</v>
      </c>
      <c r="I2267" s="7">
        <f>SUMIFS(NK_XUAT_NHAP!L:L,NK_XUAT_NHAP!E:E,A2267,NK_XUAT_NHAP!B:B,"PNK")</f>
        <v>0</v>
      </c>
      <c r="J2267" s="7">
        <f>SUMIFS(NK_XUAT_NHAP!O:O,NK_XUAT_NHAP!E:E,A2267,NK_XUAT_NHAP!B:B,"PNK")</f>
        <v>0</v>
      </c>
      <c r="K2267" s="7">
        <f>SUMIFS(NK_XUAT_NHAP!L:L,NK_XUAT_NHAP!E:E,A2267,NK_XUAT_NHAP!B:B,"PXK")</f>
        <v>0</v>
      </c>
      <c r="L2267" s="7">
        <f>SUMIFS(NK_XUAT_NHAP!O:O,NK_XUAT_NHAP!E:E,A2267,NK_XUAT_NHAP!B:B,"PXK")</f>
        <v>0</v>
      </c>
      <c r="M2267" s="7">
        <f t="shared" si="142"/>
        <v>0</v>
      </c>
      <c r="N2267" s="7">
        <f t="shared" si="143"/>
        <v>0</v>
      </c>
      <c r="O2267" s="7">
        <f t="shared" si="144"/>
        <v>0</v>
      </c>
    </row>
    <row r="2268" spans="1:15" ht="19.5" customHeight="1" x14ac:dyDescent="0.25">
      <c r="A2268" s="106" t="s">
        <v>3893</v>
      </c>
      <c r="B2268" s="21" t="s">
        <v>3894</v>
      </c>
      <c r="C2268" s="23" t="s">
        <v>49</v>
      </c>
      <c r="D2268" s="23">
        <v>0</v>
      </c>
      <c r="E2268" s="23"/>
      <c r="F2268" s="23">
        <v>30100000</v>
      </c>
      <c r="G2268" s="107">
        <f t="shared" ref="G2268:G2275" si="145">(D2268+E2268)*F2268</f>
        <v>0</v>
      </c>
      <c r="I2268" s="7">
        <f>SUMIFS(NK_XUAT_NHAP!L:L,NK_XUAT_NHAP!E:E,A2268,NK_XUAT_NHAP!B:B,"PNK")</f>
        <v>0</v>
      </c>
      <c r="J2268" s="7">
        <f>SUMIFS(NK_XUAT_NHAP!O:O,NK_XUAT_NHAP!E:E,A2268,NK_XUAT_NHAP!B:B,"PNK")</f>
        <v>0</v>
      </c>
      <c r="K2268" s="7">
        <f>SUMIFS(NK_XUAT_NHAP!L:L,NK_XUAT_NHAP!E:E,A2268,NK_XUAT_NHAP!B:B,"PXK")</f>
        <v>0</v>
      </c>
      <c r="L2268" s="7">
        <f>SUMIFS(NK_XUAT_NHAP!O:O,NK_XUAT_NHAP!E:E,A2268,NK_XUAT_NHAP!B:B,"PXK")</f>
        <v>0</v>
      </c>
      <c r="M2268" s="7">
        <f t="shared" ref="M2268:M2275" si="146">D2268+E2268+I2268-K2268</f>
        <v>0</v>
      </c>
      <c r="N2268" s="7">
        <f t="shared" ref="N2268:N2275" si="147">G2268+J2268-L2268</f>
        <v>0</v>
      </c>
      <c r="O2268" s="7">
        <f t="shared" ref="O2268:O2275" si="148">+IF(M2268=0,0,N2268/M2268)</f>
        <v>0</v>
      </c>
    </row>
    <row r="2269" spans="1:15" ht="19.5" customHeight="1" x14ac:dyDescent="0.25">
      <c r="A2269" s="106" t="s">
        <v>3895</v>
      </c>
      <c r="B2269" s="21" t="s">
        <v>3896</v>
      </c>
      <c r="C2269" s="23" t="s">
        <v>52</v>
      </c>
      <c r="D2269" s="23">
        <v>0</v>
      </c>
      <c r="E2269" s="23"/>
      <c r="F2269" s="23">
        <v>1700000</v>
      </c>
      <c r="G2269" s="107">
        <f t="shared" si="145"/>
        <v>0</v>
      </c>
      <c r="I2269" s="7">
        <f>SUMIFS(NK_XUAT_NHAP!L:L,NK_XUAT_NHAP!E:E,A2269,NK_XUAT_NHAP!B:B,"PNK")</f>
        <v>0</v>
      </c>
      <c r="J2269" s="7">
        <f>SUMIFS(NK_XUAT_NHAP!O:O,NK_XUAT_NHAP!E:E,A2269,NK_XUAT_NHAP!B:B,"PNK")</f>
        <v>0</v>
      </c>
      <c r="K2269" s="7">
        <f>SUMIFS(NK_XUAT_NHAP!L:L,NK_XUAT_NHAP!E:E,A2269,NK_XUAT_NHAP!B:B,"PXK")</f>
        <v>0</v>
      </c>
      <c r="L2269" s="7">
        <f>SUMIFS(NK_XUAT_NHAP!O:O,NK_XUAT_NHAP!E:E,A2269,NK_XUAT_NHAP!B:B,"PXK")</f>
        <v>0</v>
      </c>
      <c r="M2269" s="7">
        <f t="shared" si="146"/>
        <v>0</v>
      </c>
      <c r="N2269" s="7">
        <f t="shared" si="147"/>
        <v>0</v>
      </c>
      <c r="O2269" s="7">
        <f t="shared" si="148"/>
        <v>0</v>
      </c>
    </row>
    <row r="2270" spans="1:15" ht="19.5" customHeight="1" x14ac:dyDescent="0.25">
      <c r="A2270" s="106" t="s">
        <v>3897</v>
      </c>
      <c r="B2270" s="21" t="s">
        <v>3898</v>
      </c>
      <c r="C2270" s="23" t="s">
        <v>49</v>
      </c>
      <c r="D2270" s="23">
        <v>0</v>
      </c>
      <c r="E2270" s="23"/>
      <c r="F2270" s="23">
        <v>12000</v>
      </c>
      <c r="G2270" s="107">
        <f t="shared" si="145"/>
        <v>0</v>
      </c>
      <c r="I2270" s="7">
        <f>SUMIFS(NK_XUAT_NHAP!L:L,NK_XUAT_NHAP!E:E,A2270,NK_XUAT_NHAP!B:B,"PNK")</f>
        <v>0</v>
      </c>
      <c r="J2270" s="7">
        <f>SUMIFS(NK_XUAT_NHAP!O:O,NK_XUAT_NHAP!E:E,A2270,NK_XUAT_NHAP!B:B,"PNK")</f>
        <v>0</v>
      </c>
      <c r="K2270" s="7">
        <f>SUMIFS(NK_XUAT_NHAP!L:L,NK_XUAT_NHAP!E:E,A2270,NK_XUAT_NHAP!B:B,"PXK")</f>
        <v>0</v>
      </c>
      <c r="L2270" s="7">
        <f>SUMIFS(NK_XUAT_NHAP!O:O,NK_XUAT_NHAP!E:E,A2270,NK_XUAT_NHAP!B:B,"PXK")</f>
        <v>0</v>
      </c>
      <c r="M2270" s="7">
        <f t="shared" si="146"/>
        <v>0</v>
      </c>
      <c r="N2270" s="7">
        <f t="shared" si="147"/>
        <v>0</v>
      </c>
      <c r="O2270" s="7">
        <f t="shared" si="148"/>
        <v>0</v>
      </c>
    </row>
    <row r="2271" spans="1:15" ht="19.5" customHeight="1" x14ac:dyDescent="0.25">
      <c r="A2271" s="106" t="s">
        <v>2653</v>
      </c>
      <c r="B2271" s="21" t="s">
        <v>2654</v>
      </c>
      <c r="C2271" s="23" t="s">
        <v>49</v>
      </c>
      <c r="D2271" s="23">
        <v>0</v>
      </c>
      <c r="E2271" s="23"/>
      <c r="F2271" s="23">
        <v>37500</v>
      </c>
      <c r="G2271" s="107">
        <f t="shared" si="145"/>
        <v>0</v>
      </c>
      <c r="I2271" s="7">
        <f>SUMIFS(NK_XUAT_NHAP!L:L,NK_XUAT_NHAP!E:E,A2271,NK_XUAT_NHAP!B:B,"PNK")</f>
        <v>0</v>
      </c>
      <c r="J2271" s="7">
        <f>SUMIFS(NK_XUAT_NHAP!O:O,NK_XUAT_NHAP!E:E,A2271,NK_XUAT_NHAP!B:B,"PNK")</f>
        <v>0</v>
      </c>
      <c r="K2271" s="7">
        <f>SUMIFS(NK_XUAT_NHAP!L:L,NK_XUAT_NHAP!E:E,A2271,NK_XUAT_NHAP!B:B,"PXK")</f>
        <v>0</v>
      </c>
      <c r="L2271" s="7">
        <f>SUMIFS(NK_XUAT_NHAP!O:O,NK_XUAT_NHAP!E:E,A2271,NK_XUAT_NHAP!B:B,"PXK")</f>
        <v>0</v>
      </c>
      <c r="M2271" s="7">
        <f t="shared" si="146"/>
        <v>0</v>
      </c>
      <c r="N2271" s="7">
        <f t="shared" si="147"/>
        <v>0</v>
      </c>
      <c r="O2271" s="7">
        <f t="shared" si="148"/>
        <v>0</v>
      </c>
    </row>
    <row r="2272" spans="1:15" ht="19.5" customHeight="1" x14ac:dyDescent="0.25">
      <c r="A2272" s="106" t="s">
        <v>3899</v>
      </c>
      <c r="B2272" s="21" t="s">
        <v>3900</v>
      </c>
      <c r="C2272" s="23" t="s">
        <v>49</v>
      </c>
      <c r="D2272" s="23">
        <v>0</v>
      </c>
      <c r="E2272" s="23"/>
      <c r="F2272" s="23">
        <v>15675000</v>
      </c>
      <c r="G2272" s="107">
        <f t="shared" si="145"/>
        <v>0</v>
      </c>
      <c r="I2272" s="7">
        <f>SUMIFS(NK_XUAT_NHAP!L:L,NK_XUAT_NHAP!E:E,A2272,NK_XUAT_NHAP!B:B,"PNK")</f>
        <v>0</v>
      </c>
      <c r="J2272" s="7">
        <f>SUMIFS(NK_XUAT_NHAP!O:O,NK_XUAT_NHAP!E:E,A2272,NK_XUAT_NHAP!B:B,"PNK")</f>
        <v>0</v>
      </c>
      <c r="K2272" s="7">
        <f>SUMIFS(NK_XUAT_NHAP!L:L,NK_XUAT_NHAP!E:E,A2272,NK_XUAT_NHAP!B:B,"PXK")</f>
        <v>0</v>
      </c>
      <c r="L2272" s="7">
        <f>SUMIFS(NK_XUAT_NHAP!O:O,NK_XUAT_NHAP!E:E,A2272,NK_XUAT_NHAP!B:B,"PXK")</f>
        <v>0</v>
      </c>
      <c r="M2272" s="7">
        <f t="shared" si="146"/>
        <v>0</v>
      </c>
      <c r="N2272" s="7">
        <f t="shared" si="147"/>
        <v>0</v>
      </c>
      <c r="O2272" s="7">
        <f t="shared" si="148"/>
        <v>0</v>
      </c>
    </row>
    <row r="2273" spans="1:15" s="24" customFormat="1" ht="19.5" customHeight="1" x14ac:dyDescent="0.25">
      <c r="A2273" s="106" t="s">
        <v>3901</v>
      </c>
      <c r="B2273" s="21" t="s">
        <v>3853</v>
      </c>
      <c r="C2273" s="23" t="s">
        <v>1299</v>
      </c>
      <c r="D2273" s="23">
        <v>0</v>
      </c>
      <c r="E2273" s="23"/>
      <c r="F2273" s="23">
        <v>1220000</v>
      </c>
      <c r="G2273" s="107">
        <f t="shared" si="145"/>
        <v>0</v>
      </c>
      <c r="I2273" s="7">
        <f>SUMIFS(NK_XUAT_NHAP!L:L,NK_XUAT_NHAP!E:E,A2273,NK_XUAT_NHAP!B:B,"PNK")</f>
        <v>0</v>
      </c>
      <c r="J2273" s="7">
        <f>SUMIFS(NK_XUAT_NHAP!O:O,NK_XUAT_NHAP!E:E,A2273,NK_XUAT_NHAP!B:B,"PNK")</f>
        <v>0</v>
      </c>
      <c r="K2273" s="7">
        <f>SUMIFS(NK_XUAT_NHAP!L:L,NK_XUAT_NHAP!E:E,A2273,NK_XUAT_NHAP!B:B,"PXK")</f>
        <v>0</v>
      </c>
      <c r="L2273" s="7">
        <f>SUMIFS(NK_XUAT_NHAP!O:O,NK_XUAT_NHAP!E:E,A2273,NK_XUAT_NHAP!B:B,"PXK")</f>
        <v>0</v>
      </c>
      <c r="M2273" s="7">
        <f t="shared" si="146"/>
        <v>0</v>
      </c>
      <c r="N2273" s="7">
        <f t="shared" si="147"/>
        <v>0</v>
      </c>
      <c r="O2273" s="7">
        <f t="shared" si="148"/>
        <v>0</v>
      </c>
    </row>
    <row r="2274" spans="1:15" ht="19.5" customHeight="1" x14ac:dyDescent="0.25">
      <c r="A2274" s="106" t="s">
        <v>3902</v>
      </c>
      <c r="B2274" s="21" t="s">
        <v>3903</v>
      </c>
      <c r="C2274" s="23" t="s">
        <v>52</v>
      </c>
      <c r="D2274" s="23">
        <v>0</v>
      </c>
      <c r="E2274" s="23"/>
      <c r="F2274" s="23">
        <v>103800</v>
      </c>
      <c r="G2274" s="107">
        <f t="shared" si="145"/>
        <v>0</v>
      </c>
      <c r="I2274" s="7">
        <f>SUMIFS(NK_XUAT_NHAP!L:L,NK_XUAT_NHAP!E:E,A2274,NK_XUAT_NHAP!B:B,"PNK")</f>
        <v>0</v>
      </c>
      <c r="J2274" s="7">
        <f>SUMIFS(NK_XUAT_NHAP!O:O,NK_XUAT_NHAP!E:E,A2274,NK_XUAT_NHAP!B:B,"PNK")</f>
        <v>0</v>
      </c>
      <c r="K2274" s="7">
        <f>SUMIFS(NK_XUAT_NHAP!L:L,NK_XUAT_NHAP!E:E,A2274,NK_XUAT_NHAP!B:B,"PXK")</f>
        <v>0</v>
      </c>
      <c r="L2274" s="7">
        <f>SUMIFS(NK_XUAT_NHAP!O:O,NK_XUAT_NHAP!E:E,A2274,NK_XUAT_NHAP!B:B,"PXK")</f>
        <v>0</v>
      </c>
      <c r="M2274" s="7">
        <f t="shared" si="146"/>
        <v>0</v>
      </c>
      <c r="N2274" s="7">
        <f t="shared" si="147"/>
        <v>0</v>
      </c>
      <c r="O2274" s="7">
        <f t="shared" si="148"/>
        <v>0</v>
      </c>
    </row>
    <row r="2275" spans="1:15" ht="19.5" customHeight="1" x14ac:dyDescent="0.25">
      <c r="A2275" s="108" t="s">
        <v>3904</v>
      </c>
      <c r="B2275" s="76" t="s">
        <v>3905</v>
      </c>
      <c r="C2275" s="84" t="s">
        <v>49</v>
      </c>
      <c r="D2275" s="23">
        <v>50</v>
      </c>
      <c r="E2275" s="84"/>
      <c r="F2275" s="23">
        <v>0</v>
      </c>
      <c r="G2275" s="109">
        <f t="shared" si="145"/>
        <v>0</v>
      </c>
      <c r="I2275" s="7">
        <f>SUMIFS(NK_XUAT_NHAP!L:L,NK_XUAT_NHAP!E:E,A2275,NK_XUAT_NHAP!B:B,"PNK")</f>
        <v>0</v>
      </c>
      <c r="J2275" s="7">
        <f>SUMIFS(NK_XUAT_NHAP!O:O,NK_XUAT_NHAP!E:E,A2275,NK_XUAT_NHAP!B:B,"PNK")</f>
        <v>0</v>
      </c>
      <c r="K2275" s="7">
        <f>SUMIFS(NK_XUAT_NHAP!L:L,NK_XUAT_NHAP!E:E,A2275,NK_XUAT_NHAP!B:B,"PXK")</f>
        <v>0</v>
      </c>
      <c r="L2275" s="7">
        <f>SUMIFS(NK_XUAT_NHAP!O:O,NK_XUAT_NHAP!E:E,A2275,NK_XUAT_NHAP!B:B,"PXK")</f>
        <v>0</v>
      </c>
      <c r="M2275" s="7">
        <f t="shared" si="146"/>
        <v>50</v>
      </c>
      <c r="N2275" s="7">
        <f t="shared" si="147"/>
        <v>0</v>
      </c>
      <c r="O2275" s="7">
        <f t="shared" si="148"/>
        <v>0</v>
      </c>
    </row>
    <row r="2756" ht="25.5" customHeight="1" x14ac:dyDescent="0.25"/>
    <row r="2792" ht="19.350000000000001" customHeight="1" x14ac:dyDescent="0.25"/>
    <row r="2793" ht="19.350000000000001" customHeight="1" x14ac:dyDescent="0.25"/>
  </sheetData>
  <sheetProtection insertRows="0" sort="0" autoFilter="0"/>
  <phoneticPr fontId="9" type="noConversion"/>
  <pageMargins left="0" right="0" top="0" bottom="0" header="0" footer="0"/>
  <pageSetup paperSize="9" scale="65" orientation="landscape" r:id="rId1"/>
  <headerFooter alignWithMargins="0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H204"/>
  <sheetViews>
    <sheetView workbookViewId="0">
      <pane ySplit="3" topLeftCell="A163" activePane="bottomLeft" state="frozen"/>
      <selection activeCell="C32" sqref="C32"/>
      <selection pane="bottomLeft" activeCell="C192" sqref="A192:F192"/>
    </sheetView>
  </sheetViews>
  <sheetFormatPr defaultRowHeight="15.75" x14ac:dyDescent="0.25"/>
  <cols>
    <col min="1" max="1" width="29.42578125" style="19" customWidth="1"/>
    <col min="2" max="2" width="20.85546875" style="19" customWidth="1"/>
    <col min="3" max="3" width="57.85546875" style="20" customWidth="1"/>
    <col min="4" max="4" width="18.28515625" style="19" customWidth="1"/>
    <col min="5" max="5" width="20.85546875" style="19" customWidth="1"/>
    <col min="6" max="6" width="23" style="19" customWidth="1"/>
    <col min="7" max="7" width="9.140625" style="13"/>
    <col min="8" max="8" width="22.140625" style="13" customWidth="1"/>
    <col min="9" max="16384" width="9.140625" style="13"/>
  </cols>
  <sheetData>
    <row r="1" spans="1:8" x14ac:dyDescent="0.25">
      <c r="A1" s="9" t="s">
        <v>2703</v>
      </c>
      <c r="C1" s="12"/>
      <c r="D1" s="11"/>
      <c r="E1" s="11"/>
      <c r="F1" s="11"/>
    </row>
    <row r="2" spans="1:8" x14ac:dyDescent="0.25">
      <c r="A2" s="59" t="s">
        <v>2712</v>
      </c>
      <c r="B2" s="60" t="s">
        <v>2701</v>
      </c>
      <c r="C2" s="60" t="s">
        <v>2702</v>
      </c>
      <c r="D2" s="60" t="s">
        <v>2704</v>
      </c>
      <c r="E2" s="60" t="s">
        <v>2705</v>
      </c>
      <c r="F2" s="61" t="s">
        <v>2711</v>
      </c>
      <c r="H2" s="25" t="s">
        <v>4957</v>
      </c>
    </row>
    <row r="3" spans="1:8" x14ac:dyDescent="0.25">
      <c r="A3" s="72"/>
      <c r="B3" s="4"/>
      <c r="C3" s="5"/>
      <c r="D3" s="1"/>
      <c r="E3" s="1"/>
      <c r="F3" s="58">
        <f>+SUM(F4:F28)</f>
        <v>8713589502</v>
      </c>
      <c r="H3" s="1"/>
    </row>
    <row r="4" spans="1:8" x14ac:dyDescent="0.25">
      <c r="A4" s="73" t="s">
        <v>2714</v>
      </c>
      <c r="B4" s="7" t="str">
        <f>IF(A4="","",A4&amp;"-"&amp;TEXT(COUNTIFS($A$4:A4,A4),"000"))</f>
        <v>KH-001</v>
      </c>
      <c r="C4" s="21" t="s">
        <v>3947</v>
      </c>
      <c r="D4" s="22" t="s">
        <v>4251</v>
      </c>
      <c r="E4" s="22" t="s">
        <v>4121</v>
      </c>
      <c r="F4" s="74">
        <v>0</v>
      </c>
      <c r="H4" s="13" t="s">
        <v>4919</v>
      </c>
    </row>
    <row r="5" spans="1:8" x14ac:dyDescent="0.25">
      <c r="A5" s="73" t="s">
        <v>2714</v>
      </c>
      <c r="B5" s="7" t="str">
        <f>IF(A5="","",A5&amp;"-"&amp;TEXT(COUNTIFS($A$4:A5,A5),"000"))</f>
        <v>KH-002</v>
      </c>
      <c r="C5" s="21" t="s">
        <v>3948</v>
      </c>
      <c r="D5" s="22"/>
      <c r="E5" s="22"/>
      <c r="F5" s="74">
        <v>0</v>
      </c>
      <c r="H5" s="13" t="s">
        <v>5116</v>
      </c>
    </row>
    <row r="6" spans="1:8" x14ac:dyDescent="0.25">
      <c r="A6" s="73" t="s">
        <v>2714</v>
      </c>
      <c r="B6" s="7" t="str">
        <f>IF(A6="","",A6&amp;"-"&amp;TEXT(COUNTIFS($A$4:A6,A6),"000"))</f>
        <v>KH-003</v>
      </c>
      <c r="C6" s="21" t="s">
        <v>3949</v>
      </c>
      <c r="D6" s="22" t="s">
        <v>4252</v>
      </c>
      <c r="E6" s="22" t="s">
        <v>4122</v>
      </c>
      <c r="F6" s="74">
        <v>0</v>
      </c>
      <c r="H6" s="13" t="s">
        <v>4924</v>
      </c>
    </row>
    <row r="7" spans="1:8" x14ac:dyDescent="0.25">
      <c r="A7" s="73" t="s">
        <v>2714</v>
      </c>
      <c r="B7" s="7" t="str">
        <f>IF(A7="","",A7&amp;"-"&amp;TEXT(COUNTIFS($A$4:A7,A7),"000"))</f>
        <v>KH-004</v>
      </c>
      <c r="C7" s="21" t="s">
        <v>3950</v>
      </c>
      <c r="D7" s="22" t="s">
        <v>4253</v>
      </c>
      <c r="E7" s="22" t="s">
        <v>4123</v>
      </c>
      <c r="F7" s="74">
        <v>121455720</v>
      </c>
      <c r="H7" s="13" t="s">
        <v>5117</v>
      </c>
    </row>
    <row r="8" spans="1:8" x14ac:dyDescent="0.25">
      <c r="A8" s="73" t="s">
        <v>2714</v>
      </c>
      <c r="B8" s="7" t="str">
        <f>IF(A8="","",A8&amp;"-"&amp;TEXT(COUNTIFS($A$4:A8,A8),"000"))</f>
        <v>KH-005</v>
      </c>
      <c r="C8" s="21" t="s">
        <v>3951</v>
      </c>
      <c r="D8" s="22" t="s">
        <v>4254</v>
      </c>
      <c r="E8" s="22" t="s">
        <v>4124</v>
      </c>
      <c r="F8" s="74">
        <v>8544636484</v>
      </c>
      <c r="H8" s="13" t="s">
        <v>4930</v>
      </c>
    </row>
    <row r="9" spans="1:8" x14ac:dyDescent="0.25">
      <c r="A9" s="73" t="s">
        <v>2714</v>
      </c>
      <c r="B9" s="7" t="str">
        <f>IF(A9="","",A9&amp;"-"&amp;TEXT(COUNTIFS($A$4:A9,A9),"000"))</f>
        <v>KH-006</v>
      </c>
      <c r="C9" s="21" t="s">
        <v>3952</v>
      </c>
      <c r="D9" s="22" t="s">
        <v>4255</v>
      </c>
      <c r="E9" s="22" t="s">
        <v>4125</v>
      </c>
      <c r="F9" s="74">
        <v>0</v>
      </c>
      <c r="H9" s="13" t="s">
        <v>5118</v>
      </c>
    </row>
    <row r="10" spans="1:8" x14ac:dyDescent="0.25">
      <c r="A10" s="73" t="s">
        <v>2714</v>
      </c>
      <c r="B10" s="7" t="str">
        <f>IF(A10="","",A10&amp;"-"&amp;TEXT(COUNTIFS($A$4:A10,A10),"000"))</f>
        <v>KH-007</v>
      </c>
      <c r="C10" s="21" t="s">
        <v>3953</v>
      </c>
      <c r="D10" s="22" t="s">
        <v>4256</v>
      </c>
      <c r="E10" s="22">
        <v>106601787</v>
      </c>
      <c r="F10" s="74">
        <v>0</v>
      </c>
      <c r="H10" s="13" t="s">
        <v>5119</v>
      </c>
    </row>
    <row r="11" spans="1:8" x14ac:dyDescent="0.25">
      <c r="A11" s="73" t="s">
        <v>2714</v>
      </c>
      <c r="B11" s="7" t="str">
        <f>IF(A11="","",A11&amp;"-"&amp;TEXT(COUNTIFS($A$4:A11,A11),"000"))</f>
        <v>KH-008</v>
      </c>
      <c r="C11" s="21" t="s">
        <v>3954</v>
      </c>
      <c r="D11" s="22" t="s">
        <v>4257</v>
      </c>
      <c r="E11" s="22" t="s">
        <v>4126</v>
      </c>
      <c r="F11" s="74">
        <v>0</v>
      </c>
      <c r="H11" s="13" t="s">
        <v>5120</v>
      </c>
    </row>
    <row r="12" spans="1:8" x14ac:dyDescent="0.25">
      <c r="A12" s="73" t="s">
        <v>2714</v>
      </c>
      <c r="B12" s="7" t="str">
        <f>IF(A12="","",A12&amp;"-"&amp;TEXT(COUNTIFS($A$4:A12,A12),"000"))</f>
        <v>KH-009</v>
      </c>
      <c r="C12" s="21" t="s">
        <v>3955</v>
      </c>
      <c r="D12" s="22"/>
      <c r="E12" s="22"/>
      <c r="F12" s="74">
        <v>0</v>
      </c>
      <c r="H12" s="13" t="s">
        <v>5121</v>
      </c>
    </row>
    <row r="13" spans="1:8" x14ac:dyDescent="0.25">
      <c r="A13" s="73" t="s">
        <v>2714</v>
      </c>
      <c r="B13" s="7" t="str">
        <f>IF(A13="","",A13&amp;"-"&amp;TEXT(COUNTIFS($A$4:A13,A13),"000"))</f>
        <v>KH-010</v>
      </c>
      <c r="C13" s="21" t="s">
        <v>3956</v>
      </c>
      <c r="D13" s="22" t="s">
        <v>4258</v>
      </c>
      <c r="E13" s="22" t="s">
        <v>4127</v>
      </c>
      <c r="F13" s="74">
        <v>0</v>
      </c>
      <c r="H13" s="13" t="s">
        <v>5122</v>
      </c>
    </row>
    <row r="14" spans="1:8" x14ac:dyDescent="0.25">
      <c r="A14" s="73" t="s">
        <v>2714</v>
      </c>
      <c r="B14" s="7" t="str">
        <f>IF(A14="","",A14&amp;"-"&amp;TEXT(COUNTIFS($A$4:A14,A14),"000"))</f>
        <v>KH-011</v>
      </c>
      <c r="C14" s="21" t="s">
        <v>3957</v>
      </c>
      <c r="D14" s="22" t="s">
        <v>4259</v>
      </c>
      <c r="E14" s="22" t="s">
        <v>4128</v>
      </c>
      <c r="F14" s="74">
        <v>0</v>
      </c>
      <c r="H14" s="13" t="s">
        <v>5123</v>
      </c>
    </row>
    <row r="15" spans="1:8" x14ac:dyDescent="0.25">
      <c r="A15" s="73" t="s">
        <v>2714</v>
      </c>
      <c r="B15" s="7" t="str">
        <f>IF(A15="","",A15&amp;"-"&amp;TEXT(COUNTIFS($A$4:A15,A15),"000"))</f>
        <v>KH-012</v>
      </c>
      <c r="C15" s="21" t="s">
        <v>3958</v>
      </c>
      <c r="D15" s="22" t="s">
        <v>4260</v>
      </c>
      <c r="E15" s="22" t="s">
        <v>4129</v>
      </c>
      <c r="F15" s="74">
        <v>0</v>
      </c>
      <c r="H15" s="13" t="s">
        <v>5124</v>
      </c>
    </row>
    <row r="16" spans="1:8" x14ac:dyDescent="0.25">
      <c r="A16" s="73" t="s">
        <v>2714</v>
      </c>
      <c r="B16" s="7" t="str">
        <f>IF(A16="","",A16&amp;"-"&amp;TEXT(COUNTIFS($A$4:A16,A16),"000"))</f>
        <v>KH-013</v>
      </c>
      <c r="C16" s="21" t="s">
        <v>3959</v>
      </c>
      <c r="D16" s="22" t="s">
        <v>4261</v>
      </c>
      <c r="E16" s="22" t="s">
        <v>4130</v>
      </c>
      <c r="F16" s="74">
        <v>0</v>
      </c>
      <c r="H16" s="13" t="s">
        <v>5125</v>
      </c>
    </row>
    <row r="17" spans="1:8" x14ac:dyDescent="0.25">
      <c r="A17" s="73" t="s">
        <v>2714</v>
      </c>
      <c r="B17" s="7" t="str">
        <f>IF(A17="","",A17&amp;"-"&amp;TEXT(COUNTIFS($A$4:A17,A17),"000"))</f>
        <v>KH-014</v>
      </c>
      <c r="C17" s="21" t="s">
        <v>3960</v>
      </c>
      <c r="D17" s="22"/>
      <c r="E17" s="22"/>
      <c r="F17" s="74">
        <v>0</v>
      </c>
      <c r="H17" s="13" t="s">
        <v>5126</v>
      </c>
    </row>
    <row r="18" spans="1:8" x14ac:dyDescent="0.25">
      <c r="A18" s="73" t="s">
        <v>2714</v>
      </c>
      <c r="B18" s="7" t="str">
        <f>IF(A18="","",A18&amp;"-"&amp;TEXT(COUNTIFS($A$4:A18,A18),"000"))</f>
        <v>KH-015</v>
      </c>
      <c r="C18" s="21" t="s">
        <v>3961</v>
      </c>
      <c r="D18" s="22" t="s">
        <v>4262</v>
      </c>
      <c r="E18" s="22" t="s">
        <v>4131</v>
      </c>
      <c r="F18" s="74">
        <v>0</v>
      </c>
      <c r="H18" s="13" t="s">
        <v>5127</v>
      </c>
    </row>
    <row r="19" spans="1:8" x14ac:dyDescent="0.25">
      <c r="A19" s="73" t="s">
        <v>2714</v>
      </c>
      <c r="B19" s="7" t="str">
        <f>IF(A19="","",A19&amp;"-"&amp;TEXT(COUNTIFS($A$4:A19,A19),"000"))</f>
        <v>KH-016</v>
      </c>
      <c r="C19" s="21" t="s">
        <v>3962</v>
      </c>
      <c r="D19" s="22"/>
      <c r="E19" s="22"/>
      <c r="F19" s="74">
        <v>0</v>
      </c>
      <c r="H19" s="13" t="s">
        <v>5128</v>
      </c>
    </row>
    <row r="20" spans="1:8" x14ac:dyDescent="0.25">
      <c r="A20" s="73" t="s">
        <v>2714</v>
      </c>
      <c r="B20" s="7" t="str">
        <f>IF(A20="","",A20&amp;"-"&amp;TEXT(COUNTIFS($A$4:A20,A20),"000"))</f>
        <v>KH-017</v>
      </c>
      <c r="C20" s="21" t="s">
        <v>3963</v>
      </c>
      <c r="D20" s="22" t="s">
        <v>4263</v>
      </c>
      <c r="E20" s="22" t="s">
        <v>4132</v>
      </c>
      <c r="F20" s="74">
        <v>0</v>
      </c>
      <c r="H20" s="13" t="s">
        <v>4934</v>
      </c>
    </row>
    <row r="21" spans="1:8" x14ac:dyDescent="0.25">
      <c r="A21" s="73" t="s">
        <v>2714</v>
      </c>
      <c r="B21" s="7" t="str">
        <f>IF(A21="","",A21&amp;"-"&amp;TEXT(COUNTIFS($A$4:A21,A21),"000"))</f>
        <v>KH-018</v>
      </c>
      <c r="C21" s="21" t="s">
        <v>3964</v>
      </c>
      <c r="D21" s="22" t="s">
        <v>4264</v>
      </c>
      <c r="E21" s="22" t="s">
        <v>4133</v>
      </c>
      <c r="F21" s="74">
        <v>3383120</v>
      </c>
      <c r="H21" s="13" t="s">
        <v>5129</v>
      </c>
    </row>
    <row r="22" spans="1:8" x14ac:dyDescent="0.25">
      <c r="A22" s="73" t="s">
        <v>2714</v>
      </c>
      <c r="B22" s="7" t="str">
        <f>IF(A22="","",A22&amp;"-"&amp;TEXT(COUNTIFS($A$4:A22,A22),"000"))</f>
        <v>KH-019</v>
      </c>
      <c r="C22" s="21" t="s">
        <v>3965</v>
      </c>
      <c r="D22" s="22" t="s">
        <v>4265</v>
      </c>
      <c r="E22" s="22" t="s">
        <v>4134</v>
      </c>
      <c r="F22" s="74">
        <v>0</v>
      </c>
      <c r="H22" s="13" t="s">
        <v>4933</v>
      </c>
    </row>
    <row r="23" spans="1:8" x14ac:dyDescent="0.25">
      <c r="A23" s="73" t="s">
        <v>2714</v>
      </c>
      <c r="B23" s="7" t="str">
        <f>IF(A23="","",A23&amp;"-"&amp;TEXT(COUNTIFS($A$4:A23,A23),"000"))</f>
        <v>KH-020</v>
      </c>
      <c r="C23" s="21" t="s">
        <v>3966</v>
      </c>
      <c r="D23" s="22" t="s">
        <v>4266</v>
      </c>
      <c r="E23" s="22" t="s">
        <v>4135</v>
      </c>
      <c r="F23" s="74">
        <v>0</v>
      </c>
      <c r="H23" s="13" t="s">
        <v>5130</v>
      </c>
    </row>
    <row r="24" spans="1:8" x14ac:dyDescent="0.25">
      <c r="A24" s="73" t="s">
        <v>2714</v>
      </c>
      <c r="B24" s="7" t="str">
        <f>IF(A24="","",A24&amp;"-"&amp;TEXT(COUNTIFS($A$4:A24,A24),"000"))</f>
        <v>KH-021</v>
      </c>
      <c r="C24" s="21" t="s">
        <v>3967</v>
      </c>
      <c r="D24" s="22" t="s">
        <v>4267</v>
      </c>
      <c r="E24" s="22" t="s">
        <v>4136</v>
      </c>
      <c r="F24" s="74">
        <v>19066728</v>
      </c>
      <c r="H24" s="13" t="s">
        <v>5131</v>
      </c>
    </row>
    <row r="25" spans="1:8" x14ac:dyDescent="0.25">
      <c r="A25" s="73" t="s">
        <v>2714</v>
      </c>
      <c r="B25" s="7" t="str">
        <f>IF(A25="","",A25&amp;"-"&amp;TEXT(COUNTIFS($A$4:A25,A25),"000"))</f>
        <v>KH-022</v>
      </c>
      <c r="C25" s="21" t="s">
        <v>3968</v>
      </c>
      <c r="D25" s="22"/>
      <c r="E25" s="22" t="s">
        <v>4137</v>
      </c>
      <c r="F25" s="74">
        <v>0</v>
      </c>
      <c r="H25" s="13" t="s">
        <v>5132</v>
      </c>
    </row>
    <row r="26" spans="1:8" x14ac:dyDescent="0.25">
      <c r="A26" s="73" t="s">
        <v>2714</v>
      </c>
      <c r="B26" s="7" t="str">
        <f>IF(A26="","",A26&amp;"-"&amp;TEXT(COUNTIFS($A$4:A26,A26),"000"))</f>
        <v>KH-023</v>
      </c>
      <c r="C26" s="21" t="s">
        <v>3969</v>
      </c>
      <c r="D26" s="22" t="s">
        <v>4268</v>
      </c>
      <c r="E26" s="22" t="s">
        <v>4138</v>
      </c>
      <c r="F26" s="74">
        <v>25047450</v>
      </c>
      <c r="H26" s="13" t="s">
        <v>4908</v>
      </c>
    </row>
    <row r="27" spans="1:8" x14ac:dyDescent="0.25">
      <c r="A27" s="73" t="s">
        <v>2714</v>
      </c>
      <c r="B27" s="7" t="str">
        <f>IF(A27="","",A27&amp;"-"&amp;TEXT(COUNTIFS($A$4:A27,A27),"000"))</f>
        <v>KH-024</v>
      </c>
      <c r="C27" s="21" t="s">
        <v>3970</v>
      </c>
      <c r="D27" s="22"/>
      <c r="E27" s="22"/>
      <c r="F27" s="74">
        <v>0</v>
      </c>
      <c r="H27" s="13" t="s">
        <v>5133</v>
      </c>
    </row>
    <row r="28" spans="1:8" x14ac:dyDescent="0.25">
      <c r="A28" s="73" t="s">
        <v>2714</v>
      </c>
      <c r="B28" s="7" t="str">
        <f>IF(A28="","",A28&amp;"-"&amp;TEXT(COUNTIFS($A$4:A28,A28),"000"))</f>
        <v>KH-025</v>
      </c>
      <c r="C28" s="21" t="s">
        <v>3971</v>
      </c>
      <c r="D28" s="22"/>
      <c r="E28" s="22"/>
      <c r="F28" s="74">
        <v>0</v>
      </c>
      <c r="H28" s="13" t="s">
        <v>5134</v>
      </c>
    </row>
    <row r="29" spans="1:8" x14ac:dyDescent="0.25">
      <c r="A29" s="73" t="s">
        <v>2714</v>
      </c>
      <c r="B29" s="7" t="str">
        <f>IF(A29="","",A29&amp;"-"&amp;TEXT(COUNTIFS($A$4:A29,A29),"000"))</f>
        <v>KH-026</v>
      </c>
      <c r="C29" s="21" t="s">
        <v>3972</v>
      </c>
      <c r="D29" s="22" t="s">
        <v>4269</v>
      </c>
      <c r="E29" s="22" t="s">
        <v>4139</v>
      </c>
      <c r="F29" s="74">
        <v>0</v>
      </c>
      <c r="H29" s="13" t="s">
        <v>5135</v>
      </c>
    </row>
    <row r="30" spans="1:8" x14ac:dyDescent="0.25">
      <c r="A30" s="73" t="s">
        <v>2714</v>
      </c>
      <c r="B30" s="7" t="str">
        <f>IF(A30="","",A30&amp;"-"&amp;TEXT(COUNTIFS($A$4:A30,A30),"000"))</f>
        <v>KH-027</v>
      </c>
      <c r="C30" s="21" t="s">
        <v>3973</v>
      </c>
      <c r="D30" s="22" t="s">
        <v>4270</v>
      </c>
      <c r="E30" s="22" t="s">
        <v>4140</v>
      </c>
      <c r="F30" s="74">
        <v>0</v>
      </c>
      <c r="H30" s="13" t="s">
        <v>5136</v>
      </c>
    </row>
    <row r="31" spans="1:8" x14ac:dyDescent="0.25">
      <c r="A31" s="73" t="s">
        <v>2714</v>
      </c>
      <c r="B31" s="7" t="str">
        <f>IF(A31="","",A31&amp;"-"&amp;TEXT(COUNTIFS($A$4:A31,A31),"000"))</f>
        <v>KH-028</v>
      </c>
      <c r="C31" s="21" t="s">
        <v>3974</v>
      </c>
      <c r="D31" s="22" t="s">
        <v>4271</v>
      </c>
      <c r="E31" s="22" t="s">
        <v>4141</v>
      </c>
      <c r="F31" s="74">
        <v>11311175</v>
      </c>
      <c r="H31" s="13" t="s">
        <v>5137</v>
      </c>
    </row>
    <row r="32" spans="1:8" x14ac:dyDescent="0.25">
      <c r="A32" s="73" t="s">
        <v>2714</v>
      </c>
      <c r="B32" s="7" t="str">
        <f>IF(A32="","",A32&amp;"-"&amp;TEXT(COUNTIFS($A$4:A32,A32),"000"))</f>
        <v>KH-029</v>
      </c>
      <c r="C32" s="21" t="s">
        <v>3975</v>
      </c>
      <c r="D32" s="22" t="s">
        <v>4272</v>
      </c>
      <c r="E32" s="22" t="s">
        <v>4142</v>
      </c>
      <c r="F32" s="74">
        <v>16055928</v>
      </c>
      <c r="H32" s="13" t="s">
        <v>4902</v>
      </c>
    </row>
    <row r="33" spans="1:8" x14ac:dyDescent="0.25">
      <c r="A33" s="73" t="s">
        <v>2714</v>
      </c>
      <c r="B33" s="7" t="str">
        <f>IF(A33="","",A33&amp;"-"&amp;TEXT(COUNTIFS($A$4:A33,A33),"000"))</f>
        <v>KH-030</v>
      </c>
      <c r="C33" s="21" t="s">
        <v>3976</v>
      </c>
      <c r="D33" s="22" t="s">
        <v>4273</v>
      </c>
      <c r="E33" s="22">
        <v>3502234624</v>
      </c>
      <c r="F33" s="74">
        <v>0</v>
      </c>
      <c r="H33" s="13" t="s">
        <v>4921</v>
      </c>
    </row>
    <row r="34" spans="1:8" x14ac:dyDescent="0.25">
      <c r="A34" s="73" t="s">
        <v>2714</v>
      </c>
      <c r="B34" s="7" t="str">
        <f>IF(A34="","",A34&amp;"-"&amp;TEXT(COUNTIFS($A$4:A34,A34),"000"))</f>
        <v>KH-031</v>
      </c>
      <c r="C34" s="21" t="s">
        <v>3977</v>
      </c>
      <c r="D34" s="22" t="s">
        <v>4274</v>
      </c>
      <c r="E34" s="22" t="s">
        <v>4143</v>
      </c>
      <c r="F34" s="74">
        <v>0</v>
      </c>
      <c r="H34" s="13" t="s">
        <v>5138</v>
      </c>
    </row>
    <row r="35" spans="1:8" x14ac:dyDescent="0.25">
      <c r="A35" s="73" t="s">
        <v>2714</v>
      </c>
      <c r="B35" s="7" t="str">
        <f>IF(A35="","",A35&amp;"-"&amp;TEXT(COUNTIFS($A$4:A35,A35),"000"))</f>
        <v>KH-032</v>
      </c>
      <c r="C35" s="21" t="s">
        <v>3978</v>
      </c>
      <c r="D35" s="22"/>
      <c r="E35" s="22" t="s">
        <v>4144</v>
      </c>
      <c r="F35" s="74">
        <v>0</v>
      </c>
      <c r="H35" s="13" t="s">
        <v>5139</v>
      </c>
    </row>
    <row r="36" spans="1:8" x14ac:dyDescent="0.25">
      <c r="A36" s="73" t="s">
        <v>2714</v>
      </c>
      <c r="B36" s="7" t="str">
        <f>IF(A36="","",A36&amp;"-"&amp;TEXT(COUNTIFS($A$4:A36,A36),"000"))</f>
        <v>KH-033</v>
      </c>
      <c r="C36" s="21" t="s">
        <v>3979</v>
      </c>
      <c r="D36" s="22" t="s">
        <v>4275</v>
      </c>
      <c r="E36" s="22" t="s">
        <v>4145</v>
      </c>
      <c r="F36" s="74">
        <v>0</v>
      </c>
      <c r="H36" s="13" t="s">
        <v>5140</v>
      </c>
    </row>
    <row r="37" spans="1:8" x14ac:dyDescent="0.25">
      <c r="A37" s="73" t="s">
        <v>2714</v>
      </c>
      <c r="B37" s="7" t="str">
        <f>IF(A37="","",A37&amp;"-"&amp;TEXT(COUNTIFS($A$4:A37,A37),"000"))</f>
        <v>KH-034</v>
      </c>
      <c r="C37" s="21" t="s">
        <v>3980</v>
      </c>
      <c r="D37" s="22" t="s">
        <v>4276</v>
      </c>
      <c r="E37" s="22" t="s">
        <v>4146</v>
      </c>
      <c r="F37" s="74">
        <v>0</v>
      </c>
      <c r="H37" s="13" t="s">
        <v>4923</v>
      </c>
    </row>
    <row r="38" spans="1:8" x14ac:dyDescent="0.25">
      <c r="A38" s="73" t="s">
        <v>2714</v>
      </c>
      <c r="B38" s="7" t="str">
        <f>IF(A38="","",A38&amp;"-"&amp;TEXT(COUNTIFS($A$4:A38,A38),"000"))</f>
        <v>KH-035</v>
      </c>
      <c r="C38" s="21" t="s">
        <v>3981</v>
      </c>
      <c r="D38" s="22" t="s">
        <v>4277</v>
      </c>
      <c r="E38" s="22" t="s">
        <v>4147</v>
      </c>
      <c r="F38" s="74">
        <v>0</v>
      </c>
      <c r="H38" s="13" t="s">
        <v>5141</v>
      </c>
    </row>
    <row r="39" spans="1:8" x14ac:dyDescent="0.25">
      <c r="A39" s="73" t="s">
        <v>2714</v>
      </c>
      <c r="B39" s="7" t="str">
        <f>IF(A39="","",A39&amp;"-"&amp;TEXT(COUNTIFS($A$4:A39,A39),"000"))</f>
        <v>KH-036</v>
      </c>
      <c r="C39" s="21" t="s">
        <v>3982</v>
      </c>
      <c r="D39" s="22" t="s">
        <v>4278</v>
      </c>
      <c r="E39" s="22" t="s">
        <v>4148</v>
      </c>
      <c r="F39" s="74">
        <v>0</v>
      </c>
      <c r="H39" s="13" t="s">
        <v>5142</v>
      </c>
    </row>
    <row r="40" spans="1:8" x14ac:dyDescent="0.25">
      <c r="A40" s="73" t="s">
        <v>2714</v>
      </c>
      <c r="B40" s="7" t="str">
        <f>IF(A40="","",A40&amp;"-"&amp;TEXT(COUNTIFS($A$4:A40,A40),"000"))</f>
        <v>KH-037</v>
      </c>
      <c r="C40" s="21" t="s">
        <v>3983</v>
      </c>
      <c r="D40" s="22" t="s">
        <v>4279</v>
      </c>
      <c r="E40" s="22" t="s">
        <v>4149</v>
      </c>
      <c r="F40" s="74">
        <v>0</v>
      </c>
      <c r="H40" s="13" t="s">
        <v>4926</v>
      </c>
    </row>
    <row r="41" spans="1:8" x14ac:dyDescent="0.25">
      <c r="A41" s="73" t="s">
        <v>2714</v>
      </c>
      <c r="B41" s="7" t="str">
        <f>IF(A41="","",A41&amp;"-"&amp;TEXT(COUNTIFS($A$4:A41,A41),"000"))</f>
        <v>KH-038</v>
      </c>
      <c r="C41" s="21" t="s">
        <v>3984</v>
      </c>
      <c r="D41" s="22"/>
      <c r="E41" s="22"/>
      <c r="F41" s="74">
        <v>0</v>
      </c>
      <c r="H41" s="13" t="s">
        <v>5143</v>
      </c>
    </row>
    <row r="42" spans="1:8" x14ac:dyDescent="0.25">
      <c r="A42" s="73" t="s">
        <v>2714</v>
      </c>
      <c r="B42" s="7" t="str">
        <f>IF(A42="","",A42&amp;"-"&amp;TEXT(COUNTIFS($A$4:A42,A42),"000"))</f>
        <v>KH-039</v>
      </c>
      <c r="C42" s="21" t="s">
        <v>3985</v>
      </c>
      <c r="D42" s="22" t="s">
        <v>4280</v>
      </c>
      <c r="E42" s="22">
        <v>1101033677</v>
      </c>
      <c r="F42" s="74">
        <v>0</v>
      </c>
      <c r="H42" s="13" t="s">
        <v>5144</v>
      </c>
    </row>
    <row r="43" spans="1:8" x14ac:dyDescent="0.25">
      <c r="A43" s="73" t="s">
        <v>2714</v>
      </c>
      <c r="B43" s="7" t="str">
        <f>IF(A43="","",A43&amp;"-"&amp;TEXT(COUNTIFS($A$4:A43,A43),"000"))</f>
        <v>KH-040</v>
      </c>
      <c r="C43" s="21" t="s">
        <v>3986</v>
      </c>
      <c r="D43" s="22" t="s">
        <v>4281</v>
      </c>
      <c r="E43" s="22" t="s">
        <v>4150</v>
      </c>
      <c r="F43" s="74">
        <v>0</v>
      </c>
      <c r="H43" s="13" t="s">
        <v>4896</v>
      </c>
    </row>
    <row r="44" spans="1:8" x14ac:dyDescent="0.25">
      <c r="A44" s="73" t="s">
        <v>2714</v>
      </c>
      <c r="B44" s="7" t="str">
        <f>IF(A44="","",A44&amp;"-"&amp;TEXT(COUNTIFS($A$4:A44,A44),"000"))</f>
        <v>KH-041</v>
      </c>
      <c r="C44" s="21" t="s">
        <v>3987</v>
      </c>
      <c r="D44" s="22" t="s">
        <v>4282</v>
      </c>
      <c r="E44" s="22" t="s">
        <v>4151</v>
      </c>
      <c r="F44" s="74">
        <v>0</v>
      </c>
      <c r="H44" s="13" t="s">
        <v>5145</v>
      </c>
    </row>
    <row r="45" spans="1:8" x14ac:dyDescent="0.25">
      <c r="A45" s="73" t="s">
        <v>2714</v>
      </c>
      <c r="B45" s="7" t="str">
        <f>IF(A45="","",A45&amp;"-"&amp;TEXT(COUNTIFS($A$4:A45,A45),"000"))</f>
        <v>KH-042</v>
      </c>
      <c r="C45" s="21" t="s">
        <v>3988</v>
      </c>
      <c r="D45" s="22" t="s">
        <v>4283</v>
      </c>
      <c r="E45" s="22">
        <v>1200395886</v>
      </c>
      <c r="F45" s="74">
        <v>0</v>
      </c>
      <c r="H45" s="13" t="s">
        <v>5146</v>
      </c>
    </row>
    <row r="46" spans="1:8" x14ac:dyDescent="0.25">
      <c r="A46" s="73" t="s">
        <v>2714</v>
      </c>
      <c r="B46" s="7" t="str">
        <f>IF(A46="","",A46&amp;"-"&amp;TEXT(COUNTIFS($A$4:A46,A46),"000"))</f>
        <v>KH-043</v>
      </c>
      <c r="C46" s="21" t="s">
        <v>3989</v>
      </c>
      <c r="D46" s="22" t="s">
        <v>4284</v>
      </c>
      <c r="E46" s="22" t="s">
        <v>4152</v>
      </c>
      <c r="F46" s="74">
        <v>0</v>
      </c>
      <c r="H46" s="13" t="s">
        <v>5147</v>
      </c>
    </row>
    <row r="47" spans="1:8" x14ac:dyDescent="0.25">
      <c r="A47" s="73" t="s">
        <v>2714</v>
      </c>
      <c r="B47" s="7" t="str">
        <f>IF(A47="","",A47&amp;"-"&amp;TEXT(COUNTIFS($A$4:A47,A47),"000"))</f>
        <v>KH-044</v>
      </c>
      <c r="C47" s="21" t="s">
        <v>3990</v>
      </c>
      <c r="D47" s="22" t="s">
        <v>4285</v>
      </c>
      <c r="E47" s="22" t="s">
        <v>4153</v>
      </c>
      <c r="F47" s="74">
        <v>0</v>
      </c>
      <c r="H47" s="13" t="s">
        <v>5148</v>
      </c>
    </row>
    <row r="48" spans="1:8" x14ac:dyDescent="0.25">
      <c r="A48" s="73" t="s">
        <v>2714</v>
      </c>
      <c r="B48" s="7" t="str">
        <f>IF(A48="","",A48&amp;"-"&amp;TEXT(COUNTIFS($A$4:A48,A48),"000"))</f>
        <v>KH-045</v>
      </c>
      <c r="C48" s="21" t="s">
        <v>3991</v>
      </c>
      <c r="D48" s="22" t="s">
        <v>4286</v>
      </c>
      <c r="E48" s="22" t="s">
        <v>4154</v>
      </c>
      <c r="F48" s="74">
        <v>0</v>
      </c>
      <c r="H48" s="13" t="s">
        <v>4932</v>
      </c>
    </row>
    <row r="49" spans="1:8" x14ac:dyDescent="0.25">
      <c r="A49" s="73" t="s">
        <v>2714</v>
      </c>
      <c r="B49" s="7" t="str">
        <f>IF(A49="","",A49&amp;"-"&amp;TEXT(COUNTIFS($A$4:A49,A49),"000"))</f>
        <v>KH-046</v>
      </c>
      <c r="C49" s="21" t="s">
        <v>3992</v>
      </c>
      <c r="D49" s="22"/>
      <c r="E49" s="22" t="s">
        <v>4155</v>
      </c>
      <c r="F49" s="74">
        <v>0</v>
      </c>
      <c r="H49" s="13" t="s">
        <v>5149</v>
      </c>
    </row>
    <row r="50" spans="1:8" x14ac:dyDescent="0.25">
      <c r="A50" s="73" t="s">
        <v>2714</v>
      </c>
      <c r="B50" s="7" t="str">
        <f>IF(A50="","",A50&amp;"-"&amp;TEXT(COUNTIFS($A$4:A50,A50),"000"))</f>
        <v>KH-047</v>
      </c>
      <c r="C50" s="21" t="s">
        <v>3993</v>
      </c>
      <c r="D50" s="22"/>
      <c r="E50" s="22"/>
      <c r="F50" s="74">
        <v>0</v>
      </c>
      <c r="H50" s="13" t="s">
        <v>4913</v>
      </c>
    </row>
    <row r="51" spans="1:8" x14ac:dyDescent="0.25">
      <c r="A51" s="73" t="s">
        <v>2714</v>
      </c>
      <c r="B51" s="7" t="str">
        <f>IF(A51="","",A51&amp;"-"&amp;TEXT(COUNTIFS($A$4:A51,A51),"000"))</f>
        <v>KH-048</v>
      </c>
      <c r="C51" s="21" t="s">
        <v>3994</v>
      </c>
      <c r="D51" s="22"/>
      <c r="E51" s="22"/>
      <c r="F51" s="74">
        <v>0</v>
      </c>
      <c r="H51" s="13" t="s">
        <v>5150</v>
      </c>
    </row>
    <row r="52" spans="1:8" x14ac:dyDescent="0.25">
      <c r="A52" s="73" t="s">
        <v>2714</v>
      </c>
      <c r="B52" s="7" t="str">
        <f>IF(A52="","",A52&amp;"-"&amp;TEXT(COUNTIFS($A$4:A52,A52),"000"))</f>
        <v>KH-049</v>
      </c>
      <c r="C52" s="21" t="s">
        <v>3995</v>
      </c>
      <c r="D52" s="22" t="s">
        <v>4287</v>
      </c>
      <c r="E52" s="22" t="s">
        <v>4156</v>
      </c>
      <c r="F52" s="74">
        <v>0</v>
      </c>
      <c r="H52" s="13" t="s">
        <v>5151</v>
      </c>
    </row>
    <row r="53" spans="1:8" x14ac:dyDescent="0.25">
      <c r="A53" s="73" t="s">
        <v>2714</v>
      </c>
      <c r="B53" s="7" t="str">
        <f>IF(A53="","",A53&amp;"-"&amp;TEXT(COUNTIFS($A$4:A53,A53),"000"))</f>
        <v>KH-050</v>
      </c>
      <c r="C53" s="21" t="s">
        <v>3996</v>
      </c>
      <c r="D53" s="22"/>
      <c r="E53" s="22"/>
      <c r="F53" s="74">
        <v>5806343</v>
      </c>
      <c r="H53" s="13" t="s">
        <v>4927</v>
      </c>
    </row>
    <row r="54" spans="1:8" x14ac:dyDescent="0.25">
      <c r="A54" s="73" t="s">
        <v>2714</v>
      </c>
      <c r="B54" s="7" t="str">
        <f>IF(A54="","",A54&amp;"-"&amp;TEXT(COUNTIFS($A$4:A54,A54),"000"))</f>
        <v>KH-051</v>
      </c>
      <c r="C54" s="21" t="s">
        <v>3997</v>
      </c>
      <c r="D54" s="22"/>
      <c r="E54" s="22"/>
      <c r="F54" s="74">
        <v>0</v>
      </c>
      <c r="H54" s="13" t="s">
        <v>5152</v>
      </c>
    </row>
    <row r="55" spans="1:8" x14ac:dyDescent="0.25">
      <c r="A55" s="73" t="s">
        <v>2714</v>
      </c>
      <c r="B55" s="7" t="str">
        <f>IF(A55="","",A55&amp;"-"&amp;TEXT(COUNTIFS($A$4:A55,A55),"000"))</f>
        <v>KH-052</v>
      </c>
      <c r="C55" s="21" t="s">
        <v>3998</v>
      </c>
      <c r="D55" s="22"/>
      <c r="E55" s="22"/>
      <c r="F55" s="74">
        <v>0</v>
      </c>
      <c r="H55" s="13" t="s">
        <v>5153</v>
      </c>
    </row>
    <row r="56" spans="1:8" x14ac:dyDescent="0.25">
      <c r="A56" s="73" t="s">
        <v>2714</v>
      </c>
      <c r="B56" s="7" t="str">
        <f>IF(A56="","",A56&amp;"-"&amp;TEXT(COUNTIFS($A$4:A56,A56),"000"))</f>
        <v>KH-053</v>
      </c>
      <c r="C56" s="21" t="s">
        <v>3999</v>
      </c>
      <c r="D56" s="22"/>
      <c r="E56" s="22"/>
      <c r="F56" s="74">
        <v>0</v>
      </c>
      <c r="H56" s="13" t="s">
        <v>5154</v>
      </c>
    </row>
    <row r="57" spans="1:8" x14ac:dyDescent="0.25">
      <c r="A57" s="73" t="s">
        <v>2714</v>
      </c>
      <c r="B57" s="7" t="str">
        <f>IF(A57="","",A57&amp;"-"&amp;TEXT(COUNTIFS($A$4:A57,A57),"000"))</f>
        <v>KH-054</v>
      </c>
      <c r="C57" s="21" t="s">
        <v>4000</v>
      </c>
      <c r="D57" s="22"/>
      <c r="E57" s="22"/>
      <c r="F57" s="74">
        <v>0</v>
      </c>
      <c r="H57" s="13" t="s">
        <v>5155</v>
      </c>
    </row>
    <row r="58" spans="1:8" x14ac:dyDescent="0.25">
      <c r="A58" s="73" t="s">
        <v>2714</v>
      </c>
      <c r="B58" s="7" t="str">
        <f>IF(A58="","",A58&amp;"-"&amp;TEXT(COUNTIFS($A$4:A58,A58),"000"))</f>
        <v>KH-055</v>
      </c>
      <c r="C58" s="21" t="s">
        <v>4001</v>
      </c>
      <c r="D58" s="22"/>
      <c r="E58" s="22"/>
      <c r="F58" s="74">
        <v>0</v>
      </c>
      <c r="H58" s="13" t="s">
        <v>4900</v>
      </c>
    </row>
    <row r="59" spans="1:8" x14ac:dyDescent="0.25">
      <c r="A59" s="73" t="s">
        <v>2714</v>
      </c>
      <c r="B59" s="7" t="str">
        <f>IF(A59="","",A59&amp;"-"&amp;TEXT(COUNTIFS($A$4:A59,A59),"000"))</f>
        <v>KH-056</v>
      </c>
      <c r="C59" s="21" t="s">
        <v>4002</v>
      </c>
      <c r="D59" s="22"/>
      <c r="E59" s="22"/>
      <c r="F59" s="74">
        <v>0</v>
      </c>
      <c r="H59" s="13" t="s">
        <v>5156</v>
      </c>
    </row>
    <row r="60" spans="1:8" x14ac:dyDescent="0.25">
      <c r="A60" s="73" t="s">
        <v>2714</v>
      </c>
      <c r="B60" s="7" t="str">
        <f>IF(A60="","",A60&amp;"-"&amp;TEXT(COUNTIFS($A$4:A60,A60),"000"))</f>
        <v>KH-057</v>
      </c>
      <c r="C60" s="21" t="s">
        <v>4003</v>
      </c>
      <c r="D60" s="22" t="s">
        <v>4288</v>
      </c>
      <c r="E60" s="22" t="s">
        <v>4157</v>
      </c>
      <c r="F60" s="74">
        <v>30423844</v>
      </c>
      <c r="H60" s="13" t="s">
        <v>4914</v>
      </c>
    </row>
    <row r="61" spans="1:8" x14ac:dyDescent="0.25">
      <c r="A61" s="73" t="s">
        <v>2714</v>
      </c>
      <c r="B61" s="7" t="str">
        <f>IF(A61="","",A61&amp;"-"&amp;TEXT(COUNTIFS($A$4:A61,A61),"000"))</f>
        <v>KH-058</v>
      </c>
      <c r="C61" s="21" t="s">
        <v>4004</v>
      </c>
      <c r="D61" s="22" t="s">
        <v>4289</v>
      </c>
      <c r="E61" s="22" t="s">
        <v>4158</v>
      </c>
      <c r="F61" s="74">
        <v>0</v>
      </c>
      <c r="H61" s="13" t="s">
        <v>5157</v>
      </c>
    </row>
    <row r="62" spans="1:8" x14ac:dyDescent="0.25">
      <c r="A62" s="73" t="s">
        <v>2714</v>
      </c>
      <c r="B62" s="7" t="str">
        <f>IF(A62="","",A62&amp;"-"&amp;TEXT(COUNTIFS($A$4:A62,A62),"000"))</f>
        <v>KH-059</v>
      </c>
      <c r="C62" s="21" t="s">
        <v>4005</v>
      </c>
      <c r="D62" s="22" t="s">
        <v>4290</v>
      </c>
      <c r="E62" s="22" t="s">
        <v>4159</v>
      </c>
      <c r="F62" s="74">
        <v>0</v>
      </c>
      <c r="H62" s="13" t="s">
        <v>5158</v>
      </c>
    </row>
    <row r="63" spans="1:8" x14ac:dyDescent="0.25">
      <c r="A63" s="73" t="s">
        <v>2714</v>
      </c>
      <c r="B63" s="7" t="str">
        <f>IF(A63="","",A63&amp;"-"&amp;TEXT(COUNTIFS($A$4:A63,A63),"000"))</f>
        <v>KH-060</v>
      </c>
      <c r="C63" s="21" t="s">
        <v>4006</v>
      </c>
      <c r="D63" s="22"/>
      <c r="E63" s="22"/>
      <c r="F63" s="74">
        <v>0</v>
      </c>
      <c r="H63" s="13" t="s">
        <v>5159</v>
      </c>
    </row>
    <row r="64" spans="1:8" x14ac:dyDescent="0.25">
      <c r="A64" s="73" t="s">
        <v>2714</v>
      </c>
      <c r="B64" s="7" t="str">
        <f>IF(A64="","",A64&amp;"-"&amp;TEXT(COUNTIFS($A$4:A64,A64),"000"))</f>
        <v>KH-061</v>
      </c>
      <c r="C64" s="21" t="s">
        <v>4007</v>
      </c>
      <c r="D64" s="22"/>
      <c r="E64" s="22"/>
      <c r="F64" s="74">
        <v>0</v>
      </c>
      <c r="H64" s="13" t="s">
        <v>5160</v>
      </c>
    </row>
    <row r="65" spans="1:8" x14ac:dyDescent="0.25">
      <c r="A65" s="73" t="s">
        <v>2714</v>
      </c>
      <c r="B65" s="7" t="str">
        <f>IF(A65="","",A65&amp;"-"&amp;TEXT(COUNTIFS($A$4:A65,A65),"000"))</f>
        <v>KH-062</v>
      </c>
      <c r="C65" s="21" t="s">
        <v>4008</v>
      </c>
      <c r="D65" s="22" t="s">
        <v>4291</v>
      </c>
      <c r="E65" s="22" t="s">
        <v>4160</v>
      </c>
      <c r="F65" s="74">
        <v>0</v>
      </c>
      <c r="H65" s="13" t="s">
        <v>5161</v>
      </c>
    </row>
    <row r="66" spans="1:8" x14ac:dyDescent="0.25">
      <c r="A66" s="73" t="s">
        <v>2714</v>
      </c>
      <c r="B66" s="7" t="str">
        <f>IF(A66="","",A66&amp;"-"&amp;TEXT(COUNTIFS($A$4:A66,A66),"000"))</f>
        <v>KH-063</v>
      </c>
      <c r="C66" s="21" t="s">
        <v>4009</v>
      </c>
      <c r="D66" s="22"/>
      <c r="E66" s="22"/>
      <c r="F66" s="74">
        <v>0</v>
      </c>
      <c r="H66" s="13" t="s">
        <v>5162</v>
      </c>
    </row>
    <row r="67" spans="1:8" x14ac:dyDescent="0.25">
      <c r="A67" s="73" t="s">
        <v>2714</v>
      </c>
      <c r="B67" s="7" t="str">
        <f>IF(A67="","",A67&amp;"-"&amp;TEXT(COUNTIFS($A$4:A67,A67),"000"))</f>
        <v>KH-064</v>
      </c>
      <c r="C67" s="21" t="s">
        <v>4010</v>
      </c>
      <c r="D67" s="22" t="s">
        <v>4292</v>
      </c>
      <c r="E67" s="22" t="s">
        <v>4161</v>
      </c>
      <c r="F67" s="74">
        <v>333142932</v>
      </c>
      <c r="H67" s="13" t="s">
        <v>4895</v>
      </c>
    </row>
    <row r="68" spans="1:8" x14ac:dyDescent="0.25">
      <c r="A68" s="73" t="s">
        <v>2714</v>
      </c>
      <c r="B68" s="7" t="str">
        <f>IF(A68="","",A68&amp;"-"&amp;TEXT(COUNTIFS($A$4:A68,A68),"000"))</f>
        <v>KH-065</v>
      </c>
      <c r="C68" s="21" t="s">
        <v>4011</v>
      </c>
      <c r="D68" s="22" t="s">
        <v>4293</v>
      </c>
      <c r="E68" s="22" t="s">
        <v>4162</v>
      </c>
      <c r="F68" s="74">
        <v>0</v>
      </c>
      <c r="H68" s="13" t="s">
        <v>5163</v>
      </c>
    </row>
    <row r="69" spans="1:8" x14ac:dyDescent="0.25">
      <c r="A69" s="73" t="s">
        <v>2714</v>
      </c>
      <c r="B69" s="7" t="str">
        <f>IF(A69="","",A69&amp;"-"&amp;TEXT(COUNTIFS($A$4:A69,A69),"000"))</f>
        <v>KH-066</v>
      </c>
      <c r="C69" s="21" t="s">
        <v>4012</v>
      </c>
      <c r="D69" s="22" t="s">
        <v>4294</v>
      </c>
      <c r="E69" s="22" t="s">
        <v>4163</v>
      </c>
      <c r="F69" s="74">
        <v>0</v>
      </c>
      <c r="H69" s="13" t="s">
        <v>5164</v>
      </c>
    </row>
    <row r="70" spans="1:8" x14ac:dyDescent="0.25">
      <c r="A70" s="73" t="s">
        <v>2714</v>
      </c>
      <c r="B70" s="7" t="str">
        <f>IF(A70="","",A70&amp;"-"&amp;TEXT(COUNTIFS($A$4:A70,A70),"000"))</f>
        <v>KH-067</v>
      </c>
      <c r="C70" s="21" t="s">
        <v>4013</v>
      </c>
      <c r="D70" s="22" t="s">
        <v>4295</v>
      </c>
      <c r="E70" s="22" t="s">
        <v>4164</v>
      </c>
      <c r="F70" s="74">
        <v>0</v>
      </c>
      <c r="H70" s="13" t="s">
        <v>5165</v>
      </c>
    </row>
    <row r="71" spans="1:8" x14ac:dyDescent="0.25">
      <c r="A71" s="73" t="s">
        <v>2714</v>
      </c>
      <c r="B71" s="7" t="str">
        <f>IF(A71="","",A71&amp;"-"&amp;TEXT(COUNTIFS($A$4:A71,A71),"000"))</f>
        <v>KH-068</v>
      </c>
      <c r="C71" s="21" t="s">
        <v>4014</v>
      </c>
      <c r="D71" s="22"/>
      <c r="E71" s="22"/>
      <c r="F71" s="74">
        <v>0</v>
      </c>
      <c r="H71" s="13" t="s">
        <v>5166</v>
      </c>
    </row>
    <row r="72" spans="1:8" x14ac:dyDescent="0.25">
      <c r="A72" s="73" t="s">
        <v>2714</v>
      </c>
      <c r="B72" s="7" t="str">
        <f>IF(A72="","",A72&amp;"-"&amp;TEXT(COUNTIFS($A$4:A72,A72),"000"))</f>
        <v>KH-069</v>
      </c>
      <c r="C72" s="21" t="s">
        <v>4015</v>
      </c>
      <c r="D72" s="22" t="s">
        <v>4296</v>
      </c>
      <c r="E72" s="22" t="s">
        <v>4165</v>
      </c>
      <c r="F72" s="74">
        <v>0</v>
      </c>
      <c r="H72" s="13" t="s">
        <v>5167</v>
      </c>
    </row>
    <row r="73" spans="1:8" x14ac:dyDescent="0.25">
      <c r="A73" s="73" t="s">
        <v>2714</v>
      </c>
      <c r="B73" s="7" t="str">
        <f>IF(A73="","",A73&amp;"-"&amp;TEXT(COUNTIFS($A$4:A73,A73),"000"))</f>
        <v>KH-070</v>
      </c>
      <c r="C73" s="21" t="s">
        <v>4016</v>
      </c>
      <c r="D73" s="22" t="s">
        <v>4297</v>
      </c>
      <c r="E73" s="22" t="s">
        <v>4166</v>
      </c>
      <c r="F73" s="74">
        <v>0</v>
      </c>
      <c r="H73" s="13" t="s">
        <v>5168</v>
      </c>
    </row>
    <row r="74" spans="1:8" x14ac:dyDescent="0.25">
      <c r="A74" s="73" t="s">
        <v>2714</v>
      </c>
      <c r="B74" s="7" t="str">
        <f>IF(A74="","",A74&amp;"-"&amp;TEXT(COUNTIFS($A$4:A74,A74),"000"))</f>
        <v>KH-071</v>
      </c>
      <c r="C74" s="21" t="s">
        <v>4017</v>
      </c>
      <c r="D74" s="22"/>
      <c r="E74" s="22"/>
      <c r="F74" s="74">
        <v>0</v>
      </c>
      <c r="H74" s="13" t="s">
        <v>5169</v>
      </c>
    </row>
    <row r="75" spans="1:8" x14ac:dyDescent="0.25">
      <c r="A75" s="73" t="s">
        <v>2714</v>
      </c>
      <c r="B75" s="7" t="str">
        <f>IF(A75="","",A75&amp;"-"&amp;TEXT(COUNTIFS($A$4:A75,A75),"000"))</f>
        <v>KH-072</v>
      </c>
      <c r="C75" s="21" t="s">
        <v>4018</v>
      </c>
      <c r="D75" s="22"/>
      <c r="E75" s="22"/>
      <c r="F75" s="74">
        <v>0</v>
      </c>
      <c r="H75" s="13" t="s">
        <v>5170</v>
      </c>
    </row>
    <row r="76" spans="1:8" x14ac:dyDescent="0.25">
      <c r="A76" s="73" t="s">
        <v>2714</v>
      </c>
      <c r="B76" s="7" t="str">
        <f>IF(A76="","",A76&amp;"-"&amp;TEXT(COUNTIFS($A$4:A76,A76),"000"))</f>
        <v>KH-073</v>
      </c>
      <c r="C76" s="21" t="s">
        <v>4019</v>
      </c>
      <c r="D76" s="22" t="s">
        <v>4298</v>
      </c>
      <c r="E76" s="22">
        <v>3401202785</v>
      </c>
      <c r="F76" s="74">
        <v>0</v>
      </c>
      <c r="H76" s="13" t="s">
        <v>5171</v>
      </c>
    </row>
    <row r="77" spans="1:8" x14ac:dyDescent="0.25">
      <c r="A77" s="73" t="s">
        <v>2714</v>
      </c>
      <c r="B77" s="7" t="str">
        <f>IF(A77="","",A77&amp;"-"&amp;TEXT(COUNTIFS($A$4:A77,A77),"000"))</f>
        <v>KH-074</v>
      </c>
      <c r="C77" s="21" t="s">
        <v>4020</v>
      </c>
      <c r="D77" s="22" t="s">
        <v>4299</v>
      </c>
      <c r="E77" s="22">
        <v>3502358764</v>
      </c>
      <c r="F77" s="74">
        <v>0</v>
      </c>
      <c r="H77" s="13" t="s">
        <v>5172</v>
      </c>
    </row>
    <row r="78" spans="1:8" x14ac:dyDescent="0.25">
      <c r="A78" s="73" t="s">
        <v>2714</v>
      </c>
      <c r="B78" s="7" t="str">
        <f>IF(A78="","",A78&amp;"-"&amp;TEXT(COUNTIFS($A$4:A78,A78),"000"))</f>
        <v>KH-075</v>
      </c>
      <c r="C78" s="21" t="s">
        <v>4021</v>
      </c>
      <c r="D78" s="22" t="s">
        <v>4300</v>
      </c>
      <c r="E78" s="22">
        <v>1402000562</v>
      </c>
      <c r="F78" s="74">
        <v>0</v>
      </c>
      <c r="H78" s="13" t="s">
        <v>5173</v>
      </c>
    </row>
    <row r="79" spans="1:8" x14ac:dyDescent="0.25">
      <c r="A79" s="73" t="s">
        <v>2714</v>
      </c>
      <c r="B79" s="7" t="str">
        <f>IF(A79="","",A79&amp;"-"&amp;TEXT(COUNTIFS($A$4:A79,A79),"000"))</f>
        <v>KH-076</v>
      </c>
      <c r="C79" s="21" t="s">
        <v>4022</v>
      </c>
      <c r="D79" s="22" t="s">
        <v>4301</v>
      </c>
      <c r="E79" s="22" t="s">
        <v>4167</v>
      </c>
      <c r="F79" s="74">
        <v>0</v>
      </c>
      <c r="H79" s="13" t="s">
        <v>5174</v>
      </c>
    </row>
    <row r="80" spans="1:8" x14ac:dyDescent="0.25">
      <c r="A80" s="73" t="s">
        <v>2714</v>
      </c>
      <c r="B80" s="7" t="str">
        <f>IF(A80="","",A80&amp;"-"&amp;TEXT(COUNTIFS($A$4:A80,A80),"000"))</f>
        <v>KH-077</v>
      </c>
      <c r="C80" s="21" t="s">
        <v>4023</v>
      </c>
      <c r="D80" s="22" t="s">
        <v>4302</v>
      </c>
      <c r="E80" s="22" t="s">
        <v>4168</v>
      </c>
      <c r="F80" s="74">
        <v>0</v>
      </c>
      <c r="H80" s="13" t="s">
        <v>4931</v>
      </c>
    </row>
    <row r="81" spans="1:8" x14ac:dyDescent="0.25">
      <c r="A81" s="73" t="s">
        <v>2714</v>
      </c>
      <c r="B81" s="7" t="str">
        <f>IF(A81="","",A81&amp;"-"&amp;TEXT(COUNTIFS($A$4:A81,A81),"000"))</f>
        <v>KH-078</v>
      </c>
      <c r="C81" s="21" t="s">
        <v>4024</v>
      </c>
      <c r="D81" s="22" t="s">
        <v>4303</v>
      </c>
      <c r="E81" s="22" t="s">
        <v>4169</v>
      </c>
      <c r="F81" s="74">
        <v>0</v>
      </c>
      <c r="H81" s="13" t="s">
        <v>5175</v>
      </c>
    </row>
    <row r="82" spans="1:8" x14ac:dyDescent="0.25">
      <c r="A82" s="73" t="s">
        <v>2714</v>
      </c>
      <c r="B82" s="7" t="str">
        <f>IF(A82="","",A82&amp;"-"&amp;TEXT(COUNTIFS($A$4:A82,A82),"000"))</f>
        <v>KH-079</v>
      </c>
      <c r="C82" s="21" t="s">
        <v>4025</v>
      </c>
      <c r="D82" s="22" t="s">
        <v>4304</v>
      </c>
      <c r="E82" s="22" t="s">
        <v>4170</v>
      </c>
      <c r="F82" s="74">
        <v>0</v>
      </c>
      <c r="H82" s="13" t="s">
        <v>5176</v>
      </c>
    </row>
    <row r="83" spans="1:8" x14ac:dyDescent="0.25">
      <c r="A83" s="73" t="s">
        <v>2714</v>
      </c>
      <c r="B83" s="7" t="str">
        <f>IF(A83="","",A83&amp;"-"&amp;TEXT(COUNTIFS($A$4:A83,A83),"000"))</f>
        <v>KH-080</v>
      </c>
      <c r="C83" s="21" t="s">
        <v>4026</v>
      </c>
      <c r="D83" s="22"/>
      <c r="E83" s="22"/>
      <c r="F83" s="74">
        <v>0</v>
      </c>
      <c r="H83" s="13" t="s">
        <v>5177</v>
      </c>
    </row>
    <row r="84" spans="1:8" x14ac:dyDescent="0.25">
      <c r="A84" s="73" t="s">
        <v>2714</v>
      </c>
      <c r="B84" s="7" t="str">
        <f>IF(A84="","",A84&amp;"-"&amp;TEXT(COUNTIFS($A$4:A84,A84),"000"))</f>
        <v>KH-081</v>
      </c>
      <c r="C84" s="21" t="s">
        <v>4027</v>
      </c>
      <c r="D84" s="22" t="s">
        <v>4305</v>
      </c>
      <c r="E84" s="22" t="s">
        <v>4171</v>
      </c>
      <c r="F84" s="74">
        <v>8598888</v>
      </c>
      <c r="H84" s="13" t="s">
        <v>5178</v>
      </c>
    </row>
    <row r="85" spans="1:8" x14ac:dyDescent="0.25">
      <c r="A85" s="73" t="s">
        <v>2714</v>
      </c>
      <c r="B85" s="7" t="str">
        <f>IF(A85="","",A85&amp;"-"&amp;TEXT(COUNTIFS($A$4:A85,A85),"000"))</f>
        <v>KH-082</v>
      </c>
      <c r="C85" s="21" t="s">
        <v>4028</v>
      </c>
      <c r="D85" s="22" t="s">
        <v>4306</v>
      </c>
      <c r="E85" s="22" t="s">
        <v>4172</v>
      </c>
      <c r="F85" s="74">
        <v>0</v>
      </c>
      <c r="H85" s="13" t="s">
        <v>5179</v>
      </c>
    </row>
    <row r="86" spans="1:8" x14ac:dyDescent="0.25">
      <c r="A86" s="73" t="s">
        <v>2714</v>
      </c>
      <c r="B86" s="7" t="str">
        <f>IF(A86="","",A86&amp;"-"&amp;TEXT(COUNTIFS($A$4:A86,A86),"000"))</f>
        <v>KH-083</v>
      </c>
      <c r="C86" s="21" t="s">
        <v>4029</v>
      </c>
      <c r="D86" s="22" t="s">
        <v>4307</v>
      </c>
      <c r="E86" s="22">
        <v>3501778276</v>
      </c>
      <c r="F86" s="74">
        <v>0</v>
      </c>
      <c r="H86" s="13" t="s">
        <v>4915</v>
      </c>
    </row>
    <row r="87" spans="1:8" x14ac:dyDescent="0.25">
      <c r="A87" s="73" t="s">
        <v>2714</v>
      </c>
      <c r="B87" s="7" t="str">
        <f>IF(A87="","",A87&amp;"-"&amp;TEXT(COUNTIFS($A$4:A87,A87),"000"))</f>
        <v>KH-084</v>
      </c>
      <c r="C87" s="21" t="s">
        <v>4030</v>
      </c>
      <c r="D87" s="22" t="s">
        <v>4308</v>
      </c>
      <c r="E87" s="22"/>
      <c r="F87" s="74">
        <v>0</v>
      </c>
      <c r="H87" s="13" t="s">
        <v>5180</v>
      </c>
    </row>
    <row r="88" spans="1:8" x14ac:dyDescent="0.25">
      <c r="A88" s="73" t="s">
        <v>2714</v>
      </c>
      <c r="B88" s="7" t="str">
        <f>IF(A88="","",A88&amp;"-"&amp;TEXT(COUNTIFS($A$4:A88,A88),"000"))</f>
        <v>KH-085</v>
      </c>
      <c r="C88" s="21" t="s">
        <v>4031</v>
      </c>
      <c r="D88" s="22"/>
      <c r="E88" s="22"/>
      <c r="F88" s="74">
        <v>0</v>
      </c>
      <c r="H88" s="13" t="s">
        <v>4925</v>
      </c>
    </row>
    <row r="89" spans="1:8" x14ac:dyDescent="0.25">
      <c r="A89" s="73" t="s">
        <v>2714</v>
      </c>
      <c r="B89" s="7" t="str">
        <f>IF(A89="","",A89&amp;"-"&amp;TEXT(COUNTIFS($A$4:A89,A89),"000"))</f>
        <v>KH-086</v>
      </c>
      <c r="C89" s="21" t="s">
        <v>4032</v>
      </c>
      <c r="D89" s="22" t="s">
        <v>4309</v>
      </c>
      <c r="E89" s="22" t="s">
        <v>4173</v>
      </c>
      <c r="F89" s="74">
        <v>0</v>
      </c>
      <c r="H89" s="13" t="s">
        <v>5181</v>
      </c>
    </row>
    <row r="90" spans="1:8" x14ac:dyDescent="0.25">
      <c r="A90" s="73" t="s">
        <v>2714</v>
      </c>
      <c r="B90" s="7" t="str">
        <f>IF(A90="","",A90&amp;"-"&amp;TEXT(COUNTIFS($A$4:A90,A90),"000"))</f>
        <v>KH-087</v>
      </c>
      <c r="C90" s="21" t="s">
        <v>4033</v>
      </c>
      <c r="D90" s="22" t="s">
        <v>4310</v>
      </c>
      <c r="E90" s="22" t="s">
        <v>4174</v>
      </c>
      <c r="F90" s="74">
        <v>0</v>
      </c>
      <c r="H90" s="13" t="s">
        <v>5182</v>
      </c>
    </row>
    <row r="91" spans="1:8" x14ac:dyDescent="0.25">
      <c r="A91" s="73" t="s">
        <v>2714</v>
      </c>
      <c r="B91" s="7" t="str">
        <f>IF(A91="","",A91&amp;"-"&amp;TEXT(COUNTIFS($A$4:A91,A91),"000"))</f>
        <v>KH-088</v>
      </c>
      <c r="C91" s="21" t="s">
        <v>4034</v>
      </c>
      <c r="D91" s="22" t="s">
        <v>4311</v>
      </c>
      <c r="E91" s="22" t="s">
        <v>4175</v>
      </c>
      <c r="F91" s="74">
        <v>0</v>
      </c>
      <c r="H91" s="13" t="s">
        <v>5183</v>
      </c>
    </row>
    <row r="92" spans="1:8" x14ac:dyDescent="0.25">
      <c r="A92" s="73" t="s">
        <v>2714</v>
      </c>
      <c r="B92" s="7" t="str">
        <f>IF(A92="","",A92&amp;"-"&amp;TEXT(COUNTIFS($A$4:A92,A92),"000"))</f>
        <v>KH-089</v>
      </c>
      <c r="C92" s="21" t="s">
        <v>4035</v>
      </c>
      <c r="D92" s="22" t="s">
        <v>4312</v>
      </c>
      <c r="E92" s="22" t="s">
        <v>4176</v>
      </c>
      <c r="F92" s="74">
        <v>0</v>
      </c>
      <c r="H92" s="13" t="s">
        <v>5184</v>
      </c>
    </row>
    <row r="93" spans="1:8" x14ac:dyDescent="0.25">
      <c r="A93" s="73" t="s">
        <v>2714</v>
      </c>
      <c r="B93" s="7" t="str">
        <f>IF(A93="","",A93&amp;"-"&amp;TEXT(COUNTIFS($A$4:A93,A93),"000"))</f>
        <v>KH-090</v>
      </c>
      <c r="C93" s="21" t="s">
        <v>4036</v>
      </c>
      <c r="D93" s="22" t="s">
        <v>4313</v>
      </c>
      <c r="E93" s="22" t="s">
        <v>4177</v>
      </c>
      <c r="F93" s="74">
        <v>0</v>
      </c>
      <c r="H93" s="13" t="s">
        <v>5185</v>
      </c>
    </row>
    <row r="94" spans="1:8" x14ac:dyDescent="0.25">
      <c r="A94" s="73" t="s">
        <v>2714</v>
      </c>
      <c r="B94" s="7" t="str">
        <f>IF(A94="","",A94&amp;"-"&amp;TEXT(COUNTIFS($A$4:A94,A94),"000"))</f>
        <v>KH-091</v>
      </c>
      <c r="C94" s="21" t="s">
        <v>4037</v>
      </c>
      <c r="D94" s="22"/>
      <c r="E94" s="22">
        <v>3502509540</v>
      </c>
      <c r="F94" s="74">
        <v>0</v>
      </c>
      <c r="H94" s="13" t="s">
        <v>5186</v>
      </c>
    </row>
    <row r="95" spans="1:8" x14ac:dyDescent="0.25">
      <c r="A95" s="73" t="s">
        <v>2714</v>
      </c>
      <c r="B95" s="7" t="str">
        <f>IF(A95="","",A95&amp;"-"&amp;TEXT(COUNTIFS($A$4:A95,A95),"000"))</f>
        <v>KH-092</v>
      </c>
      <c r="C95" s="21" t="s">
        <v>4038</v>
      </c>
      <c r="D95" s="22" t="s">
        <v>4314</v>
      </c>
      <c r="E95" s="22" t="s">
        <v>4178</v>
      </c>
      <c r="F95" s="74">
        <v>0</v>
      </c>
      <c r="H95" s="13" t="s">
        <v>5187</v>
      </c>
    </row>
    <row r="96" spans="1:8" x14ac:dyDescent="0.25">
      <c r="A96" s="73" t="s">
        <v>2714</v>
      </c>
      <c r="B96" s="7" t="str">
        <f>IF(A96="","",A96&amp;"-"&amp;TEXT(COUNTIFS($A$4:A96,A96),"000"))</f>
        <v>KH-093</v>
      </c>
      <c r="C96" s="21" t="s">
        <v>4039</v>
      </c>
      <c r="D96" s="22" t="s">
        <v>4315</v>
      </c>
      <c r="E96" s="22" t="s">
        <v>4179</v>
      </c>
      <c r="F96" s="74">
        <v>0</v>
      </c>
      <c r="H96" s="13" t="s">
        <v>5188</v>
      </c>
    </row>
    <row r="97" spans="1:8" x14ac:dyDescent="0.25">
      <c r="A97" s="73" t="s">
        <v>2714</v>
      </c>
      <c r="B97" s="7" t="str">
        <f>IF(A97="","",A97&amp;"-"&amp;TEXT(COUNTIFS($A$4:A97,A97),"000"))</f>
        <v>KH-094</v>
      </c>
      <c r="C97" s="21" t="s">
        <v>4040</v>
      </c>
      <c r="D97" s="22"/>
      <c r="E97" s="22"/>
      <c r="F97" s="74">
        <v>6401600</v>
      </c>
      <c r="H97" s="13" t="s">
        <v>4922</v>
      </c>
    </row>
    <row r="98" spans="1:8" x14ac:dyDescent="0.25">
      <c r="A98" s="73" t="s">
        <v>2714</v>
      </c>
      <c r="B98" s="7" t="str">
        <f>IF(A98="","",A98&amp;"-"&amp;TEXT(COUNTIFS($A$4:A98,A98),"000"))</f>
        <v>KH-095</v>
      </c>
      <c r="C98" s="21" t="s">
        <v>4041</v>
      </c>
      <c r="D98" s="22" t="s">
        <v>4316</v>
      </c>
      <c r="E98" s="22" t="s">
        <v>4180</v>
      </c>
      <c r="F98" s="74">
        <v>2528840142</v>
      </c>
      <c r="H98" s="13" t="s">
        <v>4893</v>
      </c>
    </row>
    <row r="99" spans="1:8" x14ac:dyDescent="0.25">
      <c r="A99" s="73" t="s">
        <v>2714</v>
      </c>
      <c r="B99" s="7" t="str">
        <f>IF(A99="","",A99&amp;"-"&amp;TEXT(COUNTIFS($A$4:A99,A99),"000"))</f>
        <v>KH-096</v>
      </c>
      <c r="C99" s="21" t="s">
        <v>4042</v>
      </c>
      <c r="D99" s="22" t="s">
        <v>4317</v>
      </c>
      <c r="E99" s="22" t="s">
        <v>4181</v>
      </c>
      <c r="F99" s="74">
        <v>0</v>
      </c>
      <c r="H99" s="13" t="s">
        <v>5189</v>
      </c>
    </row>
    <row r="100" spans="1:8" x14ac:dyDescent="0.25">
      <c r="A100" s="73" t="s">
        <v>2714</v>
      </c>
      <c r="B100" s="7" t="str">
        <f>IF(A100="","",A100&amp;"-"&amp;TEXT(COUNTIFS($A$4:A100,A100),"000"))</f>
        <v>KH-097</v>
      </c>
      <c r="C100" s="21" t="s">
        <v>4043</v>
      </c>
      <c r="D100" s="22" t="s">
        <v>4318</v>
      </c>
      <c r="E100" s="22" t="s">
        <v>4182</v>
      </c>
      <c r="F100" s="74">
        <v>110273174</v>
      </c>
      <c r="H100" s="13" t="s">
        <v>4898</v>
      </c>
    </row>
    <row r="101" spans="1:8" x14ac:dyDescent="0.25">
      <c r="A101" s="73" t="s">
        <v>2714</v>
      </c>
      <c r="B101" s="7" t="str">
        <f>IF(A101="","",A101&amp;"-"&amp;TEXT(COUNTIFS($A$4:A101,A101),"000"))</f>
        <v>KH-098</v>
      </c>
      <c r="C101" s="21" t="s">
        <v>4044</v>
      </c>
      <c r="D101" s="22" t="s">
        <v>4319</v>
      </c>
      <c r="E101" s="22" t="s">
        <v>4183</v>
      </c>
      <c r="F101" s="74">
        <v>0</v>
      </c>
      <c r="H101" s="13" t="s">
        <v>4928</v>
      </c>
    </row>
    <row r="102" spans="1:8" x14ac:dyDescent="0.25">
      <c r="A102" s="73" t="s">
        <v>2714</v>
      </c>
      <c r="B102" s="7" t="str">
        <f>IF(A102="","",A102&amp;"-"&amp;TEXT(COUNTIFS($A$4:A102,A102),"000"))</f>
        <v>KH-099</v>
      </c>
      <c r="C102" s="21" t="s">
        <v>4045</v>
      </c>
      <c r="D102" s="22" t="s">
        <v>4320</v>
      </c>
      <c r="E102" s="22" t="s">
        <v>4184</v>
      </c>
      <c r="F102" s="74">
        <v>71659848</v>
      </c>
      <c r="H102" s="13" t="s">
        <v>4909</v>
      </c>
    </row>
    <row r="103" spans="1:8" x14ac:dyDescent="0.25">
      <c r="A103" s="73" t="s">
        <v>2714</v>
      </c>
      <c r="B103" s="7" t="str">
        <f>IF(A103="","",A103&amp;"-"&amp;TEXT(COUNTIFS($A$4:A103,A103),"000"))</f>
        <v>KH-100</v>
      </c>
      <c r="C103" s="21" t="s">
        <v>4046</v>
      </c>
      <c r="D103" s="22" t="s">
        <v>4321</v>
      </c>
      <c r="E103" s="22" t="s">
        <v>4185</v>
      </c>
      <c r="F103" s="74">
        <v>34257698</v>
      </c>
      <c r="H103" s="13" t="s">
        <v>4894</v>
      </c>
    </row>
    <row r="104" spans="1:8" x14ac:dyDescent="0.25">
      <c r="A104" s="73" t="s">
        <v>2714</v>
      </c>
      <c r="B104" s="7" t="str">
        <f>IF(A104="","",A104&amp;"-"&amp;TEXT(COUNTIFS($A$4:A104,A104),"000"))</f>
        <v>KH-101</v>
      </c>
      <c r="C104" s="21" t="s">
        <v>4047</v>
      </c>
      <c r="D104" s="22" t="s">
        <v>4322</v>
      </c>
      <c r="E104" s="22" t="s">
        <v>4186</v>
      </c>
      <c r="F104" s="74">
        <v>27560972</v>
      </c>
      <c r="H104" s="13" t="s">
        <v>4916</v>
      </c>
    </row>
    <row r="105" spans="1:8" x14ac:dyDescent="0.25">
      <c r="A105" s="73" t="s">
        <v>2714</v>
      </c>
      <c r="B105" s="7" t="str">
        <f>IF(A105="","",A105&amp;"-"&amp;TEXT(COUNTIFS($A$4:A105,A105),"000"))</f>
        <v>KH-102</v>
      </c>
      <c r="C105" s="21" t="s">
        <v>4048</v>
      </c>
      <c r="D105" s="22" t="s">
        <v>4323</v>
      </c>
      <c r="E105" s="22" t="s">
        <v>4187</v>
      </c>
      <c r="F105" s="74">
        <v>0</v>
      </c>
      <c r="H105" s="13" t="s">
        <v>4918</v>
      </c>
    </row>
    <row r="106" spans="1:8" x14ac:dyDescent="0.25">
      <c r="A106" s="73" t="s">
        <v>2714</v>
      </c>
      <c r="B106" s="7" t="str">
        <f>IF(A106="","",A106&amp;"-"&amp;TEXT(COUNTIFS($A$4:A106,A106),"000"))</f>
        <v>KH-103</v>
      </c>
      <c r="C106" s="21" t="s">
        <v>4049</v>
      </c>
      <c r="D106" s="22" t="s">
        <v>4324</v>
      </c>
      <c r="E106" s="22" t="s">
        <v>4188</v>
      </c>
      <c r="F106" s="74">
        <v>0</v>
      </c>
      <c r="H106" s="13" t="s">
        <v>5190</v>
      </c>
    </row>
    <row r="107" spans="1:8" x14ac:dyDescent="0.25">
      <c r="A107" s="73" t="s">
        <v>2714</v>
      </c>
      <c r="B107" s="7" t="str">
        <f>IF(A107="","",A107&amp;"-"&amp;TEXT(COUNTIFS($A$4:A107,A107),"000"))</f>
        <v>KH-104</v>
      </c>
      <c r="C107" s="21" t="s">
        <v>4050</v>
      </c>
      <c r="D107" s="22" t="s">
        <v>4325</v>
      </c>
      <c r="E107" s="22" t="s">
        <v>4189</v>
      </c>
      <c r="F107" s="74">
        <v>0</v>
      </c>
      <c r="H107" s="13" t="s">
        <v>4935</v>
      </c>
    </row>
    <row r="108" spans="1:8" x14ac:dyDescent="0.25">
      <c r="A108" s="73" t="s">
        <v>2714</v>
      </c>
      <c r="B108" s="7" t="str">
        <f>IF(A108="","",A108&amp;"-"&amp;TEXT(COUNTIFS($A$4:A108,A108),"000"))</f>
        <v>KH-105</v>
      </c>
      <c r="C108" s="21" t="s">
        <v>4051</v>
      </c>
      <c r="D108" s="22" t="s">
        <v>4326</v>
      </c>
      <c r="E108" s="22" t="s">
        <v>4190</v>
      </c>
      <c r="F108" s="74">
        <v>0</v>
      </c>
      <c r="H108" s="13" t="s">
        <v>5191</v>
      </c>
    </row>
    <row r="109" spans="1:8" x14ac:dyDescent="0.25">
      <c r="A109" s="73" t="s">
        <v>2714</v>
      </c>
      <c r="B109" s="7" t="str">
        <f>IF(A109="","",A109&amp;"-"&amp;TEXT(COUNTIFS($A$4:A109,A109),"000"))</f>
        <v>KH-106</v>
      </c>
      <c r="C109" s="21" t="s">
        <v>4052</v>
      </c>
      <c r="D109" s="22" t="s">
        <v>4327</v>
      </c>
      <c r="E109" s="22" t="s">
        <v>4191</v>
      </c>
      <c r="F109" s="74">
        <v>0</v>
      </c>
      <c r="H109" s="13" t="s">
        <v>5192</v>
      </c>
    </row>
    <row r="110" spans="1:8" x14ac:dyDescent="0.25">
      <c r="A110" s="73" t="s">
        <v>2714</v>
      </c>
      <c r="B110" s="7" t="str">
        <f>IF(A110="","",A110&amp;"-"&amp;TEXT(COUNTIFS($A$4:A110,A110),"000"))</f>
        <v>KH-107</v>
      </c>
      <c r="C110" s="21" t="s">
        <v>4053</v>
      </c>
      <c r="D110" s="22" t="s">
        <v>4328</v>
      </c>
      <c r="E110" s="22" t="s">
        <v>4192</v>
      </c>
      <c r="F110" s="74">
        <v>0</v>
      </c>
      <c r="H110" s="13" t="s">
        <v>4912</v>
      </c>
    </row>
    <row r="111" spans="1:8" x14ac:dyDescent="0.25">
      <c r="A111" s="73" t="s">
        <v>2714</v>
      </c>
      <c r="B111" s="7" t="str">
        <f>IF(A111="","",A111&amp;"-"&amp;TEXT(COUNTIFS($A$4:A111,A111),"000"))</f>
        <v>KH-108</v>
      </c>
      <c r="C111" s="21" t="s">
        <v>4054</v>
      </c>
      <c r="D111" s="22" t="s">
        <v>4329</v>
      </c>
      <c r="E111" s="22" t="s">
        <v>4193</v>
      </c>
      <c r="F111" s="74">
        <v>0</v>
      </c>
      <c r="H111" s="13" t="s">
        <v>5193</v>
      </c>
    </row>
    <row r="112" spans="1:8" x14ac:dyDescent="0.25">
      <c r="A112" s="73" t="s">
        <v>2714</v>
      </c>
      <c r="B112" s="7" t="str">
        <f>IF(A112="","",A112&amp;"-"&amp;TEXT(COUNTIFS($A$4:A112,A112),"000"))</f>
        <v>KH-109</v>
      </c>
      <c r="C112" s="21" t="s">
        <v>4055</v>
      </c>
      <c r="D112" s="22"/>
      <c r="E112" s="22" t="s">
        <v>4194</v>
      </c>
      <c r="F112" s="74">
        <v>0</v>
      </c>
      <c r="H112" s="13" t="s">
        <v>5194</v>
      </c>
    </row>
    <row r="113" spans="1:8" x14ac:dyDescent="0.25">
      <c r="A113" s="73" t="s">
        <v>2714</v>
      </c>
      <c r="B113" s="7" t="str">
        <f>IF(A113="","",A113&amp;"-"&amp;TEXT(COUNTIFS($A$4:A113,A113),"000"))</f>
        <v>KH-110</v>
      </c>
      <c r="C113" s="21" t="s">
        <v>4056</v>
      </c>
      <c r="D113" s="22" t="s">
        <v>4330</v>
      </c>
      <c r="E113" s="22" t="s">
        <v>4195</v>
      </c>
      <c r="F113" s="74">
        <v>0</v>
      </c>
      <c r="H113" s="13" t="s">
        <v>5195</v>
      </c>
    </row>
    <row r="114" spans="1:8" x14ac:dyDescent="0.25">
      <c r="A114" s="73" t="s">
        <v>2714</v>
      </c>
      <c r="B114" s="7" t="str">
        <f>IF(A114="","",A114&amp;"-"&amp;TEXT(COUNTIFS($A$4:A114,A114),"000"))</f>
        <v>KH-111</v>
      </c>
      <c r="C114" s="21" t="s">
        <v>4057</v>
      </c>
      <c r="D114" s="22" t="s">
        <v>4331</v>
      </c>
      <c r="E114" s="22" t="s">
        <v>4196</v>
      </c>
      <c r="F114" s="74">
        <v>19993665</v>
      </c>
      <c r="H114" s="13" t="s">
        <v>4910</v>
      </c>
    </row>
    <row r="115" spans="1:8" x14ac:dyDescent="0.25">
      <c r="A115" s="73" t="s">
        <v>2714</v>
      </c>
      <c r="B115" s="7" t="str">
        <f>IF(A115="","",A115&amp;"-"&amp;TEXT(COUNTIFS($A$4:A115,A115),"000"))</f>
        <v>KH-112</v>
      </c>
      <c r="C115" s="21" t="s">
        <v>4058</v>
      </c>
      <c r="D115" s="22" t="s">
        <v>4332</v>
      </c>
      <c r="E115" s="22" t="s">
        <v>4197</v>
      </c>
      <c r="F115" s="74">
        <v>0</v>
      </c>
      <c r="H115" s="13" t="s">
        <v>5196</v>
      </c>
    </row>
    <row r="116" spans="1:8" x14ac:dyDescent="0.25">
      <c r="A116" s="73" t="s">
        <v>2714</v>
      </c>
      <c r="B116" s="7" t="str">
        <f>IF(A116="","",A116&amp;"-"&amp;TEXT(COUNTIFS($A$4:A116,A116),"000"))</f>
        <v>KH-113</v>
      </c>
      <c r="C116" s="21" t="s">
        <v>4059</v>
      </c>
      <c r="D116" s="22" t="s">
        <v>4333</v>
      </c>
      <c r="E116" s="22" t="s">
        <v>4198</v>
      </c>
      <c r="F116" s="74">
        <v>0</v>
      </c>
      <c r="H116" s="13" t="s">
        <v>5197</v>
      </c>
    </row>
    <row r="117" spans="1:8" x14ac:dyDescent="0.25">
      <c r="A117" s="73" t="s">
        <v>2714</v>
      </c>
      <c r="B117" s="7" t="str">
        <f>IF(A117="","",A117&amp;"-"&amp;TEXT(COUNTIFS($A$4:A117,A117),"000"))</f>
        <v>KH-114</v>
      </c>
      <c r="C117" s="21" t="s">
        <v>4060</v>
      </c>
      <c r="D117" s="22" t="s">
        <v>4334</v>
      </c>
      <c r="E117" s="22" t="s">
        <v>4199</v>
      </c>
      <c r="F117" s="74">
        <v>0</v>
      </c>
      <c r="H117" s="13" t="s">
        <v>5198</v>
      </c>
    </row>
    <row r="118" spans="1:8" x14ac:dyDescent="0.25">
      <c r="A118" s="73" t="s">
        <v>2714</v>
      </c>
      <c r="B118" s="7" t="str">
        <f>IF(A118="","",A118&amp;"-"&amp;TEXT(COUNTIFS($A$4:A118,A118),"000"))</f>
        <v>KH-115</v>
      </c>
      <c r="C118" s="21" t="s">
        <v>4061</v>
      </c>
      <c r="D118" s="22" t="s">
        <v>4335</v>
      </c>
      <c r="E118" s="22" t="s">
        <v>4200</v>
      </c>
      <c r="F118" s="74">
        <v>0</v>
      </c>
      <c r="H118" s="13" t="s">
        <v>5199</v>
      </c>
    </row>
    <row r="119" spans="1:8" x14ac:dyDescent="0.25">
      <c r="A119" s="73" t="s">
        <v>2714</v>
      </c>
      <c r="B119" s="7" t="str">
        <f>IF(A119="","",A119&amp;"-"&amp;TEXT(COUNTIFS($A$4:A119,A119),"000"))</f>
        <v>KH-116</v>
      </c>
      <c r="C119" s="21" t="s">
        <v>4062</v>
      </c>
      <c r="D119" s="22"/>
      <c r="E119" s="22" t="s">
        <v>4201</v>
      </c>
      <c r="F119" s="74">
        <v>0</v>
      </c>
      <c r="H119" s="13" t="s">
        <v>5200</v>
      </c>
    </row>
    <row r="120" spans="1:8" x14ac:dyDescent="0.25">
      <c r="A120" s="73" t="s">
        <v>2714</v>
      </c>
      <c r="B120" s="7" t="str">
        <f>IF(A120="","",A120&amp;"-"&amp;TEXT(COUNTIFS($A$4:A120,A120),"000"))</f>
        <v>KH-117</v>
      </c>
      <c r="C120" s="21" t="s">
        <v>4063</v>
      </c>
      <c r="D120" s="22"/>
      <c r="E120" s="22" t="s">
        <v>4202</v>
      </c>
      <c r="F120" s="74">
        <v>0</v>
      </c>
      <c r="H120" s="13" t="s">
        <v>5201</v>
      </c>
    </row>
    <row r="121" spans="1:8" x14ac:dyDescent="0.25">
      <c r="A121" s="73" t="s">
        <v>2714</v>
      </c>
      <c r="B121" s="7" t="str">
        <f>IF(A121="","",A121&amp;"-"&amp;TEXT(COUNTIFS($A$4:A121,A121),"000"))</f>
        <v>KH-118</v>
      </c>
      <c r="C121" s="21" t="s">
        <v>4064</v>
      </c>
      <c r="D121" s="22" t="s">
        <v>4336</v>
      </c>
      <c r="E121" s="22" t="s">
        <v>4203</v>
      </c>
      <c r="F121" s="74">
        <v>0</v>
      </c>
      <c r="H121" s="13" t="s">
        <v>5202</v>
      </c>
    </row>
    <row r="122" spans="1:8" x14ac:dyDescent="0.25">
      <c r="A122" s="73" t="s">
        <v>2714</v>
      </c>
      <c r="B122" s="7" t="str">
        <f>IF(A122="","",A122&amp;"-"&amp;TEXT(COUNTIFS($A$4:A122,A122),"000"))</f>
        <v>KH-119</v>
      </c>
      <c r="C122" s="21" t="s">
        <v>4065</v>
      </c>
      <c r="D122" s="22" t="s">
        <v>4337</v>
      </c>
      <c r="E122" s="22" t="s">
        <v>4204</v>
      </c>
      <c r="F122" s="74">
        <v>0</v>
      </c>
      <c r="H122" s="13" t="s">
        <v>5203</v>
      </c>
    </row>
    <row r="123" spans="1:8" x14ac:dyDescent="0.25">
      <c r="A123" s="73" t="s">
        <v>2714</v>
      </c>
      <c r="B123" s="7" t="str">
        <f>IF(A123="","",A123&amp;"-"&amp;TEXT(COUNTIFS($A$4:A123,A123),"000"))</f>
        <v>KH-120</v>
      </c>
      <c r="C123" s="21" t="s">
        <v>4066</v>
      </c>
      <c r="D123" s="22" t="s">
        <v>4338</v>
      </c>
      <c r="E123" s="22" t="s">
        <v>4205</v>
      </c>
      <c r="F123" s="74">
        <v>0</v>
      </c>
      <c r="H123" s="13" t="s">
        <v>5204</v>
      </c>
    </row>
    <row r="124" spans="1:8" x14ac:dyDescent="0.25">
      <c r="A124" s="73" t="s">
        <v>2714</v>
      </c>
      <c r="B124" s="7" t="str">
        <f>IF(A124="","",A124&amp;"-"&amp;TEXT(COUNTIFS($A$4:A124,A124),"000"))</f>
        <v>KH-121</v>
      </c>
      <c r="C124" s="21" t="s">
        <v>4067</v>
      </c>
      <c r="D124" s="22"/>
      <c r="E124" s="22" t="s">
        <v>4206</v>
      </c>
      <c r="F124" s="74">
        <v>0</v>
      </c>
      <c r="H124" s="13" t="s">
        <v>5205</v>
      </c>
    </row>
    <row r="125" spans="1:8" x14ac:dyDescent="0.25">
      <c r="A125" s="73" t="s">
        <v>2714</v>
      </c>
      <c r="B125" s="7" t="str">
        <f>IF(A125="","",A125&amp;"-"&amp;TEXT(COUNTIFS($A$4:A125,A125),"000"))</f>
        <v>KH-122</v>
      </c>
      <c r="C125" s="21" t="s">
        <v>4068</v>
      </c>
      <c r="D125" s="22"/>
      <c r="E125" s="22" t="s">
        <v>4207</v>
      </c>
      <c r="F125" s="74">
        <v>0</v>
      </c>
      <c r="H125" s="13" t="s">
        <v>5206</v>
      </c>
    </row>
    <row r="126" spans="1:8" x14ac:dyDescent="0.25">
      <c r="A126" s="73" t="s">
        <v>2714</v>
      </c>
      <c r="B126" s="7" t="str">
        <f>IF(A126="","",A126&amp;"-"&amp;TEXT(COUNTIFS($A$4:A126,A126),"000"))</f>
        <v>KH-123</v>
      </c>
      <c r="C126" s="21" t="s">
        <v>4069</v>
      </c>
      <c r="D126" s="22" t="s">
        <v>4339</v>
      </c>
      <c r="E126" s="22" t="s">
        <v>4208</v>
      </c>
      <c r="F126" s="74">
        <v>0</v>
      </c>
      <c r="H126" s="13" t="s">
        <v>5207</v>
      </c>
    </row>
    <row r="127" spans="1:8" x14ac:dyDescent="0.25">
      <c r="A127" s="73" t="s">
        <v>2714</v>
      </c>
      <c r="B127" s="7" t="str">
        <f>IF(A127="","",A127&amp;"-"&amp;TEXT(COUNTIFS($A$4:A127,A127),"000"))</f>
        <v>KH-124</v>
      </c>
      <c r="C127" s="21" t="s">
        <v>4070</v>
      </c>
      <c r="D127" s="22" t="s">
        <v>4340</v>
      </c>
      <c r="E127" s="22" t="s">
        <v>4209</v>
      </c>
      <c r="F127" s="74">
        <v>29956012</v>
      </c>
      <c r="H127" s="13" t="s">
        <v>4929</v>
      </c>
    </row>
    <row r="128" spans="1:8" x14ac:dyDescent="0.25">
      <c r="A128" s="73" t="s">
        <v>2714</v>
      </c>
      <c r="B128" s="7" t="str">
        <f>IF(A128="","",A128&amp;"-"&amp;TEXT(COUNTIFS($A$4:A128,A128),"000"))</f>
        <v>KH-125</v>
      </c>
      <c r="C128" s="21" t="s">
        <v>4071</v>
      </c>
      <c r="D128" s="22"/>
      <c r="E128" s="22" t="s">
        <v>4210</v>
      </c>
      <c r="F128" s="74">
        <v>0</v>
      </c>
      <c r="H128" s="13" t="s">
        <v>5208</v>
      </c>
    </row>
    <row r="129" spans="1:8" x14ac:dyDescent="0.25">
      <c r="A129" s="73" t="s">
        <v>2714</v>
      </c>
      <c r="B129" s="7" t="str">
        <f>IF(A129="","",A129&amp;"-"&amp;TEXT(COUNTIFS($A$4:A129,A129),"000"))</f>
        <v>KH-126</v>
      </c>
      <c r="C129" s="21" t="s">
        <v>4072</v>
      </c>
      <c r="D129" s="22" t="s">
        <v>4341</v>
      </c>
      <c r="E129" s="22" t="s">
        <v>4211</v>
      </c>
      <c r="F129" s="74">
        <v>0</v>
      </c>
      <c r="H129" s="13" t="s">
        <v>5209</v>
      </c>
    </row>
    <row r="130" spans="1:8" x14ac:dyDescent="0.25">
      <c r="A130" s="73" t="s">
        <v>2714</v>
      </c>
      <c r="B130" s="7" t="str">
        <f>IF(A130="","",A130&amp;"-"&amp;TEXT(COUNTIFS($A$4:A130,A130),"000"))</f>
        <v>KH-127</v>
      </c>
      <c r="C130" s="21" t="s">
        <v>3930</v>
      </c>
      <c r="D130" s="22" t="s">
        <v>4342</v>
      </c>
      <c r="E130" s="22" t="s">
        <v>4212</v>
      </c>
      <c r="F130" s="74">
        <v>0</v>
      </c>
      <c r="H130" s="13" t="s">
        <v>4903</v>
      </c>
    </row>
    <row r="131" spans="1:8" x14ac:dyDescent="0.25">
      <c r="A131" s="73" t="s">
        <v>2714</v>
      </c>
      <c r="B131" s="7" t="str">
        <f>IF(A131="","",A131&amp;"-"&amp;TEXT(COUNTIFS($A$4:A131,A131),"000"))</f>
        <v>KH-128</v>
      </c>
      <c r="C131" s="21" t="s">
        <v>4073</v>
      </c>
      <c r="D131" s="22" t="s">
        <v>4343</v>
      </c>
      <c r="E131" s="22" t="s">
        <v>4213</v>
      </c>
      <c r="F131" s="74">
        <v>0</v>
      </c>
      <c r="H131" s="13" t="s">
        <v>5210</v>
      </c>
    </row>
    <row r="132" spans="1:8" x14ac:dyDescent="0.25">
      <c r="A132" s="73" t="s">
        <v>2714</v>
      </c>
      <c r="B132" s="7" t="str">
        <f>IF(A132="","",A132&amp;"-"&amp;TEXT(COUNTIFS($A$4:A132,A132),"000"))</f>
        <v>KH-129</v>
      </c>
      <c r="C132" s="21" t="s">
        <v>4074</v>
      </c>
      <c r="D132" s="22" t="s">
        <v>4344</v>
      </c>
      <c r="E132" s="22" t="s">
        <v>4214</v>
      </c>
      <c r="F132" s="74">
        <v>0</v>
      </c>
      <c r="H132" s="13" t="s">
        <v>5211</v>
      </c>
    </row>
    <row r="133" spans="1:8" x14ac:dyDescent="0.25">
      <c r="A133" s="73" t="s">
        <v>2714</v>
      </c>
      <c r="B133" s="7" t="str">
        <f>IF(A133="","",A133&amp;"-"&amp;TEXT(COUNTIFS($A$4:A133,A133),"000"))</f>
        <v>KH-130</v>
      </c>
      <c r="C133" s="21" t="s">
        <v>4075</v>
      </c>
      <c r="D133" s="22" t="s">
        <v>4345</v>
      </c>
      <c r="E133" s="22" t="s">
        <v>4215</v>
      </c>
      <c r="F133" s="74">
        <v>0</v>
      </c>
      <c r="H133" s="13" t="s">
        <v>4897</v>
      </c>
    </row>
    <row r="134" spans="1:8" x14ac:dyDescent="0.25">
      <c r="A134" s="73" t="s">
        <v>2714</v>
      </c>
      <c r="B134" s="7" t="str">
        <f>IF(A134="","",A134&amp;"-"&amp;TEXT(COUNTIFS($A$4:A134,A134),"000"))</f>
        <v>KH-131</v>
      </c>
      <c r="C134" s="21" t="s">
        <v>4076</v>
      </c>
      <c r="D134" s="22" t="s">
        <v>4346</v>
      </c>
      <c r="E134" s="22" t="s">
        <v>4216</v>
      </c>
      <c r="F134" s="74">
        <v>0</v>
      </c>
      <c r="H134" s="13" t="s">
        <v>5212</v>
      </c>
    </row>
    <row r="135" spans="1:8" x14ac:dyDescent="0.25">
      <c r="A135" s="73" t="s">
        <v>2714</v>
      </c>
      <c r="B135" s="7" t="str">
        <f>IF(A135="","",A135&amp;"-"&amp;TEXT(COUNTIFS($A$4:A135,A135),"000"))</f>
        <v>KH-132</v>
      </c>
      <c r="C135" s="21" t="s">
        <v>4077</v>
      </c>
      <c r="D135" s="22" t="s">
        <v>4347</v>
      </c>
      <c r="E135" s="22" t="s">
        <v>4217</v>
      </c>
      <c r="F135" s="74">
        <v>0</v>
      </c>
      <c r="H135" s="13" t="s">
        <v>4901</v>
      </c>
    </row>
    <row r="136" spans="1:8" x14ac:dyDescent="0.25">
      <c r="A136" s="73" t="s">
        <v>2714</v>
      </c>
      <c r="B136" s="7" t="str">
        <f>IF(A136="","",A136&amp;"-"&amp;TEXT(COUNTIFS($A$4:A136,A136),"000"))</f>
        <v>KH-133</v>
      </c>
      <c r="C136" s="21" t="s">
        <v>4078</v>
      </c>
      <c r="D136" s="22" t="s">
        <v>4348</v>
      </c>
      <c r="E136" s="22" t="s">
        <v>4218</v>
      </c>
      <c r="F136" s="74">
        <v>0</v>
      </c>
      <c r="H136" s="13" t="s">
        <v>4920</v>
      </c>
    </row>
    <row r="137" spans="1:8" x14ac:dyDescent="0.25">
      <c r="A137" s="73" t="s">
        <v>2714</v>
      </c>
      <c r="B137" s="7" t="str">
        <f>IF(A137="","",A137&amp;"-"&amp;TEXT(COUNTIFS($A$4:A137,A137),"000"))</f>
        <v>KH-134</v>
      </c>
      <c r="C137" s="21" t="s">
        <v>4079</v>
      </c>
      <c r="D137" s="22" t="s">
        <v>4349</v>
      </c>
      <c r="E137" s="22" t="s">
        <v>4219</v>
      </c>
      <c r="F137" s="74">
        <v>0</v>
      </c>
      <c r="H137" s="13" t="s">
        <v>5213</v>
      </c>
    </row>
    <row r="138" spans="1:8" x14ac:dyDescent="0.25">
      <c r="A138" s="73" t="s">
        <v>2714</v>
      </c>
      <c r="B138" s="7" t="str">
        <f>IF(A138="","",A138&amp;"-"&amp;TEXT(COUNTIFS($A$4:A138,A138),"000"))</f>
        <v>KH-135</v>
      </c>
      <c r="C138" s="21" t="s">
        <v>4080</v>
      </c>
      <c r="D138" s="22" t="s">
        <v>4350</v>
      </c>
      <c r="E138" s="22" t="s">
        <v>4220</v>
      </c>
      <c r="F138" s="74">
        <v>0</v>
      </c>
      <c r="H138" s="13" t="s">
        <v>5214</v>
      </c>
    </row>
    <row r="139" spans="1:8" x14ac:dyDescent="0.25">
      <c r="A139" s="73" t="s">
        <v>2714</v>
      </c>
      <c r="B139" s="7" t="str">
        <f>IF(A139="","",A139&amp;"-"&amp;TEXT(COUNTIFS($A$4:A139,A139),"000"))</f>
        <v>KH-136</v>
      </c>
      <c r="C139" s="21" t="s">
        <v>4081</v>
      </c>
      <c r="D139" s="22" t="s">
        <v>4351</v>
      </c>
      <c r="E139" s="22" t="s">
        <v>4221</v>
      </c>
      <c r="F139" s="74">
        <v>0</v>
      </c>
      <c r="H139" s="13" t="s">
        <v>5215</v>
      </c>
    </row>
    <row r="140" spans="1:8" x14ac:dyDescent="0.25">
      <c r="A140" s="73" t="s">
        <v>2714</v>
      </c>
      <c r="B140" s="7" t="str">
        <f>IF(A140="","",A140&amp;"-"&amp;TEXT(COUNTIFS($A$4:A140,A140),"000"))</f>
        <v>KH-137</v>
      </c>
      <c r="C140" s="21" t="s">
        <v>4082</v>
      </c>
      <c r="D140" s="22" t="s">
        <v>4352</v>
      </c>
      <c r="E140" s="22" t="s">
        <v>4222</v>
      </c>
      <c r="F140" s="74">
        <v>0</v>
      </c>
      <c r="H140" s="13" t="s">
        <v>5216</v>
      </c>
    </row>
    <row r="141" spans="1:8" x14ac:dyDescent="0.25">
      <c r="A141" s="73" t="s">
        <v>2714</v>
      </c>
      <c r="B141" s="7" t="str">
        <f>IF(A141="","",A141&amp;"-"&amp;TEXT(COUNTIFS($A$4:A141,A141),"000"))</f>
        <v>KH-138</v>
      </c>
      <c r="C141" s="21" t="s">
        <v>4083</v>
      </c>
      <c r="D141" s="22" t="s">
        <v>4353</v>
      </c>
      <c r="E141" s="22" t="s">
        <v>4223</v>
      </c>
      <c r="F141" s="74">
        <v>0</v>
      </c>
      <c r="H141" s="13" t="s">
        <v>5217</v>
      </c>
    </row>
    <row r="142" spans="1:8" x14ac:dyDescent="0.25">
      <c r="A142" s="73" t="s">
        <v>2714</v>
      </c>
      <c r="B142" s="7" t="str">
        <f>IF(A142="","",A142&amp;"-"&amp;TEXT(COUNTIFS($A$4:A142,A142),"000"))</f>
        <v>KH-139</v>
      </c>
      <c r="C142" s="21" t="s">
        <v>4084</v>
      </c>
      <c r="D142" s="22"/>
      <c r="E142" s="22"/>
      <c r="F142" s="74">
        <v>0</v>
      </c>
      <c r="H142" s="13" t="s">
        <v>4904</v>
      </c>
    </row>
    <row r="143" spans="1:8" x14ac:dyDescent="0.25">
      <c r="A143" s="73" t="s">
        <v>2714</v>
      </c>
      <c r="B143" s="7" t="str">
        <f>IF(A143="","",A143&amp;"-"&amp;TEXT(COUNTIFS($A$4:A143,A143),"000"))</f>
        <v>KH-140</v>
      </c>
      <c r="C143" s="21" t="s">
        <v>4085</v>
      </c>
      <c r="D143" s="22" t="s">
        <v>4354</v>
      </c>
      <c r="E143" s="22" t="s">
        <v>4224</v>
      </c>
      <c r="F143" s="74">
        <v>0</v>
      </c>
      <c r="H143" s="13" t="s">
        <v>4905</v>
      </c>
    </row>
    <row r="144" spans="1:8" x14ac:dyDescent="0.25">
      <c r="A144" s="73" t="s">
        <v>2714</v>
      </c>
      <c r="B144" s="7" t="str">
        <f>IF(A144="","",A144&amp;"-"&amp;TEXT(COUNTIFS($A$4:A144,A144),"000"))</f>
        <v>KH-141</v>
      </c>
      <c r="C144" s="21" t="s">
        <v>4086</v>
      </c>
      <c r="D144" s="22" t="s">
        <v>4355</v>
      </c>
      <c r="E144" s="22" t="s">
        <v>4225</v>
      </c>
      <c r="F144" s="74">
        <v>0</v>
      </c>
      <c r="H144" s="13" t="s">
        <v>5218</v>
      </c>
    </row>
    <row r="145" spans="1:8" x14ac:dyDescent="0.25">
      <c r="A145" s="73" t="s">
        <v>2714</v>
      </c>
      <c r="B145" s="7" t="str">
        <f>IF(A145="","",A145&amp;"-"&amp;TEXT(COUNTIFS($A$4:A145,A145),"000"))</f>
        <v>KH-142</v>
      </c>
      <c r="C145" s="21" t="s">
        <v>4087</v>
      </c>
      <c r="D145" s="22"/>
      <c r="E145" s="22" t="s">
        <v>4226</v>
      </c>
      <c r="F145" s="74">
        <v>0</v>
      </c>
      <c r="H145" s="13" t="s">
        <v>5219</v>
      </c>
    </row>
    <row r="146" spans="1:8" x14ac:dyDescent="0.25">
      <c r="A146" s="73" t="s">
        <v>2714</v>
      </c>
      <c r="B146" s="7" t="str">
        <f>IF(A146="","",A146&amp;"-"&amp;TEXT(COUNTIFS($A$4:A146,A146),"000"))</f>
        <v>KH-143</v>
      </c>
      <c r="C146" s="21" t="s">
        <v>4088</v>
      </c>
      <c r="D146" s="22" t="s">
        <v>4356</v>
      </c>
      <c r="E146" s="22" t="s">
        <v>4227</v>
      </c>
      <c r="F146" s="74">
        <v>0</v>
      </c>
      <c r="H146" s="13" t="s">
        <v>5220</v>
      </c>
    </row>
    <row r="147" spans="1:8" x14ac:dyDescent="0.25">
      <c r="A147" s="73" t="s">
        <v>2714</v>
      </c>
      <c r="B147" s="7" t="str">
        <f>IF(A147="","",A147&amp;"-"&amp;TEXT(COUNTIFS($A$4:A147,A147),"000"))</f>
        <v>KH-144</v>
      </c>
      <c r="C147" s="21" t="s">
        <v>4089</v>
      </c>
      <c r="D147" s="22" t="s">
        <v>4357</v>
      </c>
      <c r="E147" s="22" t="s">
        <v>4228</v>
      </c>
      <c r="F147" s="74">
        <v>0</v>
      </c>
      <c r="H147" s="13" t="s">
        <v>5221</v>
      </c>
    </row>
    <row r="148" spans="1:8" x14ac:dyDescent="0.25">
      <c r="A148" s="73" t="s">
        <v>2714</v>
      </c>
      <c r="B148" s="7" t="str">
        <f>IF(A148="","",A148&amp;"-"&amp;TEXT(COUNTIFS($A$4:A148,A148),"000"))</f>
        <v>KH-145</v>
      </c>
      <c r="C148" s="21" t="s">
        <v>4090</v>
      </c>
      <c r="D148" s="22" t="s">
        <v>4358</v>
      </c>
      <c r="E148" s="22" t="s">
        <v>4229</v>
      </c>
      <c r="F148" s="74">
        <v>0</v>
      </c>
      <c r="H148" s="13" t="s">
        <v>5222</v>
      </c>
    </row>
    <row r="149" spans="1:8" x14ac:dyDescent="0.25">
      <c r="A149" s="73" t="s">
        <v>2714</v>
      </c>
      <c r="B149" s="7" t="str">
        <f>IF(A149="","",A149&amp;"-"&amp;TEXT(COUNTIFS($A$4:A149,A149),"000"))</f>
        <v>KH-146</v>
      </c>
      <c r="C149" s="21" t="s">
        <v>4091</v>
      </c>
      <c r="D149" s="22" t="s">
        <v>4359</v>
      </c>
      <c r="E149" s="22" t="s">
        <v>4230</v>
      </c>
      <c r="F149" s="74">
        <v>3571252</v>
      </c>
      <c r="H149" s="13" t="s">
        <v>4911</v>
      </c>
    </row>
    <row r="150" spans="1:8" x14ac:dyDescent="0.25">
      <c r="A150" s="73" t="s">
        <v>2714</v>
      </c>
      <c r="B150" s="7" t="str">
        <f>IF(A150="","",A150&amp;"-"&amp;TEXT(COUNTIFS($A$4:A150,A150),"000"))</f>
        <v>KH-147</v>
      </c>
      <c r="C150" s="21" t="s">
        <v>4092</v>
      </c>
      <c r="D150" s="22" t="s">
        <v>4360</v>
      </c>
      <c r="E150" s="22" t="s">
        <v>4231</v>
      </c>
      <c r="F150" s="74">
        <v>0</v>
      </c>
      <c r="H150" s="13" t="s">
        <v>5223</v>
      </c>
    </row>
    <row r="151" spans="1:8" x14ac:dyDescent="0.25">
      <c r="A151" s="73" t="s">
        <v>2714</v>
      </c>
      <c r="B151" s="7" t="str">
        <f>IF(A151="","",A151&amp;"-"&amp;TEXT(COUNTIFS($A$4:A151,A151),"000"))</f>
        <v>KH-148</v>
      </c>
      <c r="C151" s="21" t="s">
        <v>4093</v>
      </c>
      <c r="D151" s="22" t="s">
        <v>4361</v>
      </c>
      <c r="E151" s="22" t="s">
        <v>4232</v>
      </c>
      <c r="F151" s="74">
        <v>0</v>
      </c>
      <c r="H151" s="13" t="s">
        <v>5224</v>
      </c>
    </row>
    <row r="152" spans="1:8" x14ac:dyDescent="0.25">
      <c r="A152" s="73" t="s">
        <v>2714</v>
      </c>
      <c r="B152" s="7" t="str">
        <f>IF(A152="","",A152&amp;"-"&amp;TEXT(COUNTIFS($A$4:A152,A152),"000"))</f>
        <v>KH-149</v>
      </c>
      <c r="C152" s="21" t="s">
        <v>4094</v>
      </c>
      <c r="D152" s="22"/>
      <c r="E152" s="22"/>
      <c r="F152" s="74">
        <v>0</v>
      </c>
      <c r="H152" s="13" t="s">
        <v>4899</v>
      </c>
    </row>
    <row r="153" spans="1:8" x14ac:dyDescent="0.25">
      <c r="A153" s="73" t="s">
        <v>2714</v>
      </c>
      <c r="B153" s="7" t="str">
        <f>IF(A153="","",A153&amp;"-"&amp;TEXT(COUNTIFS($A$4:A153,A153),"000"))</f>
        <v>KH-150</v>
      </c>
      <c r="C153" s="21" t="s">
        <v>4095</v>
      </c>
      <c r="D153" s="22" t="s">
        <v>4362</v>
      </c>
      <c r="E153" s="22" t="s">
        <v>4233</v>
      </c>
      <c r="F153" s="74">
        <v>0</v>
      </c>
      <c r="H153" s="13" t="s">
        <v>5225</v>
      </c>
    </row>
    <row r="154" spans="1:8" x14ac:dyDescent="0.25">
      <c r="A154" s="73" t="s">
        <v>2714</v>
      </c>
      <c r="B154" s="7" t="str">
        <f>IF(A154="","",A154&amp;"-"&amp;TEXT(COUNTIFS($A$4:A154,A154),"000"))</f>
        <v>KH-151</v>
      </c>
      <c r="C154" s="21" t="s">
        <v>4096</v>
      </c>
      <c r="D154" s="22" t="s">
        <v>4363</v>
      </c>
      <c r="E154" s="22" t="s">
        <v>4234</v>
      </c>
      <c r="F154" s="74">
        <v>0</v>
      </c>
      <c r="H154" s="13" t="s">
        <v>5226</v>
      </c>
    </row>
    <row r="155" spans="1:8" x14ac:dyDescent="0.25">
      <c r="A155" s="73" t="s">
        <v>2714</v>
      </c>
      <c r="B155" s="7" t="str">
        <f>IF(A155="","",A155&amp;"-"&amp;TEXT(COUNTIFS($A$4:A155,A155),"000"))</f>
        <v>KH-152</v>
      </c>
      <c r="C155" s="21" t="s">
        <v>4097</v>
      </c>
      <c r="D155" s="22" t="s">
        <v>4364</v>
      </c>
      <c r="E155" s="22" t="s">
        <v>4235</v>
      </c>
      <c r="F155" s="74">
        <v>0</v>
      </c>
      <c r="H155" s="13" t="s">
        <v>5227</v>
      </c>
    </row>
    <row r="156" spans="1:8" x14ac:dyDescent="0.25">
      <c r="A156" s="73" t="s">
        <v>2714</v>
      </c>
      <c r="B156" s="7" t="str">
        <f>IF(A156="","",A156&amp;"-"&amp;TEXT(COUNTIFS($A$4:A156,A156),"000"))</f>
        <v>KH-153</v>
      </c>
      <c r="C156" s="21" t="s">
        <v>4098</v>
      </c>
      <c r="D156" s="22" t="s">
        <v>4365</v>
      </c>
      <c r="E156" s="22" t="s">
        <v>4236</v>
      </c>
      <c r="F156" s="74">
        <v>0</v>
      </c>
      <c r="H156" s="13" t="s">
        <v>5228</v>
      </c>
    </row>
    <row r="157" spans="1:8" x14ac:dyDescent="0.25">
      <c r="A157" s="73" t="s">
        <v>2714</v>
      </c>
      <c r="B157" s="7" t="str">
        <f>IF(A157="","",A157&amp;"-"&amp;TEXT(COUNTIFS($A$4:A157,A157),"000"))</f>
        <v>KH-154</v>
      </c>
      <c r="C157" s="21" t="s">
        <v>4099</v>
      </c>
      <c r="D157" s="22" t="s">
        <v>4366</v>
      </c>
      <c r="E157" s="22" t="s">
        <v>4237</v>
      </c>
      <c r="F157" s="74">
        <v>0</v>
      </c>
      <c r="H157" s="13" t="s">
        <v>5229</v>
      </c>
    </row>
    <row r="158" spans="1:8" x14ac:dyDescent="0.25">
      <c r="A158" s="73" t="s">
        <v>2714</v>
      </c>
      <c r="B158" s="7" t="str">
        <f>IF(A158="","",A158&amp;"-"&amp;TEXT(COUNTIFS($A$4:A158,A158),"000"))</f>
        <v>KH-155</v>
      </c>
      <c r="C158" s="21" t="s">
        <v>4100</v>
      </c>
      <c r="D158" s="22" t="s">
        <v>4367</v>
      </c>
      <c r="E158" s="22" t="s">
        <v>4238</v>
      </c>
      <c r="F158" s="74">
        <v>0</v>
      </c>
      <c r="H158" s="13" t="s">
        <v>5230</v>
      </c>
    </row>
    <row r="159" spans="1:8" x14ac:dyDescent="0.25">
      <c r="A159" s="73" t="s">
        <v>2714</v>
      </c>
      <c r="B159" s="7" t="str">
        <f>IF(A159="","",A159&amp;"-"&amp;TEXT(COUNTIFS($A$4:A159,A159),"000"))</f>
        <v>KH-156</v>
      </c>
      <c r="C159" s="21" t="s">
        <v>4101</v>
      </c>
      <c r="D159" s="22" t="s">
        <v>4368</v>
      </c>
      <c r="E159" s="22" t="s">
        <v>4239</v>
      </c>
      <c r="F159" s="74">
        <v>0</v>
      </c>
      <c r="H159" s="13" t="s">
        <v>5231</v>
      </c>
    </row>
    <row r="160" spans="1:8" x14ac:dyDescent="0.25">
      <c r="A160" s="73" t="s">
        <v>2714</v>
      </c>
      <c r="B160" s="7" t="str">
        <f>IF(A160="","",A160&amp;"-"&amp;TEXT(COUNTIFS($A$4:A160,A160),"000"))</f>
        <v>KH-157</v>
      </c>
      <c r="C160" s="21" t="s">
        <v>4102</v>
      </c>
      <c r="D160" s="22" t="s">
        <v>4369</v>
      </c>
      <c r="E160" s="22" t="s">
        <v>4240</v>
      </c>
      <c r="F160" s="74">
        <v>0</v>
      </c>
      <c r="H160" s="13" t="s">
        <v>5232</v>
      </c>
    </row>
    <row r="161" spans="1:8" x14ac:dyDescent="0.25">
      <c r="A161" s="73" t="s">
        <v>2714</v>
      </c>
      <c r="B161" s="7" t="str">
        <f>IF(A161="","",A161&amp;"-"&amp;TEXT(COUNTIFS($A$4:A161,A161),"000"))</f>
        <v>KH-158</v>
      </c>
      <c r="C161" s="21" t="s">
        <v>4103</v>
      </c>
      <c r="D161" s="22" t="s">
        <v>4370</v>
      </c>
      <c r="E161" s="22" t="s">
        <v>4241</v>
      </c>
      <c r="F161" s="74">
        <v>0</v>
      </c>
      <c r="H161" s="13" t="s">
        <v>5233</v>
      </c>
    </row>
    <row r="162" spans="1:8" x14ac:dyDescent="0.25">
      <c r="A162" s="73" t="s">
        <v>2714</v>
      </c>
      <c r="B162" s="7" t="str">
        <f>IF(A162="","",A162&amp;"-"&amp;TEXT(COUNTIFS($A$4:A162,A162),"000"))</f>
        <v>KH-159</v>
      </c>
      <c r="C162" s="21" t="s">
        <v>4104</v>
      </c>
      <c r="D162" s="22" t="s">
        <v>4371</v>
      </c>
      <c r="E162" s="22" t="s">
        <v>4242</v>
      </c>
      <c r="F162" s="74">
        <v>0</v>
      </c>
      <c r="H162" s="13" t="s">
        <v>4907</v>
      </c>
    </row>
    <row r="163" spans="1:8" x14ac:dyDescent="0.25">
      <c r="A163" s="73" t="s">
        <v>2714</v>
      </c>
      <c r="B163" s="7" t="str">
        <f>IF(A163="","",A163&amp;"-"&amp;TEXT(COUNTIFS($A$4:A163,A163),"000"))</f>
        <v>KH-160</v>
      </c>
      <c r="C163" s="21" t="s">
        <v>4105</v>
      </c>
      <c r="D163" s="22" t="s">
        <v>4372</v>
      </c>
      <c r="E163" s="22" t="s">
        <v>4243</v>
      </c>
      <c r="F163" s="74">
        <v>0</v>
      </c>
      <c r="H163" s="13" t="s">
        <v>5234</v>
      </c>
    </row>
    <row r="164" spans="1:8" x14ac:dyDescent="0.25">
      <c r="A164" s="73" t="s">
        <v>2714</v>
      </c>
      <c r="B164" s="7" t="str">
        <f>IF(A164="","",A164&amp;"-"&amp;TEXT(COUNTIFS($A$4:A164,A164),"000"))</f>
        <v>KH-161</v>
      </c>
      <c r="C164" s="21" t="s">
        <v>4106</v>
      </c>
      <c r="D164" s="22"/>
      <c r="E164" s="22" t="s">
        <v>4244</v>
      </c>
      <c r="F164" s="74">
        <v>0</v>
      </c>
      <c r="H164" s="13" t="s">
        <v>5235</v>
      </c>
    </row>
    <row r="165" spans="1:8" x14ac:dyDescent="0.25">
      <c r="A165" s="73" t="s">
        <v>2714</v>
      </c>
      <c r="B165" s="7" t="str">
        <f>IF(A165="","",A165&amp;"-"&amp;TEXT(COUNTIFS($A$4:A165,A165),"000"))</f>
        <v>KH-162</v>
      </c>
      <c r="C165" s="21" t="s">
        <v>4107</v>
      </c>
      <c r="D165" s="22" t="s">
        <v>4373</v>
      </c>
      <c r="E165" s="22" t="s">
        <v>4245</v>
      </c>
      <c r="F165" s="74">
        <v>0</v>
      </c>
      <c r="H165" s="13" t="s">
        <v>5236</v>
      </c>
    </row>
    <row r="166" spans="1:8" x14ac:dyDescent="0.25">
      <c r="A166" s="73" t="s">
        <v>2714</v>
      </c>
      <c r="B166" s="7" t="str">
        <f>IF(A166="","",A166&amp;"-"&amp;TEXT(COUNTIFS($A$4:A166,A166),"000"))</f>
        <v>KH-163</v>
      </c>
      <c r="C166" s="21" t="s">
        <v>4108</v>
      </c>
      <c r="D166" s="22" t="s">
        <v>4374</v>
      </c>
      <c r="E166" s="22" t="s">
        <v>4246</v>
      </c>
      <c r="F166" s="74">
        <v>0</v>
      </c>
      <c r="H166" s="13" t="s">
        <v>4906</v>
      </c>
    </row>
    <row r="167" spans="1:8" x14ac:dyDescent="0.25">
      <c r="A167" s="73" t="s">
        <v>2714</v>
      </c>
      <c r="B167" s="7" t="str">
        <f>IF(A167="","",A167&amp;"-"&amp;TEXT(COUNTIFS($A$4:A167,A167),"000"))</f>
        <v>KH-164</v>
      </c>
      <c r="C167" s="21" t="s">
        <v>4109</v>
      </c>
      <c r="D167" s="22" t="s">
        <v>4375</v>
      </c>
      <c r="E167" s="22" t="s">
        <v>4247</v>
      </c>
      <c r="F167" s="74">
        <v>0</v>
      </c>
      <c r="H167" s="13" t="s">
        <v>5237</v>
      </c>
    </row>
    <row r="168" spans="1:8" x14ac:dyDescent="0.25">
      <c r="A168" s="73" t="s">
        <v>2714</v>
      </c>
      <c r="B168" s="7" t="str">
        <f>IF(A168="","",A168&amp;"-"&amp;TEXT(COUNTIFS($A$4:A168,A168),"000"))</f>
        <v>KH-165</v>
      </c>
      <c r="C168" s="21" t="s">
        <v>4110</v>
      </c>
      <c r="D168" s="22" t="s">
        <v>4376</v>
      </c>
      <c r="E168" s="22" t="s">
        <v>4248</v>
      </c>
      <c r="F168" s="74">
        <v>0</v>
      </c>
      <c r="H168" s="13" t="s">
        <v>5238</v>
      </c>
    </row>
    <row r="169" spans="1:8" x14ac:dyDescent="0.25">
      <c r="A169" s="73" t="s">
        <v>2714</v>
      </c>
      <c r="B169" s="7" t="str">
        <f>IF(A169="","",A169&amp;"-"&amp;TEXT(COUNTIFS($A$4:A169,A169),"000"))</f>
        <v>KH-166</v>
      </c>
      <c r="C169" s="21" t="s">
        <v>4111</v>
      </c>
      <c r="D169" s="22" t="s">
        <v>4377</v>
      </c>
      <c r="E169" s="22" t="s">
        <v>4249</v>
      </c>
      <c r="F169" s="74">
        <v>0</v>
      </c>
      <c r="H169" s="13" t="s">
        <v>5239</v>
      </c>
    </row>
    <row r="170" spans="1:8" x14ac:dyDescent="0.25">
      <c r="A170" s="73" t="s">
        <v>2714</v>
      </c>
      <c r="B170" s="7" t="str">
        <f>IF(A170="","",A170&amp;"-"&amp;TEXT(COUNTIFS($A$4:A170,A170),"000"))</f>
        <v>KH-167</v>
      </c>
      <c r="C170" s="21" t="s">
        <v>4112</v>
      </c>
      <c r="D170" s="22" t="s">
        <v>4378</v>
      </c>
      <c r="E170" s="22" t="s">
        <v>4250</v>
      </c>
      <c r="F170" s="74">
        <v>0</v>
      </c>
      <c r="H170" s="13" t="s">
        <v>5240</v>
      </c>
    </row>
    <row r="171" spans="1:8" x14ac:dyDescent="0.25">
      <c r="A171" s="73" t="s">
        <v>2714</v>
      </c>
      <c r="B171" s="7" t="str">
        <f>IF(A171="","",A171&amp;"-"&amp;TEXT(COUNTIFS($A$4:A171,A171),"000"))</f>
        <v>KH-168</v>
      </c>
      <c r="C171" s="21" t="s">
        <v>4113</v>
      </c>
      <c r="D171" s="22" t="s">
        <v>5292</v>
      </c>
      <c r="E171" s="22" t="s">
        <v>5293</v>
      </c>
      <c r="F171" s="74">
        <v>0</v>
      </c>
      <c r="H171" s="13" t="s">
        <v>4917</v>
      </c>
    </row>
    <row r="172" spans="1:8" x14ac:dyDescent="0.25">
      <c r="A172" s="73" t="s">
        <v>2714</v>
      </c>
      <c r="B172" s="7" t="str">
        <f>IF(A172="","",A172&amp;"-"&amp;TEXT(COUNTIFS($A$4:A172,A172),"000"))</f>
        <v>KH-169</v>
      </c>
      <c r="C172" s="21" t="s">
        <v>5294</v>
      </c>
      <c r="D172" s="22" t="s">
        <v>5295</v>
      </c>
      <c r="E172" s="22" t="s">
        <v>5296</v>
      </c>
      <c r="F172" s="74">
        <v>0</v>
      </c>
      <c r="H172" s="13" t="s">
        <v>5297</v>
      </c>
    </row>
    <row r="173" spans="1:8" x14ac:dyDescent="0.25">
      <c r="A173" s="73" t="s">
        <v>2714</v>
      </c>
      <c r="B173" s="7" t="str">
        <f>IF(A173="","",A173&amp;"-"&amp;TEXT(COUNTIFS($A$4:A173,A173),"000"))</f>
        <v>KH-170</v>
      </c>
      <c r="C173" s="21" t="s">
        <v>4114</v>
      </c>
      <c r="D173" s="22"/>
      <c r="E173" s="22"/>
      <c r="F173" s="74">
        <v>0</v>
      </c>
      <c r="H173" s="13" t="s">
        <v>5241</v>
      </c>
    </row>
    <row r="174" spans="1:8" x14ac:dyDescent="0.25">
      <c r="A174" s="73" t="s">
        <v>2714</v>
      </c>
      <c r="B174" s="7" t="str">
        <f>IF(A174="","",A174&amp;"-"&amp;TEXT(COUNTIFS($A$4:A174,A174),"000"))</f>
        <v>KH-171</v>
      </c>
      <c r="C174" s="21" t="s">
        <v>4115</v>
      </c>
      <c r="D174" s="22"/>
      <c r="E174" s="22"/>
      <c r="F174" s="74">
        <v>0</v>
      </c>
      <c r="H174" s="13" t="s">
        <v>4949</v>
      </c>
    </row>
    <row r="175" spans="1:8" x14ac:dyDescent="0.25">
      <c r="A175" s="73" t="s">
        <v>2714</v>
      </c>
      <c r="B175" s="7" t="str">
        <f>IF(A175="","",A175&amp;"-"&amp;TEXT(COUNTIFS($A$4:A175,A175),"000"))</f>
        <v>KH-172</v>
      </c>
      <c r="C175" s="21" t="s">
        <v>4116</v>
      </c>
      <c r="D175" s="22"/>
      <c r="E175" s="22"/>
      <c r="F175" s="74">
        <v>0</v>
      </c>
      <c r="H175" s="13" t="s">
        <v>4947</v>
      </c>
    </row>
    <row r="176" spans="1:8" x14ac:dyDescent="0.25">
      <c r="A176" s="73" t="s">
        <v>2714</v>
      </c>
      <c r="B176" s="7" t="str">
        <f>IF(A176="","",A176&amp;"-"&amp;TEXT(COUNTIFS($A$4:A176,A176),"000"))</f>
        <v>KH-173</v>
      </c>
      <c r="C176" s="21" t="s">
        <v>4117</v>
      </c>
      <c r="D176" s="22"/>
      <c r="E176" s="22"/>
      <c r="F176" s="74">
        <v>0</v>
      </c>
      <c r="H176" s="13" t="s">
        <v>5242</v>
      </c>
    </row>
    <row r="177" spans="1:8" x14ac:dyDescent="0.25">
      <c r="A177" s="73" t="s">
        <v>2714</v>
      </c>
      <c r="B177" s="7" t="str">
        <f>IF(A177="","",A177&amp;"-"&amp;TEXT(COUNTIFS($A$4:A177,A177),"000"))</f>
        <v>KH-174</v>
      </c>
      <c r="C177" s="21" t="s">
        <v>4118</v>
      </c>
      <c r="D177" s="22"/>
      <c r="E177" s="22"/>
      <c r="F177" s="74">
        <v>0</v>
      </c>
      <c r="H177" s="13" t="s">
        <v>5243</v>
      </c>
    </row>
    <row r="178" spans="1:8" x14ac:dyDescent="0.25">
      <c r="A178" s="73" t="s">
        <v>2714</v>
      </c>
      <c r="B178" s="7" t="str">
        <f>IF(A178="","",A178&amp;"-"&amp;TEXT(COUNTIFS($A$4:A178,A178),"000"))</f>
        <v>KH-175</v>
      </c>
      <c r="C178" s="21" t="s">
        <v>4119</v>
      </c>
      <c r="D178" s="22"/>
      <c r="E178" s="22"/>
      <c r="F178" s="74">
        <v>0</v>
      </c>
      <c r="H178" s="13" t="s">
        <v>5244</v>
      </c>
    </row>
    <row r="179" spans="1:8" x14ac:dyDescent="0.25">
      <c r="A179" s="73" t="s">
        <v>2714</v>
      </c>
      <c r="B179" s="7" t="str">
        <f>IF(A179="","",A179&amp;"-"&amp;TEXT(COUNTIFS($A$4:A179,A179),"000"))</f>
        <v>KH-176</v>
      </c>
      <c r="C179" s="21" t="s">
        <v>4120</v>
      </c>
      <c r="D179" s="22"/>
      <c r="E179" s="22"/>
      <c r="F179" s="74">
        <v>0</v>
      </c>
      <c r="H179" s="13" t="s">
        <v>4948</v>
      </c>
    </row>
    <row r="180" spans="1:8" x14ac:dyDescent="0.25">
      <c r="A180" s="73" t="s">
        <v>2713</v>
      </c>
      <c r="B180" s="7" t="str">
        <f>IF(A180="","",A180&amp;"-"&amp;TEXT(COUNTIFS($A$4:A180,A180),"000"))</f>
        <v>NCC-001</v>
      </c>
      <c r="C180" s="21" t="s">
        <v>3908</v>
      </c>
      <c r="D180" s="22"/>
      <c r="E180" s="22"/>
      <c r="F180" s="74">
        <v>0</v>
      </c>
      <c r="H180" s="13" t="s">
        <v>5305</v>
      </c>
    </row>
    <row r="181" spans="1:8" x14ac:dyDescent="0.25">
      <c r="A181" s="73" t="s">
        <v>2713</v>
      </c>
      <c r="B181" s="7" t="str">
        <f>IF(A181="","",A181&amp;"-"&amp;TEXT(COUNTIFS($A$4:A181,A181),"000"))</f>
        <v>NCC-002</v>
      </c>
      <c r="C181" s="21" t="s">
        <v>3909</v>
      </c>
      <c r="D181" s="22"/>
      <c r="E181" s="22"/>
      <c r="F181" s="74">
        <v>0</v>
      </c>
      <c r="H181" s="13" t="s">
        <v>5306</v>
      </c>
    </row>
    <row r="182" spans="1:8" x14ac:dyDescent="0.25">
      <c r="A182" s="73" t="s">
        <v>2713</v>
      </c>
      <c r="B182" s="7" t="str">
        <f>IF(A182="","",A182&amp;"-"&amp;TEXT(COUNTIFS($A$4:A182,A182),"000"))</f>
        <v>NCC-003</v>
      </c>
      <c r="C182" s="21" t="s">
        <v>3910</v>
      </c>
      <c r="D182" s="22"/>
      <c r="E182" s="22"/>
      <c r="F182" s="74">
        <v>0</v>
      </c>
      <c r="H182" s="13" t="s">
        <v>5307</v>
      </c>
    </row>
    <row r="183" spans="1:8" x14ac:dyDescent="0.25">
      <c r="A183" s="73" t="s">
        <v>2713</v>
      </c>
      <c r="B183" s="7" t="str">
        <f>IF(A183="","",A183&amp;"-"&amp;TEXT(COUNTIFS($A$4:A183,A183),"000"))</f>
        <v>NCC-004</v>
      </c>
      <c r="C183" s="21" t="s">
        <v>3911</v>
      </c>
      <c r="D183" s="22"/>
      <c r="E183" s="22"/>
      <c r="F183" s="74">
        <v>0</v>
      </c>
      <c r="H183" s="13" t="s">
        <v>5308</v>
      </c>
    </row>
    <row r="184" spans="1:8" x14ac:dyDescent="0.25">
      <c r="A184" s="73" t="s">
        <v>2713</v>
      </c>
      <c r="B184" s="7" t="str">
        <f>IF(A184="","",A184&amp;"-"&amp;TEXT(COUNTIFS($A$4:A184,A184),"000"))</f>
        <v>NCC-005</v>
      </c>
      <c r="C184" s="21" t="s">
        <v>3912</v>
      </c>
      <c r="D184" s="22"/>
      <c r="E184" s="22"/>
      <c r="F184" s="74">
        <v>0</v>
      </c>
      <c r="H184" s="13" t="s">
        <v>5309</v>
      </c>
    </row>
    <row r="185" spans="1:8" x14ac:dyDescent="0.25">
      <c r="A185" s="73" t="s">
        <v>2713</v>
      </c>
      <c r="B185" s="7" t="str">
        <f>IF(A185="","",A185&amp;"-"&amp;TEXT(COUNTIFS($A$4:A185,A185),"000"))</f>
        <v>NCC-006</v>
      </c>
      <c r="C185" s="21" t="s">
        <v>3913</v>
      </c>
      <c r="D185" s="22"/>
      <c r="E185" s="22"/>
      <c r="F185" s="74">
        <v>0</v>
      </c>
      <c r="H185" s="13" t="s">
        <v>5310</v>
      </c>
    </row>
    <row r="186" spans="1:8" x14ac:dyDescent="0.25">
      <c r="A186" s="73" t="s">
        <v>2713</v>
      </c>
      <c r="B186" s="7" t="str">
        <f>IF(A186="","",A186&amp;"-"&amp;TEXT(COUNTIFS($A$4:A186,A186),"000"))</f>
        <v>NCC-007</v>
      </c>
      <c r="C186" s="21" t="s">
        <v>3914</v>
      </c>
      <c r="D186" s="22"/>
      <c r="E186" s="22"/>
      <c r="F186" s="74">
        <v>0</v>
      </c>
      <c r="H186" s="13" t="s">
        <v>5311</v>
      </c>
    </row>
    <row r="187" spans="1:8" x14ac:dyDescent="0.25">
      <c r="A187" s="73" t="s">
        <v>2713</v>
      </c>
      <c r="B187" s="7" t="str">
        <f>IF(A187="","",A187&amp;"-"&amp;TEXT(COUNTIFS($A$4:A187,A187),"000"))</f>
        <v>NCC-008</v>
      </c>
      <c r="C187" s="21" t="s">
        <v>3915</v>
      </c>
      <c r="D187" s="22"/>
      <c r="E187" s="22"/>
      <c r="F187" s="74">
        <v>0</v>
      </c>
      <c r="H187" s="13" t="s">
        <v>5312</v>
      </c>
    </row>
    <row r="188" spans="1:8" x14ac:dyDescent="0.25">
      <c r="A188" s="73" t="s">
        <v>2713</v>
      </c>
      <c r="B188" s="7" t="str">
        <f>IF(A188="","",A188&amp;"-"&amp;TEXT(COUNTIFS($A$4:A188,A188),"000"))</f>
        <v>NCC-009</v>
      </c>
      <c r="C188" s="21" t="s">
        <v>3916</v>
      </c>
      <c r="D188" s="22"/>
      <c r="E188" s="22"/>
      <c r="F188" s="74">
        <v>0</v>
      </c>
      <c r="H188" s="13" t="s">
        <v>5313</v>
      </c>
    </row>
    <row r="189" spans="1:8" x14ac:dyDescent="0.25">
      <c r="A189" s="73" t="s">
        <v>2713</v>
      </c>
      <c r="B189" s="7" t="str">
        <f>IF(A189="","",A189&amp;"-"&amp;TEXT(COUNTIFS($A$4:A189,A189),"000"))</f>
        <v>NCC-010</v>
      </c>
      <c r="C189" s="21" t="s">
        <v>3917</v>
      </c>
      <c r="D189" s="22"/>
      <c r="E189" s="22"/>
      <c r="F189" s="74">
        <v>0</v>
      </c>
      <c r="H189" s="13" t="s">
        <v>5314</v>
      </c>
    </row>
    <row r="190" spans="1:8" x14ac:dyDescent="0.25">
      <c r="A190" s="73" t="s">
        <v>2713</v>
      </c>
      <c r="B190" s="7" t="str">
        <f>IF(A190="","",A190&amp;"-"&amp;TEXT(COUNTIFS($A$4:A190,A190),"000"))</f>
        <v>NCC-011</v>
      </c>
      <c r="C190" s="21" t="s">
        <v>3918</v>
      </c>
      <c r="D190" s="22" t="s">
        <v>5298</v>
      </c>
      <c r="E190" s="22"/>
      <c r="F190" s="74">
        <v>0</v>
      </c>
      <c r="H190" s="13" t="s">
        <v>5315</v>
      </c>
    </row>
    <row r="191" spans="1:8" x14ac:dyDescent="0.25">
      <c r="A191" s="73" t="s">
        <v>2713</v>
      </c>
      <c r="B191" s="7" t="str">
        <f>IF(A191="","",A191&amp;"-"&amp;TEXT(COUNTIFS($A$4:A191,A191),"000"))</f>
        <v>NCC-012</v>
      </c>
      <c r="C191" s="21" t="s">
        <v>3919</v>
      </c>
      <c r="D191" s="22"/>
      <c r="E191" s="22"/>
      <c r="F191" s="74">
        <v>0</v>
      </c>
      <c r="H191" s="13" t="s">
        <v>5316</v>
      </c>
    </row>
    <row r="192" spans="1:8" x14ac:dyDescent="0.25">
      <c r="A192" s="73" t="s">
        <v>2713</v>
      </c>
      <c r="B192" s="7" t="str">
        <f>IF(A192="","",A192&amp;"-"&amp;TEXT(COUNTIFS($A$4:A192,A192),"000"))</f>
        <v>NCC-013</v>
      </c>
      <c r="C192" s="21" t="s">
        <v>3920</v>
      </c>
      <c r="D192" s="22" t="s">
        <v>5299</v>
      </c>
      <c r="E192" s="22"/>
      <c r="F192" s="74">
        <v>0</v>
      </c>
      <c r="H192" s="13" t="s">
        <v>5317</v>
      </c>
    </row>
    <row r="193" spans="1:8" x14ac:dyDescent="0.25">
      <c r="A193" s="73" t="s">
        <v>2713</v>
      </c>
      <c r="B193" s="7" t="str">
        <f>IF(A193="","",A193&amp;"-"&amp;TEXT(COUNTIFS($A$4:A193,A193),"000"))</f>
        <v>NCC-014</v>
      </c>
      <c r="C193" s="21" t="s">
        <v>3921</v>
      </c>
      <c r="D193" s="22" t="s">
        <v>5300</v>
      </c>
      <c r="E193" s="22"/>
      <c r="F193" s="74">
        <v>0</v>
      </c>
      <c r="H193" s="13" t="s">
        <v>5318</v>
      </c>
    </row>
    <row r="194" spans="1:8" x14ac:dyDescent="0.25">
      <c r="A194" s="73" t="s">
        <v>2713</v>
      </c>
      <c r="B194" s="7" t="str">
        <f>IF(A194="","",A194&amp;"-"&amp;TEXT(COUNTIFS($A$4:A194,A194),"000"))</f>
        <v>NCC-015</v>
      </c>
      <c r="C194" s="21" t="s">
        <v>3922</v>
      </c>
      <c r="D194" s="22"/>
      <c r="E194" s="22"/>
      <c r="F194" s="74">
        <v>0</v>
      </c>
      <c r="H194" s="13" t="s">
        <v>5319</v>
      </c>
    </row>
    <row r="195" spans="1:8" x14ac:dyDescent="0.25">
      <c r="A195" s="73" t="s">
        <v>2713</v>
      </c>
      <c r="B195" s="7" t="str">
        <f>IF(A195="","",A195&amp;"-"&amp;TEXT(COUNTIFS($A$4:A195,A195),"000"))</f>
        <v>NCC-016</v>
      </c>
      <c r="C195" s="21" t="s">
        <v>3923</v>
      </c>
      <c r="D195" s="22"/>
      <c r="E195" s="22"/>
      <c r="F195" s="74">
        <v>0</v>
      </c>
      <c r="H195" s="13" t="s">
        <v>5320</v>
      </c>
    </row>
    <row r="196" spans="1:8" x14ac:dyDescent="0.25">
      <c r="A196" s="73" t="s">
        <v>2713</v>
      </c>
      <c r="B196" s="7" t="str">
        <f>IF(A196="","",A196&amp;"-"&amp;TEXT(COUNTIFS($A$4:A196,A196),"000"))</f>
        <v>NCC-017</v>
      </c>
      <c r="C196" s="21" t="s">
        <v>3924</v>
      </c>
      <c r="D196" s="22"/>
      <c r="E196" s="22"/>
      <c r="F196" s="74">
        <v>0</v>
      </c>
      <c r="H196" s="13" t="s">
        <v>5321</v>
      </c>
    </row>
    <row r="197" spans="1:8" x14ac:dyDescent="0.25">
      <c r="A197" s="73" t="s">
        <v>2713</v>
      </c>
      <c r="B197" s="7" t="str">
        <f>IF(A197="","",A197&amp;"-"&amp;TEXT(COUNTIFS($A$4:A197,A197),"000"))</f>
        <v>NCC-018</v>
      </c>
      <c r="C197" s="21" t="s">
        <v>3925</v>
      </c>
      <c r="D197" s="22"/>
      <c r="E197" s="22"/>
      <c r="F197" s="74">
        <v>0</v>
      </c>
      <c r="H197" s="13" t="s">
        <v>5322</v>
      </c>
    </row>
    <row r="198" spans="1:8" x14ac:dyDescent="0.25">
      <c r="A198" s="73" t="s">
        <v>2713</v>
      </c>
      <c r="B198" s="7" t="str">
        <f>IF(A198="","",A198&amp;"-"&amp;TEXT(COUNTIFS($A$4:A198,A198),"000"))</f>
        <v>NCC-019</v>
      </c>
      <c r="C198" s="21" t="s">
        <v>3926</v>
      </c>
      <c r="D198" s="22"/>
      <c r="E198" s="22"/>
      <c r="F198" s="74">
        <v>0</v>
      </c>
      <c r="H198" s="13" t="s">
        <v>5323</v>
      </c>
    </row>
    <row r="199" spans="1:8" x14ac:dyDescent="0.25">
      <c r="A199" s="73" t="s">
        <v>2713</v>
      </c>
      <c r="B199" s="7" t="str">
        <f>IF(A199="","",A199&amp;"-"&amp;TEXT(COUNTIFS($A$4:A199,A199),"000"))</f>
        <v>NCC-020</v>
      </c>
      <c r="C199" s="21" t="s">
        <v>3927</v>
      </c>
      <c r="D199" s="22" t="s">
        <v>5301</v>
      </c>
      <c r="E199" s="22"/>
      <c r="F199" s="74">
        <v>0</v>
      </c>
      <c r="H199" s="13" t="s">
        <v>5324</v>
      </c>
    </row>
    <row r="200" spans="1:8" x14ac:dyDescent="0.25">
      <c r="A200" s="73" t="s">
        <v>2713</v>
      </c>
      <c r="B200" s="7" t="str">
        <f>IF(A200="","",A200&amp;"-"&amp;TEXT(COUNTIFS($A$4:A200,A200),"000"))</f>
        <v>NCC-021</v>
      </c>
      <c r="C200" s="21" t="s">
        <v>3928</v>
      </c>
      <c r="D200" s="22" t="s">
        <v>5302</v>
      </c>
      <c r="E200" s="22"/>
      <c r="F200" s="74">
        <v>0</v>
      </c>
      <c r="H200" s="13" t="s">
        <v>5325</v>
      </c>
    </row>
    <row r="201" spans="1:8" x14ac:dyDescent="0.25">
      <c r="A201" s="73" t="s">
        <v>2713</v>
      </c>
      <c r="B201" s="7" t="str">
        <f>IF(A201="","",A201&amp;"-"&amp;TEXT(COUNTIFS($A$4:A201,A201),"000"))</f>
        <v>NCC-022</v>
      </c>
      <c r="C201" s="21" t="s">
        <v>3929</v>
      </c>
      <c r="D201" s="22" t="s">
        <v>5303</v>
      </c>
      <c r="E201" s="22"/>
      <c r="F201" s="74">
        <v>0</v>
      </c>
      <c r="H201" s="13" t="s">
        <v>5326</v>
      </c>
    </row>
    <row r="202" spans="1:8" x14ac:dyDescent="0.25">
      <c r="A202" s="73" t="s">
        <v>2713</v>
      </c>
      <c r="B202" s="7" t="str">
        <f>IF(A202="","",A202&amp;"-"&amp;TEXT(COUNTIFS($A$4:A202,A202),"000"))</f>
        <v>NCC-023</v>
      </c>
      <c r="C202" s="21" t="s">
        <v>3930</v>
      </c>
      <c r="D202" s="22" t="s">
        <v>5304</v>
      </c>
      <c r="E202" s="22"/>
      <c r="F202" s="74">
        <v>0</v>
      </c>
      <c r="H202" s="13" t="s">
        <v>5327</v>
      </c>
    </row>
    <row r="203" spans="1:8" x14ac:dyDescent="0.25">
      <c r="A203" s="73" t="s">
        <v>2713</v>
      </c>
      <c r="B203" s="75" t="str">
        <f>IF(A203="","",A203&amp;"-"&amp;TEXT(COUNTIFS($A$4:A203,A203),"000"))</f>
        <v>NCC-024</v>
      </c>
      <c r="C203" s="76" t="s">
        <v>3931</v>
      </c>
      <c r="D203" s="77"/>
      <c r="E203" s="77"/>
      <c r="F203" s="74">
        <v>0</v>
      </c>
      <c r="H203" s="13" t="s">
        <v>5328</v>
      </c>
    </row>
    <row r="204" spans="1:8" x14ac:dyDescent="0.25">
      <c r="A204" s="73" t="s">
        <v>2713</v>
      </c>
      <c r="B204" s="75" t="str">
        <f>IF(A204="","",A204&amp;"-"&amp;TEXT(COUNTIFS($A$4:A204,A204),"000"))</f>
        <v>NCC-025</v>
      </c>
      <c r="C204" s="76" t="s">
        <v>3932</v>
      </c>
      <c r="D204" s="77"/>
      <c r="E204" s="77"/>
      <c r="F204" s="74">
        <v>0</v>
      </c>
      <c r="H204" s="13" t="s">
        <v>5329</v>
      </c>
    </row>
  </sheetData>
  <sheetProtection insertRows="0" sort="0" autoFilter="0"/>
  <dataValidations count="1">
    <dataValidation type="list" allowBlank="1" showInputMessage="1" showErrorMessage="1" sqref="A4:A179">
      <formula1>"NCC, KH"</formula1>
    </dataValidation>
  </dataValidation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AD3018"/>
  <sheetViews>
    <sheetView tabSelected="1" workbookViewId="0">
      <pane ySplit="3" topLeftCell="A2989" activePane="bottomLeft" state="frozen"/>
      <selection activeCell="C32" sqref="C32"/>
      <selection pane="bottomLeft" activeCell="F3004" sqref="F3004"/>
    </sheetView>
  </sheetViews>
  <sheetFormatPr defaultRowHeight="15.75" x14ac:dyDescent="0.25"/>
  <cols>
    <col min="1" max="1" width="24.28515625" style="13" customWidth="1"/>
    <col min="2" max="2" width="21.7109375" style="13" customWidth="1"/>
    <col min="3" max="3" width="19.140625" style="13" customWidth="1"/>
    <col min="4" max="4" width="37.140625" style="13" customWidth="1"/>
    <col min="5" max="5" width="14.28515625" style="13" customWidth="1"/>
    <col min="6" max="6" width="34.5703125" style="13" customWidth="1"/>
    <col min="7" max="7" width="20.85546875" style="13" customWidth="1"/>
    <col min="8" max="8" width="58.140625" style="13" bestFit="1" customWidth="1"/>
    <col min="9" max="9" width="41.5703125" style="13" customWidth="1"/>
    <col min="10" max="10" width="10.28515625" style="10" customWidth="1"/>
    <col min="11" max="11" width="10.140625" style="10" customWidth="1"/>
    <col min="12" max="12" width="15.140625" style="10" customWidth="1"/>
    <col min="13" max="13" width="9.140625" style="10"/>
    <col min="14" max="14" width="24.42578125" style="10" customWidth="1"/>
    <col min="15" max="15" width="19.140625" style="13" customWidth="1"/>
    <col min="16" max="16" width="21.85546875" style="53" customWidth="1"/>
    <col min="17" max="21" width="21.85546875" style="13" customWidth="1"/>
    <col min="22" max="22" width="28.7109375" style="13" customWidth="1"/>
    <col min="23" max="23" width="31.42578125" style="13" customWidth="1"/>
    <col min="24" max="16384" width="9.140625" style="13"/>
  </cols>
  <sheetData>
    <row r="1" spans="1:30" x14ac:dyDescent="0.25">
      <c r="A1" s="9" t="s">
        <v>2690</v>
      </c>
      <c r="B1" s="11"/>
      <c r="C1" s="9"/>
      <c r="D1" s="12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</row>
    <row r="2" spans="1:30" x14ac:dyDescent="0.25">
      <c r="A2" s="59" t="s">
        <v>2691</v>
      </c>
      <c r="B2" s="60" t="s">
        <v>2709</v>
      </c>
      <c r="C2" s="60" t="s">
        <v>2707</v>
      </c>
      <c r="D2" s="60" t="s">
        <v>2706</v>
      </c>
      <c r="E2" s="60" t="s">
        <v>2692</v>
      </c>
      <c r="F2" s="60" t="s">
        <v>2687</v>
      </c>
      <c r="G2" s="60" t="s">
        <v>2701</v>
      </c>
      <c r="H2" s="60" t="s">
        <v>2702</v>
      </c>
      <c r="I2" s="60" t="s">
        <v>2720</v>
      </c>
      <c r="J2" s="60" t="s">
        <v>4490</v>
      </c>
      <c r="K2" s="60" t="s">
        <v>4491</v>
      </c>
      <c r="L2" s="60" t="s">
        <v>2693</v>
      </c>
      <c r="M2" s="60" t="s">
        <v>4546</v>
      </c>
      <c r="N2" s="60" t="s">
        <v>4937</v>
      </c>
      <c r="O2" s="60" t="s">
        <v>2696</v>
      </c>
      <c r="P2" s="60" t="s">
        <v>2694</v>
      </c>
      <c r="Q2" s="60" t="s">
        <v>2695</v>
      </c>
      <c r="R2" s="60" t="s">
        <v>2697</v>
      </c>
      <c r="S2" s="60" t="s">
        <v>2698</v>
      </c>
      <c r="T2" s="60" t="s">
        <v>2699</v>
      </c>
      <c r="U2" s="60" t="s">
        <v>2700</v>
      </c>
      <c r="V2" s="60" t="s">
        <v>4539</v>
      </c>
      <c r="W2" s="61" t="s">
        <v>5291</v>
      </c>
    </row>
    <row r="3" spans="1:30" s="51" customFormat="1" x14ac:dyDescent="0.25">
      <c r="A3" s="79" t="s">
        <v>4540</v>
      </c>
      <c r="B3" s="35"/>
      <c r="C3" s="35"/>
      <c r="D3" s="35"/>
      <c r="E3" s="35"/>
      <c r="F3" s="35"/>
      <c r="G3" s="35"/>
      <c r="H3" s="35"/>
      <c r="I3" s="35"/>
      <c r="J3" s="35"/>
      <c r="K3" s="35"/>
      <c r="L3" s="35">
        <f>SUBTOTAL(9,L4:L740)</f>
        <v>91792</v>
      </c>
      <c r="M3" s="35"/>
      <c r="N3" s="35">
        <f>SUBTOTAL(9,N4:N740)</f>
        <v>392151302</v>
      </c>
      <c r="O3" s="35">
        <f>SUBTOTAL(9,O4:O740)</f>
        <v>7562681694</v>
      </c>
      <c r="P3" s="35"/>
      <c r="Q3" s="35">
        <f>SUBTOTAL(9,Q4:Q740)</f>
        <v>635139772</v>
      </c>
      <c r="R3" s="35">
        <f>SUBTOTAL(9,R4:R740)</f>
        <v>8197821466</v>
      </c>
      <c r="S3" s="35"/>
      <c r="T3" s="35"/>
      <c r="U3" s="35"/>
      <c r="V3" s="35"/>
      <c r="W3" s="110"/>
      <c r="X3" s="13"/>
      <c r="Y3" s="13"/>
      <c r="Z3" s="13"/>
      <c r="AA3" s="13"/>
      <c r="AB3" s="13"/>
      <c r="AC3" s="13"/>
      <c r="AD3" s="13"/>
    </row>
    <row r="4" spans="1:30" x14ac:dyDescent="0.25">
      <c r="A4" s="80">
        <v>45295</v>
      </c>
      <c r="B4" s="6" t="s">
        <v>2708</v>
      </c>
      <c r="C4" s="100" t="s">
        <v>5338</v>
      </c>
      <c r="D4" s="21" t="s">
        <v>4554</v>
      </c>
      <c r="E4" s="23" t="s">
        <v>2616</v>
      </c>
      <c r="F4" s="27" t="str">
        <f>IF(E4="","",INDEX(DM_HANG_HOA!B:B,MATCH(E4,DM_HANG_HOA!A:A,0)))</f>
        <v>Giáp buộc lõi thép SDLT 2460-F dùng cho dây bọc cách điện đường kính dây dẫn 23,4-27,9mm</v>
      </c>
      <c r="G4" s="26" t="s">
        <v>4545</v>
      </c>
      <c r="H4" s="27" t="str">
        <f>IF(G4="","",INDEX(DM_DOI_TUONG!C:C,MATCH(G4,DM_DOI_TUONG!B:B,0)))</f>
        <v>Công ty CP Tuấn Ân Long An</v>
      </c>
      <c r="I4" s="69" t="str">
        <f>IFERROR(INDEX(DM_NGHIEP_VU!D:D,MATCH(J4&amp;K4,DM_NGHIEP_VU!G:G,0)),"")</f>
        <v>Nhập kho - nhập mua hàng ghi nhận công nợ</v>
      </c>
      <c r="J4" s="29" t="s">
        <v>4977</v>
      </c>
      <c r="K4" s="29" t="s">
        <v>4494</v>
      </c>
      <c r="L4" s="26">
        <v>625</v>
      </c>
      <c r="M4" s="26" t="s">
        <v>4547</v>
      </c>
      <c r="N4" s="26">
        <v>45900</v>
      </c>
      <c r="O4" s="7">
        <f t="shared" ref="O4:O67" si="0">+L4*N4</f>
        <v>28687500</v>
      </c>
      <c r="P4" s="52">
        <v>0.08</v>
      </c>
      <c r="Q4" s="7">
        <f t="shared" ref="Q4:Q67" si="1">+O4*P4</f>
        <v>2295000</v>
      </c>
      <c r="R4" s="7">
        <f t="shared" ref="R4:R67" si="2">+O4+Q4</f>
        <v>30982500</v>
      </c>
      <c r="S4" s="23">
        <v>13</v>
      </c>
      <c r="T4" s="23"/>
      <c r="U4" s="23"/>
      <c r="V4" s="23"/>
      <c r="W4" s="74"/>
    </row>
    <row r="5" spans="1:30" x14ac:dyDescent="0.25">
      <c r="A5" s="80">
        <v>45295</v>
      </c>
      <c r="B5" s="6" t="s">
        <v>2708</v>
      </c>
      <c r="C5" s="100" t="s">
        <v>5338</v>
      </c>
      <c r="D5" s="21" t="s">
        <v>4554</v>
      </c>
      <c r="E5" s="23" t="s">
        <v>6</v>
      </c>
      <c r="F5" s="27" t="str">
        <f>IF(E5="","",INDEX(DM_HANG_HOA!B:B,MATCH(E5,DM_HANG_HOA!A:A,0)))</f>
        <v>Fuselink 6K - Tuấn Ân</v>
      </c>
      <c r="G5" s="26" t="s">
        <v>4545</v>
      </c>
      <c r="H5" s="27" t="str">
        <f>IF(G5="","",INDEX(DM_DOI_TUONG!C:C,MATCH(G5,DM_DOI_TUONG!B:B,0)))</f>
        <v>Công ty CP Tuấn Ân Long An</v>
      </c>
      <c r="I5" s="69" t="str">
        <f>IFERROR(INDEX(DM_NGHIEP_VU!D:D,MATCH(J5&amp;K5,DM_NGHIEP_VU!G:G,0)),"")</f>
        <v>Nhập kho - nhập mua hàng ghi nhận công nợ</v>
      </c>
      <c r="J5" s="29" t="s">
        <v>4977</v>
      </c>
      <c r="K5" s="29" t="s">
        <v>4494</v>
      </c>
      <c r="L5" s="26">
        <v>100</v>
      </c>
      <c r="M5" s="26" t="s">
        <v>4547</v>
      </c>
      <c r="N5" s="26">
        <v>20700</v>
      </c>
      <c r="O5" s="7">
        <f t="shared" si="0"/>
        <v>2070000</v>
      </c>
      <c r="P5" s="52">
        <v>0.08</v>
      </c>
      <c r="Q5" s="7">
        <f t="shared" si="1"/>
        <v>165600</v>
      </c>
      <c r="R5" s="7">
        <f t="shared" si="2"/>
        <v>2235600</v>
      </c>
      <c r="S5" s="23">
        <v>13</v>
      </c>
      <c r="T5" s="23"/>
      <c r="U5" s="23"/>
      <c r="V5" s="23"/>
      <c r="W5" s="74"/>
    </row>
    <row r="6" spans="1:30" x14ac:dyDescent="0.25">
      <c r="A6" s="80">
        <v>45295</v>
      </c>
      <c r="B6" s="6" t="s">
        <v>2708</v>
      </c>
      <c r="C6" s="100" t="s">
        <v>5338</v>
      </c>
      <c r="D6" s="21" t="s">
        <v>4554</v>
      </c>
      <c r="E6" s="23" t="s">
        <v>7</v>
      </c>
      <c r="F6" s="27" t="str">
        <f>IF(E6="","",INDEX(DM_HANG_HOA!B:B,MATCH(E6,DM_HANG_HOA!A:A,0)))</f>
        <v>Fuselink 8K - Tuấn Ân</v>
      </c>
      <c r="G6" s="26" t="s">
        <v>4545</v>
      </c>
      <c r="H6" s="27" t="str">
        <f>IF(G6="","",INDEX(DM_DOI_TUONG!C:C,MATCH(G6,DM_DOI_TUONG!B:B,0)))</f>
        <v>Công ty CP Tuấn Ân Long An</v>
      </c>
      <c r="I6" s="69" t="str">
        <f>IFERROR(INDEX(DM_NGHIEP_VU!D:D,MATCH(J6&amp;K6,DM_NGHIEP_VU!G:G,0)),"")</f>
        <v>Nhập kho - nhập mua hàng ghi nhận công nợ</v>
      </c>
      <c r="J6" s="29" t="s">
        <v>4977</v>
      </c>
      <c r="K6" s="29" t="s">
        <v>4494</v>
      </c>
      <c r="L6" s="26">
        <v>100</v>
      </c>
      <c r="M6" s="26" t="s">
        <v>4547</v>
      </c>
      <c r="N6" s="26">
        <v>21600</v>
      </c>
      <c r="O6" s="7">
        <f t="shared" si="0"/>
        <v>2160000</v>
      </c>
      <c r="P6" s="52">
        <v>0.08</v>
      </c>
      <c r="Q6" s="7">
        <f t="shared" si="1"/>
        <v>172800</v>
      </c>
      <c r="R6" s="7">
        <f t="shared" si="2"/>
        <v>2332800</v>
      </c>
      <c r="S6" s="23">
        <v>13</v>
      </c>
      <c r="T6" s="23"/>
      <c r="U6" s="23"/>
      <c r="V6" s="23"/>
      <c r="W6" s="74"/>
    </row>
    <row r="7" spans="1:30" x14ac:dyDescent="0.25">
      <c r="A7" s="81">
        <v>45295</v>
      </c>
      <c r="B7" s="6" t="s">
        <v>2708</v>
      </c>
      <c r="C7" s="100" t="s">
        <v>5338</v>
      </c>
      <c r="D7" s="21" t="s">
        <v>4554</v>
      </c>
      <c r="E7" s="23" t="s">
        <v>8</v>
      </c>
      <c r="F7" s="27" t="str">
        <f>IF(E7="","",INDEX(DM_HANG_HOA!B:B,MATCH(E7,DM_HANG_HOA!A:A,0)))</f>
        <v>Fuselink 10K - Tuấn Ân</v>
      </c>
      <c r="G7" s="26" t="s">
        <v>4545</v>
      </c>
      <c r="H7" s="27" t="str">
        <f>IF(G7="","",INDEX(DM_DOI_TUONG!C:C,MATCH(G7,DM_DOI_TUONG!B:B,0)))</f>
        <v>Công ty CP Tuấn Ân Long An</v>
      </c>
      <c r="I7" s="69" t="str">
        <f>IFERROR(INDEX(DM_NGHIEP_VU!D:D,MATCH(J7&amp;K7,DM_NGHIEP_VU!G:G,0)),"")</f>
        <v>Nhập kho - nhập mua hàng ghi nhận công nợ</v>
      </c>
      <c r="J7" s="29" t="s">
        <v>4977</v>
      </c>
      <c r="K7" s="29" t="s">
        <v>4494</v>
      </c>
      <c r="L7" s="26">
        <v>50</v>
      </c>
      <c r="M7" s="26" t="s">
        <v>4547</v>
      </c>
      <c r="N7" s="26">
        <v>22700</v>
      </c>
      <c r="O7" s="7">
        <f t="shared" si="0"/>
        <v>1135000</v>
      </c>
      <c r="P7" s="52">
        <v>0.08</v>
      </c>
      <c r="Q7" s="7">
        <f t="shared" si="1"/>
        <v>90800</v>
      </c>
      <c r="R7" s="7">
        <f t="shared" si="2"/>
        <v>1225800</v>
      </c>
      <c r="S7" s="23">
        <v>13</v>
      </c>
      <c r="T7" s="23"/>
      <c r="U7" s="23"/>
      <c r="V7" s="23"/>
      <c r="W7" s="74"/>
    </row>
    <row r="8" spans="1:30" x14ac:dyDescent="0.25">
      <c r="A8" s="81">
        <v>45295</v>
      </c>
      <c r="B8" s="6" t="s">
        <v>2708</v>
      </c>
      <c r="C8" s="100" t="s">
        <v>5338</v>
      </c>
      <c r="D8" s="21" t="s">
        <v>4554</v>
      </c>
      <c r="E8" s="23" t="s">
        <v>76</v>
      </c>
      <c r="F8" s="27" t="str">
        <f>IF(E8="","",INDEX(DM_HANG_HOA!B:B,MATCH(E8,DM_HANG_HOA!A:A,0)))</f>
        <v>LBFCO 100A - 27KV-150KV BIL - Polymer (không bass)</v>
      </c>
      <c r="G8" s="26" t="s">
        <v>4545</v>
      </c>
      <c r="H8" s="27" t="str">
        <f>IF(G8="","",INDEX(DM_DOI_TUONG!C:C,MATCH(G8,DM_DOI_TUONG!B:B,0)))</f>
        <v>Công ty CP Tuấn Ân Long An</v>
      </c>
      <c r="I8" s="69" t="str">
        <f>IFERROR(INDEX(DM_NGHIEP_VU!D:D,MATCH(J8&amp;K8,DM_NGHIEP_VU!G:G,0)),"")</f>
        <v>Nhập kho - nhập mua hàng ghi nhận công nợ</v>
      </c>
      <c r="J8" s="29" t="s">
        <v>4977</v>
      </c>
      <c r="K8" s="29" t="s">
        <v>4494</v>
      </c>
      <c r="L8" s="26">
        <v>15</v>
      </c>
      <c r="M8" s="26" t="s">
        <v>4547</v>
      </c>
      <c r="N8" s="26">
        <v>1302900</v>
      </c>
      <c r="O8" s="7">
        <f t="shared" si="0"/>
        <v>19543500</v>
      </c>
      <c r="P8" s="52">
        <v>0.08</v>
      </c>
      <c r="Q8" s="7">
        <f t="shared" si="1"/>
        <v>1563480</v>
      </c>
      <c r="R8" s="7">
        <f t="shared" si="2"/>
        <v>21106980</v>
      </c>
      <c r="S8" s="23">
        <v>13</v>
      </c>
      <c r="T8" s="23"/>
      <c r="U8" s="23"/>
      <c r="V8" s="23"/>
      <c r="W8" s="74"/>
    </row>
    <row r="9" spans="1:30" x14ac:dyDescent="0.25">
      <c r="A9" s="81">
        <v>45295</v>
      </c>
      <c r="B9" s="6" t="s">
        <v>2708</v>
      </c>
      <c r="C9" s="100" t="s">
        <v>5338</v>
      </c>
      <c r="D9" s="21" t="s">
        <v>4554</v>
      </c>
      <c r="E9" s="23" t="s">
        <v>78</v>
      </c>
      <c r="F9" s="27" t="str">
        <f>IF(E9="","",INDEX(DM_HANG_HOA!B:B,MATCH(E9,DM_HANG_HOA!A:A,0)))</f>
        <v>Bass FCO</v>
      </c>
      <c r="G9" s="26" t="s">
        <v>4545</v>
      </c>
      <c r="H9" s="27" t="str">
        <f>IF(G9="","",INDEX(DM_DOI_TUONG!C:C,MATCH(G9,DM_DOI_TUONG!B:B,0)))</f>
        <v>Công ty CP Tuấn Ân Long An</v>
      </c>
      <c r="I9" s="69" t="str">
        <f>IFERROR(INDEX(DM_NGHIEP_VU!D:D,MATCH(J9&amp;K9,DM_NGHIEP_VU!G:G,0)),"")</f>
        <v>Nhập kho - nhập mua hàng ghi nhận công nợ</v>
      </c>
      <c r="J9" s="29" t="s">
        <v>4977</v>
      </c>
      <c r="K9" s="29" t="s">
        <v>4494</v>
      </c>
      <c r="L9" s="26">
        <v>15</v>
      </c>
      <c r="M9" s="26" t="s">
        <v>4547</v>
      </c>
      <c r="N9" s="26">
        <v>52800</v>
      </c>
      <c r="O9" s="7">
        <f t="shared" si="0"/>
        <v>792000</v>
      </c>
      <c r="P9" s="52">
        <v>0.08</v>
      </c>
      <c r="Q9" s="7">
        <f t="shared" si="1"/>
        <v>63360</v>
      </c>
      <c r="R9" s="7">
        <f t="shared" si="2"/>
        <v>855360</v>
      </c>
      <c r="S9" s="23">
        <v>13</v>
      </c>
      <c r="T9" s="23"/>
      <c r="U9" s="23"/>
      <c r="V9" s="23"/>
      <c r="W9" s="74"/>
    </row>
    <row r="10" spans="1:30" x14ac:dyDescent="0.25">
      <c r="A10" s="81">
        <v>45295</v>
      </c>
      <c r="B10" s="6" t="s">
        <v>2708</v>
      </c>
      <c r="C10" s="100" t="s">
        <v>5338</v>
      </c>
      <c r="D10" s="21" t="s">
        <v>4554</v>
      </c>
      <c r="E10" s="23" t="s">
        <v>83</v>
      </c>
      <c r="F10" s="27" t="str">
        <f>IF(E10="","",INDEX(DM_HANG_HOA!B:B,MATCH(E10,DM_HANG_HOA!A:A,0)))</f>
        <v xml:space="preserve">Cần   LBFCO   100A - 27KV </v>
      </c>
      <c r="G10" s="26" t="s">
        <v>4545</v>
      </c>
      <c r="H10" s="27" t="str">
        <f>IF(G10="","",INDEX(DM_DOI_TUONG!C:C,MATCH(G10,DM_DOI_TUONG!B:B,0)))</f>
        <v>Công ty CP Tuấn Ân Long An</v>
      </c>
      <c r="I10" s="69" t="str">
        <f>IFERROR(INDEX(DM_NGHIEP_VU!D:D,MATCH(J10&amp;K10,DM_NGHIEP_VU!G:G,0)),"")</f>
        <v>Nhập kho - nhập mua hàng ghi nhận công nợ</v>
      </c>
      <c r="J10" s="29" t="s">
        <v>4977</v>
      </c>
      <c r="K10" s="29" t="s">
        <v>4494</v>
      </c>
      <c r="L10" s="26">
        <v>3</v>
      </c>
      <c r="M10" s="26" t="s">
        <v>4547</v>
      </c>
      <c r="N10" s="26">
        <v>721600</v>
      </c>
      <c r="O10" s="7">
        <f t="shared" si="0"/>
        <v>2164800</v>
      </c>
      <c r="P10" s="52">
        <v>0.08</v>
      </c>
      <c r="Q10" s="7">
        <f t="shared" si="1"/>
        <v>173184</v>
      </c>
      <c r="R10" s="7">
        <f t="shared" si="2"/>
        <v>2337984</v>
      </c>
      <c r="S10" s="23">
        <v>13</v>
      </c>
      <c r="T10" s="23"/>
      <c r="U10" s="23"/>
      <c r="V10" s="23"/>
      <c r="W10" s="74"/>
    </row>
    <row r="11" spans="1:30" x14ac:dyDescent="0.25">
      <c r="A11" s="81">
        <v>45295</v>
      </c>
      <c r="B11" s="6" t="s">
        <v>2708</v>
      </c>
      <c r="C11" s="100" t="s">
        <v>5338</v>
      </c>
      <c r="D11" s="21" t="s">
        <v>4554</v>
      </c>
      <c r="E11" s="23" t="s">
        <v>84</v>
      </c>
      <c r="F11" s="27" t="str">
        <f>IF(E11="","",INDEX(DM_HANG_HOA!B:B,MATCH(E11,DM_HANG_HOA!A:A,0)))</f>
        <v>Cần   LBFCO   200A - 27KV</v>
      </c>
      <c r="G11" s="26" t="s">
        <v>4545</v>
      </c>
      <c r="H11" s="27" t="str">
        <f>IF(G11="","",INDEX(DM_DOI_TUONG!C:C,MATCH(G11,DM_DOI_TUONG!B:B,0)))</f>
        <v>Công ty CP Tuấn Ân Long An</v>
      </c>
      <c r="I11" s="69" t="str">
        <f>IFERROR(INDEX(DM_NGHIEP_VU!D:D,MATCH(J11&amp;K11,DM_NGHIEP_VU!G:G,0)),"")</f>
        <v>Nhập kho - nhập mua hàng ghi nhận công nợ</v>
      </c>
      <c r="J11" s="29" t="s">
        <v>4977</v>
      </c>
      <c r="K11" s="29" t="s">
        <v>4494</v>
      </c>
      <c r="L11" s="26">
        <v>4</v>
      </c>
      <c r="M11" s="26" t="s">
        <v>4547</v>
      </c>
      <c r="N11" s="26">
        <v>790400</v>
      </c>
      <c r="O11" s="7">
        <f t="shared" si="0"/>
        <v>3161600</v>
      </c>
      <c r="P11" s="52">
        <v>0.08</v>
      </c>
      <c r="Q11" s="7">
        <f t="shared" si="1"/>
        <v>252928</v>
      </c>
      <c r="R11" s="7">
        <f t="shared" si="2"/>
        <v>3414528</v>
      </c>
      <c r="S11" s="23">
        <v>13</v>
      </c>
      <c r="T11" s="23"/>
      <c r="U11" s="23"/>
      <c r="V11" s="23"/>
      <c r="W11" s="74"/>
    </row>
    <row r="12" spans="1:30" x14ac:dyDescent="0.25">
      <c r="A12" s="81">
        <v>45295</v>
      </c>
      <c r="B12" s="6" t="s">
        <v>2708</v>
      </c>
      <c r="C12" s="100" t="s">
        <v>5338</v>
      </c>
      <c r="D12" s="21" t="s">
        <v>4554</v>
      </c>
      <c r="E12" s="23" t="s">
        <v>106</v>
      </c>
      <c r="F12" s="27" t="str">
        <f>IF(E12="","",INDEX(DM_HANG_HOA!B:B,MATCH(E12,DM_HANG_HOA!A:A,0)))</f>
        <v>LTD 800A - 38KV - 120KN (không cosse)</v>
      </c>
      <c r="G12" s="26" t="s">
        <v>4545</v>
      </c>
      <c r="H12" s="27" t="str">
        <f>IF(G12="","",INDEX(DM_DOI_TUONG!C:C,MATCH(G12,DM_DOI_TUONG!B:B,0)))</f>
        <v>Công ty CP Tuấn Ân Long An</v>
      </c>
      <c r="I12" s="69" t="str">
        <f>IFERROR(INDEX(DM_NGHIEP_VU!D:D,MATCH(J12&amp;K12,DM_NGHIEP_VU!G:G,0)),"")</f>
        <v>Nhập kho - nhập mua hàng ghi nhận công nợ</v>
      </c>
      <c r="J12" s="29" t="s">
        <v>4977</v>
      </c>
      <c r="K12" s="29" t="s">
        <v>4494</v>
      </c>
      <c r="L12" s="26">
        <v>9</v>
      </c>
      <c r="M12" s="26" t="s">
        <v>4547</v>
      </c>
      <c r="N12" s="26">
        <v>1619700</v>
      </c>
      <c r="O12" s="7">
        <f t="shared" si="0"/>
        <v>14577300</v>
      </c>
      <c r="P12" s="52">
        <v>0.08</v>
      </c>
      <c r="Q12" s="7">
        <f t="shared" si="1"/>
        <v>1166184</v>
      </c>
      <c r="R12" s="7">
        <f t="shared" si="2"/>
        <v>15743484</v>
      </c>
      <c r="S12" s="23">
        <v>13</v>
      </c>
      <c r="T12" s="23"/>
      <c r="U12" s="23"/>
      <c r="V12" s="23"/>
      <c r="W12" s="74"/>
    </row>
    <row r="13" spans="1:30" x14ac:dyDescent="0.25">
      <c r="A13" s="81">
        <v>45295</v>
      </c>
      <c r="B13" s="6" t="s">
        <v>2708</v>
      </c>
      <c r="C13" s="100" t="s">
        <v>5338</v>
      </c>
      <c r="D13" s="21" t="s">
        <v>4554</v>
      </c>
      <c r="E13" s="23" t="s">
        <v>96</v>
      </c>
      <c r="F13" s="27" t="str">
        <f>IF(E13="","",INDEX(DM_HANG_HOA!B:B,MATCH(E13,DM_HANG_HOA!A:A,0)))</f>
        <v>LA 18KV - MCOV  15.3 - 10KA</v>
      </c>
      <c r="G13" s="26" t="s">
        <v>4545</v>
      </c>
      <c r="H13" s="27" t="str">
        <f>IF(G13="","",INDEX(DM_DOI_TUONG!C:C,MATCH(G13,DM_DOI_TUONG!B:B,0)))</f>
        <v>Công ty CP Tuấn Ân Long An</v>
      </c>
      <c r="I13" s="69" t="str">
        <f>IFERROR(INDEX(DM_NGHIEP_VU!D:D,MATCH(J13&amp;K13,DM_NGHIEP_VU!G:G,0)),"")</f>
        <v>Nhập kho - nhập mua hàng ghi nhận công nợ</v>
      </c>
      <c r="J13" s="29" t="s">
        <v>4977</v>
      </c>
      <c r="K13" s="29" t="s">
        <v>4494</v>
      </c>
      <c r="L13" s="26">
        <v>20</v>
      </c>
      <c r="M13" s="26" t="s">
        <v>4547</v>
      </c>
      <c r="N13" s="26">
        <v>732500</v>
      </c>
      <c r="O13" s="7">
        <f t="shared" si="0"/>
        <v>14650000</v>
      </c>
      <c r="P13" s="52">
        <v>0.08</v>
      </c>
      <c r="Q13" s="7">
        <f t="shared" si="1"/>
        <v>1172000</v>
      </c>
      <c r="R13" s="7">
        <f t="shared" si="2"/>
        <v>15822000</v>
      </c>
      <c r="S13" s="23">
        <v>13</v>
      </c>
      <c r="T13" s="23"/>
      <c r="U13" s="23"/>
      <c r="V13" s="23"/>
      <c r="W13" s="74"/>
    </row>
    <row r="14" spans="1:30" x14ac:dyDescent="0.25">
      <c r="A14" s="81">
        <v>45295</v>
      </c>
      <c r="B14" s="6" t="s">
        <v>2708</v>
      </c>
      <c r="C14" s="100" t="s">
        <v>5338</v>
      </c>
      <c r="D14" s="21" t="s">
        <v>4554</v>
      </c>
      <c r="E14" s="23" t="s">
        <v>1109</v>
      </c>
      <c r="F14" s="27" t="str">
        <f>IF(E14="","",INDEX(DM_HANG_HOA!B:B,MATCH(E14,DM_HANG_HOA!A:A,0)))</f>
        <v>Cosse ép Cu-Al  120mm2-N-TA dài 86mm chiều dài ép dây 42mm</v>
      </c>
      <c r="G14" s="26" t="s">
        <v>4545</v>
      </c>
      <c r="H14" s="27" t="str">
        <f>IF(G14="","",INDEX(DM_DOI_TUONG!C:C,MATCH(G14,DM_DOI_TUONG!B:B,0)))</f>
        <v>Công ty CP Tuấn Ân Long An</v>
      </c>
      <c r="I14" s="69" t="str">
        <f>IFERROR(INDEX(DM_NGHIEP_VU!D:D,MATCH(J14&amp;K14,DM_NGHIEP_VU!G:G,0)),"")</f>
        <v>Nhập kho - nhập mua hàng ghi nhận công nợ</v>
      </c>
      <c r="J14" s="29" t="s">
        <v>4977</v>
      </c>
      <c r="K14" s="29" t="s">
        <v>4494</v>
      </c>
      <c r="L14" s="26">
        <v>50</v>
      </c>
      <c r="M14" s="26" t="s">
        <v>4547</v>
      </c>
      <c r="N14" s="26">
        <v>41600</v>
      </c>
      <c r="O14" s="7">
        <f t="shared" si="0"/>
        <v>2080000</v>
      </c>
      <c r="P14" s="52">
        <v>0.1</v>
      </c>
      <c r="Q14" s="7">
        <f t="shared" si="1"/>
        <v>208000</v>
      </c>
      <c r="R14" s="7">
        <f t="shared" si="2"/>
        <v>2288000</v>
      </c>
      <c r="S14" s="23">
        <v>14</v>
      </c>
      <c r="T14" s="23"/>
      <c r="U14" s="23"/>
      <c r="V14" s="23"/>
      <c r="W14" s="74"/>
    </row>
    <row r="15" spans="1:30" x14ac:dyDescent="0.25">
      <c r="A15" s="81">
        <v>45295</v>
      </c>
      <c r="B15" s="6" t="s">
        <v>2708</v>
      </c>
      <c r="C15" s="100" t="s">
        <v>5338</v>
      </c>
      <c r="D15" s="21" t="s">
        <v>4554</v>
      </c>
      <c r="E15" s="23" t="s">
        <v>460</v>
      </c>
      <c r="F15" s="27" t="str">
        <f>IF(E15="","",INDEX(DM_HANG_HOA!B:B,MATCH(E15,DM_HANG_HOA!A:A,0)))</f>
        <v xml:space="preserve">MCB   2 pha 32A  - 6KA -TA </v>
      </c>
      <c r="G15" s="26" t="s">
        <v>4545</v>
      </c>
      <c r="H15" s="27" t="str">
        <f>IF(G15="","",INDEX(DM_DOI_TUONG!C:C,MATCH(G15,DM_DOI_TUONG!B:B,0)))</f>
        <v>Công ty CP Tuấn Ân Long An</v>
      </c>
      <c r="I15" s="69" t="str">
        <f>IFERROR(INDEX(DM_NGHIEP_VU!D:D,MATCH(J15&amp;K15,DM_NGHIEP_VU!G:G,0)),"")</f>
        <v>Nhập kho - nhập mua hàng ghi nhận công nợ</v>
      </c>
      <c r="J15" s="29" t="s">
        <v>4977</v>
      </c>
      <c r="K15" s="29" t="s">
        <v>4494</v>
      </c>
      <c r="L15" s="26">
        <v>60</v>
      </c>
      <c r="M15" s="26" t="s">
        <v>4547</v>
      </c>
      <c r="N15" s="26">
        <v>45600</v>
      </c>
      <c r="O15" s="7">
        <f t="shared" si="0"/>
        <v>2736000</v>
      </c>
      <c r="P15" s="52">
        <v>0.08</v>
      </c>
      <c r="Q15" s="7">
        <f t="shared" si="1"/>
        <v>218880</v>
      </c>
      <c r="R15" s="7">
        <f t="shared" si="2"/>
        <v>2954880</v>
      </c>
      <c r="S15" s="23">
        <v>13</v>
      </c>
      <c r="T15" s="23"/>
      <c r="U15" s="23"/>
      <c r="V15" s="23"/>
      <c r="W15" s="74"/>
    </row>
    <row r="16" spans="1:30" x14ac:dyDescent="0.25">
      <c r="A16" s="81">
        <v>45295</v>
      </c>
      <c r="B16" s="6" t="s">
        <v>2708</v>
      </c>
      <c r="C16" s="100" t="s">
        <v>5338</v>
      </c>
      <c r="D16" s="21" t="s">
        <v>4554</v>
      </c>
      <c r="E16" s="23" t="s">
        <v>683</v>
      </c>
      <c r="F16" s="27" t="str">
        <f>IF(E16="","",INDEX(DM_HANG_HOA!B:B,MATCH(E16,DM_HANG_HOA!A:A,0)))</f>
        <v>Hộp phân phối nhỏ 9 MCB (boulon vis xi niken)</v>
      </c>
      <c r="G16" s="26" t="s">
        <v>4545</v>
      </c>
      <c r="H16" s="27" t="str">
        <f>IF(G16="","",INDEX(DM_DOI_TUONG!C:C,MATCH(G16,DM_DOI_TUONG!B:B,0)))</f>
        <v>Công ty CP Tuấn Ân Long An</v>
      </c>
      <c r="I16" s="69" t="str">
        <f>IFERROR(INDEX(DM_NGHIEP_VU!D:D,MATCH(J16&amp;K16,DM_NGHIEP_VU!G:G,0)),"")</f>
        <v>Nhập kho - nhập mua hàng ghi nhận công nợ</v>
      </c>
      <c r="J16" s="29" t="s">
        <v>4977</v>
      </c>
      <c r="K16" s="29" t="s">
        <v>4494</v>
      </c>
      <c r="L16" s="26">
        <v>26</v>
      </c>
      <c r="M16" s="26" t="s">
        <v>4547</v>
      </c>
      <c r="N16" s="26">
        <v>244900</v>
      </c>
      <c r="O16" s="7">
        <f t="shared" si="0"/>
        <v>6367400</v>
      </c>
      <c r="P16" s="52">
        <v>0.08</v>
      </c>
      <c r="Q16" s="7">
        <f t="shared" si="1"/>
        <v>509392</v>
      </c>
      <c r="R16" s="7">
        <f t="shared" si="2"/>
        <v>6876792</v>
      </c>
      <c r="S16" s="23">
        <v>15</v>
      </c>
      <c r="T16" s="23"/>
      <c r="U16" s="23"/>
      <c r="V16" s="23"/>
      <c r="W16" s="74"/>
    </row>
    <row r="17" spans="1:23" x14ac:dyDescent="0.25">
      <c r="A17" s="81">
        <v>45295</v>
      </c>
      <c r="B17" s="6" t="s">
        <v>2708</v>
      </c>
      <c r="C17" s="100" t="s">
        <v>5338</v>
      </c>
      <c r="D17" s="21" t="s">
        <v>4554</v>
      </c>
      <c r="E17" s="23" t="s">
        <v>2575</v>
      </c>
      <c r="F17" s="27" t="str">
        <f>IF(E17="","",INDEX(DM_HANG_HOA!B:B,MATCH(E17,DM_HANG_HOA!A:A,0)))</f>
        <v>Giáp buộc đầu sứ đơn composite PTT 1202SC-C, đường kính cáp 18.5 - 23.4mm (35-50mm2), bán dẫn</v>
      </c>
      <c r="G17" s="26" t="s">
        <v>4545</v>
      </c>
      <c r="H17" s="27" t="str">
        <f>IF(G17="","",INDEX(DM_DOI_TUONG!C:C,MATCH(G17,DM_DOI_TUONG!B:B,0)))</f>
        <v>Công ty CP Tuấn Ân Long An</v>
      </c>
      <c r="I17" s="69" t="str">
        <f>IFERROR(INDEX(DM_NGHIEP_VU!D:D,MATCH(J17&amp;K17,DM_NGHIEP_VU!G:G,0)),"")</f>
        <v>Nhập kho - nhập mua hàng ghi nhận công nợ</v>
      </c>
      <c r="J17" s="29" t="s">
        <v>4977</v>
      </c>
      <c r="K17" s="29" t="s">
        <v>4494</v>
      </c>
      <c r="L17" s="26">
        <v>2</v>
      </c>
      <c r="M17" s="26" t="s">
        <v>4547</v>
      </c>
      <c r="N17" s="26">
        <v>61200</v>
      </c>
      <c r="O17" s="7">
        <f t="shared" si="0"/>
        <v>122400</v>
      </c>
      <c r="P17" s="52">
        <v>0.08</v>
      </c>
      <c r="Q17" s="7">
        <f t="shared" si="1"/>
        <v>9792</v>
      </c>
      <c r="R17" s="7">
        <f t="shared" si="2"/>
        <v>132192</v>
      </c>
      <c r="S17" s="23">
        <v>15</v>
      </c>
      <c r="T17" s="23"/>
      <c r="U17" s="23"/>
      <c r="V17" s="23"/>
      <c r="W17" s="74"/>
    </row>
    <row r="18" spans="1:23" x14ac:dyDescent="0.25">
      <c r="A18" s="81">
        <v>45295</v>
      </c>
      <c r="B18" s="6" t="s">
        <v>2708</v>
      </c>
      <c r="C18" s="100" t="s">
        <v>5338</v>
      </c>
      <c r="D18" s="21" t="s">
        <v>4554</v>
      </c>
      <c r="E18" s="23" t="s">
        <v>535</v>
      </c>
      <c r="F18" s="27" t="str">
        <f>IF(E18="","",INDEX(DM_HANG_HOA!B:B,MATCH(E18,DM_HANG_HOA!A:A,0)))</f>
        <v>Kẹp ngừng ABC 4 x (50-95)mm2</v>
      </c>
      <c r="G18" s="26" t="s">
        <v>4545</v>
      </c>
      <c r="H18" s="27" t="str">
        <f>IF(G18="","",INDEX(DM_DOI_TUONG!C:C,MATCH(G18,DM_DOI_TUONG!B:B,0)))</f>
        <v>Công ty CP Tuấn Ân Long An</v>
      </c>
      <c r="I18" s="69" t="str">
        <f>IFERROR(INDEX(DM_NGHIEP_VU!D:D,MATCH(J18&amp;K18,DM_NGHIEP_VU!G:G,0)),"")</f>
        <v>Nhập kho - nhập mua hàng ghi nhận công nợ</v>
      </c>
      <c r="J18" s="29" t="s">
        <v>4977</v>
      </c>
      <c r="K18" s="29" t="s">
        <v>4494</v>
      </c>
      <c r="L18" s="26">
        <v>180</v>
      </c>
      <c r="M18" s="26" t="s">
        <v>4547</v>
      </c>
      <c r="N18" s="26">
        <v>35500</v>
      </c>
      <c r="O18" s="7">
        <f t="shared" si="0"/>
        <v>6390000</v>
      </c>
      <c r="P18" s="52">
        <v>0.1</v>
      </c>
      <c r="Q18" s="7">
        <f t="shared" si="1"/>
        <v>639000</v>
      </c>
      <c r="R18" s="7">
        <f t="shared" si="2"/>
        <v>7029000</v>
      </c>
      <c r="S18" s="23">
        <v>16</v>
      </c>
      <c r="T18" s="23"/>
      <c r="U18" s="23"/>
      <c r="V18" s="23"/>
      <c r="W18" s="74"/>
    </row>
    <row r="19" spans="1:23" x14ac:dyDescent="0.25">
      <c r="A19" s="81">
        <v>45295</v>
      </c>
      <c r="B19" s="6" t="s">
        <v>2708</v>
      </c>
      <c r="C19" s="100" t="s">
        <v>5338</v>
      </c>
      <c r="D19" s="21" t="s">
        <v>4554</v>
      </c>
      <c r="E19" s="23" t="s">
        <v>457</v>
      </c>
      <c r="F19" s="27" t="str">
        <f>IF(E19="","",INDEX(DM_HANG_HOA!B:B,MATCH(E19,DM_HANG_HOA!A:A,0)))</f>
        <v xml:space="preserve">MCB   2 pha 10A  - 6KA -TA </v>
      </c>
      <c r="G19" s="26" t="s">
        <v>4545</v>
      </c>
      <c r="H19" s="27" t="str">
        <f>IF(G19="","",INDEX(DM_DOI_TUONG!C:C,MATCH(G19,DM_DOI_TUONG!B:B,0)))</f>
        <v>Công ty CP Tuấn Ân Long An</v>
      </c>
      <c r="I19" s="69" t="str">
        <f>IFERROR(INDEX(DM_NGHIEP_VU!D:D,MATCH(J19&amp;K19,DM_NGHIEP_VU!G:G,0)),"")</f>
        <v>Nhập kho - nhập mua hàng ghi nhận công nợ</v>
      </c>
      <c r="J19" s="29" t="s">
        <v>4977</v>
      </c>
      <c r="K19" s="29" t="s">
        <v>4494</v>
      </c>
      <c r="L19" s="26">
        <v>30</v>
      </c>
      <c r="M19" s="26" t="s">
        <v>4547</v>
      </c>
      <c r="N19" s="26">
        <v>42200</v>
      </c>
      <c r="O19" s="7">
        <f t="shared" si="0"/>
        <v>1266000</v>
      </c>
      <c r="P19" s="52">
        <v>0.08</v>
      </c>
      <c r="Q19" s="7">
        <f t="shared" si="1"/>
        <v>101280</v>
      </c>
      <c r="R19" s="7">
        <f t="shared" si="2"/>
        <v>1367280</v>
      </c>
      <c r="S19" s="23">
        <v>1</v>
      </c>
      <c r="T19" s="23"/>
      <c r="U19" s="23"/>
      <c r="V19" s="23"/>
      <c r="W19" s="74"/>
    </row>
    <row r="20" spans="1:23" x14ac:dyDescent="0.25">
      <c r="A20" s="81">
        <v>45297</v>
      </c>
      <c r="B20" s="6" t="s">
        <v>2708</v>
      </c>
      <c r="C20" s="100" t="s">
        <v>5339</v>
      </c>
      <c r="D20" s="21" t="s">
        <v>4554</v>
      </c>
      <c r="E20" s="23" t="s">
        <v>63</v>
      </c>
      <c r="F20" s="27" t="str">
        <f>IF(E20="","",INDEX(DM_HANG_HOA!B:B,MATCH(E20,DM_HANG_HOA!A:A,0)))</f>
        <v>FCO 100A - 27KV -125KV BIL - sứ (không bass)</v>
      </c>
      <c r="G20" s="26" t="s">
        <v>4545</v>
      </c>
      <c r="H20" s="27" t="str">
        <f>IF(G20="","",INDEX(DM_DOI_TUONG!C:C,MATCH(G20,DM_DOI_TUONG!B:B,0)))</f>
        <v>Công ty CP Tuấn Ân Long An</v>
      </c>
      <c r="I20" s="69" t="str">
        <f>IFERROR(INDEX(DM_NGHIEP_VU!D:D,MATCH(J20&amp;K20,DM_NGHIEP_VU!G:G,0)),"")</f>
        <v>Nhập kho - nhập mua hàng ghi nhận công nợ</v>
      </c>
      <c r="J20" s="29" t="s">
        <v>4977</v>
      </c>
      <c r="K20" s="29" t="s">
        <v>4494</v>
      </c>
      <c r="L20" s="26">
        <v>8</v>
      </c>
      <c r="M20" s="26" t="s">
        <v>4547</v>
      </c>
      <c r="N20" s="26">
        <v>893200</v>
      </c>
      <c r="O20" s="7">
        <f t="shared" si="0"/>
        <v>7145600</v>
      </c>
      <c r="P20" s="52">
        <v>0.08</v>
      </c>
      <c r="Q20" s="7">
        <f t="shared" si="1"/>
        <v>571648</v>
      </c>
      <c r="R20" s="7">
        <f t="shared" si="2"/>
        <v>7717248</v>
      </c>
      <c r="S20" s="23">
        <v>44</v>
      </c>
      <c r="T20" s="23"/>
      <c r="U20" s="23"/>
      <c r="V20" s="23"/>
      <c r="W20" s="74"/>
    </row>
    <row r="21" spans="1:23" x14ac:dyDescent="0.25">
      <c r="A21" s="81">
        <v>45297</v>
      </c>
      <c r="B21" s="6" t="s">
        <v>2708</v>
      </c>
      <c r="C21" s="100" t="s">
        <v>5339</v>
      </c>
      <c r="D21" s="21" t="s">
        <v>4554</v>
      </c>
      <c r="E21" s="23" t="s">
        <v>78</v>
      </c>
      <c r="F21" s="27" t="str">
        <f>IF(E21="","",INDEX(DM_HANG_HOA!B:B,MATCH(E21,DM_HANG_HOA!A:A,0)))</f>
        <v>Bass FCO</v>
      </c>
      <c r="G21" s="26" t="s">
        <v>4545</v>
      </c>
      <c r="H21" s="27" t="str">
        <f>IF(G21="","",INDEX(DM_DOI_TUONG!C:C,MATCH(G21,DM_DOI_TUONG!B:B,0)))</f>
        <v>Công ty CP Tuấn Ân Long An</v>
      </c>
      <c r="I21" s="69" t="str">
        <f>IFERROR(INDEX(DM_NGHIEP_VU!D:D,MATCH(J21&amp;K21,DM_NGHIEP_VU!G:G,0)),"")</f>
        <v>Nhập kho - nhập mua hàng ghi nhận công nợ</v>
      </c>
      <c r="J21" s="29" t="s">
        <v>4977</v>
      </c>
      <c r="K21" s="29" t="s">
        <v>4494</v>
      </c>
      <c r="L21" s="26">
        <v>8</v>
      </c>
      <c r="M21" s="26" t="s">
        <v>4547</v>
      </c>
      <c r="N21" s="26">
        <v>52800</v>
      </c>
      <c r="O21" s="7">
        <f t="shared" si="0"/>
        <v>422400</v>
      </c>
      <c r="P21" s="52">
        <v>0.08</v>
      </c>
      <c r="Q21" s="7">
        <f t="shared" si="1"/>
        <v>33792</v>
      </c>
      <c r="R21" s="7">
        <f t="shared" si="2"/>
        <v>456192</v>
      </c>
      <c r="S21" s="23">
        <v>44</v>
      </c>
      <c r="T21" s="23"/>
      <c r="U21" s="23"/>
      <c r="V21" s="23"/>
      <c r="W21" s="74"/>
    </row>
    <row r="22" spans="1:23" x14ac:dyDescent="0.25">
      <c r="A22" s="81">
        <v>45297</v>
      </c>
      <c r="B22" s="6" t="s">
        <v>2708</v>
      </c>
      <c r="C22" s="100" t="s">
        <v>5339</v>
      </c>
      <c r="D22" s="21" t="s">
        <v>4554</v>
      </c>
      <c r="E22" s="23" t="s">
        <v>72</v>
      </c>
      <c r="F22" s="27" t="str">
        <f>IF(E22="","",INDEX(DM_HANG_HOA!B:B,MATCH(E22,DM_HANG_HOA!A:A,0)))</f>
        <v>FCO 100A - 27KV - 150KV BIL - Polymer (không bass)</v>
      </c>
      <c r="G22" s="26" t="s">
        <v>4545</v>
      </c>
      <c r="H22" s="27" t="str">
        <f>IF(G22="","",INDEX(DM_DOI_TUONG!C:C,MATCH(G22,DM_DOI_TUONG!B:B,0)))</f>
        <v>Công ty CP Tuấn Ân Long An</v>
      </c>
      <c r="I22" s="69" t="str">
        <f>IFERROR(INDEX(DM_NGHIEP_VU!D:D,MATCH(J22&amp;K22,DM_NGHIEP_VU!G:G,0)),"")</f>
        <v>Nhập kho - nhập mua hàng ghi nhận công nợ</v>
      </c>
      <c r="J22" s="29" t="s">
        <v>4977</v>
      </c>
      <c r="K22" s="29" t="s">
        <v>4494</v>
      </c>
      <c r="L22" s="26">
        <v>20</v>
      </c>
      <c r="M22" s="26" t="s">
        <v>4547</v>
      </c>
      <c r="N22" s="26">
        <v>960700</v>
      </c>
      <c r="O22" s="7">
        <f t="shared" si="0"/>
        <v>19214000</v>
      </c>
      <c r="P22" s="52">
        <v>0.08</v>
      </c>
      <c r="Q22" s="7">
        <f t="shared" si="1"/>
        <v>1537120</v>
      </c>
      <c r="R22" s="7">
        <f t="shared" si="2"/>
        <v>20751120</v>
      </c>
      <c r="S22" s="23">
        <v>44</v>
      </c>
      <c r="T22" s="23"/>
      <c r="U22" s="23"/>
      <c r="V22" s="23"/>
      <c r="W22" s="74"/>
    </row>
    <row r="23" spans="1:23" x14ac:dyDescent="0.25">
      <c r="A23" s="81">
        <v>45297</v>
      </c>
      <c r="B23" s="6" t="s">
        <v>2708</v>
      </c>
      <c r="C23" s="100" t="s">
        <v>5339</v>
      </c>
      <c r="D23" s="21" t="s">
        <v>4554</v>
      </c>
      <c r="E23" s="23" t="s">
        <v>78</v>
      </c>
      <c r="F23" s="27" t="str">
        <f>IF(E23="","",INDEX(DM_HANG_HOA!B:B,MATCH(E23,DM_HANG_HOA!A:A,0)))</f>
        <v>Bass FCO</v>
      </c>
      <c r="G23" s="26" t="s">
        <v>4545</v>
      </c>
      <c r="H23" s="27" t="str">
        <f>IF(G23="","",INDEX(DM_DOI_TUONG!C:C,MATCH(G23,DM_DOI_TUONG!B:B,0)))</f>
        <v>Công ty CP Tuấn Ân Long An</v>
      </c>
      <c r="I23" s="69" t="str">
        <f>IFERROR(INDEX(DM_NGHIEP_VU!D:D,MATCH(J23&amp;K23,DM_NGHIEP_VU!G:G,0)),"")</f>
        <v>Nhập kho - nhập mua hàng ghi nhận công nợ</v>
      </c>
      <c r="J23" s="29" t="s">
        <v>4977</v>
      </c>
      <c r="K23" s="29" t="s">
        <v>4494</v>
      </c>
      <c r="L23" s="26">
        <v>20</v>
      </c>
      <c r="M23" s="26" t="s">
        <v>4547</v>
      </c>
      <c r="N23" s="26">
        <v>52800</v>
      </c>
      <c r="O23" s="7">
        <f t="shared" si="0"/>
        <v>1056000</v>
      </c>
      <c r="P23" s="52">
        <v>0.08</v>
      </c>
      <c r="Q23" s="7">
        <f t="shared" si="1"/>
        <v>84480</v>
      </c>
      <c r="R23" s="7">
        <f t="shared" si="2"/>
        <v>1140480</v>
      </c>
      <c r="S23" s="23">
        <v>44</v>
      </c>
      <c r="T23" s="23"/>
      <c r="U23" s="23"/>
      <c r="V23" s="23"/>
      <c r="W23" s="74"/>
    </row>
    <row r="24" spans="1:23" x14ac:dyDescent="0.25">
      <c r="A24" s="81">
        <v>45297</v>
      </c>
      <c r="B24" s="6" t="s">
        <v>2708</v>
      </c>
      <c r="C24" s="100" t="s">
        <v>5339</v>
      </c>
      <c r="D24" s="21" t="s">
        <v>4554</v>
      </c>
      <c r="E24" s="23" t="s">
        <v>106</v>
      </c>
      <c r="F24" s="27" t="str">
        <f>IF(E24="","",INDEX(DM_HANG_HOA!B:B,MATCH(E24,DM_HANG_HOA!A:A,0)))</f>
        <v>LTD 800A - 38KV - 120KN (không cosse)</v>
      </c>
      <c r="G24" s="26" t="s">
        <v>4545</v>
      </c>
      <c r="H24" s="27" t="str">
        <f>IF(G24="","",INDEX(DM_DOI_TUONG!C:C,MATCH(G24,DM_DOI_TUONG!B:B,0)))</f>
        <v>Công ty CP Tuấn Ân Long An</v>
      </c>
      <c r="I24" s="69" t="str">
        <f>IFERROR(INDEX(DM_NGHIEP_VU!D:D,MATCH(J24&amp;K24,DM_NGHIEP_VU!G:G,0)),"")</f>
        <v>Nhập kho - nhập mua hàng ghi nhận công nợ</v>
      </c>
      <c r="J24" s="29" t="s">
        <v>4977</v>
      </c>
      <c r="K24" s="29" t="s">
        <v>4494</v>
      </c>
      <c r="L24" s="26">
        <v>21</v>
      </c>
      <c r="M24" s="26" t="s">
        <v>4547</v>
      </c>
      <c r="N24" s="26">
        <v>1619700</v>
      </c>
      <c r="O24" s="7">
        <f t="shared" si="0"/>
        <v>34013700</v>
      </c>
      <c r="P24" s="52">
        <v>0.08</v>
      </c>
      <c r="Q24" s="7">
        <f t="shared" si="1"/>
        <v>2721096</v>
      </c>
      <c r="R24" s="7">
        <f t="shared" si="2"/>
        <v>36734796</v>
      </c>
      <c r="S24" s="23">
        <v>44</v>
      </c>
      <c r="T24" s="23"/>
      <c r="U24" s="23"/>
      <c r="V24" s="23"/>
      <c r="W24" s="74"/>
    </row>
    <row r="25" spans="1:23" x14ac:dyDescent="0.25">
      <c r="A25" s="81">
        <v>45297</v>
      </c>
      <c r="B25" s="6" t="s">
        <v>2708</v>
      </c>
      <c r="C25" s="100" t="s">
        <v>5339</v>
      </c>
      <c r="D25" s="21" t="s">
        <v>4554</v>
      </c>
      <c r="E25" s="23" t="s">
        <v>553</v>
      </c>
      <c r="F25" s="27" t="str">
        <f>IF(E25="","",INDEX(DM_HANG_HOA!B:B,MATCH(E25,DM_HANG_HOA!A:A,0)))</f>
        <v>Nối bọc  IPC 70-95, Vỏ cách điện dầy 1-3mm,  16 - 70 / 35 - 95, 1 boulon M10 nhựa</v>
      </c>
      <c r="G25" s="26" t="s">
        <v>4545</v>
      </c>
      <c r="H25" s="27" t="str">
        <f>IF(G25="","",INDEX(DM_DOI_TUONG!C:C,MATCH(G25,DM_DOI_TUONG!B:B,0)))</f>
        <v>Công ty CP Tuấn Ân Long An</v>
      </c>
      <c r="I25" s="69" t="str">
        <f>IFERROR(INDEX(DM_NGHIEP_VU!D:D,MATCH(J25&amp;K25,DM_NGHIEP_VU!G:G,0)),"")</f>
        <v>Nhập kho - nhập mua hàng ghi nhận công nợ</v>
      </c>
      <c r="J25" s="29" t="s">
        <v>4977</v>
      </c>
      <c r="K25" s="29" t="s">
        <v>4494</v>
      </c>
      <c r="L25" s="26">
        <v>1800</v>
      </c>
      <c r="M25" s="26" t="s">
        <v>4547</v>
      </c>
      <c r="N25" s="26">
        <v>27300</v>
      </c>
      <c r="O25" s="7">
        <f t="shared" si="0"/>
        <v>49140000</v>
      </c>
      <c r="P25" s="52">
        <v>0.08</v>
      </c>
      <c r="Q25" s="7">
        <f t="shared" si="1"/>
        <v>3931200</v>
      </c>
      <c r="R25" s="7">
        <f t="shared" si="2"/>
        <v>53071200</v>
      </c>
      <c r="S25" s="23">
        <v>44</v>
      </c>
      <c r="T25" s="23"/>
      <c r="U25" s="23"/>
      <c r="V25" s="23"/>
      <c r="W25" s="74"/>
    </row>
    <row r="26" spans="1:23" x14ac:dyDescent="0.25">
      <c r="A26" s="81">
        <v>45297</v>
      </c>
      <c r="B26" s="6" t="s">
        <v>2708</v>
      </c>
      <c r="C26" s="100" t="s">
        <v>5339</v>
      </c>
      <c r="D26" s="21" t="s">
        <v>4554</v>
      </c>
      <c r="E26" s="23" t="s">
        <v>557</v>
      </c>
      <c r="F26" s="27" t="str">
        <f>IF(E26="","",INDEX(DM_HANG_HOA!B:B,MATCH(E26,DM_HANG_HOA!A:A,0)))</f>
        <v xml:space="preserve">Nối bọc  IPC 150-240,  Vỏ cách điện dầy 1-3mm,  50 - 150 / 95 - 240, 2 boulon M10 nhựa </v>
      </c>
      <c r="G26" s="26" t="s">
        <v>4545</v>
      </c>
      <c r="H26" s="27" t="str">
        <f>IF(G26="","",INDEX(DM_DOI_TUONG!C:C,MATCH(G26,DM_DOI_TUONG!B:B,0)))</f>
        <v>Công ty CP Tuấn Ân Long An</v>
      </c>
      <c r="I26" s="69" t="str">
        <f>IFERROR(INDEX(DM_NGHIEP_VU!D:D,MATCH(J26&amp;K26,DM_NGHIEP_VU!G:G,0)),"")</f>
        <v>Nhập kho - nhập mua hàng ghi nhận công nợ</v>
      </c>
      <c r="J26" s="29" t="s">
        <v>4977</v>
      </c>
      <c r="K26" s="29" t="s">
        <v>4494</v>
      </c>
      <c r="L26" s="26">
        <v>20</v>
      </c>
      <c r="M26" s="26" t="s">
        <v>4547</v>
      </c>
      <c r="N26" s="26">
        <v>103700</v>
      </c>
      <c r="O26" s="7">
        <f t="shared" si="0"/>
        <v>2074000</v>
      </c>
      <c r="P26" s="52">
        <v>0.08</v>
      </c>
      <c r="Q26" s="7">
        <f t="shared" si="1"/>
        <v>165920</v>
      </c>
      <c r="R26" s="7">
        <f t="shared" si="2"/>
        <v>2239920</v>
      </c>
      <c r="S26" s="23">
        <v>44</v>
      </c>
      <c r="T26" s="23"/>
      <c r="U26" s="23"/>
      <c r="V26" s="23"/>
      <c r="W26" s="74"/>
    </row>
    <row r="27" spans="1:23" x14ac:dyDescent="0.25">
      <c r="A27" s="81">
        <v>45297</v>
      </c>
      <c r="B27" s="6" t="s">
        <v>2708</v>
      </c>
      <c r="C27" s="100" t="s">
        <v>5339</v>
      </c>
      <c r="D27" s="21" t="s">
        <v>4554</v>
      </c>
      <c r="E27" s="23" t="s">
        <v>558</v>
      </c>
      <c r="F27" s="27" t="str">
        <f>IF(E27="","",INDEX(DM_HANG_HOA!B:B,MATCH(E27,DM_HANG_HOA!A:A,0)))</f>
        <v>Nối bọc  IPC 300-300,  Vỏ cách điện dầy 1-3mm,  50 - 300 / 50 -  300, 2 boulon M10 nhựa</v>
      </c>
      <c r="G27" s="26" t="s">
        <v>4545</v>
      </c>
      <c r="H27" s="27" t="str">
        <f>IF(G27="","",INDEX(DM_DOI_TUONG!C:C,MATCH(G27,DM_DOI_TUONG!B:B,0)))</f>
        <v>Công ty CP Tuấn Ân Long An</v>
      </c>
      <c r="I27" s="69" t="str">
        <f>IFERROR(INDEX(DM_NGHIEP_VU!D:D,MATCH(J27&amp;K27,DM_NGHIEP_VU!G:G,0)),"")</f>
        <v>Nhập kho - nhập mua hàng ghi nhận công nợ</v>
      </c>
      <c r="J27" s="29" t="s">
        <v>4977</v>
      </c>
      <c r="K27" s="29" t="s">
        <v>4494</v>
      </c>
      <c r="L27" s="26">
        <v>90</v>
      </c>
      <c r="M27" s="26" t="s">
        <v>4547</v>
      </c>
      <c r="N27" s="26">
        <v>113500</v>
      </c>
      <c r="O27" s="7">
        <f t="shared" si="0"/>
        <v>10215000</v>
      </c>
      <c r="P27" s="52">
        <v>0.08</v>
      </c>
      <c r="Q27" s="7">
        <f t="shared" si="1"/>
        <v>817200</v>
      </c>
      <c r="R27" s="7">
        <f t="shared" si="2"/>
        <v>11032200</v>
      </c>
      <c r="S27" s="23">
        <v>44</v>
      </c>
      <c r="T27" s="23"/>
      <c r="U27" s="23"/>
      <c r="V27" s="23"/>
      <c r="W27" s="74"/>
    </row>
    <row r="28" spans="1:23" x14ac:dyDescent="0.25">
      <c r="A28" s="81">
        <v>45297</v>
      </c>
      <c r="B28" s="6" t="s">
        <v>2708</v>
      </c>
      <c r="C28" s="100" t="s">
        <v>5339</v>
      </c>
      <c r="D28" s="21" t="s">
        <v>4554</v>
      </c>
      <c r="E28" s="23" t="s">
        <v>806</v>
      </c>
      <c r="F28" s="27" t="str">
        <f>IF(E28="","",INDEX(DM_HANG_HOA!B:B,MATCH(E28,DM_HANG_HOA!A:A,0)))</f>
        <v>Hộp 1 điện kế cơ, 1 pha - Compositer (boulon vis xi niken)</v>
      </c>
      <c r="G28" s="26" t="s">
        <v>4545</v>
      </c>
      <c r="H28" s="27" t="str">
        <f>IF(G28="","",INDEX(DM_DOI_TUONG!C:C,MATCH(G28,DM_DOI_TUONG!B:B,0)))</f>
        <v>Công ty CP Tuấn Ân Long An</v>
      </c>
      <c r="I28" s="69" t="str">
        <f>IFERROR(INDEX(DM_NGHIEP_VU!D:D,MATCH(J28&amp;K28,DM_NGHIEP_VU!G:G,0)),"")</f>
        <v>Nhập kho - nhập mua hàng ghi nhận công nợ</v>
      </c>
      <c r="J28" s="29" t="s">
        <v>4977</v>
      </c>
      <c r="K28" s="29" t="s">
        <v>4494</v>
      </c>
      <c r="L28" s="26">
        <v>36</v>
      </c>
      <c r="M28" s="26" t="s">
        <v>4547</v>
      </c>
      <c r="N28" s="26">
        <v>89100</v>
      </c>
      <c r="O28" s="7">
        <f t="shared" si="0"/>
        <v>3207600</v>
      </c>
      <c r="P28" s="52">
        <v>0.08</v>
      </c>
      <c r="Q28" s="7">
        <f t="shared" si="1"/>
        <v>256608</v>
      </c>
      <c r="R28" s="7">
        <f t="shared" si="2"/>
        <v>3464208</v>
      </c>
      <c r="S28" s="23">
        <v>44</v>
      </c>
      <c r="T28" s="23"/>
      <c r="U28" s="23"/>
      <c r="V28" s="23"/>
      <c r="W28" s="74"/>
    </row>
    <row r="29" spans="1:23" x14ac:dyDescent="0.25">
      <c r="A29" s="81">
        <v>45297</v>
      </c>
      <c r="B29" s="6" t="s">
        <v>2708</v>
      </c>
      <c r="C29" s="100" t="s">
        <v>5339</v>
      </c>
      <c r="D29" s="21" t="s">
        <v>4554</v>
      </c>
      <c r="E29" s="23" t="s">
        <v>1213</v>
      </c>
      <c r="F29" s="27" t="str">
        <f>IF(E29="","",INDEX(DM_HANG_HOA!B:B,MATCH(E29,DM_HANG_HOA!A:A,0)))</f>
        <v>Nối ép đồng nhôm WR-259</v>
      </c>
      <c r="G29" s="26" t="s">
        <v>4545</v>
      </c>
      <c r="H29" s="27" t="str">
        <f>IF(G29="","",INDEX(DM_DOI_TUONG!C:C,MATCH(G29,DM_DOI_TUONG!B:B,0)))</f>
        <v>Công ty CP Tuấn Ân Long An</v>
      </c>
      <c r="I29" s="69" t="str">
        <f>IFERROR(INDEX(DM_NGHIEP_VU!D:D,MATCH(J29&amp;K29,DM_NGHIEP_VU!G:G,0)),"")</f>
        <v>Nhập kho - nhập mua hàng ghi nhận công nợ</v>
      </c>
      <c r="J29" s="29" t="s">
        <v>4977</v>
      </c>
      <c r="K29" s="29" t="s">
        <v>4494</v>
      </c>
      <c r="L29" s="26">
        <v>300</v>
      </c>
      <c r="M29" s="26" t="s">
        <v>4547</v>
      </c>
      <c r="N29" s="26">
        <v>6700</v>
      </c>
      <c r="O29" s="7">
        <f t="shared" si="0"/>
        <v>2010000</v>
      </c>
      <c r="P29" s="52">
        <v>0.1</v>
      </c>
      <c r="Q29" s="7">
        <f t="shared" si="1"/>
        <v>201000</v>
      </c>
      <c r="R29" s="7">
        <f t="shared" si="2"/>
        <v>2211000</v>
      </c>
      <c r="S29" s="23">
        <v>45</v>
      </c>
      <c r="T29" s="23"/>
      <c r="U29" s="23"/>
      <c r="V29" s="23"/>
      <c r="W29" s="74"/>
    </row>
    <row r="30" spans="1:23" x14ac:dyDescent="0.25">
      <c r="A30" s="81">
        <v>45297</v>
      </c>
      <c r="B30" s="6" t="s">
        <v>2708</v>
      </c>
      <c r="C30" s="100" t="s">
        <v>5339</v>
      </c>
      <c r="D30" s="21" t="s">
        <v>4554</v>
      </c>
      <c r="E30" s="23" t="s">
        <v>1215</v>
      </c>
      <c r="F30" s="27" t="str">
        <f>IF(E30="","",INDEX(DM_HANG_HOA!B:B,MATCH(E30,DM_HANG_HOA!A:A,0)))</f>
        <v>Nối ép đồng nhôm WR-279</v>
      </c>
      <c r="G30" s="26" t="s">
        <v>4545</v>
      </c>
      <c r="H30" s="27" t="str">
        <f>IF(G30="","",INDEX(DM_DOI_TUONG!C:C,MATCH(G30,DM_DOI_TUONG!B:B,0)))</f>
        <v>Công ty CP Tuấn Ân Long An</v>
      </c>
      <c r="I30" s="69" t="str">
        <f>IFERROR(INDEX(DM_NGHIEP_VU!D:D,MATCH(J30&amp;K30,DM_NGHIEP_VU!G:G,0)),"")</f>
        <v>Nhập kho - nhập mua hàng ghi nhận công nợ</v>
      </c>
      <c r="J30" s="29" t="s">
        <v>4977</v>
      </c>
      <c r="K30" s="29" t="s">
        <v>4494</v>
      </c>
      <c r="L30" s="26">
        <v>400</v>
      </c>
      <c r="M30" s="26" t="s">
        <v>4547</v>
      </c>
      <c r="N30" s="26">
        <v>9400</v>
      </c>
      <c r="O30" s="7">
        <f t="shared" si="0"/>
        <v>3760000</v>
      </c>
      <c r="P30" s="52">
        <v>0.1</v>
      </c>
      <c r="Q30" s="7">
        <f t="shared" si="1"/>
        <v>376000</v>
      </c>
      <c r="R30" s="7">
        <f t="shared" si="2"/>
        <v>4136000</v>
      </c>
      <c r="S30" s="23">
        <v>45</v>
      </c>
      <c r="T30" s="23"/>
      <c r="U30" s="23"/>
      <c r="V30" s="23"/>
      <c r="W30" s="74"/>
    </row>
    <row r="31" spans="1:23" x14ac:dyDescent="0.25">
      <c r="A31" s="81">
        <v>45297</v>
      </c>
      <c r="B31" s="6" t="s">
        <v>2708</v>
      </c>
      <c r="C31" s="100" t="s">
        <v>5339</v>
      </c>
      <c r="D31" s="21" t="s">
        <v>4554</v>
      </c>
      <c r="E31" s="23" t="s">
        <v>1229</v>
      </c>
      <c r="F31" s="27" t="str">
        <f>IF(E31="","",INDEX(DM_HANG_HOA!B:B,MATCH(E31,DM_HANG_HOA!A:A,0)))</f>
        <v>Nối ép đồng nhôm WR-929</v>
      </c>
      <c r="G31" s="26" t="s">
        <v>4545</v>
      </c>
      <c r="H31" s="27" t="str">
        <f>IF(G31="","",INDEX(DM_DOI_TUONG!C:C,MATCH(G31,DM_DOI_TUONG!B:B,0)))</f>
        <v>Công ty CP Tuấn Ân Long An</v>
      </c>
      <c r="I31" s="69" t="str">
        <f>IFERROR(INDEX(DM_NGHIEP_VU!D:D,MATCH(J31&amp;K31,DM_NGHIEP_VU!G:G,0)),"")</f>
        <v>Nhập kho - nhập mua hàng ghi nhận công nợ</v>
      </c>
      <c r="J31" s="29" t="s">
        <v>4977</v>
      </c>
      <c r="K31" s="29" t="s">
        <v>4494</v>
      </c>
      <c r="L31" s="26">
        <v>100</v>
      </c>
      <c r="M31" s="26" t="s">
        <v>4547</v>
      </c>
      <c r="N31" s="26">
        <v>30600</v>
      </c>
      <c r="O31" s="7">
        <f t="shared" si="0"/>
        <v>3060000</v>
      </c>
      <c r="P31" s="52">
        <v>0.1</v>
      </c>
      <c r="Q31" s="7">
        <f t="shared" si="1"/>
        <v>306000</v>
      </c>
      <c r="R31" s="7">
        <f t="shared" si="2"/>
        <v>3366000</v>
      </c>
      <c r="S31" s="23">
        <v>45</v>
      </c>
      <c r="T31" s="23"/>
      <c r="U31" s="23"/>
      <c r="V31" s="23"/>
      <c r="W31" s="74"/>
    </row>
    <row r="32" spans="1:23" x14ac:dyDescent="0.25">
      <c r="A32" s="81">
        <v>45297</v>
      </c>
      <c r="B32" s="6" t="s">
        <v>2708</v>
      </c>
      <c r="C32" s="100" t="s">
        <v>5339</v>
      </c>
      <c r="D32" s="21" t="s">
        <v>4554</v>
      </c>
      <c r="E32" s="23" t="s">
        <v>1378</v>
      </c>
      <c r="F32" s="27" t="str">
        <f>IF(E32="","",INDEX(DM_HANG_HOA!B:B,MATCH(E32,DM_HANG_HOA!A:A,0)))</f>
        <v>Cosse ép Cu 70mm2-N dài 72mm chiều dài ép dây 38mm</v>
      </c>
      <c r="G32" s="26" t="s">
        <v>4545</v>
      </c>
      <c r="H32" s="27" t="str">
        <f>IF(G32="","",INDEX(DM_DOI_TUONG!C:C,MATCH(G32,DM_DOI_TUONG!B:B,0)))</f>
        <v>Công ty CP Tuấn Ân Long An</v>
      </c>
      <c r="I32" s="69" t="str">
        <f>IFERROR(INDEX(DM_NGHIEP_VU!D:D,MATCH(J32&amp;K32,DM_NGHIEP_VU!G:G,0)),"")</f>
        <v>Nhập kho - nhập mua hàng ghi nhận công nợ</v>
      </c>
      <c r="J32" s="29" t="s">
        <v>4977</v>
      </c>
      <c r="K32" s="29" t="s">
        <v>4494</v>
      </c>
      <c r="L32" s="26">
        <v>50</v>
      </c>
      <c r="M32" s="26" t="s">
        <v>4547</v>
      </c>
      <c r="N32" s="26">
        <v>22300</v>
      </c>
      <c r="O32" s="7">
        <f t="shared" si="0"/>
        <v>1115000</v>
      </c>
      <c r="P32" s="52">
        <v>0.1</v>
      </c>
      <c r="Q32" s="7">
        <f t="shared" si="1"/>
        <v>111500</v>
      </c>
      <c r="R32" s="7">
        <f t="shared" si="2"/>
        <v>1226500</v>
      </c>
      <c r="S32" s="23">
        <v>46</v>
      </c>
      <c r="T32" s="23"/>
      <c r="U32" s="23"/>
      <c r="V32" s="23"/>
      <c r="W32" s="74"/>
    </row>
    <row r="33" spans="1:23" x14ac:dyDescent="0.25">
      <c r="A33" s="81">
        <v>45297</v>
      </c>
      <c r="B33" s="6" t="s">
        <v>2708</v>
      </c>
      <c r="C33" s="100" t="s">
        <v>5339</v>
      </c>
      <c r="D33" s="21" t="s">
        <v>4554</v>
      </c>
      <c r="E33" s="23" t="s">
        <v>1382</v>
      </c>
      <c r="F33" s="27" t="str">
        <f>IF(E33="","",INDEX(DM_HANG_HOA!B:B,MATCH(E33,DM_HANG_HOA!A:A,0)))</f>
        <v>Cosse ép Cu 95mm2-N dài 81mm chiều dài ép dây 42mm</v>
      </c>
      <c r="G33" s="26" t="s">
        <v>4545</v>
      </c>
      <c r="H33" s="27" t="str">
        <f>IF(G33="","",INDEX(DM_DOI_TUONG!C:C,MATCH(G33,DM_DOI_TUONG!B:B,0)))</f>
        <v>Công ty CP Tuấn Ân Long An</v>
      </c>
      <c r="I33" s="69" t="str">
        <f>IFERROR(INDEX(DM_NGHIEP_VU!D:D,MATCH(J33&amp;K33,DM_NGHIEP_VU!G:G,0)),"")</f>
        <v>Nhập kho - nhập mua hàng ghi nhận công nợ</v>
      </c>
      <c r="J33" s="29" t="s">
        <v>4977</v>
      </c>
      <c r="K33" s="29" t="s">
        <v>4494</v>
      </c>
      <c r="L33" s="26">
        <v>50</v>
      </c>
      <c r="M33" s="26" t="s">
        <v>4547</v>
      </c>
      <c r="N33" s="26">
        <v>32200</v>
      </c>
      <c r="O33" s="7">
        <f t="shared" si="0"/>
        <v>1610000</v>
      </c>
      <c r="P33" s="52">
        <v>0.1</v>
      </c>
      <c r="Q33" s="7">
        <f t="shared" si="1"/>
        <v>161000</v>
      </c>
      <c r="R33" s="7">
        <f t="shared" si="2"/>
        <v>1771000</v>
      </c>
      <c r="S33" s="23">
        <v>46</v>
      </c>
      <c r="T33" s="23"/>
      <c r="U33" s="23"/>
      <c r="V33" s="23"/>
      <c r="W33" s="74"/>
    </row>
    <row r="34" spans="1:23" x14ac:dyDescent="0.25">
      <c r="A34" s="81">
        <v>45297</v>
      </c>
      <c r="B34" s="6" t="s">
        <v>2708</v>
      </c>
      <c r="C34" s="100" t="s">
        <v>5339</v>
      </c>
      <c r="D34" s="21" t="s">
        <v>4554</v>
      </c>
      <c r="E34" s="23" t="s">
        <v>1390</v>
      </c>
      <c r="F34" s="27" t="str">
        <f>IF(E34="","",INDEX(DM_HANG_HOA!B:B,MATCH(E34,DM_HANG_HOA!A:A,0)))</f>
        <v>Cosse ép Cu 150mm2-N dài 101mm chiều dài ép dây 52mm</v>
      </c>
      <c r="G34" s="26" t="s">
        <v>4545</v>
      </c>
      <c r="H34" s="27" t="str">
        <f>IF(G34="","",INDEX(DM_DOI_TUONG!C:C,MATCH(G34,DM_DOI_TUONG!B:B,0)))</f>
        <v>Công ty CP Tuấn Ân Long An</v>
      </c>
      <c r="I34" s="69" t="str">
        <f>IFERROR(INDEX(DM_NGHIEP_VU!D:D,MATCH(J34&amp;K34,DM_NGHIEP_VU!G:G,0)),"")</f>
        <v>Nhập kho - nhập mua hàng ghi nhận công nợ</v>
      </c>
      <c r="J34" s="29" t="s">
        <v>4977</v>
      </c>
      <c r="K34" s="29" t="s">
        <v>4494</v>
      </c>
      <c r="L34" s="26">
        <v>200</v>
      </c>
      <c r="M34" s="26" t="s">
        <v>4547</v>
      </c>
      <c r="N34" s="26">
        <v>62300</v>
      </c>
      <c r="O34" s="7">
        <f t="shared" si="0"/>
        <v>12460000</v>
      </c>
      <c r="P34" s="52">
        <v>0.1</v>
      </c>
      <c r="Q34" s="7">
        <f t="shared" si="1"/>
        <v>1246000</v>
      </c>
      <c r="R34" s="7">
        <f t="shared" si="2"/>
        <v>13706000</v>
      </c>
      <c r="S34" s="23">
        <v>46</v>
      </c>
      <c r="T34" s="23"/>
      <c r="U34" s="23"/>
      <c r="V34" s="23"/>
      <c r="W34" s="74"/>
    </row>
    <row r="35" spans="1:23" x14ac:dyDescent="0.25">
      <c r="A35" s="81">
        <v>45297</v>
      </c>
      <c r="B35" s="6" t="s">
        <v>2708</v>
      </c>
      <c r="C35" s="100" t="s">
        <v>5339</v>
      </c>
      <c r="D35" s="21" t="s">
        <v>4554</v>
      </c>
      <c r="E35" s="23" t="s">
        <v>1394</v>
      </c>
      <c r="F35" s="27" t="str">
        <f>IF(E35="","",INDEX(DM_HANG_HOA!B:B,MATCH(E35,DM_HANG_HOA!A:A,0)))</f>
        <v>Cosse ép Cu 185mm2-N dài 106mm chiều dài ép dây 52mm</v>
      </c>
      <c r="G35" s="26" t="s">
        <v>4545</v>
      </c>
      <c r="H35" s="27" t="str">
        <f>IF(G35="","",INDEX(DM_DOI_TUONG!C:C,MATCH(G35,DM_DOI_TUONG!B:B,0)))</f>
        <v>Công ty CP Tuấn Ân Long An</v>
      </c>
      <c r="I35" s="69" t="str">
        <f>IFERROR(INDEX(DM_NGHIEP_VU!D:D,MATCH(J35&amp;K35,DM_NGHIEP_VU!G:G,0)),"")</f>
        <v>Nhập kho - nhập mua hàng ghi nhận công nợ</v>
      </c>
      <c r="J35" s="29" t="s">
        <v>4977</v>
      </c>
      <c r="K35" s="29" t="s">
        <v>4494</v>
      </c>
      <c r="L35" s="26">
        <v>50</v>
      </c>
      <c r="M35" s="26" t="s">
        <v>4547</v>
      </c>
      <c r="N35" s="26">
        <v>77400</v>
      </c>
      <c r="O35" s="7">
        <f t="shared" si="0"/>
        <v>3870000</v>
      </c>
      <c r="P35" s="52">
        <v>0.1</v>
      </c>
      <c r="Q35" s="7">
        <f t="shared" si="1"/>
        <v>387000</v>
      </c>
      <c r="R35" s="7">
        <f t="shared" si="2"/>
        <v>4257000</v>
      </c>
      <c r="S35" s="23">
        <v>46</v>
      </c>
      <c r="T35" s="23"/>
      <c r="U35" s="23"/>
      <c r="V35" s="23"/>
      <c r="W35" s="74"/>
    </row>
    <row r="36" spans="1:23" x14ac:dyDescent="0.25">
      <c r="A36" s="81">
        <v>45297</v>
      </c>
      <c r="B36" s="6" t="s">
        <v>2708</v>
      </c>
      <c r="C36" s="100" t="s">
        <v>5339</v>
      </c>
      <c r="D36" s="21" t="s">
        <v>4554</v>
      </c>
      <c r="E36" s="23" t="s">
        <v>2532</v>
      </c>
      <c r="F36" s="27" t="str">
        <f>IF(E36="","",INDEX(DM_HANG_HOA!B:B,MATCH(E36,DM_HANG_HOA!A:A,0)))</f>
        <v>Giáp níu dây bọc ACD3080-TP, dài 1350mm, 30,8 ÷ 33,7mm (185mm2)</v>
      </c>
      <c r="G36" s="26" t="s">
        <v>4545</v>
      </c>
      <c r="H36" s="27" t="str">
        <f>IF(G36="","",INDEX(DM_DOI_TUONG!C:C,MATCH(G36,DM_DOI_TUONG!B:B,0)))</f>
        <v>Công ty CP Tuấn Ân Long An</v>
      </c>
      <c r="I36" s="69" t="str">
        <f>IFERROR(INDEX(DM_NGHIEP_VU!D:D,MATCH(J36&amp;K36,DM_NGHIEP_VU!G:G,0)),"")</f>
        <v>Nhập kho - nhập mua hàng ghi nhận công nợ</v>
      </c>
      <c r="J36" s="29" t="s">
        <v>4977</v>
      </c>
      <c r="K36" s="29" t="s">
        <v>4494</v>
      </c>
      <c r="L36" s="26">
        <v>36</v>
      </c>
      <c r="M36" s="26" t="s">
        <v>4547</v>
      </c>
      <c r="N36" s="26">
        <v>272700</v>
      </c>
      <c r="O36" s="7">
        <f t="shared" si="0"/>
        <v>9817200</v>
      </c>
      <c r="P36" s="52">
        <v>0.1</v>
      </c>
      <c r="Q36" s="7">
        <f t="shared" si="1"/>
        <v>981720</v>
      </c>
      <c r="R36" s="7">
        <f t="shared" si="2"/>
        <v>10798920</v>
      </c>
      <c r="S36" s="23">
        <v>46</v>
      </c>
      <c r="T36" s="23"/>
      <c r="U36" s="23"/>
      <c r="V36" s="23"/>
      <c r="W36" s="74"/>
    </row>
    <row r="37" spans="1:23" x14ac:dyDescent="0.25">
      <c r="A37" s="81">
        <v>45297</v>
      </c>
      <c r="B37" s="6" t="s">
        <v>2708</v>
      </c>
      <c r="C37" s="100" t="s">
        <v>5339</v>
      </c>
      <c r="D37" s="21" t="s">
        <v>4554</v>
      </c>
      <c r="E37" s="23" t="s">
        <v>114</v>
      </c>
      <c r="F37" s="27" t="str">
        <f>IF(E37="","",INDEX(DM_HANG_HOA!B:B,MATCH(E37,DM_HANG_HOA!A:A,0)))</f>
        <v xml:space="preserve">Cosse nhôm LTD </v>
      </c>
      <c r="G37" s="26" t="s">
        <v>4545</v>
      </c>
      <c r="H37" s="27" t="str">
        <f>IF(G37="","",INDEX(DM_DOI_TUONG!C:C,MATCH(G37,DM_DOI_TUONG!B:B,0)))</f>
        <v>Công ty CP Tuấn Ân Long An</v>
      </c>
      <c r="I37" s="69" t="str">
        <f>IFERROR(INDEX(DM_NGHIEP_VU!D:D,MATCH(J37&amp;K37,DM_NGHIEP_VU!G:G,0)),"")</f>
        <v>Nhập kho - nhập mua hàng ghi nhận công nợ</v>
      </c>
      <c r="J37" s="29" t="s">
        <v>4977</v>
      </c>
      <c r="K37" s="29" t="s">
        <v>4494</v>
      </c>
      <c r="L37" s="26">
        <v>42</v>
      </c>
      <c r="M37" s="26" t="s">
        <v>4547</v>
      </c>
      <c r="N37" s="26">
        <v>91000</v>
      </c>
      <c r="O37" s="7">
        <f t="shared" si="0"/>
        <v>3822000</v>
      </c>
      <c r="P37" s="52">
        <v>0.1</v>
      </c>
      <c r="Q37" s="7">
        <f t="shared" si="1"/>
        <v>382200</v>
      </c>
      <c r="R37" s="7">
        <f t="shared" si="2"/>
        <v>4204200</v>
      </c>
      <c r="S37" s="23">
        <v>46</v>
      </c>
      <c r="T37" s="23"/>
      <c r="U37" s="23"/>
      <c r="V37" s="23"/>
      <c r="W37" s="74"/>
    </row>
    <row r="38" spans="1:23" x14ac:dyDescent="0.25">
      <c r="A38" s="81">
        <v>45297</v>
      </c>
      <c r="B38" s="6" t="s">
        <v>2708</v>
      </c>
      <c r="C38" s="100" t="s">
        <v>5339</v>
      </c>
      <c r="D38" s="21" t="s">
        <v>4554</v>
      </c>
      <c r="E38" s="23" t="s">
        <v>2531</v>
      </c>
      <c r="F38" s="27" t="str">
        <f>IF(E38="","",INDEX(DM_HANG_HOA!B:B,MATCH(E38,DM_HANG_HOA!A:A,0)))</f>
        <v>Giáp níu dây bọc ACD2895-TP, dài 1300mm, 27,6 ÷ 30,7mm (150mm2)</v>
      </c>
      <c r="G38" s="26" t="s">
        <v>4545</v>
      </c>
      <c r="H38" s="27" t="str">
        <f>IF(G38="","",INDEX(DM_DOI_TUONG!C:C,MATCH(G38,DM_DOI_TUONG!B:B,0)))</f>
        <v>Công ty CP Tuấn Ân Long An</v>
      </c>
      <c r="I38" s="69" t="str">
        <f>IFERROR(INDEX(DM_NGHIEP_VU!D:D,MATCH(J38&amp;K38,DM_NGHIEP_VU!G:G,0)),"")</f>
        <v>Nhập kho - nhập mua hàng ghi nhận công nợ</v>
      </c>
      <c r="J38" s="29" t="s">
        <v>4977</v>
      </c>
      <c r="K38" s="29" t="s">
        <v>4494</v>
      </c>
      <c r="L38" s="26">
        <v>5</v>
      </c>
      <c r="M38" s="26" t="s">
        <v>4547</v>
      </c>
      <c r="N38" s="26">
        <v>282500</v>
      </c>
      <c r="O38" s="7">
        <f t="shared" si="0"/>
        <v>1412500</v>
      </c>
      <c r="P38" s="52">
        <v>0.1</v>
      </c>
      <c r="Q38" s="7">
        <f t="shared" si="1"/>
        <v>141250</v>
      </c>
      <c r="R38" s="7">
        <f t="shared" si="2"/>
        <v>1553750</v>
      </c>
      <c r="S38" s="23">
        <v>46</v>
      </c>
      <c r="T38" s="23"/>
      <c r="U38" s="23"/>
      <c r="V38" s="23"/>
      <c r="W38" s="74"/>
    </row>
    <row r="39" spans="1:23" x14ac:dyDescent="0.25">
      <c r="A39" s="81">
        <v>45297</v>
      </c>
      <c r="B39" s="6" t="s">
        <v>2708</v>
      </c>
      <c r="C39" s="100" t="s">
        <v>5339</v>
      </c>
      <c r="D39" s="21" t="s">
        <v>4554</v>
      </c>
      <c r="E39" s="23" t="s">
        <v>2532</v>
      </c>
      <c r="F39" s="27" t="str">
        <f>IF(E39="","",INDEX(DM_HANG_HOA!B:B,MATCH(E39,DM_HANG_HOA!A:A,0)))</f>
        <v>Giáp níu dây bọc ACD3080-TP, dài 1350mm, 30,8 ÷ 33,7mm (185mm2)</v>
      </c>
      <c r="G39" s="26" t="s">
        <v>4545</v>
      </c>
      <c r="H39" s="27" t="str">
        <f>IF(G39="","",INDEX(DM_DOI_TUONG!C:C,MATCH(G39,DM_DOI_TUONG!B:B,0)))</f>
        <v>Công ty CP Tuấn Ân Long An</v>
      </c>
      <c r="I39" s="69" t="str">
        <f>IFERROR(INDEX(DM_NGHIEP_VU!D:D,MATCH(J39&amp;K39,DM_NGHIEP_VU!G:G,0)),"")</f>
        <v>Nhập kho - nhập mua hàng ghi nhận công nợ</v>
      </c>
      <c r="J39" s="29" t="s">
        <v>4977</v>
      </c>
      <c r="K39" s="29" t="s">
        <v>4494</v>
      </c>
      <c r="L39" s="26">
        <v>30</v>
      </c>
      <c r="M39" s="26" t="s">
        <v>4547</v>
      </c>
      <c r="N39" s="26">
        <v>272700</v>
      </c>
      <c r="O39" s="7">
        <f t="shared" si="0"/>
        <v>8181000</v>
      </c>
      <c r="P39" s="52">
        <v>0.1</v>
      </c>
      <c r="Q39" s="7">
        <f t="shared" si="1"/>
        <v>818100</v>
      </c>
      <c r="R39" s="7">
        <f t="shared" si="2"/>
        <v>8999100</v>
      </c>
      <c r="S39" s="23">
        <v>46</v>
      </c>
      <c r="T39" s="23"/>
      <c r="U39" s="23"/>
      <c r="V39" s="23"/>
      <c r="W39" s="74"/>
    </row>
    <row r="40" spans="1:23" x14ac:dyDescent="0.25">
      <c r="A40" s="81">
        <v>45299</v>
      </c>
      <c r="B40" s="6" t="s">
        <v>2708</v>
      </c>
      <c r="C40" s="100" t="s">
        <v>5340</v>
      </c>
      <c r="D40" s="21" t="s">
        <v>4554</v>
      </c>
      <c r="E40" s="23" t="s">
        <v>2522</v>
      </c>
      <c r="F40" s="27" t="str">
        <f>IF(E40="","",INDEX(DM_HANG_HOA!B:B,MATCH(E40,DM_HANG_HOA!A:A,0)))</f>
        <v>Giáp níu dây trần ADG2130, dài 1330mm, 21,29 ÷ 24,05mm (240mm2)</v>
      </c>
      <c r="G40" s="26" t="s">
        <v>4545</v>
      </c>
      <c r="H40" s="27" t="str">
        <f>IF(G40="","",INDEX(DM_DOI_TUONG!C:C,MATCH(G40,DM_DOI_TUONG!B:B,0)))</f>
        <v>Công ty CP Tuấn Ân Long An</v>
      </c>
      <c r="I40" s="69" t="str">
        <f>IFERROR(INDEX(DM_NGHIEP_VU!D:D,MATCH(J40&amp;K40,DM_NGHIEP_VU!G:G,0)),"")</f>
        <v>Nhập kho - nhập mua hàng ghi nhận công nợ</v>
      </c>
      <c r="J40" s="29" t="s">
        <v>4977</v>
      </c>
      <c r="K40" s="29" t="s">
        <v>4494</v>
      </c>
      <c r="L40" s="26">
        <v>80</v>
      </c>
      <c r="M40" s="26" t="s">
        <v>4547</v>
      </c>
      <c r="N40" s="26">
        <v>161500</v>
      </c>
      <c r="O40" s="7">
        <f t="shared" si="0"/>
        <v>12920000</v>
      </c>
      <c r="P40" s="52">
        <v>0.1</v>
      </c>
      <c r="Q40" s="7">
        <f t="shared" si="1"/>
        <v>1292000</v>
      </c>
      <c r="R40" s="7">
        <f t="shared" si="2"/>
        <v>14212000</v>
      </c>
      <c r="S40" s="23">
        <v>49</v>
      </c>
      <c r="T40" s="23"/>
      <c r="U40" s="23"/>
      <c r="V40" s="23"/>
      <c r="W40" s="74"/>
    </row>
    <row r="41" spans="1:23" x14ac:dyDescent="0.25">
      <c r="A41" s="81">
        <v>45299</v>
      </c>
      <c r="B41" s="6" t="s">
        <v>2708</v>
      </c>
      <c r="C41" s="100" t="s">
        <v>5340</v>
      </c>
      <c r="D41" s="21" t="s">
        <v>4554</v>
      </c>
      <c r="E41" s="23" t="s">
        <v>1097</v>
      </c>
      <c r="F41" s="27" t="str">
        <f>IF(E41="","",INDEX(DM_HANG_HOA!B:B,MATCH(E41,DM_HANG_HOA!A:A,0)))</f>
        <v>Cosse ép Cu-Al  50mm2-N-TA dài 64mm chiều dài ép dây 36mm</v>
      </c>
      <c r="G41" s="26" t="s">
        <v>4545</v>
      </c>
      <c r="H41" s="27" t="str">
        <f>IF(G41="","",INDEX(DM_DOI_TUONG!C:C,MATCH(G41,DM_DOI_TUONG!B:B,0)))</f>
        <v>Công ty CP Tuấn Ân Long An</v>
      </c>
      <c r="I41" s="69" t="str">
        <f>IFERROR(INDEX(DM_NGHIEP_VU!D:D,MATCH(J41&amp;K41,DM_NGHIEP_VU!G:G,0)),"")</f>
        <v>Nhập kho - nhập mua hàng ghi nhận công nợ</v>
      </c>
      <c r="J41" s="29" t="s">
        <v>4977</v>
      </c>
      <c r="K41" s="29" t="s">
        <v>4494</v>
      </c>
      <c r="L41" s="26">
        <v>40</v>
      </c>
      <c r="M41" s="26" t="s">
        <v>4547</v>
      </c>
      <c r="N41" s="26">
        <v>17700</v>
      </c>
      <c r="O41" s="7">
        <f t="shared" si="0"/>
        <v>708000</v>
      </c>
      <c r="P41" s="52">
        <v>0.1</v>
      </c>
      <c r="Q41" s="7">
        <f t="shared" si="1"/>
        <v>70800</v>
      </c>
      <c r="R41" s="7">
        <f t="shared" si="2"/>
        <v>778800</v>
      </c>
      <c r="S41" s="23">
        <v>49</v>
      </c>
      <c r="T41" s="23"/>
      <c r="U41" s="23"/>
      <c r="V41" s="23"/>
      <c r="W41" s="74"/>
    </row>
    <row r="42" spans="1:23" x14ac:dyDescent="0.25">
      <c r="A42" s="81">
        <v>45299</v>
      </c>
      <c r="B42" s="6" t="s">
        <v>2708</v>
      </c>
      <c r="C42" s="100" t="s">
        <v>5340</v>
      </c>
      <c r="D42" s="21" t="s">
        <v>4554</v>
      </c>
      <c r="E42" s="23" t="s">
        <v>123</v>
      </c>
      <c r="F42" s="27" t="str">
        <f>IF(E42="","",INDEX(DM_HANG_HOA!B:B,MATCH(E42,DM_HANG_HOA!A:A,0)))</f>
        <v>DS 3P- 630A - 24KV-150 KV BIL Sứ OD, lắp phương đứng trên 1 trụ</v>
      </c>
      <c r="G42" s="26" t="s">
        <v>4545</v>
      </c>
      <c r="H42" s="27" t="str">
        <f>IF(G42="","",INDEX(DM_DOI_TUONG!C:C,MATCH(G42,DM_DOI_TUONG!B:B,0)))</f>
        <v>Công ty CP Tuấn Ân Long An</v>
      </c>
      <c r="I42" s="69" t="str">
        <f>IFERROR(INDEX(DM_NGHIEP_VU!D:D,MATCH(J42&amp;K42,DM_NGHIEP_VU!G:G,0)),"")</f>
        <v>Nhập kho - nhập mua hàng ghi nhận công nợ</v>
      </c>
      <c r="J42" s="29" t="s">
        <v>4977</v>
      </c>
      <c r="K42" s="29" t="s">
        <v>4494</v>
      </c>
      <c r="L42" s="26">
        <v>2</v>
      </c>
      <c r="M42" s="26" t="s">
        <v>4547</v>
      </c>
      <c r="N42" s="26">
        <v>8111000</v>
      </c>
      <c r="O42" s="7">
        <f t="shared" si="0"/>
        <v>16222000</v>
      </c>
      <c r="P42" s="52">
        <v>0.08</v>
      </c>
      <c r="Q42" s="7">
        <f t="shared" si="1"/>
        <v>1297760</v>
      </c>
      <c r="R42" s="7">
        <f t="shared" si="2"/>
        <v>17519760</v>
      </c>
      <c r="S42" s="23">
        <v>50</v>
      </c>
      <c r="T42" s="23"/>
      <c r="U42" s="23"/>
      <c r="V42" s="23"/>
      <c r="W42" s="74"/>
    </row>
    <row r="43" spans="1:23" x14ac:dyDescent="0.25">
      <c r="A43" s="81">
        <v>45299</v>
      </c>
      <c r="B43" s="6" t="s">
        <v>2708</v>
      </c>
      <c r="C43" s="100" t="s">
        <v>5340</v>
      </c>
      <c r="D43" s="21" t="s">
        <v>4554</v>
      </c>
      <c r="E43" s="23" t="s">
        <v>1113</v>
      </c>
      <c r="F43" s="27" t="str">
        <f>IF(E43="","",INDEX(DM_HANG_HOA!B:B,MATCH(E43,DM_HANG_HOA!A:A,0)))</f>
        <v>Cosse ép Cu-Al  150mm2-N-TA dài 101mm chiều dài ép dây 52mm</v>
      </c>
      <c r="G43" s="26" t="s">
        <v>4545</v>
      </c>
      <c r="H43" s="27" t="str">
        <f>IF(G43="","",INDEX(DM_DOI_TUONG!C:C,MATCH(G43,DM_DOI_TUONG!B:B,0)))</f>
        <v>Công ty CP Tuấn Ân Long An</v>
      </c>
      <c r="I43" s="69" t="str">
        <f>IFERROR(INDEX(DM_NGHIEP_VU!D:D,MATCH(J43&amp;K43,DM_NGHIEP_VU!G:G,0)),"")</f>
        <v>Nhập kho - nhập mua hàng ghi nhận công nợ</v>
      </c>
      <c r="J43" s="29" t="s">
        <v>4977</v>
      </c>
      <c r="K43" s="29" t="s">
        <v>4494</v>
      </c>
      <c r="L43" s="26">
        <v>76</v>
      </c>
      <c r="M43" s="26" t="s">
        <v>4547</v>
      </c>
      <c r="N43" s="26">
        <v>60200</v>
      </c>
      <c r="O43" s="7">
        <f t="shared" si="0"/>
        <v>4575200</v>
      </c>
      <c r="P43" s="52">
        <v>0.1</v>
      </c>
      <c r="Q43" s="7">
        <f t="shared" si="1"/>
        <v>457520</v>
      </c>
      <c r="R43" s="7">
        <f t="shared" si="2"/>
        <v>5032720</v>
      </c>
      <c r="S43" s="23">
        <v>56</v>
      </c>
      <c r="T43" s="23"/>
      <c r="U43" s="23"/>
      <c r="V43" s="23"/>
      <c r="W43" s="74"/>
    </row>
    <row r="44" spans="1:23" x14ac:dyDescent="0.25">
      <c r="A44" s="81">
        <v>45299</v>
      </c>
      <c r="B44" s="6" t="s">
        <v>2708</v>
      </c>
      <c r="C44" s="100" t="s">
        <v>5340</v>
      </c>
      <c r="D44" s="21" t="s">
        <v>4554</v>
      </c>
      <c r="E44" s="23" t="s">
        <v>1113</v>
      </c>
      <c r="F44" s="27" t="str">
        <f>IF(E44="","",INDEX(DM_HANG_HOA!B:B,MATCH(E44,DM_HANG_HOA!A:A,0)))</f>
        <v>Cosse ép Cu-Al  150mm2-N-TA dài 101mm chiều dài ép dây 52mm</v>
      </c>
      <c r="G44" s="26" t="s">
        <v>4545</v>
      </c>
      <c r="H44" s="27" t="str">
        <f>IF(G44="","",INDEX(DM_DOI_TUONG!C:C,MATCH(G44,DM_DOI_TUONG!B:B,0)))</f>
        <v>Công ty CP Tuấn Ân Long An</v>
      </c>
      <c r="I44" s="69" t="str">
        <f>IFERROR(INDEX(DM_NGHIEP_VU!D:D,MATCH(J44&amp;K44,DM_NGHIEP_VU!G:G,0)),"")</f>
        <v>Nhập kho - nhập mua hàng ghi nhận công nợ</v>
      </c>
      <c r="J44" s="29" t="s">
        <v>4977</v>
      </c>
      <c r="K44" s="29" t="s">
        <v>4494</v>
      </c>
      <c r="L44" s="26">
        <v>15</v>
      </c>
      <c r="M44" s="26" t="s">
        <v>4547</v>
      </c>
      <c r="N44" s="26">
        <v>59000</v>
      </c>
      <c r="O44" s="7">
        <f t="shared" si="0"/>
        <v>885000</v>
      </c>
      <c r="P44" s="52">
        <v>0.1</v>
      </c>
      <c r="Q44" s="7">
        <f t="shared" si="1"/>
        <v>88500</v>
      </c>
      <c r="R44" s="7">
        <f t="shared" si="2"/>
        <v>973500</v>
      </c>
      <c r="S44" s="23">
        <v>27</v>
      </c>
      <c r="T44" s="23"/>
      <c r="U44" s="23"/>
      <c r="V44" s="23"/>
      <c r="W44" s="74"/>
    </row>
    <row r="45" spans="1:23" x14ac:dyDescent="0.25">
      <c r="A45" s="81">
        <v>45299</v>
      </c>
      <c r="B45" s="6" t="s">
        <v>2708</v>
      </c>
      <c r="C45" s="100" t="s">
        <v>5340</v>
      </c>
      <c r="D45" s="21" t="s">
        <v>4554</v>
      </c>
      <c r="E45" s="23" t="s">
        <v>1221</v>
      </c>
      <c r="F45" s="27" t="str">
        <f>IF(E45="","",INDEX(DM_HANG_HOA!B:B,MATCH(E45,DM_HANG_HOA!A:A,0)))</f>
        <v>Nối ép đồng nhôm WR-419</v>
      </c>
      <c r="G45" s="26" t="s">
        <v>4545</v>
      </c>
      <c r="H45" s="27" t="str">
        <f>IF(G45="","",INDEX(DM_DOI_TUONG!C:C,MATCH(G45,DM_DOI_TUONG!B:B,0)))</f>
        <v>Công ty CP Tuấn Ân Long An</v>
      </c>
      <c r="I45" s="69" t="str">
        <f>IFERROR(INDEX(DM_NGHIEP_VU!D:D,MATCH(J45&amp;K45,DM_NGHIEP_VU!G:G,0)),"")</f>
        <v>Nhập kho - nhập mua hàng ghi nhận công nợ</v>
      </c>
      <c r="J45" s="29" t="s">
        <v>4977</v>
      </c>
      <c r="K45" s="29" t="s">
        <v>4494</v>
      </c>
      <c r="L45" s="26">
        <v>300</v>
      </c>
      <c r="M45" s="26" t="s">
        <v>4547</v>
      </c>
      <c r="N45" s="26">
        <v>13700</v>
      </c>
      <c r="O45" s="7">
        <f t="shared" si="0"/>
        <v>4110000</v>
      </c>
      <c r="P45" s="52">
        <v>0.1</v>
      </c>
      <c r="Q45" s="7">
        <f t="shared" si="1"/>
        <v>411000</v>
      </c>
      <c r="R45" s="7">
        <f t="shared" si="2"/>
        <v>4521000</v>
      </c>
      <c r="S45" s="23">
        <v>58</v>
      </c>
      <c r="T45" s="23"/>
      <c r="U45" s="23"/>
      <c r="V45" s="23"/>
      <c r="W45" s="74"/>
    </row>
    <row r="46" spans="1:23" x14ac:dyDescent="0.25">
      <c r="A46" s="81">
        <v>45299</v>
      </c>
      <c r="B46" s="6" t="s">
        <v>2708</v>
      </c>
      <c r="C46" s="100" t="s">
        <v>5340</v>
      </c>
      <c r="D46" s="21" t="s">
        <v>4554</v>
      </c>
      <c r="E46" s="23" t="s">
        <v>1221</v>
      </c>
      <c r="F46" s="27" t="str">
        <f>IF(E46="","",INDEX(DM_HANG_HOA!B:B,MATCH(E46,DM_HANG_HOA!A:A,0)))</f>
        <v>Nối ép đồng nhôm WR-419</v>
      </c>
      <c r="G46" s="26" t="s">
        <v>4545</v>
      </c>
      <c r="H46" s="27" t="str">
        <f>IF(G46="","",INDEX(DM_DOI_TUONG!C:C,MATCH(G46,DM_DOI_TUONG!B:B,0)))</f>
        <v>Công ty CP Tuấn Ân Long An</v>
      </c>
      <c r="I46" s="69" t="str">
        <f>IFERROR(INDEX(DM_NGHIEP_VU!D:D,MATCH(J46&amp;K46,DM_NGHIEP_VU!G:G,0)),"")</f>
        <v>Nhập kho - nhập mua hàng ghi nhận công nợ</v>
      </c>
      <c r="J46" s="29" t="s">
        <v>4977</v>
      </c>
      <c r="K46" s="29" t="s">
        <v>4494</v>
      </c>
      <c r="L46" s="26">
        <v>600</v>
      </c>
      <c r="M46" s="26" t="s">
        <v>4547</v>
      </c>
      <c r="N46" s="26">
        <v>13700</v>
      </c>
      <c r="O46" s="7">
        <f t="shared" si="0"/>
        <v>8220000</v>
      </c>
      <c r="P46" s="52">
        <v>0.1</v>
      </c>
      <c r="Q46" s="7">
        <f t="shared" si="1"/>
        <v>822000</v>
      </c>
      <c r="R46" s="7">
        <f t="shared" si="2"/>
        <v>9042000</v>
      </c>
      <c r="S46" s="23">
        <v>58</v>
      </c>
      <c r="T46" s="23"/>
      <c r="U46" s="23"/>
      <c r="V46" s="23"/>
      <c r="W46" s="74"/>
    </row>
    <row r="47" spans="1:23" x14ac:dyDescent="0.25">
      <c r="A47" s="81">
        <v>45299</v>
      </c>
      <c r="B47" s="6" t="s">
        <v>2708</v>
      </c>
      <c r="C47" s="100" t="s">
        <v>5340</v>
      </c>
      <c r="D47" s="21" t="s">
        <v>4554</v>
      </c>
      <c r="E47" s="23" t="s">
        <v>110</v>
      </c>
      <c r="F47" s="27" t="str">
        <f>IF(E47="","",INDEX(DM_HANG_HOA!B:B,MATCH(E47,DM_HANG_HOA!A:A,0)))</f>
        <v>DS 1 pha 630A - 24Kv-150 KV BIL, OD, polymer</v>
      </c>
      <c r="G47" s="26" t="s">
        <v>4545</v>
      </c>
      <c r="H47" s="27" t="str">
        <f>IF(G47="","",INDEX(DM_DOI_TUONG!C:C,MATCH(G47,DM_DOI_TUONG!B:B,0)))</f>
        <v>Công ty CP Tuấn Ân Long An</v>
      </c>
      <c r="I47" s="69" t="str">
        <f>IFERROR(INDEX(DM_NGHIEP_VU!D:D,MATCH(J47&amp;K47,DM_NGHIEP_VU!G:G,0)),"")</f>
        <v>Nhập kho - nhập mua hàng ghi nhận công nợ</v>
      </c>
      <c r="J47" s="29" t="s">
        <v>4977</v>
      </c>
      <c r="K47" s="29" t="s">
        <v>4494</v>
      </c>
      <c r="L47" s="26">
        <v>9</v>
      </c>
      <c r="M47" s="26" t="s">
        <v>4547</v>
      </c>
      <c r="N47" s="26">
        <v>1701800</v>
      </c>
      <c r="O47" s="7">
        <f t="shared" si="0"/>
        <v>15316200</v>
      </c>
      <c r="P47" s="52">
        <v>0.08</v>
      </c>
      <c r="Q47" s="7">
        <f t="shared" si="1"/>
        <v>1225296</v>
      </c>
      <c r="R47" s="7">
        <f t="shared" si="2"/>
        <v>16541496</v>
      </c>
      <c r="S47" s="23">
        <v>59</v>
      </c>
      <c r="T47" s="23"/>
      <c r="U47" s="23"/>
      <c r="V47" s="23"/>
      <c r="W47" s="74"/>
    </row>
    <row r="48" spans="1:23" x14ac:dyDescent="0.25">
      <c r="A48" s="81">
        <v>45299</v>
      </c>
      <c r="B48" s="6" t="s">
        <v>2708</v>
      </c>
      <c r="C48" s="100" t="s">
        <v>5340</v>
      </c>
      <c r="D48" s="21" t="s">
        <v>4554</v>
      </c>
      <c r="E48" s="23" t="s">
        <v>117</v>
      </c>
      <c r="F48" s="27" t="str">
        <f>IF(E48="","",INDEX(DM_HANG_HOA!B:B,MATCH(E48,DM_HANG_HOA!A:A,0)))</f>
        <v>Phụ kiện lắp DS 1 pha 24Kv</v>
      </c>
      <c r="G48" s="26" t="s">
        <v>4545</v>
      </c>
      <c r="H48" s="27" t="str">
        <f>IF(G48="","",INDEX(DM_DOI_TUONG!C:C,MATCH(G48,DM_DOI_TUONG!B:B,0)))</f>
        <v>Công ty CP Tuấn Ân Long An</v>
      </c>
      <c r="I48" s="69" t="str">
        <f>IFERROR(INDEX(DM_NGHIEP_VU!D:D,MATCH(J48&amp;K48,DM_NGHIEP_VU!G:G,0)),"")</f>
        <v>Nhập kho - nhập mua hàng ghi nhận công nợ</v>
      </c>
      <c r="J48" s="29" t="s">
        <v>4977</v>
      </c>
      <c r="K48" s="29" t="s">
        <v>4494</v>
      </c>
      <c r="L48" s="26">
        <v>9</v>
      </c>
      <c r="M48" s="26" t="s">
        <v>4547</v>
      </c>
      <c r="N48" s="26">
        <v>79700</v>
      </c>
      <c r="O48" s="7">
        <f t="shared" si="0"/>
        <v>717300</v>
      </c>
      <c r="P48" s="52">
        <v>0.08</v>
      </c>
      <c r="Q48" s="7">
        <f t="shared" si="1"/>
        <v>57384</v>
      </c>
      <c r="R48" s="7">
        <f t="shared" si="2"/>
        <v>774684</v>
      </c>
      <c r="S48" s="23">
        <v>59</v>
      </c>
      <c r="T48" s="23"/>
      <c r="U48" s="23"/>
      <c r="V48" s="23"/>
      <c r="W48" s="74"/>
    </row>
    <row r="49" spans="1:23" x14ac:dyDescent="0.25">
      <c r="A49" s="81">
        <v>45299</v>
      </c>
      <c r="B49" s="6" t="s">
        <v>2708</v>
      </c>
      <c r="C49" s="100" t="s">
        <v>5340</v>
      </c>
      <c r="D49" s="21" t="s">
        <v>4554</v>
      </c>
      <c r="E49" s="23" t="s">
        <v>131</v>
      </c>
      <c r="F49" s="27" t="str">
        <f>IF(E49="","",INDEX(DM_HANG_HOA!B:B,MATCH(E49,DM_HANG_HOA!A:A,0)))</f>
        <v xml:space="preserve">DS 3P- 630A - 24Kv-150 KV BIL, OD, Polymer, 2 phương, lắp trên 1 trụ </v>
      </c>
      <c r="G49" s="26" t="s">
        <v>4545</v>
      </c>
      <c r="H49" s="27" t="str">
        <f>IF(G49="","",INDEX(DM_DOI_TUONG!C:C,MATCH(G49,DM_DOI_TUONG!B:B,0)))</f>
        <v>Công ty CP Tuấn Ân Long An</v>
      </c>
      <c r="I49" s="69" t="str">
        <f>IFERROR(INDEX(DM_NGHIEP_VU!D:D,MATCH(J49&amp;K49,DM_NGHIEP_VU!G:G,0)),"")</f>
        <v>Nhập kho - nhập mua hàng ghi nhận công nợ</v>
      </c>
      <c r="J49" s="29" t="s">
        <v>4977</v>
      </c>
      <c r="K49" s="29" t="s">
        <v>4494</v>
      </c>
      <c r="L49" s="26">
        <v>3</v>
      </c>
      <c r="M49" s="26" t="s">
        <v>4547</v>
      </c>
      <c r="N49" s="26">
        <v>7968900</v>
      </c>
      <c r="O49" s="7">
        <f t="shared" si="0"/>
        <v>23906700</v>
      </c>
      <c r="P49" s="52">
        <v>0.08</v>
      </c>
      <c r="Q49" s="7">
        <f t="shared" si="1"/>
        <v>1912536</v>
      </c>
      <c r="R49" s="7">
        <f t="shared" si="2"/>
        <v>25819236</v>
      </c>
      <c r="S49" s="23">
        <v>59</v>
      </c>
      <c r="T49" s="23"/>
      <c r="U49" s="23"/>
      <c r="V49" s="23"/>
      <c r="W49" s="74"/>
    </row>
    <row r="50" spans="1:23" x14ac:dyDescent="0.25">
      <c r="A50" s="81">
        <v>45299</v>
      </c>
      <c r="B50" s="6" t="s">
        <v>2708</v>
      </c>
      <c r="C50" s="100" t="s">
        <v>5340</v>
      </c>
      <c r="D50" s="21" t="s">
        <v>4554</v>
      </c>
      <c r="E50" s="23" t="s">
        <v>145</v>
      </c>
      <c r="F50" s="27" t="str">
        <f>IF(E50="","",INDEX(DM_HANG_HOA!B:B,MATCH(E50,DM_HANG_HOA!A:A,0)))</f>
        <v>Bộ sào thao tác  DS 24KV - 35KV ngoài trời, dài 8 mét (boulon nhúng kẽm)</v>
      </c>
      <c r="G50" s="26" t="s">
        <v>4545</v>
      </c>
      <c r="H50" s="27" t="str">
        <f>IF(G50="","",INDEX(DM_DOI_TUONG!C:C,MATCH(G50,DM_DOI_TUONG!B:B,0)))</f>
        <v>Công ty CP Tuấn Ân Long An</v>
      </c>
      <c r="I50" s="69" t="str">
        <f>IFERROR(INDEX(DM_NGHIEP_VU!D:D,MATCH(J50&amp;K50,DM_NGHIEP_VU!G:G,0)),"")</f>
        <v>Nhập kho - nhập mua hàng ghi nhận công nợ</v>
      </c>
      <c r="J50" s="29" t="s">
        <v>4977</v>
      </c>
      <c r="K50" s="29" t="s">
        <v>4494</v>
      </c>
      <c r="L50" s="26">
        <v>3</v>
      </c>
      <c r="M50" s="26" t="s">
        <v>4547</v>
      </c>
      <c r="N50" s="26">
        <v>1517000</v>
      </c>
      <c r="O50" s="7">
        <f t="shared" si="0"/>
        <v>4551000</v>
      </c>
      <c r="P50" s="52">
        <v>0.08</v>
      </c>
      <c r="Q50" s="7">
        <f t="shared" si="1"/>
        <v>364080</v>
      </c>
      <c r="R50" s="7">
        <f t="shared" si="2"/>
        <v>4915080</v>
      </c>
      <c r="S50" s="23">
        <v>59</v>
      </c>
      <c r="T50" s="23"/>
      <c r="U50" s="23"/>
      <c r="V50" s="23"/>
      <c r="W50" s="74"/>
    </row>
    <row r="51" spans="1:23" x14ac:dyDescent="0.25">
      <c r="A51" s="81">
        <v>45299</v>
      </c>
      <c r="B51" s="6" t="s">
        <v>2708</v>
      </c>
      <c r="C51" s="100" t="s">
        <v>5340</v>
      </c>
      <c r="D51" s="21" t="s">
        <v>4554</v>
      </c>
      <c r="E51" s="23" t="s">
        <v>180</v>
      </c>
      <c r="F51" s="27" t="str">
        <f>IF(E51="","",INDEX(DM_HANG_HOA!B:B,MATCH(E51,DM_HANG_HOA!A:A,0)))</f>
        <v>Bộ sào thao tác dao cắt có tải trong dầu 24 kV - 35 kV, dài 8 m</v>
      </c>
      <c r="G51" s="26" t="s">
        <v>4545</v>
      </c>
      <c r="H51" s="27" t="str">
        <f>IF(G51="","",INDEX(DM_DOI_TUONG!C:C,MATCH(G51,DM_DOI_TUONG!B:B,0)))</f>
        <v>Công ty CP Tuấn Ân Long An</v>
      </c>
      <c r="I51" s="69" t="str">
        <f>IFERROR(INDEX(DM_NGHIEP_VU!D:D,MATCH(J51&amp;K51,DM_NGHIEP_VU!G:G,0)),"")</f>
        <v>Nhập kho - nhập mua hàng ghi nhận công nợ</v>
      </c>
      <c r="J51" s="29" t="s">
        <v>4977</v>
      </c>
      <c r="K51" s="29" t="s">
        <v>4494</v>
      </c>
      <c r="L51" s="26">
        <v>2</v>
      </c>
      <c r="M51" s="26" t="s">
        <v>4547</v>
      </c>
      <c r="N51" s="26">
        <v>1261800</v>
      </c>
      <c r="O51" s="7">
        <f t="shared" si="0"/>
        <v>2523600</v>
      </c>
      <c r="P51" s="52">
        <v>0.08</v>
      </c>
      <c r="Q51" s="7">
        <f t="shared" si="1"/>
        <v>201888</v>
      </c>
      <c r="R51" s="7">
        <f t="shared" si="2"/>
        <v>2725488</v>
      </c>
      <c r="S51" s="23">
        <v>60</v>
      </c>
      <c r="T51" s="23"/>
      <c r="U51" s="23"/>
      <c r="V51" s="23"/>
      <c r="W51" s="74"/>
    </row>
    <row r="52" spans="1:23" x14ac:dyDescent="0.25">
      <c r="A52" s="81">
        <v>45299</v>
      </c>
      <c r="B52" s="6" t="s">
        <v>2708</v>
      </c>
      <c r="C52" s="100" t="s">
        <v>5340</v>
      </c>
      <c r="D52" s="21" t="s">
        <v>4554</v>
      </c>
      <c r="E52" s="23" t="s">
        <v>2526</v>
      </c>
      <c r="F52" s="27" t="str">
        <f>IF(E52="","",INDEX(DM_HANG_HOA!B:B,MATCH(E52,DM_HANG_HOA!A:A,0)))</f>
        <v>Giáp níu dây bọc ACD2450-BP, dài 1390mm, 24,1 ÷ 28,1mm (185-240mm2)</v>
      </c>
      <c r="G52" s="26" t="s">
        <v>4545</v>
      </c>
      <c r="H52" s="27" t="str">
        <f>IF(G52="","",INDEX(DM_DOI_TUONG!C:C,MATCH(G52,DM_DOI_TUONG!B:B,0)))</f>
        <v>Công ty CP Tuấn Ân Long An</v>
      </c>
      <c r="I52" s="69" t="str">
        <f>IFERROR(INDEX(DM_NGHIEP_VU!D:D,MATCH(J52&amp;K52,DM_NGHIEP_VU!G:G,0)),"")</f>
        <v>Nhập kho - nhập mua hàng ghi nhận công nợ</v>
      </c>
      <c r="J52" s="29" t="s">
        <v>4977</v>
      </c>
      <c r="K52" s="29" t="s">
        <v>4494</v>
      </c>
      <c r="L52" s="26">
        <v>31</v>
      </c>
      <c r="M52" s="26" t="s">
        <v>4547</v>
      </c>
      <c r="N52" s="26">
        <v>230200</v>
      </c>
      <c r="O52" s="7">
        <f t="shared" si="0"/>
        <v>7136200</v>
      </c>
      <c r="P52" s="52">
        <v>0.1</v>
      </c>
      <c r="Q52" s="7">
        <f t="shared" si="1"/>
        <v>713620</v>
      </c>
      <c r="R52" s="7">
        <f t="shared" si="2"/>
        <v>7849820</v>
      </c>
      <c r="S52" s="23">
        <v>62</v>
      </c>
      <c r="T52" s="23"/>
      <c r="U52" s="23"/>
      <c r="V52" s="23"/>
      <c r="W52" s="74"/>
    </row>
    <row r="53" spans="1:23" x14ac:dyDescent="0.25">
      <c r="A53" s="81">
        <v>45299</v>
      </c>
      <c r="B53" s="6" t="s">
        <v>2708</v>
      </c>
      <c r="C53" s="100" t="s">
        <v>5340</v>
      </c>
      <c r="D53" s="21" t="s">
        <v>4554</v>
      </c>
      <c r="E53" s="23" t="s">
        <v>608</v>
      </c>
      <c r="F53" s="27" t="str">
        <f>IF(E53="","",INDEX(DM_HANG_HOA!B:B,MATCH(E53,DM_HANG_HOA!A:A,0)))</f>
        <v>Kẹp đấu rẽ TA-CDB 86 54G28 - 50mm2</v>
      </c>
      <c r="G53" s="26" t="s">
        <v>4545</v>
      </c>
      <c r="H53" s="27" t="str">
        <f>IF(G53="","",INDEX(DM_DOI_TUONG!C:C,MATCH(G53,DM_DOI_TUONG!B:B,0)))</f>
        <v>Công ty CP Tuấn Ân Long An</v>
      </c>
      <c r="I53" s="69" t="str">
        <f>IFERROR(INDEX(DM_NGHIEP_VU!D:D,MATCH(J53&amp;K53,DM_NGHIEP_VU!G:G,0)),"")</f>
        <v>Nhập kho - nhập mua hàng ghi nhận công nợ</v>
      </c>
      <c r="J53" s="29" t="s">
        <v>4977</v>
      </c>
      <c r="K53" s="29" t="s">
        <v>4494</v>
      </c>
      <c r="L53" s="26">
        <v>3</v>
      </c>
      <c r="M53" s="26" t="s">
        <v>4547</v>
      </c>
      <c r="N53" s="26">
        <v>158800</v>
      </c>
      <c r="O53" s="7">
        <f t="shared" si="0"/>
        <v>476400</v>
      </c>
      <c r="P53" s="52">
        <v>0.1</v>
      </c>
      <c r="Q53" s="7">
        <f t="shared" si="1"/>
        <v>47640</v>
      </c>
      <c r="R53" s="7">
        <f t="shared" si="2"/>
        <v>524040</v>
      </c>
      <c r="S53" s="23">
        <v>62</v>
      </c>
      <c r="T53" s="23"/>
      <c r="U53" s="23"/>
      <c r="V53" s="23"/>
      <c r="W53" s="74"/>
    </row>
    <row r="54" spans="1:23" x14ac:dyDescent="0.25">
      <c r="A54" s="81">
        <v>45299</v>
      </c>
      <c r="B54" s="6" t="s">
        <v>2708</v>
      </c>
      <c r="C54" s="100" t="s">
        <v>5340</v>
      </c>
      <c r="D54" s="21" t="s">
        <v>4554</v>
      </c>
      <c r="E54" s="23" t="s">
        <v>620</v>
      </c>
      <c r="F54" s="27" t="str">
        <f>IF(E54="","",INDEX(DM_HANG_HOA!B:B,MATCH(E54,DM_HANG_HOA!A:A,0)))</f>
        <v>Kẹp đấu rẽ TA-CDB 86 228G28 - 240mm2</v>
      </c>
      <c r="G54" s="26" t="s">
        <v>4545</v>
      </c>
      <c r="H54" s="27" t="str">
        <f>IF(G54="","",INDEX(DM_DOI_TUONG!C:C,MATCH(G54,DM_DOI_TUONG!B:B,0)))</f>
        <v>Công ty CP Tuấn Ân Long An</v>
      </c>
      <c r="I54" s="69" t="str">
        <f>IFERROR(INDEX(DM_NGHIEP_VU!D:D,MATCH(J54&amp;K54,DM_NGHIEP_VU!G:G,0)),"")</f>
        <v>Nhập kho - nhập mua hàng ghi nhận công nợ</v>
      </c>
      <c r="J54" s="29" t="s">
        <v>4977</v>
      </c>
      <c r="K54" s="29" t="s">
        <v>4494</v>
      </c>
      <c r="L54" s="26">
        <v>9</v>
      </c>
      <c r="M54" s="26" t="s">
        <v>4547</v>
      </c>
      <c r="N54" s="26">
        <v>259800</v>
      </c>
      <c r="O54" s="7">
        <f t="shared" si="0"/>
        <v>2338200</v>
      </c>
      <c r="P54" s="52">
        <v>0.1</v>
      </c>
      <c r="Q54" s="7">
        <f t="shared" si="1"/>
        <v>233820</v>
      </c>
      <c r="R54" s="7">
        <f t="shared" si="2"/>
        <v>2572020</v>
      </c>
      <c r="S54" s="23">
        <v>62</v>
      </c>
      <c r="T54" s="23"/>
      <c r="U54" s="23"/>
      <c r="V54" s="23"/>
      <c r="W54" s="74"/>
    </row>
    <row r="55" spans="1:23" x14ac:dyDescent="0.25">
      <c r="A55" s="81">
        <v>45299</v>
      </c>
      <c r="B55" s="6" t="s">
        <v>2708</v>
      </c>
      <c r="C55" s="100" t="s">
        <v>5340</v>
      </c>
      <c r="D55" s="21" t="s">
        <v>4554</v>
      </c>
      <c r="E55" s="23" t="s">
        <v>1169</v>
      </c>
      <c r="F55" s="27" t="str">
        <f>IF(E55="","",INDEX(DM_HANG_HOA!B:B,MATCH(E55,DM_HANG_HOA!A:A,0)))</f>
        <v>Cosse ép Cu-Al  240mm2-2N-TA dài 160mm chiều dài ép dây 58mm</v>
      </c>
      <c r="G55" s="26" t="s">
        <v>4545</v>
      </c>
      <c r="H55" s="27" t="str">
        <f>IF(G55="","",INDEX(DM_DOI_TUONG!C:C,MATCH(G55,DM_DOI_TUONG!B:B,0)))</f>
        <v>Công ty CP Tuấn Ân Long An</v>
      </c>
      <c r="I55" s="69" t="str">
        <f>IFERROR(INDEX(DM_NGHIEP_VU!D:D,MATCH(J55&amp;K55,DM_NGHIEP_VU!G:G,0)),"")</f>
        <v>Nhập kho - nhập mua hàng ghi nhận công nợ</v>
      </c>
      <c r="J55" s="29" t="s">
        <v>4977</v>
      </c>
      <c r="K55" s="29" t="s">
        <v>4494</v>
      </c>
      <c r="L55" s="26">
        <v>80</v>
      </c>
      <c r="M55" s="26" t="s">
        <v>4547</v>
      </c>
      <c r="N55" s="26">
        <v>138600</v>
      </c>
      <c r="O55" s="7">
        <f t="shared" si="0"/>
        <v>11088000</v>
      </c>
      <c r="P55" s="52">
        <v>0.1</v>
      </c>
      <c r="Q55" s="7">
        <f t="shared" si="1"/>
        <v>1108800</v>
      </c>
      <c r="R55" s="7">
        <f t="shared" si="2"/>
        <v>12196800</v>
      </c>
      <c r="S55" s="23">
        <v>62</v>
      </c>
      <c r="T55" s="23"/>
      <c r="U55" s="23"/>
      <c r="V55" s="23"/>
      <c r="W55" s="74"/>
    </row>
    <row r="56" spans="1:23" x14ac:dyDescent="0.25">
      <c r="A56" s="81">
        <v>45299</v>
      </c>
      <c r="B56" s="6" t="s">
        <v>2708</v>
      </c>
      <c r="C56" s="100" t="s">
        <v>5340</v>
      </c>
      <c r="D56" s="21" t="s">
        <v>4554</v>
      </c>
      <c r="E56" s="23" t="s">
        <v>1394</v>
      </c>
      <c r="F56" s="27" t="str">
        <f>IF(E56="","",INDEX(DM_HANG_HOA!B:B,MATCH(E56,DM_HANG_HOA!A:A,0)))</f>
        <v>Cosse ép Cu 185mm2-N dài 106mm chiều dài ép dây 52mm</v>
      </c>
      <c r="G56" s="26" t="s">
        <v>4545</v>
      </c>
      <c r="H56" s="27" t="str">
        <f>IF(G56="","",INDEX(DM_DOI_TUONG!C:C,MATCH(G56,DM_DOI_TUONG!B:B,0)))</f>
        <v>Công ty CP Tuấn Ân Long An</v>
      </c>
      <c r="I56" s="69" t="str">
        <f>IFERROR(INDEX(DM_NGHIEP_VU!D:D,MATCH(J56&amp;K56,DM_NGHIEP_VU!G:G,0)),"")</f>
        <v>Nhập kho - nhập mua hàng ghi nhận công nợ</v>
      </c>
      <c r="J56" s="29" t="s">
        <v>4977</v>
      </c>
      <c r="K56" s="29" t="s">
        <v>4494</v>
      </c>
      <c r="L56" s="26">
        <v>130</v>
      </c>
      <c r="M56" s="26" t="s">
        <v>4547</v>
      </c>
      <c r="N56" s="26">
        <v>77400</v>
      </c>
      <c r="O56" s="7">
        <f t="shared" si="0"/>
        <v>10062000</v>
      </c>
      <c r="P56" s="52">
        <v>0.1</v>
      </c>
      <c r="Q56" s="7">
        <f t="shared" si="1"/>
        <v>1006200</v>
      </c>
      <c r="R56" s="7">
        <f t="shared" si="2"/>
        <v>11068200</v>
      </c>
      <c r="S56" s="23">
        <v>62</v>
      </c>
      <c r="T56" s="23"/>
      <c r="U56" s="23"/>
      <c r="V56" s="23"/>
      <c r="W56" s="74"/>
    </row>
    <row r="57" spans="1:23" x14ac:dyDescent="0.25">
      <c r="A57" s="81">
        <v>45299</v>
      </c>
      <c r="B57" s="6" t="s">
        <v>2708</v>
      </c>
      <c r="C57" s="100" t="s">
        <v>5340</v>
      </c>
      <c r="D57" s="21" t="s">
        <v>4554</v>
      </c>
      <c r="E57" s="23" t="s">
        <v>203</v>
      </c>
      <c r="F57" s="27" t="str">
        <f>IF(E57="","",INDEX(DM_HANG_HOA!B:B,MATCH(E57,DM_HANG_HOA!A:A,0)))</f>
        <v>Ty Pin post/Line post 24Kv- 35Kv, M20 dài 180mm</v>
      </c>
      <c r="G57" s="26" t="s">
        <v>4545</v>
      </c>
      <c r="H57" s="27" t="str">
        <f>IF(G57="","",INDEX(DM_DOI_TUONG!C:C,MATCH(G57,DM_DOI_TUONG!B:B,0)))</f>
        <v>Công ty CP Tuấn Ân Long An</v>
      </c>
      <c r="I57" s="69" t="str">
        <f>IFERROR(INDEX(DM_NGHIEP_VU!D:D,MATCH(J57&amp;K57,DM_NGHIEP_VU!G:G,0)),"")</f>
        <v>Nhập kho - nhập mua hàng ghi nhận công nợ</v>
      </c>
      <c r="J57" s="29" t="s">
        <v>4977</v>
      </c>
      <c r="K57" s="29" t="s">
        <v>4494</v>
      </c>
      <c r="L57" s="26">
        <v>150</v>
      </c>
      <c r="M57" s="26" t="s">
        <v>4547</v>
      </c>
      <c r="N57" s="26">
        <v>35400</v>
      </c>
      <c r="O57" s="7">
        <f t="shared" si="0"/>
        <v>5310000</v>
      </c>
      <c r="P57" s="52">
        <v>0.1</v>
      </c>
      <c r="Q57" s="7">
        <f t="shared" si="1"/>
        <v>531000</v>
      </c>
      <c r="R57" s="7">
        <f t="shared" si="2"/>
        <v>5841000</v>
      </c>
      <c r="S57" s="23">
        <v>62</v>
      </c>
      <c r="T57" s="23"/>
      <c r="U57" s="23"/>
      <c r="V57" s="23"/>
      <c r="W57" s="74"/>
    </row>
    <row r="58" spans="1:23" x14ac:dyDescent="0.25">
      <c r="A58" s="81">
        <v>45299</v>
      </c>
      <c r="B58" s="6" t="s">
        <v>2708</v>
      </c>
      <c r="C58" s="100" t="s">
        <v>5340</v>
      </c>
      <c r="D58" s="21" t="s">
        <v>4554</v>
      </c>
      <c r="E58" s="23" t="s">
        <v>170</v>
      </c>
      <c r="F58" s="27" t="str">
        <f>IF(E58="","",INDEX(DM_HANG_HOA!B:B,MATCH(E58,DM_HANG_HOA!A:A,0)))</f>
        <v>LBS 3 pha 630A - 35Kv - OD, dầu - Polymer</v>
      </c>
      <c r="G58" s="26" t="s">
        <v>4545</v>
      </c>
      <c r="H58" s="27" t="str">
        <f>IF(G58="","",INDEX(DM_DOI_TUONG!C:C,MATCH(G58,DM_DOI_TUONG!B:B,0)))</f>
        <v>Công ty CP Tuấn Ân Long An</v>
      </c>
      <c r="I58" s="69" t="str">
        <f>IFERROR(INDEX(DM_NGHIEP_VU!D:D,MATCH(J58&amp;K58,DM_NGHIEP_VU!G:G,0)),"")</f>
        <v>Nhập kho - nhập mua hàng ghi nhận công nợ</v>
      </c>
      <c r="J58" s="29" t="s">
        <v>4977</v>
      </c>
      <c r="K58" s="29" t="s">
        <v>4494</v>
      </c>
      <c r="L58" s="26">
        <v>1</v>
      </c>
      <c r="M58" s="26" t="s">
        <v>4547</v>
      </c>
      <c r="N58" s="26">
        <v>12882200</v>
      </c>
      <c r="O58" s="7">
        <f t="shared" si="0"/>
        <v>12882200</v>
      </c>
      <c r="P58" s="52">
        <v>0.08</v>
      </c>
      <c r="Q58" s="7">
        <f t="shared" si="1"/>
        <v>1030576</v>
      </c>
      <c r="R58" s="7">
        <f t="shared" si="2"/>
        <v>13912776</v>
      </c>
      <c r="S58" s="23">
        <v>63</v>
      </c>
      <c r="T58" s="23"/>
      <c r="U58" s="23"/>
      <c r="V58" s="23"/>
      <c r="W58" s="74"/>
    </row>
    <row r="59" spans="1:23" x14ac:dyDescent="0.25">
      <c r="A59" s="81">
        <v>45299</v>
      </c>
      <c r="B59" s="6" t="s">
        <v>2708</v>
      </c>
      <c r="C59" s="100" t="s">
        <v>5340</v>
      </c>
      <c r="D59" s="21" t="s">
        <v>4554</v>
      </c>
      <c r="E59" s="23" t="s">
        <v>182</v>
      </c>
      <c r="F59" s="27" t="str">
        <f>IF(E59="","",INDEX(DM_HANG_HOA!B:B,MATCH(E59,DM_HANG_HOA!A:A,0)))</f>
        <v>Bộ sào thao tác LBS dầu 24-35KV dài 11 mét</v>
      </c>
      <c r="G59" s="26" t="s">
        <v>4545</v>
      </c>
      <c r="H59" s="27" t="str">
        <f>IF(G59="","",INDEX(DM_DOI_TUONG!C:C,MATCH(G59,DM_DOI_TUONG!B:B,0)))</f>
        <v>Công ty CP Tuấn Ân Long An</v>
      </c>
      <c r="I59" s="69" t="str">
        <f>IFERROR(INDEX(DM_NGHIEP_VU!D:D,MATCH(J59&amp;K59,DM_NGHIEP_VU!G:G,0)),"")</f>
        <v>Nhập kho - nhập mua hàng ghi nhận công nợ</v>
      </c>
      <c r="J59" s="29" t="s">
        <v>4977</v>
      </c>
      <c r="K59" s="29" t="s">
        <v>4494</v>
      </c>
      <c r="L59" s="26">
        <v>1</v>
      </c>
      <c r="M59" s="26" t="s">
        <v>4547</v>
      </c>
      <c r="N59" s="26">
        <v>1457500</v>
      </c>
      <c r="O59" s="7">
        <f t="shared" si="0"/>
        <v>1457500</v>
      </c>
      <c r="P59" s="52">
        <v>0.08</v>
      </c>
      <c r="Q59" s="7">
        <f t="shared" si="1"/>
        <v>116600</v>
      </c>
      <c r="R59" s="7">
        <f t="shared" si="2"/>
        <v>1574100</v>
      </c>
      <c r="S59" s="23">
        <v>63</v>
      </c>
      <c r="T59" s="23"/>
      <c r="U59" s="23"/>
      <c r="V59" s="23"/>
      <c r="W59" s="74"/>
    </row>
    <row r="60" spans="1:23" x14ac:dyDescent="0.25">
      <c r="A60" s="81">
        <v>45299</v>
      </c>
      <c r="B60" s="6" t="s">
        <v>2708</v>
      </c>
      <c r="C60" s="100" t="s">
        <v>5340</v>
      </c>
      <c r="D60" s="21" t="s">
        <v>4554</v>
      </c>
      <c r="E60" s="23" t="s">
        <v>569</v>
      </c>
      <c r="F60" s="27" t="str">
        <f>IF(E60="","",INDEX(DM_HANG_HOA!B:B,MATCH(E60,DM_HANG_HOA!A:A,0)))</f>
        <v>Nối bọc MV IPC 120-120,  Vỏ cách điện dầy 3-7mm, 35 - 120 / 35 - 120, 2 boulon M10 thép</v>
      </c>
      <c r="G60" s="26" t="s">
        <v>4545</v>
      </c>
      <c r="H60" s="27" t="str">
        <f>IF(G60="","",INDEX(DM_DOI_TUONG!C:C,MATCH(G60,DM_DOI_TUONG!B:B,0)))</f>
        <v>Công ty CP Tuấn Ân Long An</v>
      </c>
      <c r="I60" s="69" t="str">
        <f>IFERROR(INDEX(DM_NGHIEP_VU!D:D,MATCH(J60&amp;K60,DM_NGHIEP_VU!G:G,0)),"")</f>
        <v>Nhập kho - nhập mua hàng ghi nhận công nợ</v>
      </c>
      <c r="J60" s="29" t="s">
        <v>4977</v>
      </c>
      <c r="K60" s="29" t="s">
        <v>4494</v>
      </c>
      <c r="L60" s="26">
        <v>30</v>
      </c>
      <c r="M60" s="26" t="s">
        <v>4547</v>
      </c>
      <c r="N60" s="26">
        <v>249600</v>
      </c>
      <c r="O60" s="7">
        <f t="shared" si="0"/>
        <v>7488000</v>
      </c>
      <c r="P60" s="52">
        <v>0.08</v>
      </c>
      <c r="Q60" s="7">
        <f t="shared" si="1"/>
        <v>599040</v>
      </c>
      <c r="R60" s="7">
        <f t="shared" si="2"/>
        <v>8087040</v>
      </c>
      <c r="S60" s="23">
        <v>63</v>
      </c>
      <c r="T60" s="23"/>
      <c r="U60" s="23"/>
      <c r="V60" s="23"/>
      <c r="W60" s="74"/>
    </row>
    <row r="61" spans="1:23" x14ac:dyDescent="0.25">
      <c r="A61" s="81">
        <v>45299</v>
      </c>
      <c r="B61" s="6" t="s">
        <v>2708</v>
      </c>
      <c r="C61" s="100" t="s">
        <v>5340</v>
      </c>
      <c r="D61" s="21" t="s">
        <v>4554</v>
      </c>
      <c r="E61" s="23" t="s">
        <v>2615</v>
      </c>
      <c r="F61" s="27" t="str">
        <f>IF(E61="","",INDEX(DM_HANG_HOA!B:B,MATCH(E61,DM_HANG_HOA!A:A,0)))</f>
        <v>Giáp buộc lõi thép SDLT 2175-F dùng cho dây bọc cách điện đường kính dây dẫn 18,5-23,4mm</v>
      </c>
      <c r="G61" s="26" t="s">
        <v>4545</v>
      </c>
      <c r="H61" s="27" t="str">
        <f>IF(G61="","",INDEX(DM_DOI_TUONG!C:C,MATCH(G61,DM_DOI_TUONG!B:B,0)))</f>
        <v>Công ty CP Tuấn Ân Long An</v>
      </c>
      <c r="I61" s="69" t="str">
        <f>IFERROR(INDEX(DM_NGHIEP_VU!D:D,MATCH(J61&amp;K61,DM_NGHIEP_VU!G:G,0)),"")</f>
        <v>Nhập kho - nhập mua hàng ghi nhận công nợ</v>
      </c>
      <c r="J61" s="29" t="s">
        <v>4977</v>
      </c>
      <c r="K61" s="29" t="s">
        <v>4494</v>
      </c>
      <c r="L61" s="26">
        <v>120</v>
      </c>
      <c r="M61" s="26" t="s">
        <v>4547</v>
      </c>
      <c r="N61" s="26">
        <v>41400</v>
      </c>
      <c r="O61" s="7">
        <f t="shared" si="0"/>
        <v>4968000</v>
      </c>
      <c r="P61" s="52">
        <v>0.08</v>
      </c>
      <c r="Q61" s="7">
        <f t="shared" si="1"/>
        <v>397440</v>
      </c>
      <c r="R61" s="7">
        <f t="shared" si="2"/>
        <v>5365440</v>
      </c>
      <c r="S61" s="23">
        <v>63</v>
      </c>
      <c r="T61" s="23"/>
      <c r="U61" s="23"/>
      <c r="V61" s="23"/>
      <c r="W61" s="74"/>
    </row>
    <row r="62" spans="1:23" x14ac:dyDescent="0.25">
      <c r="A62" s="81">
        <v>45299</v>
      </c>
      <c r="B62" s="6" t="s">
        <v>2708</v>
      </c>
      <c r="C62" s="100" t="s">
        <v>5340</v>
      </c>
      <c r="D62" s="21" t="s">
        <v>4554</v>
      </c>
      <c r="E62" s="23" t="s">
        <v>672</v>
      </c>
      <c r="F62" s="27" t="str">
        <f>IF(E62="","",INDEX(DM_HANG_HOA!B:B,MATCH(E62,DM_HANG_HOA!A:A,0)))</f>
        <v>Ống nối MJPT 150 - 150</v>
      </c>
      <c r="G62" s="26" t="s">
        <v>4545</v>
      </c>
      <c r="H62" s="27" t="str">
        <f>IF(G62="","",INDEX(DM_DOI_TUONG!C:C,MATCH(G62,DM_DOI_TUONG!B:B,0)))</f>
        <v>Công ty CP Tuấn Ân Long An</v>
      </c>
      <c r="I62" s="69" t="str">
        <f>IFERROR(INDEX(DM_NGHIEP_VU!D:D,MATCH(J62&amp;K62,DM_NGHIEP_VU!G:G,0)),"")</f>
        <v>Nhập kho - nhập mua hàng ghi nhận công nợ</v>
      </c>
      <c r="J62" s="29" t="s">
        <v>4977</v>
      </c>
      <c r="K62" s="29" t="s">
        <v>4494</v>
      </c>
      <c r="L62" s="26">
        <v>62</v>
      </c>
      <c r="M62" s="26" t="s">
        <v>4547</v>
      </c>
      <c r="N62" s="26">
        <v>18700</v>
      </c>
      <c r="O62" s="7">
        <f t="shared" si="0"/>
        <v>1159400</v>
      </c>
      <c r="P62" s="52">
        <v>0.08</v>
      </c>
      <c r="Q62" s="7">
        <f t="shared" si="1"/>
        <v>92752</v>
      </c>
      <c r="R62" s="7">
        <f t="shared" si="2"/>
        <v>1252152</v>
      </c>
      <c r="S62" s="23">
        <v>63</v>
      </c>
      <c r="T62" s="23"/>
      <c r="U62" s="23"/>
      <c r="V62" s="23"/>
      <c r="W62" s="74"/>
    </row>
    <row r="63" spans="1:23" x14ac:dyDescent="0.25">
      <c r="A63" s="81">
        <v>45299</v>
      </c>
      <c r="B63" s="6" t="s">
        <v>2708</v>
      </c>
      <c r="C63" s="100" t="s">
        <v>5340</v>
      </c>
      <c r="D63" s="21" t="s">
        <v>4554</v>
      </c>
      <c r="E63" s="23" t="s">
        <v>106</v>
      </c>
      <c r="F63" s="27" t="str">
        <f>IF(E63="","",INDEX(DM_HANG_HOA!B:B,MATCH(E63,DM_HANG_HOA!A:A,0)))</f>
        <v>LTD 800A - 38KV - 120KN (không cosse)</v>
      </c>
      <c r="G63" s="26" t="s">
        <v>4545</v>
      </c>
      <c r="H63" s="27" t="str">
        <f>IF(G63="","",INDEX(DM_DOI_TUONG!C:C,MATCH(G63,DM_DOI_TUONG!B:B,0)))</f>
        <v>Công ty CP Tuấn Ân Long An</v>
      </c>
      <c r="I63" s="69" t="str">
        <f>IFERROR(INDEX(DM_NGHIEP_VU!D:D,MATCH(J63&amp;K63,DM_NGHIEP_VU!G:G,0)),"")</f>
        <v>Nhập kho - nhập mua hàng ghi nhận công nợ</v>
      </c>
      <c r="J63" s="29" t="s">
        <v>4977</v>
      </c>
      <c r="K63" s="29" t="s">
        <v>4494</v>
      </c>
      <c r="L63" s="26">
        <v>12</v>
      </c>
      <c r="M63" s="26" t="s">
        <v>4547</v>
      </c>
      <c r="N63" s="26">
        <v>1619700</v>
      </c>
      <c r="O63" s="7">
        <f t="shared" si="0"/>
        <v>19436400</v>
      </c>
      <c r="P63" s="52">
        <v>0.08</v>
      </c>
      <c r="Q63" s="7">
        <f t="shared" si="1"/>
        <v>1554912</v>
      </c>
      <c r="R63" s="7">
        <f t="shared" si="2"/>
        <v>20991312</v>
      </c>
      <c r="S63" s="23">
        <v>63</v>
      </c>
      <c r="T63" s="23"/>
      <c r="U63" s="23"/>
      <c r="V63" s="23"/>
      <c r="W63" s="74"/>
    </row>
    <row r="64" spans="1:23" x14ac:dyDescent="0.25">
      <c r="A64" s="81">
        <v>45299</v>
      </c>
      <c r="B64" s="6" t="s">
        <v>2708</v>
      </c>
      <c r="C64" s="100" t="s">
        <v>5340</v>
      </c>
      <c r="D64" s="21" t="s">
        <v>4554</v>
      </c>
      <c r="E64" s="23" t="s">
        <v>199</v>
      </c>
      <c r="F64" s="27" t="str">
        <f>IF(E64="","",INDEX(DM_HANG_HOA!B:B,MATCH(E64,DM_HANG_HOA!A:A,0)))</f>
        <v>Pin post/Line post 24Kv- 680, Polymer có kẹp (không ty)</v>
      </c>
      <c r="G64" s="26" t="s">
        <v>4545</v>
      </c>
      <c r="H64" s="27" t="str">
        <f>IF(G64="","",INDEX(DM_DOI_TUONG!C:C,MATCH(G64,DM_DOI_TUONG!B:B,0)))</f>
        <v>Công ty CP Tuấn Ân Long An</v>
      </c>
      <c r="I64" s="69" t="str">
        <f>IFERROR(INDEX(DM_NGHIEP_VU!D:D,MATCH(J64&amp;K64,DM_NGHIEP_VU!G:G,0)),"")</f>
        <v>Nhập kho - nhập mua hàng ghi nhận công nợ</v>
      </c>
      <c r="J64" s="29" t="s">
        <v>4977</v>
      </c>
      <c r="K64" s="29" t="s">
        <v>4494</v>
      </c>
      <c r="L64" s="26">
        <v>150</v>
      </c>
      <c r="M64" s="26" t="s">
        <v>4547</v>
      </c>
      <c r="N64" s="26">
        <v>197400</v>
      </c>
      <c r="O64" s="7">
        <f t="shared" si="0"/>
        <v>29610000</v>
      </c>
      <c r="P64" s="52">
        <v>0.08</v>
      </c>
      <c r="Q64" s="7">
        <f t="shared" si="1"/>
        <v>2368800</v>
      </c>
      <c r="R64" s="7">
        <f t="shared" si="2"/>
        <v>31978800</v>
      </c>
      <c r="S64" s="23">
        <v>63</v>
      </c>
      <c r="T64" s="23"/>
      <c r="U64" s="23"/>
      <c r="V64" s="23"/>
      <c r="W64" s="74"/>
    </row>
    <row r="65" spans="1:23" x14ac:dyDescent="0.25">
      <c r="A65" s="81">
        <v>45300</v>
      </c>
      <c r="B65" s="6" t="s">
        <v>2708</v>
      </c>
      <c r="C65" s="100" t="s">
        <v>5341</v>
      </c>
      <c r="D65" s="21" t="s">
        <v>5410</v>
      </c>
      <c r="E65" s="23" t="s">
        <v>3</v>
      </c>
      <c r="F65" s="27" t="str">
        <f>IF(E65="","",INDEX(DM_HANG_HOA!B:B,MATCH(E65,DM_HANG_HOA!A:A,0)))</f>
        <v>Fuselink 3K - Tuấn Ân</v>
      </c>
      <c r="G65" s="26" t="s">
        <v>2727</v>
      </c>
      <c r="H65" s="27" t="str">
        <f>IF(G65="","",INDEX(DM_DOI_TUONG!C:C,MATCH(G65,DM_DOI_TUONG!B:B,0)))</f>
        <v>Công ty TNHH Tuấn Ân Đồng Nai</v>
      </c>
      <c r="I65" s="69" t="str">
        <f>IFERROR(INDEX(DM_NGHIEP_VU!D:D,MATCH(J65&amp;K65,DM_NGHIEP_VU!G:G,0)),"")</f>
        <v>Nhập kho - thu hàng phải thu khác</v>
      </c>
      <c r="J65" s="29" t="s">
        <v>4977</v>
      </c>
      <c r="K65" s="29" t="s">
        <v>5409</v>
      </c>
      <c r="L65" s="26">
        <v>10</v>
      </c>
      <c r="M65" s="26" t="s">
        <v>4548</v>
      </c>
      <c r="N65" s="26">
        <v>20300</v>
      </c>
      <c r="O65" s="7">
        <f t="shared" si="0"/>
        <v>203000</v>
      </c>
      <c r="P65" s="52"/>
      <c r="Q65" s="7">
        <f t="shared" si="1"/>
        <v>0</v>
      </c>
      <c r="R65" s="7">
        <f t="shared" si="2"/>
        <v>203000</v>
      </c>
      <c r="S65" s="23"/>
      <c r="T65" s="23"/>
      <c r="U65" s="23"/>
      <c r="V65" s="23"/>
      <c r="W65" s="74"/>
    </row>
    <row r="66" spans="1:23" x14ac:dyDescent="0.25">
      <c r="A66" s="81">
        <v>45300</v>
      </c>
      <c r="B66" s="6" t="s">
        <v>2708</v>
      </c>
      <c r="C66" s="100" t="s">
        <v>5341</v>
      </c>
      <c r="D66" s="21" t="s">
        <v>5410</v>
      </c>
      <c r="E66" s="23" t="s">
        <v>2537</v>
      </c>
      <c r="F66" s="27" t="str">
        <f>IF(E66="","",INDEX(DM_HANG_HOA!B:B,MATCH(E66,DM_HANG_HOA!A:A,0)))</f>
        <v>Giáp buộc đầu sứ đơn composite PTT1204-C, đường kính cáp 27,9 ÷ 30,9mm (120-150mm2)</v>
      </c>
      <c r="G66" s="26" t="s">
        <v>2727</v>
      </c>
      <c r="H66" s="27" t="str">
        <f>IF(G66="","",INDEX(DM_DOI_TUONG!C:C,MATCH(G66,DM_DOI_TUONG!B:B,0)))</f>
        <v>Công ty TNHH Tuấn Ân Đồng Nai</v>
      </c>
      <c r="I66" s="69" t="str">
        <f>IFERROR(INDEX(DM_NGHIEP_VU!D:D,MATCH(J66&amp;K66,DM_NGHIEP_VU!G:G,0)),"")</f>
        <v>Nhập kho - thu hàng phải thu khác</v>
      </c>
      <c r="J66" s="29" t="s">
        <v>4977</v>
      </c>
      <c r="K66" s="29" t="s">
        <v>5409</v>
      </c>
      <c r="L66" s="26">
        <v>12</v>
      </c>
      <c r="M66" s="26" t="s">
        <v>4548</v>
      </c>
      <c r="N66" s="26">
        <v>26100</v>
      </c>
      <c r="O66" s="7">
        <f t="shared" si="0"/>
        <v>313200</v>
      </c>
      <c r="P66" s="52"/>
      <c r="Q66" s="7">
        <f t="shared" si="1"/>
        <v>0</v>
      </c>
      <c r="R66" s="7">
        <f t="shared" si="2"/>
        <v>313200</v>
      </c>
      <c r="S66" s="23"/>
      <c r="T66" s="23"/>
      <c r="U66" s="23"/>
      <c r="V66" s="23"/>
      <c r="W66" s="74"/>
    </row>
    <row r="67" spans="1:23" x14ac:dyDescent="0.25">
      <c r="A67" s="81">
        <v>45300</v>
      </c>
      <c r="B67" s="6" t="s">
        <v>2708</v>
      </c>
      <c r="C67" s="100" t="s">
        <v>5342</v>
      </c>
      <c r="D67" s="21" t="s">
        <v>4554</v>
      </c>
      <c r="E67" s="23" t="s">
        <v>2558</v>
      </c>
      <c r="F67" s="27" t="str">
        <f>IF(E67="","",INDEX(DM_HANG_HOA!B:B,MATCH(E67,DM_HANG_HOA!A:A,0)))</f>
        <v>Giáp buộc đầu sứ đơn composite PTT1373-F, đường kính cáp 31 ÷ 37,5mm (185-240mm2)</v>
      </c>
      <c r="G67" s="26" t="s">
        <v>4545</v>
      </c>
      <c r="H67" s="27" t="str">
        <f>IF(G67="","",INDEX(DM_DOI_TUONG!C:C,MATCH(G67,DM_DOI_TUONG!B:B,0)))</f>
        <v>Công ty CP Tuấn Ân Long An</v>
      </c>
      <c r="I67" s="69" t="str">
        <f>IFERROR(INDEX(DM_NGHIEP_VU!D:D,MATCH(J67&amp;K67,DM_NGHIEP_VU!G:G,0)),"")</f>
        <v>Nhập kho - nhập mua hàng ghi nhận công nợ</v>
      </c>
      <c r="J67" s="29" t="s">
        <v>4977</v>
      </c>
      <c r="K67" s="29" t="s">
        <v>4494</v>
      </c>
      <c r="L67" s="26">
        <v>100</v>
      </c>
      <c r="M67" s="26" t="s">
        <v>4547</v>
      </c>
      <c r="N67" s="26">
        <v>35900</v>
      </c>
      <c r="O67" s="7">
        <f t="shared" si="0"/>
        <v>3590000</v>
      </c>
      <c r="P67" s="52">
        <v>0.08</v>
      </c>
      <c r="Q67" s="7">
        <f t="shared" si="1"/>
        <v>287200</v>
      </c>
      <c r="R67" s="7">
        <f t="shared" si="2"/>
        <v>3877200</v>
      </c>
      <c r="S67" s="23">
        <v>76</v>
      </c>
      <c r="T67" s="23"/>
      <c r="U67" s="23"/>
      <c r="V67" s="23"/>
      <c r="W67" s="74"/>
    </row>
    <row r="68" spans="1:23" x14ac:dyDescent="0.25">
      <c r="A68" s="81">
        <v>45300</v>
      </c>
      <c r="B68" s="6" t="s">
        <v>2708</v>
      </c>
      <c r="C68" s="100" t="s">
        <v>5342</v>
      </c>
      <c r="D68" s="21" t="s">
        <v>4554</v>
      </c>
      <c r="E68" s="23" t="s">
        <v>3</v>
      </c>
      <c r="F68" s="27" t="str">
        <f>IF(E68="","",INDEX(DM_HANG_HOA!B:B,MATCH(E68,DM_HANG_HOA!A:A,0)))</f>
        <v>Fuselink 3K - Tuấn Ân</v>
      </c>
      <c r="G68" s="26" t="s">
        <v>4545</v>
      </c>
      <c r="H68" s="27" t="str">
        <f>IF(G68="","",INDEX(DM_DOI_TUONG!C:C,MATCH(G68,DM_DOI_TUONG!B:B,0)))</f>
        <v>Công ty CP Tuấn Ân Long An</v>
      </c>
      <c r="I68" s="69" t="str">
        <f>IFERROR(INDEX(DM_NGHIEP_VU!D:D,MATCH(J68&amp;K68,DM_NGHIEP_VU!G:G,0)),"")</f>
        <v>Nhập kho - nhập mua hàng ghi nhận công nợ</v>
      </c>
      <c r="J68" s="29" t="s">
        <v>4977</v>
      </c>
      <c r="K68" s="29" t="s">
        <v>4494</v>
      </c>
      <c r="L68" s="26">
        <v>100</v>
      </c>
      <c r="M68" s="26" t="s">
        <v>4547</v>
      </c>
      <c r="N68" s="26">
        <v>20300</v>
      </c>
      <c r="O68" s="7">
        <f t="shared" ref="O68:O131" si="3">+L68*N68</f>
        <v>2030000</v>
      </c>
      <c r="P68" s="52">
        <v>0.08</v>
      </c>
      <c r="Q68" s="7">
        <f t="shared" ref="Q68:Q131" si="4">+O68*P68</f>
        <v>162400</v>
      </c>
      <c r="R68" s="7">
        <f t="shared" ref="R68:R131" si="5">+O68+Q68</f>
        <v>2192400</v>
      </c>
      <c r="S68" s="23">
        <v>76</v>
      </c>
      <c r="T68" s="23"/>
      <c r="U68" s="23"/>
      <c r="V68" s="23"/>
      <c r="W68" s="74"/>
    </row>
    <row r="69" spans="1:23" x14ac:dyDescent="0.25">
      <c r="A69" s="81">
        <v>45300</v>
      </c>
      <c r="B69" s="6" t="s">
        <v>2708</v>
      </c>
      <c r="C69" s="100" t="s">
        <v>5342</v>
      </c>
      <c r="D69" s="21" t="s">
        <v>4554</v>
      </c>
      <c r="E69" s="23" t="s">
        <v>95</v>
      </c>
      <c r="F69" s="27" t="str">
        <f>IF(E69="","",INDEX(DM_HANG_HOA!B:B,MATCH(E69,DM_HANG_HOA!A:A,0)))</f>
        <v>LA 12KV - MCOV  10.2 - 10KA</v>
      </c>
      <c r="G69" s="26" t="s">
        <v>4545</v>
      </c>
      <c r="H69" s="27" t="str">
        <f>IF(G69="","",INDEX(DM_DOI_TUONG!C:C,MATCH(G69,DM_DOI_TUONG!B:B,0)))</f>
        <v>Công ty CP Tuấn Ân Long An</v>
      </c>
      <c r="I69" s="69" t="str">
        <f>IFERROR(INDEX(DM_NGHIEP_VU!D:D,MATCH(J69&amp;K69,DM_NGHIEP_VU!G:G,0)),"")</f>
        <v>Nhập kho - nhập mua hàng ghi nhận công nợ</v>
      </c>
      <c r="J69" s="29" t="s">
        <v>4977</v>
      </c>
      <c r="K69" s="29" t="s">
        <v>4494</v>
      </c>
      <c r="L69" s="26">
        <v>2</v>
      </c>
      <c r="M69" s="26" t="s">
        <v>4547</v>
      </c>
      <c r="N69" s="26">
        <v>494900</v>
      </c>
      <c r="O69" s="7">
        <f t="shared" si="3"/>
        <v>989800</v>
      </c>
      <c r="P69" s="52">
        <v>0.08</v>
      </c>
      <c r="Q69" s="7">
        <f t="shared" si="4"/>
        <v>79184</v>
      </c>
      <c r="R69" s="7">
        <f t="shared" si="5"/>
        <v>1068984</v>
      </c>
      <c r="S69" s="23">
        <v>76</v>
      </c>
      <c r="T69" s="23"/>
      <c r="U69" s="23"/>
      <c r="V69" s="23"/>
      <c r="W69" s="74"/>
    </row>
    <row r="70" spans="1:23" x14ac:dyDescent="0.25">
      <c r="A70" s="81">
        <v>45300</v>
      </c>
      <c r="B70" s="6" t="s">
        <v>2708</v>
      </c>
      <c r="C70" s="100" t="s">
        <v>5342</v>
      </c>
      <c r="D70" s="21" t="s">
        <v>4554</v>
      </c>
      <c r="E70" s="23" t="s">
        <v>106</v>
      </c>
      <c r="F70" s="27" t="str">
        <f>IF(E70="","",INDEX(DM_HANG_HOA!B:B,MATCH(E70,DM_HANG_HOA!A:A,0)))</f>
        <v>LTD 800A - 38KV - 120KN (không cosse)</v>
      </c>
      <c r="G70" s="26" t="s">
        <v>4545</v>
      </c>
      <c r="H70" s="27" t="str">
        <f>IF(G70="","",INDEX(DM_DOI_TUONG!C:C,MATCH(G70,DM_DOI_TUONG!B:B,0)))</f>
        <v>Công ty CP Tuấn Ân Long An</v>
      </c>
      <c r="I70" s="69" t="str">
        <f>IFERROR(INDEX(DM_NGHIEP_VU!D:D,MATCH(J70&amp;K70,DM_NGHIEP_VU!G:G,0)),"")</f>
        <v>Nhập kho - nhập mua hàng ghi nhận công nợ</v>
      </c>
      <c r="J70" s="29" t="s">
        <v>4977</v>
      </c>
      <c r="K70" s="29" t="s">
        <v>4494</v>
      </c>
      <c r="L70" s="26">
        <v>9</v>
      </c>
      <c r="M70" s="26" t="s">
        <v>4547</v>
      </c>
      <c r="N70" s="26">
        <v>1619700</v>
      </c>
      <c r="O70" s="7">
        <f t="shared" si="3"/>
        <v>14577300</v>
      </c>
      <c r="P70" s="52">
        <v>0.08</v>
      </c>
      <c r="Q70" s="7">
        <f t="shared" si="4"/>
        <v>1166184</v>
      </c>
      <c r="R70" s="7">
        <f t="shared" si="5"/>
        <v>15743484</v>
      </c>
      <c r="S70" s="23">
        <v>76</v>
      </c>
      <c r="T70" s="23"/>
      <c r="U70" s="23"/>
      <c r="V70" s="23"/>
      <c r="W70" s="74"/>
    </row>
    <row r="71" spans="1:23" x14ac:dyDescent="0.25">
      <c r="A71" s="81">
        <v>45300</v>
      </c>
      <c r="B71" s="6" t="s">
        <v>2708</v>
      </c>
      <c r="C71" s="100" t="s">
        <v>5342</v>
      </c>
      <c r="D71" s="21" t="s">
        <v>4554</v>
      </c>
      <c r="E71" s="23" t="s">
        <v>131</v>
      </c>
      <c r="F71" s="27" t="str">
        <f>IF(E71="","",INDEX(DM_HANG_HOA!B:B,MATCH(E71,DM_HANG_HOA!A:A,0)))</f>
        <v xml:space="preserve">DS 3P- 630A - 24Kv-150 KV BIL, OD, Polymer, 2 phương, lắp trên 1 trụ </v>
      </c>
      <c r="G71" s="26" t="s">
        <v>4545</v>
      </c>
      <c r="H71" s="27" t="str">
        <f>IF(G71="","",INDEX(DM_DOI_TUONG!C:C,MATCH(G71,DM_DOI_TUONG!B:B,0)))</f>
        <v>Công ty CP Tuấn Ân Long An</v>
      </c>
      <c r="I71" s="69" t="str">
        <f>IFERROR(INDEX(DM_NGHIEP_VU!D:D,MATCH(J71&amp;K71,DM_NGHIEP_VU!G:G,0)),"")</f>
        <v>Nhập kho - nhập mua hàng ghi nhận công nợ</v>
      </c>
      <c r="J71" s="29" t="s">
        <v>4977</v>
      </c>
      <c r="K71" s="29" t="s">
        <v>4494</v>
      </c>
      <c r="L71" s="26">
        <v>2</v>
      </c>
      <c r="M71" s="26" t="s">
        <v>4547</v>
      </c>
      <c r="N71" s="26">
        <v>7968900</v>
      </c>
      <c r="O71" s="7">
        <f t="shared" si="3"/>
        <v>15937800</v>
      </c>
      <c r="P71" s="52">
        <v>0.08</v>
      </c>
      <c r="Q71" s="7">
        <f t="shared" si="4"/>
        <v>1275024</v>
      </c>
      <c r="R71" s="7">
        <f t="shared" si="5"/>
        <v>17212824</v>
      </c>
      <c r="S71" s="23">
        <v>76</v>
      </c>
      <c r="T71" s="23"/>
      <c r="U71" s="23"/>
      <c r="V71" s="23"/>
      <c r="W71" s="74"/>
    </row>
    <row r="72" spans="1:23" x14ac:dyDescent="0.25">
      <c r="A72" s="81">
        <v>45300</v>
      </c>
      <c r="B72" s="6" t="s">
        <v>2708</v>
      </c>
      <c r="C72" s="100" t="s">
        <v>5342</v>
      </c>
      <c r="D72" s="21" t="s">
        <v>4554</v>
      </c>
      <c r="E72" s="23" t="s">
        <v>145</v>
      </c>
      <c r="F72" s="27" t="str">
        <f>IF(E72="","",INDEX(DM_HANG_HOA!B:B,MATCH(E72,DM_HANG_HOA!A:A,0)))</f>
        <v>Bộ sào thao tác  DS 24KV - 35KV ngoài trời, dài 8 mét (boulon nhúng kẽm)</v>
      </c>
      <c r="G72" s="26" t="s">
        <v>4545</v>
      </c>
      <c r="H72" s="27" t="str">
        <f>IF(G72="","",INDEX(DM_DOI_TUONG!C:C,MATCH(G72,DM_DOI_TUONG!B:B,0)))</f>
        <v>Công ty CP Tuấn Ân Long An</v>
      </c>
      <c r="I72" s="69" t="str">
        <f>IFERROR(INDEX(DM_NGHIEP_VU!D:D,MATCH(J72&amp;K72,DM_NGHIEP_VU!G:G,0)),"")</f>
        <v>Nhập kho - nhập mua hàng ghi nhận công nợ</v>
      </c>
      <c r="J72" s="29" t="s">
        <v>4977</v>
      </c>
      <c r="K72" s="29" t="s">
        <v>4494</v>
      </c>
      <c r="L72" s="26">
        <v>2</v>
      </c>
      <c r="M72" s="26" t="s">
        <v>4547</v>
      </c>
      <c r="N72" s="26">
        <v>1517000</v>
      </c>
      <c r="O72" s="7">
        <f t="shared" si="3"/>
        <v>3034000</v>
      </c>
      <c r="P72" s="52">
        <v>0.08</v>
      </c>
      <c r="Q72" s="7">
        <f t="shared" si="4"/>
        <v>242720</v>
      </c>
      <c r="R72" s="7">
        <f t="shared" si="5"/>
        <v>3276720</v>
      </c>
      <c r="S72" s="23">
        <v>76</v>
      </c>
      <c r="T72" s="23"/>
      <c r="U72" s="23"/>
      <c r="V72" s="23"/>
      <c r="W72" s="74"/>
    </row>
    <row r="73" spans="1:23" x14ac:dyDescent="0.25">
      <c r="A73" s="81">
        <v>45300</v>
      </c>
      <c r="B73" s="6" t="s">
        <v>2708</v>
      </c>
      <c r="C73" s="100" t="s">
        <v>5342</v>
      </c>
      <c r="D73" s="21" t="s">
        <v>4554</v>
      </c>
      <c r="E73" s="23" t="s">
        <v>672</v>
      </c>
      <c r="F73" s="27" t="str">
        <f>IF(E73="","",INDEX(DM_HANG_HOA!B:B,MATCH(E73,DM_HANG_HOA!A:A,0)))</f>
        <v>Ống nối MJPT 150 - 150</v>
      </c>
      <c r="G73" s="26" t="s">
        <v>4545</v>
      </c>
      <c r="H73" s="27" t="str">
        <f>IF(G73="","",INDEX(DM_DOI_TUONG!C:C,MATCH(G73,DM_DOI_TUONG!B:B,0)))</f>
        <v>Công ty CP Tuấn Ân Long An</v>
      </c>
      <c r="I73" s="69" t="str">
        <f>IFERROR(INDEX(DM_NGHIEP_VU!D:D,MATCH(J73&amp;K73,DM_NGHIEP_VU!G:G,0)),"")</f>
        <v>Nhập kho - nhập mua hàng ghi nhận công nợ</v>
      </c>
      <c r="J73" s="29" t="s">
        <v>4977</v>
      </c>
      <c r="K73" s="29" t="s">
        <v>4494</v>
      </c>
      <c r="L73" s="26">
        <v>50</v>
      </c>
      <c r="M73" s="26" t="s">
        <v>4547</v>
      </c>
      <c r="N73" s="26">
        <v>18700</v>
      </c>
      <c r="O73" s="7">
        <f t="shared" si="3"/>
        <v>935000</v>
      </c>
      <c r="P73" s="52">
        <v>0.08</v>
      </c>
      <c r="Q73" s="7">
        <f t="shared" si="4"/>
        <v>74800</v>
      </c>
      <c r="R73" s="7">
        <f t="shared" si="5"/>
        <v>1009800</v>
      </c>
      <c r="S73" s="23">
        <v>76</v>
      </c>
      <c r="T73" s="23"/>
      <c r="U73" s="23"/>
      <c r="V73" s="23"/>
      <c r="W73" s="74"/>
    </row>
    <row r="74" spans="1:23" x14ac:dyDescent="0.25">
      <c r="A74" s="81">
        <v>45300</v>
      </c>
      <c r="B74" s="6" t="s">
        <v>2708</v>
      </c>
      <c r="C74" s="100" t="s">
        <v>5342</v>
      </c>
      <c r="D74" s="21" t="s">
        <v>4554</v>
      </c>
      <c r="E74" s="23" t="s">
        <v>1165</v>
      </c>
      <c r="F74" s="27" t="str">
        <f>IF(E74="","",INDEX(DM_HANG_HOA!B:B,MATCH(E74,DM_HANG_HOA!A:A,0)))</f>
        <v>Cosse ép Cu-Al  185mm2-2N-TA dài 151mm chiều dài ép dây 52mm</v>
      </c>
      <c r="G74" s="26" t="s">
        <v>4545</v>
      </c>
      <c r="H74" s="27" t="str">
        <f>IF(G74="","",INDEX(DM_DOI_TUONG!C:C,MATCH(G74,DM_DOI_TUONG!B:B,0)))</f>
        <v>Công ty CP Tuấn Ân Long An</v>
      </c>
      <c r="I74" s="69" t="str">
        <f>IFERROR(INDEX(DM_NGHIEP_VU!D:D,MATCH(J74&amp;K74,DM_NGHIEP_VU!G:G,0)),"")</f>
        <v>Nhập kho - nhập mua hàng ghi nhận công nợ</v>
      </c>
      <c r="J74" s="29" t="s">
        <v>4977</v>
      </c>
      <c r="K74" s="29" t="s">
        <v>4494</v>
      </c>
      <c r="L74" s="26">
        <v>8</v>
      </c>
      <c r="M74" s="26" t="s">
        <v>4547</v>
      </c>
      <c r="N74" s="26">
        <v>103400</v>
      </c>
      <c r="O74" s="7">
        <f t="shared" si="3"/>
        <v>827200</v>
      </c>
      <c r="P74" s="52">
        <v>0.1</v>
      </c>
      <c r="Q74" s="7">
        <f t="shared" si="4"/>
        <v>82720</v>
      </c>
      <c r="R74" s="7">
        <f t="shared" si="5"/>
        <v>909920</v>
      </c>
      <c r="S74" s="23">
        <v>77</v>
      </c>
      <c r="T74" s="23"/>
      <c r="U74" s="23"/>
      <c r="V74" s="23"/>
      <c r="W74" s="74"/>
    </row>
    <row r="75" spans="1:23" x14ac:dyDescent="0.25">
      <c r="A75" s="81">
        <v>45300</v>
      </c>
      <c r="B75" s="6" t="s">
        <v>2708</v>
      </c>
      <c r="C75" s="100" t="s">
        <v>5342</v>
      </c>
      <c r="D75" s="21" t="s">
        <v>4554</v>
      </c>
      <c r="E75" s="23" t="s">
        <v>1340</v>
      </c>
      <c r="F75" s="27" t="str">
        <f>IF(E75="","",INDEX(DM_HANG_HOA!B:B,MATCH(E75,DM_HANG_HOA!A:A,0)))</f>
        <v>Kẹp quai dạng ép 150-240</v>
      </c>
      <c r="G75" s="26" t="s">
        <v>4545</v>
      </c>
      <c r="H75" s="27" t="str">
        <f>IF(G75="","",INDEX(DM_DOI_TUONG!C:C,MATCH(G75,DM_DOI_TUONG!B:B,0)))</f>
        <v>Công ty CP Tuấn Ân Long An</v>
      </c>
      <c r="I75" s="69" t="str">
        <f>IFERROR(INDEX(DM_NGHIEP_VU!D:D,MATCH(J75&amp;K75,DM_NGHIEP_VU!G:G,0)),"")</f>
        <v>Nhập kho - nhập mua hàng ghi nhận công nợ</v>
      </c>
      <c r="J75" s="29" t="s">
        <v>4977</v>
      </c>
      <c r="K75" s="29" t="s">
        <v>4494</v>
      </c>
      <c r="L75" s="26">
        <v>150</v>
      </c>
      <c r="M75" s="26" t="s">
        <v>4547</v>
      </c>
      <c r="N75" s="26">
        <v>99800</v>
      </c>
      <c r="O75" s="7">
        <f t="shared" si="3"/>
        <v>14970000</v>
      </c>
      <c r="P75" s="52">
        <v>0.1</v>
      </c>
      <c r="Q75" s="7">
        <f t="shared" si="4"/>
        <v>1497000</v>
      </c>
      <c r="R75" s="7">
        <f t="shared" si="5"/>
        <v>16467000</v>
      </c>
      <c r="S75" s="23">
        <v>77</v>
      </c>
      <c r="T75" s="23"/>
      <c r="U75" s="23"/>
      <c r="V75" s="23"/>
      <c r="W75" s="74"/>
    </row>
    <row r="76" spans="1:23" x14ac:dyDescent="0.25">
      <c r="A76" s="81">
        <v>45300</v>
      </c>
      <c r="B76" s="6" t="s">
        <v>2708</v>
      </c>
      <c r="C76" s="100" t="s">
        <v>5342</v>
      </c>
      <c r="D76" s="21" t="s">
        <v>4554</v>
      </c>
      <c r="E76" s="23" t="s">
        <v>1169</v>
      </c>
      <c r="F76" s="27" t="str">
        <f>IF(E76="","",INDEX(DM_HANG_HOA!B:B,MATCH(E76,DM_HANG_HOA!A:A,0)))</f>
        <v>Cosse ép Cu-Al  240mm2-2N-TA dài 160mm chiều dài ép dây 58mm</v>
      </c>
      <c r="G76" s="26" t="s">
        <v>4545</v>
      </c>
      <c r="H76" s="27" t="str">
        <f>IF(G76="","",INDEX(DM_DOI_TUONG!C:C,MATCH(G76,DM_DOI_TUONG!B:B,0)))</f>
        <v>Công ty CP Tuấn Ân Long An</v>
      </c>
      <c r="I76" s="69" t="str">
        <f>IFERROR(INDEX(DM_NGHIEP_VU!D:D,MATCH(J76&amp;K76,DM_NGHIEP_VU!G:G,0)),"")</f>
        <v>Nhập kho - nhập mua hàng ghi nhận công nợ</v>
      </c>
      <c r="J76" s="29" t="s">
        <v>4977</v>
      </c>
      <c r="K76" s="29" t="s">
        <v>4494</v>
      </c>
      <c r="L76" s="26">
        <v>5</v>
      </c>
      <c r="M76" s="26" t="s">
        <v>4547</v>
      </c>
      <c r="N76" s="26">
        <v>138600</v>
      </c>
      <c r="O76" s="7">
        <f t="shared" si="3"/>
        <v>693000</v>
      </c>
      <c r="P76" s="52">
        <v>0.1</v>
      </c>
      <c r="Q76" s="7">
        <f t="shared" si="4"/>
        <v>69300</v>
      </c>
      <c r="R76" s="7">
        <f t="shared" si="5"/>
        <v>762300</v>
      </c>
      <c r="S76" s="23">
        <v>77</v>
      </c>
      <c r="T76" s="23"/>
      <c r="U76" s="23"/>
      <c r="V76" s="23"/>
      <c r="W76" s="74"/>
    </row>
    <row r="77" spans="1:23" x14ac:dyDescent="0.25">
      <c r="A77" s="81">
        <v>45300</v>
      </c>
      <c r="B77" s="6" t="s">
        <v>2708</v>
      </c>
      <c r="C77" s="100" t="s">
        <v>5342</v>
      </c>
      <c r="D77" s="21" t="s">
        <v>4554</v>
      </c>
      <c r="E77" s="23" t="s">
        <v>1145</v>
      </c>
      <c r="F77" s="27" t="str">
        <f>IF(E77="","",INDEX(DM_HANG_HOA!B:B,MATCH(E77,DM_HANG_HOA!A:A,0)))</f>
        <v>Cosse ép Cu-Al  50mm2-2N-TA dài 109mm chiều dài ép dây 36mm</v>
      </c>
      <c r="G77" s="26" t="s">
        <v>4545</v>
      </c>
      <c r="H77" s="27" t="str">
        <f>IF(G77="","",INDEX(DM_DOI_TUONG!C:C,MATCH(G77,DM_DOI_TUONG!B:B,0)))</f>
        <v>Công ty CP Tuấn Ân Long An</v>
      </c>
      <c r="I77" s="69" t="str">
        <f>IFERROR(INDEX(DM_NGHIEP_VU!D:D,MATCH(J77&amp;K77,DM_NGHIEP_VU!G:G,0)),"")</f>
        <v>Nhập kho - nhập mua hàng ghi nhận công nợ</v>
      </c>
      <c r="J77" s="29" t="s">
        <v>4977</v>
      </c>
      <c r="K77" s="29" t="s">
        <v>4494</v>
      </c>
      <c r="L77" s="26">
        <v>11</v>
      </c>
      <c r="M77" s="26" t="s">
        <v>4547</v>
      </c>
      <c r="N77" s="26">
        <v>23800</v>
      </c>
      <c r="O77" s="7">
        <f t="shared" si="3"/>
        <v>261800</v>
      </c>
      <c r="P77" s="52">
        <v>0.1</v>
      </c>
      <c r="Q77" s="7">
        <f t="shared" si="4"/>
        <v>26180</v>
      </c>
      <c r="R77" s="7">
        <f t="shared" si="5"/>
        <v>287980</v>
      </c>
      <c r="S77" s="23">
        <v>77</v>
      </c>
      <c r="T77" s="23"/>
      <c r="U77" s="23"/>
      <c r="V77" s="23"/>
      <c r="W77" s="74"/>
    </row>
    <row r="78" spans="1:23" x14ac:dyDescent="0.25">
      <c r="A78" s="81">
        <v>45300</v>
      </c>
      <c r="B78" s="6" t="s">
        <v>2708</v>
      </c>
      <c r="C78" s="100" t="s">
        <v>5342</v>
      </c>
      <c r="D78" s="21" t="s">
        <v>4554</v>
      </c>
      <c r="E78" s="23" t="s">
        <v>552</v>
      </c>
      <c r="F78" s="27" t="str">
        <f>IF(E78="","",INDEX(DM_HANG_HOA!B:B,MATCH(E78,DM_HANG_HOA!A:A,0)))</f>
        <v>Nối bọc  IPC 35-95, Vỏ cách điện dầy 1-3mm,  16 - 35 / 16 - 95, 1 boulon M8 nhựa</v>
      </c>
      <c r="G78" s="26" t="s">
        <v>4545</v>
      </c>
      <c r="H78" s="27" t="str">
        <f>IF(G78="","",INDEX(DM_DOI_TUONG!C:C,MATCH(G78,DM_DOI_TUONG!B:B,0)))</f>
        <v>Công ty CP Tuấn Ân Long An</v>
      </c>
      <c r="I78" s="69" t="str">
        <f>IFERROR(INDEX(DM_NGHIEP_VU!D:D,MATCH(J78&amp;K78,DM_NGHIEP_VU!G:G,0)),"")</f>
        <v>Nhập kho - nhập mua hàng ghi nhận công nợ</v>
      </c>
      <c r="J78" s="29" t="s">
        <v>4977</v>
      </c>
      <c r="K78" s="29" t="s">
        <v>4494</v>
      </c>
      <c r="L78" s="26">
        <v>2000</v>
      </c>
      <c r="M78" s="26" t="s">
        <v>4547</v>
      </c>
      <c r="N78" s="26">
        <v>22900</v>
      </c>
      <c r="O78" s="7">
        <f t="shared" si="3"/>
        <v>45800000</v>
      </c>
      <c r="P78" s="52">
        <v>0.08</v>
      </c>
      <c r="Q78" s="7">
        <f t="shared" si="4"/>
        <v>3664000</v>
      </c>
      <c r="R78" s="7">
        <f t="shared" si="5"/>
        <v>49464000</v>
      </c>
      <c r="S78" s="23">
        <v>78</v>
      </c>
      <c r="T78" s="23"/>
      <c r="U78" s="23"/>
      <c r="V78" s="23"/>
      <c r="W78" s="74"/>
    </row>
    <row r="79" spans="1:23" x14ac:dyDescent="0.25">
      <c r="A79" s="81">
        <v>45300</v>
      </c>
      <c r="B79" s="6" t="s">
        <v>2708</v>
      </c>
      <c r="C79" s="100" t="s">
        <v>5342</v>
      </c>
      <c r="D79" s="21" t="s">
        <v>4554</v>
      </c>
      <c r="E79" s="23" t="s">
        <v>553</v>
      </c>
      <c r="F79" s="27" t="str">
        <f>IF(E79="","",INDEX(DM_HANG_HOA!B:B,MATCH(E79,DM_HANG_HOA!A:A,0)))</f>
        <v>Nối bọc  IPC 70-95, Vỏ cách điện dầy 1-3mm,  16 - 70 / 35 - 95, 1 boulon M10 nhựa</v>
      </c>
      <c r="G79" s="26" t="s">
        <v>4545</v>
      </c>
      <c r="H79" s="27" t="str">
        <f>IF(G79="","",INDEX(DM_DOI_TUONG!C:C,MATCH(G79,DM_DOI_TUONG!B:B,0)))</f>
        <v>Công ty CP Tuấn Ân Long An</v>
      </c>
      <c r="I79" s="69" t="str">
        <f>IFERROR(INDEX(DM_NGHIEP_VU!D:D,MATCH(J79&amp;K79,DM_NGHIEP_VU!G:G,0)),"")</f>
        <v>Nhập kho - nhập mua hàng ghi nhận công nợ</v>
      </c>
      <c r="J79" s="29" t="s">
        <v>4977</v>
      </c>
      <c r="K79" s="29" t="s">
        <v>4494</v>
      </c>
      <c r="L79" s="26">
        <v>300</v>
      </c>
      <c r="M79" s="26" t="s">
        <v>4547</v>
      </c>
      <c r="N79" s="26">
        <v>27300</v>
      </c>
      <c r="O79" s="7">
        <f t="shared" si="3"/>
        <v>8190000</v>
      </c>
      <c r="P79" s="52">
        <v>0.08</v>
      </c>
      <c r="Q79" s="7">
        <f t="shared" si="4"/>
        <v>655200</v>
      </c>
      <c r="R79" s="7">
        <f t="shared" si="5"/>
        <v>8845200</v>
      </c>
      <c r="S79" s="23">
        <v>78</v>
      </c>
      <c r="T79" s="23"/>
      <c r="U79" s="23"/>
      <c r="V79" s="23"/>
      <c r="W79" s="74"/>
    </row>
    <row r="80" spans="1:23" x14ac:dyDescent="0.25">
      <c r="A80" s="81">
        <v>45300</v>
      </c>
      <c r="B80" s="6" t="s">
        <v>2708</v>
      </c>
      <c r="C80" s="100" t="s">
        <v>5342</v>
      </c>
      <c r="D80" s="21" t="s">
        <v>4554</v>
      </c>
      <c r="E80" s="23" t="s">
        <v>666</v>
      </c>
      <c r="F80" s="27" t="str">
        <f>IF(E80="","",INDEX(DM_HANG_HOA!B:B,MATCH(E80,DM_HANG_HOA!A:A,0)))</f>
        <v>Ống nối MJPT 70 - 70</v>
      </c>
      <c r="G80" s="26" t="s">
        <v>4545</v>
      </c>
      <c r="H80" s="27" t="str">
        <f>IF(G80="","",INDEX(DM_DOI_TUONG!C:C,MATCH(G80,DM_DOI_TUONG!B:B,0)))</f>
        <v>Công ty CP Tuấn Ân Long An</v>
      </c>
      <c r="I80" s="69" t="str">
        <f>IFERROR(INDEX(DM_NGHIEP_VU!D:D,MATCH(J80&amp;K80,DM_NGHIEP_VU!G:G,0)),"")</f>
        <v>Nhập kho - nhập mua hàng ghi nhận công nợ</v>
      </c>
      <c r="J80" s="29" t="s">
        <v>4977</v>
      </c>
      <c r="K80" s="29" t="s">
        <v>4494</v>
      </c>
      <c r="L80" s="26">
        <v>100</v>
      </c>
      <c r="M80" s="26" t="s">
        <v>4547</v>
      </c>
      <c r="N80" s="26">
        <v>13300</v>
      </c>
      <c r="O80" s="7">
        <f t="shared" si="3"/>
        <v>1330000</v>
      </c>
      <c r="P80" s="52">
        <v>0.08</v>
      </c>
      <c r="Q80" s="7">
        <f t="shared" si="4"/>
        <v>106400</v>
      </c>
      <c r="R80" s="7">
        <f t="shared" si="5"/>
        <v>1436400</v>
      </c>
      <c r="S80" s="23">
        <v>78</v>
      </c>
      <c r="T80" s="23"/>
      <c r="U80" s="23"/>
      <c r="V80" s="23"/>
      <c r="W80" s="74"/>
    </row>
    <row r="81" spans="1:23" x14ac:dyDescent="0.25">
      <c r="A81" s="81">
        <v>45300</v>
      </c>
      <c r="B81" s="6" t="s">
        <v>2708</v>
      </c>
      <c r="C81" s="100" t="s">
        <v>5342</v>
      </c>
      <c r="D81" s="21" t="s">
        <v>4554</v>
      </c>
      <c r="E81" s="23" t="s">
        <v>668</v>
      </c>
      <c r="F81" s="27" t="str">
        <f>IF(E81="","",INDEX(DM_HANG_HOA!B:B,MATCH(E81,DM_HANG_HOA!A:A,0)))</f>
        <v>Ống nối MJPT 95 - 95</v>
      </c>
      <c r="G81" s="26" t="s">
        <v>4545</v>
      </c>
      <c r="H81" s="27" t="str">
        <f>IF(G81="","",INDEX(DM_DOI_TUONG!C:C,MATCH(G81,DM_DOI_TUONG!B:B,0)))</f>
        <v>Công ty CP Tuấn Ân Long An</v>
      </c>
      <c r="I81" s="69" t="str">
        <f>IFERROR(INDEX(DM_NGHIEP_VU!D:D,MATCH(J81&amp;K81,DM_NGHIEP_VU!G:G,0)),"")</f>
        <v>Nhập kho - nhập mua hàng ghi nhận công nợ</v>
      </c>
      <c r="J81" s="29" t="s">
        <v>4977</v>
      </c>
      <c r="K81" s="29" t="s">
        <v>4494</v>
      </c>
      <c r="L81" s="26">
        <v>200</v>
      </c>
      <c r="M81" s="26" t="s">
        <v>4547</v>
      </c>
      <c r="N81" s="26">
        <v>13800</v>
      </c>
      <c r="O81" s="7">
        <f t="shared" si="3"/>
        <v>2760000</v>
      </c>
      <c r="P81" s="52">
        <v>0.08</v>
      </c>
      <c r="Q81" s="7">
        <f t="shared" si="4"/>
        <v>220800</v>
      </c>
      <c r="R81" s="7">
        <f t="shared" si="5"/>
        <v>2980800</v>
      </c>
      <c r="S81" s="23">
        <v>78</v>
      </c>
      <c r="T81" s="23"/>
      <c r="U81" s="23"/>
      <c r="V81" s="23"/>
      <c r="W81" s="74"/>
    </row>
    <row r="82" spans="1:23" x14ac:dyDescent="0.25">
      <c r="A82" s="81">
        <v>45300</v>
      </c>
      <c r="B82" s="6" t="s">
        <v>2708</v>
      </c>
      <c r="C82" s="100" t="s">
        <v>5342</v>
      </c>
      <c r="D82" s="21" t="s">
        <v>4554</v>
      </c>
      <c r="E82" s="23" t="s">
        <v>114</v>
      </c>
      <c r="F82" s="27" t="str">
        <f>IF(E82="","",INDEX(DM_HANG_HOA!B:B,MATCH(E82,DM_HANG_HOA!A:A,0)))</f>
        <v xml:space="preserve">Cosse nhôm LTD </v>
      </c>
      <c r="G82" s="26" t="s">
        <v>4545</v>
      </c>
      <c r="H82" s="27" t="str">
        <f>IF(G82="","",INDEX(DM_DOI_TUONG!C:C,MATCH(G82,DM_DOI_TUONG!B:B,0)))</f>
        <v>Công ty CP Tuấn Ân Long An</v>
      </c>
      <c r="I82" s="69" t="str">
        <f>IFERROR(INDEX(DM_NGHIEP_VU!D:D,MATCH(J82&amp;K82,DM_NGHIEP_VU!G:G,0)),"")</f>
        <v>Nhập kho - nhập mua hàng ghi nhận công nợ</v>
      </c>
      <c r="J82" s="29" t="s">
        <v>4977</v>
      </c>
      <c r="K82" s="29" t="s">
        <v>4494</v>
      </c>
      <c r="L82" s="26">
        <v>18</v>
      </c>
      <c r="M82" s="26" t="s">
        <v>4547</v>
      </c>
      <c r="N82" s="26">
        <v>91000</v>
      </c>
      <c r="O82" s="7">
        <f t="shared" si="3"/>
        <v>1638000</v>
      </c>
      <c r="P82" s="52">
        <v>0.1</v>
      </c>
      <c r="Q82" s="7">
        <f t="shared" si="4"/>
        <v>163800</v>
      </c>
      <c r="R82" s="7">
        <f t="shared" si="5"/>
        <v>1801800</v>
      </c>
      <c r="S82" s="23">
        <v>79</v>
      </c>
      <c r="T82" s="23"/>
      <c r="U82" s="23"/>
      <c r="V82" s="23"/>
      <c r="W82" s="74"/>
    </row>
    <row r="83" spans="1:23" x14ac:dyDescent="0.25">
      <c r="A83" s="81">
        <v>45300</v>
      </c>
      <c r="B83" s="6" t="s">
        <v>2708</v>
      </c>
      <c r="C83" s="100" t="s">
        <v>5342</v>
      </c>
      <c r="D83" s="21" t="s">
        <v>4554</v>
      </c>
      <c r="E83" s="23" t="s">
        <v>570</v>
      </c>
      <c r="F83" s="27" t="str">
        <f>IF(E83="","",INDEX(DM_HANG_HOA!B:B,MATCH(E83,DM_HANG_HOA!A:A,0)))</f>
        <v>Nối bọc MV IPC 185-185,  Vỏ cách điện dầy 3-7mm, 70 - 185 / 70 - 185, 2 boulon M10 thép</v>
      </c>
      <c r="G83" s="26" t="s">
        <v>4545</v>
      </c>
      <c r="H83" s="27" t="str">
        <f>IF(G83="","",INDEX(DM_DOI_TUONG!C:C,MATCH(G83,DM_DOI_TUONG!B:B,0)))</f>
        <v>Công ty CP Tuấn Ân Long An</v>
      </c>
      <c r="I83" s="69" t="str">
        <f>IFERROR(INDEX(DM_NGHIEP_VU!D:D,MATCH(J83&amp;K83,DM_NGHIEP_VU!G:G,0)),"")</f>
        <v>Nhập kho - nhập mua hàng ghi nhận công nợ</v>
      </c>
      <c r="J83" s="29" t="s">
        <v>4977</v>
      </c>
      <c r="K83" s="29" t="s">
        <v>4494</v>
      </c>
      <c r="L83" s="26">
        <v>30</v>
      </c>
      <c r="M83" s="26" t="s">
        <v>4547</v>
      </c>
      <c r="N83" s="26">
        <v>268200</v>
      </c>
      <c r="O83" s="7">
        <f t="shared" si="3"/>
        <v>8046000</v>
      </c>
      <c r="P83" s="52">
        <v>0.08</v>
      </c>
      <c r="Q83" s="7">
        <f t="shared" si="4"/>
        <v>643680</v>
      </c>
      <c r="R83" s="7">
        <f t="shared" si="5"/>
        <v>8689680</v>
      </c>
      <c r="S83" s="23">
        <v>73</v>
      </c>
      <c r="T83" s="23"/>
      <c r="U83" s="23"/>
      <c r="V83" s="23"/>
      <c r="W83" s="74"/>
    </row>
    <row r="84" spans="1:23" x14ac:dyDescent="0.25">
      <c r="A84" s="81">
        <v>45300</v>
      </c>
      <c r="B84" s="6" t="s">
        <v>2708</v>
      </c>
      <c r="C84" s="100" t="s">
        <v>5342</v>
      </c>
      <c r="D84" s="21" t="s">
        <v>4554</v>
      </c>
      <c r="E84" s="23" t="s">
        <v>1221</v>
      </c>
      <c r="F84" s="27" t="str">
        <f>IF(E84="","",INDEX(DM_HANG_HOA!B:B,MATCH(E84,DM_HANG_HOA!A:A,0)))</f>
        <v>Nối ép đồng nhôm WR-419</v>
      </c>
      <c r="G84" s="26" t="s">
        <v>4545</v>
      </c>
      <c r="H84" s="27" t="str">
        <f>IF(G84="","",INDEX(DM_DOI_TUONG!C:C,MATCH(G84,DM_DOI_TUONG!B:B,0)))</f>
        <v>Công ty CP Tuấn Ân Long An</v>
      </c>
      <c r="I84" s="69" t="str">
        <f>IFERROR(INDEX(DM_NGHIEP_VU!D:D,MATCH(J84&amp;K84,DM_NGHIEP_VU!G:G,0)),"")</f>
        <v>Nhập kho - nhập mua hàng ghi nhận công nợ</v>
      </c>
      <c r="J84" s="29" t="s">
        <v>4977</v>
      </c>
      <c r="K84" s="29" t="s">
        <v>4494</v>
      </c>
      <c r="L84" s="26">
        <v>240</v>
      </c>
      <c r="M84" s="26" t="s">
        <v>4547</v>
      </c>
      <c r="N84" s="26">
        <v>12800</v>
      </c>
      <c r="O84" s="7">
        <f t="shared" si="3"/>
        <v>3072000</v>
      </c>
      <c r="P84" s="52">
        <v>0.1</v>
      </c>
      <c r="Q84" s="7">
        <f t="shared" si="4"/>
        <v>307200</v>
      </c>
      <c r="R84" s="7">
        <f t="shared" si="5"/>
        <v>3379200</v>
      </c>
      <c r="S84" s="23">
        <v>74</v>
      </c>
      <c r="T84" s="23"/>
      <c r="U84" s="23"/>
      <c r="V84" s="23"/>
      <c r="W84" s="74"/>
    </row>
    <row r="85" spans="1:23" x14ac:dyDescent="0.25">
      <c r="A85" s="81">
        <v>45300</v>
      </c>
      <c r="B85" s="6" t="s">
        <v>2708</v>
      </c>
      <c r="C85" s="100" t="s">
        <v>5342</v>
      </c>
      <c r="D85" s="21" t="s">
        <v>4554</v>
      </c>
      <c r="E85" s="23" t="s">
        <v>146</v>
      </c>
      <c r="F85" s="27" t="str">
        <f>IF(E85="","",INDEX(DM_HANG_HOA!B:B,MATCH(E85,DM_HANG_HOA!A:A,0)))</f>
        <v>Bộ sào thao tác  DS 24KV - 35KV ngoài trời, dài 11 mét (boulon nhúng kẽm)</v>
      </c>
      <c r="G85" s="26" t="s">
        <v>4545</v>
      </c>
      <c r="H85" s="27" t="str">
        <f>IF(G85="","",INDEX(DM_DOI_TUONG!C:C,MATCH(G85,DM_DOI_TUONG!B:B,0)))</f>
        <v>Công ty CP Tuấn Ân Long An</v>
      </c>
      <c r="I85" s="69" t="str">
        <f>IFERROR(INDEX(DM_NGHIEP_VU!D:D,MATCH(J85&amp;K85,DM_NGHIEP_VU!G:G,0)),"")</f>
        <v>Nhập kho - nhập mua hàng ghi nhận công nợ</v>
      </c>
      <c r="J85" s="29" t="s">
        <v>4977</v>
      </c>
      <c r="K85" s="29" t="s">
        <v>4494</v>
      </c>
      <c r="L85" s="26">
        <v>1</v>
      </c>
      <c r="M85" s="26" t="s">
        <v>4547</v>
      </c>
      <c r="N85" s="26">
        <v>1968300</v>
      </c>
      <c r="O85" s="7">
        <f t="shared" si="3"/>
        <v>1968300</v>
      </c>
      <c r="P85" s="52">
        <v>0.08</v>
      </c>
      <c r="Q85" s="7">
        <f t="shared" si="4"/>
        <v>157464</v>
      </c>
      <c r="R85" s="7">
        <f t="shared" si="5"/>
        <v>2125764</v>
      </c>
      <c r="S85" s="23">
        <v>75</v>
      </c>
      <c r="T85" s="23"/>
      <c r="U85" s="23"/>
      <c r="V85" s="23"/>
      <c r="W85" s="74"/>
    </row>
    <row r="86" spans="1:23" x14ac:dyDescent="0.25">
      <c r="A86" s="81">
        <v>45300</v>
      </c>
      <c r="B86" s="6" t="s">
        <v>2708</v>
      </c>
      <c r="C86" s="100" t="s">
        <v>5343</v>
      </c>
      <c r="D86" s="21" t="s">
        <v>5406</v>
      </c>
      <c r="E86" s="23" t="s">
        <v>3502</v>
      </c>
      <c r="F86" s="27" t="str">
        <f>IF(E86="","",INDEX(DM_HANG_HOA!B:B,MATCH(E86,DM_HANG_HOA!A:A,0)))</f>
        <v>Boulon inox 8 x 50 ( boulon các loại )</v>
      </c>
      <c r="G86" s="26" t="s">
        <v>4551</v>
      </c>
      <c r="H86" s="27" t="str">
        <f>IF(G86="","",INDEX(DM_DOI_TUONG!C:C,MATCH(G86,DM_DOI_TUONG!B:B,0)))</f>
        <v>Công ty TNHH Thương Mại Dịch Vụ Sugovit</v>
      </c>
      <c r="I86" s="69" t="str">
        <f>IFERROR(INDEX(DM_NGHIEP_VU!D:D,MATCH(J86&amp;K86,DM_NGHIEP_VU!G:G,0)),"")</f>
        <v>Nhập kho - nhập mua hàng ghi nhận công nợ</v>
      </c>
      <c r="J86" s="29" t="s">
        <v>4977</v>
      </c>
      <c r="K86" s="29" t="s">
        <v>4494</v>
      </c>
      <c r="L86" s="26">
        <v>1000</v>
      </c>
      <c r="M86" s="26" t="s">
        <v>4548</v>
      </c>
      <c r="N86" s="26">
        <v>1752</v>
      </c>
      <c r="O86" s="7">
        <f t="shared" si="3"/>
        <v>1752000</v>
      </c>
      <c r="P86" s="52">
        <v>0.1</v>
      </c>
      <c r="Q86" s="7">
        <f t="shared" si="4"/>
        <v>175200</v>
      </c>
      <c r="R86" s="7">
        <f t="shared" si="5"/>
        <v>1927200</v>
      </c>
      <c r="S86" s="23">
        <v>10</v>
      </c>
      <c r="T86" s="23"/>
      <c r="U86" s="23"/>
      <c r="V86" s="23"/>
      <c r="W86" s="74"/>
    </row>
    <row r="87" spans="1:23" x14ac:dyDescent="0.25">
      <c r="A87" s="81">
        <v>45301</v>
      </c>
      <c r="B87" s="6" t="s">
        <v>2708</v>
      </c>
      <c r="C87" s="100" t="s">
        <v>5344</v>
      </c>
      <c r="D87" s="21" t="s">
        <v>4554</v>
      </c>
      <c r="E87" s="23" t="s">
        <v>501</v>
      </c>
      <c r="F87" s="27" t="str">
        <f>IF(E87="","",INDEX(DM_HANG_HOA!B:B,MATCH(E87,DM_HANG_HOA!A:A,0)))</f>
        <v>MCCB 3P, 400V,   80A, 70KA</v>
      </c>
      <c r="G87" s="26" t="s">
        <v>4545</v>
      </c>
      <c r="H87" s="27" t="str">
        <f>IF(G87="","",INDEX(DM_DOI_TUONG!C:C,MATCH(G87,DM_DOI_TUONG!B:B,0)))</f>
        <v>Công ty CP Tuấn Ân Long An</v>
      </c>
      <c r="I87" s="69" t="str">
        <f>IFERROR(INDEX(DM_NGHIEP_VU!D:D,MATCH(J87&amp;K87,DM_NGHIEP_VU!G:G,0)),"")</f>
        <v>Nhập kho - nhập mua hàng ghi nhận công nợ</v>
      </c>
      <c r="J87" s="29" t="s">
        <v>4977</v>
      </c>
      <c r="K87" s="29" t="s">
        <v>4494</v>
      </c>
      <c r="L87" s="26">
        <v>70</v>
      </c>
      <c r="M87" s="26" t="s">
        <v>4547</v>
      </c>
      <c r="N87" s="26">
        <v>1060300</v>
      </c>
      <c r="O87" s="7">
        <f t="shared" si="3"/>
        <v>74221000</v>
      </c>
      <c r="P87" s="52">
        <v>0.08</v>
      </c>
      <c r="Q87" s="7">
        <f t="shared" si="4"/>
        <v>5937680</v>
      </c>
      <c r="R87" s="7">
        <f t="shared" si="5"/>
        <v>80158680</v>
      </c>
      <c r="S87" s="23">
        <v>87</v>
      </c>
      <c r="T87" s="23"/>
      <c r="U87" s="23"/>
      <c r="V87" s="23"/>
      <c r="W87" s="74"/>
    </row>
    <row r="88" spans="1:23" x14ac:dyDescent="0.25">
      <c r="A88" s="81">
        <v>45301</v>
      </c>
      <c r="B88" s="6" t="s">
        <v>2708</v>
      </c>
      <c r="C88" s="100" t="s">
        <v>5344</v>
      </c>
      <c r="D88" s="21" t="s">
        <v>4554</v>
      </c>
      <c r="E88" s="23" t="s">
        <v>488</v>
      </c>
      <c r="F88" s="27" t="str">
        <f>IF(E88="","",INDEX(DM_HANG_HOA!B:B,MATCH(E88,DM_HANG_HOA!A:A,0)))</f>
        <v>Busbar dùng cho MCCB 80A - 250A</v>
      </c>
      <c r="G88" s="26" t="s">
        <v>4545</v>
      </c>
      <c r="H88" s="27" t="str">
        <f>IF(G88="","",INDEX(DM_DOI_TUONG!C:C,MATCH(G88,DM_DOI_TUONG!B:B,0)))</f>
        <v>Công ty CP Tuấn Ân Long An</v>
      </c>
      <c r="I88" s="69" t="str">
        <f>IFERROR(INDEX(DM_NGHIEP_VU!D:D,MATCH(J88&amp;K88,DM_NGHIEP_VU!G:G,0)),"")</f>
        <v>Nhập kho - nhập mua hàng ghi nhận công nợ</v>
      </c>
      <c r="J88" s="29" t="s">
        <v>4977</v>
      </c>
      <c r="K88" s="29" t="s">
        <v>4494</v>
      </c>
      <c r="L88" s="26">
        <v>70</v>
      </c>
      <c r="M88" s="26" t="s">
        <v>4547</v>
      </c>
      <c r="N88" s="26">
        <v>115400</v>
      </c>
      <c r="O88" s="7">
        <f t="shared" si="3"/>
        <v>8078000</v>
      </c>
      <c r="P88" s="52">
        <v>0.1</v>
      </c>
      <c r="Q88" s="7">
        <f t="shared" si="4"/>
        <v>807800</v>
      </c>
      <c r="R88" s="7">
        <f t="shared" si="5"/>
        <v>8885800</v>
      </c>
      <c r="S88" s="23">
        <v>88</v>
      </c>
      <c r="T88" s="23"/>
      <c r="U88" s="23"/>
      <c r="V88" s="23"/>
      <c r="W88" s="74"/>
    </row>
    <row r="89" spans="1:23" x14ac:dyDescent="0.25">
      <c r="A89" s="81">
        <v>45301</v>
      </c>
      <c r="B89" s="6" t="s">
        <v>2708</v>
      </c>
      <c r="C89" s="100" t="s">
        <v>5344</v>
      </c>
      <c r="D89" s="21" t="s">
        <v>4554</v>
      </c>
      <c r="E89" s="23" t="s">
        <v>516</v>
      </c>
      <c r="F89" s="27" t="str">
        <f>IF(E89="","",INDEX(DM_HANG_HOA!B:B,MATCH(E89,DM_HANG_HOA!A:A,0)))</f>
        <v>Boulon 8 x 30 + tán + londel (nhúng kẽm)</v>
      </c>
      <c r="G89" s="26" t="s">
        <v>4545</v>
      </c>
      <c r="H89" s="27" t="str">
        <f>IF(G89="","",INDEX(DM_DOI_TUONG!C:C,MATCH(G89,DM_DOI_TUONG!B:B,0)))</f>
        <v>Công ty CP Tuấn Ân Long An</v>
      </c>
      <c r="I89" s="69" t="str">
        <f>IFERROR(INDEX(DM_NGHIEP_VU!D:D,MATCH(J89&amp;K89,DM_NGHIEP_VU!G:G,0)),"")</f>
        <v>Nhập kho - nhập mua hàng ghi nhận công nợ</v>
      </c>
      <c r="J89" s="29" t="s">
        <v>4977</v>
      </c>
      <c r="K89" s="29" t="s">
        <v>4494</v>
      </c>
      <c r="L89" s="26">
        <v>420</v>
      </c>
      <c r="M89" s="26" t="s">
        <v>4547</v>
      </c>
      <c r="N89" s="26">
        <v>900</v>
      </c>
      <c r="O89" s="7">
        <f t="shared" si="3"/>
        <v>378000</v>
      </c>
      <c r="P89" s="52">
        <v>0.1</v>
      </c>
      <c r="Q89" s="7">
        <f t="shared" si="4"/>
        <v>37800</v>
      </c>
      <c r="R89" s="7">
        <f t="shared" si="5"/>
        <v>415800</v>
      </c>
      <c r="S89" s="23">
        <v>88</v>
      </c>
      <c r="T89" s="23"/>
      <c r="U89" s="23"/>
      <c r="V89" s="23"/>
      <c r="W89" s="74"/>
    </row>
    <row r="90" spans="1:23" x14ac:dyDescent="0.25">
      <c r="A90" s="81">
        <v>45301</v>
      </c>
      <c r="B90" s="6" t="s">
        <v>2708</v>
      </c>
      <c r="C90" s="100" t="s">
        <v>5344</v>
      </c>
      <c r="D90" s="21" t="s">
        <v>4554</v>
      </c>
      <c r="E90" s="23" t="s">
        <v>502</v>
      </c>
      <c r="F90" s="27" t="str">
        <f>IF(E90="","",INDEX(DM_HANG_HOA!B:B,MATCH(E90,DM_HANG_HOA!A:A,0)))</f>
        <v>MCCB 3P, 400V, 100A, 70KA</v>
      </c>
      <c r="G90" s="26" t="s">
        <v>4545</v>
      </c>
      <c r="H90" s="27" t="str">
        <f>IF(G90="","",INDEX(DM_DOI_TUONG!C:C,MATCH(G90,DM_DOI_TUONG!B:B,0)))</f>
        <v>Công ty CP Tuấn Ân Long An</v>
      </c>
      <c r="I90" s="69" t="str">
        <f>IFERROR(INDEX(DM_NGHIEP_VU!D:D,MATCH(J90&amp;K90,DM_NGHIEP_VU!G:G,0)),"")</f>
        <v>Nhập kho - nhập mua hàng ghi nhận công nợ</v>
      </c>
      <c r="J90" s="29" t="s">
        <v>4977</v>
      </c>
      <c r="K90" s="29" t="s">
        <v>4494</v>
      </c>
      <c r="L90" s="26">
        <v>50</v>
      </c>
      <c r="M90" s="26" t="s">
        <v>4547</v>
      </c>
      <c r="N90" s="26">
        <v>1059900</v>
      </c>
      <c r="O90" s="7">
        <f t="shared" si="3"/>
        <v>52995000</v>
      </c>
      <c r="P90" s="52">
        <v>0.08</v>
      </c>
      <c r="Q90" s="7">
        <f t="shared" si="4"/>
        <v>4239600</v>
      </c>
      <c r="R90" s="7">
        <f t="shared" si="5"/>
        <v>57234600</v>
      </c>
      <c r="S90" s="23">
        <v>87</v>
      </c>
      <c r="T90" s="23"/>
      <c r="U90" s="23"/>
      <c r="V90" s="23"/>
      <c r="W90" s="74"/>
    </row>
    <row r="91" spans="1:23" x14ac:dyDescent="0.25">
      <c r="A91" s="81">
        <v>45301</v>
      </c>
      <c r="B91" s="6" t="s">
        <v>2708</v>
      </c>
      <c r="C91" s="100" t="s">
        <v>5344</v>
      </c>
      <c r="D91" s="21" t="s">
        <v>4554</v>
      </c>
      <c r="E91" s="23" t="s">
        <v>488</v>
      </c>
      <c r="F91" s="27" t="str">
        <f>IF(E91="","",INDEX(DM_HANG_HOA!B:B,MATCH(E91,DM_HANG_HOA!A:A,0)))</f>
        <v>Busbar dùng cho MCCB 80A - 250A</v>
      </c>
      <c r="G91" s="26" t="s">
        <v>4545</v>
      </c>
      <c r="H91" s="27" t="str">
        <f>IF(G91="","",INDEX(DM_DOI_TUONG!C:C,MATCH(G91,DM_DOI_TUONG!B:B,0)))</f>
        <v>Công ty CP Tuấn Ân Long An</v>
      </c>
      <c r="I91" s="69" t="str">
        <f>IFERROR(INDEX(DM_NGHIEP_VU!D:D,MATCH(J91&amp;K91,DM_NGHIEP_VU!G:G,0)),"")</f>
        <v>Nhập kho - nhập mua hàng ghi nhận công nợ</v>
      </c>
      <c r="J91" s="29" t="s">
        <v>4977</v>
      </c>
      <c r="K91" s="29" t="s">
        <v>4494</v>
      </c>
      <c r="L91" s="26">
        <v>50</v>
      </c>
      <c r="M91" s="26" t="s">
        <v>4547</v>
      </c>
      <c r="N91" s="26">
        <v>115400</v>
      </c>
      <c r="O91" s="7">
        <f t="shared" si="3"/>
        <v>5770000</v>
      </c>
      <c r="P91" s="52">
        <v>0.1</v>
      </c>
      <c r="Q91" s="7">
        <f t="shared" si="4"/>
        <v>577000</v>
      </c>
      <c r="R91" s="7">
        <f t="shared" si="5"/>
        <v>6347000</v>
      </c>
      <c r="S91" s="23">
        <v>88</v>
      </c>
      <c r="T91" s="23"/>
      <c r="U91" s="23"/>
      <c r="V91" s="23"/>
      <c r="W91" s="74"/>
    </row>
    <row r="92" spans="1:23" x14ac:dyDescent="0.25">
      <c r="A92" s="81">
        <v>45301</v>
      </c>
      <c r="B92" s="6" t="s">
        <v>2708</v>
      </c>
      <c r="C92" s="100" t="s">
        <v>5344</v>
      </c>
      <c r="D92" s="21" t="s">
        <v>4554</v>
      </c>
      <c r="E92" s="23" t="s">
        <v>516</v>
      </c>
      <c r="F92" s="27" t="str">
        <f>IF(E92="","",INDEX(DM_HANG_HOA!B:B,MATCH(E92,DM_HANG_HOA!A:A,0)))</f>
        <v>Boulon 8 x 30 + tán + londel (nhúng kẽm)</v>
      </c>
      <c r="G92" s="26" t="s">
        <v>4545</v>
      </c>
      <c r="H92" s="27" t="str">
        <f>IF(G92="","",INDEX(DM_DOI_TUONG!C:C,MATCH(G92,DM_DOI_TUONG!B:B,0)))</f>
        <v>Công ty CP Tuấn Ân Long An</v>
      </c>
      <c r="I92" s="69" t="str">
        <f>IFERROR(INDEX(DM_NGHIEP_VU!D:D,MATCH(J92&amp;K92,DM_NGHIEP_VU!G:G,0)),"")</f>
        <v>Nhập kho - nhập mua hàng ghi nhận công nợ</v>
      </c>
      <c r="J92" s="29" t="s">
        <v>4977</v>
      </c>
      <c r="K92" s="29" t="s">
        <v>4494</v>
      </c>
      <c r="L92" s="26">
        <v>300</v>
      </c>
      <c r="M92" s="26" t="s">
        <v>4547</v>
      </c>
      <c r="N92" s="26">
        <v>900</v>
      </c>
      <c r="O92" s="7">
        <f t="shared" si="3"/>
        <v>270000</v>
      </c>
      <c r="P92" s="52">
        <v>0.1</v>
      </c>
      <c r="Q92" s="7">
        <f t="shared" si="4"/>
        <v>27000</v>
      </c>
      <c r="R92" s="7">
        <f t="shared" si="5"/>
        <v>297000</v>
      </c>
      <c r="S92" s="23">
        <v>88</v>
      </c>
      <c r="T92" s="23"/>
      <c r="U92" s="23"/>
      <c r="V92" s="23"/>
      <c r="W92" s="74"/>
    </row>
    <row r="93" spans="1:23" x14ac:dyDescent="0.25">
      <c r="A93" s="81">
        <v>45301</v>
      </c>
      <c r="B93" s="6" t="s">
        <v>2708</v>
      </c>
      <c r="C93" s="100" t="s">
        <v>5344</v>
      </c>
      <c r="D93" s="21" t="s">
        <v>4554</v>
      </c>
      <c r="E93" s="23" t="s">
        <v>503</v>
      </c>
      <c r="F93" s="27" t="str">
        <f>IF(E93="","",INDEX(DM_HANG_HOA!B:B,MATCH(E93,DM_HANG_HOA!A:A,0)))</f>
        <v>MCCB 3P, 400V, 125A, 70KA</v>
      </c>
      <c r="G93" s="26" t="s">
        <v>4545</v>
      </c>
      <c r="H93" s="27" t="str">
        <f>IF(G93="","",INDEX(DM_DOI_TUONG!C:C,MATCH(G93,DM_DOI_TUONG!B:B,0)))</f>
        <v>Công ty CP Tuấn Ân Long An</v>
      </c>
      <c r="I93" s="69" t="str">
        <f>IFERROR(INDEX(DM_NGHIEP_VU!D:D,MATCH(J93&amp;K93,DM_NGHIEP_VU!G:G,0)),"")</f>
        <v>Nhập kho - nhập mua hàng ghi nhận công nợ</v>
      </c>
      <c r="J93" s="29" t="s">
        <v>4977</v>
      </c>
      <c r="K93" s="29" t="s">
        <v>4494</v>
      </c>
      <c r="L93" s="26">
        <v>44</v>
      </c>
      <c r="M93" s="26" t="s">
        <v>4547</v>
      </c>
      <c r="N93" s="26">
        <v>1211300</v>
      </c>
      <c r="O93" s="7">
        <f t="shared" si="3"/>
        <v>53297200</v>
      </c>
      <c r="P93" s="52">
        <v>0.08</v>
      </c>
      <c r="Q93" s="7">
        <f t="shared" si="4"/>
        <v>4263776</v>
      </c>
      <c r="R93" s="7">
        <f t="shared" si="5"/>
        <v>57560976</v>
      </c>
      <c r="S93" s="23">
        <v>87</v>
      </c>
      <c r="T93" s="23"/>
      <c r="U93" s="23"/>
      <c r="V93" s="23"/>
      <c r="W93" s="74"/>
    </row>
    <row r="94" spans="1:23" x14ac:dyDescent="0.25">
      <c r="A94" s="81">
        <v>45301</v>
      </c>
      <c r="B94" s="6" t="s">
        <v>2708</v>
      </c>
      <c r="C94" s="100" t="s">
        <v>5344</v>
      </c>
      <c r="D94" s="21" t="s">
        <v>4554</v>
      </c>
      <c r="E94" s="23" t="s">
        <v>488</v>
      </c>
      <c r="F94" s="27" t="str">
        <f>IF(E94="","",INDEX(DM_HANG_HOA!B:B,MATCH(E94,DM_HANG_HOA!A:A,0)))</f>
        <v>Busbar dùng cho MCCB 80A - 250A</v>
      </c>
      <c r="G94" s="26" t="s">
        <v>4545</v>
      </c>
      <c r="H94" s="27" t="str">
        <f>IF(G94="","",INDEX(DM_DOI_TUONG!C:C,MATCH(G94,DM_DOI_TUONG!B:B,0)))</f>
        <v>Công ty CP Tuấn Ân Long An</v>
      </c>
      <c r="I94" s="69" t="str">
        <f>IFERROR(INDEX(DM_NGHIEP_VU!D:D,MATCH(J94&amp;K94,DM_NGHIEP_VU!G:G,0)),"")</f>
        <v>Nhập kho - nhập mua hàng ghi nhận công nợ</v>
      </c>
      <c r="J94" s="29" t="s">
        <v>4977</v>
      </c>
      <c r="K94" s="29" t="s">
        <v>4494</v>
      </c>
      <c r="L94" s="26">
        <v>44</v>
      </c>
      <c r="M94" s="26" t="s">
        <v>4547</v>
      </c>
      <c r="N94" s="26">
        <v>115400</v>
      </c>
      <c r="O94" s="7">
        <f t="shared" si="3"/>
        <v>5077600</v>
      </c>
      <c r="P94" s="52">
        <v>0.1</v>
      </c>
      <c r="Q94" s="7">
        <f t="shared" si="4"/>
        <v>507760</v>
      </c>
      <c r="R94" s="7">
        <f t="shared" si="5"/>
        <v>5585360</v>
      </c>
      <c r="S94" s="23">
        <v>88</v>
      </c>
      <c r="T94" s="23"/>
      <c r="U94" s="23"/>
      <c r="V94" s="23"/>
      <c r="W94" s="74"/>
    </row>
    <row r="95" spans="1:23" x14ac:dyDescent="0.25">
      <c r="A95" s="81">
        <v>45301</v>
      </c>
      <c r="B95" s="6" t="s">
        <v>2708</v>
      </c>
      <c r="C95" s="100" t="s">
        <v>5344</v>
      </c>
      <c r="D95" s="21" t="s">
        <v>4554</v>
      </c>
      <c r="E95" s="23" t="s">
        <v>516</v>
      </c>
      <c r="F95" s="27" t="str">
        <f>IF(E95="","",INDEX(DM_HANG_HOA!B:B,MATCH(E95,DM_HANG_HOA!A:A,0)))</f>
        <v>Boulon 8 x 30 + tán + londel (nhúng kẽm)</v>
      </c>
      <c r="G95" s="26" t="s">
        <v>4545</v>
      </c>
      <c r="H95" s="27" t="str">
        <f>IF(G95="","",INDEX(DM_DOI_TUONG!C:C,MATCH(G95,DM_DOI_TUONG!B:B,0)))</f>
        <v>Công ty CP Tuấn Ân Long An</v>
      </c>
      <c r="I95" s="69" t="str">
        <f>IFERROR(INDEX(DM_NGHIEP_VU!D:D,MATCH(J95&amp;K95,DM_NGHIEP_VU!G:G,0)),"")</f>
        <v>Nhập kho - nhập mua hàng ghi nhận công nợ</v>
      </c>
      <c r="J95" s="29" t="s">
        <v>4977</v>
      </c>
      <c r="K95" s="29" t="s">
        <v>4494</v>
      </c>
      <c r="L95" s="26">
        <v>264</v>
      </c>
      <c r="M95" s="26" t="s">
        <v>4547</v>
      </c>
      <c r="N95" s="26">
        <v>900</v>
      </c>
      <c r="O95" s="7">
        <f t="shared" si="3"/>
        <v>237600</v>
      </c>
      <c r="P95" s="52">
        <v>0.1</v>
      </c>
      <c r="Q95" s="7">
        <f t="shared" si="4"/>
        <v>23760</v>
      </c>
      <c r="R95" s="7">
        <f t="shared" si="5"/>
        <v>261360</v>
      </c>
      <c r="S95" s="23">
        <v>88</v>
      </c>
      <c r="T95" s="23"/>
      <c r="U95" s="23"/>
      <c r="V95" s="23"/>
      <c r="W95" s="74"/>
    </row>
    <row r="96" spans="1:23" x14ac:dyDescent="0.25">
      <c r="A96" s="81">
        <v>45301</v>
      </c>
      <c r="B96" s="6" t="s">
        <v>2708</v>
      </c>
      <c r="C96" s="100" t="s">
        <v>5344</v>
      </c>
      <c r="D96" s="21" t="s">
        <v>4554</v>
      </c>
      <c r="E96" s="23" t="s">
        <v>505</v>
      </c>
      <c r="F96" s="27" t="str">
        <f>IF(E96="","",INDEX(DM_HANG_HOA!B:B,MATCH(E96,DM_HANG_HOA!A:A,0)))</f>
        <v>MCCB 3P, 400V, 200A, 70KA</v>
      </c>
      <c r="G96" s="26" t="s">
        <v>4545</v>
      </c>
      <c r="H96" s="27" t="str">
        <f>IF(G96="","",INDEX(DM_DOI_TUONG!C:C,MATCH(G96,DM_DOI_TUONG!B:B,0)))</f>
        <v>Công ty CP Tuấn Ân Long An</v>
      </c>
      <c r="I96" s="69" t="str">
        <f>IFERROR(INDEX(DM_NGHIEP_VU!D:D,MATCH(J96&amp;K96,DM_NGHIEP_VU!G:G,0)),"")</f>
        <v>Nhập kho - nhập mua hàng ghi nhận công nợ</v>
      </c>
      <c r="J96" s="29" t="s">
        <v>4977</v>
      </c>
      <c r="K96" s="29" t="s">
        <v>4494</v>
      </c>
      <c r="L96" s="26">
        <v>70</v>
      </c>
      <c r="M96" s="26" t="s">
        <v>4547</v>
      </c>
      <c r="N96" s="26">
        <v>1393000</v>
      </c>
      <c r="O96" s="7">
        <f t="shared" si="3"/>
        <v>97510000</v>
      </c>
      <c r="P96" s="52">
        <v>0.08</v>
      </c>
      <c r="Q96" s="7">
        <f t="shared" si="4"/>
        <v>7800800</v>
      </c>
      <c r="R96" s="7">
        <f t="shared" si="5"/>
        <v>105310800</v>
      </c>
      <c r="S96" s="23">
        <v>87</v>
      </c>
      <c r="T96" s="23"/>
      <c r="U96" s="23"/>
      <c r="V96" s="23"/>
      <c r="W96" s="74"/>
    </row>
    <row r="97" spans="1:23" x14ac:dyDescent="0.25">
      <c r="A97" s="81">
        <v>45301</v>
      </c>
      <c r="B97" s="6" t="s">
        <v>2708</v>
      </c>
      <c r="C97" s="100" t="s">
        <v>5344</v>
      </c>
      <c r="D97" s="21" t="s">
        <v>4554</v>
      </c>
      <c r="E97" s="23" t="s">
        <v>488</v>
      </c>
      <c r="F97" s="27" t="str">
        <f>IF(E97="","",INDEX(DM_HANG_HOA!B:B,MATCH(E97,DM_HANG_HOA!A:A,0)))</f>
        <v>Busbar dùng cho MCCB 80A - 250A</v>
      </c>
      <c r="G97" s="26" t="s">
        <v>4545</v>
      </c>
      <c r="H97" s="27" t="str">
        <f>IF(G97="","",INDEX(DM_DOI_TUONG!C:C,MATCH(G97,DM_DOI_TUONG!B:B,0)))</f>
        <v>Công ty CP Tuấn Ân Long An</v>
      </c>
      <c r="I97" s="69" t="str">
        <f>IFERROR(INDEX(DM_NGHIEP_VU!D:D,MATCH(J97&amp;K97,DM_NGHIEP_VU!G:G,0)),"")</f>
        <v>Nhập kho - nhập mua hàng ghi nhận công nợ</v>
      </c>
      <c r="J97" s="29" t="s">
        <v>4977</v>
      </c>
      <c r="K97" s="29" t="s">
        <v>4494</v>
      </c>
      <c r="L97" s="26">
        <v>70</v>
      </c>
      <c r="M97" s="26" t="s">
        <v>4547</v>
      </c>
      <c r="N97" s="26">
        <v>115400</v>
      </c>
      <c r="O97" s="7">
        <f t="shared" si="3"/>
        <v>8078000</v>
      </c>
      <c r="P97" s="52">
        <v>0.1</v>
      </c>
      <c r="Q97" s="7">
        <f t="shared" si="4"/>
        <v>807800</v>
      </c>
      <c r="R97" s="7">
        <f t="shared" si="5"/>
        <v>8885800</v>
      </c>
      <c r="S97" s="23">
        <v>88</v>
      </c>
      <c r="T97" s="23"/>
      <c r="U97" s="23"/>
      <c r="V97" s="23"/>
      <c r="W97" s="74"/>
    </row>
    <row r="98" spans="1:23" x14ac:dyDescent="0.25">
      <c r="A98" s="81">
        <v>45301</v>
      </c>
      <c r="B98" s="6" t="s">
        <v>2708</v>
      </c>
      <c r="C98" s="100" t="s">
        <v>5344</v>
      </c>
      <c r="D98" s="21" t="s">
        <v>4554</v>
      </c>
      <c r="E98" s="23" t="s">
        <v>516</v>
      </c>
      <c r="F98" s="27" t="str">
        <f>IF(E98="","",INDEX(DM_HANG_HOA!B:B,MATCH(E98,DM_HANG_HOA!A:A,0)))</f>
        <v>Boulon 8 x 30 + tán + londel (nhúng kẽm)</v>
      </c>
      <c r="G98" s="26" t="s">
        <v>4545</v>
      </c>
      <c r="H98" s="27" t="str">
        <f>IF(G98="","",INDEX(DM_DOI_TUONG!C:C,MATCH(G98,DM_DOI_TUONG!B:B,0)))</f>
        <v>Công ty CP Tuấn Ân Long An</v>
      </c>
      <c r="I98" s="69" t="str">
        <f>IFERROR(INDEX(DM_NGHIEP_VU!D:D,MATCH(J98&amp;K98,DM_NGHIEP_VU!G:G,0)),"")</f>
        <v>Nhập kho - nhập mua hàng ghi nhận công nợ</v>
      </c>
      <c r="J98" s="29" t="s">
        <v>4977</v>
      </c>
      <c r="K98" s="29" t="s">
        <v>4494</v>
      </c>
      <c r="L98" s="26">
        <v>420</v>
      </c>
      <c r="M98" s="26" t="s">
        <v>4547</v>
      </c>
      <c r="N98" s="26">
        <v>900</v>
      </c>
      <c r="O98" s="7">
        <f t="shared" si="3"/>
        <v>378000</v>
      </c>
      <c r="P98" s="52">
        <v>0.1</v>
      </c>
      <c r="Q98" s="7">
        <f t="shared" si="4"/>
        <v>37800</v>
      </c>
      <c r="R98" s="7">
        <f t="shared" si="5"/>
        <v>415800</v>
      </c>
      <c r="S98" s="23">
        <v>88</v>
      </c>
      <c r="T98" s="23"/>
      <c r="U98" s="23"/>
      <c r="V98" s="23"/>
      <c r="W98" s="74"/>
    </row>
    <row r="99" spans="1:23" x14ac:dyDescent="0.25">
      <c r="A99" s="81">
        <v>45301</v>
      </c>
      <c r="B99" s="6" t="s">
        <v>2708</v>
      </c>
      <c r="C99" s="100" t="s">
        <v>5344</v>
      </c>
      <c r="D99" s="21" t="s">
        <v>4554</v>
      </c>
      <c r="E99" s="23" t="s">
        <v>506</v>
      </c>
      <c r="F99" s="27" t="str">
        <f>IF(E99="","",INDEX(DM_HANG_HOA!B:B,MATCH(E99,DM_HANG_HOA!A:A,0)))</f>
        <v>MCCB 3P, 400V, 250A, 70KA</v>
      </c>
      <c r="G99" s="26" t="s">
        <v>4545</v>
      </c>
      <c r="H99" s="27" t="str">
        <f>IF(G99="","",INDEX(DM_DOI_TUONG!C:C,MATCH(G99,DM_DOI_TUONG!B:B,0)))</f>
        <v>Công ty CP Tuấn Ân Long An</v>
      </c>
      <c r="I99" s="69" t="str">
        <f>IFERROR(INDEX(DM_NGHIEP_VU!D:D,MATCH(J99&amp;K99,DM_NGHIEP_VU!G:G,0)),"")</f>
        <v>Nhập kho - nhập mua hàng ghi nhận công nợ</v>
      </c>
      <c r="J99" s="29" t="s">
        <v>4977</v>
      </c>
      <c r="K99" s="29" t="s">
        <v>4494</v>
      </c>
      <c r="L99" s="26">
        <v>70</v>
      </c>
      <c r="M99" s="26" t="s">
        <v>4547</v>
      </c>
      <c r="N99" s="26">
        <v>1413200</v>
      </c>
      <c r="O99" s="7">
        <f t="shared" si="3"/>
        <v>98924000</v>
      </c>
      <c r="P99" s="52">
        <v>0.08</v>
      </c>
      <c r="Q99" s="7">
        <f t="shared" si="4"/>
        <v>7913920</v>
      </c>
      <c r="R99" s="7">
        <f t="shared" si="5"/>
        <v>106837920</v>
      </c>
      <c r="S99" s="23">
        <v>89</v>
      </c>
      <c r="T99" s="23"/>
      <c r="U99" s="23"/>
      <c r="V99" s="23"/>
      <c r="W99" s="74"/>
    </row>
    <row r="100" spans="1:23" x14ac:dyDescent="0.25">
      <c r="A100" s="81">
        <v>45301</v>
      </c>
      <c r="B100" s="6" t="s">
        <v>2708</v>
      </c>
      <c r="C100" s="100" t="s">
        <v>5344</v>
      </c>
      <c r="D100" s="21" t="s">
        <v>4554</v>
      </c>
      <c r="E100" s="23" t="s">
        <v>488</v>
      </c>
      <c r="F100" s="27" t="str">
        <f>IF(E100="","",INDEX(DM_HANG_HOA!B:B,MATCH(E100,DM_HANG_HOA!A:A,0)))</f>
        <v>Busbar dùng cho MCCB 80A - 250A</v>
      </c>
      <c r="G100" s="26" t="s">
        <v>4545</v>
      </c>
      <c r="H100" s="27" t="str">
        <f>IF(G100="","",INDEX(DM_DOI_TUONG!C:C,MATCH(G100,DM_DOI_TUONG!B:B,0)))</f>
        <v>Công ty CP Tuấn Ân Long An</v>
      </c>
      <c r="I100" s="69" t="str">
        <f>IFERROR(INDEX(DM_NGHIEP_VU!D:D,MATCH(J100&amp;K100,DM_NGHIEP_VU!G:G,0)),"")</f>
        <v>Nhập kho - nhập mua hàng ghi nhận công nợ</v>
      </c>
      <c r="J100" s="29" t="s">
        <v>4977</v>
      </c>
      <c r="K100" s="29" t="s">
        <v>4494</v>
      </c>
      <c r="L100" s="26">
        <v>70</v>
      </c>
      <c r="M100" s="26" t="s">
        <v>4547</v>
      </c>
      <c r="N100" s="26">
        <v>115400</v>
      </c>
      <c r="O100" s="7">
        <f t="shared" si="3"/>
        <v>8078000</v>
      </c>
      <c r="P100" s="52">
        <v>0.1</v>
      </c>
      <c r="Q100" s="7">
        <f t="shared" si="4"/>
        <v>807800</v>
      </c>
      <c r="R100" s="7">
        <f t="shared" si="5"/>
        <v>8885800</v>
      </c>
      <c r="S100" s="23">
        <v>90</v>
      </c>
      <c r="T100" s="23"/>
      <c r="U100" s="23"/>
      <c r="V100" s="23"/>
      <c r="W100" s="74"/>
    </row>
    <row r="101" spans="1:23" x14ac:dyDescent="0.25">
      <c r="A101" s="81">
        <v>45301</v>
      </c>
      <c r="B101" s="6" t="s">
        <v>2708</v>
      </c>
      <c r="C101" s="100" t="s">
        <v>5344</v>
      </c>
      <c r="D101" s="21" t="s">
        <v>4554</v>
      </c>
      <c r="E101" s="23" t="s">
        <v>516</v>
      </c>
      <c r="F101" s="27" t="str">
        <f>IF(E101="","",INDEX(DM_HANG_HOA!B:B,MATCH(E101,DM_HANG_HOA!A:A,0)))</f>
        <v>Boulon 8 x 30 + tán + londel (nhúng kẽm)</v>
      </c>
      <c r="G101" s="26" t="s">
        <v>4545</v>
      </c>
      <c r="H101" s="27" t="str">
        <f>IF(G101="","",INDEX(DM_DOI_TUONG!C:C,MATCH(G101,DM_DOI_TUONG!B:B,0)))</f>
        <v>Công ty CP Tuấn Ân Long An</v>
      </c>
      <c r="I101" s="69" t="str">
        <f>IFERROR(INDEX(DM_NGHIEP_VU!D:D,MATCH(J101&amp;K101,DM_NGHIEP_VU!G:G,0)),"")</f>
        <v>Nhập kho - nhập mua hàng ghi nhận công nợ</v>
      </c>
      <c r="J101" s="29" t="s">
        <v>4977</v>
      </c>
      <c r="K101" s="29" t="s">
        <v>4494</v>
      </c>
      <c r="L101" s="26">
        <v>420</v>
      </c>
      <c r="M101" s="26" t="s">
        <v>4547</v>
      </c>
      <c r="N101" s="26">
        <v>900</v>
      </c>
      <c r="O101" s="7">
        <f t="shared" si="3"/>
        <v>378000</v>
      </c>
      <c r="P101" s="52">
        <v>0.1</v>
      </c>
      <c r="Q101" s="7">
        <f t="shared" si="4"/>
        <v>37800</v>
      </c>
      <c r="R101" s="7">
        <f t="shared" si="5"/>
        <v>415800</v>
      </c>
      <c r="S101" s="23">
        <v>90</v>
      </c>
      <c r="T101" s="23"/>
      <c r="U101" s="23"/>
      <c r="V101" s="23"/>
      <c r="W101" s="74"/>
    </row>
    <row r="102" spans="1:23" x14ac:dyDescent="0.25">
      <c r="A102" s="81">
        <v>45301</v>
      </c>
      <c r="B102" s="6" t="s">
        <v>2708</v>
      </c>
      <c r="C102" s="100" t="s">
        <v>5344</v>
      </c>
      <c r="D102" s="21" t="s">
        <v>4554</v>
      </c>
      <c r="E102" s="23" t="s">
        <v>507</v>
      </c>
      <c r="F102" s="27" t="str">
        <f>IF(E102="","",INDEX(DM_HANG_HOA!B:B,MATCH(E102,DM_HANG_HOA!A:A,0)))</f>
        <v>MCCB 3P, 400V, 320A, 70KA</v>
      </c>
      <c r="G102" s="26" t="s">
        <v>4545</v>
      </c>
      <c r="H102" s="27" t="str">
        <f>IF(G102="","",INDEX(DM_DOI_TUONG!C:C,MATCH(G102,DM_DOI_TUONG!B:B,0)))</f>
        <v>Công ty CP Tuấn Ân Long An</v>
      </c>
      <c r="I102" s="69" t="str">
        <f>IFERROR(INDEX(DM_NGHIEP_VU!D:D,MATCH(J102&amp;K102,DM_NGHIEP_VU!G:G,0)),"")</f>
        <v>Nhập kho - nhập mua hàng ghi nhận công nợ</v>
      </c>
      <c r="J102" s="29" t="s">
        <v>4977</v>
      </c>
      <c r="K102" s="29" t="s">
        <v>4494</v>
      </c>
      <c r="L102" s="26">
        <v>15</v>
      </c>
      <c r="M102" s="26" t="s">
        <v>4547</v>
      </c>
      <c r="N102" s="26">
        <v>5248900</v>
      </c>
      <c r="O102" s="7">
        <f t="shared" si="3"/>
        <v>78733500</v>
      </c>
      <c r="P102" s="52">
        <v>0.08</v>
      </c>
      <c r="Q102" s="7">
        <f t="shared" si="4"/>
        <v>6298680</v>
      </c>
      <c r="R102" s="7">
        <f t="shared" si="5"/>
        <v>85032180</v>
      </c>
      <c r="S102" s="23">
        <v>89</v>
      </c>
      <c r="T102" s="23"/>
      <c r="U102" s="23"/>
      <c r="V102" s="23"/>
      <c r="W102" s="74"/>
    </row>
    <row r="103" spans="1:23" x14ac:dyDescent="0.25">
      <c r="A103" s="81">
        <v>45301</v>
      </c>
      <c r="B103" s="6" t="s">
        <v>2708</v>
      </c>
      <c r="C103" s="100" t="s">
        <v>5344</v>
      </c>
      <c r="D103" s="21" t="s">
        <v>4554</v>
      </c>
      <c r="E103" s="23" t="s">
        <v>491</v>
      </c>
      <c r="F103" s="27" t="str">
        <f>IF(E103="","",INDEX(DM_HANG_HOA!B:B,MATCH(E103,DM_HANG_HOA!A:A,0)))</f>
        <v>Busbar dùng cho MCCB 400A - 630A</v>
      </c>
      <c r="G103" s="26" t="s">
        <v>4545</v>
      </c>
      <c r="H103" s="27" t="str">
        <f>IF(G103="","",INDEX(DM_DOI_TUONG!C:C,MATCH(G103,DM_DOI_TUONG!B:B,0)))</f>
        <v>Công ty CP Tuấn Ân Long An</v>
      </c>
      <c r="I103" s="69" t="str">
        <f>IFERROR(INDEX(DM_NGHIEP_VU!D:D,MATCH(J103&amp;K103,DM_NGHIEP_VU!G:G,0)),"")</f>
        <v>Nhập kho - nhập mua hàng ghi nhận công nợ</v>
      </c>
      <c r="J103" s="29" t="s">
        <v>4977</v>
      </c>
      <c r="K103" s="29" t="s">
        <v>4494</v>
      </c>
      <c r="L103" s="26">
        <v>15</v>
      </c>
      <c r="M103" s="26" t="s">
        <v>4547</v>
      </c>
      <c r="N103" s="26">
        <v>344400</v>
      </c>
      <c r="O103" s="7">
        <f t="shared" si="3"/>
        <v>5166000</v>
      </c>
      <c r="P103" s="52">
        <v>0.1</v>
      </c>
      <c r="Q103" s="7">
        <f t="shared" si="4"/>
        <v>516600</v>
      </c>
      <c r="R103" s="7">
        <f t="shared" si="5"/>
        <v>5682600</v>
      </c>
      <c r="S103" s="23">
        <v>90</v>
      </c>
      <c r="T103" s="23"/>
      <c r="U103" s="23"/>
      <c r="V103" s="23"/>
      <c r="W103" s="74"/>
    </row>
    <row r="104" spans="1:23" x14ac:dyDescent="0.25">
      <c r="A104" s="81">
        <v>45301</v>
      </c>
      <c r="B104" s="6" t="s">
        <v>2708</v>
      </c>
      <c r="C104" s="100" t="s">
        <v>5344</v>
      </c>
      <c r="D104" s="21" t="s">
        <v>4554</v>
      </c>
      <c r="E104" s="23" t="s">
        <v>512</v>
      </c>
      <c r="F104" s="27" t="str">
        <f>IF(E104="","",INDEX(DM_HANG_HOA!B:B,MATCH(E104,DM_HANG_HOA!A:A,0)))</f>
        <v>Boulon 10 X 40 + tán + londel nhúng kẽm</v>
      </c>
      <c r="G104" s="26" t="s">
        <v>4545</v>
      </c>
      <c r="H104" s="27" t="str">
        <f>IF(G104="","",INDEX(DM_DOI_TUONG!C:C,MATCH(G104,DM_DOI_TUONG!B:B,0)))</f>
        <v>Công ty CP Tuấn Ân Long An</v>
      </c>
      <c r="I104" s="69" t="str">
        <f>IFERROR(INDEX(DM_NGHIEP_VU!D:D,MATCH(J104&amp;K104,DM_NGHIEP_VU!G:G,0)),"")</f>
        <v>Nhập kho - nhập mua hàng ghi nhận công nợ</v>
      </c>
      <c r="J104" s="29" t="s">
        <v>4977</v>
      </c>
      <c r="K104" s="29" t="s">
        <v>4494</v>
      </c>
      <c r="L104" s="26">
        <v>90</v>
      </c>
      <c r="M104" s="26" t="s">
        <v>4547</v>
      </c>
      <c r="N104" s="26">
        <v>2200</v>
      </c>
      <c r="O104" s="7">
        <f t="shared" si="3"/>
        <v>198000</v>
      </c>
      <c r="P104" s="52">
        <v>0.1</v>
      </c>
      <c r="Q104" s="7">
        <f t="shared" si="4"/>
        <v>19800</v>
      </c>
      <c r="R104" s="7">
        <f t="shared" si="5"/>
        <v>217800</v>
      </c>
      <c r="S104" s="23">
        <v>90</v>
      </c>
      <c r="T104" s="23"/>
      <c r="U104" s="23"/>
      <c r="V104" s="23"/>
      <c r="W104" s="74"/>
    </row>
    <row r="105" spans="1:23" x14ac:dyDescent="0.25">
      <c r="A105" s="81">
        <v>45301</v>
      </c>
      <c r="B105" s="6" t="s">
        <v>2708</v>
      </c>
      <c r="C105" s="100" t="s">
        <v>5344</v>
      </c>
      <c r="D105" s="21" t="s">
        <v>4554</v>
      </c>
      <c r="E105" s="23" t="s">
        <v>508</v>
      </c>
      <c r="F105" s="27" t="str">
        <f>IF(E105="","",INDEX(DM_HANG_HOA!B:B,MATCH(E105,DM_HANG_HOA!A:A,0)))</f>
        <v>MCCB 3P, 400V, 400A, 70KA</v>
      </c>
      <c r="G105" s="26" t="s">
        <v>4545</v>
      </c>
      <c r="H105" s="27" t="str">
        <f>IF(G105="","",INDEX(DM_DOI_TUONG!C:C,MATCH(G105,DM_DOI_TUONG!B:B,0)))</f>
        <v>Công ty CP Tuấn Ân Long An</v>
      </c>
      <c r="I105" s="69" t="str">
        <f>IFERROR(INDEX(DM_NGHIEP_VU!D:D,MATCH(J105&amp;K105,DM_NGHIEP_VU!G:G,0)),"")</f>
        <v>Nhập kho - nhập mua hàng ghi nhận công nợ</v>
      </c>
      <c r="J105" s="29" t="s">
        <v>4977</v>
      </c>
      <c r="K105" s="29" t="s">
        <v>4494</v>
      </c>
      <c r="L105" s="26">
        <v>20</v>
      </c>
      <c r="M105" s="26" t="s">
        <v>4547</v>
      </c>
      <c r="N105" s="26">
        <v>5299400</v>
      </c>
      <c r="O105" s="7">
        <f t="shared" si="3"/>
        <v>105988000</v>
      </c>
      <c r="P105" s="52">
        <v>0.08</v>
      </c>
      <c r="Q105" s="7">
        <f t="shared" si="4"/>
        <v>8479040</v>
      </c>
      <c r="R105" s="7">
        <f t="shared" si="5"/>
        <v>114467040</v>
      </c>
      <c r="S105" s="23">
        <v>89</v>
      </c>
      <c r="T105" s="23"/>
      <c r="U105" s="23"/>
      <c r="V105" s="23"/>
      <c r="W105" s="74"/>
    </row>
    <row r="106" spans="1:23" x14ac:dyDescent="0.25">
      <c r="A106" s="81">
        <v>45301</v>
      </c>
      <c r="B106" s="6" t="s">
        <v>2708</v>
      </c>
      <c r="C106" s="100" t="s">
        <v>5344</v>
      </c>
      <c r="D106" s="21" t="s">
        <v>4554</v>
      </c>
      <c r="E106" s="23" t="s">
        <v>491</v>
      </c>
      <c r="F106" s="27" t="str">
        <f>IF(E106="","",INDEX(DM_HANG_HOA!B:B,MATCH(E106,DM_HANG_HOA!A:A,0)))</f>
        <v>Busbar dùng cho MCCB 400A - 630A</v>
      </c>
      <c r="G106" s="26" t="s">
        <v>4545</v>
      </c>
      <c r="H106" s="27" t="str">
        <f>IF(G106="","",INDEX(DM_DOI_TUONG!C:C,MATCH(G106,DM_DOI_TUONG!B:B,0)))</f>
        <v>Công ty CP Tuấn Ân Long An</v>
      </c>
      <c r="I106" s="69" t="str">
        <f>IFERROR(INDEX(DM_NGHIEP_VU!D:D,MATCH(J106&amp;K106,DM_NGHIEP_VU!G:G,0)),"")</f>
        <v>Nhập kho - nhập mua hàng ghi nhận công nợ</v>
      </c>
      <c r="J106" s="29" t="s">
        <v>4977</v>
      </c>
      <c r="K106" s="29" t="s">
        <v>4494</v>
      </c>
      <c r="L106" s="26">
        <v>20</v>
      </c>
      <c r="M106" s="26" t="s">
        <v>4547</v>
      </c>
      <c r="N106" s="26">
        <v>344400</v>
      </c>
      <c r="O106" s="7">
        <f t="shared" si="3"/>
        <v>6888000</v>
      </c>
      <c r="P106" s="52">
        <v>0.1</v>
      </c>
      <c r="Q106" s="7">
        <f t="shared" si="4"/>
        <v>688800</v>
      </c>
      <c r="R106" s="7">
        <f t="shared" si="5"/>
        <v>7576800</v>
      </c>
      <c r="S106" s="23">
        <v>90</v>
      </c>
      <c r="T106" s="23"/>
      <c r="U106" s="23"/>
      <c r="V106" s="23"/>
      <c r="W106" s="74"/>
    </row>
    <row r="107" spans="1:23" x14ac:dyDescent="0.25">
      <c r="A107" s="81">
        <v>45301</v>
      </c>
      <c r="B107" s="6" t="s">
        <v>2708</v>
      </c>
      <c r="C107" s="100" t="s">
        <v>5344</v>
      </c>
      <c r="D107" s="21" t="s">
        <v>4554</v>
      </c>
      <c r="E107" s="23" t="s">
        <v>512</v>
      </c>
      <c r="F107" s="27" t="str">
        <f>IF(E107="","",INDEX(DM_HANG_HOA!B:B,MATCH(E107,DM_HANG_HOA!A:A,0)))</f>
        <v>Boulon 10 X 40 + tán + londel nhúng kẽm</v>
      </c>
      <c r="G107" s="26" t="s">
        <v>4545</v>
      </c>
      <c r="H107" s="27" t="str">
        <f>IF(G107="","",INDEX(DM_DOI_TUONG!C:C,MATCH(G107,DM_DOI_TUONG!B:B,0)))</f>
        <v>Công ty CP Tuấn Ân Long An</v>
      </c>
      <c r="I107" s="69" t="str">
        <f>IFERROR(INDEX(DM_NGHIEP_VU!D:D,MATCH(J107&amp;K107,DM_NGHIEP_VU!G:G,0)),"")</f>
        <v>Nhập kho - nhập mua hàng ghi nhận công nợ</v>
      </c>
      <c r="J107" s="29" t="s">
        <v>4977</v>
      </c>
      <c r="K107" s="29" t="s">
        <v>4494</v>
      </c>
      <c r="L107" s="26">
        <v>120</v>
      </c>
      <c r="M107" s="26" t="s">
        <v>4547</v>
      </c>
      <c r="N107" s="26">
        <v>2200</v>
      </c>
      <c r="O107" s="7">
        <f t="shared" si="3"/>
        <v>264000</v>
      </c>
      <c r="P107" s="52">
        <v>0.1</v>
      </c>
      <c r="Q107" s="7">
        <f t="shared" si="4"/>
        <v>26400</v>
      </c>
      <c r="R107" s="7">
        <f t="shared" si="5"/>
        <v>290400</v>
      </c>
      <c r="S107" s="23">
        <v>90</v>
      </c>
      <c r="T107" s="23"/>
      <c r="U107" s="23"/>
      <c r="V107" s="23"/>
      <c r="W107" s="74"/>
    </row>
    <row r="108" spans="1:23" x14ac:dyDescent="0.25">
      <c r="A108" s="81">
        <v>45301</v>
      </c>
      <c r="B108" s="6" t="s">
        <v>2708</v>
      </c>
      <c r="C108" s="100" t="s">
        <v>5344</v>
      </c>
      <c r="D108" s="21" t="s">
        <v>4554</v>
      </c>
      <c r="E108" s="23" t="s">
        <v>510</v>
      </c>
      <c r="F108" s="27" t="str">
        <f>IF(E108="","",INDEX(DM_HANG_HOA!B:B,MATCH(E108,DM_HANG_HOA!A:A,0)))</f>
        <v>MCCB 3P, 400V, 630A, 70KA</v>
      </c>
      <c r="G108" s="26" t="s">
        <v>4545</v>
      </c>
      <c r="H108" s="27" t="str">
        <f>IF(G108="","",INDEX(DM_DOI_TUONG!C:C,MATCH(G108,DM_DOI_TUONG!B:B,0)))</f>
        <v>Công ty CP Tuấn Ân Long An</v>
      </c>
      <c r="I108" s="69" t="str">
        <f>IFERROR(INDEX(DM_NGHIEP_VU!D:D,MATCH(J108&amp;K108,DM_NGHIEP_VU!G:G,0)),"")</f>
        <v>Nhập kho - nhập mua hàng ghi nhận công nợ</v>
      </c>
      <c r="J108" s="29" t="s">
        <v>4977</v>
      </c>
      <c r="K108" s="29" t="s">
        <v>4494</v>
      </c>
      <c r="L108" s="26">
        <v>5</v>
      </c>
      <c r="M108" s="26" t="s">
        <v>4547</v>
      </c>
      <c r="N108" s="26">
        <v>5450800</v>
      </c>
      <c r="O108" s="7">
        <f t="shared" si="3"/>
        <v>27254000</v>
      </c>
      <c r="P108" s="52">
        <v>0.08</v>
      </c>
      <c r="Q108" s="7">
        <f t="shared" si="4"/>
        <v>2180320</v>
      </c>
      <c r="R108" s="7">
        <f t="shared" si="5"/>
        <v>29434320</v>
      </c>
      <c r="S108" s="23">
        <v>89</v>
      </c>
      <c r="T108" s="23"/>
      <c r="U108" s="23"/>
      <c r="V108" s="23"/>
      <c r="W108" s="74"/>
    </row>
    <row r="109" spans="1:23" x14ac:dyDescent="0.25">
      <c r="A109" s="81">
        <v>45301</v>
      </c>
      <c r="B109" s="6" t="s">
        <v>2708</v>
      </c>
      <c r="C109" s="100" t="s">
        <v>5344</v>
      </c>
      <c r="D109" s="21" t="s">
        <v>4554</v>
      </c>
      <c r="E109" s="23" t="s">
        <v>491</v>
      </c>
      <c r="F109" s="27" t="str">
        <f>IF(E109="","",INDEX(DM_HANG_HOA!B:B,MATCH(E109,DM_HANG_HOA!A:A,0)))</f>
        <v>Busbar dùng cho MCCB 400A - 630A</v>
      </c>
      <c r="G109" s="26" t="s">
        <v>4545</v>
      </c>
      <c r="H109" s="27" t="str">
        <f>IF(G109="","",INDEX(DM_DOI_TUONG!C:C,MATCH(G109,DM_DOI_TUONG!B:B,0)))</f>
        <v>Công ty CP Tuấn Ân Long An</v>
      </c>
      <c r="I109" s="69" t="str">
        <f>IFERROR(INDEX(DM_NGHIEP_VU!D:D,MATCH(J109&amp;K109,DM_NGHIEP_VU!G:G,0)),"")</f>
        <v>Nhập kho - nhập mua hàng ghi nhận công nợ</v>
      </c>
      <c r="J109" s="29" t="s">
        <v>4977</v>
      </c>
      <c r="K109" s="29" t="s">
        <v>4494</v>
      </c>
      <c r="L109" s="26">
        <v>5</v>
      </c>
      <c r="M109" s="26" t="s">
        <v>4547</v>
      </c>
      <c r="N109" s="26">
        <v>344400</v>
      </c>
      <c r="O109" s="7">
        <f t="shared" si="3"/>
        <v>1722000</v>
      </c>
      <c r="P109" s="52">
        <v>0.1</v>
      </c>
      <c r="Q109" s="7">
        <f t="shared" si="4"/>
        <v>172200</v>
      </c>
      <c r="R109" s="7">
        <f t="shared" si="5"/>
        <v>1894200</v>
      </c>
      <c r="S109" s="23">
        <v>90</v>
      </c>
      <c r="T109" s="23"/>
      <c r="U109" s="23"/>
      <c r="V109" s="23"/>
      <c r="W109" s="74"/>
    </row>
    <row r="110" spans="1:23" x14ac:dyDescent="0.25">
      <c r="A110" s="81">
        <v>45301</v>
      </c>
      <c r="B110" s="6" t="s">
        <v>2708</v>
      </c>
      <c r="C110" s="100" t="s">
        <v>5344</v>
      </c>
      <c r="D110" s="21" t="s">
        <v>4554</v>
      </c>
      <c r="E110" s="23" t="s">
        <v>512</v>
      </c>
      <c r="F110" s="27" t="str">
        <f>IF(E110="","",INDEX(DM_HANG_HOA!B:B,MATCH(E110,DM_HANG_HOA!A:A,0)))</f>
        <v>Boulon 10 X 40 + tán + londel nhúng kẽm</v>
      </c>
      <c r="G110" s="26" t="s">
        <v>4545</v>
      </c>
      <c r="H110" s="27" t="str">
        <f>IF(G110="","",INDEX(DM_DOI_TUONG!C:C,MATCH(G110,DM_DOI_TUONG!B:B,0)))</f>
        <v>Công ty CP Tuấn Ân Long An</v>
      </c>
      <c r="I110" s="69" t="str">
        <f>IFERROR(INDEX(DM_NGHIEP_VU!D:D,MATCH(J110&amp;K110,DM_NGHIEP_VU!G:G,0)),"")</f>
        <v>Nhập kho - nhập mua hàng ghi nhận công nợ</v>
      </c>
      <c r="J110" s="29" t="s">
        <v>4977</v>
      </c>
      <c r="K110" s="29" t="s">
        <v>4494</v>
      </c>
      <c r="L110" s="26">
        <v>30</v>
      </c>
      <c r="M110" s="26" t="s">
        <v>4547</v>
      </c>
      <c r="N110" s="26">
        <v>2200</v>
      </c>
      <c r="O110" s="7">
        <f t="shared" si="3"/>
        <v>66000</v>
      </c>
      <c r="P110" s="52">
        <v>0.1</v>
      </c>
      <c r="Q110" s="7">
        <f t="shared" si="4"/>
        <v>6600</v>
      </c>
      <c r="R110" s="7">
        <f t="shared" si="5"/>
        <v>72600</v>
      </c>
      <c r="S110" s="23">
        <v>90</v>
      </c>
      <c r="T110" s="23"/>
      <c r="U110" s="23"/>
      <c r="V110" s="23"/>
      <c r="W110" s="74"/>
    </row>
    <row r="111" spans="1:23" x14ac:dyDescent="0.25">
      <c r="A111" s="81">
        <v>45302</v>
      </c>
      <c r="B111" s="6" t="s">
        <v>2708</v>
      </c>
      <c r="C111" s="100" t="s">
        <v>5345</v>
      </c>
      <c r="D111" s="21" t="s">
        <v>4554</v>
      </c>
      <c r="E111" s="23" t="s">
        <v>66</v>
      </c>
      <c r="F111" s="27" t="str">
        <f>IF(E111="","",INDEX(DM_HANG_HOA!B:B,MATCH(E111,DM_HANG_HOA!A:A,0)))</f>
        <v>FCO 200A - 27KV -150KV BIL - sứ (không bass)</v>
      </c>
      <c r="G111" s="26" t="s">
        <v>4545</v>
      </c>
      <c r="H111" s="27" t="str">
        <f>IF(G111="","",INDEX(DM_DOI_TUONG!C:C,MATCH(G111,DM_DOI_TUONG!B:B,0)))</f>
        <v>Công ty CP Tuấn Ân Long An</v>
      </c>
      <c r="I111" s="69" t="str">
        <f>IFERROR(INDEX(DM_NGHIEP_VU!D:D,MATCH(J111&amp;K111,DM_NGHIEP_VU!G:G,0)),"")</f>
        <v>Nhập kho - nhập mua hàng ghi nhận công nợ</v>
      </c>
      <c r="J111" s="29" t="s">
        <v>4977</v>
      </c>
      <c r="K111" s="29" t="s">
        <v>4494</v>
      </c>
      <c r="L111" s="26">
        <v>1</v>
      </c>
      <c r="M111" s="26" t="s">
        <v>4547</v>
      </c>
      <c r="N111" s="26">
        <v>1090000</v>
      </c>
      <c r="O111" s="7">
        <f t="shared" si="3"/>
        <v>1090000</v>
      </c>
      <c r="P111" s="52">
        <v>0.08</v>
      </c>
      <c r="Q111" s="7">
        <f t="shared" si="4"/>
        <v>87200</v>
      </c>
      <c r="R111" s="7">
        <f t="shared" si="5"/>
        <v>1177200</v>
      </c>
      <c r="S111" s="23">
        <v>97</v>
      </c>
      <c r="T111" s="23"/>
      <c r="U111" s="23"/>
      <c r="V111" s="23"/>
      <c r="W111" s="74"/>
    </row>
    <row r="112" spans="1:23" x14ac:dyDescent="0.25">
      <c r="A112" s="81">
        <v>45302</v>
      </c>
      <c r="B112" s="6" t="s">
        <v>2708</v>
      </c>
      <c r="C112" s="100" t="s">
        <v>5345</v>
      </c>
      <c r="D112" s="21" t="s">
        <v>4554</v>
      </c>
      <c r="E112" s="23" t="s">
        <v>78</v>
      </c>
      <c r="F112" s="27" t="str">
        <f>IF(E112="","",INDEX(DM_HANG_HOA!B:B,MATCH(E112,DM_HANG_HOA!A:A,0)))</f>
        <v>Bass FCO</v>
      </c>
      <c r="G112" s="26" t="s">
        <v>4545</v>
      </c>
      <c r="H112" s="27" t="str">
        <f>IF(G112="","",INDEX(DM_DOI_TUONG!C:C,MATCH(G112,DM_DOI_TUONG!B:B,0)))</f>
        <v>Công ty CP Tuấn Ân Long An</v>
      </c>
      <c r="I112" s="69" t="str">
        <f>IFERROR(INDEX(DM_NGHIEP_VU!D:D,MATCH(J112&amp;K112,DM_NGHIEP_VU!G:G,0)),"")</f>
        <v>Nhập kho - nhập mua hàng ghi nhận công nợ</v>
      </c>
      <c r="J112" s="29" t="s">
        <v>4977</v>
      </c>
      <c r="K112" s="29" t="s">
        <v>4494</v>
      </c>
      <c r="L112" s="26">
        <v>1</v>
      </c>
      <c r="M112" s="26" t="s">
        <v>4547</v>
      </c>
      <c r="N112" s="26">
        <v>52800</v>
      </c>
      <c r="O112" s="7">
        <f t="shared" si="3"/>
        <v>52800</v>
      </c>
      <c r="P112" s="52">
        <v>0.08</v>
      </c>
      <c r="Q112" s="7">
        <f t="shared" si="4"/>
        <v>4224</v>
      </c>
      <c r="R112" s="7">
        <f t="shared" si="5"/>
        <v>57024</v>
      </c>
      <c r="S112" s="23">
        <v>97</v>
      </c>
      <c r="T112" s="23"/>
      <c r="U112" s="23"/>
      <c r="V112" s="23"/>
      <c r="W112" s="74"/>
    </row>
    <row r="113" spans="1:23" x14ac:dyDescent="0.25">
      <c r="A113" s="81">
        <v>45302</v>
      </c>
      <c r="B113" s="6" t="s">
        <v>2708</v>
      </c>
      <c r="C113" s="100" t="s">
        <v>5345</v>
      </c>
      <c r="D113" s="21" t="s">
        <v>4554</v>
      </c>
      <c r="E113" s="23" t="s">
        <v>70</v>
      </c>
      <c r="F113" s="27" t="str">
        <f>IF(E113="","",INDEX(DM_HANG_HOA!B:B,MATCH(E113,DM_HANG_HOA!A:A,0)))</f>
        <v>LBFCO 100A - 27KV-150KV BIL - sứ (không bass)</v>
      </c>
      <c r="G113" s="26" t="s">
        <v>4545</v>
      </c>
      <c r="H113" s="27" t="str">
        <f>IF(G113="","",INDEX(DM_DOI_TUONG!C:C,MATCH(G113,DM_DOI_TUONG!B:B,0)))</f>
        <v>Công ty CP Tuấn Ân Long An</v>
      </c>
      <c r="I113" s="69" t="str">
        <f>IFERROR(INDEX(DM_NGHIEP_VU!D:D,MATCH(J113&amp;K113,DM_NGHIEP_VU!G:G,0)),"")</f>
        <v>Nhập kho - nhập mua hàng ghi nhận công nợ</v>
      </c>
      <c r="J113" s="29" t="s">
        <v>4977</v>
      </c>
      <c r="K113" s="29" t="s">
        <v>4494</v>
      </c>
      <c r="L113" s="26">
        <v>1</v>
      </c>
      <c r="M113" s="26" t="s">
        <v>4547</v>
      </c>
      <c r="N113" s="26">
        <v>1272600</v>
      </c>
      <c r="O113" s="7">
        <f t="shared" si="3"/>
        <v>1272600</v>
      </c>
      <c r="P113" s="52">
        <v>0.08</v>
      </c>
      <c r="Q113" s="7">
        <f t="shared" si="4"/>
        <v>101808</v>
      </c>
      <c r="R113" s="7">
        <f t="shared" si="5"/>
        <v>1374408</v>
      </c>
      <c r="S113" s="23">
        <v>97</v>
      </c>
      <c r="T113" s="23"/>
      <c r="U113" s="23"/>
      <c r="V113" s="23"/>
      <c r="W113" s="74"/>
    </row>
    <row r="114" spans="1:23" x14ac:dyDescent="0.25">
      <c r="A114" s="81">
        <v>45302</v>
      </c>
      <c r="B114" s="6" t="s">
        <v>2708</v>
      </c>
      <c r="C114" s="100" t="s">
        <v>5345</v>
      </c>
      <c r="D114" s="21" t="s">
        <v>4554</v>
      </c>
      <c r="E114" s="23" t="s">
        <v>78</v>
      </c>
      <c r="F114" s="27" t="str">
        <f>IF(E114="","",INDEX(DM_HANG_HOA!B:B,MATCH(E114,DM_HANG_HOA!A:A,0)))</f>
        <v>Bass FCO</v>
      </c>
      <c r="G114" s="26" t="s">
        <v>4545</v>
      </c>
      <c r="H114" s="27" t="str">
        <f>IF(G114="","",INDEX(DM_DOI_TUONG!C:C,MATCH(G114,DM_DOI_TUONG!B:B,0)))</f>
        <v>Công ty CP Tuấn Ân Long An</v>
      </c>
      <c r="I114" s="69" t="str">
        <f>IFERROR(INDEX(DM_NGHIEP_VU!D:D,MATCH(J114&amp;K114,DM_NGHIEP_VU!G:G,0)),"")</f>
        <v>Nhập kho - nhập mua hàng ghi nhận công nợ</v>
      </c>
      <c r="J114" s="29" t="s">
        <v>4977</v>
      </c>
      <c r="K114" s="29" t="s">
        <v>4494</v>
      </c>
      <c r="L114" s="26">
        <v>1</v>
      </c>
      <c r="M114" s="26" t="s">
        <v>4547</v>
      </c>
      <c r="N114" s="26">
        <v>52800</v>
      </c>
      <c r="O114" s="7">
        <f t="shared" si="3"/>
        <v>52800</v>
      </c>
      <c r="P114" s="52">
        <v>0.08</v>
      </c>
      <c r="Q114" s="7">
        <f t="shared" si="4"/>
        <v>4224</v>
      </c>
      <c r="R114" s="7">
        <f t="shared" si="5"/>
        <v>57024</v>
      </c>
      <c r="S114" s="23">
        <v>97</v>
      </c>
      <c r="T114" s="23"/>
      <c r="U114" s="23"/>
      <c r="V114" s="23"/>
      <c r="W114" s="74"/>
    </row>
    <row r="115" spans="1:23" x14ac:dyDescent="0.25">
      <c r="A115" s="81">
        <v>45302</v>
      </c>
      <c r="B115" s="6" t="s">
        <v>2708</v>
      </c>
      <c r="C115" s="100" t="s">
        <v>5345</v>
      </c>
      <c r="D115" s="21" t="s">
        <v>4554</v>
      </c>
      <c r="E115" s="23" t="s">
        <v>71</v>
      </c>
      <c r="F115" s="27" t="str">
        <f>IF(E115="","",INDEX(DM_HANG_HOA!B:B,MATCH(E115,DM_HANG_HOA!A:A,0)))</f>
        <v>LBFCO 200A - 27KV-150KV BIL - sứ (không bass)</v>
      </c>
      <c r="G115" s="26" t="s">
        <v>4545</v>
      </c>
      <c r="H115" s="27" t="str">
        <f>IF(G115="","",INDEX(DM_DOI_TUONG!C:C,MATCH(G115,DM_DOI_TUONG!B:B,0)))</f>
        <v>Công ty CP Tuấn Ân Long An</v>
      </c>
      <c r="I115" s="69" t="str">
        <f>IFERROR(INDEX(DM_NGHIEP_VU!D:D,MATCH(J115&amp;K115,DM_NGHIEP_VU!G:G,0)),"")</f>
        <v>Nhập kho - nhập mua hàng ghi nhận công nợ</v>
      </c>
      <c r="J115" s="29" t="s">
        <v>4977</v>
      </c>
      <c r="K115" s="29" t="s">
        <v>4494</v>
      </c>
      <c r="L115" s="26">
        <v>1</v>
      </c>
      <c r="M115" s="26" t="s">
        <v>4547</v>
      </c>
      <c r="N115" s="26">
        <v>1346100</v>
      </c>
      <c r="O115" s="7">
        <f t="shared" si="3"/>
        <v>1346100</v>
      </c>
      <c r="P115" s="52">
        <v>0.08</v>
      </c>
      <c r="Q115" s="7">
        <f t="shared" si="4"/>
        <v>107688</v>
      </c>
      <c r="R115" s="7">
        <f t="shared" si="5"/>
        <v>1453788</v>
      </c>
      <c r="S115" s="23">
        <v>97</v>
      </c>
      <c r="T115" s="23"/>
      <c r="U115" s="23"/>
      <c r="V115" s="23"/>
      <c r="W115" s="74"/>
    </row>
    <row r="116" spans="1:23" x14ac:dyDescent="0.25">
      <c r="A116" s="81">
        <v>45302</v>
      </c>
      <c r="B116" s="6" t="s">
        <v>2708</v>
      </c>
      <c r="C116" s="100" t="s">
        <v>5345</v>
      </c>
      <c r="D116" s="21" t="s">
        <v>4554</v>
      </c>
      <c r="E116" s="23" t="s">
        <v>78</v>
      </c>
      <c r="F116" s="27" t="str">
        <f>IF(E116="","",INDEX(DM_HANG_HOA!B:B,MATCH(E116,DM_HANG_HOA!A:A,0)))</f>
        <v>Bass FCO</v>
      </c>
      <c r="G116" s="26" t="s">
        <v>4545</v>
      </c>
      <c r="H116" s="27" t="str">
        <f>IF(G116="","",INDEX(DM_DOI_TUONG!C:C,MATCH(G116,DM_DOI_TUONG!B:B,0)))</f>
        <v>Công ty CP Tuấn Ân Long An</v>
      </c>
      <c r="I116" s="69" t="str">
        <f>IFERROR(INDEX(DM_NGHIEP_VU!D:D,MATCH(J116&amp;K116,DM_NGHIEP_VU!G:G,0)),"")</f>
        <v>Nhập kho - nhập mua hàng ghi nhận công nợ</v>
      </c>
      <c r="J116" s="29" t="s">
        <v>4977</v>
      </c>
      <c r="K116" s="29" t="s">
        <v>4494</v>
      </c>
      <c r="L116" s="26">
        <v>1</v>
      </c>
      <c r="M116" s="26" t="s">
        <v>4547</v>
      </c>
      <c r="N116" s="26">
        <v>52800</v>
      </c>
      <c r="O116" s="7">
        <f t="shared" si="3"/>
        <v>52800</v>
      </c>
      <c r="P116" s="52">
        <v>0.08</v>
      </c>
      <c r="Q116" s="7">
        <f t="shared" si="4"/>
        <v>4224</v>
      </c>
      <c r="R116" s="7">
        <f t="shared" si="5"/>
        <v>57024</v>
      </c>
      <c r="S116" s="23">
        <v>97</v>
      </c>
      <c r="T116" s="23"/>
      <c r="U116" s="23"/>
      <c r="V116" s="23"/>
      <c r="W116" s="74"/>
    </row>
    <row r="117" spans="1:23" x14ac:dyDescent="0.25">
      <c r="A117" s="81">
        <v>45302</v>
      </c>
      <c r="B117" s="6" t="s">
        <v>2708</v>
      </c>
      <c r="C117" s="100" t="s">
        <v>5345</v>
      </c>
      <c r="D117" s="21" t="s">
        <v>4554</v>
      </c>
      <c r="E117" s="23" t="s">
        <v>3</v>
      </c>
      <c r="F117" s="27" t="str">
        <f>IF(E117="","",INDEX(DM_HANG_HOA!B:B,MATCH(E117,DM_HANG_HOA!A:A,0)))</f>
        <v>Fuselink 3K - Tuấn Ân</v>
      </c>
      <c r="G117" s="26" t="s">
        <v>4545</v>
      </c>
      <c r="H117" s="27" t="str">
        <f>IF(G117="","",INDEX(DM_DOI_TUONG!C:C,MATCH(G117,DM_DOI_TUONG!B:B,0)))</f>
        <v>Công ty CP Tuấn Ân Long An</v>
      </c>
      <c r="I117" s="69" t="str">
        <f>IFERROR(INDEX(DM_NGHIEP_VU!D:D,MATCH(J117&amp;K117,DM_NGHIEP_VU!G:G,0)),"")</f>
        <v>Nhập kho - nhập mua hàng ghi nhận công nợ</v>
      </c>
      <c r="J117" s="29" t="s">
        <v>4977</v>
      </c>
      <c r="K117" s="29" t="s">
        <v>4494</v>
      </c>
      <c r="L117" s="26">
        <v>1</v>
      </c>
      <c r="M117" s="26" t="s">
        <v>4547</v>
      </c>
      <c r="N117" s="26">
        <v>20300</v>
      </c>
      <c r="O117" s="7">
        <f t="shared" si="3"/>
        <v>20300</v>
      </c>
      <c r="P117" s="52">
        <v>0.08</v>
      </c>
      <c r="Q117" s="7">
        <f t="shared" si="4"/>
        <v>1624</v>
      </c>
      <c r="R117" s="7">
        <f t="shared" si="5"/>
        <v>21924</v>
      </c>
      <c r="S117" s="23">
        <v>97</v>
      </c>
      <c r="T117" s="23"/>
      <c r="U117" s="23"/>
      <c r="V117" s="23"/>
      <c r="W117" s="74"/>
    </row>
    <row r="118" spans="1:23" x14ac:dyDescent="0.25">
      <c r="A118" s="81">
        <v>45302</v>
      </c>
      <c r="B118" s="6" t="s">
        <v>2708</v>
      </c>
      <c r="C118" s="100" t="s">
        <v>5345</v>
      </c>
      <c r="D118" s="21" t="s">
        <v>4554</v>
      </c>
      <c r="E118" s="23" t="s">
        <v>6</v>
      </c>
      <c r="F118" s="27" t="str">
        <f>IF(E118="","",INDEX(DM_HANG_HOA!B:B,MATCH(E118,DM_HANG_HOA!A:A,0)))</f>
        <v>Fuselink 6K - Tuấn Ân</v>
      </c>
      <c r="G118" s="26" t="s">
        <v>4545</v>
      </c>
      <c r="H118" s="27" t="str">
        <f>IF(G118="","",INDEX(DM_DOI_TUONG!C:C,MATCH(G118,DM_DOI_TUONG!B:B,0)))</f>
        <v>Công ty CP Tuấn Ân Long An</v>
      </c>
      <c r="I118" s="69" t="str">
        <f>IFERROR(INDEX(DM_NGHIEP_VU!D:D,MATCH(J118&amp;K118,DM_NGHIEP_VU!G:G,0)),"")</f>
        <v>Nhập kho - nhập mua hàng ghi nhận công nợ</v>
      </c>
      <c r="J118" s="29" t="s">
        <v>4977</v>
      </c>
      <c r="K118" s="29" t="s">
        <v>4494</v>
      </c>
      <c r="L118" s="26">
        <v>1</v>
      </c>
      <c r="M118" s="26" t="s">
        <v>4547</v>
      </c>
      <c r="N118" s="26">
        <v>20700</v>
      </c>
      <c r="O118" s="7">
        <f t="shared" si="3"/>
        <v>20700</v>
      </c>
      <c r="P118" s="52">
        <v>0.08</v>
      </c>
      <c r="Q118" s="7">
        <f t="shared" si="4"/>
        <v>1656</v>
      </c>
      <c r="R118" s="7">
        <f t="shared" si="5"/>
        <v>22356</v>
      </c>
      <c r="S118" s="23">
        <v>97</v>
      </c>
      <c r="T118" s="23"/>
      <c r="U118" s="23"/>
      <c r="V118" s="23"/>
      <c r="W118" s="74"/>
    </row>
    <row r="119" spans="1:23" x14ac:dyDescent="0.25">
      <c r="A119" s="81">
        <v>45302</v>
      </c>
      <c r="B119" s="6" t="s">
        <v>2708</v>
      </c>
      <c r="C119" s="100" t="s">
        <v>5345</v>
      </c>
      <c r="D119" s="21" t="s">
        <v>4554</v>
      </c>
      <c r="E119" s="23" t="s">
        <v>506</v>
      </c>
      <c r="F119" s="27" t="str">
        <f>IF(E119="","",INDEX(DM_HANG_HOA!B:B,MATCH(E119,DM_HANG_HOA!A:A,0)))</f>
        <v>MCCB 3P, 400V, 250A, 70KA</v>
      </c>
      <c r="G119" s="26" t="s">
        <v>4545</v>
      </c>
      <c r="H119" s="27" t="str">
        <f>IF(G119="","",INDEX(DM_DOI_TUONG!C:C,MATCH(G119,DM_DOI_TUONG!B:B,0)))</f>
        <v>Công ty CP Tuấn Ân Long An</v>
      </c>
      <c r="I119" s="69" t="str">
        <f>IFERROR(INDEX(DM_NGHIEP_VU!D:D,MATCH(J119&amp;K119,DM_NGHIEP_VU!G:G,0)),"")</f>
        <v>Nhập kho - nhập mua hàng ghi nhận công nợ</v>
      </c>
      <c r="J119" s="29" t="s">
        <v>4977</v>
      </c>
      <c r="K119" s="29" t="s">
        <v>4494</v>
      </c>
      <c r="L119" s="26">
        <v>1</v>
      </c>
      <c r="M119" s="26" t="s">
        <v>4547</v>
      </c>
      <c r="N119" s="26">
        <v>1385700</v>
      </c>
      <c r="O119" s="7">
        <f t="shared" si="3"/>
        <v>1385700</v>
      </c>
      <c r="P119" s="52">
        <v>0.08</v>
      </c>
      <c r="Q119" s="7">
        <f t="shared" si="4"/>
        <v>110856</v>
      </c>
      <c r="R119" s="7">
        <f t="shared" si="5"/>
        <v>1496556</v>
      </c>
      <c r="S119" s="23">
        <v>97</v>
      </c>
      <c r="T119" s="23"/>
      <c r="U119" s="23"/>
      <c r="V119" s="23"/>
      <c r="W119" s="74"/>
    </row>
    <row r="120" spans="1:23" x14ac:dyDescent="0.25">
      <c r="A120" s="81">
        <v>45302</v>
      </c>
      <c r="B120" s="6" t="s">
        <v>2708</v>
      </c>
      <c r="C120" s="100" t="s">
        <v>5345</v>
      </c>
      <c r="D120" s="21" t="s">
        <v>4554</v>
      </c>
      <c r="E120" s="23" t="s">
        <v>488</v>
      </c>
      <c r="F120" s="27" t="str">
        <f>IF(E120="","",INDEX(DM_HANG_HOA!B:B,MATCH(E120,DM_HANG_HOA!A:A,0)))</f>
        <v>Busbar dùng cho MCCB 80A - 250A</v>
      </c>
      <c r="G120" s="26" t="s">
        <v>4545</v>
      </c>
      <c r="H120" s="27" t="str">
        <f>IF(G120="","",INDEX(DM_DOI_TUONG!C:C,MATCH(G120,DM_DOI_TUONG!B:B,0)))</f>
        <v>Công ty CP Tuấn Ân Long An</v>
      </c>
      <c r="I120" s="69" t="str">
        <f>IFERROR(INDEX(DM_NGHIEP_VU!D:D,MATCH(J120&amp;K120,DM_NGHIEP_VU!G:G,0)),"")</f>
        <v>Nhập kho - nhập mua hàng ghi nhận công nợ</v>
      </c>
      <c r="J120" s="29" t="s">
        <v>4977</v>
      </c>
      <c r="K120" s="29" t="s">
        <v>4494</v>
      </c>
      <c r="L120" s="26">
        <v>1</v>
      </c>
      <c r="M120" s="26" t="s">
        <v>4547</v>
      </c>
      <c r="N120" s="26">
        <v>113100</v>
      </c>
      <c r="O120" s="7">
        <f t="shared" si="3"/>
        <v>113100</v>
      </c>
      <c r="P120" s="52">
        <v>0.1</v>
      </c>
      <c r="Q120" s="7">
        <f t="shared" si="4"/>
        <v>11310</v>
      </c>
      <c r="R120" s="7">
        <f t="shared" si="5"/>
        <v>124410</v>
      </c>
      <c r="S120" s="23">
        <v>98</v>
      </c>
      <c r="T120" s="23"/>
      <c r="U120" s="23"/>
      <c r="V120" s="23"/>
      <c r="W120" s="74"/>
    </row>
    <row r="121" spans="1:23" x14ac:dyDescent="0.25">
      <c r="A121" s="81">
        <v>45302</v>
      </c>
      <c r="B121" s="6" t="s">
        <v>2708</v>
      </c>
      <c r="C121" s="100" t="s">
        <v>5345</v>
      </c>
      <c r="D121" s="21" t="s">
        <v>4554</v>
      </c>
      <c r="E121" s="23" t="s">
        <v>516</v>
      </c>
      <c r="F121" s="27" t="str">
        <f>IF(E121="","",INDEX(DM_HANG_HOA!B:B,MATCH(E121,DM_HANG_HOA!A:A,0)))</f>
        <v>Boulon 8 x 30 + tán + londel (nhúng kẽm)</v>
      </c>
      <c r="G121" s="26" t="s">
        <v>4545</v>
      </c>
      <c r="H121" s="27" t="str">
        <f>IF(G121="","",INDEX(DM_DOI_TUONG!C:C,MATCH(G121,DM_DOI_TUONG!B:B,0)))</f>
        <v>Công ty CP Tuấn Ân Long An</v>
      </c>
      <c r="I121" s="69" t="str">
        <f>IFERROR(INDEX(DM_NGHIEP_VU!D:D,MATCH(J121&amp;K121,DM_NGHIEP_VU!G:G,0)),"")</f>
        <v>Nhập kho - nhập mua hàng ghi nhận công nợ</v>
      </c>
      <c r="J121" s="29" t="s">
        <v>4977</v>
      </c>
      <c r="K121" s="29" t="s">
        <v>4494</v>
      </c>
      <c r="L121" s="26">
        <v>6</v>
      </c>
      <c r="M121" s="26" t="s">
        <v>4547</v>
      </c>
      <c r="N121" s="26">
        <v>900</v>
      </c>
      <c r="O121" s="7">
        <f t="shared" si="3"/>
        <v>5400</v>
      </c>
      <c r="P121" s="52">
        <v>0.1</v>
      </c>
      <c r="Q121" s="7">
        <f t="shared" si="4"/>
        <v>540</v>
      </c>
      <c r="R121" s="7">
        <f t="shared" si="5"/>
        <v>5940</v>
      </c>
      <c r="S121" s="23">
        <v>98</v>
      </c>
      <c r="T121" s="23"/>
      <c r="U121" s="23"/>
      <c r="V121" s="23"/>
      <c r="W121" s="74"/>
    </row>
    <row r="122" spans="1:23" x14ac:dyDescent="0.25">
      <c r="A122" s="81">
        <v>45302</v>
      </c>
      <c r="B122" s="6" t="s">
        <v>2708</v>
      </c>
      <c r="C122" s="100" t="s">
        <v>5345</v>
      </c>
      <c r="D122" s="21" t="s">
        <v>4554</v>
      </c>
      <c r="E122" s="23" t="s">
        <v>190</v>
      </c>
      <c r="F122" s="27" t="str">
        <f>IF(E122="","",INDEX(DM_HANG_HOA!B:B,MATCH(E122,DM_HANG_HOA!A:A,0)))</f>
        <v>Chuỗi treo 24Kv - 70KN, Polymer</v>
      </c>
      <c r="G122" s="26" t="s">
        <v>4545</v>
      </c>
      <c r="H122" s="27" t="str">
        <f>IF(G122="","",INDEX(DM_DOI_TUONG!C:C,MATCH(G122,DM_DOI_TUONG!B:B,0)))</f>
        <v>Công ty CP Tuấn Ân Long An</v>
      </c>
      <c r="I122" s="69" t="str">
        <f>IFERROR(INDEX(DM_NGHIEP_VU!D:D,MATCH(J122&amp;K122,DM_NGHIEP_VU!G:G,0)),"")</f>
        <v>Nhập kho - nhập mua hàng ghi nhận công nợ</v>
      </c>
      <c r="J122" s="29" t="s">
        <v>4977</v>
      </c>
      <c r="K122" s="29" t="s">
        <v>4494</v>
      </c>
      <c r="L122" s="26">
        <v>127</v>
      </c>
      <c r="M122" s="26" t="s">
        <v>4547</v>
      </c>
      <c r="N122" s="26">
        <v>164300</v>
      </c>
      <c r="O122" s="7">
        <f t="shared" si="3"/>
        <v>20866100</v>
      </c>
      <c r="P122" s="52">
        <v>0.08</v>
      </c>
      <c r="Q122" s="7">
        <f t="shared" si="4"/>
        <v>1669288</v>
      </c>
      <c r="R122" s="7">
        <f t="shared" si="5"/>
        <v>22535388</v>
      </c>
      <c r="S122" s="23">
        <v>97</v>
      </c>
      <c r="T122" s="23"/>
      <c r="U122" s="23"/>
      <c r="V122" s="23"/>
      <c r="W122" s="74"/>
    </row>
    <row r="123" spans="1:23" x14ac:dyDescent="0.25">
      <c r="A123" s="81">
        <v>45302</v>
      </c>
      <c r="B123" s="6" t="s">
        <v>2708</v>
      </c>
      <c r="C123" s="100" t="s">
        <v>5345</v>
      </c>
      <c r="D123" s="21" t="s">
        <v>4554</v>
      </c>
      <c r="E123" s="23" t="s">
        <v>3</v>
      </c>
      <c r="F123" s="27" t="str">
        <f>IF(E123="","",INDEX(DM_HANG_HOA!B:B,MATCH(E123,DM_HANG_HOA!A:A,0)))</f>
        <v>Fuselink 3K - Tuấn Ân</v>
      </c>
      <c r="G123" s="26" t="s">
        <v>4545</v>
      </c>
      <c r="H123" s="27" t="str">
        <f>IF(G123="","",INDEX(DM_DOI_TUONG!C:C,MATCH(G123,DM_DOI_TUONG!B:B,0)))</f>
        <v>Công ty CP Tuấn Ân Long An</v>
      </c>
      <c r="I123" s="69" t="str">
        <f>IFERROR(INDEX(DM_NGHIEP_VU!D:D,MATCH(J123&amp;K123,DM_NGHIEP_VU!G:G,0)),"")</f>
        <v>Nhập kho - nhập mua hàng ghi nhận công nợ</v>
      </c>
      <c r="J123" s="29" t="s">
        <v>4977</v>
      </c>
      <c r="K123" s="29" t="s">
        <v>4494</v>
      </c>
      <c r="L123" s="26">
        <v>50</v>
      </c>
      <c r="M123" s="26" t="s">
        <v>4547</v>
      </c>
      <c r="N123" s="26">
        <v>20300</v>
      </c>
      <c r="O123" s="7">
        <f t="shared" si="3"/>
        <v>1015000</v>
      </c>
      <c r="P123" s="52">
        <v>0.08</v>
      </c>
      <c r="Q123" s="7">
        <f t="shared" si="4"/>
        <v>81200</v>
      </c>
      <c r="R123" s="7">
        <f t="shared" si="5"/>
        <v>1096200</v>
      </c>
      <c r="S123" s="23">
        <v>106</v>
      </c>
      <c r="T123" s="23"/>
      <c r="U123" s="23"/>
      <c r="V123" s="23"/>
      <c r="W123" s="74"/>
    </row>
    <row r="124" spans="1:23" x14ac:dyDescent="0.25">
      <c r="A124" s="81">
        <v>45302</v>
      </c>
      <c r="B124" s="6" t="s">
        <v>2708</v>
      </c>
      <c r="C124" s="100" t="s">
        <v>5345</v>
      </c>
      <c r="D124" s="21" t="s">
        <v>4554</v>
      </c>
      <c r="E124" s="23" t="s">
        <v>6</v>
      </c>
      <c r="F124" s="27" t="str">
        <f>IF(E124="","",INDEX(DM_HANG_HOA!B:B,MATCH(E124,DM_HANG_HOA!A:A,0)))</f>
        <v>Fuselink 6K - Tuấn Ân</v>
      </c>
      <c r="G124" s="26" t="s">
        <v>4545</v>
      </c>
      <c r="H124" s="27" t="str">
        <f>IF(G124="","",INDEX(DM_DOI_TUONG!C:C,MATCH(G124,DM_DOI_TUONG!B:B,0)))</f>
        <v>Công ty CP Tuấn Ân Long An</v>
      </c>
      <c r="I124" s="69" t="str">
        <f>IFERROR(INDEX(DM_NGHIEP_VU!D:D,MATCH(J124&amp;K124,DM_NGHIEP_VU!G:G,0)),"")</f>
        <v>Nhập kho - nhập mua hàng ghi nhận công nợ</v>
      </c>
      <c r="J124" s="29" t="s">
        <v>4977</v>
      </c>
      <c r="K124" s="29" t="s">
        <v>4494</v>
      </c>
      <c r="L124" s="26">
        <v>50</v>
      </c>
      <c r="M124" s="26" t="s">
        <v>4547</v>
      </c>
      <c r="N124" s="26">
        <v>20700</v>
      </c>
      <c r="O124" s="7">
        <f t="shared" si="3"/>
        <v>1035000</v>
      </c>
      <c r="P124" s="52">
        <v>0.08</v>
      </c>
      <c r="Q124" s="7">
        <f t="shared" si="4"/>
        <v>82800</v>
      </c>
      <c r="R124" s="7">
        <f t="shared" si="5"/>
        <v>1117800</v>
      </c>
      <c r="S124" s="23">
        <v>106</v>
      </c>
      <c r="T124" s="23"/>
      <c r="U124" s="23"/>
      <c r="V124" s="23"/>
      <c r="W124" s="74"/>
    </row>
    <row r="125" spans="1:23" x14ac:dyDescent="0.25">
      <c r="A125" s="81">
        <v>45302</v>
      </c>
      <c r="B125" s="6" t="s">
        <v>2708</v>
      </c>
      <c r="C125" s="100" t="s">
        <v>5345</v>
      </c>
      <c r="D125" s="21" t="s">
        <v>4554</v>
      </c>
      <c r="E125" s="23" t="s">
        <v>7</v>
      </c>
      <c r="F125" s="27" t="str">
        <f>IF(E125="","",INDEX(DM_HANG_HOA!B:B,MATCH(E125,DM_HANG_HOA!A:A,0)))</f>
        <v>Fuselink 8K - Tuấn Ân</v>
      </c>
      <c r="G125" s="26" t="s">
        <v>4545</v>
      </c>
      <c r="H125" s="27" t="str">
        <f>IF(G125="","",INDEX(DM_DOI_TUONG!C:C,MATCH(G125,DM_DOI_TUONG!B:B,0)))</f>
        <v>Công ty CP Tuấn Ân Long An</v>
      </c>
      <c r="I125" s="69" t="str">
        <f>IFERROR(INDEX(DM_NGHIEP_VU!D:D,MATCH(J125&amp;K125,DM_NGHIEP_VU!G:G,0)),"")</f>
        <v>Nhập kho - nhập mua hàng ghi nhận công nợ</v>
      </c>
      <c r="J125" s="29" t="s">
        <v>4977</v>
      </c>
      <c r="K125" s="29" t="s">
        <v>4494</v>
      </c>
      <c r="L125" s="26">
        <v>50</v>
      </c>
      <c r="M125" s="26" t="s">
        <v>4547</v>
      </c>
      <c r="N125" s="26">
        <v>21600</v>
      </c>
      <c r="O125" s="7">
        <f t="shared" si="3"/>
        <v>1080000</v>
      </c>
      <c r="P125" s="52">
        <v>0.08</v>
      </c>
      <c r="Q125" s="7">
        <f t="shared" si="4"/>
        <v>86400</v>
      </c>
      <c r="R125" s="7">
        <f t="shared" si="5"/>
        <v>1166400</v>
      </c>
      <c r="S125" s="23">
        <v>106</v>
      </c>
      <c r="T125" s="23"/>
      <c r="U125" s="23"/>
      <c r="V125" s="23"/>
      <c r="W125" s="74"/>
    </row>
    <row r="126" spans="1:23" x14ac:dyDescent="0.25">
      <c r="A126" s="81">
        <v>45302</v>
      </c>
      <c r="B126" s="6" t="s">
        <v>2708</v>
      </c>
      <c r="C126" s="100" t="s">
        <v>5345</v>
      </c>
      <c r="D126" s="21" t="s">
        <v>4554</v>
      </c>
      <c r="E126" s="23" t="s">
        <v>8</v>
      </c>
      <c r="F126" s="27" t="str">
        <f>IF(E126="","",INDEX(DM_HANG_HOA!B:B,MATCH(E126,DM_HANG_HOA!A:A,0)))</f>
        <v>Fuselink 10K - Tuấn Ân</v>
      </c>
      <c r="G126" s="26" t="s">
        <v>4545</v>
      </c>
      <c r="H126" s="27" t="str">
        <f>IF(G126="","",INDEX(DM_DOI_TUONG!C:C,MATCH(G126,DM_DOI_TUONG!B:B,0)))</f>
        <v>Công ty CP Tuấn Ân Long An</v>
      </c>
      <c r="I126" s="69" t="str">
        <f>IFERROR(INDEX(DM_NGHIEP_VU!D:D,MATCH(J126&amp;K126,DM_NGHIEP_VU!G:G,0)),"")</f>
        <v>Nhập kho - nhập mua hàng ghi nhận công nợ</v>
      </c>
      <c r="J126" s="29" t="s">
        <v>4977</v>
      </c>
      <c r="K126" s="29" t="s">
        <v>4494</v>
      </c>
      <c r="L126" s="26">
        <v>50</v>
      </c>
      <c r="M126" s="26" t="s">
        <v>4547</v>
      </c>
      <c r="N126" s="26">
        <v>22700</v>
      </c>
      <c r="O126" s="7">
        <f t="shared" si="3"/>
        <v>1135000</v>
      </c>
      <c r="P126" s="52">
        <v>0.08</v>
      </c>
      <c r="Q126" s="7">
        <f t="shared" si="4"/>
        <v>90800</v>
      </c>
      <c r="R126" s="7">
        <f t="shared" si="5"/>
        <v>1225800</v>
      </c>
      <c r="S126" s="23">
        <v>106</v>
      </c>
      <c r="T126" s="23"/>
      <c r="U126" s="23"/>
      <c r="V126" s="23"/>
      <c r="W126" s="74"/>
    </row>
    <row r="127" spans="1:23" x14ac:dyDescent="0.25">
      <c r="A127" s="81">
        <v>45302</v>
      </c>
      <c r="B127" s="6" t="s">
        <v>2708</v>
      </c>
      <c r="C127" s="100" t="s">
        <v>5345</v>
      </c>
      <c r="D127" s="21" t="s">
        <v>4554</v>
      </c>
      <c r="E127" s="23" t="s">
        <v>11</v>
      </c>
      <c r="F127" s="27" t="str">
        <f>IF(E127="","",INDEX(DM_HANG_HOA!B:B,MATCH(E127,DM_HANG_HOA!A:A,0)))</f>
        <v>Fuselink 20K - Tuấn Ân</v>
      </c>
      <c r="G127" s="26" t="s">
        <v>4545</v>
      </c>
      <c r="H127" s="27" t="str">
        <f>IF(G127="","",INDEX(DM_DOI_TUONG!C:C,MATCH(G127,DM_DOI_TUONG!B:B,0)))</f>
        <v>Công ty CP Tuấn Ân Long An</v>
      </c>
      <c r="I127" s="69" t="str">
        <f>IFERROR(INDEX(DM_NGHIEP_VU!D:D,MATCH(J127&amp;K127,DM_NGHIEP_VU!G:G,0)),"")</f>
        <v>Nhập kho - nhập mua hàng ghi nhận công nợ</v>
      </c>
      <c r="J127" s="29" t="s">
        <v>4977</v>
      </c>
      <c r="K127" s="29" t="s">
        <v>4494</v>
      </c>
      <c r="L127" s="26">
        <v>50</v>
      </c>
      <c r="M127" s="26" t="s">
        <v>4547</v>
      </c>
      <c r="N127" s="26">
        <v>27100</v>
      </c>
      <c r="O127" s="7">
        <f t="shared" si="3"/>
        <v>1355000</v>
      </c>
      <c r="P127" s="52">
        <v>0.08</v>
      </c>
      <c r="Q127" s="7">
        <f t="shared" si="4"/>
        <v>108400</v>
      </c>
      <c r="R127" s="7">
        <f t="shared" si="5"/>
        <v>1463400</v>
      </c>
      <c r="S127" s="23">
        <v>106</v>
      </c>
      <c r="T127" s="23"/>
      <c r="U127" s="23"/>
      <c r="V127" s="23"/>
      <c r="W127" s="74"/>
    </row>
    <row r="128" spans="1:23" x14ac:dyDescent="0.25">
      <c r="A128" s="81">
        <v>45302</v>
      </c>
      <c r="B128" s="6" t="s">
        <v>2708</v>
      </c>
      <c r="C128" s="100" t="s">
        <v>5345</v>
      </c>
      <c r="D128" s="21" t="s">
        <v>4554</v>
      </c>
      <c r="E128" s="23" t="s">
        <v>18</v>
      </c>
      <c r="F128" s="27" t="str">
        <f>IF(E128="","",INDEX(DM_HANG_HOA!B:B,MATCH(E128,DM_HANG_HOA!A:A,0)))</f>
        <v>Fuselink 80K - Tuấn Ân</v>
      </c>
      <c r="G128" s="26" t="s">
        <v>4545</v>
      </c>
      <c r="H128" s="27" t="str">
        <f>IF(G128="","",INDEX(DM_DOI_TUONG!C:C,MATCH(G128,DM_DOI_TUONG!B:B,0)))</f>
        <v>Công ty CP Tuấn Ân Long An</v>
      </c>
      <c r="I128" s="69" t="str">
        <f>IFERROR(INDEX(DM_NGHIEP_VU!D:D,MATCH(J128&amp;K128,DM_NGHIEP_VU!G:G,0)),"")</f>
        <v>Nhập kho - nhập mua hàng ghi nhận công nợ</v>
      </c>
      <c r="J128" s="29" t="s">
        <v>4977</v>
      </c>
      <c r="K128" s="29" t="s">
        <v>4494</v>
      </c>
      <c r="L128" s="26">
        <v>10</v>
      </c>
      <c r="M128" s="26" t="s">
        <v>4547</v>
      </c>
      <c r="N128" s="26">
        <v>67600</v>
      </c>
      <c r="O128" s="7">
        <f t="shared" si="3"/>
        <v>676000</v>
      </c>
      <c r="P128" s="52">
        <v>0.08</v>
      </c>
      <c r="Q128" s="7">
        <f t="shared" si="4"/>
        <v>54080</v>
      </c>
      <c r="R128" s="7">
        <f t="shared" si="5"/>
        <v>730080</v>
      </c>
      <c r="S128" s="23">
        <v>106</v>
      </c>
      <c r="T128" s="23"/>
      <c r="U128" s="23"/>
      <c r="V128" s="23"/>
      <c r="W128" s="74"/>
    </row>
    <row r="129" spans="1:23" x14ac:dyDescent="0.25">
      <c r="A129" s="81">
        <v>45302</v>
      </c>
      <c r="B129" s="6" t="s">
        <v>2708</v>
      </c>
      <c r="C129" s="100" t="s">
        <v>5345</v>
      </c>
      <c r="D129" s="21" t="s">
        <v>4554</v>
      </c>
      <c r="E129" s="23" t="s">
        <v>72</v>
      </c>
      <c r="F129" s="27" t="str">
        <f>IF(E129="","",INDEX(DM_HANG_HOA!B:B,MATCH(E129,DM_HANG_HOA!A:A,0)))</f>
        <v>FCO 100A - 27KV - 150KV BIL - Polymer (không bass)</v>
      </c>
      <c r="G129" s="26" t="s">
        <v>4545</v>
      </c>
      <c r="H129" s="27" t="str">
        <f>IF(G129="","",INDEX(DM_DOI_TUONG!C:C,MATCH(G129,DM_DOI_TUONG!B:B,0)))</f>
        <v>Công ty CP Tuấn Ân Long An</v>
      </c>
      <c r="I129" s="69" t="str">
        <f>IFERROR(INDEX(DM_NGHIEP_VU!D:D,MATCH(J129&amp;K129,DM_NGHIEP_VU!G:G,0)),"")</f>
        <v>Nhập kho - nhập mua hàng ghi nhận công nợ</v>
      </c>
      <c r="J129" s="29" t="s">
        <v>4977</v>
      </c>
      <c r="K129" s="29" t="s">
        <v>4494</v>
      </c>
      <c r="L129" s="26">
        <v>40</v>
      </c>
      <c r="M129" s="26" t="s">
        <v>4547</v>
      </c>
      <c r="N129" s="26">
        <v>960700</v>
      </c>
      <c r="O129" s="7">
        <f t="shared" si="3"/>
        <v>38428000</v>
      </c>
      <c r="P129" s="52">
        <v>0.08</v>
      </c>
      <c r="Q129" s="7">
        <f t="shared" si="4"/>
        <v>3074240</v>
      </c>
      <c r="R129" s="7">
        <f t="shared" si="5"/>
        <v>41502240</v>
      </c>
      <c r="S129" s="23">
        <v>106</v>
      </c>
      <c r="T129" s="23"/>
      <c r="U129" s="23"/>
      <c r="V129" s="23"/>
      <c r="W129" s="74"/>
    </row>
    <row r="130" spans="1:23" x14ac:dyDescent="0.25">
      <c r="A130" s="81">
        <v>45302</v>
      </c>
      <c r="B130" s="6" t="s">
        <v>2708</v>
      </c>
      <c r="C130" s="100" t="s">
        <v>5345</v>
      </c>
      <c r="D130" s="21" t="s">
        <v>4554</v>
      </c>
      <c r="E130" s="23" t="s">
        <v>78</v>
      </c>
      <c r="F130" s="27" t="str">
        <f>IF(E130="","",INDEX(DM_HANG_HOA!B:B,MATCH(E130,DM_HANG_HOA!A:A,0)))</f>
        <v>Bass FCO</v>
      </c>
      <c r="G130" s="26" t="s">
        <v>4545</v>
      </c>
      <c r="H130" s="27" t="str">
        <f>IF(G130="","",INDEX(DM_DOI_TUONG!C:C,MATCH(G130,DM_DOI_TUONG!B:B,0)))</f>
        <v>Công ty CP Tuấn Ân Long An</v>
      </c>
      <c r="I130" s="69" t="str">
        <f>IFERROR(INDEX(DM_NGHIEP_VU!D:D,MATCH(J130&amp;K130,DM_NGHIEP_VU!G:G,0)),"")</f>
        <v>Nhập kho - nhập mua hàng ghi nhận công nợ</v>
      </c>
      <c r="J130" s="29" t="s">
        <v>4977</v>
      </c>
      <c r="K130" s="29" t="s">
        <v>4494</v>
      </c>
      <c r="L130" s="26">
        <v>40</v>
      </c>
      <c r="M130" s="26" t="s">
        <v>4547</v>
      </c>
      <c r="N130" s="26">
        <v>52800</v>
      </c>
      <c r="O130" s="7">
        <f t="shared" si="3"/>
        <v>2112000</v>
      </c>
      <c r="P130" s="52">
        <v>0.08</v>
      </c>
      <c r="Q130" s="7">
        <f t="shared" si="4"/>
        <v>168960</v>
      </c>
      <c r="R130" s="7">
        <f t="shared" si="5"/>
        <v>2280960</v>
      </c>
      <c r="S130" s="23">
        <v>106</v>
      </c>
      <c r="T130" s="23"/>
      <c r="U130" s="23"/>
      <c r="V130" s="23"/>
      <c r="W130" s="74"/>
    </row>
    <row r="131" spans="1:23" x14ac:dyDescent="0.25">
      <c r="A131" s="81">
        <v>45302</v>
      </c>
      <c r="B131" s="6" t="s">
        <v>2708</v>
      </c>
      <c r="C131" s="100" t="s">
        <v>5345</v>
      </c>
      <c r="D131" s="21" t="s">
        <v>4554</v>
      </c>
      <c r="E131" s="23" t="s">
        <v>77</v>
      </c>
      <c r="F131" s="27" t="str">
        <f>IF(E131="","",INDEX(DM_HANG_HOA!B:B,MATCH(E131,DM_HANG_HOA!A:A,0)))</f>
        <v>LBFCO 200A - 27KV-150KV BIL - Polymer (không bass)</v>
      </c>
      <c r="G131" s="26" t="s">
        <v>4545</v>
      </c>
      <c r="H131" s="27" t="str">
        <f>IF(G131="","",INDEX(DM_DOI_TUONG!C:C,MATCH(G131,DM_DOI_TUONG!B:B,0)))</f>
        <v>Công ty CP Tuấn Ân Long An</v>
      </c>
      <c r="I131" s="69" t="str">
        <f>IFERROR(INDEX(DM_NGHIEP_VU!D:D,MATCH(J131&amp;K131,DM_NGHIEP_VU!G:G,0)),"")</f>
        <v>Nhập kho - nhập mua hàng ghi nhận công nợ</v>
      </c>
      <c r="J131" s="29" t="s">
        <v>4977</v>
      </c>
      <c r="K131" s="29" t="s">
        <v>4494</v>
      </c>
      <c r="L131" s="26">
        <v>15</v>
      </c>
      <c r="M131" s="26" t="s">
        <v>4547</v>
      </c>
      <c r="N131" s="26">
        <v>1373600</v>
      </c>
      <c r="O131" s="7">
        <f t="shared" si="3"/>
        <v>20604000</v>
      </c>
      <c r="P131" s="52">
        <v>0.08</v>
      </c>
      <c r="Q131" s="7">
        <f t="shared" si="4"/>
        <v>1648320</v>
      </c>
      <c r="R131" s="7">
        <f t="shared" si="5"/>
        <v>22252320</v>
      </c>
      <c r="S131" s="23">
        <v>106</v>
      </c>
      <c r="T131" s="23"/>
      <c r="U131" s="23"/>
      <c r="V131" s="23"/>
      <c r="W131" s="74"/>
    </row>
    <row r="132" spans="1:23" x14ac:dyDescent="0.25">
      <c r="A132" s="81">
        <v>45302</v>
      </c>
      <c r="B132" s="6" t="s">
        <v>2708</v>
      </c>
      <c r="C132" s="100" t="s">
        <v>5345</v>
      </c>
      <c r="D132" s="21" t="s">
        <v>4554</v>
      </c>
      <c r="E132" s="23" t="s">
        <v>78</v>
      </c>
      <c r="F132" s="27" t="str">
        <f>IF(E132="","",INDEX(DM_HANG_HOA!B:B,MATCH(E132,DM_HANG_HOA!A:A,0)))</f>
        <v>Bass FCO</v>
      </c>
      <c r="G132" s="26" t="s">
        <v>4545</v>
      </c>
      <c r="H132" s="27" t="str">
        <f>IF(G132="","",INDEX(DM_DOI_TUONG!C:C,MATCH(G132,DM_DOI_TUONG!B:B,0)))</f>
        <v>Công ty CP Tuấn Ân Long An</v>
      </c>
      <c r="I132" s="69" t="str">
        <f>IFERROR(INDEX(DM_NGHIEP_VU!D:D,MATCH(J132&amp;K132,DM_NGHIEP_VU!G:G,0)),"")</f>
        <v>Nhập kho - nhập mua hàng ghi nhận công nợ</v>
      </c>
      <c r="J132" s="29" t="s">
        <v>4977</v>
      </c>
      <c r="K132" s="29" t="s">
        <v>4494</v>
      </c>
      <c r="L132" s="26">
        <v>15</v>
      </c>
      <c r="M132" s="26" t="s">
        <v>4547</v>
      </c>
      <c r="N132" s="26">
        <v>52800</v>
      </c>
      <c r="O132" s="7">
        <f t="shared" ref="O132:O195" si="6">+L132*N132</f>
        <v>792000</v>
      </c>
      <c r="P132" s="52">
        <v>0.08</v>
      </c>
      <c r="Q132" s="7">
        <f t="shared" ref="Q132:Q195" si="7">+O132*P132</f>
        <v>63360</v>
      </c>
      <c r="R132" s="7">
        <f t="shared" ref="R132:R195" si="8">+O132+Q132</f>
        <v>855360</v>
      </c>
      <c r="S132" s="23">
        <v>106</v>
      </c>
      <c r="T132" s="23"/>
      <c r="U132" s="23"/>
      <c r="V132" s="23"/>
      <c r="W132" s="74"/>
    </row>
    <row r="133" spans="1:23" x14ac:dyDescent="0.25">
      <c r="A133" s="81">
        <v>45302</v>
      </c>
      <c r="B133" s="6" t="s">
        <v>2708</v>
      </c>
      <c r="C133" s="100" t="s">
        <v>5345</v>
      </c>
      <c r="D133" s="21" t="s">
        <v>4554</v>
      </c>
      <c r="E133" s="23" t="s">
        <v>664</v>
      </c>
      <c r="F133" s="27" t="str">
        <f>IF(E133="","",INDEX(DM_HANG_HOA!B:B,MATCH(E133,DM_HANG_HOA!A:A,0)))</f>
        <v>Ống nối MJPT 50 -50</v>
      </c>
      <c r="G133" s="26" t="s">
        <v>4545</v>
      </c>
      <c r="H133" s="27" t="str">
        <f>IF(G133="","",INDEX(DM_DOI_TUONG!C:C,MATCH(G133,DM_DOI_TUONG!B:B,0)))</f>
        <v>Công ty CP Tuấn Ân Long An</v>
      </c>
      <c r="I133" s="69" t="str">
        <f>IFERROR(INDEX(DM_NGHIEP_VU!D:D,MATCH(J133&amp;K133,DM_NGHIEP_VU!G:G,0)),"")</f>
        <v>Nhập kho - nhập mua hàng ghi nhận công nợ</v>
      </c>
      <c r="J133" s="29" t="s">
        <v>4977</v>
      </c>
      <c r="K133" s="29" t="s">
        <v>4494</v>
      </c>
      <c r="L133" s="26">
        <v>100</v>
      </c>
      <c r="M133" s="26" t="s">
        <v>4547</v>
      </c>
      <c r="N133" s="26">
        <v>12900</v>
      </c>
      <c r="O133" s="7">
        <f t="shared" si="6"/>
        <v>1290000</v>
      </c>
      <c r="P133" s="52">
        <v>0.08</v>
      </c>
      <c r="Q133" s="7">
        <f t="shared" si="7"/>
        <v>103200</v>
      </c>
      <c r="R133" s="7">
        <f t="shared" si="8"/>
        <v>1393200</v>
      </c>
      <c r="S133" s="23">
        <v>106</v>
      </c>
      <c r="T133" s="23"/>
      <c r="U133" s="23"/>
      <c r="V133" s="23"/>
      <c r="W133" s="74"/>
    </row>
    <row r="134" spans="1:23" x14ac:dyDescent="0.25">
      <c r="A134" s="81">
        <v>45302</v>
      </c>
      <c r="B134" s="6" t="s">
        <v>2708</v>
      </c>
      <c r="C134" s="100" t="s">
        <v>5345</v>
      </c>
      <c r="D134" s="21" t="s">
        <v>4554</v>
      </c>
      <c r="E134" s="23" t="s">
        <v>1223</v>
      </c>
      <c r="F134" s="27" t="str">
        <f>IF(E134="","",INDEX(DM_HANG_HOA!B:B,MATCH(E134,DM_HANG_HOA!A:A,0)))</f>
        <v>Nối ép đồng nhôm WR-815</v>
      </c>
      <c r="G134" s="26" t="s">
        <v>4545</v>
      </c>
      <c r="H134" s="27" t="str">
        <f>IF(G134="","",INDEX(DM_DOI_TUONG!C:C,MATCH(G134,DM_DOI_TUONG!B:B,0)))</f>
        <v>Công ty CP Tuấn Ân Long An</v>
      </c>
      <c r="I134" s="69" t="str">
        <f>IFERROR(INDEX(DM_NGHIEP_VU!D:D,MATCH(J134&amp;K134,DM_NGHIEP_VU!G:G,0)),"")</f>
        <v>Nhập kho - nhập mua hàng ghi nhận công nợ</v>
      </c>
      <c r="J134" s="29" t="s">
        <v>4977</v>
      </c>
      <c r="K134" s="29" t="s">
        <v>4494</v>
      </c>
      <c r="L134" s="26">
        <v>200</v>
      </c>
      <c r="M134" s="26" t="s">
        <v>4547</v>
      </c>
      <c r="N134" s="26">
        <v>18900</v>
      </c>
      <c r="O134" s="7">
        <f t="shared" si="6"/>
        <v>3780000</v>
      </c>
      <c r="P134" s="52">
        <v>0.1</v>
      </c>
      <c r="Q134" s="7">
        <f t="shared" si="7"/>
        <v>378000</v>
      </c>
      <c r="R134" s="7">
        <f t="shared" si="8"/>
        <v>4158000</v>
      </c>
      <c r="S134" s="23">
        <v>107</v>
      </c>
      <c r="T134" s="23"/>
      <c r="U134" s="23"/>
      <c r="V134" s="23"/>
      <c r="W134" s="74"/>
    </row>
    <row r="135" spans="1:23" x14ac:dyDescent="0.25">
      <c r="A135" s="81">
        <v>45302</v>
      </c>
      <c r="B135" s="6" t="s">
        <v>2708</v>
      </c>
      <c r="C135" s="100" t="s">
        <v>5345</v>
      </c>
      <c r="D135" s="21" t="s">
        <v>4554</v>
      </c>
      <c r="E135" s="23" t="s">
        <v>1225</v>
      </c>
      <c r="F135" s="27" t="str">
        <f>IF(E135="","",INDEX(DM_HANG_HOA!B:B,MATCH(E135,DM_HANG_HOA!A:A,0)))</f>
        <v>Nối ép đồng nhôm WR-835</v>
      </c>
      <c r="G135" s="26" t="s">
        <v>4545</v>
      </c>
      <c r="H135" s="27" t="str">
        <f>IF(G135="","",INDEX(DM_DOI_TUONG!C:C,MATCH(G135,DM_DOI_TUONG!B:B,0)))</f>
        <v>Công ty CP Tuấn Ân Long An</v>
      </c>
      <c r="I135" s="69" t="str">
        <f>IFERROR(INDEX(DM_NGHIEP_VU!D:D,MATCH(J135&amp;K135,DM_NGHIEP_VU!G:G,0)),"")</f>
        <v>Nhập kho - nhập mua hàng ghi nhận công nợ</v>
      </c>
      <c r="J135" s="29" t="s">
        <v>4977</v>
      </c>
      <c r="K135" s="29" t="s">
        <v>4494</v>
      </c>
      <c r="L135" s="26">
        <v>200</v>
      </c>
      <c r="M135" s="26" t="s">
        <v>4547</v>
      </c>
      <c r="N135" s="26">
        <v>19500</v>
      </c>
      <c r="O135" s="7">
        <f t="shared" si="6"/>
        <v>3900000</v>
      </c>
      <c r="P135" s="52">
        <v>0.1</v>
      </c>
      <c r="Q135" s="7">
        <f t="shared" si="7"/>
        <v>390000</v>
      </c>
      <c r="R135" s="7">
        <f t="shared" si="8"/>
        <v>4290000</v>
      </c>
      <c r="S135" s="23">
        <v>107</v>
      </c>
      <c r="T135" s="23"/>
      <c r="U135" s="23"/>
      <c r="V135" s="23"/>
      <c r="W135" s="74"/>
    </row>
    <row r="136" spans="1:23" x14ac:dyDescent="0.25">
      <c r="A136" s="81">
        <v>45302</v>
      </c>
      <c r="B136" s="6" t="s">
        <v>2708</v>
      </c>
      <c r="C136" s="100" t="s">
        <v>5345</v>
      </c>
      <c r="D136" s="21" t="s">
        <v>4554</v>
      </c>
      <c r="E136" s="23" t="s">
        <v>1229</v>
      </c>
      <c r="F136" s="27" t="str">
        <f>IF(E136="","",INDEX(DM_HANG_HOA!B:B,MATCH(E136,DM_HANG_HOA!A:A,0)))</f>
        <v>Nối ép đồng nhôm WR-929</v>
      </c>
      <c r="G136" s="26" t="s">
        <v>4545</v>
      </c>
      <c r="H136" s="27" t="str">
        <f>IF(G136="","",INDEX(DM_DOI_TUONG!C:C,MATCH(G136,DM_DOI_TUONG!B:B,0)))</f>
        <v>Công ty CP Tuấn Ân Long An</v>
      </c>
      <c r="I136" s="69" t="str">
        <f>IFERROR(INDEX(DM_NGHIEP_VU!D:D,MATCH(J136&amp;K136,DM_NGHIEP_VU!G:G,0)),"")</f>
        <v>Nhập kho - nhập mua hàng ghi nhận công nợ</v>
      </c>
      <c r="J136" s="29" t="s">
        <v>4977</v>
      </c>
      <c r="K136" s="29" t="s">
        <v>4494</v>
      </c>
      <c r="L136" s="26">
        <v>100</v>
      </c>
      <c r="M136" s="26" t="s">
        <v>4547</v>
      </c>
      <c r="N136" s="26">
        <v>30600</v>
      </c>
      <c r="O136" s="7">
        <f t="shared" si="6"/>
        <v>3060000</v>
      </c>
      <c r="P136" s="52">
        <v>0.1</v>
      </c>
      <c r="Q136" s="7">
        <f t="shared" si="7"/>
        <v>306000</v>
      </c>
      <c r="R136" s="7">
        <f t="shared" si="8"/>
        <v>3366000</v>
      </c>
      <c r="S136" s="23">
        <v>107</v>
      </c>
      <c r="T136" s="23"/>
      <c r="U136" s="23"/>
      <c r="V136" s="23"/>
      <c r="W136" s="74"/>
    </row>
    <row r="137" spans="1:23" x14ac:dyDescent="0.25">
      <c r="A137" s="81">
        <v>45302</v>
      </c>
      <c r="B137" s="6" t="s">
        <v>2708</v>
      </c>
      <c r="C137" s="100" t="s">
        <v>5345</v>
      </c>
      <c r="D137" s="21" t="s">
        <v>4554</v>
      </c>
      <c r="E137" s="23" t="s">
        <v>2522</v>
      </c>
      <c r="F137" s="27" t="str">
        <f>IF(E137="","",INDEX(DM_HANG_HOA!B:B,MATCH(E137,DM_HANG_HOA!A:A,0)))</f>
        <v>Giáp níu dây trần ADG2130, dài 1330mm, 21,29 ÷ 24,05mm (240mm2)</v>
      </c>
      <c r="G137" s="26" t="s">
        <v>4545</v>
      </c>
      <c r="H137" s="27" t="str">
        <f>IF(G137="","",INDEX(DM_DOI_TUONG!C:C,MATCH(G137,DM_DOI_TUONG!B:B,0)))</f>
        <v>Công ty CP Tuấn Ân Long An</v>
      </c>
      <c r="I137" s="69" t="str">
        <f>IFERROR(INDEX(DM_NGHIEP_VU!D:D,MATCH(J137&amp;K137,DM_NGHIEP_VU!G:G,0)),"")</f>
        <v>Nhập kho - nhập mua hàng ghi nhận công nợ</v>
      </c>
      <c r="J137" s="29" t="s">
        <v>4977</v>
      </c>
      <c r="K137" s="29" t="s">
        <v>4494</v>
      </c>
      <c r="L137" s="26">
        <v>80</v>
      </c>
      <c r="M137" s="26" t="s">
        <v>4547</v>
      </c>
      <c r="N137" s="26">
        <v>161500</v>
      </c>
      <c r="O137" s="7">
        <f t="shared" si="6"/>
        <v>12920000</v>
      </c>
      <c r="P137" s="52">
        <v>0.1</v>
      </c>
      <c r="Q137" s="7">
        <f t="shared" si="7"/>
        <v>1292000</v>
      </c>
      <c r="R137" s="7">
        <f t="shared" si="8"/>
        <v>14212000</v>
      </c>
      <c r="S137" s="23">
        <v>24</v>
      </c>
      <c r="T137" s="23"/>
      <c r="U137" s="23"/>
      <c r="V137" s="23"/>
      <c r="W137" s="74"/>
    </row>
    <row r="138" spans="1:23" x14ac:dyDescent="0.25">
      <c r="A138" s="81">
        <v>45302</v>
      </c>
      <c r="B138" s="6" t="s">
        <v>2708</v>
      </c>
      <c r="C138" s="100" t="s">
        <v>5345</v>
      </c>
      <c r="D138" s="21" t="s">
        <v>4554</v>
      </c>
      <c r="E138" s="23" t="s">
        <v>388</v>
      </c>
      <c r="F138" s="27" t="str">
        <f>IF(E138="","",INDEX(DM_HANG_HOA!B:B,MATCH(E138,DM_HANG_HOA!A:A,0)))</f>
        <v>Mỡ Compound đồng nhôm, 50g</v>
      </c>
      <c r="G138" s="26" t="s">
        <v>4545</v>
      </c>
      <c r="H138" s="27" t="str">
        <f>IF(G138="","",INDEX(DM_DOI_TUONG!C:C,MATCH(G138,DM_DOI_TUONG!B:B,0)))</f>
        <v>Công ty CP Tuấn Ân Long An</v>
      </c>
      <c r="I138" s="69" t="str">
        <f>IFERROR(INDEX(DM_NGHIEP_VU!D:D,MATCH(J138&amp;K138,DM_NGHIEP_VU!G:G,0)),"")</f>
        <v>Nhập kho - nhập mua hàng ghi nhận công nợ</v>
      </c>
      <c r="J138" s="29" t="s">
        <v>4977</v>
      </c>
      <c r="K138" s="29" t="s">
        <v>4494</v>
      </c>
      <c r="L138" s="26">
        <v>80</v>
      </c>
      <c r="M138" s="26" t="s">
        <v>4547</v>
      </c>
      <c r="N138" s="26">
        <v>34000</v>
      </c>
      <c r="O138" s="7">
        <f t="shared" si="6"/>
        <v>2720000</v>
      </c>
      <c r="P138" s="52">
        <v>0.1</v>
      </c>
      <c r="Q138" s="7">
        <f t="shared" si="7"/>
        <v>272000</v>
      </c>
      <c r="R138" s="7">
        <f t="shared" si="8"/>
        <v>2992000</v>
      </c>
      <c r="S138" s="23">
        <v>108</v>
      </c>
      <c r="T138" s="23"/>
      <c r="U138" s="23"/>
      <c r="V138" s="23"/>
      <c r="W138" s="74"/>
    </row>
    <row r="139" spans="1:23" x14ac:dyDescent="0.25">
      <c r="A139" s="81">
        <v>45302</v>
      </c>
      <c r="B139" s="6" t="s">
        <v>2708</v>
      </c>
      <c r="C139" s="100" t="s">
        <v>5346</v>
      </c>
      <c r="D139" s="21" t="s">
        <v>5410</v>
      </c>
      <c r="E139" s="23" t="s">
        <v>2555</v>
      </c>
      <c r="F139" s="27" t="str">
        <f>IF(E139="","",INDEX(DM_HANG_HOA!B:B,MATCH(E139,DM_HANG_HOA!A:A,0)))</f>
        <v>Giáp buộc đầu sứ đơn composite PTT1202-F, đường kính cáp 18,5 ÷ 23,4mm (35-50mm2)</v>
      </c>
      <c r="G139" s="26" t="s">
        <v>2727</v>
      </c>
      <c r="H139" s="27" t="str">
        <f>IF(G139="","",INDEX(DM_DOI_TUONG!C:C,MATCH(G139,DM_DOI_TUONG!B:B,0)))</f>
        <v>Công ty TNHH Tuấn Ân Đồng Nai</v>
      </c>
      <c r="I139" s="69" t="str">
        <f>IFERROR(INDEX(DM_NGHIEP_VU!D:D,MATCH(J139&amp;K139,DM_NGHIEP_VU!G:G,0)),"")</f>
        <v>Nhập kho - thu hàng phải thu khác</v>
      </c>
      <c r="J139" s="29" t="s">
        <v>4977</v>
      </c>
      <c r="K139" s="29" t="s">
        <v>5409</v>
      </c>
      <c r="L139" s="26">
        <v>12</v>
      </c>
      <c r="M139" s="26" t="s">
        <v>4548</v>
      </c>
      <c r="N139" s="26">
        <v>24700</v>
      </c>
      <c r="O139" s="7">
        <f t="shared" si="6"/>
        <v>296400</v>
      </c>
      <c r="P139" s="52"/>
      <c r="Q139" s="7">
        <f t="shared" si="7"/>
        <v>0</v>
      </c>
      <c r="R139" s="7">
        <f t="shared" si="8"/>
        <v>296400</v>
      </c>
      <c r="S139" s="23"/>
      <c r="T139" s="23"/>
      <c r="U139" s="23"/>
      <c r="V139" s="23"/>
      <c r="W139" s="74"/>
    </row>
    <row r="140" spans="1:23" x14ac:dyDescent="0.25">
      <c r="A140" s="81">
        <v>45303</v>
      </c>
      <c r="B140" s="6" t="s">
        <v>2708</v>
      </c>
      <c r="C140" s="100" t="s">
        <v>5347</v>
      </c>
      <c r="D140" s="21" t="s">
        <v>4554</v>
      </c>
      <c r="E140" s="23" t="s">
        <v>504</v>
      </c>
      <c r="F140" s="27" t="str">
        <f>IF(E140="","",INDEX(DM_HANG_HOA!B:B,MATCH(E140,DM_HANG_HOA!A:A,0)))</f>
        <v>MCCB 3P, 400V, 160A, 70KA</v>
      </c>
      <c r="G140" s="26" t="s">
        <v>4545</v>
      </c>
      <c r="H140" s="27" t="str">
        <f>IF(G140="","",INDEX(DM_DOI_TUONG!C:C,MATCH(G140,DM_DOI_TUONG!B:B,0)))</f>
        <v>Công ty CP Tuấn Ân Long An</v>
      </c>
      <c r="I140" s="69" t="str">
        <f>IFERROR(INDEX(DM_NGHIEP_VU!D:D,MATCH(J140&amp;K140,DM_NGHIEP_VU!G:G,0)),"")</f>
        <v>Nhập kho - nhập mua hàng ghi nhận công nợ</v>
      </c>
      <c r="J140" s="29" t="s">
        <v>4977</v>
      </c>
      <c r="K140" s="29" t="s">
        <v>4494</v>
      </c>
      <c r="L140" s="26">
        <v>80</v>
      </c>
      <c r="M140" s="26" t="s">
        <v>4547</v>
      </c>
      <c r="N140" s="26">
        <v>1221400</v>
      </c>
      <c r="O140" s="7">
        <f t="shared" si="6"/>
        <v>97712000</v>
      </c>
      <c r="P140" s="52">
        <v>0.08</v>
      </c>
      <c r="Q140" s="7">
        <f t="shared" si="7"/>
        <v>7816960</v>
      </c>
      <c r="R140" s="7">
        <f t="shared" si="8"/>
        <v>105528960</v>
      </c>
      <c r="S140" s="23">
        <v>120</v>
      </c>
      <c r="T140" s="23"/>
      <c r="U140" s="23"/>
      <c r="V140" s="23"/>
      <c r="W140" s="74"/>
    </row>
    <row r="141" spans="1:23" x14ac:dyDescent="0.25">
      <c r="A141" s="81">
        <v>45303</v>
      </c>
      <c r="B141" s="6" t="s">
        <v>2708</v>
      </c>
      <c r="C141" s="100" t="s">
        <v>5347</v>
      </c>
      <c r="D141" s="21" t="s">
        <v>4554</v>
      </c>
      <c r="E141" s="23" t="s">
        <v>488</v>
      </c>
      <c r="F141" s="27" t="str">
        <f>IF(E141="","",INDEX(DM_HANG_HOA!B:B,MATCH(E141,DM_HANG_HOA!A:A,0)))</f>
        <v>Busbar dùng cho MCCB 80A - 250A</v>
      </c>
      <c r="G141" s="26" t="s">
        <v>4545</v>
      </c>
      <c r="H141" s="27" t="str">
        <f>IF(G141="","",INDEX(DM_DOI_TUONG!C:C,MATCH(G141,DM_DOI_TUONG!B:B,0)))</f>
        <v>Công ty CP Tuấn Ân Long An</v>
      </c>
      <c r="I141" s="69" t="str">
        <f>IFERROR(INDEX(DM_NGHIEP_VU!D:D,MATCH(J141&amp;K141,DM_NGHIEP_VU!G:G,0)),"")</f>
        <v>Nhập kho - nhập mua hàng ghi nhận công nợ</v>
      </c>
      <c r="J141" s="29" t="s">
        <v>4977</v>
      </c>
      <c r="K141" s="29" t="s">
        <v>4494</v>
      </c>
      <c r="L141" s="26">
        <v>80</v>
      </c>
      <c r="M141" s="26" t="s">
        <v>4547</v>
      </c>
      <c r="N141" s="26">
        <v>115400</v>
      </c>
      <c r="O141" s="7">
        <f t="shared" si="6"/>
        <v>9232000</v>
      </c>
      <c r="P141" s="52">
        <v>0.1</v>
      </c>
      <c r="Q141" s="7">
        <f t="shared" si="7"/>
        <v>923200</v>
      </c>
      <c r="R141" s="7">
        <f t="shared" si="8"/>
        <v>10155200</v>
      </c>
      <c r="S141" s="23">
        <v>121</v>
      </c>
      <c r="T141" s="23"/>
      <c r="U141" s="23"/>
      <c r="V141" s="23"/>
      <c r="W141" s="74"/>
    </row>
    <row r="142" spans="1:23" x14ac:dyDescent="0.25">
      <c r="A142" s="81">
        <v>45303</v>
      </c>
      <c r="B142" s="6" t="s">
        <v>2708</v>
      </c>
      <c r="C142" s="100" t="s">
        <v>5347</v>
      </c>
      <c r="D142" s="21" t="s">
        <v>4554</v>
      </c>
      <c r="E142" s="23" t="s">
        <v>516</v>
      </c>
      <c r="F142" s="27" t="str">
        <f>IF(E142="","",INDEX(DM_HANG_HOA!B:B,MATCH(E142,DM_HANG_HOA!A:A,0)))</f>
        <v>Boulon 8 x 30 + tán + londel (nhúng kẽm)</v>
      </c>
      <c r="G142" s="26" t="s">
        <v>4545</v>
      </c>
      <c r="H142" s="27" t="str">
        <f>IF(G142="","",INDEX(DM_DOI_TUONG!C:C,MATCH(G142,DM_DOI_TUONG!B:B,0)))</f>
        <v>Công ty CP Tuấn Ân Long An</v>
      </c>
      <c r="I142" s="69" t="str">
        <f>IFERROR(INDEX(DM_NGHIEP_VU!D:D,MATCH(J142&amp;K142,DM_NGHIEP_VU!G:G,0)),"")</f>
        <v>Nhập kho - nhập mua hàng ghi nhận công nợ</v>
      </c>
      <c r="J142" s="29" t="s">
        <v>4977</v>
      </c>
      <c r="K142" s="29" t="s">
        <v>4494</v>
      </c>
      <c r="L142" s="26">
        <v>480</v>
      </c>
      <c r="M142" s="26" t="s">
        <v>4547</v>
      </c>
      <c r="N142" s="26">
        <v>900</v>
      </c>
      <c r="O142" s="7">
        <f t="shared" si="6"/>
        <v>432000</v>
      </c>
      <c r="P142" s="52">
        <v>0.1</v>
      </c>
      <c r="Q142" s="7">
        <f t="shared" si="7"/>
        <v>43200</v>
      </c>
      <c r="R142" s="7">
        <f t="shared" si="8"/>
        <v>475200</v>
      </c>
      <c r="S142" s="23">
        <v>121</v>
      </c>
      <c r="T142" s="23"/>
      <c r="U142" s="23"/>
      <c r="V142" s="23"/>
      <c r="W142" s="74"/>
    </row>
    <row r="143" spans="1:23" x14ac:dyDescent="0.25">
      <c r="A143" s="81">
        <v>45303</v>
      </c>
      <c r="B143" s="6" t="s">
        <v>2708</v>
      </c>
      <c r="C143" s="100" t="s">
        <v>5347</v>
      </c>
      <c r="D143" s="21" t="s">
        <v>4554</v>
      </c>
      <c r="E143" s="23" t="s">
        <v>3270</v>
      </c>
      <c r="F143" s="27" t="str">
        <f>IF(E143="","",INDEX(DM_HANG_HOA!B:B,MATCH(E143,DM_HANG_HOA!A:A,0)))</f>
        <v>Chuỗi treo 35 kV - 120 kN, polymer (sử dụng cho LTD 800A - 38,5kV - 200kV BIL - 120kN)</v>
      </c>
      <c r="G143" s="26" t="s">
        <v>4545</v>
      </c>
      <c r="H143" s="27" t="str">
        <f>IF(G143="","",INDEX(DM_DOI_TUONG!C:C,MATCH(G143,DM_DOI_TUONG!B:B,0)))</f>
        <v>Công ty CP Tuấn Ân Long An</v>
      </c>
      <c r="I143" s="69" t="str">
        <f>IFERROR(INDEX(DM_NGHIEP_VU!D:D,MATCH(J143&amp;K143,DM_NGHIEP_VU!G:G,0)),"")</f>
        <v>Nhập kho - nhập mua hàng ghi nhận công nợ</v>
      </c>
      <c r="J143" s="29" t="s">
        <v>4977</v>
      </c>
      <c r="K143" s="29" t="s">
        <v>4494</v>
      </c>
      <c r="L143" s="26">
        <v>3</v>
      </c>
      <c r="M143" s="26" t="s">
        <v>4547</v>
      </c>
      <c r="N143" s="26">
        <v>259400</v>
      </c>
      <c r="O143" s="7">
        <f t="shared" si="6"/>
        <v>778200</v>
      </c>
      <c r="P143" s="52">
        <v>0.08</v>
      </c>
      <c r="Q143" s="7">
        <f t="shared" si="7"/>
        <v>62256</v>
      </c>
      <c r="R143" s="7">
        <f t="shared" si="8"/>
        <v>840456</v>
      </c>
      <c r="S143" s="23">
        <v>124</v>
      </c>
      <c r="T143" s="23"/>
      <c r="U143" s="23"/>
      <c r="V143" s="23"/>
      <c r="W143" s="74"/>
    </row>
    <row r="144" spans="1:23" x14ac:dyDescent="0.25">
      <c r="A144" s="81">
        <v>45304</v>
      </c>
      <c r="B144" s="6" t="s">
        <v>2708</v>
      </c>
      <c r="C144" s="100" t="s">
        <v>5348</v>
      </c>
      <c r="D144" s="21" t="s">
        <v>4554</v>
      </c>
      <c r="E144" s="23" t="s">
        <v>146</v>
      </c>
      <c r="F144" s="27" t="str">
        <f>IF(E144="","",INDEX(DM_HANG_HOA!B:B,MATCH(E144,DM_HANG_HOA!A:A,0)))</f>
        <v>Bộ sào thao tác  DS 24KV - 35KV ngoài trời, dài 11 mét (boulon nhúng kẽm)</v>
      </c>
      <c r="G144" s="26" t="s">
        <v>4545</v>
      </c>
      <c r="H144" s="27" t="str">
        <f>IF(G144="","",INDEX(DM_DOI_TUONG!C:C,MATCH(G144,DM_DOI_TUONG!B:B,0)))</f>
        <v>Công ty CP Tuấn Ân Long An</v>
      </c>
      <c r="I144" s="69" t="str">
        <f>IFERROR(INDEX(DM_NGHIEP_VU!D:D,MATCH(J144&amp;K144,DM_NGHIEP_VU!G:G,0)),"")</f>
        <v>Nhập kho - nhập mua hàng ghi nhận công nợ</v>
      </c>
      <c r="J144" s="29" t="s">
        <v>4977</v>
      </c>
      <c r="K144" s="29" t="s">
        <v>4494</v>
      </c>
      <c r="L144" s="26">
        <v>3</v>
      </c>
      <c r="M144" s="26" t="s">
        <v>4547</v>
      </c>
      <c r="N144" s="26">
        <v>1872200</v>
      </c>
      <c r="O144" s="7">
        <f t="shared" si="6"/>
        <v>5616600</v>
      </c>
      <c r="P144" s="52">
        <v>0.08</v>
      </c>
      <c r="Q144" s="7">
        <f t="shared" si="7"/>
        <v>449328</v>
      </c>
      <c r="R144" s="7">
        <f t="shared" si="8"/>
        <v>6065928</v>
      </c>
      <c r="S144" s="23">
        <v>130</v>
      </c>
      <c r="T144" s="23"/>
      <c r="U144" s="23"/>
      <c r="V144" s="23"/>
      <c r="W144" s="74"/>
    </row>
    <row r="145" spans="1:23" x14ac:dyDescent="0.25">
      <c r="A145" s="81">
        <v>45304</v>
      </c>
      <c r="B145" s="6" t="s">
        <v>2708</v>
      </c>
      <c r="C145" s="100" t="s">
        <v>5348</v>
      </c>
      <c r="D145" s="21" t="s">
        <v>4554</v>
      </c>
      <c r="E145" s="23" t="s">
        <v>1169</v>
      </c>
      <c r="F145" s="27" t="str">
        <f>IF(E145="","",INDEX(DM_HANG_HOA!B:B,MATCH(E145,DM_HANG_HOA!A:A,0)))</f>
        <v>Cosse ép Cu-Al  240mm2-2N-TA dài 160mm chiều dài ép dây 58mm</v>
      </c>
      <c r="G145" s="26" t="s">
        <v>4545</v>
      </c>
      <c r="H145" s="27" t="str">
        <f>IF(G145="","",INDEX(DM_DOI_TUONG!C:C,MATCH(G145,DM_DOI_TUONG!B:B,0)))</f>
        <v>Công ty CP Tuấn Ân Long An</v>
      </c>
      <c r="I145" s="69" t="str">
        <f>IFERROR(INDEX(DM_NGHIEP_VU!D:D,MATCH(J145&amp;K145,DM_NGHIEP_VU!G:G,0)),"")</f>
        <v>Nhập kho - nhập mua hàng ghi nhận công nợ</v>
      </c>
      <c r="J145" s="29" t="s">
        <v>4977</v>
      </c>
      <c r="K145" s="29" t="s">
        <v>4494</v>
      </c>
      <c r="L145" s="26">
        <v>25</v>
      </c>
      <c r="M145" s="26" t="s">
        <v>4547</v>
      </c>
      <c r="N145" s="26">
        <v>138600</v>
      </c>
      <c r="O145" s="7">
        <f t="shared" si="6"/>
        <v>3465000</v>
      </c>
      <c r="P145" s="52">
        <v>0.1</v>
      </c>
      <c r="Q145" s="7">
        <f t="shared" si="7"/>
        <v>346500</v>
      </c>
      <c r="R145" s="7">
        <f t="shared" si="8"/>
        <v>3811500</v>
      </c>
      <c r="S145" s="23">
        <v>131</v>
      </c>
      <c r="T145" s="23"/>
      <c r="U145" s="23"/>
      <c r="V145" s="23"/>
      <c r="W145" s="74"/>
    </row>
    <row r="146" spans="1:23" x14ac:dyDescent="0.25">
      <c r="A146" s="81">
        <v>45304</v>
      </c>
      <c r="B146" s="6" t="s">
        <v>2708</v>
      </c>
      <c r="C146" s="100" t="s">
        <v>5348</v>
      </c>
      <c r="D146" s="21" t="s">
        <v>4554</v>
      </c>
      <c r="E146" s="23" t="s">
        <v>1169</v>
      </c>
      <c r="F146" s="27" t="str">
        <f>IF(E146="","",INDEX(DM_HANG_HOA!B:B,MATCH(E146,DM_HANG_HOA!A:A,0)))</f>
        <v>Cosse ép Cu-Al  240mm2-2N-TA dài 160mm chiều dài ép dây 58mm</v>
      </c>
      <c r="G146" s="26" t="s">
        <v>4545</v>
      </c>
      <c r="H146" s="27" t="str">
        <f>IF(G146="","",INDEX(DM_DOI_TUONG!C:C,MATCH(G146,DM_DOI_TUONG!B:B,0)))</f>
        <v>Công ty CP Tuấn Ân Long An</v>
      </c>
      <c r="I146" s="69" t="str">
        <f>IFERROR(INDEX(DM_NGHIEP_VU!D:D,MATCH(J146&amp;K146,DM_NGHIEP_VU!G:G,0)),"")</f>
        <v>Nhập kho - nhập mua hàng ghi nhận công nợ</v>
      </c>
      <c r="J146" s="29" t="s">
        <v>4977</v>
      </c>
      <c r="K146" s="29" t="s">
        <v>4494</v>
      </c>
      <c r="L146" s="26">
        <v>20</v>
      </c>
      <c r="M146" s="26" t="s">
        <v>4547</v>
      </c>
      <c r="N146" s="26">
        <v>138600</v>
      </c>
      <c r="O146" s="7">
        <f t="shared" si="6"/>
        <v>2772000</v>
      </c>
      <c r="P146" s="52">
        <v>0.1</v>
      </c>
      <c r="Q146" s="7">
        <f t="shared" si="7"/>
        <v>277200</v>
      </c>
      <c r="R146" s="7">
        <f t="shared" si="8"/>
        <v>3049200</v>
      </c>
      <c r="S146" s="23">
        <v>131</v>
      </c>
      <c r="T146" s="23"/>
      <c r="U146" s="23"/>
      <c r="V146" s="23"/>
      <c r="W146" s="74"/>
    </row>
    <row r="147" spans="1:23" x14ac:dyDescent="0.25">
      <c r="A147" s="81">
        <v>45304</v>
      </c>
      <c r="B147" s="6" t="s">
        <v>2708</v>
      </c>
      <c r="C147" s="100" t="s">
        <v>5348</v>
      </c>
      <c r="D147" s="21" t="s">
        <v>4554</v>
      </c>
      <c r="E147" s="23" t="s">
        <v>2615</v>
      </c>
      <c r="F147" s="27" t="str">
        <f>IF(E147="","",INDEX(DM_HANG_HOA!B:B,MATCH(E147,DM_HANG_HOA!A:A,0)))</f>
        <v>Giáp buộc lõi thép SDLT 2175-F dùng cho dây bọc cách điện đường kính dây dẫn 18,5-23,4mm</v>
      </c>
      <c r="G147" s="26" t="s">
        <v>4545</v>
      </c>
      <c r="H147" s="27" t="str">
        <f>IF(G147="","",INDEX(DM_DOI_TUONG!C:C,MATCH(G147,DM_DOI_TUONG!B:B,0)))</f>
        <v>Công ty CP Tuấn Ân Long An</v>
      </c>
      <c r="I147" s="69" t="str">
        <f>IFERROR(INDEX(DM_NGHIEP_VU!D:D,MATCH(J147&amp;K147,DM_NGHIEP_VU!G:G,0)),"")</f>
        <v>Nhập kho - nhập mua hàng ghi nhận công nợ</v>
      </c>
      <c r="J147" s="29" t="s">
        <v>4977</v>
      </c>
      <c r="K147" s="29" t="s">
        <v>4494</v>
      </c>
      <c r="L147" s="26">
        <v>30</v>
      </c>
      <c r="M147" s="26" t="s">
        <v>4547</v>
      </c>
      <c r="N147" s="26">
        <v>41400</v>
      </c>
      <c r="O147" s="7">
        <f t="shared" si="6"/>
        <v>1242000</v>
      </c>
      <c r="P147" s="52">
        <v>0.08</v>
      </c>
      <c r="Q147" s="7">
        <f t="shared" si="7"/>
        <v>99360</v>
      </c>
      <c r="R147" s="7">
        <f t="shared" si="8"/>
        <v>1341360</v>
      </c>
      <c r="S147" s="23">
        <v>130</v>
      </c>
      <c r="T147" s="23"/>
      <c r="U147" s="23"/>
      <c r="V147" s="23"/>
      <c r="W147" s="74"/>
    </row>
    <row r="148" spans="1:23" x14ac:dyDescent="0.25">
      <c r="A148" s="81">
        <v>45304</v>
      </c>
      <c r="B148" s="6" t="s">
        <v>2708</v>
      </c>
      <c r="C148" s="100" t="s">
        <v>5348</v>
      </c>
      <c r="D148" s="21" t="s">
        <v>4554</v>
      </c>
      <c r="E148" s="23" t="s">
        <v>76</v>
      </c>
      <c r="F148" s="27" t="str">
        <f>IF(E148="","",INDEX(DM_HANG_HOA!B:B,MATCH(E148,DM_HANG_HOA!A:A,0)))</f>
        <v>LBFCO 100A - 27KV-150KV BIL - Polymer (không bass)</v>
      </c>
      <c r="G148" s="26" t="s">
        <v>4545</v>
      </c>
      <c r="H148" s="27" t="str">
        <f>IF(G148="","",INDEX(DM_DOI_TUONG!C:C,MATCH(G148,DM_DOI_TUONG!B:B,0)))</f>
        <v>Công ty CP Tuấn Ân Long An</v>
      </c>
      <c r="I148" s="69" t="str">
        <f>IFERROR(INDEX(DM_NGHIEP_VU!D:D,MATCH(J148&amp;K148,DM_NGHIEP_VU!G:G,0)),"")</f>
        <v>Nhập kho - nhập mua hàng ghi nhận công nợ</v>
      </c>
      <c r="J148" s="29" t="s">
        <v>4977</v>
      </c>
      <c r="K148" s="29" t="s">
        <v>4494</v>
      </c>
      <c r="L148" s="26">
        <v>8</v>
      </c>
      <c r="M148" s="26" t="s">
        <v>4547</v>
      </c>
      <c r="N148" s="26">
        <v>1328700</v>
      </c>
      <c r="O148" s="7">
        <f t="shared" si="6"/>
        <v>10629600</v>
      </c>
      <c r="P148" s="52">
        <v>0.08</v>
      </c>
      <c r="Q148" s="7">
        <f t="shared" si="7"/>
        <v>850368</v>
      </c>
      <c r="R148" s="7">
        <f t="shared" si="8"/>
        <v>11479968</v>
      </c>
      <c r="S148" s="23">
        <v>120</v>
      </c>
      <c r="T148" s="23"/>
      <c r="U148" s="23"/>
      <c r="V148" s="23"/>
      <c r="W148" s="74"/>
    </row>
    <row r="149" spans="1:23" x14ac:dyDescent="0.25">
      <c r="A149" s="81">
        <v>45304</v>
      </c>
      <c r="B149" s="6" t="s">
        <v>2708</v>
      </c>
      <c r="C149" s="100" t="s">
        <v>5348</v>
      </c>
      <c r="D149" s="21" t="s">
        <v>4554</v>
      </c>
      <c r="E149" s="23" t="s">
        <v>78</v>
      </c>
      <c r="F149" s="27" t="str">
        <f>IF(E149="","",INDEX(DM_HANG_HOA!B:B,MATCH(E149,DM_HANG_HOA!A:A,0)))</f>
        <v>Bass FCO</v>
      </c>
      <c r="G149" s="26" t="s">
        <v>4545</v>
      </c>
      <c r="H149" s="27" t="str">
        <f>IF(G149="","",INDEX(DM_DOI_TUONG!C:C,MATCH(G149,DM_DOI_TUONG!B:B,0)))</f>
        <v>Công ty CP Tuấn Ân Long An</v>
      </c>
      <c r="I149" s="69" t="str">
        <f>IFERROR(INDEX(DM_NGHIEP_VU!D:D,MATCH(J149&amp;K149,DM_NGHIEP_VU!G:G,0)),"")</f>
        <v>Nhập kho - nhập mua hàng ghi nhận công nợ</v>
      </c>
      <c r="J149" s="29" t="s">
        <v>4977</v>
      </c>
      <c r="K149" s="29" t="s">
        <v>4494</v>
      </c>
      <c r="L149" s="26">
        <v>8</v>
      </c>
      <c r="M149" s="26" t="s">
        <v>4547</v>
      </c>
      <c r="N149" s="26">
        <v>53900</v>
      </c>
      <c r="O149" s="7">
        <f t="shared" si="6"/>
        <v>431200</v>
      </c>
      <c r="P149" s="52">
        <v>0.08</v>
      </c>
      <c r="Q149" s="7">
        <f t="shared" si="7"/>
        <v>34496</v>
      </c>
      <c r="R149" s="7">
        <f t="shared" si="8"/>
        <v>465696</v>
      </c>
      <c r="S149" s="23">
        <v>120</v>
      </c>
      <c r="T149" s="23"/>
      <c r="U149" s="23"/>
      <c r="V149" s="23"/>
      <c r="W149" s="74"/>
    </row>
    <row r="150" spans="1:23" x14ac:dyDescent="0.25">
      <c r="A150" s="81">
        <v>45304</v>
      </c>
      <c r="B150" s="6" t="s">
        <v>2708</v>
      </c>
      <c r="C150" s="100" t="s">
        <v>5348</v>
      </c>
      <c r="D150" s="21" t="s">
        <v>4554</v>
      </c>
      <c r="E150" s="23" t="s">
        <v>76</v>
      </c>
      <c r="F150" s="27" t="str">
        <f>IF(E150="","",INDEX(DM_HANG_HOA!B:B,MATCH(E150,DM_HANG_HOA!A:A,0)))</f>
        <v>LBFCO 100A - 27KV-150KV BIL - Polymer (không bass)</v>
      </c>
      <c r="G150" s="26" t="s">
        <v>4545</v>
      </c>
      <c r="H150" s="27" t="str">
        <f>IF(G150="","",INDEX(DM_DOI_TUONG!C:C,MATCH(G150,DM_DOI_TUONG!B:B,0)))</f>
        <v>Công ty CP Tuấn Ân Long An</v>
      </c>
      <c r="I150" s="69" t="str">
        <f>IFERROR(INDEX(DM_NGHIEP_VU!D:D,MATCH(J150&amp;K150,DM_NGHIEP_VU!G:G,0)),"")</f>
        <v>Nhập kho - nhập mua hàng ghi nhận công nợ</v>
      </c>
      <c r="J150" s="29" t="s">
        <v>4977</v>
      </c>
      <c r="K150" s="29" t="s">
        <v>4494</v>
      </c>
      <c r="L150" s="26">
        <v>5</v>
      </c>
      <c r="M150" s="26" t="s">
        <v>4547</v>
      </c>
      <c r="N150" s="26">
        <v>1302900</v>
      </c>
      <c r="O150" s="7">
        <f t="shared" si="6"/>
        <v>6514500</v>
      </c>
      <c r="P150" s="52">
        <v>0.08</v>
      </c>
      <c r="Q150" s="7">
        <f t="shared" si="7"/>
        <v>521160</v>
      </c>
      <c r="R150" s="7">
        <f t="shared" si="8"/>
        <v>7035660</v>
      </c>
      <c r="S150" s="23">
        <v>122</v>
      </c>
      <c r="T150" s="23"/>
      <c r="U150" s="23"/>
      <c r="V150" s="23"/>
      <c r="W150" s="74"/>
    </row>
    <row r="151" spans="1:23" x14ac:dyDescent="0.25">
      <c r="A151" s="81">
        <v>45304</v>
      </c>
      <c r="B151" s="6" t="s">
        <v>2708</v>
      </c>
      <c r="C151" s="100" t="s">
        <v>5348</v>
      </c>
      <c r="D151" s="21" t="s">
        <v>4554</v>
      </c>
      <c r="E151" s="23" t="s">
        <v>78</v>
      </c>
      <c r="F151" s="27" t="str">
        <f>IF(E151="","",INDEX(DM_HANG_HOA!B:B,MATCH(E151,DM_HANG_HOA!A:A,0)))</f>
        <v>Bass FCO</v>
      </c>
      <c r="G151" s="26" t="s">
        <v>4545</v>
      </c>
      <c r="H151" s="27" t="str">
        <f>IF(G151="","",INDEX(DM_DOI_TUONG!C:C,MATCH(G151,DM_DOI_TUONG!B:B,0)))</f>
        <v>Công ty CP Tuấn Ân Long An</v>
      </c>
      <c r="I151" s="69" t="str">
        <f>IFERROR(INDEX(DM_NGHIEP_VU!D:D,MATCH(J151&amp;K151,DM_NGHIEP_VU!G:G,0)),"")</f>
        <v>Nhập kho - nhập mua hàng ghi nhận công nợ</v>
      </c>
      <c r="J151" s="29" t="s">
        <v>4977</v>
      </c>
      <c r="K151" s="29" t="s">
        <v>4494</v>
      </c>
      <c r="L151" s="26">
        <v>5</v>
      </c>
      <c r="M151" s="26" t="s">
        <v>4547</v>
      </c>
      <c r="N151" s="26">
        <v>52800</v>
      </c>
      <c r="O151" s="7">
        <f t="shared" si="6"/>
        <v>264000</v>
      </c>
      <c r="P151" s="52">
        <v>0.08</v>
      </c>
      <c r="Q151" s="7">
        <f t="shared" si="7"/>
        <v>21120</v>
      </c>
      <c r="R151" s="7">
        <f t="shared" si="8"/>
        <v>285120</v>
      </c>
      <c r="S151" s="23">
        <v>122</v>
      </c>
      <c r="T151" s="23"/>
      <c r="U151" s="23"/>
      <c r="V151" s="23"/>
      <c r="W151" s="74"/>
    </row>
    <row r="152" spans="1:23" x14ac:dyDescent="0.25">
      <c r="A152" s="81">
        <v>45304</v>
      </c>
      <c r="B152" s="6" t="s">
        <v>2708</v>
      </c>
      <c r="C152" s="100" t="s">
        <v>5348</v>
      </c>
      <c r="D152" s="21" t="s">
        <v>4554</v>
      </c>
      <c r="E152" s="23" t="s">
        <v>76</v>
      </c>
      <c r="F152" s="27" t="str">
        <f>IF(E152="","",INDEX(DM_HANG_HOA!B:B,MATCH(E152,DM_HANG_HOA!A:A,0)))</f>
        <v>LBFCO 100A - 27KV-150KV BIL - Polymer (không bass)</v>
      </c>
      <c r="G152" s="26" t="s">
        <v>4545</v>
      </c>
      <c r="H152" s="27" t="str">
        <f>IF(G152="","",INDEX(DM_DOI_TUONG!C:C,MATCH(G152,DM_DOI_TUONG!B:B,0)))</f>
        <v>Công ty CP Tuấn Ân Long An</v>
      </c>
      <c r="I152" s="69" t="str">
        <f>IFERROR(INDEX(DM_NGHIEP_VU!D:D,MATCH(J152&amp;K152,DM_NGHIEP_VU!G:G,0)),"")</f>
        <v>Nhập kho - nhập mua hàng ghi nhận công nợ</v>
      </c>
      <c r="J152" s="29" t="s">
        <v>4977</v>
      </c>
      <c r="K152" s="29" t="s">
        <v>4494</v>
      </c>
      <c r="L152" s="26">
        <v>30</v>
      </c>
      <c r="M152" s="26" t="s">
        <v>4547</v>
      </c>
      <c r="N152" s="26">
        <v>1302900</v>
      </c>
      <c r="O152" s="7">
        <f t="shared" si="6"/>
        <v>39087000</v>
      </c>
      <c r="P152" s="52">
        <v>0.08</v>
      </c>
      <c r="Q152" s="7">
        <f t="shared" si="7"/>
        <v>3126960</v>
      </c>
      <c r="R152" s="7">
        <f t="shared" si="8"/>
        <v>42213960</v>
      </c>
      <c r="S152" s="23">
        <v>122</v>
      </c>
      <c r="T152" s="23"/>
      <c r="U152" s="23"/>
      <c r="V152" s="23"/>
      <c r="W152" s="74"/>
    </row>
    <row r="153" spans="1:23" x14ac:dyDescent="0.25">
      <c r="A153" s="81">
        <v>45304</v>
      </c>
      <c r="B153" s="6" t="s">
        <v>2708</v>
      </c>
      <c r="C153" s="100" t="s">
        <v>5348</v>
      </c>
      <c r="D153" s="21" t="s">
        <v>4554</v>
      </c>
      <c r="E153" s="23" t="s">
        <v>78</v>
      </c>
      <c r="F153" s="27" t="str">
        <f>IF(E153="","",INDEX(DM_HANG_HOA!B:B,MATCH(E153,DM_HANG_HOA!A:A,0)))</f>
        <v>Bass FCO</v>
      </c>
      <c r="G153" s="26" t="s">
        <v>4545</v>
      </c>
      <c r="H153" s="27" t="str">
        <f>IF(G153="","",INDEX(DM_DOI_TUONG!C:C,MATCH(G153,DM_DOI_TUONG!B:B,0)))</f>
        <v>Công ty CP Tuấn Ân Long An</v>
      </c>
      <c r="I153" s="69" t="str">
        <f>IFERROR(INDEX(DM_NGHIEP_VU!D:D,MATCH(J153&amp;K153,DM_NGHIEP_VU!G:G,0)),"")</f>
        <v>Nhập kho - nhập mua hàng ghi nhận công nợ</v>
      </c>
      <c r="J153" s="29" t="s">
        <v>4977</v>
      </c>
      <c r="K153" s="29" t="s">
        <v>4494</v>
      </c>
      <c r="L153" s="26">
        <v>30</v>
      </c>
      <c r="M153" s="26" t="s">
        <v>4547</v>
      </c>
      <c r="N153" s="26">
        <v>52800</v>
      </c>
      <c r="O153" s="7">
        <f t="shared" si="6"/>
        <v>1584000</v>
      </c>
      <c r="P153" s="52">
        <v>0.08</v>
      </c>
      <c r="Q153" s="7">
        <f t="shared" si="7"/>
        <v>126720</v>
      </c>
      <c r="R153" s="7">
        <f t="shared" si="8"/>
        <v>1710720</v>
      </c>
      <c r="S153" s="23">
        <v>122</v>
      </c>
      <c r="T153" s="23"/>
      <c r="U153" s="23"/>
      <c r="V153" s="23"/>
      <c r="W153" s="74"/>
    </row>
    <row r="154" spans="1:23" x14ac:dyDescent="0.25">
      <c r="A154" s="81">
        <v>45306</v>
      </c>
      <c r="B154" s="6" t="s">
        <v>2708</v>
      </c>
      <c r="C154" s="100" t="s">
        <v>5349</v>
      </c>
      <c r="D154" s="21" t="s">
        <v>4554</v>
      </c>
      <c r="E154" s="23" t="s">
        <v>7</v>
      </c>
      <c r="F154" s="27" t="str">
        <f>IF(E154="","",INDEX(DM_HANG_HOA!B:B,MATCH(E154,DM_HANG_HOA!A:A,0)))</f>
        <v>Fuselink 8K - Tuấn Ân</v>
      </c>
      <c r="G154" s="26" t="s">
        <v>4545</v>
      </c>
      <c r="H154" s="27" t="str">
        <f>IF(G154="","",INDEX(DM_DOI_TUONG!C:C,MATCH(G154,DM_DOI_TUONG!B:B,0)))</f>
        <v>Công ty CP Tuấn Ân Long An</v>
      </c>
      <c r="I154" s="69" t="str">
        <f>IFERROR(INDEX(DM_NGHIEP_VU!D:D,MATCH(J154&amp;K154,DM_NGHIEP_VU!G:G,0)),"")</f>
        <v>Nhập kho - nhập mua hàng ghi nhận công nợ</v>
      </c>
      <c r="J154" s="29" t="s">
        <v>4977</v>
      </c>
      <c r="K154" s="29" t="s">
        <v>4494</v>
      </c>
      <c r="L154" s="26">
        <v>50</v>
      </c>
      <c r="M154" s="26" t="s">
        <v>4547</v>
      </c>
      <c r="N154" s="26">
        <v>21600</v>
      </c>
      <c r="O154" s="7">
        <f t="shared" si="6"/>
        <v>1080000</v>
      </c>
      <c r="P154" s="52">
        <v>0.08</v>
      </c>
      <c r="Q154" s="7">
        <f t="shared" si="7"/>
        <v>86400</v>
      </c>
      <c r="R154" s="7">
        <f t="shared" si="8"/>
        <v>1166400</v>
      </c>
      <c r="S154" s="23">
        <v>140</v>
      </c>
      <c r="T154" s="23"/>
      <c r="U154" s="23"/>
      <c r="V154" s="23"/>
      <c r="W154" s="74"/>
    </row>
    <row r="155" spans="1:23" x14ac:dyDescent="0.25">
      <c r="A155" s="81">
        <v>45306</v>
      </c>
      <c r="B155" s="6" t="s">
        <v>2708</v>
      </c>
      <c r="C155" s="100" t="s">
        <v>5349</v>
      </c>
      <c r="D155" s="21" t="s">
        <v>4554</v>
      </c>
      <c r="E155" s="23" t="s">
        <v>8</v>
      </c>
      <c r="F155" s="27" t="str">
        <f>IF(E155="","",INDEX(DM_HANG_HOA!B:B,MATCH(E155,DM_HANG_HOA!A:A,0)))</f>
        <v>Fuselink 10K - Tuấn Ân</v>
      </c>
      <c r="G155" s="26" t="s">
        <v>4545</v>
      </c>
      <c r="H155" s="27" t="str">
        <f>IF(G155="","",INDEX(DM_DOI_TUONG!C:C,MATCH(G155,DM_DOI_TUONG!B:B,0)))</f>
        <v>Công ty CP Tuấn Ân Long An</v>
      </c>
      <c r="I155" s="69" t="str">
        <f>IFERROR(INDEX(DM_NGHIEP_VU!D:D,MATCH(J155&amp;K155,DM_NGHIEP_VU!G:G,0)),"")</f>
        <v>Nhập kho - nhập mua hàng ghi nhận công nợ</v>
      </c>
      <c r="J155" s="29" t="s">
        <v>4977</v>
      </c>
      <c r="K155" s="29" t="s">
        <v>4494</v>
      </c>
      <c r="L155" s="26">
        <v>50</v>
      </c>
      <c r="M155" s="26" t="s">
        <v>4547</v>
      </c>
      <c r="N155" s="26">
        <v>22700</v>
      </c>
      <c r="O155" s="7">
        <f t="shared" si="6"/>
        <v>1135000</v>
      </c>
      <c r="P155" s="52">
        <v>0.08</v>
      </c>
      <c r="Q155" s="7">
        <f t="shared" si="7"/>
        <v>90800</v>
      </c>
      <c r="R155" s="7">
        <f t="shared" si="8"/>
        <v>1225800</v>
      </c>
      <c r="S155" s="23">
        <v>140</v>
      </c>
      <c r="T155" s="23"/>
      <c r="U155" s="23"/>
      <c r="V155" s="23"/>
      <c r="W155" s="74"/>
    </row>
    <row r="156" spans="1:23" x14ac:dyDescent="0.25">
      <c r="A156" s="81">
        <v>45306</v>
      </c>
      <c r="B156" s="6" t="s">
        <v>2708</v>
      </c>
      <c r="C156" s="100" t="s">
        <v>5349</v>
      </c>
      <c r="D156" s="21" t="s">
        <v>4554</v>
      </c>
      <c r="E156" s="23" t="s">
        <v>2572</v>
      </c>
      <c r="F156" s="27" t="str">
        <f>IF(E156="","",INDEX(DM_HANG_HOA!B:B,MATCH(E156,DM_HANG_HOA!A:A,0)))</f>
        <v>Giáp buộc cổ sứ đôi composite PDST2460-F, đường kính cáp 23,4 ÷ 27,9mm (70-95mm2)</v>
      </c>
      <c r="G156" s="26" t="s">
        <v>4545</v>
      </c>
      <c r="H156" s="27" t="str">
        <f>IF(G156="","",INDEX(DM_DOI_TUONG!C:C,MATCH(G156,DM_DOI_TUONG!B:B,0)))</f>
        <v>Công ty CP Tuấn Ân Long An</v>
      </c>
      <c r="I156" s="69" t="str">
        <f>IFERROR(INDEX(DM_NGHIEP_VU!D:D,MATCH(J156&amp;K156,DM_NGHIEP_VU!G:G,0)),"")</f>
        <v>Nhập kho - nhập mua hàng ghi nhận công nợ</v>
      </c>
      <c r="J156" s="29" t="s">
        <v>4977</v>
      </c>
      <c r="K156" s="29" t="s">
        <v>4494</v>
      </c>
      <c r="L156" s="26">
        <v>40</v>
      </c>
      <c r="M156" s="26" t="s">
        <v>4547</v>
      </c>
      <c r="N156" s="26">
        <v>59200</v>
      </c>
      <c r="O156" s="7">
        <f t="shared" si="6"/>
        <v>2368000</v>
      </c>
      <c r="P156" s="52">
        <v>0.08</v>
      </c>
      <c r="Q156" s="7">
        <f t="shared" si="7"/>
        <v>189440</v>
      </c>
      <c r="R156" s="7">
        <f t="shared" si="8"/>
        <v>2557440</v>
      </c>
      <c r="S156" s="23">
        <v>140</v>
      </c>
      <c r="T156" s="23"/>
      <c r="U156" s="23"/>
      <c r="V156" s="23"/>
      <c r="W156" s="74"/>
    </row>
    <row r="157" spans="1:23" x14ac:dyDescent="0.25">
      <c r="A157" s="81">
        <v>45306</v>
      </c>
      <c r="B157" s="6" t="s">
        <v>2708</v>
      </c>
      <c r="C157" s="100" t="s">
        <v>5349</v>
      </c>
      <c r="D157" s="21" t="s">
        <v>4554</v>
      </c>
      <c r="E157" s="23" t="s">
        <v>72</v>
      </c>
      <c r="F157" s="27" t="str">
        <f>IF(E157="","",INDEX(DM_HANG_HOA!B:B,MATCH(E157,DM_HANG_HOA!A:A,0)))</f>
        <v>FCO 100A - 27KV - 150KV BIL - Polymer (không bass)</v>
      </c>
      <c r="G157" s="26" t="s">
        <v>4545</v>
      </c>
      <c r="H157" s="27" t="str">
        <f>IF(G157="","",INDEX(DM_DOI_TUONG!C:C,MATCH(G157,DM_DOI_TUONG!B:B,0)))</f>
        <v>Công ty CP Tuấn Ân Long An</v>
      </c>
      <c r="I157" s="69" t="str">
        <f>IFERROR(INDEX(DM_NGHIEP_VU!D:D,MATCH(J157&amp;K157,DM_NGHIEP_VU!G:G,0)),"")</f>
        <v>Nhập kho - nhập mua hàng ghi nhận công nợ</v>
      </c>
      <c r="J157" s="29" t="s">
        <v>4977</v>
      </c>
      <c r="K157" s="29" t="s">
        <v>4494</v>
      </c>
      <c r="L157" s="26">
        <v>15</v>
      </c>
      <c r="M157" s="26" t="s">
        <v>4547</v>
      </c>
      <c r="N157" s="26">
        <v>960700</v>
      </c>
      <c r="O157" s="7">
        <f t="shared" si="6"/>
        <v>14410500</v>
      </c>
      <c r="P157" s="52">
        <v>0.08</v>
      </c>
      <c r="Q157" s="7">
        <f t="shared" si="7"/>
        <v>1152840</v>
      </c>
      <c r="R157" s="7">
        <f t="shared" si="8"/>
        <v>15563340</v>
      </c>
      <c r="S157" s="23">
        <v>140</v>
      </c>
      <c r="T157" s="23"/>
      <c r="U157" s="23"/>
      <c r="V157" s="23"/>
      <c r="W157" s="74"/>
    </row>
    <row r="158" spans="1:23" x14ac:dyDescent="0.25">
      <c r="A158" s="81">
        <v>45306</v>
      </c>
      <c r="B158" s="6" t="s">
        <v>2708</v>
      </c>
      <c r="C158" s="100" t="s">
        <v>5349</v>
      </c>
      <c r="D158" s="21" t="s">
        <v>4554</v>
      </c>
      <c r="E158" s="23" t="s">
        <v>78</v>
      </c>
      <c r="F158" s="27" t="str">
        <f>IF(E158="","",INDEX(DM_HANG_HOA!B:B,MATCH(E158,DM_HANG_HOA!A:A,0)))</f>
        <v>Bass FCO</v>
      </c>
      <c r="G158" s="26" t="s">
        <v>4545</v>
      </c>
      <c r="H158" s="27" t="str">
        <f>IF(G158="","",INDEX(DM_DOI_TUONG!C:C,MATCH(G158,DM_DOI_TUONG!B:B,0)))</f>
        <v>Công ty CP Tuấn Ân Long An</v>
      </c>
      <c r="I158" s="69" t="str">
        <f>IFERROR(INDEX(DM_NGHIEP_VU!D:D,MATCH(J158&amp;K158,DM_NGHIEP_VU!G:G,0)),"")</f>
        <v>Nhập kho - nhập mua hàng ghi nhận công nợ</v>
      </c>
      <c r="J158" s="29" t="s">
        <v>4977</v>
      </c>
      <c r="K158" s="29" t="s">
        <v>4494</v>
      </c>
      <c r="L158" s="26">
        <v>15</v>
      </c>
      <c r="M158" s="26" t="s">
        <v>4547</v>
      </c>
      <c r="N158" s="26">
        <v>52800</v>
      </c>
      <c r="O158" s="7">
        <f t="shared" si="6"/>
        <v>792000</v>
      </c>
      <c r="P158" s="52">
        <v>0.08</v>
      </c>
      <c r="Q158" s="7">
        <f t="shared" si="7"/>
        <v>63360</v>
      </c>
      <c r="R158" s="7">
        <f t="shared" si="8"/>
        <v>855360</v>
      </c>
      <c r="S158" s="23">
        <v>140</v>
      </c>
      <c r="T158" s="23"/>
      <c r="U158" s="23"/>
      <c r="V158" s="23"/>
      <c r="W158" s="74"/>
    </row>
    <row r="159" spans="1:23" x14ac:dyDescent="0.25">
      <c r="A159" s="81">
        <v>45306</v>
      </c>
      <c r="B159" s="6" t="s">
        <v>2708</v>
      </c>
      <c r="C159" s="100" t="s">
        <v>5349</v>
      </c>
      <c r="D159" s="21" t="s">
        <v>4554</v>
      </c>
      <c r="E159" s="23" t="s">
        <v>388</v>
      </c>
      <c r="F159" s="27" t="str">
        <f>IF(E159="","",INDEX(DM_HANG_HOA!B:B,MATCH(E159,DM_HANG_HOA!A:A,0)))</f>
        <v>Mỡ Compound đồng nhôm, 50g</v>
      </c>
      <c r="G159" s="26" t="s">
        <v>4545</v>
      </c>
      <c r="H159" s="27" t="str">
        <f>IF(G159="","",INDEX(DM_DOI_TUONG!C:C,MATCH(G159,DM_DOI_TUONG!B:B,0)))</f>
        <v>Công ty CP Tuấn Ân Long An</v>
      </c>
      <c r="I159" s="69" t="str">
        <f>IFERROR(INDEX(DM_NGHIEP_VU!D:D,MATCH(J159&amp;K159,DM_NGHIEP_VU!G:G,0)),"")</f>
        <v>Nhập kho - nhập mua hàng ghi nhận công nợ</v>
      </c>
      <c r="J159" s="29" t="s">
        <v>4977</v>
      </c>
      <c r="K159" s="29" t="s">
        <v>4494</v>
      </c>
      <c r="L159" s="26">
        <v>60</v>
      </c>
      <c r="M159" s="26" t="s">
        <v>4547</v>
      </c>
      <c r="N159" s="26">
        <v>34000</v>
      </c>
      <c r="O159" s="7">
        <f t="shared" si="6"/>
        <v>2040000</v>
      </c>
      <c r="P159" s="52">
        <v>0.1</v>
      </c>
      <c r="Q159" s="7">
        <f t="shared" si="7"/>
        <v>204000</v>
      </c>
      <c r="R159" s="7">
        <f t="shared" si="8"/>
        <v>2244000</v>
      </c>
      <c r="S159" s="23">
        <v>135</v>
      </c>
      <c r="T159" s="23"/>
      <c r="U159" s="23"/>
      <c r="V159" s="23"/>
      <c r="W159" s="74"/>
    </row>
    <row r="160" spans="1:23" x14ac:dyDescent="0.25">
      <c r="A160" s="81">
        <v>45306</v>
      </c>
      <c r="B160" s="6" t="s">
        <v>2708</v>
      </c>
      <c r="C160" s="100" t="s">
        <v>5349</v>
      </c>
      <c r="D160" s="21" t="s">
        <v>4554</v>
      </c>
      <c r="E160" s="23" t="s">
        <v>630</v>
      </c>
      <c r="F160" s="27" t="str">
        <f>IF(E160="","",INDEX(DM_HANG_HOA!B:B,MATCH(E160,DM_HANG_HOA!A:A,0)))</f>
        <v>Khóa néo TA-AB 93G28 - 95mm2</v>
      </c>
      <c r="G160" s="26" t="s">
        <v>4545</v>
      </c>
      <c r="H160" s="27" t="str">
        <f>IF(G160="","",INDEX(DM_DOI_TUONG!C:C,MATCH(G160,DM_DOI_TUONG!B:B,0)))</f>
        <v>Công ty CP Tuấn Ân Long An</v>
      </c>
      <c r="I160" s="69" t="str">
        <f>IFERROR(INDEX(DM_NGHIEP_VU!D:D,MATCH(J160&amp;K160,DM_NGHIEP_VU!G:G,0)),"")</f>
        <v>Nhập kho - nhập mua hàng ghi nhận công nợ</v>
      </c>
      <c r="J160" s="29" t="s">
        <v>4977</v>
      </c>
      <c r="K160" s="29" t="s">
        <v>4494</v>
      </c>
      <c r="L160" s="26">
        <v>12</v>
      </c>
      <c r="M160" s="26" t="s">
        <v>4547</v>
      </c>
      <c r="N160" s="26">
        <v>308400</v>
      </c>
      <c r="O160" s="7">
        <f t="shared" si="6"/>
        <v>3700800</v>
      </c>
      <c r="P160" s="52">
        <v>0.1</v>
      </c>
      <c r="Q160" s="7">
        <f t="shared" si="7"/>
        <v>370080</v>
      </c>
      <c r="R160" s="7">
        <f t="shared" si="8"/>
        <v>4070880</v>
      </c>
      <c r="S160" s="23">
        <v>135</v>
      </c>
      <c r="T160" s="23"/>
      <c r="U160" s="23"/>
      <c r="V160" s="23"/>
      <c r="W160" s="74"/>
    </row>
    <row r="161" spans="1:23" x14ac:dyDescent="0.25">
      <c r="A161" s="81">
        <v>45306</v>
      </c>
      <c r="B161" s="6" t="s">
        <v>2708</v>
      </c>
      <c r="C161" s="100" t="s">
        <v>5349</v>
      </c>
      <c r="D161" s="21" t="s">
        <v>4554</v>
      </c>
      <c r="E161" s="23" t="s">
        <v>612</v>
      </c>
      <c r="F161" s="27" t="str">
        <f>IF(E161="","",INDEX(DM_HANG_HOA!B:B,MATCH(E161,DM_HANG_HOA!A:A,0)))</f>
        <v>Kẹp đấu rẽ TA-CDB 86 93G28 - 95mm2</v>
      </c>
      <c r="G161" s="26" t="s">
        <v>4545</v>
      </c>
      <c r="H161" s="27" t="str">
        <f>IF(G161="","",INDEX(DM_DOI_TUONG!C:C,MATCH(G161,DM_DOI_TUONG!B:B,0)))</f>
        <v>Công ty CP Tuấn Ân Long An</v>
      </c>
      <c r="I161" s="69" t="str">
        <f>IFERROR(INDEX(DM_NGHIEP_VU!D:D,MATCH(J161&amp;K161,DM_NGHIEP_VU!G:G,0)),"")</f>
        <v>Nhập kho - nhập mua hàng ghi nhận công nợ</v>
      </c>
      <c r="J161" s="29" t="s">
        <v>4977</v>
      </c>
      <c r="K161" s="29" t="s">
        <v>4494</v>
      </c>
      <c r="L161" s="26">
        <v>12</v>
      </c>
      <c r="M161" s="26" t="s">
        <v>4547</v>
      </c>
      <c r="N161" s="26">
        <v>171900</v>
      </c>
      <c r="O161" s="7">
        <f t="shared" si="6"/>
        <v>2062800</v>
      </c>
      <c r="P161" s="52">
        <v>0.1</v>
      </c>
      <c r="Q161" s="7">
        <f t="shared" si="7"/>
        <v>206280</v>
      </c>
      <c r="R161" s="7">
        <f t="shared" si="8"/>
        <v>2269080</v>
      </c>
      <c r="S161" s="23">
        <v>135</v>
      </c>
      <c r="T161" s="23"/>
      <c r="U161" s="23"/>
      <c r="V161" s="23"/>
      <c r="W161" s="74"/>
    </row>
    <row r="162" spans="1:23" x14ac:dyDescent="0.25">
      <c r="A162" s="81">
        <v>45306</v>
      </c>
      <c r="B162" s="6" t="s">
        <v>2708</v>
      </c>
      <c r="C162" s="100" t="s">
        <v>5349</v>
      </c>
      <c r="D162" s="21" t="s">
        <v>4554</v>
      </c>
      <c r="E162" s="23" t="s">
        <v>1153</v>
      </c>
      <c r="F162" s="27" t="str">
        <f>IF(E162="","",INDEX(DM_HANG_HOA!B:B,MATCH(E162,DM_HANG_HOA!A:A,0)))</f>
        <v>Cosse ép Cu-Al  95mm2-2N-TA dài 126mm chiều dài ép dây 42mm</v>
      </c>
      <c r="G162" s="26" t="s">
        <v>4545</v>
      </c>
      <c r="H162" s="27" t="str">
        <f>IF(G162="","",INDEX(DM_DOI_TUONG!C:C,MATCH(G162,DM_DOI_TUONG!B:B,0)))</f>
        <v>Công ty CP Tuấn Ân Long An</v>
      </c>
      <c r="I162" s="69" t="str">
        <f>IFERROR(INDEX(DM_NGHIEP_VU!D:D,MATCH(J162&amp;K162,DM_NGHIEP_VU!G:G,0)),"")</f>
        <v>Nhập kho - nhập mua hàng ghi nhận công nợ</v>
      </c>
      <c r="J162" s="29" t="s">
        <v>4977</v>
      </c>
      <c r="K162" s="29" t="s">
        <v>4494</v>
      </c>
      <c r="L162" s="26">
        <v>15</v>
      </c>
      <c r="M162" s="26" t="s">
        <v>4547</v>
      </c>
      <c r="N162" s="26">
        <v>45000</v>
      </c>
      <c r="O162" s="7">
        <f t="shared" si="6"/>
        <v>675000</v>
      </c>
      <c r="P162" s="52">
        <v>0.1</v>
      </c>
      <c r="Q162" s="7">
        <f t="shared" si="7"/>
        <v>67500</v>
      </c>
      <c r="R162" s="7">
        <f t="shared" si="8"/>
        <v>742500</v>
      </c>
      <c r="S162" s="23">
        <v>135</v>
      </c>
      <c r="T162" s="23"/>
      <c r="U162" s="23"/>
      <c r="V162" s="23"/>
      <c r="W162" s="74"/>
    </row>
    <row r="163" spans="1:23" x14ac:dyDescent="0.25">
      <c r="A163" s="81">
        <v>45306</v>
      </c>
      <c r="B163" s="6" t="s">
        <v>2708</v>
      </c>
      <c r="C163" s="100" t="s">
        <v>5349</v>
      </c>
      <c r="D163" s="21" t="s">
        <v>4554</v>
      </c>
      <c r="E163" s="23" t="s">
        <v>1386</v>
      </c>
      <c r="F163" s="27" t="str">
        <f>IF(E163="","",INDEX(DM_HANG_HOA!B:B,MATCH(E163,DM_HANG_HOA!A:A,0)))</f>
        <v>Cosse ép Cu 120mm2-N dài 86mm chiều dài ép dây 42mm</v>
      </c>
      <c r="G163" s="26" t="s">
        <v>4545</v>
      </c>
      <c r="H163" s="27" t="str">
        <f>IF(G163="","",INDEX(DM_DOI_TUONG!C:C,MATCH(G163,DM_DOI_TUONG!B:B,0)))</f>
        <v>Công ty CP Tuấn Ân Long An</v>
      </c>
      <c r="I163" s="69" t="str">
        <f>IFERROR(INDEX(DM_NGHIEP_VU!D:D,MATCH(J163&amp;K163,DM_NGHIEP_VU!G:G,0)),"")</f>
        <v>Nhập kho - nhập mua hàng ghi nhận công nợ</v>
      </c>
      <c r="J163" s="29" t="s">
        <v>4977</v>
      </c>
      <c r="K163" s="29" t="s">
        <v>4494</v>
      </c>
      <c r="L163" s="26">
        <v>60</v>
      </c>
      <c r="M163" s="26" t="s">
        <v>4547</v>
      </c>
      <c r="N163" s="26">
        <v>43100</v>
      </c>
      <c r="O163" s="7">
        <f t="shared" si="6"/>
        <v>2586000</v>
      </c>
      <c r="P163" s="52">
        <v>0.1</v>
      </c>
      <c r="Q163" s="7">
        <f t="shared" si="7"/>
        <v>258600</v>
      </c>
      <c r="R163" s="7">
        <f t="shared" si="8"/>
        <v>2844600</v>
      </c>
      <c r="S163" s="23">
        <v>135</v>
      </c>
      <c r="T163" s="23"/>
      <c r="U163" s="23"/>
      <c r="V163" s="23"/>
      <c r="W163" s="74"/>
    </row>
    <row r="164" spans="1:23" x14ac:dyDescent="0.25">
      <c r="A164" s="81">
        <v>45306</v>
      </c>
      <c r="B164" s="6" t="s">
        <v>2708</v>
      </c>
      <c r="C164" s="100" t="s">
        <v>5349</v>
      </c>
      <c r="D164" s="21" t="s">
        <v>4554</v>
      </c>
      <c r="E164" s="23" t="s">
        <v>2555</v>
      </c>
      <c r="F164" s="27" t="str">
        <f>IF(E164="","",INDEX(DM_HANG_HOA!B:B,MATCH(E164,DM_HANG_HOA!A:A,0)))</f>
        <v>Giáp buộc đầu sứ đơn composite PTT1202-F, đường kính cáp 18,5 ÷ 23,4mm (35-50mm2)</v>
      </c>
      <c r="G164" s="26" t="s">
        <v>4545</v>
      </c>
      <c r="H164" s="27" t="str">
        <f>IF(G164="","",INDEX(DM_DOI_TUONG!C:C,MATCH(G164,DM_DOI_TUONG!B:B,0)))</f>
        <v>Công ty CP Tuấn Ân Long An</v>
      </c>
      <c r="I164" s="69" t="str">
        <f>IFERROR(INDEX(DM_NGHIEP_VU!D:D,MATCH(J164&amp;K164,DM_NGHIEP_VU!G:G,0)),"")</f>
        <v>Nhập kho - nhập mua hàng ghi nhận công nợ</v>
      </c>
      <c r="J164" s="29" t="s">
        <v>4977</v>
      </c>
      <c r="K164" s="29" t="s">
        <v>4494</v>
      </c>
      <c r="L164" s="26">
        <v>100</v>
      </c>
      <c r="M164" s="26" t="s">
        <v>4547</v>
      </c>
      <c r="N164" s="26">
        <v>24700</v>
      </c>
      <c r="O164" s="7">
        <f t="shared" si="6"/>
        <v>2470000</v>
      </c>
      <c r="P164" s="52">
        <v>0.08</v>
      </c>
      <c r="Q164" s="7">
        <f t="shared" si="7"/>
        <v>197600</v>
      </c>
      <c r="R164" s="7">
        <f t="shared" si="8"/>
        <v>2667600</v>
      </c>
      <c r="S164" s="23">
        <v>136</v>
      </c>
      <c r="T164" s="23"/>
      <c r="U164" s="23"/>
      <c r="V164" s="23"/>
      <c r="W164" s="74"/>
    </row>
    <row r="165" spans="1:23" x14ac:dyDescent="0.25">
      <c r="A165" s="81">
        <v>45306</v>
      </c>
      <c r="B165" s="6" t="s">
        <v>2708</v>
      </c>
      <c r="C165" s="100" t="s">
        <v>5349</v>
      </c>
      <c r="D165" s="21" t="s">
        <v>4554</v>
      </c>
      <c r="E165" s="23" t="s">
        <v>2537</v>
      </c>
      <c r="F165" s="27" t="str">
        <f>IF(E165="","",INDEX(DM_HANG_HOA!B:B,MATCH(E165,DM_HANG_HOA!A:A,0)))</f>
        <v>Giáp buộc đầu sứ đơn composite PTT1204-C, đường kính cáp 27,9 ÷ 30,9mm (120-150mm2)</v>
      </c>
      <c r="G165" s="26" t="s">
        <v>4545</v>
      </c>
      <c r="H165" s="27" t="str">
        <f>IF(G165="","",INDEX(DM_DOI_TUONG!C:C,MATCH(G165,DM_DOI_TUONG!B:B,0)))</f>
        <v>Công ty CP Tuấn Ân Long An</v>
      </c>
      <c r="I165" s="69" t="str">
        <f>IFERROR(INDEX(DM_NGHIEP_VU!D:D,MATCH(J165&amp;K165,DM_NGHIEP_VU!G:G,0)),"")</f>
        <v>Nhập kho - nhập mua hàng ghi nhận công nợ</v>
      </c>
      <c r="J165" s="29" t="s">
        <v>4977</v>
      </c>
      <c r="K165" s="29" t="s">
        <v>4494</v>
      </c>
      <c r="L165" s="26">
        <v>12</v>
      </c>
      <c r="M165" s="26" t="s">
        <v>4547</v>
      </c>
      <c r="N165" s="26">
        <v>26100</v>
      </c>
      <c r="O165" s="7">
        <f t="shared" si="6"/>
        <v>313200</v>
      </c>
      <c r="P165" s="52">
        <v>0.08</v>
      </c>
      <c r="Q165" s="7">
        <f t="shared" si="7"/>
        <v>25056</v>
      </c>
      <c r="R165" s="7">
        <f t="shared" si="8"/>
        <v>338256</v>
      </c>
      <c r="S165" s="23">
        <v>136</v>
      </c>
      <c r="T165" s="23"/>
      <c r="U165" s="23"/>
      <c r="V165" s="23"/>
      <c r="W165" s="74"/>
    </row>
    <row r="166" spans="1:23" x14ac:dyDescent="0.25">
      <c r="A166" s="81">
        <v>45306</v>
      </c>
      <c r="B166" s="6" t="s">
        <v>2708</v>
      </c>
      <c r="C166" s="100" t="s">
        <v>5349</v>
      </c>
      <c r="D166" s="21" t="s">
        <v>4554</v>
      </c>
      <c r="E166" s="23" t="s">
        <v>63</v>
      </c>
      <c r="F166" s="27" t="str">
        <f>IF(E166="","",INDEX(DM_HANG_HOA!B:B,MATCH(E166,DM_HANG_HOA!A:A,0)))</f>
        <v>FCO 100A - 27KV -125KV BIL - sứ (không bass)</v>
      </c>
      <c r="G166" s="26" t="s">
        <v>4545</v>
      </c>
      <c r="H166" s="27" t="str">
        <f>IF(G166="","",INDEX(DM_DOI_TUONG!C:C,MATCH(G166,DM_DOI_TUONG!B:B,0)))</f>
        <v>Công ty CP Tuấn Ân Long An</v>
      </c>
      <c r="I166" s="69" t="str">
        <f>IFERROR(INDEX(DM_NGHIEP_VU!D:D,MATCH(J166&amp;K166,DM_NGHIEP_VU!G:G,0)),"")</f>
        <v>Nhập kho - nhập mua hàng ghi nhận công nợ</v>
      </c>
      <c r="J166" s="29" t="s">
        <v>4977</v>
      </c>
      <c r="K166" s="29" t="s">
        <v>4494</v>
      </c>
      <c r="L166" s="26">
        <v>5</v>
      </c>
      <c r="M166" s="26" t="s">
        <v>4547</v>
      </c>
      <c r="N166" s="26">
        <v>893200</v>
      </c>
      <c r="O166" s="7">
        <f t="shared" si="6"/>
        <v>4466000</v>
      </c>
      <c r="P166" s="52">
        <v>0.08</v>
      </c>
      <c r="Q166" s="7">
        <f t="shared" si="7"/>
        <v>357280</v>
      </c>
      <c r="R166" s="7">
        <f t="shared" si="8"/>
        <v>4823280</v>
      </c>
      <c r="S166" s="23">
        <v>136</v>
      </c>
      <c r="T166" s="23"/>
      <c r="U166" s="23"/>
      <c r="V166" s="23"/>
      <c r="W166" s="74"/>
    </row>
    <row r="167" spans="1:23" x14ac:dyDescent="0.25">
      <c r="A167" s="81">
        <v>45306</v>
      </c>
      <c r="B167" s="6" t="s">
        <v>2708</v>
      </c>
      <c r="C167" s="100" t="s">
        <v>5349</v>
      </c>
      <c r="D167" s="21" t="s">
        <v>4554</v>
      </c>
      <c r="E167" s="23" t="s">
        <v>78</v>
      </c>
      <c r="F167" s="27" t="str">
        <f>IF(E167="","",INDEX(DM_HANG_HOA!B:B,MATCH(E167,DM_HANG_HOA!A:A,0)))</f>
        <v>Bass FCO</v>
      </c>
      <c r="G167" s="26" t="s">
        <v>4545</v>
      </c>
      <c r="H167" s="27" t="str">
        <f>IF(G167="","",INDEX(DM_DOI_TUONG!C:C,MATCH(G167,DM_DOI_TUONG!B:B,0)))</f>
        <v>Công ty CP Tuấn Ân Long An</v>
      </c>
      <c r="I167" s="69" t="str">
        <f>IFERROR(INDEX(DM_NGHIEP_VU!D:D,MATCH(J167&amp;K167,DM_NGHIEP_VU!G:G,0)),"")</f>
        <v>Nhập kho - nhập mua hàng ghi nhận công nợ</v>
      </c>
      <c r="J167" s="29" t="s">
        <v>4977</v>
      </c>
      <c r="K167" s="29" t="s">
        <v>4494</v>
      </c>
      <c r="L167" s="26">
        <v>5</v>
      </c>
      <c r="M167" s="26" t="s">
        <v>4547</v>
      </c>
      <c r="N167" s="26">
        <v>52800</v>
      </c>
      <c r="O167" s="7">
        <f t="shared" si="6"/>
        <v>264000</v>
      </c>
      <c r="P167" s="52">
        <v>0.08</v>
      </c>
      <c r="Q167" s="7">
        <f t="shared" si="7"/>
        <v>21120</v>
      </c>
      <c r="R167" s="7">
        <f t="shared" si="8"/>
        <v>285120</v>
      </c>
      <c r="S167" s="23">
        <v>136</v>
      </c>
      <c r="T167" s="23"/>
      <c r="U167" s="23"/>
      <c r="V167" s="23"/>
      <c r="W167" s="74"/>
    </row>
    <row r="168" spans="1:23" x14ac:dyDescent="0.25">
      <c r="A168" s="81">
        <v>45306</v>
      </c>
      <c r="B168" s="6" t="s">
        <v>2708</v>
      </c>
      <c r="C168" s="100" t="s">
        <v>5349</v>
      </c>
      <c r="D168" s="21" t="s">
        <v>4554</v>
      </c>
      <c r="E168" s="23" t="s">
        <v>553</v>
      </c>
      <c r="F168" s="27" t="str">
        <f>IF(E168="","",INDEX(DM_HANG_HOA!B:B,MATCH(E168,DM_HANG_HOA!A:A,0)))</f>
        <v>Nối bọc  IPC 70-95, Vỏ cách điện dầy 1-3mm,  16 - 70 / 35 - 95, 1 boulon M10 nhựa</v>
      </c>
      <c r="G168" s="26" t="s">
        <v>4545</v>
      </c>
      <c r="H168" s="27" t="str">
        <f>IF(G168="","",INDEX(DM_DOI_TUONG!C:C,MATCH(G168,DM_DOI_TUONG!B:B,0)))</f>
        <v>Công ty CP Tuấn Ân Long An</v>
      </c>
      <c r="I168" s="69" t="str">
        <f>IFERROR(INDEX(DM_NGHIEP_VU!D:D,MATCH(J168&amp;K168,DM_NGHIEP_VU!G:G,0)),"")</f>
        <v>Nhập kho - nhập mua hàng ghi nhận công nợ</v>
      </c>
      <c r="J168" s="29" t="s">
        <v>4977</v>
      </c>
      <c r="K168" s="29" t="s">
        <v>4494</v>
      </c>
      <c r="L168" s="26">
        <v>600</v>
      </c>
      <c r="M168" s="26" t="s">
        <v>4547</v>
      </c>
      <c r="N168" s="26">
        <v>27300</v>
      </c>
      <c r="O168" s="7">
        <f t="shared" si="6"/>
        <v>16380000</v>
      </c>
      <c r="P168" s="52">
        <v>0.08</v>
      </c>
      <c r="Q168" s="7">
        <f t="shared" si="7"/>
        <v>1310400</v>
      </c>
      <c r="R168" s="7">
        <f t="shared" si="8"/>
        <v>17690400</v>
      </c>
      <c r="S168" s="23">
        <v>136</v>
      </c>
      <c r="T168" s="23"/>
      <c r="U168" s="23"/>
      <c r="V168" s="23"/>
      <c r="W168" s="74"/>
    </row>
    <row r="169" spans="1:23" x14ac:dyDescent="0.25">
      <c r="A169" s="81">
        <v>45306</v>
      </c>
      <c r="B169" s="6" t="s">
        <v>2708</v>
      </c>
      <c r="C169" s="100" t="s">
        <v>5349</v>
      </c>
      <c r="D169" s="21" t="s">
        <v>4554</v>
      </c>
      <c r="E169" s="23" t="s">
        <v>554</v>
      </c>
      <c r="F169" s="27" t="str">
        <f>IF(E169="","",INDEX(DM_HANG_HOA!B:B,MATCH(E169,DM_HANG_HOA!A:A,0)))</f>
        <v>Nối bọc  IPC 95-95, Vỏ cách điện dầy 1-3mm,  25 - 95 / 25 - 95, 2 boulon M8 nhựa</v>
      </c>
      <c r="G169" s="26" t="s">
        <v>4545</v>
      </c>
      <c r="H169" s="27" t="str">
        <f>IF(G169="","",INDEX(DM_DOI_TUONG!C:C,MATCH(G169,DM_DOI_TUONG!B:B,0)))</f>
        <v>Công ty CP Tuấn Ân Long An</v>
      </c>
      <c r="I169" s="69" t="str">
        <f>IFERROR(INDEX(DM_NGHIEP_VU!D:D,MATCH(J169&amp;K169,DM_NGHIEP_VU!G:G,0)),"")</f>
        <v>Nhập kho - nhập mua hàng ghi nhận công nợ</v>
      </c>
      <c r="J169" s="29" t="s">
        <v>4977</v>
      </c>
      <c r="K169" s="29" t="s">
        <v>4494</v>
      </c>
      <c r="L169" s="26">
        <v>300</v>
      </c>
      <c r="M169" s="26" t="s">
        <v>4547</v>
      </c>
      <c r="N169" s="26">
        <v>42300</v>
      </c>
      <c r="O169" s="7">
        <f t="shared" si="6"/>
        <v>12690000</v>
      </c>
      <c r="P169" s="52">
        <v>0.08</v>
      </c>
      <c r="Q169" s="7">
        <f t="shared" si="7"/>
        <v>1015200</v>
      </c>
      <c r="R169" s="7">
        <f t="shared" si="8"/>
        <v>13705200</v>
      </c>
      <c r="S169" s="23">
        <v>136</v>
      </c>
      <c r="T169" s="23"/>
      <c r="U169" s="23"/>
      <c r="V169" s="23"/>
      <c r="W169" s="74"/>
    </row>
    <row r="170" spans="1:23" x14ac:dyDescent="0.25">
      <c r="A170" s="81">
        <v>45306</v>
      </c>
      <c r="B170" s="6" t="s">
        <v>2708</v>
      </c>
      <c r="C170" s="100" t="s">
        <v>5349</v>
      </c>
      <c r="D170" s="21" t="s">
        <v>4554</v>
      </c>
      <c r="E170" s="23" t="s">
        <v>3302</v>
      </c>
      <c r="F170" s="27" t="str">
        <f>IF(E170="","",INDEX(DM_HANG_HOA!B:B,MATCH(E170,DM_HANG_HOA!A:A,0)))</f>
        <v>Kẹp cáp đầu sứ số 1, cổ sứ phi 60-80, boulon 8 x 60 , không đệm lót</v>
      </c>
      <c r="G170" s="26" t="s">
        <v>4545</v>
      </c>
      <c r="H170" s="27" t="str">
        <f>IF(G170="","",INDEX(DM_DOI_TUONG!C:C,MATCH(G170,DM_DOI_TUONG!B:B,0)))</f>
        <v>Công ty CP Tuấn Ân Long An</v>
      </c>
      <c r="I170" s="69" t="str">
        <f>IFERROR(INDEX(DM_NGHIEP_VU!D:D,MATCH(J170&amp;K170,DM_NGHIEP_VU!G:G,0)),"")</f>
        <v>Nhập kho - nhập mua hàng ghi nhận công nợ</v>
      </c>
      <c r="J170" s="29" t="s">
        <v>4977</v>
      </c>
      <c r="K170" s="29" t="s">
        <v>4494</v>
      </c>
      <c r="L170" s="26">
        <v>9</v>
      </c>
      <c r="M170" s="26" t="s">
        <v>4547</v>
      </c>
      <c r="N170" s="26">
        <v>20500</v>
      </c>
      <c r="O170" s="7">
        <f t="shared" si="6"/>
        <v>184500</v>
      </c>
      <c r="P170" s="52">
        <v>0.08</v>
      </c>
      <c r="Q170" s="7">
        <f t="shared" si="7"/>
        <v>14760</v>
      </c>
      <c r="R170" s="7">
        <f t="shared" si="8"/>
        <v>199260</v>
      </c>
      <c r="S170" s="23">
        <v>136</v>
      </c>
      <c r="T170" s="23"/>
      <c r="U170" s="23"/>
      <c r="V170" s="23"/>
      <c r="W170" s="74"/>
    </row>
    <row r="171" spans="1:23" x14ac:dyDescent="0.25">
      <c r="A171" s="81">
        <v>45306</v>
      </c>
      <c r="B171" s="6" t="s">
        <v>2708</v>
      </c>
      <c r="C171" s="100" t="s">
        <v>5349</v>
      </c>
      <c r="D171" s="21" t="s">
        <v>4554</v>
      </c>
      <c r="E171" s="23" t="s">
        <v>2638</v>
      </c>
      <c r="F171" s="27" t="str">
        <f>IF(E171="","",INDEX(DM_HANG_HOA!B:B,MATCH(E171,DM_HANG_HOA!A:A,0)))</f>
        <v>Giáp níu ADG1660, BC ( Dây trần 150 )</v>
      </c>
      <c r="G171" s="26" t="s">
        <v>4545</v>
      </c>
      <c r="H171" s="27" t="str">
        <f>IF(G171="","",INDEX(DM_DOI_TUONG!C:C,MATCH(G171,DM_DOI_TUONG!B:B,0)))</f>
        <v>Công ty CP Tuấn Ân Long An</v>
      </c>
      <c r="I171" s="69" t="str">
        <f>IFERROR(INDEX(DM_NGHIEP_VU!D:D,MATCH(J171&amp;K171,DM_NGHIEP_VU!G:G,0)),"")</f>
        <v>Nhập kho - nhập mua hàng ghi nhận công nợ</v>
      </c>
      <c r="J171" s="29" t="s">
        <v>4977</v>
      </c>
      <c r="K171" s="29" t="s">
        <v>4494</v>
      </c>
      <c r="L171" s="26">
        <v>9</v>
      </c>
      <c r="M171" s="26" t="s">
        <v>4547</v>
      </c>
      <c r="N171" s="26">
        <v>7300</v>
      </c>
      <c r="O171" s="7">
        <f t="shared" si="6"/>
        <v>65700</v>
      </c>
      <c r="P171" s="52">
        <v>0.08</v>
      </c>
      <c r="Q171" s="7">
        <f t="shared" si="7"/>
        <v>5256</v>
      </c>
      <c r="R171" s="7">
        <f t="shared" si="8"/>
        <v>70956</v>
      </c>
      <c r="S171" s="23">
        <v>136</v>
      </c>
      <c r="T171" s="23"/>
      <c r="U171" s="23"/>
      <c r="V171" s="23"/>
      <c r="W171" s="74"/>
    </row>
    <row r="172" spans="1:23" x14ac:dyDescent="0.25">
      <c r="A172" s="81">
        <v>45306</v>
      </c>
      <c r="B172" s="6" t="s">
        <v>2708</v>
      </c>
      <c r="C172" s="100" t="s">
        <v>5349</v>
      </c>
      <c r="D172" s="21" t="s">
        <v>4554</v>
      </c>
      <c r="E172" s="23" t="s">
        <v>491</v>
      </c>
      <c r="F172" s="27" t="str">
        <f>IF(E172="","",INDEX(DM_HANG_HOA!B:B,MATCH(E172,DM_HANG_HOA!A:A,0)))</f>
        <v>Busbar dùng cho MCCB 400A - 630A</v>
      </c>
      <c r="G172" s="26" t="s">
        <v>4545</v>
      </c>
      <c r="H172" s="27" t="str">
        <f>IF(G172="","",INDEX(DM_DOI_TUONG!C:C,MATCH(G172,DM_DOI_TUONG!B:B,0)))</f>
        <v>Công ty CP Tuấn Ân Long An</v>
      </c>
      <c r="I172" s="69" t="str">
        <f>IFERROR(INDEX(DM_NGHIEP_VU!D:D,MATCH(J172&amp;K172,DM_NGHIEP_VU!G:G,0)),"")</f>
        <v>Nhập kho - nhập mua hàng ghi nhận công nợ</v>
      </c>
      <c r="J172" s="29" t="s">
        <v>4977</v>
      </c>
      <c r="K172" s="29" t="s">
        <v>4494</v>
      </c>
      <c r="L172" s="26">
        <v>1</v>
      </c>
      <c r="M172" s="26" t="s">
        <v>4547</v>
      </c>
      <c r="N172" s="26">
        <v>337700</v>
      </c>
      <c r="O172" s="7">
        <f t="shared" si="6"/>
        <v>337700</v>
      </c>
      <c r="P172" s="52">
        <v>0.1</v>
      </c>
      <c r="Q172" s="7">
        <f t="shared" si="7"/>
        <v>33770</v>
      </c>
      <c r="R172" s="7">
        <f t="shared" si="8"/>
        <v>371470</v>
      </c>
      <c r="S172" s="23">
        <v>139</v>
      </c>
      <c r="T172" s="23"/>
      <c r="U172" s="23"/>
      <c r="V172" s="23"/>
      <c r="W172" s="74"/>
    </row>
    <row r="173" spans="1:23" x14ac:dyDescent="0.25">
      <c r="A173" s="81">
        <v>45306</v>
      </c>
      <c r="B173" s="6" t="s">
        <v>2708</v>
      </c>
      <c r="C173" s="100" t="s">
        <v>5349</v>
      </c>
      <c r="D173" s="21" t="s">
        <v>4554</v>
      </c>
      <c r="E173" s="23" t="s">
        <v>512</v>
      </c>
      <c r="F173" s="27" t="str">
        <f>IF(E173="","",INDEX(DM_HANG_HOA!B:B,MATCH(E173,DM_HANG_HOA!A:A,0)))</f>
        <v>Boulon 10 X 40 + tán + londel nhúng kẽm</v>
      </c>
      <c r="G173" s="26" t="s">
        <v>4545</v>
      </c>
      <c r="H173" s="27" t="str">
        <f>IF(G173="","",INDEX(DM_DOI_TUONG!C:C,MATCH(G173,DM_DOI_TUONG!B:B,0)))</f>
        <v>Công ty CP Tuấn Ân Long An</v>
      </c>
      <c r="I173" s="69" t="str">
        <f>IFERROR(INDEX(DM_NGHIEP_VU!D:D,MATCH(J173&amp;K173,DM_NGHIEP_VU!G:G,0)),"")</f>
        <v>Nhập kho - nhập mua hàng ghi nhận công nợ</v>
      </c>
      <c r="J173" s="29" t="s">
        <v>4977</v>
      </c>
      <c r="K173" s="29" t="s">
        <v>4494</v>
      </c>
      <c r="L173" s="26">
        <v>6</v>
      </c>
      <c r="M173" s="26" t="s">
        <v>4547</v>
      </c>
      <c r="N173" s="26">
        <v>2200</v>
      </c>
      <c r="O173" s="7">
        <f t="shared" si="6"/>
        <v>13200</v>
      </c>
      <c r="P173" s="52">
        <v>0.1</v>
      </c>
      <c r="Q173" s="7">
        <f t="shared" si="7"/>
        <v>1320</v>
      </c>
      <c r="R173" s="7">
        <f t="shared" si="8"/>
        <v>14520</v>
      </c>
      <c r="S173" s="23">
        <v>139</v>
      </c>
      <c r="T173" s="23"/>
      <c r="U173" s="23"/>
      <c r="V173" s="23"/>
      <c r="W173" s="74"/>
    </row>
    <row r="174" spans="1:23" x14ac:dyDescent="0.25">
      <c r="A174" s="81">
        <v>45306</v>
      </c>
      <c r="B174" s="6" t="s">
        <v>2708</v>
      </c>
      <c r="C174" s="100" t="s">
        <v>5350</v>
      </c>
      <c r="D174" s="21" t="s">
        <v>4554</v>
      </c>
      <c r="E174" s="23" t="s">
        <v>1149</v>
      </c>
      <c r="F174" s="27" t="str">
        <f>IF(E174="","",INDEX(DM_HANG_HOA!B:B,MATCH(E174,DM_HANG_HOA!A:A,0)))</f>
        <v>Cosse ép Cu-Al  70mm2-2N-TA dài 117mm chiều dài ép dây 38mm</v>
      </c>
      <c r="G174" s="26" t="s">
        <v>4545</v>
      </c>
      <c r="H174" s="27" t="str">
        <f>IF(G174="","",INDEX(DM_DOI_TUONG!C:C,MATCH(G174,DM_DOI_TUONG!B:B,0)))</f>
        <v>Công ty CP Tuấn Ân Long An</v>
      </c>
      <c r="I174" s="69" t="str">
        <f>IFERROR(INDEX(DM_NGHIEP_VU!D:D,MATCH(J174&amp;K174,DM_NGHIEP_VU!G:G,0)),"")</f>
        <v>Nhập kho - nhập mua hàng ghi nhận công nợ</v>
      </c>
      <c r="J174" s="29" t="s">
        <v>4977</v>
      </c>
      <c r="K174" s="29" t="s">
        <v>4494</v>
      </c>
      <c r="L174" s="26">
        <v>10</v>
      </c>
      <c r="M174" s="26" t="s">
        <v>4547</v>
      </c>
      <c r="N174" s="26">
        <v>32900</v>
      </c>
      <c r="O174" s="7">
        <f t="shared" si="6"/>
        <v>329000</v>
      </c>
      <c r="P174" s="52">
        <v>0.1</v>
      </c>
      <c r="Q174" s="7">
        <f t="shared" si="7"/>
        <v>32900</v>
      </c>
      <c r="R174" s="7">
        <f t="shared" si="8"/>
        <v>361900</v>
      </c>
      <c r="S174" s="23">
        <v>148</v>
      </c>
      <c r="T174" s="23"/>
      <c r="U174" s="23"/>
      <c r="V174" s="23"/>
      <c r="W174" s="74"/>
    </row>
    <row r="175" spans="1:23" x14ac:dyDescent="0.25">
      <c r="A175" s="81">
        <v>45306</v>
      </c>
      <c r="B175" s="6" t="s">
        <v>2708</v>
      </c>
      <c r="C175" s="100" t="s">
        <v>5350</v>
      </c>
      <c r="D175" s="21" t="s">
        <v>4554</v>
      </c>
      <c r="E175" s="23" t="s">
        <v>1153</v>
      </c>
      <c r="F175" s="27" t="str">
        <f>IF(E175="","",INDEX(DM_HANG_HOA!B:B,MATCH(E175,DM_HANG_HOA!A:A,0)))</f>
        <v>Cosse ép Cu-Al  95mm2-2N-TA dài 126mm chiều dài ép dây 42mm</v>
      </c>
      <c r="G175" s="26" t="s">
        <v>4545</v>
      </c>
      <c r="H175" s="27" t="str">
        <f>IF(G175="","",INDEX(DM_DOI_TUONG!C:C,MATCH(G175,DM_DOI_TUONG!B:B,0)))</f>
        <v>Công ty CP Tuấn Ân Long An</v>
      </c>
      <c r="I175" s="69" t="str">
        <f>IFERROR(INDEX(DM_NGHIEP_VU!D:D,MATCH(J175&amp;K175,DM_NGHIEP_VU!G:G,0)),"")</f>
        <v>Nhập kho - nhập mua hàng ghi nhận công nợ</v>
      </c>
      <c r="J175" s="29" t="s">
        <v>4977</v>
      </c>
      <c r="K175" s="29" t="s">
        <v>4494</v>
      </c>
      <c r="L175" s="26">
        <v>280</v>
      </c>
      <c r="M175" s="26" t="s">
        <v>4547</v>
      </c>
      <c r="N175" s="26">
        <v>45000</v>
      </c>
      <c r="O175" s="7">
        <f t="shared" si="6"/>
        <v>12600000</v>
      </c>
      <c r="P175" s="52">
        <v>0.1</v>
      </c>
      <c r="Q175" s="7">
        <f t="shared" si="7"/>
        <v>1260000</v>
      </c>
      <c r="R175" s="7">
        <f t="shared" si="8"/>
        <v>13860000</v>
      </c>
      <c r="S175" s="23">
        <v>148</v>
      </c>
      <c r="T175" s="23"/>
      <c r="U175" s="23"/>
      <c r="V175" s="23"/>
      <c r="W175" s="74"/>
    </row>
    <row r="176" spans="1:23" x14ac:dyDescent="0.25">
      <c r="A176" s="81">
        <v>45306</v>
      </c>
      <c r="B176" s="6" t="s">
        <v>2708</v>
      </c>
      <c r="C176" s="100" t="s">
        <v>5350</v>
      </c>
      <c r="D176" s="21" t="s">
        <v>4554</v>
      </c>
      <c r="E176" s="23" t="s">
        <v>1157</v>
      </c>
      <c r="F176" s="27" t="str">
        <f>IF(E176="","",INDEX(DM_HANG_HOA!B:B,MATCH(E176,DM_HANG_HOA!A:A,0)))</f>
        <v>Cosse ép Cu-Al  120mm2-2N-TA dài 131mm chiều dài ép dây 42mm</v>
      </c>
      <c r="G176" s="26" t="s">
        <v>4545</v>
      </c>
      <c r="H176" s="27" t="str">
        <f>IF(G176="","",INDEX(DM_DOI_TUONG!C:C,MATCH(G176,DM_DOI_TUONG!B:B,0)))</f>
        <v>Công ty CP Tuấn Ân Long An</v>
      </c>
      <c r="I176" s="69" t="str">
        <f>IFERROR(INDEX(DM_NGHIEP_VU!D:D,MATCH(J176&amp;K176,DM_NGHIEP_VU!G:G,0)),"")</f>
        <v>Nhập kho - nhập mua hàng ghi nhận công nợ</v>
      </c>
      <c r="J176" s="29" t="s">
        <v>4977</v>
      </c>
      <c r="K176" s="29" t="s">
        <v>4494</v>
      </c>
      <c r="L176" s="26">
        <v>160</v>
      </c>
      <c r="M176" s="26" t="s">
        <v>4547</v>
      </c>
      <c r="N176" s="26">
        <v>58400</v>
      </c>
      <c r="O176" s="7">
        <f t="shared" si="6"/>
        <v>9344000</v>
      </c>
      <c r="P176" s="52">
        <v>0.1</v>
      </c>
      <c r="Q176" s="7">
        <f t="shared" si="7"/>
        <v>934400</v>
      </c>
      <c r="R176" s="7">
        <f t="shared" si="8"/>
        <v>10278400</v>
      </c>
      <c r="S176" s="23">
        <v>148</v>
      </c>
      <c r="T176" s="23"/>
      <c r="U176" s="23"/>
      <c r="V176" s="23"/>
      <c r="W176" s="74"/>
    </row>
    <row r="177" spans="1:23" x14ac:dyDescent="0.25">
      <c r="A177" s="81">
        <v>45307</v>
      </c>
      <c r="B177" s="6" t="s">
        <v>2708</v>
      </c>
      <c r="C177" s="100" t="s">
        <v>5351</v>
      </c>
      <c r="D177" s="21" t="s">
        <v>4554</v>
      </c>
      <c r="E177" s="23" t="s">
        <v>1101</v>
      </c>
      <c r="F177" s="27" t="str">
        <f>IF(E177="","",INDEX(DM_HANG_HOA!B:B,MATCH(E177,DM_HANG_HOA!A:A,0)))</f>
        <v>Cosse ép Cu-Al  70mm2-N-TA dài 72mm chiều dài ép dây 38mm</v>
      </c>
      <c r="G177" s="26" t="s">
        <v>4545</v>
      </c>
      <c r="H177" s="27" t="str">
        <f>IF(G177="","",INDEX(DM_DOI_TUONG!C:C,MATCH(G177,DM_DOI_TUONG!B:B,0)))</f>
        <v>Công ty CP Tuấn Ân Long An</v>
      </c>
      <c r="I177" s="69" t="str">
        <f>IFERROR(INDEX(DM_NGHIEP_VU!D:D,MATCH(J177&amp;K177,DM_NGHIEP_VU!G:G,0)),"")</f>
        <v>Nhập kho - nhập mua hàng ghi nhận công nợ</v>
      </c>
      <c r="J177" s="29" t="s">
        <v>4977</v>
      </c>
      <c r="K177" s="29" t="s">
        <v>4494</v>
      </c>
      <c r="L177" s="26">
        <v>100</v>
      </c>
      <c r="M177" s="26" t="s">
        <v>4547</v>
      </c>
      <c r="N177" s="26">
        <v>23300</v>
      </c>
      <c r="O177" s="7">
        <f t="shared" si="6"/>
        <v>2330000</v>
      </c>
      <c r="P177" s="52">
        <v>0.1</v>
      </c>
      <c r="Q177" s="7">
        <f t="shared" si="7"/>
        <v>233000</v>
      </c>
      <c r="R177" s="7">
        <f t="shared" si="8"/>
        <v>2563000</v>
      </c>
      <c r="S177" s="23">
        <v>150</v>
      </c>
      <c r="T177" s="23"/>
      <c r="U177" s="23"/>
      <c r="V177" s="23"/>
      <c r="W177" s="74"/>
    </row>
    <row r="178" spans="1:23" x14ac:dyDescent="0.25">
      <c r="A178" s="81">
        <v>45307</v>
      </c>
      <c r="B178" s="6" t="s">
        <v>2708</v>
      </c>
      <c r="C178" s="100" t="s">
        <v>5351</v>
      </c>
      <c r="D178" s="21" t="s">
        <v>4554</v>
      </c>
      <c r="E178" s="23" t="s">
        <v>2524</v>
      </c>
      <c r="F178" s="27" t="str">
        <f>IF(E178="","",INDEX(DM_HANG_HOA!B:B,MATCH(E178,DM_HANG_HOA!A:A,0)))</f>
        <v>Giáp níu dây bọc ACD1880-BP, dài 1200mm, 18,5 ÷ 21,6mm (70-95mm2)</v>
      </c>
      <c r="G178" s="26" t="s">
        <v>4545</v>
      </c>
      <c r="H178" s="27" t="str">
        <f>IF(G178="","",INDEX(DM_DOI_TUONG!C:C,MATCH(G178,DM_DOI_TUONG!B:B,0)))</f>
        <v>Công ty CP Tuấn Ân Long An</v>
      </c>
      <c r="I178" s="69" t="str">
        <f>IFERROR(INDEX(DM_NGHIEP_VU!D:D,MATCH(J178&amp;K178,DM_NGHIEP_VU!G:G,0)),"")</f>
        <v>Nhập kho - nhập mua hàng ghi nhận công nợ</v>
      </c>
      <c r="J178" s="29" t="s">
        <v>4977</v>
      </c>
      <c r="K178" s="29" t="s">
        <v>4494</v>
      </c>
      <c r="L178" s="26">
        <v>22</v>
      </c>
      <c r="M178" s="26" t="s">
        <v>4547</v>
      </c>
      <c r="N178" s="26">
        <v>150400</v>
      </c>
      <c r="O178" s="7">
        <f t="shared" si="6"/>
        <v>3308800</v>
      </c>
      <c r="P178" s="52">
        <v>0.1</v>
      </c>
      <c r="Q178" s="7">
        <f t="shared" si="7"/>
        <v>330880</v>
      </c>
      <c r="R178" s="7">
        <f t="shared" si="8"/>
        <v>3639680</v>
      </c>
      <c r="S178" s="23">
        <v>150</v>
      </c>
      <c r="T178" s="23"/>
      <c r="U178" s="23"/>
      <c r="V178" s="23"/>
      <c r="W178" s="74"/>
    </row>
    <row r="179" spans="1:23" x14ac:dyDescent="0.25">
      <c r="A179" s="81">
        <v>45307</v>
      </c>
      <c r="B179" s="6" t="s">
        <v>2708</v>
      </c>
      <c r="C179" s="100" t="s">
        <v>5351</v>
      </c>
      <c r="D179" s="21" t="s">
        <v>4554</v>
      </c>
      <c r="E179" s="23" t="s">
        <v>628</v>
      </c>
      <c r="F179" s="27" t="str">
        <f>IF(E179="","",INDEX(DM_HANG_HOA!B:B,MATCH(E179,DM_HANG_HOA!A:A,0)))</f>
        <v>Khóa néo TA-AB 75G28 - 70mm2</v>
      </c>
      <c r="G179" s="26" t="s">
        <v>4545</v>
      </c>
      <c r="H179" s="27" t="str">
        <f>IF(G179="","",INDEX(DM_DOI_TUONG!C:C,MATCH(G179,DM_DOI_TUONG!B:B,0)))</f>
        <v>Công ty CP Tuấn Ân Long An</v>
      </c>
      <c r="I179" s="69" t="str">
        <f>IFERROR(INDEX(DM_NGHIEP_VU!D:D,MATCH(J179&amp;K179,DM_NGHIEP_VU!G:G,0)),"")</f>
        <v>Nhập kho - nhập mua hàng ghi nhận công nợ</v>
      </c>
      <c r="J179" s="29" t="s">
        <v>4977</v>
      </c>
      <c r="K179" s="29" t="s">
        <v>4494</v>
      </c>
      <c r="L179" s="26">
        <v>12</v>
      </c>
      <c r="M179" s="26" t="s">
        <v>4547</v>
      </c>
      <c r="N179" s="26">
        <v>299300</v>
      </c>
      <c r="O179" s="7">
        <f t="shared" si="6"/>
        <v>3591600</v>
      </c>
      <c r="P179" s="52">
        <v>0.1</v>
      </c>
      <c r="Q179" s="7">
        <f t="shared" si="7"/>
        <v>359160</v>
      </c>
      <c r="R179" s="7">
        <f t="shared" si="8"/>
        <v>3950760</v>
      </c>
      <c r="S179" s="23">
        <v>150</v>
      </c>
      <c r="T179" s="23"/>
      <c r="U179" s="23"/>
      <c r="V179" s="23"/>
      <c r="W179" s="74"/>
    </row>
    <row r="180" spans="1:23" x14ac:dyDescent="0.25">
      <c r="A180" s="81">
        <v>45307</v>
      </c>
      <c r="B180" s="6" t="s">
        <v>2708</v>
      </c>
      <c r="C180" s="100" t="s">
        <v>5351</v>
      </c>
      <c r="D180" s="21" t="s">
        <v>4554</v>
      </c>
      <c r="E180" s="23" t="s">
        <v>97</v>
      </c>
      <c r="F180" s="27" t="str">
        <f>IF(E180="","",INDEX(DM_HANG_HOA!B:B,MATCH(E180,DM_HANG_HOA!A:A,0)))</f>
        <v>LA 21KV - MCOV  17.0 - 10KA</v>
      </c>
      <c r="G180" s="26" t="s">
        <v>4545</v>
      </c>
      <c r="H180" s="27" t="str">
        <f>IF(G180="","",INDEX(DM_DOI_TUONG!C:C,MATCH(G180,DM_DOI_TUONG!B:B,0)))</f>
        <v>Công ty CP Tuấn Ân Long An</v>
      </c>
      <c r="I180" s="69" t="str">
        <f>IFERROR(INDEX(DM_NGHIEP_VU!D:D,MATCH(J180&amp;K180,DM_NGHIEP_VU!G:G,0)),"")</f>
        <v>Nhập kho - nhập mua hàng ghi nhận công nợ</v>
      </c>
      <c r="J180" s="29" t="s">
        <v>4977</v>
      </c>
      <c r="K180" s="29" t="s">
        <v>4494</v>
      </c>
      <c r="L180" s="26">
        <v>9</v>
      </c>
      <c r="M180" s="26" t="s">
        <v>4547</v>
      </c>
      <c r="N180" s="26">
        <v>871500</v>
      </c>
      <c r="O180" s="7">
        <f t="shared" si="6"/>
        <v>7843500</v>
      </c>
      <c r="P180" s="52">
        <v>0.08</v>
      </c>
      <c r="Q180" s="7">
        <f t="shared" si="7"/>
        <v>627480</v>
      </c>
      <c r="R180" s="7">
        <f t="shared" si="8"/>
        <v>8470980</v>
      </c>
      <c r="S180" s="23">
        <v>147</v>
      </c>
      <c r="T180" s="23"/>
      <c r="U180" s="23"/>
      <c r="V180" s="23"/>
      <c r="W180" s="74"/>
    </row>
    <row r="181" spans="1:23" x14ac:dyDescent="0.25">
      <c r="A181" s="81">
        <v>45308</v>
      </c>
      <c r="B181" s="6" t="s">
        <v>2708</v>
      </c>
      <c r="C181" s="100" t="s">
        <v>5352</v>
      </c>
      <c r="D181" s="21" t="s">
        <v>4554</v>
      </c>
      <c r="E181" s="23" t="s">
        <v>131</v>
      </c>
      <c r="F181" s="27" t="str">
        <f>IF(E181="","",INDEX(DM_HANG_HOA!B:B,MATCH(E181,DM_HANG_HOA!A:A,0)))</f>
        <v xml:space="preserve">DS 3P- 630A - 24Kv-150 KV BIL, OD, Polymer, 2 phương, lắp trên 1 trụ </v>
      </c>
      <c r="G181" s="26" t="s">
        <v>4545</v>
      </c>
      <c r="H181" s="27" t="str">
        <f>IF(G181="","",INDEX(DM_DOI_TUONG!C:C,MATCH(G181,DM_DOI_TUONG!B:B,0)))</f>
        <v>Công ty CP Tuấn Ân Long An</v>
      </c>
      <c r="I181" s="69" t="str">
        <f>IFERROR(INDEX(DM_NGHIEP_VU!D:D,MATCH(J181&amp;K181,DM_NGHIEP_VU!G:G,0)),"")</f>
        <v>Nhập kho - nhập mua hàng ghi nhận công nợ</v>
      </c>
      <c r="J181" s="29" t="s">
        <v>4977</v>
      </c>
      <c r="K181" s="29" t="s">
        <v>4494</v>
      </c>
      <c r="L181" s="26">
        <v>3</v>
      </c>
      <c r="M181" s="26" t="s">
        <v>4547</v>
      </c>
      <c r="N181" s="26">
        <v>7968900</v>
      </c>
      <c r="O181" s="7">
        <f t="shared" si="6"/>
        <v>23906700</v>
      </c>
      <c r="P181" s="52">
        <v>0.08</v>
      </c>
      <c r="Q181" s="7">
        <f t="shared" si="7"/>
        <v>1912536</v>
      </c>
      <c r="R181" s="7">
        <f t="shared" si="8"/>
        <v>25819236</v>
      </c>
      <c r="S181" s="23">
        <v>153</v>
      </c>
      <c r="T181" s="23"/>
      <c r="U181" s="23"/>
      <c r="V181" s="23"/>
      <c r="W181" s="74"/>
    </row>
    <row r="182" spans="1:23" x14ac:dyDescent="0.25">
      <c r="A182" s="81">
        <v>45308</v>
      </c>
      <c r="B182" s="6" t="s">
        <v>2708</v>
      </c>
      <c r="C182" s="100" t="s">
        <v>5352</v>
      </c>
      <c r="D182" s="21" t="s">
        <v>4554</v>
      </c>
      <c r="E182" s="23" t="s">
        <v>190</v>
      </c>
      <c r="F182" s="27" t="str">
        <f>IF(E182="","",INDEX(DM_HANG_HOA!B:B,MATCH(E182,DM_HANG_HOA!A:A,0)))</f>
        <v>Chuỗi treo 24Kv - 70KN, Polymer</v>
      </c>
      <c r="G182" s="26" t="s">
        <v>4545</v>
      </c>
      <c r="H182" s="27" t="str">
        <f>IF(G182="","",INDEX(DM_DOI_TUONG!C:C,MATCH(G182,DM_DOI_TUONG!B:B,0)))</f>
        <v>Công ty CP Tuấn Ân Long An</v>
      </c>
      <c r="I182" s="69" t="str">
        <f>IFERROR(INDEX(DM_NGHIEP_VU!D:D,MATCH(J182&amp;K182,DM_NGHIEP_VU!G:G,0)),"")</f>
        <v>Nhập kho - nhập mua hàng ghi nhận công nợ</v>
      </c>
      <c r="J182" s="29" t="s">
        <v>4977</v>
      </c>
      <c r="K182" s="29" t="s">
        <v>4494</v>
      </c>
      <c r="L182" s="26">
        <v>45</v>
      </c>
      <c r="M182" s="26" t="s">
        <v>4547</v>
      </c>
      <c r="N182" s="26">
        <v>164300</v>
      </c>
      <c r="O182" s="7">
        <f t="shared" si="6"/>
        <v>7393500</v>
      </c>
      <c r="P182" s="52">
        <v>0.08</v>
      </c>
      <c r="Q182" s="7">
        <f t="shared" si="7"/>
        <v>591480</v>
      </c>
      <c r="R182" s="7">
        <f t="shared" si="8"/>
        <v>7984980</v>
      </c>
      <c r="S182" s="23">
        <v>149</v>
      </c>
      <c r="T182" s="23"/>
      <c r="U182" s="23"/>
      <c r="V182" s="23"/>
      <c r="W182" s="74"/>
    </row>
    <row r="183" spans="1:23" x14ac:dyDescent="0.25">
      <c r="A183" s="81">
        <v>45308</v>
      </c>
      <c r="B183" s="6" t="s">
        <v>2708</v>
      </c>
      <c r="C183" s="100" t="s">
        <v>5352</v>
      </c>
      <c r="D183" s="21" t="s">
        <v>4554</v>
      </c>
      <c r="E183" s="23" t="s">
        <v>6</v>
      </c>
      <c r="F183" s="27" t="str">
        <f>IF(E183="","",INDEX(DM_HANG_HOA!B:B,MATCH(E183,DM_HANG_HOA!A:A,0)))</f>
        <v>Fuselink 6K - Tuấn Ân</v>
      </c>
      <c r="G183" s="26" t="s">
        <v>4545</v>
      </c>
      <c r="H183" s="27" t="str">
        <f>IF(G183="","",INDEX(DM_DOI_TUONG!C:C,MATCH(G183,DM_DOI_TUONG!B:B,0)))</f>
        <v>Công ty CP Tuấn Ân Long An</v>
      </c>
      <c r="I183" s="69" t="str">
        <f>IFERROR(INDEX(DM_NGHIEP_VU!D:D,MATCH(J183&amp;K183,DM_NGHIEP_VU!G:G,0)),"")</f>
        <v>Nhập kho - nhập mua hàng ghi nhận công nợ</v>
      </c>
      <c r="J183" s="29" t="s">
        <v>4977</v>
      </c>
      <c r="K183" s="29" t="s">
        <v>4494</v>
      </c>
      <c r="L183" s="26">
        <v>50</v>
      </c>
      <c r="M183" s="26" t="s">
        <v>4547</v>
      </c>
      <c r="N183" s="26">
        <v>20700</v>
      </c>
      <c r="O183" s="7">
        <f t="shared" si="6"/>
        <v>1035000</v>
      </c>
      <c r="P183" s="52">
        <v>0.08</v>
      </c>
      <c r="Q183" s="7">
        <f t="shared" si="7"/>
        <v>82800</v>
      </c>
      <c r="R183" s="7">
        <f t="shared" si="8"/>
        <v>1117800</v>
      </c>
      <c r="S183" s="23">
        <v>149</v>
      </c>
      <c r="T183" s="23"/>
      <c r="U183" s="23"/>
      <c r="V183" s="23"/>
      <c r="W183" s="74"/>
    </row>
    <row r="184" spans="1:23" x14ac:dyDescent="0.25">
      <c r="A184" s="81">
        <v>45308</v>
      </c>
      <c r="B184" s="6" t="s">
        <v>2708</v>
      </c>
      <c r="C184" s="100" t="s">
        <v>5352</v>
      </c>
      <c r="D184" s="21" t="s">
        <v>4554</v>
      </c>
      <c r="E184" s="23" t="s">
        <v>8</v>
      </c>
      <c r="F184" s="27" t="str">
        <f>IF(E184="","",INDEX(DM_HANG_HOA!B:B,MATCH(E184,DM_HANG_HOA!A:A,0)))</f>
        <v>Fuselink 10K - Tuấn Ân</v>
      </c>
      <c r="G184" s="26" t="s">
        <v>4545</v>
      </c>
      <c r="H184" s="27" t="str">
        <f>IF(G184="","",INDEX(DM_DOI_TUONG!C:C,MATCH(G184,DM_DOI_TUONG!B:B,0)))</f>
        <v>Công ty CP Tuấn Ân Long An</v>
      </c>
      <c r="I184" s="69" t="str">
        <f>IFERROR(INDEX(DM_NGHIEP_VU!D:D,MATCH(J184&amp;K184,DM_NGHIEP_VU!G:G,0)),"")</f>
        <v>Nhập kho - nhập mua hàng ghi nhận công nợ</v>
      </c>
      <c r="J184" s="29" t="s">
        <v>4977</v>
      </c>
      <c r="K184" s="29" t="s">
        <v>4494</v>
      </c>
      <c r="L184" s="26">
        <v>50</v>
      </c>
      <c r="M184" s="26" t="s">
        <v>4547</v>
      </c>
      <c r="N184" s="26">
        <v>22700</v>
      </c>
      <c r="O184" s="7">
        <f t="shared" si="6"/>
        <v>1135000</v>
      </c>
      <c r="P184" s="52">
        <v>0.08</v>
      </c>
      <c r="Q184" s="7">
        <f t="shared" si="7"/>
        <v>90800</v>
      </c>
      <c r="R184" s="7">
        <f t="shared" si="8"/>
        <v>1225800</v>
      </c>
      <c r="S184" s="23">
        <v>149</v>
      </c>
      <c r="T184" s="23"/>
      <c r="U184" s="23"/>
      <c r="V184" s="23"/>
      <c r="W184" s="74"/>
    </row>
    <row r="185" spans="1:23" x14ac:dyDescent="0.25">
      <c r="A185" s="81">
        <v>45308</v>
      </c>
      <c r="B185" s="6" t="s">
        <v>2708</v>
      </c>
      <c r="C185" s="100" t="s">
        <v>5352</v>
      </c>
      <c r="D185" s="21" t="s">
        <v>4554</v>
      </c>
      <c r="E185" s="23" t="s">
        <v>568</v>
      </c>
      <c r="F185" s="27" t="str">
        <f>IF(E185="","",INDEX(DM_HANG_HOA!B:B,MATCH(E185,DM_HANG_HOA!A:A,0)))</f>
        <v>Nối bọc MV IPC 95-120,  Vỏ cách điện dầy 3-7mm, 70 - 95 / 95 - 120, 2 boulon M10 thép</v>
      </c>
      <c r="G185" s="26" t="s">
        <v>4545</v>
      </c>
      <c r="H185" s="27" t="str">
        <f>IF(G185="","",INDEX(DM_DOI_TUONG!C:C,MATCH(G185,DM_DOI_TUONG!B:B,0)))</f>
        <v>Công ty CP Tuấn Ân Long An</v>
      </c>
      <c r="I185" s="69" t="str">
        <f>IFERROR(INDEX(DM_NGHIEP_VU!D:D,MATCH(J185&amp;K185,DM_NGHIEP_VU!G:G,0)),"")</f>
        <v>Nhập kho - nhập mua hàng ghi nhận công nợ</v>
      </c>
      <c r="J185" s="29" t="s">
        <v>4977</v>
      </c>
      <c r="K185" s="29" t="s">
        <v>4494</v>
      </c>
      <c r="L185" s="26">
        <v>9</v>
      </c>
      <c r="M185" s="26" t="s">
        <v>4547</v>
      </c>
      <c r="N185" s="26">
        <v>234900</v>
      </c>
      <c r="O185" s="7">
        <f t="shared" si="6"/>
        <v>2114100</v>
      </c>
      <c r="P185" s="52">
        <v>0.08</v>
      </c>
      <c r="Q185" s="7">
        <f t="shared" si="7"/>
        <v>169128</v>
      </c>
      <c r="R185" s="7">
        <f t="shared" si="8"/>
        <v>2283228</v>
      </c>
      <c r="S185" s="23">
        <v>149</v>
      </c>
      <c r="T185" s="23"/>
      <c r="U185" s="23"/>
      <c r="V185" s="23"/>
      <c r="W185" s="74"/>
    </row>
    <row r="186" spans="1:23" x14ac:dyDescent="0.25">
      <c r="A186" s="81">
        <v>45308</v>
      </c>
      <c r="B186" s="6" t="s">
        <v>2708</v>
      </c>
      <c r="C186" s="100" t="s">
        <v>5352</v>
      </c>
      <c r="D186" s="21" t="s">
        <v>4554</v>
      </c>
      <c r="E186" s="23" t="s">
        <v>681</v>
      </c>
      <c r="F186" s="27" t="str">
        <f>IF(E186="","",INDEX(DM_HANG_HOA!B:B,MATCH(E186,DM_HANG_HOA!A:A,0)))</f>
        <v>Hộp phân phối nhỏ 6 MCB (boulon vis xi niken)</v>
      </c>
      <c r="G186" s="26" t="s">
        <v>4545</v>
      </c>
      <c r="H186" s="27" t="str">
        <f>IF(G186="","",INDEX(DM_DOI_TUONG!C:C,MATCH(G186,DM_DOI_TUONG!B:B,0)))</f>
        <v>Công ty CP Tuấn Ân Long An</v>
      </c>
      <c r="I186" s="69" t="str">
        <f>IFERROR(INDEX(DM_NGHIEP_VU!D:D,MATCH(J186&amp;K186,DM_NGHIEP_VU!G:G,0)),"")</f>
        <v>Nhập kho - nhập mua hàng ghi nhận công nợ</v>
      </c>
      <c r="J186" s="29" t="s">
        <v>4977</v>
      </c>
      <c r="K186" s="29" t="s">
        <v>4494</v>
      </c>
      <c r="L186" s="26">
        <v>15</v>
      </c>
      <c r="M186" s="26" t="s">
        <v>4547</v>
      </c>
      <c r="N186" s="26">
        <v>203700</v>
      </c>
      <c r="O186" s="7">
        <f t="shared" si="6"/>
        <v>3055500</v>
      </c>
      <c r="P186" s="52">
        <v>0.08</v>
      </c>
      <c r="Q186" s="7">
        <f t="shared" si="7"/>
        <v>244440</v>
      </c>
      <c r="R186" s="7">
        <f t="shared" si="8"/>
        <v>3299940</v>
      </c>
      <c r="S186" s="23">
        <v>149</v>
      </c>
      <c r="T186" s="23"/>
      <c r="U186" s="23"/>
      <c r="V186" s="23"/>
      <c r="W186" s="74"/>
    </row>
    <row r="187" spans="1:23" x14ac:dyDescent="0.25">
      <c r="A187" s="81">
        <v>45308</v>
      </c>
      <c r="B187" s="6" t="s">
        <v>2708</v>
      </c>
      <c r="C187" s="100" t="s">
        <v>5352</v>
      </c>
      <c r="D187" s="21" t="s">
        <v>4554</v>
      </c>
      <c r="E187" s="23" t="s">
        <v>808</v>
      </c>
      <c r="F187" s="27" t="str">
        <f>IF(E187="","",INDEX(DM_HANG_HOA!B:B,MATCH(E187,DM_HANG_HOA!A:A,0)))</f>
        <v>Hộp 2 điện kế cơ, 1 pha - Compositer (loại nhỏ,boulon vis xi niken)</v>
      </c>
      <c r="G187" s="26" t="s">
        <v>4545</v>
      </c>
      <c r="H187" s="27" t="str">
        <f>IF(G187="","",INDEX(DM_DOI_TUONG!C:C,MATCH(G187,DM_DOI_TUONG!B:B,0)))</f>
        <v>Công ty CP Tuấn Ân Long An</v>
      </c>
      <c r="I187" s="69" t="str">
        <f>IFERROR(INDEX(DM_NGHIEP_VU!D:D,MATCH(J187&amp;K187,DM_NGHIEP_VU!G:G,0)),"")</f>
        <v>Nhập kho - nhập mua hàng ghi nhận công nợ</v>
      </c>
      <c r="J187" s="29" t="s">
        <v>4977</v>
      </c>
      <c r="K187" s="29" t="s">
        <v>4494</v>
      </c>
      <c r="L187" s="26">
        <v>30</v>
      </c>
      <c r="M187" s="26" t="s">
        <v>4547</v>
      </c>
      <c r="N187" s="26">
        <v>219800</v>
      </c>
      <c r="O187" s="7">
        <f t="shared" si="6"/>
        <v>6594000</v>
      </c>
      <c r="P187" s="52">
        <v>0.08</v>
      </c>
      <c r="Q187" s="7">
        <f t="shared" si="7"/>
        <v>527520</v>
      </c>
      <c r="R187" s="7">
        <f t="shared" si="8"/>
        <v>7121520</v>
      </c>
      <c r="S187" s="23">
        <v>149</v>
      </c>
      <c r="T187" s="23"/>
      <c r="U187" s="23"/>
      <c r="V187" s="23"/>
      <c r="W187" s="74"/>
    </row>
    <row r="188" spans="1:23" x14ac:dyDescent="0.25">
      <c r="A188" s="81">
        <v>45308</v>
      </c>
      <c r="B188" s="6" t="s">
        <v>2708</v>
      </c>
      <c r="C188" s="100" t="s">
        <v>5352</v>
      </c>
      <c r="D188" s="21" t="s">
        <v>4554</v>
      </c>
      <c r="E188" s="23" t="s">
        <v>878</v>
      </c>
      <c r="F188" s="27" t="str">
        <f>IF(E188="","",INDEX(DM_HANG_HOA!B:B,MATCH(E188,DM_HANG_HOA!A:A,0)))</f>
        <v>Phụ kiện treo hộp 2-4 công tơ 1 pha, 1 công tơ 3 pha lên trụ</v>
      </c>
      <c r="G188" s="26" t="s">
        <v>4545</v>
      </c>
      <c r="H188" s="27" t="str">
        <f>IF(G188="","",INDEX(DM_DOI_TUONG!C:C,MATCH(G188,DM_DOI_TUONG!B:B,0)))</f>
        <v>Công ty CP Tuấn Ân Long An</v>
      </c>
      <c r="I188" s="69" t="str">
        <f>IFERROR(INDEX(DM_NGHIEP_VU!D:D,MATCH(J188&amp;K188,DM_NGHIEP_VU!G:G,0)),"")</f>
        <v>Nhập kho - nhập mua hàng ghi nhận công nợ</v>
      </c>
      <c r="J188" s="29" t="s">
        <v>4977</v>
      </c>
      <c r="K188" s="29" t="s">
        <v>4494</v>
      </c>
      <c r="L188" s="26">
        <v>30</v>
      </c>
      <c r="M188" s="26" t="s">
        <v>4547</v>
      </c>
      <c r="N188" s="26">
        <v>18000</v>
      </c>
      <c r="O188" s="7">
        <f t="shared" si="6"/>
        <v>540000</v>
      </c>
      <c r="P188" s="52">
        <v>0.08</v>
      </c>
      <c r="Q188" s="7">
        <f t="shared" si="7"/>
        <v>43200</v>
      </c>
      <c r="R188" s="7">
        <f t="shared" si="8"/>
        <v>583200</v>
      </c>
      <c r="S188" s="23">
        <v>149</v>
      </c>
      <c r="T188" s="23"/>
      <c r="U188" s="23"/>
      <c r="V188" s="23"/>
      <c r="W188" s="74"/>
    </row>
    <row r="189" spans="1:23" x14ac:dyDescent="0.25">
      <c r="A189" s="81">
        <v>45308</v>
      </c>
      <c r="B189" s="6" t="s">
        <v>2708</v>
      </c>
      <c r="C189" s="100" t="s">
        <v>5352</v>
      </c>
      <c r="D189" s="21" t="s">
        <v>4554</v>
      </c>
      <c r="E189" s="23" t="s">
        <v>97</v>
      </c>
      <c r="F189" s="27" t="str">
        <f>IF(E189="","",INDEX(DM_HANG_HOA!B:B,MATCH(E189,DM_HANG_HOA!A:A,0)))</f>
        <v>LA 21KV - MCOV  17.0 - 10KA</v>
      </c>
      <c r="G189" s="26" t="s">
        <v>4545</v>
      </c>
      <c r="H189" s="27" t="str">
        <f>IF(G189="","",INDEX(DM_DOI_TUONG!C:C,MATCH(G189,DM_DOI_TUONG!B:B,0)))</f>
        <v>Công ty CP Tuấn Ân Long An</v>
      </c>
      <c r="I189" s="69" t="str">
        <f>IFERROR(INDEX(DM_NGHIEP_VU!D:D,MATCH(J189&amp;K189,DM_NGHIEP_VU!G:G,0)),"")</f>
        <v>Nhập kho - nhập mua hàng ghi nhận công nợ</v>
      </c>
      <c r="J189" s="29" t="s">
        <v>4977</v>
      </c>
      <c r="K189" s="29" t="s">
        <v>4494</v>
      </c>
      <c r="L189" s="26">
        <v>11</v>
      </c>
      <c r="M189" s="26" t="s">
        <v>4547</v>
      </c>
      <c r="N189" s="26">
        <v>871500</v>
      </c>
      <c r="O189" s="7">
        <f t="shared" si="6"/>
        <v>9586500</v>
      </c>
      <c r="P189" s="52">
        <v>0.08</v>
      </c>
      <c r="Q189" s="7">
        <f t="shared" si="7"/>
        <v>766920</v>
      </c>
      <c r="R189" s="7">
        <f t="shared" si="8"/>
        <v>10353420</v>
      </c>
      <c r="S189" s="23">
        <v>149</v>
      </c>
      <c r="T189" s="23"/>
      <c r="U189" s="23"/>
      <c r="V189" s="23"/>
      <c r="W189" s="74"/>
    </row>
    <row r="190" spans="1:23" x14ac:dyDescent="0.25">
      <c r="A190" s="81">
        <v>45308</v>
      </c>
      <c r="B190" s="6" t="s">
        <v>2708</v>
      </c>
      <c r="C190" s="100" t="s">
        <v>5352</v>
      </c>
      <c r="D190" s="21" t="s">
        <v>4554</v>
      </c>
      <c r="E190" s="23" t="s">
        <v>1149</v>
      </c>
      <c r="F190" s="27" t="str">
        <f>IF(E190="","",INDEX(DM_HANG_HOA!B:B,MATCH(E190,DM_HANG_HOA!A:A,0)))</f>
        <v>Cosse ép Cu-Al  70mm2-2N-TA dài 117mm chiều dài ép dây 38mm</v>
      </c>
      <c r="G190" s="26" t="s">
        <v>4545</v>
      </c>
      <c r="H190" s="27" t="str">
        <f>IF(G190="","",INDEX(DM_DOI_TUONG!C:C,MATCH(G190,DM_DOI_TUONG!B:B,0)))</f>
        <v>Công ty CP Tuấn Ân Long An</v>
      </c>
      <c r="I190" s="69" t="str">
        <f>IFERROR(INDEX(DM_NGHIEP_VU!D:D,MATCH(J190&amp;K190,DM_NGHIEP_VU!G:G,0)),"")</f>
        <v>Nhập kho - nhập mua hàng ghi nhận công nợ</v>
      </c>
      <c r="J190" s="29" t="s">
        <v>4977</v>
      </c>
      <c r="K190" s="29" t="s">
        <v>4494</v>
      </c>
      <c r="L190" s="26">
        <v>15</v>
      </c>
      <c r="M190" s="26" t="s">
        <v>4547</v>
      </c>
      <c r="N190" s="26">
        <v>32900</v>
      </c>
      <c r="O190" s="7">
        <f t="shared" si="6"/>
        <v>493500</v>
      </c>
      <c r="P190" s="52">
        <v>0.1</v>
      </c>
      <c r="Q190" s="7">
        <f t="shared" si="7"/>
        <v>49350</v>
      </c>
      <c r="R190" s="7">
        <f t="shared" si="8"/>
        <v>542850</v>
      </c>
      <c r="S190" s="23">
        <v>150</v>
      </c>
      <c r="T190" s="23"/>
      <c r="U190" s="23"/>
      <c r="V190" s="23"/>
      <c r="W190" s="74"/>
    </row>
    <row r="191" spans="1:23" x14ac:dyDescent="0.25">
      <c r="A191" s="81">
        <v>45308</v>
      </c>
      <c r="B191" s="6" t="s">
        <v>2708</v>
      </c>
      <c r="C191" s="100" t="s">
        <v>5352</v>
      </c>
      <c r="D191" s="21" t="s">
        <v>4554</v>
      </c>
      <c r="E191" s="23" t="s">
        <v>612</v>
      </c>
      <c r="F191" s="27" t="str">
        <f>IF(E191="","",INDEX(DM_HANG_HOA!B:B,MATCH(E191,DM_HANG_HOA!A:A,0)))</f>
        <v>Kẹp đấu rẽ TA-CDB 86 93G28 - 95mm2</v>
      </c>
      <c r="G191" s="26" t="s">
        <v>4545</v>
      </c>
      <c r="H191" s="27" t="str">
        <f>IF(G191="","",INDEX(DM_DOI_TUONG!C:C,MATCH(G191,DM_DOI_TUONG!B:B,0)))</f>
        <v>Công ty CP Tuấn Ân Long An</v>
      </c>
      <c r="I191" s="69" t="str">
        <f>IFERROR(INDEX(DM_NGHIEP_VU!D:D,MATCH(J191&amp;K191,DM_NGHIEP_VU!G:G,0)),"")</f>
        <v>Nhập kho - nhập mua hàng ghi nhận công nợ</v>
      </c>
      <c r="J191" s="29" t="s">
        <v>4977</v>
      </c>
      <c r="K191" s="29" t="s">
        <v>4494</v>
      </c>
      <c r="L191" s="26">
        <v>30</v>
      </c>
      <c r="M191" s="26" t="s">
        <v>4547</v>
      </c>
      <c r="N191" s="26">
        <v>171900</v>
      </c>
      <c r="O191" s="7">
        <f t="shared" si="6"/>
        <v>5157000</v>
      </c>
      <c r="P191" s="52">
        <v>0.1</v>
      </c>
      <c r="Q191" s="7">
        <f t="shared" si="7"/>
        <v>515700</v>
      </c>
      <c r="R191" s="7">
        <f t="shared" si="8"/>
        <v>5672700</v>
      </c>
      <c r="S191" s="23">
        <v>150</v>
      </c>
      <c r="T191" s="23"/>
      <c r="U191" s="23"/>
      <c r="V191" s="23"/>
      <c r="W191" s="74"/>
    </row>
    <row r="192" spans="1:23" x14ac:dyDescent="0.25">
      <c r="A192" s="81">
        <v>45308</v>
      </c>
      <c r="B192" s="6" t="s">
        <v>2708</v>
      </c>
      <c r="C192" s="100" t="s">
        <v>5352</v>
      </c>
      <c r="D192" s="21" t="s">
        <v>4554</v>
      </c>
      <c r="E192" s="23" t="s">
        <v>614</v>
      </c>
      <c r="F192" s="27" t="str">
        <f>IF(E192="","",INDEX(DM_HANG_HOA!B:B,MATCH(E192,DM_HANG_HOA!A:A,0)))</f>
        <v>Kẹp đấu rẽ TA-CDB 86 117G28 - 120mm2</v>
      </c>
      <c r="G192" s="26" t="s">
        <v>4545</v>
      </c>
      <c r="H192" s="27" t="str">
        <f>IF(G192="","",INDEX(DM_DOI_TUONG!C:C,MATCH(G192,DM_DOI_TUONG!B:B,0)))</f>
        <v>Công ty CP Tuấn Ân Long An</v>
      </c>
      <c r="I192" s="69" t="str">
        <f>IFERROR(INDEX(DM_NGHIEP_VU!D:D,MATCH(J192&amp;K192,DM_NGHIEP_VU!G:G,0)),"")</f>
        <v>Nhập kho - nhập mua hàng ghi nhận công nợ</v>
      </c>
      <c r="J192" s="29" t="s">
        <v>4977</v>
      </c>
      <c r="K192" s="29" t="s">
        <v>4494</v>
      </c>
      <c r="L192" s="26">
        <v>15</v>
      </c>
      <c r="M192" s="26" t="s">
        <v>4547</v>
      </c>
      <c r="N192" s="26">
        <v>175900</v>
      </c>
      <c r="O192" s="7">
        <f t="shared" si="6"/>
        <v>2638500</v>
      </c>
      <c r="P192" s="52">
        <v>0.1</v>
      </c>
      <c r="Q192" s="7">
        <f t="shared" si="7"/>
        <v>263850</v>
      </c>
      <c r="R192" s="7">
        <f t="shared" si="8"/>
        <v>2902350</v>
      </c>
      <c r="S192" s="23">
        <v>150</v>
      </c>
      <c r="T192" s="23"/>
      <c r="U192" s="23"/>
      <c r="V192" s="23"/>
      <c r="W192" s="74"/>
    </row>
    <row r="193" spans="1:23" x14ac:dyDescent="0.25">
      <c r="A193" s="81">
        <v>45308</v>
      </c>
      <c r="B193" s="6" t="s">
        <v>2708</v>
      </c>
      <c r="C193" s="100" t="s">
        <v>5352</v>
      </c>
      <c r="D193" s="21" t="s">
        <v>4554</v>
      </c>
      <c r="E193" s="23" t="s">
        <v>453</v>
      </c>
      <c r="F193" s="27" t="str">
        <f>IF(E193="","",INDEX(DM_HANG_HOA!B:B,MATCH(E193,DM_HANG_HOA!A:A,0)))</f>
        <v>MCB   1 pha 32A  - 6KA - TA</v>
      </c>
      <c r="G193" s="26" t="s">
        <v>4545</v>
      </c>
      <c r="H193" s="27" t="str">
        <f>IF(G193="","",INDEX(DM_DOI_TUONG!C:C,MATCH(G193,DM_DOI_TUONG!B:B,0)))</f>
        <v>Công ty CP Tuấn Ân Long An</v>
      </c>
      <c r="I193" s="69" t="str">
        <f>IFERROR(INDEX(DM_NGHIEP_VU!D:D,MATCH(J193&amp;K193,DM_NGHIEP_VU!G:G,0)),"")</f>
        <v>Nhập kho - nhập mua hàng ghi nhận công nợ</v>
      </c>
      <c r="J193" s="29" t="s">
        <v>4977</v>
      </c>
      <c r="K193" s="29" t="s">
        <v>4494</v>
      </c>
      <c r="L193" s="26">
        <v>1001</v>
      </c>
      <c r="M193" s="26" t="s">
        <v>4547</v>
      </c>
      <c r="N193" s="26">
        <v>22800</v>
      </c>
      <c r="O193" s="7">
        <f t="shared" si="6"/>
        <v>22822800</v>
      </c>
      <c r="P193" s="52">
        <v>0.08</v>
      </c>
      <c r="Q193" s="7">
        <f t="shared" si="7"/>
        <v>1825824</v>
      </c>
      <c r="R193" s="7">
        <f t="shared" si="8"/>
        <v>24648624</v>
      </c>
      <c r="S193" s="23">
        <v>153</v>
      </c>
      <c r="T193" s="23"/>
      <c r="U193" s="23"/>
      <c r="V193" s="23"/>
      <c r="W193" s="74"/>
    </row>
    <row r="194" spans="1:23" x14ac:dyDescent="0.25">
      <c r="A194" s="81">
        <v>45308</v>
      </c>
      <c r="B194" s="6" t="s">
        <v>2708</v>
      </c>
      <c r="C194" s="100" t="s">
        <v>5352</v>
      </c>
      <c r="D194" s="21" t="s">
        <v>4554</v>
      </c>
      <c r="E194" s="23" t="s">
        <v>96</v>
      </c>
      <c r="F194" s="27" t="str">
        <f>IF(E194="","",INDEX(DM_HANG_HOA!B:B,MATCH(E194,DM_HANG_HOA!A:A,0)))</f>
        <v>LA 18KV - MCOV  15.3 - 10KA</v>
      </c>
      <c r="G194" s="26" t="s">
        <v>4545</v>
      </c>
      <c r="H194" s="27" t="str">
        <f>IF(G194="","",INDEX(DM_DOI_TUONG!C:C,MATCH(G194,DM_DOI_TUONG!B:B,0)))</f>
        <v>Công ty CP Tuấn Ân Long An</v>
      </c>
      <c r="I194" s="69" t="str">
        <f>IFERROR(INDEX(DM_NGHIEP_VU!D:D,MATCH(J194&amp;K194,DM_NGHIEP_VU!G:G,0)),"")</f>
        <v>Nhập kho - nhập mua hàng ghi nhận công nợ</v>
      </c>
      <c r="J194" s="29" t="s">
        <v>4977</v>
      </c>
      <c r="K194" s="29" t="s">
        <v>4494</v>
      </c>
      <c r="L194" s="26">
        <v>20</v>
      </c>
      <c r="M194" s="26" t="s">
        <v>4547</v>
      </c>
      <c r="N194" s="26">
        <v>732500</v>
      </c>
      <c r="O194" s="7">
        <f t="shared" si="6"/>
        <v>14650000</v>
      </c>
      <c r="P194" s="52">
        <v>0.08</v>
      </c>
      <c r="Q194" s="7">
        <f t="shared" si="7"/>
        <v>1172000</v>
      </c>
      <c r="R194" s="7">
        <f t="shared" si="8"/>
        <v>15822000</v>
      </c>
      <c r="S194" s="23">
        <v>153</v>
      </c>
      <c r="T194" s="23"/>
      <c r="U194" s="23"/>
      <c r="V194" s="23"/>
      <c r="W194" s="74"/>
    </row>
    <row r="195" spans="1:23" x14ac:dyDescent="0.25">
      <c r="A195" s="81">
        <v>45309</v>
      </c>
      <c r="B195" s="6" t="s">
        <v>2708</v>
      </c>
      <c r="C195" s="100" t="s">
        <v>5353</v>
      </c>
      <c r="D195" s="21" t="s">
        <v>4554</v>
      </c>
      <c r="E195" s="23" t="s">
        <v>6</v>
      </c>
      <c r="F195" s="27" t="str">
        <f>IF(E195="","",INDEX(DM_HANG_HOA!B:B,MATCH(E195,DM_HANG_HOA!A:A,0)))</f>
        <v>Fuselink 6K - Tuấn Ân</v>
      </c>
      <c r="G195" s="26" t="s">
        <v>4545</v>
      </c>
      <c r="H195" s="27" t="str">
        <f>IF(G195="","",INDEX(DM_DOI_TUONG!C:C,MATCH(G195,DM_DOI_TUONG!B:B,0)))</f>
        <v>Công ty CP Tuấn Ân Long An</v>
      </c>
      <c r="I195" s="69" t="str">
        <f>IFERROR(INDEX(DM_NGHIEP_VU!D:D,MATCH(J195&amp;K195,DM_NGHIEP_VU!G:G,0)),"")</f>
        <v>Nhập kho - nhập mua hàng ghi nhận công nợ</v>
      </c>
      <c r="J195" s="29" t="s">
        <v>4977</v>
      </c>
      <c r="K195" s="29" t="s">
        <v>4494</v>
      </c>
      <c r="L195" s="26">
        <v>50</v>
      </c>
      <c r="M195" s="26" t="s">
        <v>4547</v>
      </c>
      <c r="N195" s="26">
        <v>20700</v>
      </c>
      <c r="O195" s="7">
        <f t="shared" si="6"/>
        <v>1035000</v>
      </c>
      <c r="P195" s="52">
        <v>0.08</v>
      </c>
      <c r="Q195" s="7">
        <f t="shared" si="7"/>
        <v>82800</v>
      </c>
      <c r="R195" s="7">
        <f t="shared" si="8"/>
        <v>1117800</v>
      </c>
      <c r="S195" s="23">
        <v>164</v>
      </c>
      <c r="T195" s="23"/>
      <c r="U195" s="23"/>
      <c r="V195" s="23"/>
      <c r="W195" s="74"/>
    </row>
    <row r="196" spans="1:23" x14ac:dyDescent="0.25">
      <c r="A196" s="81">
        <v>45309</v>
      </c>
      <c r="B196" s="6" t="s">
        <v>2708</v>
      </c>
      <c r="C196" s="100" t="s">
        <v>5353</v>
      </c>
      <c r="D196" s="21" t="s">
        <v>4554</v>
      </c>
      <c r="E196" s="23" t="s">
        <v>8</v>
      </c>
      <c r="F196" s="27" t="str">
        <f>IF(E196="","",INDEX(DM_HANG_HOA!B:B,MATCH(E196,DM_HANG_HOA!A:A,0)))</f>
        <v>Fuselink 10K - Tuấn Ân</v>
      </c>
      <c r="G196" s="26" t="s">
        <v>4545</v>
      </c>
      <c r="H196" s="27" t="str">
        <f>IF(G196="","",INDEX(DM_DOI_TUONG!C:C,MATCH(G196,DM_DOI_TUONG!B:B,0)))</f>
        <v>Công ty CP Tuấn Ân Long An</v>
      </c>
      <c r="I196" s="69" t="str">
        <f>IFERROR(INDEX(DM_NGHIEP_VU!D:D,MATCH(J196&amp;K196,DM_NGHIEP_VU!G:G,0)),"")</f>
        <v>Nhập kho - nhập mua hàng ghi nhận công nợ</v>
      </c>
      <c r="J196" s="29" t="s">
        <v>4977</v>
      </c>
      <c r="K196" s="29" t="s">
        <v>4494</v>
      </c>
      <c r="L196" s="26">
        <v>50</v>
      </c>
      <c r="M196" s="26" t="s">
        <v>4547</v>
      </c>
      <c r="N196" s="26">
        <v>22700</v>
      </c>
      <c r="O196" s="7">
        <f t="shared" ref="O196:O259" si="9">+L196*N196</f>
        <v>1135000</v>
      </c>
      <c r="P196" s="52">
        <v>0.08</v>
      </c>
      <c r="Q196" s="7">
        <f t="shared" ref="Q196:Q259" si="10">+O196*P196</f>
        <v>90800</v>
      </c>
      <c r="R196" s="7">
        <f t="shared" ref="R196:R259" si="11">+O196+Q196</f>
        <v>1225800</v>
      </c>
      <c r="S196" s="23">
        <v>164</v>
      </c>
      <c r="T196" s="23"/>
      <c r="U196" s="23"/>
      <c r="V196" s="23"/>
      <c r="W196" s="74"/>
    </row>
    <row r="197" spans="1:23" x14ac:dyDescent="0.25">
      <c r="A197" s="81">
        <v>45309</v>
      </c>
      <c r="B197" s="6" t="s">
        <v>2708</v>
      </c>
      <c r="C197" s="100" t="s">
        <v>5353</v>
      </c>
      <c r="D197" s="21" t="s">
        <v>4554</v>
      </c>
      <c r="E197" s="23" t="s">
        <v>18</v>
      </c>
      <c r="F197" s="27" t="str">
        <f>IF(E197="","",INDEX(DM_HANG_HOA!B:B,MATCH(E197,DM_HANG_HOA!A:A,0)))</f>
        <v>Fuselink 80K - Tuấn Ân</v>
      </c>
      <c r="G197" s="26" t="s">
        <v>4545</v>
      </c>
      <c r="H197" s="27" t="str">
        <f>IF(G197="","",INDEX(DM_DOI_TUONG!C:C,MATCH(G197,DM_DOI_TUONG!B:B,0)))</f>
        <v>Công ty CP Tuấn Ân Long An</v>
      </c>
      <c r="I197" s="69" t="str">
        <f>IFERROR(INDEX(DM_NGHIEP_VU!D:D,MATCH(J197&amp;K197,DM_NGHIEP_VU!G:G,0)),"")</f>
        <v>Nhập kho - nhập mua hàng ghi nhận công nợ</v>
      </c>
      <c r="J197" s="29" t="s">
        <v>4977</v>
      </c>
      <c r="K197" s="29" t="s">
        <v>4494</v>
      </c>
      <c r="L197" s="26">
        <v>20</v>
      </c>
      <c r="M197" s="26" t="s">
        <v>4547</v>
      </c>
      <c r="N197" s="26">
        <v>67600</v>
      </c>
      <c r="O197" s="7">
        <f t="shared" si="9"/>
        <v>1352000</v>
      </c>
      <c r="P197" s="52">
        <v>0.08</v>
      </c>
      <c r="Q197" s="7">
        <f t="shared" si="10"/>
        <v>108160</v>
      </c>
      <c r="R197" s="7">
        <f t="shared" si="11"/>
        <v>1460160</v>
      </c>
      <c r="S197" s="23">
        <v>164</v>
      </c>
      <c r="T197" s="23"/>
      <c r="U197" s="23"/>
      <c r="V197" s="23"/>
      <c r="W197" s="74"/>
    </row>
    <row r="198" spans="1:23" x14ac:dyDescent="0.25">
      <c r="A198" s="81">
        <v>45309</v>
      </c>
      <c r="B198" s="6" t="s">
        <v>2708</v>
      </c>
      <c r="C198" s="100" t="s">
        <v>5353</v>
      </c>
      <c r="D198" s="21" t="s">
        <v>4554</v>
      </c>
      <c r="E198" s="23" t="s">
        <v>71</v>
      </c>
      <c r="F198" s="27" t="str">
        <f>IF(E198="","",INDEX(DM_HANG_HOA!B:B,MATCH(E198,DM_HANG_HOA!A:A,0)))</f>
        <v>LBFCO 200A - 27KV-150KV BIL - sứ (không bass)</v>
      </c>
      <c r="G198" s="26" t="s">
        <v>4545</v>
      </c>
      <c r="H198" s="27" t="str">
        <f>IF(G198="","",INDEX(DM_DOI_TUONG!C:C,MATCH(G198,DM_DOI_TUONG!B:B,0)))</f>
        <v>Công ty CP Tuấn Ân Long An</v>
      </c>
      <c r="I198" s="69" t="str">
        <f>IFERROR(INDEX(DM_NGHIEP_VU!D:D,MATCH(J198&amp;K198,DM_NGHIEP_VU!G:G,0)),"")</f>
        <v>Nhập kho - nhập mua hàng ghi nhận công nợ</v>
      </c>
      <c r="J198" s="29" t="s">
        <v>4977</v>
      </c>
      <c r="K198" s="29" t="s">
        <v>4494</v>
      </c>
      <c r="L198" s="26">
        <v>2</v>
      </c>
      <c r="M198" s="26" t="s">
        <v>4547</v>
      </c>
      <c r="N198" s="26">
        <v>1346100</v>
      </c>
      <c r="O198" s="7">
        <f t="shared" si="9"/>
        <v>2692200</v>
      </c>
      <c r="P198" s="52">
        <v>0.08</v>
      </c>
      <c r="Q198" s="7">
        <f t="shared" si="10"/>
        <v>215376</v>
      </c>
      <c r="R198" s="7">
        <f t="shared" si="11"/>
        <v>2907576</v>
      </c>
      <c r="S198" s="23">
        <v>164</v>
      </c>
      <c r="T198" s="23"/>
      <c r="U198" s="23"/>
      <c r="V198" s="23"/>
      <c r="W198" s="74"/>
    </row>
    <row r="199" spans="1:23" x14ac:dyDescent="0.25">
      <c r="A199" s="81">
        <v>45309</v>
      </c>
      <c r="B199" s="6" t="s">
        <v>2708</v>
      </c>
      <c r="C199" s="100" t="s">
        <v>5353</v>
      </c>
      <c r="D199" s="21" t="s">
        <v>4554</v>
      </c>
      <c r="E199" s="23" t="s">
        <v>78</v>
      </c>
      <c r="F199" s="27" t="str">
        <f>IF(E199="","",INDEX(DM_HANG_HOA!B:B,MATCH(E199,DM_HANG_HOA!A:A,0)))</f>
        <v>Bass FCO</v>
      </c>
      <c r="G199" s="26" t="s">
        <v>4545</v>
      </c>
      <c r="H199" s="27" t="str">
        <f>IF(G199="","",INDEX(DM_DOI_TUONG!C:C,MATCH(G199,DM_DOI_TUONG!B:B,0)))</f>
        <v>Công ty CP Tuấn Ân Long An</v>
      </c>
      <c r="I199" s="69" t="str">
        <f>IFERROR(INDEX(DM_NGHIEP_VU!D:D,MATCH(J199&amp;K199,DM_NGHIEP_VU!G:G,0)),"")</f>
        <v>Nhập kho - nhập mua hàng ghi nhận công nợ</v>
      </c>
      <c r="J199" s="29" t="s">
        <v>4977</v>
      </c>
      <c r="K199" s="29" t="s">
        <v>4494</v>
      </c>
      <c r="L199" s="26">
        <v>2</v>
      </c>
      <c r="M199" s="26" t="s">
        <v>4547</v>
      </c>
      <c r="N199" s="26">
        <v>52800</v>
      </c>
      <c r="O199" s="7">
        <f t="shared" si="9"/>
        <v>105600</v>
      </c>
      <c r="P199" s="52">
        <v>0.08</v>
      </c>
      <c r="Q199" s="7">
        <f t="shared" si="10"/>
        <v>8448</v>
      </c>
      <c r="R199" s="7">
        <f t="shared" si="11"/>
        <v>114048</v>
      </c>
      <c r="S199" s="23">
        <v>164</v>
      </c>
      <c r="T199" s="23"/>
      <c r="U199" s="23"/>
      <c r="V199" s="23"/>
      <c r="W199" s="74"/>
    </row>
    <row r="200" spans="1:23" x14ac:dyDescent="0.25">
      <c r="A200" s="81">
        <v>45309</v>
      </c>
      <c r="B200" s="6" t="s">
        <v>2708</v>
      </c>
      <c r="C200" s="100" t="s">
        <v>5353</v>
      </c>
      <c r="D200" s="21" t="s">
        <v>4554</v>
      </c>
      <c r="E200" s="23" t="s">
        <v>80</v>
      </c>
      <c r="F200" s="27" t="str">
        <f>IF(E200="","",INDEX(DM_HANG_HOA!B:B,MATCH(E200,DM_HANG_HOA!A:A,0)))</f>
        <v>Cần   FCO   100A - 27KV</v>
      </c>
      <c r="G200" s="26" t="s">
        <v>4545</v>
      </c>
      <c r="H200" s="27" t="str">
        <f>IF(G200="","",INDEX(DM_DOI_TUONG!C:C,MATCH(G200,DM_DOI_TUONG!B:B,0)))</f>
        <v>Công ty CP Tuấn Ân Long An</v>
      </c>
      <c r="I200" s="69" t="str">
        <f>IFERROR(INDEX(DM_NGHIEP_VU!D:D,MATCH(J200&amp;K200,DM_NGHIEP_VU!G:G,0)),"")</f>
        <v>Nhập kho - nhập mua hàng ghi nhận công nợ</v>
      </c>
      <c r="J200" s="29" t="s">
        <v>4977</v>
      </c>
      <c r="K200" s="29" t="s">
        <v>4494</v>
      </c>
      <c r="L200" s="26">
        <v>6</v>
      </c>
      <c r="M200" s="26" t="s">
        <v>4547</v>
      </c>
      <c r="N200" s="26">
        <v>517000</v>
      </c>
      <c r="O200" s="7">
        <f t="shared" si="9"/>
        <v>3102000</v>
      </c>
      <c r="P200" s="52">
        <v>0.08</v>
      </c>
      <c r="Q200" s="7">
        <f t="shared" si="10"/>
        <v>248160</v>
      </c>
      <c r="R200" s="7">
        <f t="shared" si="11"/>
        <v>3350160</v>
      </c>
      <c r="S200" s="23">
        <v>164</v>
      </c>
      <c r="T200" s="23"/>
      <c r="U200" s="23"/>
      <c r="V200" s="23"/>
      <c r="W200" s="74"/>
    </row>
    <row r="201" spans="1:23" x14ac:dyDescent="0.25">
      <c r="A201" s="81">
        <v>45309</v>
      </c>
      <c r="B201" s="6" t="s">
        <v>2708</v>
      </c>
      <c r="C201" s="100" t="s">
        <v>5353</v>
      </c>
      <c r="D201" s="21" t="s">
        <v>4554</v>
      </c>
      <c r="E201" s="23" t="s">
        <v>681</v>
      </c>
      <c r="F201" s="27" t="str">
        <f>IF(E201="","",INDEX(DM_HANG_HOA!B:B,MATCH(E201,DM_HANG_HOA!A:A,0)))</f>
        <v>Hộp phân phối nhỏ 6 MCB (boulon vis xi niken)</v>
      </c>
      <c r="G201" s="26" t="s">
        <v>4545</v>
      </c>
      <c r="H201" s="27" t="str">
        <f>IF(G201="","",INDEX(DM_DOI_TUONG!C:C,MATCH(G201,DM_DOI_TUONG!B:B,0)))</f>
        <v>Công ty CP Tuấn Ân Long An</v>
      </c>
      <c r="I201" s="69" t="str">
        <f>IFERROR(INDEX(DM_NGHIEP_VU!D:D,MATCH(J201&amp;K201,DM_NGHIEP_VU!G:G,0)),"")</f>
        <v>Nhập kho - nhập mua hàng ghi nhận công nợ</v>
      </c>
      <c r="J201" s="29" t="s">
        <v>4977</v>
      </c>
      <c r="K201" s="29" t="s">
        <v>4494</v>
      </c>
      <c r="L201" s="26">
        <v>97</v>
      </c>
      <c r="M201" s="26" t="s">
        <v>4547</v>
      </c>
      <c r="N201" s="26">
        <v>203700</v>
      </c>
      <c r="O201" s="7">
        <f t="shared" si="9"/>
        <v>19758900</v>
      </c>
      <c r="P201" s="52">
        <v>0.08</v>
      </c>
      <c r="Q201" s="7">
        <f t="shared" si="10"/>
        <v>1580712</v>
      </c>
      <c r="R201" s="7">
        <f t="shared" si="11"/>
        <v>21339612</v>
      </c>
      <c r="S201" s="23">
        <v>164</v>
      </c>
      <c r="T201" s="23"/>
      <c r="U201" s="23"/>
      <c r="V201" s="23"/>
      <c r="W201" s="74"/>
    </row>
    <row r="202" spans="1:23" x14ac:dyDescent="0.25">
      <c r="A202" s="81">
        <v>45309</v>
      </c>
      <c r="B202" s="6" t="s">
        <v>2708</v>
      </c>
      <c r="C202" s="100" t="s">
        <v>5353</v>
      </c>
      <c r="D202" s="21" t="s">
        <v>4554</v>
      </c>
      <c r="E202" s="23" t="s">
        <v>456</v>
      </c>
      <c r="F202" s="27" t="str">
        <f>IF(E202="","",INDEX(DM_HANG_HOA!B:B,MATCH(E202,DM_HANG_HOA!A:A,0)))</f>
        <v>MCB   1 pha 63A  - 6KA -TA</v>
      </c>
      <c r="G202" s="26" t="s">
        <v>4545</v>
      </c>
      <c r="H202" s="27" t="str">
        <f>IF(G202="","",INDEX(DM_DOI_TUONG!C:C,MATCH(G202,DM_DOI_TUONG!B:B,0)))</f>
        <v>Công ty CP Tuấn Ân Long An</v>
      </c>
      <c r="I202" s="69" t="str">
        <f>IFERROR(INDEX(DM_NGHIEP_VU!D:D,MATCH(J202&amp;K202,DM_NGHIEP_VU!G:G,0)),"")</f>
        <v>Nhập kho - nhập mua hàng ghi nhận công nợ</v>
      </c>
      <c r="J202" s="29" t="s">
        <v>4977</v>
      </c>
      <c r="K202" s="29" t="s">
        <v>4494</v>
      </c>
      <c r="L202" s="26">
        <v>600</v>
      </c>
      <c r="M202" s="26" t="s">
        <v>4547</v>
      </c>
      <c r="N202" s="26">
        <v>28500</v>
      </c>
      <c r="O202" s="7">
        <f t="shared" si="9"/>
        <v>17100000</v>
      </c>
      <c r="P202" s="52">
        <v>0.08</v>
      </c>
      <c r="Q202" s="7">
        <f t="shared" si="10"/>
        <v>1368000</v>
      </c>
      <c r="R202" s="7">
        <f t="shared" si="11"/>
        <v>18468000</v>
      </c>
      <c r="S202" s="23">
        <v>164</v>
      </c>
      <c r="T202" s="23"/>
      <c r="U202" s="23"/>
      <c r="V202" s="23"/>
      <c r="W202" s="74"/>
    </row>
    <row r="203" spans="1:23" x14ac:dyDescent="0.25">
      <c r="A203" s="81">
        <v>45309</v>
      </c>
      <c r="B203" s="6" t="s">
        <v>2708</v>
      </c>
      <c r="C203" s="100" t="s">
        <v>5353</v>
      </c>
      <c r="D203" s="21" t="s">
        <v>4554</v>
      </c>
      <c r="E203" s="23" t="s">
        <v>192</v>
      </c>
      <c r="F203" s="27" t="str">
        <f>IF(E203="","",INDEX(DM_HANG_HOA!B:B,MATCH(E203,DM_HANG_HOA!A:A,0)))</f>
        <v>Chuỗi treo 24Kv - 120KN, Polymer</v>
      </c>
      <c r="G203" s="26" t="s">
        <v>4545</v>
      </c>
      <c r="H203" s="27" t="str">
        <f>IF(G203="","",INDEX(DM_DOI_TUONG!C:C,MATCH(G203,DM_DOI_TUONG!B:B,0)))</f>
        <v>Công ty CP Tuấn Ân Long An</v>
      </c>
      <c r="I203" s="69" t="str">
        <f>IFERROR(INDEX(DM_NGHIEP_VU!D:D,MATCH(J203&amp;K203,DM_NGHIEP_VU!G:G,0)),"")</f>
        <v>Nhập kho - nhập mua hàng ghi nhận công nợ</v>
      </c>
      <c r="J203" s="29" t="s">
        <v>4977</v>
      </c>
      <c r="K203" s="29" t="s">
        <v>4494</v>
      </c>
      <c r="L203" s="26">
        <v>30</v>
      </c>
      <c r="M203" s="26" t="s">
        <v>4547</v>
      </c>
      <c r="N203" s="26">
        <v>227700</v>
      </c>
      <c r="O203" s="7">
        <f t="shared" si="9"/>
        <v>6831000</v>
      </c>
      <c r="P203" s="52">
        <v>0.08</v>
      </c>
      <c r="Q203" s="7">
        <f t="shared" si="10"/>
        <v>546480</v>
      </c>
      <c r="R203" s="7">
        <f t="shared" si="11"/>
        <v>7377480</v>
      </c>
      <c r="S203" s="23">
        <v>164</v>
      </c>
      <c r="T203" s="23"/>
      <c r="U203" s="23"/>
      <c r="V203" s="23"/>
      <c r="W203" s="74"/>
    </row>
    <row r="204" spans="1:23" x14ac:dyDescent="0.25">
      <c r="A204" s="81">
        <v>45309</v>
      </c>
      <c r="B204" s="6" t="s">
        <v>2708</v>
      </c>
      <c r="C204" s="100" t="s">
        <v>5353</v>
      </c>
      <c r="D204" s="21" t="s">
        <v>4554</v>
      </c>
      <c r="E204" s="23" t="s">
        <v>199</v>
      </c>
      <c r="F204" s="27" t="str">
        <f>IF(E204="","",INDEX(DM_HANG_HOA!B:B,MATCH(E204,DM_HANG_HOA!A:A,0)))</f>
        <v>Pin post/Line post 24Kv- 680, Polymer có kẹp (không ty)</v>
      </c>
      <c r="G204" s="26" t="s">
        <v>4545</v>
      </c>
      <c r="H204" s="27" t="str">
        <f>IF(G204="","",INDEX(DM_DOI_TUONG!C:C,MATCH(G204,DM_DOI_TUONG!B:B,0)))</f>
        <v>Công ty CP Tuấn Ân Long An</v>
      </c>
      <c r="I204" s="69" t="str">
        <f>IFERROR(INDEX(DM_NGHIEP_VU!D:D,MATCH(J204&amp;K204,DM_NGHIEP_VU!G:G,0)),"")</f>
        <v>Nhập kho - nhập mua hàng ghi nhận công nợ</v>
      </c>
      <c r="J204" s="29" t="s">
        <v>4977</v>
      </c>
      <c r="K204" s="29" t="s">
        <v>4494</v>
      </c>
      <c r="L204" s="26">
        <v>120</v>
      </c>
      <c r="M204" s="26" t="s">
        <v>4547</v>
      </c>
      <c r="N204" s="26">
        <v>197400</v>
      </c>
      <c r="O204" s="7">
        <f t="shared" si="9"/>
        <v>23688000</v>
      </c>
      <c r="P204" s="52">
        <v>0.08</v>
      </c>
      <c r="Q204" s="7">
        <f t="shared" si="10"/>
        <v>1895040</v>
      </c>
      <c r="R204" s="7">
        <f t="shared" si="11"/>
        <v>25583040</v>
      </c>
      <c r="S204" s="23">
        <v>164</v>
      </c>
      <c r="T204" s="23"/>
      <c r="U204" s="23"/>
      <c r="V204" s="23"/>
      <c r="W204" s="74"/>
    </row>
    <row r="205" spans="1:23" x14ac:dyDescent="0.25">
      <c r="A205" s="81">
        <v>45309</v>
      </c>
      <c r="B205" s="6" t="s">
        <v>2708</v>
      </c>
      <c r="C205" s="100" t="s">
        <v>5353</v>
      </c>
      <c r="D205" s="21" t="s">
        <v>4554</v>
      </c>
      <c r="E205" s="23" t="s">
        <v>203</v>
      </c>
      <c r="F205" s="27" t="str">
        <f>IF(E205="","",INDEX(DM_HANG_HOA!B:B,MATCH(E205,DM_HANG_HOA!A:A,0)))</f>
        <v>Ty Pin post/Line post 24Kv- 35Kv, M20 dài 180mm</v>
      </c>
      <c r="G205" s="26" t="s">
        <v>4545</v>
      </c>
      <c r="H205" s="27" t="str">
        <f>IF(G205="","",INDEX(DM_DOI_TUONG!C:C,MATCH(G205,DM_DOI_TUONG!B:B,0)))</f>
        <v>Công ty CP Tuấn Ân Long An</v>
      </c>
      <c r="I205" s="69" t="str">
        <f>IFERROR(INDEX(DM_NGHIEP_VU!D:D,MATCH(J205&amp;K205,DM_NGHIEP_VU!G:G,0)),"")</f>
        <v>Nhập kho - nhập mua hàng ghi nhận công nợ</v>
      </c>
      <c r="J205" s="29" t="s">
        <v>4977</v>
      </c>
      <c r="K205" s="29" t="s">
        <v>4494</v>
      </c>
      <c r="L205" s="26">
        <v>120</v>
      </c>
      <c r="M205" s="26" t="s">
        <v>4547</v>
      </c>
      <c r="N205" s="26">
        <v>35400</v>
      </c>
      <c r="O205" s="7">
        <f t="shared" si="9"/>
        <v>4248000</v>
      </c>
      <c r="P205" s="52">
        <v>0.1</v>
      </c>
      <c r="Q205" s="7">
        <f t="shared" si="10"/>
        <v>424800</v>
      </c>
      <c r="R205" s="7">
        <f t="shared" si="11"/>
        <v>4672800</v>
      </c>
      <c r="S205" s="23">
        <v>165</v>
      </c>
      <c r="T205" s="23"/>
      <c r="U205" s="23"/>
      <c r="V205" s="23"/>
      <c r="W205" s="74"/>
    </row>
    <row r="206" spans="1:23" x14ac:dyDescent="0.25">
      <c r="A206" s="81">
        <v>45309</v>
      </c>
      <c r="B206" s="6" t="s">
        <v>2708</v>
      </c>
      <c r="C206" s="100" t="s">
        <v>5353</v>
      </c>
      <c r="D206" s="21" t="s">
        <v>4554</v>
      </c>
      <c r="E206" s="23" t="s">
        <v>1378</v>
      </c>
      <c r="F206" s="27" t="str">
        <f>IF(E206="","",INDEX(DM_HANG_HOA!B:B,MATCH(E206,DM_HANG_HOA!A:A,0)))</f>
        <v>Cosse ép Cu 70mm2-N dài 72mm chiều dài ép dây 38mm</v>
      </c>
      <c r="G206" s="26" t="s">
        <v>4545</v>
      </c>
      <c r="H206" s="27" t="str">
        <f>IF(G206="","",INDEX(DM_DOI_TUONG!C:C,MATCH(G206,DM_DOI_TUONG!B:B,0)))</f>
        <v>Công ty CP Tuấn Ân Long An</v>
      </c>
      <c r="I206" s="69" t="str">
        <f>IFERROR(INDEX(DM_NGHIEP_VU!D:D,MATCH(J206&amp;K206,DM_NGHIEP_VU!G:G,0)),"")</f>
        <v>Nhập kho - nhập mua hàng ghi nhận công nợ</v>
      </c>
      <c r="J206" s="29" t="s">
        <v>4977</v>
      </c>
      <c r="K206" s="29" t="s">
        <v>4494</v>
      </c>
      <c r="L206" s="26">
        <v>100</v>
      </c>
      <c r="M206" s="26" t="s">
        <v>4547</v>
      </c>
      <c r="N206" s="26">
        <v>22300</v>
      </c>
      <c r="O206" s="7">
        <f t="shared" si="9"/>
        <v>2230000</v>
      </c>
      <c r="P206" s="52">
        <v>0.1</v>
      </c>
      <c r="Q206" s="7">
        <f t="shared" si="10"/>
        <v>223000</v>
      </c>
      <c r="R206" s="7">
        <f t="shared" si="11"/>
        <v>2453000</v>
      </c>
      <c r="S206" s="23">
        <v>165</v>
      </c>
      <c r="T206" s="23"/>
      <c r="U206" s="23"/>
      <c r="V206" s="23"/>
      <c r="W206" s="74"/>
    </row>
    <row r="207" spans="1:23" x14ac:dyDescent="0.25">
      <c r="A207" s="81">
        <v>45309</v>
      </c>
      <c r="B207" s="6" t="s">
        <v>2708</v>
      </c>
      <c r="C207" s="100" t="s">
        <v>5353</v>
      </c>
      <c r="D207" s="21" t="s">
        <v>4554</v>
      </c>
      <c r="E207" s="23" t="s">
        <v>1382</v>
      </c>
      <c r="F207" s="27" t="str">
        <f>IF(E207="","",INDEX(DM_HANG_HOA!B:B,MATCH(E207,DM_HANG_HOA!A:A,0)))</f>
        <v>Cosse ép Cu 95mm2-N dài 81mm chiều dài ép dây 42mm</v>
      </c>
      <c r="G207" s="26" t="s">
        <v>4545</v>
      </c>
      <c r="H207" s="27" t="str">
        <f>IF(G207="","",INDEX(DM_DOI_TUONG!C:C,MATCH(G207,DM_DOI_TUONG!B:B,0)))</f>
        <v>Công ty CP Tuấn Ân Long An</v>
      </c>
      <c r="I207" s="69" t="str">
        <f>IFERROR(INDEX(DM_NGHIEP_VU!D:D,MATCH(J207&amp;K207,DM_NGHIEP_VU!G:G,0)),"")</f>
        <v>Nhập kho - nhập mua hàng ghi nhận công nợ</v>
      </c>
      <c r="J207" s="29" t="s">
        <v>4977</v>
      </c>
      <c r="K207" s="29" t="s">
        <v>4494</v>
      </c>
      <c r="L207" s="26">
        <v>100</v>
      </c>
      <c r="M207" s="26" t="s">
        <v>4547</v>
      </c>
      <c r="N207" s="26">
        <v>32200</v>
      </c>
      <c r="O207" s="7">
        <f t="shared" si="9"/>
        <v>3220000</v>
      </c>
      <c r="P207" s="52">
        <v>0.1</v>
      </c>
      <c r="Q207" s="7">
        <f t="shared" si="10"/>
        <v>322000</v>
      </c>
      <c r="R207" s="7">
        <f t="shared" si="11"/>
        <v>3542000</v>
      </c>
      <c r="S207" s="23">
        <v>165</v>
      </c>
      <c r="T207" s="23"/>
      <c r="U207" s="23"/>
      <c r="V207" s="23"/>
      <c r="W207" s="74"/>
    </row>
    <row r="208" spans="1:23" x14ac:dyDescent="0.25">
      <c r="A208" s="81">
        <v>45309</v>
      </c>
      <c r="B208" s="6" t="s">
        <v>2708</v>
      </c>
      <c r="C208" s="100" t="s">
        <v>5353</v>
      </c>
      <c r="D208" s="21" t="s">
        <v>4554</v>
      </c>
      <c r="E208" s="23" t="s">
        <v>1125</v>
      </c>
      <c r="F208" s="27" t="str">
        <f>IF(E208="","",INDEX(DM_HANG_HOA!B:B,MATCH(E208,DM_HANG_HOA!A:A,0)))</f>
        <v>Cosse ép Cu-Al  300mm2-N-TA dài 130mm chiều dài ép dây 70mm</v>
      </c>
      <c r="G208" s="26" t="s">
        <v>4545</v>
      </c>
      <c r="H208" s="27" t="str">
        <f>IF(G208="","",INDEX(DM_DOI_TUONG!C:C,MATCH(G208,DM_DOI_TUONG!B:B,0)))</f>
        <v>Công ty CP Tuấn Ân Long An</v>
      </c>
      <c r="I208" s="69" t="str">
        <f>IFERROR(INDEX(DM_NGHIEP_VU!D:D,MATCH(J208&amp;K208,DM_NGHIEP_VU!G:G,0)),"")</f>
        <v>Nhập kho - nhập mua hàng ghi nhận công nợ</v>
      </c>
      <c r="J208" s="29" t="s">
        <v>4977</v>
      </c>
      <c r="K208" s="29" t="s">
        <v>4494</v>
      </c>
      <c r="L208" s="26">
        <v>7</v>
      </c>
      <c r="M208" s="26" t="s">
        <v>4547</v>
      </c>
      <c r="N208" s="26">
        <v>146500</v>
      </c>
      <c r="O208" s="7">
        <f t="shared" si="9"/>
        <v>1025500</v>
      </c>
      <c r="P208" s="52">
        <v>0.1</v>
      </c>
      <c r="Q208" s="7">
        <f t="shared" si="10"/>
        <v>102550</v>
      </c>
      <c r="R208" s="7">
        <f t="shared" si="11"/>
        <v>1128050</v>
      </c>
      <c r="S208" s="23">
        <v>165</v>
      </c>
      <c r="T208" s="23"/>
      <c r="U208" s="23"/>
      <c r="V208" s="23"/>
      <c r="W208" s="74"/>
    </row>
    <row r="209" spans="1:23" x14ac:dyDescent="0.25">
      <c r="A209" s="81">
        <v>45309</v>
      </c>
      <c r="B209" s="6" t="s">
        <v>2708</v>
      </c>
      <c r="C209" s="100" t="s">
        <v>5353</v>
      </c>
      <c r="D209" s="21" t="s">
        <v>4554</v>
      </c>
      <c r="E209" s="23" t="s">
        <v>1510</v>
      </c>
      <c r="F209" s="27" t="str">
        <f>IF(E209="","",INDEX(DM_HANG_HOA!B:B,MATCH(E209,DM_HANG_HOA!A:A,0)))</f>
        <v>Cosse ép AL 70mm2-N</v>
      </c>
      <c r="G209" s="26" t="s">
        <v>4545</v>
      </c>
      <c r="H209" s="27" t="str">
        <f>IF(G209="","",INDEX(DM_DOI_TUONG!C:C,MATCH(G209,DM_DOI_TUONG!B:B,0)))</f>
        <v>Công ty CP Tuấn Ân Long An</v>
      </c>
      <c r="I209" s="69" t="str">
        <f>IFERROR(INDEX(DM_NGHIEP_VU!D:D,MATCH(J209&amp;K209,DM_NGHIEP_VU!G:G,0)),"")</f>
        <v>Nhập kho - nhập mua hàng ghi nhận công nợ</v>
      </c>
      <c r="J209" s="29" t="s">
        <v>4977</v>
      </c>
      <c r="K209" s="29" t="s">
        <v>4494</v>
      </c>
      <c r="L209" s="26">
        <v>100</v>
      </c>
      <c r="M209" s="26" t="s">
        <v>4547</v>
      </c>
      <c r="N209" s="26">
        <v>4400</v>
      </c>
      <c r="O209" s="7">
        <f t="shared" si="9"/>
        <v>440000</v>
      </c>
      <c r="P209" s="52">
        <v>0.1</v>
      </c>
      <c r="Q209" s="7">
        <f t="shared" si="10"/>
        <v>44000</v>
      </c>
      <c r="R209" s="7">
        <f t="shared" si="11"/>
        <v>484000</v>
      </c>
      <c r="S209" s="23">
        <v>165</v>
      </c>
      <c r="T209" s="23"/>
      <c r="U209" s="23"/>
      <c r="V209" s="23"/>
      <c r="W209" s="74"/>
    </row>
    <row r="210" spans="1:23" x14ac:dyDescent="0.25">
      <c r="A210" s="81">
        <v>45309</v>
      </c>
      <c r="B210" s="6" t="s">
        <v>2708</v>
      </c>
      <c r="C210" s="100" t="s">
        <v>5353</v>
      </c>
      <c r="D210" s="21" t="s">
        <v>4554</v>
      </c>
      <c r="E210" s="23" t="s">
        <v>863</v>
      </c>
      <c r="F210" s="27" t="str">
        <f>IF(E210="","",INDEX(DM_HANG_HOA!B:B,MATCH(E210,DM_HANG_HOA!A:A,0)))</f>
        <v>Hộp 4 điện kế cơ, 1 pha - Compositer (loại nhỏ, boulon vis xi niken), 2 cửa thao tác</v>
      </c>
      <c r="G210" s="26" t="s">
        <v>4545</v>
      </c>
      <c r="H210" s="27" t="str">
        <f>IF(G210="","",INDEX(DM_DOI_TUONG!C:C,MATCH(G210,DM_DOI_TUONG!B:B,0)))</f>
        <v>Công ty CP Tuấn Ân Long An</v>
      </c>
      <c r="I210" s="69" t="str">
        <f>IFERROR(INDEX(DM_NGHIEP_VU!D:D,MATCH(J210&amp;K210,DM_NGHIEP_VU!G:G,0)),"")</f>
        <v>Nhập kho - nhập mua hàng ghi nhận công nợ</v>
      </c>
      <c r="J210" s="29" t="s">
        <v>4977</v>
      </c>
      <c r="K210" s="29" t="s">
        <v>4494</v>
      </c>
      <c r="L210" s="26">
        <v>8</v>
      </c>
      <c r="M210" s="26" t="s">
        <v>4547</v>
      </c>
      <c r="N210" s="26">
        <v>331600</v>
      </c>
      <c r="O210" s="7">
        <f t="shared" si="9"/>
        <v>2652800</v>
      </c>
      <c r="P210" s="52">
        <v>0.08</v>
      </c>
      <c r="Q210" s="7">
        <f t="shared" si="10"/>
        <v>212224</v>
      </c>
      <c r="R210" s="7">
        <f t="shared" si="11"/>
        <v>2865024</v>
      </c>
      <c r="S210" s="23">
        <v>164</v>
      </c>
      <c r="T210" s="23"/>
      <c r="U210" s="23"/>
      <c r="V210" s="23"/>
      <c r="W210" s="74"/>
    </row>
    <row r="211" spans="1:23" x14ac:dyDescent="0.25">
      <c r="A211" s="81">
        <v>45309</v>
      </c>
      <c r="B211" s="6" t="s">
        <v>2708</v>
      </c>
      <c r="C211" s="100" t="s">
        <v>5353</v>
      </c>
      <c r="D211" s="21" t="s">
        <v>4554</v>
      </c>
      <c r="E211" s="23" t="s">
        <v>878</v>
      </c>
      <c r="F211" s="27" t="str">
        <f>IF(E211="","",INDEX(DM_HANG_HOA!B:B,MATCH(E211,DM_HANG_HOA!A:A,0)))</f>
        <v>Phụ kiện treo hộp 2-4 công tơ 1 pha, 1 công tơ 3 pha lên trụ</v>
      </c>
      <c r="G211" s="26" t="s">
        <v>4545</v>
      </c>
      <c r="H211" s="27" t="str">
        <f>IF(G211="","",INDEX(DM_DOI_TUONG!C:C,MATCH(G211,DM_DOI_TUONG!B:B,0)))</f>
        <v>Công ty CP Tuấn Ân Long An</v>
      </c>
      <c r="I211" s="69" t="str">
        <f>IFERROR(INDEX(DM_NGHIEP_VU!D:D,MATCH(J211&amp;K211,DM_NGHIEP_VU!G:G,0)),"")</f>
        <v>Nhập kho - nhập mua hàng ghi nhận công nợ</v>
      </c>
      <c r="J211" s="29" t="s">
        <v>4977</v>
      </c>
      <c r="K211" s="29" t="s">
        <v>4494</v>
      </c>
      <c r="L211" s="26">
        <v>8</v>
      </c>
      <c r="M211" s="26" t="s">
        <v>4547</v>
      </c>
      <c r="N211" s="26">
        <v>18000</v>
      </c>
      <c r="O211" s="7">
        <f t="shared" si="9"/>
        <v>144000</v>
      </c>
      <c r="P211" s="52">
        <v>0.08</v>
      </c>
      <c r="Q211" s="7">
        <f t="shared" si="10"/>
        <v>11520</v>
      </c>
      <c r="R211" s="7">
        <f t="shared" si="11"/>
        <v>155520</v>
      </c>
      <c r="S211" s="23">
        <v>164</v>
      </c>
      <c r="T211" s="23"/>
      <c r="U211" s="23"/>
      <c r="V211" s="23"/>
      <c r="W211" s="74"/>
    </row>
    <row r="212" spans="1:23" x14ac:dyDescent="0.25">
      <c r="A212" s="81">
        <v>45309</v>
      </c>
      <c r="B212" s="6" t="s">
        <v>2708</v>
      </c>
      <c r="C212" s="100" t="s">
        <v>5353</v>
      </c>
      <c r="D212" s="21" t="s">
        <v>4554</v>
      </c>
      <c r="E212" s="23" t="s">
        <v>3280</v>
      </c>
      <c r="F212" s="27" t="str">
        <f>IF(E212="","",INDEX(DM_HANG_HOA!B:B,MATCH(E212,DM_HANG_HOA!A:A,0)))</f>
        <v>Hộp 6 điện kế cơ, 1 pha - Compositer (boulon vis xi niken), 2 cửa thao tác</v>
      </c>
      <c r="G212" s="26" t="s">
        <v>4545</v>
      </c>
      <c r="H212" s="27" t="str">
        <f>IF(G212="","",INDEX(DM_DOI_TUONG!C:C,MATCH(G212,DM_DOI_TUONG!B:B,0)))</f>
        <v>Công ty CP Tuấn Ân Long An</v>
      </c>
      <c r="I212" s="69" t="str">
        <f>IFERROR(INDEX(DM_NGHIEP_VU!D:D,MATCH(J212&amp;K212,DM_NGHIEP_VU!G:G,0)),"")</f>
        <v>Nhập kho - nhập mua hàng ghi nhận công nợ</v>
      </c>
      <c r="J212" s="29" t="s">
        <v>4977</v>
      </c>
      <c r="K212" s="29" t="s">
        <v>4494</v>
      </c>
      <c r="L212" s="26">
        <v>15</v>
      </c>
      <c r="M212" s="26" t="s">
        <v>4547</v>
      </c>
      <c r="N212" s="26">
        <v>469700</v>
      </c>
      <c r="O212" s="7">
        <f t="shared" si="9"/>
        <v>7045500</v>
      </c>
      <c r="P212" s="52">
        <v>0.08</v>
      </c>
      <c r="Q212" s="7">
        <f t="shared" si="10"/>
        <v>563640</v>
      </c>
      <c r="R212" s="7">
        <f t="shared" si="11"/>
        <v>7609140</v>
      </c>
      <c r="S212" s="23">
        <v>164</v>
      </c>
      <c r="T212" s="23"/>
      <c r="U212" s="23"/>
      <c r="V212" s="23"/>
      <c r="W212" s="74"/>
    </row>
    <row r="213" spans="1:23" x14ac:dyDescent="0.25">
      <c r="A213" s="81">
        <v>45309</v>
      </c>
      <c r="B213" s="6" t="s">
        <v>2708</v>
      </c>
      <c r="C213" s="100" t="s">
        <v>5353</v>
      </c>
      <c r="D213" s="21" t="s">
        <v>4554</v>
      </c>
      <c r="E213" s="23" t="s">
        <v>882</v>
      </c>
      <c r="F213" s="27" t="str">
        <f>IF(E213="","",INDEX(DM_HANG_HOA!B:B,MATCH(E213,DM_HANG_HOA!A:A,0)))</f>
        <v>Phụ kiện treo hộp 6 công tơ 1 pha lên trụ</v>
      </c>
      <c r="G213" s="26" t="s">
        <v>4545</v>
      </c>
      <c r="H213" s="27" t="str">
        <f>IF(G213="","",INDEX(DM_DOI_TUONG!C:C,MATCH(G213,DM_DOI_TUONG!B:B,0)))</f>
        <v>Công ty CP Tuấn Ân Long An</v>
      </c>
      <c r="I213" s="69" t="str">
        <f>IFERROR(INDEX(DM_NGHIEP_VU!D:D,MATCH(J213&amp;K213,DM_NGHIEP_VU!G:G,0)),"")</f>
        <v>Nhập kho - nhập mua hàng ghi nhận công nợ</v>
      </c>
      <c r="J213" s="29" t="s">
        <v>4977</v>
      </c>
      <c r="K213" s="29" t="s">
        <v>4494</v>
      </c>
      <c r="L213" s="26">
        <v>15</v>
      </c>
      <c r="M213" s="26" t="s">
        <v>4547</v>
      </c>
      <c r="N213" s="26">
        <v>18800</v>
      </c>
      <c r="O213" s="7">
        <f t="shared" si="9"/>
        <v>282000</v>
      </c>
      <c r="P213" s="52">
        <v>0.08</v>
      </c>
      <c r="Q213" s="7">
        <f t="shared" si="10"/>
        <v>22560</v>
      </c>
      <c r="R213" s="7">
        <f t="shared" si="11"/>
        <v>304560</v>
      </c>
      <c r="S213" s="23">
        <v>164</v>
      </c>
      <c r="T213" s="23"/>
      <c r="U213" s="23"/>
      <c r="V213" s="23"/>
      <c r="W213" s="74"/>
    </row>
    <row r="214" spans="1:23" x14ac:dyDescent="0.25">
      <c r="A214" s="81">
        <v>45309</v>
      </c>
      <c r="B214" s="6" t="s">
        <v>2708</v>
      </c>
      <c r="C214" s="100" t="s">
        <v>5353</v>
      </c>
      <c r="D214" s="21" t="s">
        <v>4554</v>
      </c>
      <c r="E214" s="23" t="s">
        <v>2524</v>
      </c>
      <c r="F214" s="27" t="str">
        <f>IF(E214="","",INDEX(DM_HANG_HOA!B:B,MATCH(E214,DM_HANG_HOA!A:A,0)))</f>
        <v>Giáp níu dây bọc ACD1880-BP, dài 1200mm, 18,5 ÷ 21,6mm (70-95mm2)</v>
      </c>
      <c r="G214" s="26" t="s">
        <v>4545</v>
      </c>
      <c r="H214" s="27" t="str">
        <f>IF(G214="","",INDEX(DM_DOI_TUONG!C:C,MATCH(G214,DM_DOI_TUONG!B:B,0)))</f>
        <v>Công ty CP Tuấn Ân Long An</v>
      </c>
      <c r="I214" s="69" t="str">
        <f>IFERROR(INDEX(DM_NGHIEP_VU!D:D,MATCH(J214&amp;K214,DM_NGHIEP_VU!G:G,0)),"")</f>
        <v>Nhập kho - nhập mua hàng ghi nhận công nợ</v>
      </c>
      <c r="J214" s="29" t="s">
        <v>4977</v>
      </c>
      <c r="K214" s="29" t="s">
        <v>4494</v>
      </c>
      <c r="L214" s="26">
        <v>68</v>
      </c>
      <c r="M214" s="26" t="s">
        <v>4547</v>
      </c>
      <c r="N214" s="26">
        <v>150400</v>
      </c>
      <c r="O214" s="7">
        <f t="shared" si="9"/>
        <v>10227200</v>
      </c>
      <c r="P214" s="52">
        <v>0.1</v>
      </c>
      <c r="Q214" s="7">
        <f t="shared" si="10"/>
        <v>1022720</v>
      </c>
      <c r="R214" s="7">
        <f t="shared" si="11"/>
        <v>11249920</v>
      </c>
      <c r="S214" s="23">
        <v>165</v>
      </c>
      <c r="T214" s="23"/>
      <c r="U214" s="23"/>
      <c r="V214" s="23"/>
      <c r="W214" s="74"/>
    </row>
    <row r="215" spans="1:23" x14ac:dyDescent="0.25">
      <c r="A215" s="81">
        <v>45309</v>
      </c>
      <c r="B215" s="6" t="s">
        <v>2708</v>
      </c>
      <c r="C215" s="100" t="s">
        <v>5353</v>
      </c>
      <c r="D215" s="21" t="s">
        <v>4554</v>
      </c>
      <c r="E215" s="23" t="s">
        <v>199</v>
      </c>
      <c r="F215" s="27" t="str">
        <f>IF(E215="","",INDEX(DM_HANG_HOA!B:B,MATCH(E215,DM_HANG_HOA!A:A,0)))</f>
        <v>Pin post/Line post 24Kv- 680, Polymer có kẹp (không ty)</v>
      </c>
      <c r="G215" s="26" t="s">
        <v>4545</v>
      </c>
      <c r="H215" s="27" t="str">
        <f>IF(G215="","",INDEX(DM_DOI_TUONG!C:C,MATCH(G215,DM_DOI_TUONG!B:B,0)))</f>
        <v>Công ty CP Tuấn Ân Long An</v>
      </c>
      <c r="I215" s="69" t="str">
        <f>IFERROR(INDEX(DM_NGHIEP_VU!D:D,MATCH(J215&amp;K215,DM_NGHIEP_VU!G:G,0)),"")</f>
        <v>Nhập kho - nhập mua hàng ghi nhận công nợ</v>
      </c>
      <c r="J215" s="29" t="s">
        <v>4977</v>
      </c>
      <c r="K215" s="29" t="s">
        <v>4494</v>
      </c>
      <c r="L215" s="26">
        <v>30</v>
      </c>
      <c r="M215" s="26" t="s">
        <v>4547</v>
      </c>
      <c r="N215" s="26">
        <v>197400</v>
      </c>
      <c r="O215" s="7">
        <f t="shared" si="9"/>
        <v>5922000</v>
      </c>
      <c r="P215" s="52">
        <v>0.08</v>
      </c>
      <c r="Q215" s="7">
        <f t="shared" si="10"/>
        <v>473760</v>
      </c>
      <c r="R215" s="7">
        <f t="shared" si="11"/>
        <v>6395760</v>
      </c>
      <c r="S215" s="23">
        <v>164</v>
      </c>
      <c r="T215" s="23"/>
      <c r="U215" s="23"/>
      <c r="V215" s="23"/>
      <c r="W215" s="74"/>
    </row>
    <row r="216" spans="1:23" x14ac:dyDescent="0.25">
      <c r="A216" s="81">
        <v>45309</v>
      </c>
      <c r="B216" s="6" t="s">
        <v>2708</v>
      </c>
      <c r="C216" s="100" t="s">
        <v>5353</v>
      </c>
      <c r="D216" s="21" t="s">
        <v>4554</v>
      </c>
      <c r="E216" s="23" t="s">
        <v>192</v>
      </c>
      <c r="F216" s="27" t="str">
        <f>IF(E216="","",INDEX(DM_HANG_HOA!B:B,MATCH(E216,DM_HANG_HOA!A:A,0)))</f>
        <v>Chuỗi treo 24Kv - 120KN, Polymer</v>
      </c>
      <c r="G216" s="26" t="s">
        <v>4545</v>
      </c>
      <c r="H216" s="27" t="str">
        <f>IF(G216="","",INDEX(DM_DOI_TUONG!C:C,MATCH(G216,DM_DOI_TUONG!B:B,0)))</f>
        <v>Công ty CP Tuấn Ân Long An</v>
      </c>
      <c r="I216" s="69" t="str">
        <f>IFERROR(INDEX(DM_NGHIEP_VU!D:D,MATCH(J216&amp;K216,DM_NGHIEP_VU!G:G,0)),"")</f>
        <v>Nhập kho - nhập mua hàng ghi nhận công nợ</v>
      </c>
      <c r="J216" s="29" t="s">
        <v>4977</v>
      </c>
      <c r="K216" s="29" t="s">
        <v>4494</v>
      </c>
      <c r="L216" s="26">
        <v>14</v>
      </c>
      <c r="M216" s="26" t="s">
        <v>4547</v>
      </c>
      <c r="N216" s="26">
        <v>227700</v>
      </c>
      <c r="O216" s="7">
        <f t="shared" si="9"/>
        <v>3187800</v>
      </c>
      <c r="P216" s="52">
        <v>0.08</v>
      </c>
      <c r="Q216" s="7">
        <f t="shared" si="10"/>
        <v>255024</v>
      </c>
      <c r="R216" s="7">
        <f t="shared" si="11"/>
        <v>3442824</v>
      </c>
      <c r="S216" s="23">
        <v>164</v>
      </c>
      <c r="T216" s="23"/>
      <c r="U216" s="23"/>
      <c r="V216" s="23"/>
      <c r="W216" s="74"/>
    </row>
    <row r="217" spans="1:23" x14ac:dyDescent="0.25">
      <c r="A217" s="81">
        <v>45309</v>
      </c>
      <c r="B217" s="6" t="s">
        <v>2708</v>
      </c>
      <c r="C217" s="100" t="s">
        <v>5353</v>
      </c>
      <c r="D217" s="21" t="s">
        <v>4554</v>
      </c>
      <c r="E217" s="23" t="s">
        <v>72</v>
      </c>
      <c r="F217" s="27" t="str">
        <f>IF(E217="","",INDEX(DM_HANG_HOA!B:B,MATCH(E217,DM_HANG_HOA!A:A,0)))</f>
        <v>FCO 100A - 27KV - 150KV BIL - Polymer (không bass)</v>
      </c>
      <c r="G217" s="26" t="s">
        <v>4545</v>
      </c>
      <c r="H217" s="27" t="str">
        <f>IF(G217="","",INDEX(DM_DOI_TUONG!C:C,MATCH(G217,DM_DOI_TUONG!B:B,0)))</f>
        <v>Công ty CP Tuấn Ân Long An</v>
      </c>
      <c r="I217" s="69" t="str">
        <f>IFERROR(INDEX(DM_NGHIEP_VU!D:D,MATCH(J217&amp;K217,DM_NGHIEP_VU!G:G,0)),"")</f>
        <v>Nhập kho - nhập mua hàng ghi nhận công nợ</v>
      </c>
      <c r="J217" s="29" t="s">
        <v>4977</v>
      </c>
      <c r="K217" s="29" t="s">
        <v>4494</v>
      </c>
      <c r="L217" s="26">
        <v>3</v>
      </c>
      <c r="M217" s="26" t="s">
        <v>4547</v>
      </c>
      <c r="N217" s="26">
        <v>960700</v>
      </c>
      <c r="O217" s="7">
        <f t="shared" si="9"/>
        <v>2882100</v>
      </c>
      <c r="P217" s="52">
        <v>0.08</v>
      </c>
      <c r="Q217" s="7">
        <f t="shared" si="10"/>
        <v>230568</v>
      </c>
      <c r="R217" s="7">
        <f t="shared" si="11"/>
        <v>3112668</v>
      </c>
      <c r="S217" s="23">
        <v>164</v>
      </c>
      <c r="T217" s="23"/>
      <c r="U217" s="23"/>
      <c r="V217" s="23"/>
      <c r="W217" s="74"/>
    </row>
    <row r="218" spans="1:23" x14ac:dyDescent="0.25">
      <c r="A218" s="81">
        <v>45309</v>
      </c>
      <c r="B218" s="6" t="s">
        <v>2708</v>
      </c>
      <c r="C218" s="100" t="s">
        <v>5353</v>
      </c>
      <c r="D218" s="21" t="s">
        <v>4554</v>
      </c>
      <c r="E218" s="23" t="s">
        <v>78</v>
      </c>
      <c r="F218" s="27" t="str">
        <f>IF(E218="","",INDEX(DM_HANG_HOA!B:B,MATCH(E218,DM_HANG_HOA!A:A,0)))</f>
        <v>Bass FCO</v>
      </c>
      <c r="G218" s="26" t="s">
        <v>4545</v>
      </c>
      <c r="H218" s="27" t="str">
        <f>IF(G218="","",INDEX(DM_DOI_TUONG!C:C,MATCH(G218,DM_DOI_TUONG!B:B,0)))</f>
        <v>Công ty CP Tuấn Ân Long An</v>
      </c>
      <c r="I218" s="69" t="str">
        <f>IFERROR(INDEX(DM_NGHIEP_VU!D:D,MATCH(J218&amp;K218,DM_NGHIEP_VU!G:G,0)),"")</f>
        <v>Nhập kho - nhập mua hàng ghi nhận công nợ</v>
      </c>
      <c r="J218" s="29" t="s">
        <v>4977</v>
      </c>
      <c r="K218" s="29" t="s">
        <v>4494</v>
      </c>
      <c r="L218" s="26">
        <v>3</v>
      </c>
      <c r="M218" s="26" t="s">
        <v>4547</v>
      </c>
      <c r="N218" s="26">
        <v>52800</v>
      </c>
      <c r="O218" s="7">
        <f t="shared" si="9"/>
        <v>158400</v>
      </c>
      <c r="P218" s="52">
        <v>0.08</v>
      </c>
      <c r="Q218" s="7">
        <f t="shared" si="10"/>
        <v>12672</v>
      </c>
      <c r="R218" s="7">
        <f t="shared" si="11"/>
        <v>171072</v>
      </c>
      <c r="S218" s="23">
        <v>164</v>
      </c>
      <c r="T218" s="23"/>
      <c r="U218" s="23"/>
      <c r="V218" s="23"/>
      <c r="W218" s="74"/>
    </row>
    <row r="219" spans="1:23" x14ac:dyDescent="0.25">
      <c r="A219" s="81">
        <v>45309</v>
      </c>
      <c r="B219" s="6" t="s">
        <v>2708</v>
      </c>
      <c r="C219" s="100" t="s">
        <v>5353</v>
      </c>
      <c r="D219" s="21" t="s">
        <v>4554</v>
      </c>
      <c r="E219" s="23" t="s">
        <v>10</v>
      </c>
      <c r="F219" s="27" t="str">
        <f>IF(E219="","",INDEX(DM_HANG_HOA!B:B,MATCH(E219,DM_HANG_HOA!A:A,0)))</f>
        <v>Fuselink 15K - Tuấn Ân</v>
      </c>
      <c r="G219" s="26" t="s">
        <v>4545</v>
      </c>
      <c r="H219" s="27" t="str">
        <f>IF(G219="","",INDEX(DM_DOI_TUONG!C:C,MATCH(G219,DM_DOI_TUONG!B:B,0)))</f>
        <v>Công ty CP Tuấn Ân Long An</v>
      </c>
      <c r="I219" s="69" t="str">
        <f>IFERROR(INDEX(DM_NGHIEP_VU!D:D,MATCH(J219&amp;K219,DM_NGHIEP_VU!G:G,0)),"")</f>
        <v>Nhập kho - nhập mua hàng ghi nhận công nợ</v>
      </c>
      <c r="J219" s="29" t="s">
        <v>4977</v>
      </c>
      <c r="K219" s="29" t="s">
        <v>4494</v>
      </c>
      <c r="L219" s="26">
        <v>3</v>
      </c>
      <c r="M219" s="26" t="s">
        <v>4547</v>
      </c>
      <c r="N219" s="26">
        <v>23900</v>
      </c>
      <c r="O219" s="7">
        <f t="shared" si="9"/>
        <v>71700</v>
      </c>
      <c r="P219" s="52">
        <v>0.08</v>
      </c>
      <c r="Q219" s="7">
        <f t="shared" si="10"/>
        <v>5736</v>
      </c>
      <c r="R219" s="7">
        <f t="shared" si="11"/>
        <v>77436</v>
      </c>
      <c r="S219" s="23">
        <v>164</v>
      </c>
      <c r="T219" s="23"/>
      <c r="U219" s="23"/>
      <c r="V219" s="23"/>
      <c r="W219" s="74"/>
    </row>
    <row r="220" spans="1:23" x14ac:dyDescent="0.25">
      <c r="A220" s="81">
        <v>45309</v>
      </c>
      <c r="B220" s="6" t="s">
        <v>2708</v>
      </c>
      <c r="C220" s="100" t="s">
        <v>5353</v>
      </c>
      <c r="D220" s="21" t="s">
        <v>4554</v>
      </c>
      <c r="E220" s="23" t="s">
        <v>2595</v>
      </c>
      <c r="F220" s="27" t="str">
        <f>IF(E220="","",INDEX(DM_HANG_HOA!B:B,MATCH(E220,DM_HANG_HOA!A:A,0)))</f>
        <v>Giáp buộc đầu sứ đơn composite PTT 1202SC-F, đường kính cáp 18.5 - 23.4mm (35-50mm2), bán dẫn</v>
      </c>
      <c r="G220" s="26" t="s">
        <v>4545</v>
      </c>
      <c r="H220" s="27" t="str">
        <f>IF(G220="","",INDEX(DM_DOI_TUONG!C:C,MATCH(G220,DM_DOI_TUONG!B:B,0)))</f>
        <v>Công ty CP Tuấn Ân Long An</v>
      </c>
      <c r="I220" s="69" t="str">
        <f>IFERROR(INDEX(DM_NGHIEP_VU!D:D,MATCH(J220&amp;K220,DM_NGHIEP_VU!G:G,0)),"")</f>
        <v>Nhập kho - nhập mua hàng ghi nhận công nợ</v>
      </c>
      <c r="J220" s="29" t="s">
        <v>4977</v>
      </c>
      <c r="K220" s="29" t="s">
        <v>4494</v>
      </c>
      <c r="L220" s="26">
        <v>6</v>
      </c>
      <c r="M220" s="26" t="s">
        <v>4547</v>
      </c>
      <c r="N220" s="26">
        <v>71500</v>
      </c>
      <c r="O220" s="7">
        <f t="shared" si="9"/>
        <v>429000</v>
      </c>
      <c r="P220" s="52">
        <v>0.08</v>
      </c>
      <c r="Q220" s="7">
        <f t="shared" si="10"/>
        <v>34320</v>
      </c>
      <c r="R220" s="7">
        <f t="shared" si="11"/>
        <v>463320</v>
      </c>
      <c r="S220" s="23">
        <v>164</v>
      </c>
      <c r="T220" s="23"/>
      <c r="U220" s="23"/>
      <c r="V220" s="23"/>
      <c r="W220" s="74"/>
    </row>
    <row r="221" spans="1:23" x14ac:dyDescent="0.25">
      <c r="A221" s="81">
        <v>45309</v>
      </c>
      <c r="B221" s="6" t="s">
        <v>2708</v>
      </c>
      <c r="C221" s="100" t="s">
        <v>5353</v>
      </c>
      <c r="D221" s="21" t="s">
        <v>4554</v>
      </c>
      <c r="E221" s="23" t="s">
        <v>552</v>
      </c>
      <c r="F221" s="27" t="str">
        <f>IF(E221="","",INDEX(DM_HANG_HOA!B:B,MATCH(E221,DM_HANG_HOA!A:A,0)))</f>
        <v>Nối bọc  IPC 35-95, Vỏ cách điện dầy 1-3mm,  16 - 35 / 16 - 95, 1 boulon M8 nhựa</v>
      </c>
      <c r="G221" s="26" t="s">
        <v>4545</v>
      </c>
      <c r="H221" s="27" t="str">
        <f>IF(G221="","",INDEX(DM_DOI_TUONG!C:C,MATCH(G221,DM_DOI_TUONG!B:B,0)))</f>
        <v>Công ty CP Tuấn Ân Long An</v>
      </c>
      <c r="I221" s="69" t="str">
        <f>IFERROR(INDEX(DM_NGHIEP_VU!D:D,MATCH(J221&amp;K221,DM_NGHIEP_VU!G:G,0)),"")</f>
        <v>Nhập kho - nhập mua hàng ghi nhận công nợ</v>
      </c>
      <c r="J221" s="29" t="s">
        <v>4977</v>
      </c>
      <c r="K221" s="29" t="s">
        <v>4494</v>
      </c>
      <c r="L221" s="26">
        <v>950</v>
      </c>
      <c r="M221" s="26" t="s">
        <v>4547</v>
      </c>
      <c r="N221" s="26">
        <v>22900</v>
      </c>
      <c r="O221" s="7">
        <f t="shared" si="9"/>
        <v>21755000</v>
      </c>
      <c r="P221" s="52">
        <v>0.08</v>
      </c>
      <c r="Q221" s="7">
        <f t="shared" si="10"/>
        <v>1740400</v>
      </c>
      <c r="R221" s="7">
        <f t="shared" si="11"/>
        <v>23495400</v>
      </c>
      <c r="S221" s="23">
        <v>164</v>
      </c>
      <c r="T221" s="23"/>
      <c r="U221" s="23"/>
      <c r="V221" s="23"/>
      <c r="W221" s="74"/>
    </row>
    <row r="222" spans="1:23" x14ac:dyDescent="0.25">
      <c r="A222" s="81">
        <v>45309</v>
      </c>
      <c r="B222" s="6" t="s">
        <v>2708</v>
      </c>
      <c r="C222" s="100" t="s">
        <v>5353</v>
      </c>
      <c r="D222" s="21" t="s">
        <v>4554</v>
      </c>
      <c r="E222" s="23" t="s">
        <v>555</v>
      </c>
      <c r="F222" s="27" t="str">
        <f>IF(E222="","",INDEX(DM_HANG_HOA!B:B,MATCH(E222,DM_HANG_HOA!A:A,0)))</f>
        <v xml:space="preserve">Nối bọc  IPC 120-120, Vỏ cách điện dầy 1-3mm,  70 - 120 /70 - 120, 2 boulon M8 nhựa </v>
      </c>
      <c r="G222" s="26" t="s">
        <v>4545</v>
      </c>
      <c r="H222" s="27" t="str">
        <f>IF(G222="","",INDEX(DM_DOI_TUONG!C:C,MATCH(G222,DM_DOI_TUONG!B:B,0)))</f>
        <v>Công ty CP Tuấn Ân Long An</v>
      </c>
      <c r="I222" s="69" t="str">
        <f>IFERROR(INDEX(DM_NGHIEP_VU!D:D,MATCH(J222&amp;K222,DM_NGHIEP_VU!G:G,0)),"")</f>
        <v>Nhập kho - nhập mua hàng ghi nhận công nợ</v>
      </c>
      <c r="J222" s="29" t="s">
        <v>4977</v>
      </c>
      <c r="K222" s="29" t="s">
        <v>4494</v>
      </c>
      <c r="L222" s="26">
        <v>16</v>
      </c>
      <c r="M222" s="26" t="s">
        <v>4547</v>
      </c>
      <c r="N222" s="26">
        <v>44600</v>
      </c>
      <c r="O222" s="7">
        <f t="shared" si="9"/>
        <v>713600</v>
      </c>
      <c r="P222" s="52">
        <v>0.08</v>
      </c>
      <c r="Q222" s="7">
        <f t="shared" si="10"/>
        <v>57088</v>
      </c>
      <c r="R222" s="7">
        <f t="shared" si="11"/>
        <v>770688</v>
      </c>
      <c r="S222" s="23">
        <v>164</v>
      </c>
      <c r="T222" s="23"/>
      <c r="U222" s="23"/>
      <c r="V222" s="23"/>
      <c r="W222" s="74"/>
    </row>
    <row r="223" spans="1:23" x14ac:dyDescent="0.25">
      <c r="A223" s="81">
        <v>45309</v>
      </c>
      <c r="B223" s="6" t="s">
        <v>2708</v>
      </c>
      <c r="C223" s="100" t="s">
        <v>5353</v>
      </c>
      <c r="D223" s="21" t="s">
        <v>4554</v>
      </c>
      <c r="E223" s="23" t="s">
        <v>554</v>
      </c>
      <c r="F223" s="27" t="str">
        <f>IF(E223="","",INDEX(DM_HANG_HOA!B:B,MATCH(E223,DM_HANG_HOA!A:A,0)))</f>
        <v>Nối bọc  IPC 95-95, Vỏ cách điện dầy 1-3mm,  25 - 95 / 25 - 95, 2 boulon M8 nhựa</v>
      </c>
      <c r="G223" s="26" t="s">
        <v>4545</v>
      </c>
      <c r="H223" s="27" t="str">
        <f>IF(G223="","",INDEX(DM_DOI_TUONG!C:C,MATCH(G223,DM_DOI_TUONG!B:B,0)))</f>
        <v>Công ty CP Tuấn Ân Long An</v>
      </c>
      <c r="I223" s="69" t="str">
        <f>IFERROR(INDEX(DM_NGHIEP_VU!D:D,MATCH(J223&amp;K223,DM_NGHIEP_VU!G:G,0)),"")</f>
        <v>Nhập kho - nhập mua hàng ghi nhận công nợ</v>
      </c>
      <c r="J223" s="29" t="s">
        <v>4977</v>
      </c>
      <c r="K223" s="29" t="s">
        <v>4494</v>
      </c>
      <c r="L223" s="26">
        <v>24</v>
      </c>
      <c r="M223" s="26" t="s">
        <v>4547</v>
      </c>
      <c r="N223" s="26">
        <v>42300</v>
      </c>
      <c r="O223" s="7">
        <f t="shared" si="9"/>
        <v>1015200</v>
      </c>
      <c r="P223" s="52">
        <v>0.08</v>
      </c>
      <c r="Q223" s="7">
        <f t="shared" si="10"/>
        <v>81216</v>
      </c>
      <c r="R223" s="7">
        <f t="shared" si="11"/>
        <v>1096416</v>
      </c>
      <c r="S223" s="23">
        <v>164</v>
      </c>
      <c r="T223" s="23"/>
      <c r="U223" s="23"/>
      <c r="V223" s="23"/>
      <c r="W223" s="74"/>
    </row>
    <row r="224" spans="1:23" x14ac:dyDescent="0.25">
      <c r="A224" s="81">
        <v>45309</v>
      </c>
      <c r="B224" s="6" t="s">
        <v>2708</v>
      </c>
      <c r="C224" s="100" t="s">
        <v>5353</v>
      </c>
      <c r="D224" s="21" t="s">
        <v>4554</v>
      </c>
      <c r="E224" s="23" t="s">
        <v>190</v>
      </c>
      <c r="F224" s="27" t="str">
        <f>IF(E224="","",INDEX(DM_HANG_HOA!B:B,MATCH(E224,DM_HANG_HOA!A:A,0)))</f>
        <v>Chuỗi treo 24Kv - 70KN, Polymer</v>
      </c>
      <c r="G224" s="26" t="s">
        <v>4545</v>
      </c>
      <c r="H224" s="27" t="str">
        <f>IF(G224="","",INDEX(DM_DOI_TUONG!C:C,MATCH(G224,DM_DOI_TUONG!B:B,0)))</f>
        <v>Công ty CP Tuấn Ân Long An</v>
      </c>
      <c r="I224" s="69" t="str">
        <f>IFERROR(INDEX(DM_NGHIEP_VU!D:D,MATCH(J224&amp;K224,DM_NGHIEP_VU!G:G,0)),"")</f>
        <v>Nhập kho - nhập mua hàng ghi nhận công nợ</v>
      </c>
      <c r="J224" s="29" t="s">
        <v>4977</v>
      </c>
      <c r="K224" s="29" t="s">
        <v>4494</v>
      </c>
      <c r="L224" s="26">
        <v>6</v>
      </c>
      <c r="M224" s="26" t="s">
        <v>4547</v>
      </c>
      <c r="N224" s="26">
        <v>164300</v>
      </c>
      <c r="O224" s="7">
        <f t="shared" si="9"/>
        <v>985800</v>
      </c>
      <c r="P224" s="52">
        <v>0.08</v>
      </c>
      <c r="Q224" s="7">
        <f t="shared" si="10"/>
        <v>78864</v>
      </c>
      <c r="R224" s="7">
        <f t="shared" si="11"/>
        <v>1064664</v>
      </c>
      <c r="S224" s="23">
        <v>164</v>
      </c>
      <c r="T224" s="23"/>
      <c r="U224" s="23"/>
      <c r="V224" s="23"/>
      <c r="W224" s="74"/>
    </row>
    <row r="225" spans="1:23" x14ac:dyDescent="0.25">
      <c r="A225" s="81">
        <v>45309</v>
      </c>
      <c r="B225" s="6" t="s">
        <v>2708</v>
      </c>
      <c r="C225" s="100" t="s">
        <v>5353</v>
      </c>
      <c r="D225" s="21" t="s">
        <v>4554</v>
      </c>
      <c r="E225" s="23" t="s">
        <v>106</v>
      </c>
      <c r="F225" s="27" t="str">
        <f>IF(E225="","",INDEX(DM_HANG_HOA!B:B,MATCH(E225,DM_HANG_HOA!A:A,0)))</f>
        <v>LTD 800A - 38KV - 120KN (không cosse)</v>
      </c>
      <c r="G225" s="26" t="s">
        <v>4545</v>
      </c>
      <c r="H225" s="27" t="str">
        <f>IF(G225="","",INDEX(DM_DOI_TUONG!C:C,MATCH(G225,DM_DOI_TUONG!B:B,0)))</f>
        <v>Công ty CP Tuấn Ân Long An</v>
      </c>
      <c r="I225" s="69" t="str">
        <f>IFERROR(INDEX(DM_NGHIEP_VU!D:D,MATCH(J225&amp;K225,DM_NGHIEP_VU!G:G,0)),"")</f>
        <v>Nhập kho - nhập mua hàng ghi nhận công nợ</v>
      </c>
      <c r="J225" s="29" t="s">
        <v>4977</v>
      </c>
      <c r="K225" s="29" t="s">
        <v>4494</v>
      </c>
      <c r="L225" s="26">
        <v>3</v>
      </c>
      <c r="M225" s="26" t="s">
        <v>4547</v>
      </c>
      <c r="N225" s="26">
        <v>1619700</v>
      </c>
      <c r="O225" s="7">
        <f t="shared" si="9"/>
        <v>4859100</v>
      </c>
      <c r="P225" s="52">
        <v>0.08</v>
      </c>
      <c r="Q225" s="7">
        <f t="shared" si="10"/>
        <v>388728</v>
      </c>
      <c r="R225" s="7">
        <f t="shared" si="11"/>
        <v>5247828</v>
      </c>
      <c r="S225" s="23">
        <v>164</v>
      </c>
      <c r="T225" s="23"/>
      <c r="U225" s="23"/>
      <c r="V225" s="23"/>
      <c r="W225" s="74"/>
    </row>
    <row r="226" spans="1:23" x14ac:dyDescent="0.25">
      <c r="A226" s="81">
        <v>45309</v>
      </c>
      <c r="B226" s="6" t="s">
        <v>2708</v>
      </c>
      <c r="C226" s="100" t="s">
        <v>5353</v>
      </c>
      <c r="D226" s="21" t="s">
        <v>4554</v>
      </c>
      <c r="E226" s="23" t="s">
        <v>96</v>
      </c>
      <c r="F226" s="27" t="str">
        <f>IF(E226="","",INDEX(DM_HANG_HOA!B:B,MATCH(E226,DM_HANG_HOA!A:A,0)))</f>
        <v>LA 18KV - MCOV  15.3 - 10KA</v>
      </c>
      <c r="G226" s="26" t="s">
        <v>4545</v>
      </c>
      <c r="H226" s="27" t="str">
        <f>IF(G226="","",INDEX(DM_DOI_TUONG!C:C,MATCH(G226,DM_DOI_TUONG!B:B,0)))</f>
        <v>Công ty CP Tuấn Ân Long An</v>
      </c>
      <c r="I226" s="69" t="str">
        <f>IFERROR(INDEX(DM_NGHIEP_VU!D:D,MATCH(J226&amp;K226,DM_NGHIEP_VU!G:G,0)),"")</f>
        <v>Nhập kho - nhập mua hàng ghi nhận công nợ</v>
      </c>
      <c r="J226" s="29" t="s">
        <v>4977</v>
      </c>
      <c r="K226" s="29" t="s">
        <v>4494</v>
      </c>
      <c r="L226" s="26">
        <v>3</v>
      </c>
      <c r="M226" s="26" t="s">
        <v>4547</v>
      </c>
      <c r="N226" s="26">
        <v>732500</v>
      </c>
      <c r="O226" s="7">
        <f t="shared" si="9"/>
        <v>2197500</v>
      </c>
      <c r="P226" s="52">
        <v>0.08</v>
      </c>
      <c r="Q226" s="7">
        <f t="shared" si="10"/>
        <v>175800</v>
      </c>
      <c r="R226" s="7">
        <f t="shared" si="11"/>
        <v>2373300</v>
      </c>
      <c r="S226" s="23">
        <v>164</v>
      </c>
      <c r="T226" s="23"/>
      <c r="U226" s="23"/>
      <c r="V226" s="23"/>
      <c r="W226" s="74"/>
    </row>
    <row r="227" spans="1:23" x14ac:dyDescent="0.25">
      <c r="A227" s="81">
        <v>45309</v>
      </c>
      <c r="B227" s="6" t="s">
        <v>2708</v>
      </c>
      <c r="C227" s="100" t="s">
        <v>5353</v>
      </c>
      <c r="D227" s="21" t="s">
        <v>4554</v>
      </c>
      <c r="E227" s="23" t="s">
        <v>203</v>
      </c>
      <c r="F227" s="27" t="str">
        <f>IF(E227="","",INDEX(DM_HANG_HOA!B:B,MATCH(E227,DM_HANG_HOA!A:A,0)))</f>
        <v>Ty Pin post/Line post 24Kv- 35Kv, M20 dài 180mm</v>
      </c>
      <c r="G227" s="26" t="s">
        <v>4545</v>
      </c>
      <c r="H227" s="27" t="str">
        <f>IF(G227="","",INDEX(DM_DOI_TUONG!C:C,MATCH(G227,DM_DOI_TUONG!B:B,0)))</f>
        <v>Công ty CP Tuấn Ân Long An</v>
      </c>
      <c r="I227" s="69" t="str">
        <f>IFERROR(INDEX(DM_NGHIEP_VU!D:D,MATCH(J227&amp;K227,DM_NGHIEP_VU!G:G,0)),"")</f>
        <v>Nhập kho - nhập mua hàng ghi nhận công nợ</v>
      </c>
      <c r="J227" s="29" t="s">
        <v>4977</v>
      </c>
      <c r="K227" s="29" t="s">
        <v>4494</v>
      </c>
      <c r="L227" s="26">
        <v>30</v>
      </c>
      <c r="M227" s="26" t="s">
        <v>4547</v>
      </c>
      <c r="N227" s="26">
        <v>35400</v>
      </c>
      <c r="O227" s="7">
        <f t="shared" si="9"/>
        <v>1062000</v>
      </c>
      <c r="P227" s="52">
        <v>0.1</v>
      </c>
      <c r="Q227" s="7">
        <f t="shared" si="10"/>
        <v>106200</v>
      </c>
      <c r="R227" s="7">
        <f t="shared" si="11"/>
        <v>1168200</v>
      </c>
      <c r="S227" s="23">
        <v>165</v>
      </c>
      <c r="T227" s="23"/>
      <c r="U227" s="23"/>
      <c r="V227" s="23"/>
      <c r="W227" s="74"/>
    </row>
    <row r="228" spans="1:23" x14ac:dyDescent="0.25">
      <c r="A228" s="81">
        <v>45309</v>
      </c>
      <c r="B228" s="6" t="s">
        <v>2708</v>
      </c>
      <c r="C228" s="100" t="s">
        <v>5353</v>
      </c>
      <c r="D228" s="21" t="s">
        <v>4554</v>
      </c>
      <c r="E228" s="23" t="s">
        <v>1229</v>
      </c>
      <c r="F228" s="27" t="str">
        <f>IF(E228="","",INDEX(DM_HANG_HOA!B:B,MATCH(E228,DM_HANG_HOA!A:A,0)))</f>
        <v>Nối ép đồng nhôm WR-929</v>
      </c>
      <c r="G228" s="26" t="s">
        <v>4545</v>
      </c>
      <c r="H228" s="27" t="str">
        <f>IF(G228="","",INDEX(DM_DOI_TUONG!C:C,MATCH(G228,DM_DOI_TUONG!B:B,0)))</f>
        <v>Công ty CP Tuấn Ân Long An</v>
      </c>
      <c r="I228" s="69" t="str">
        <f>IFERROR(INDEX(DM_NGHIEP_VU!D:D,MATCH(J228&amp;K228,DM_NGHIEP_VU!G:G,0)),"")</f>
        <v>Nhập kho - nhập mua hàng ghi nhận công nợ</v>
      </c>
      <c r="J228" s="29" t="s">
        <v>4977</v>
      </c>
      <c r="K228" s="29" t="s">
        <v>4494</v>
      </c>
      <c r="L228" s="26">
        <v>100</v>
      </c>
      <c r="M228" s="26" t="s">
        <v>4547</v>
      </c>
      <c r="N228" s="26">
        <v>30600</v>
      </c>
      <c r="O228" s="7">
        <f t="shared" si="9"/>
        <v>3060000</v>
      </c>
      <c r="P228" s="52">
        <v>0.1</v>
      </c>
      <c r="Q228" s="7">
        <f t="shared" si="10"/>
        <v>306000</v>
      </c>
      <c r="R228" s="7">
        <f t="shared" si="11"/>
        <v>3366000</v>
      </c>
      <c r="S228" s="23">
        <v>165</v>
      </c>
      <c r="T228" s="23"/>
      <c r="U228" s="23"/>
      <c r="V228" s="23"/>
      <c r="W228" s="74"/>
    </row>
    <row r="229" spans="1:23" x14ac:dyDescent="0.25">
      <c r="A229" s="81">
        <v>45309</v>
      </c>
      <c r="B229" s="6" t="s">
        <v>2708</v>
      </c>
      <c r="C229" s="100" t="s">
        <v>5353</v>
      </c>
      <c r="D229" s="21" t="s">
        <v>4554</v>
      </c>
      <c r="E229" s="23" t="s">
        <v>525</v>
      </c>
      <c r="F229" s="27" t="str">
        <f>IF(E229="","",INDEX(DM_HANG_HOA!B:B,MATCH(E229,DM_HANG_HOA!A:A,0)))</f>
        <v>Móc treo cáp ABC 4 X 120mm2</v>
      </c>
      <c r="G229" s="26" t="s">
        <v>4545</v>
      </c>
      <c r="H229" s="27" t="str">
        <f>IF(G229="","",INDEX(DM_DOI_TUONG!C:C,MATCH(G229,DM_DOI_TUONG!B:B,0)))</f>
        <v>Công ty CP Tuấn Ân Long An</v>
      </c>
      <c r="I229" s="69" t="str">
        <f>IFERROR(INDEX(DM_NGHIEP_VU!D:D,MATCH(J229&amp;K229,DM_NGHIEP_VU!G:G,0)),"")</f>
        <v>Nhập kho - nhập mua hàng ghi nhận công nợ</v>
      </c>
      <c r="J229" s="29" t="s">
        <v>4977</v>
      </c>
      <c r="K229" s="29" t="s">
        <v>4494</v>
      </c>
      <c r="L229" s="26">
        <v>20</v>
      </c>
      <c r="M229" s="26" t="s">
        <v>4547</v>
      </c>
      <c r="N229" s="26">
        <v>15800</v>
      </c>
      <c r="O229" s="7">
        <f t="shared" si="9"/>
        <v>316000</v>
      </c>
      <c r="P229" s="52">
        <v>0.1</v>
      </c>
      <c r="Q229" s="7">
        <f t="shared" si="10"/>
        <v>31600</v>
      </c>
      <c r="R229" s="7">
        <f t="shared" si="11"/>
        <v>347600</v>
      </c>
      <c r="S229" s="23">
        <v>165</v>
      </c>
      <c r="T229" s="23"/>
      <c r="U229" s="23"/>
      <c r="V229" s="23"/>
      <c r="W229" s="74"/>
    </row>
    <row r="230" spans="1:23" x14ac:dyDescent="0.25">
      <c r="A230" s="81">
        <v>45309</v>
      </c>
      <c r="B230" s="6" t="s">
        <v>2708</v>
      </c>
      <c r="C230" s="100" t="s">
        <v>5353</v>
      </c>
      <c r="D230" s="21" t="s">
        <v>4554</v>
      </c>
      <c r="E230" s="23" t="s">
        <v>537</v>
      </c>
      <c r="F230" s="27" t="str">
        <f>IF(E230="","",INDEX(DM_HANG_HOA!B:B,MATCH(E230,DM_HANG_HOA!A:A,0)))</f>
        <v>Kẹp ngừng ABC 4 x (50-120)mm2</v>
      </c>
      <c r="G230" s="26" t="s">
        <v>4545</v>
      </c>
      <c r="H230" s="27" t="str">
        <f>IF(G230="","",INDEX(DM_DOI_TUONG!C:C,MATCH(G230,DM_DOI_TUONG!B:B,0)))</f>
        <v>Công ty CP Tuấn Ân Long An</v>
      </c>
      <c r="I230" s="69" t="str">
        <f>IFERROR(INDEX(DM_NGHIEP_VU!D:D,MATCH(J230&amp;K230,DM_NGHIEP_VU!G:G,0)),"")</f>
        <v>Nhập kho - nhập mua hàng ghi nhận công nợ</v>
      </c>
      <c r="J230" s="29" t="s">
        <v>4977</v>
      </c>
      <c r="K230" s="29" t="s">
        <v>4494</v>
      </c>
      <c r="L230" s="26">
        <v>10</v>
      </c>
      <c r="M230" s="26" t="s">
        <v>4547</v>
      </c>
      <c r="N230" s="26">
        <v>40400</v>
      </c>
      <c r="O230" s="7">
        <f t="shared" si="9"/>
        <v>404000</v>
      </c>
      <c r="P230" s="52">
        <v>0.1</v>
      </c>
      <c r="Q230" s="7">
        <f t="shared" si="10"/>
        <v>40400</v>
      </c>
      <c r="R230" s="7">
        <f t="shared" si="11"/>
        <v>444400</v>
      </c>
      <c r="S230" s="23">
        <v>165</v>
      </c>
      <c r="T230" s="23"/>
      <c r="U230" s="23"/>
      <c r="V230" s="23"/>
      <c r="W230" s="74"/>
    </row>
    <row r="231" spans="1:23" x14ac:dyDescent="0.25">
      <c r="A231" s="81">
        <v>45309</v>
      </c>
      <c r="B231" s="6" t="s">
        <v>2708</v>
      </c>
      <c r="C231" s="100" t="s">
        <v>5353</v>
      </c>
      <c r="D231" s="21" t="s">
        <v>4554</v>
      </c>
      <c r="E231" s="23" t="s">
        <v>508</v>
      </c>
      <c r="F231" s="27" t="str">
        <f>IF(E231="","",INDEX(DM_HANG_HOA!B:B,MATCH(E231,DM_HANG_HOA!A:A,0)))</f>
        <v>MCCB 3P, 400V, 400A, 70KA</v>
      </c>
      <c r="G231" s="26" t="s">
        <v>4545</v>
      </c>
      <c r="H231" s="27" t="str">
        <f>IF(G231="","",INDEX(DM_DOI_TUONG!C:C,MATCH(G231,DM_DOI_TUONG!B:B,0)))</f>
        <v>Công ty CP Tuấn Ân Long An</v>
      </c>
      <c r="I231" s="69" t="str">
        <f>IFERROR(INDEX(DM_NGHIEP_VU!D:D,MATCH(J231&amp;K231,DM_NGHIEP_VU!G:G,0)),"")</f>
        <v>Nhập kho - nhập mua hàng ghi nhận công nợ</v>
      </c>
      <c r="J231" s="29" t="s">
        <v>4977</v>
      </c>
      <c r="K231" s="29" t="s">
        <v>4494</v>
      </c>
      <c r="L231" s="26">
        <v>10</v>
      </c>
      <c r="M231" s="26" t="s">
        <v>4547</v>
      </c>
      <c r="N231" s="26">
        <v>5302500</v>
      </c>
      <c r="O231" s="7">
        <f t="shared" si="9"/>
        <v>53025000</v>
      </c>
      <c r="P231" s="52">
        <v>0.08</v>
      </c>
      <c r="Q231" s="7">
        <f t="shared" si="10"/>
        <v>4242000</v>
      </c>
      <c r="R231" s="7">
        <f t="shared" si="11"/>
        <v>57267000</v>
      </c>
      <c r="S231" s="23">
        <v>171</v>
      </c>
      <c r="T231" s="23"/>
      <c r="U231" s="23"/>
      <c r="V231" s="23"/>
      <c r="W231" s="74"/>
    </row>
    <row r="232" spans="1:23" x14ac:dyDescent="0.25">
      <c r="A232" s="81">
        <v>45309</v>
      </c>
      <c r="B232" s="6" t="s">
        <v>2708</v>
      </c>
      <c r="C232" s="100" t="s">
        <v>5353</v>
      </c>
      <c r="D232" s="21" t="s">
        <v>4554</v>
      </c>
      <c r="E232" s="23" t="s">
        <v>491</v>
      </c>
      <c r="F232" s="27" t="str">
        <f>IF(E232="","",INDEX(DM_HANG_HOA!B:B,MATCH(E232,DM_HANG_HOA!A:A,0)))</f>
        <v>Busbar dùng cho MCCB 400A - 630A</v>
      </c>
      <c r="G232" s="26" t="s">
        <v>4545</v>
      </c>
      <c r="H232" s="27" t="str">
        <f>IF(G232="","",INDEX(DM_DOI_TUONG!C:C,MATCH(G232,DM_DOI_TUONG!B:B,0)))</f>
        <v>Công ty CP Tuấn Ân Long An</v>
      </c>
      <c r="I232" s="69" t="str">
        <f>IFERROR(INDEX(DM_NGHIEP_VU!D:D,MATCH(J232&amp;K232,DM_NGHIEP_VU!G:G,0)),"")</f>
        <v>Nhập kho - nhập mua hàng ghi nhận công nợ</v>
      </c>
      <c r="J232" s="29" t="s">
        <v>4977</v>
      </c>
      <c r="K232" s="29" t="s">
        <v>4494</v>
      </c>
      <c r="L232" s="26">
        <v>10</v>
      </c>
      <c r="M232" s="26" t="s">
        <v>4547</v>
      </c>
      <c r="N232" s="26">
        <v>344600</v>
      </c>
      <c r="O232" s="7">
        <f t="shared" si="9"/>
        <v>3446000</v>
      </c>
      <c r="P232" s="52">
        <v>0.1</v>
      </c>
      <c r="Q232" s="7">
        <f t="shared" si="10"/>
        <v>344600</v>
      </c>
      <c r="R232" s="7">
        <f t="shared" si="11"/>
        <v>3790600</v>
      </c>
      <c r="S232" s="23">
        <v>172</v>
      </c>
      <c r="T232" s="23"/>
      <c r="U232" s="23"/>
      <c r="V232" s="23"/>
      <c r="W232" s="74"/>
    </row>
    <row r="233" spans="1:23" x14ac:dyDescent="0.25">
      <c r="A233" s="81">
        <v>45309</v>
      </c>
      <c r="B233" s="6" t="s">
        <v>2708</v>
      </c>
      <c r="C233" s="100" t="s">
        <v>5353</v>
      </c>
      <c r="D233" s="21" t="s">
        <v>4554</v>
      </c>
      <c r="E233" s="23" t="s">
        <v>512</v>
      </c>
      <c r="F233" s="27" t="str">
        <f>IF(E233="","",INDEX(DM_HANG_HOA!B:B,MATCH(E233,DM_HANG_HOA!A:A,0)))</f>
        <v>Boulon 10 X 40 + tán + londel nhúng kẽm</v>
      </c>
      <c r="G233" s="26" t="s">
        <v>4545</v>
      </c>
      <c r="H233" s="27" t="str">
        <f>IF(G233="","",INDEX(DM_DOI_TUONG!C:C,MATCH(G233,DM_DOI_TUONG!B:B,0)))</f>
        <v>Công ty CP Tuấn Ân Long An</v>
      </c>
      <c r="I233" s="69" t="str">
        <f>IFERROR(INDEX(DM_NGHIEP_VU!D:D,MATCH(J233&amp;K233,DM_NGHIEP_VU!G:G,0)),"")</f>
        <v>Nhập kho - nhập mua hàng ghi nhận công nợ</v>
      </c>
      <c r="J233" s="29" t="s">
        <v>4977</v>
      </c>
      <c r="K233" s="29" t="s">
        <v>4494</v>
      </c>
      <c r="L233" s="26">
        <v>60</v>
      </c>
      <c r="M233" s="26" t="s">
        <v>4547</v>
      </c>
      <c r="N233" s="26">
        <v>2300</v>
      </c>
      <c r="O233" s="7">
        <f t="shared" si="9"/>
        <v>138000</v>
      </c>
      <c r="P233" s="52">
        <v>0.1</v>
      </c>
      <c r="Q233" s="7">
        <f t="shared" si="10"/>
        <v>13800</v>
      </c>
      <c r="R233" s="7">
        <f t="shared" si="11"/>
        <v>151800</v>
      </c>
      <c r="S233" s="23">
        <v>172</v>
      </c>
      <c r="T233" s="23"/>
      <c r="U233" s="23"/>
      <c r="V233" s="23"/>
      <c r="W233" s="74"/>
    </row>
    <row r="234" spans="1:23" x14ac:dyDescent="0.25">
      <c r="A234" s="81">
        <v>45309</v>
      </c>
      <c r="B234" s="6" t="s">
        <v>2708</v>
      </c>
      <c r="C234" s="100" t="s">
        <v>5353</v>
      </c>
      <c r="D234" s="21" t="s">
        <v>4554</v>
      </c>
      <c r="E234" s="23" t="s">
        <v>505</v>
      </c>
      <c r="F234" s="27" t="str">
        <f>IF(E234="","",INDEX(DM_HANG_HOA!B:B,MATCH(E234,DM_HANG_HOA!A:A,0)))</f>
        <v>MCCB 3P, 400V, 200A, 70KA</v>
      </c>
      <c r="G234" s="26" t="s">
        <v>4545</v>
      </c>
      <c r="H234" s="27" t="str">
        <f>IF(G234="","",INDEX(DM_DOI_TUONG!C:C,MATCH(G234,DM_DOI_TUONG!B:B,0)))</f>
        <v>Công ty CP Tuấn Ân Long An</v>
      </c>
      <c r="I234" s="69" t="str">
        <f>IFERROR(INDEX(DM_NGHIEP_VU!D:D,MATCH(J234&amp;K234,DM_NGHIEP_VU!G:G,0)),"")</f>
        <v>Nhập kho - nhập mua hàng ghi nhận công nợ</v>
      </c>
      <c r="J234" s="29" t="s">
        <v>4977</v>
      </c>
      <c r="K234" s="29" t="s">
        <v>4494</v>
      </c>
      <c r="L234" s="26">
        <v>1</v>
      </c>
      <c r="M234" s="26" t="s">
        <v>4547</v>
      </c>
      <c r="N234" s="26">
        <v>1393000</v>
      </c>
      <c r="O234" s="7">
        <f t="shared" si="9"/>
        <v>1393000</v>
      </c>
      <c r="P234" s="52">
        <v>0.08</v>
      </c>
      <c r="Q234" s="7">
        <f t="shared" si="10"/>
        <v>111440</v>
      </c>
      <c r="R234" s="7">
        <f t="shared" si="11"/>
        <v>1504440</v>
      </c>
      <c r="S234" s="23">
        <v>171</v>
      </c>
      <c r="T234" s="23"/>
      <c r="U234" s="23"/>
      <c r="V234" s="23"/>
      <c r="W234" s="74"/>
    </row>
    <row r="235" spans="1:23" x14ac:dyDescent="0.25">
      <c r="A235" s="81">
        <v>45309</v>
      </c>
      <c r="B235" s="6" t="s">
        <v>2708</v>
      </c>
      <c r="C235" s="100" t="s">
        <v>5353</v>
      </c>
      <c r="D235" s="21" t="s">
        <v>4554</v>
      </c>
      <c r="E235" s="23" t="s">
        <v>488</v>
      </c>
      <c r="F235" s="27" t="str">
        <f>IF(E235="","",INDEX(DM_HANG_HOA!B:B,MATCH(E235,DM_HANG_HOA!A:A,0)))</f>
        <v>Busbar dùng cho MCCB 80A - 250A</v>
      </c>
      <c r="G235" s="26" t="s">
        <v>4545</v>
      </c>
      <c r="H235" s="27" t="str">
        <f>IF(G235="","",INDEX(DM_DOI_TUONG!C:C,MATCH(G235,DM_DOI_TUONG!B:B,0)))</f>
        <v>Công ty CP Tuấn Ân Long An</v>
      </c>
      <c r="I235" s="69" t="str">
        <f>IFERROR(INDEX(DM_NGHIEP_VU!D:D,MATCH(J235&amp;K235,DM_NGHIEP_VU!G:G,0)),"")</f>
        <v>Nhập kho - nhập mua hàng ghi nhận công nợ</v>
      </c>
      <c r="J235" s="29" t="s">
        <v>4977</v>
      </c>
      <c r="K235" s="29" t="s">
        <v>4494</v>
      </c>
      <c r="L235" s="26">
        <v>1</v>
      </c>
      <c r="M235" s="26" t="s">
        <v>4547</v>
      </c>
      <c r="N235" s="26">
        <v>115400</v>
      </c>
      <c r="O235" s="7">
        <f t="shared" si="9"/>
        <v>115400</v>
      </c>
      <c r="P235" s="52">
        <v>0.1</v>
      </c>
      <c r="Q235" s="7">
        <f t="shared" si="10"/>
        <v>11540</v>
      </c>
      <c r="R235" s="7">
        <f t="shared" si="11"/>
        <v>126940</v>
      </c>
      <c r="S235" s="23">
        <v>172</v>
      </c>
      <c r="T235" s="23"/>
      <c r="U235" s="23"/>
      <c r="V235" s="23"/>
      <c r="W235" s="74"/>
    </row>
    <row r="236" spans="1:23" x14ac:dyDescent="0.25">
      <c r="A236" s="81">
        <v>45309</v>
      </c>
      <c r="B236" s="6" t="s">
        <v>2708</v>
      </c>
      <c r="C236" s="100" t="s">
        <v>5353</v>
      </c>
      <c r="D236" s="21" t="s">
        <v>4554</v>
      </c>
      <c r="E236" s="23" t="s">
        <v>516</v>
      </c>
      <c r="F236" s="27" t="str">
        <f>IF(E236="","",INDEX(DM_HANG_HOA!B:B,MATCH(E236,DM_HANG_HOA!A:A,0)))</f>
        <v>Boulon 8 x 30 + tán + londel (nhúng kẽm)</v>
      </c>
      <c r="G236" s="26" t="s">
        <v>4545</v>
      </c>
      <c r="H236" s="27" t="str">
        <f>IF(G236="","",INDEX(DM_DOI_TUONG!C:C,MATCH(G236,DM_DOI_TUONG!B:B,0)))</f>
        <v>Công ty CP Tuấn Ân Long An</v>
      </c>
      <c r="I236" s="69" t="str">
        <f>IFERROR(INDEX(DM_NGHIEP_VU!D:D,MATCH(J236&amp;K236,DM_NGHIEP_VU!G:G,0)),"")</f>
        <v>Nhập kho - nhập mua hàng ghi nhận công nợ</v>
      </c>
      <c r="J236" s="29" t="s">
        <v>4977</v>
      </c>
      <c r="K236" s="29" t="s">
        <v>4494</v>
      </c>
      <c r="L236" s="26">
        <v>6</v>
      </c>
      <c r="M236" s="26" t="s">
        <v>4547</v>
      </c>
      <c r="N236" s="26">
        <v>900</v>
      </c>
      <c r="O236" s="7">
        <f t="shared" si="9"/>
        <v>5400</v>
      </c>
      <c r="P236" s="52">
        <v>0.1</v>
      </c>
      <c r="Q236" s="7">
        <f t="shared" si="10"/>
        <v>540</v>
      </c>
      <c r="R236" s="7">
        <f t="shared" si="11"/>
        <v>5940</v>
      </c>
      <c r="S236" s="23">
        <v>172</v>
      </c>
      <c r="T236" s="23"/>
      <c r="U236" s="23"/>
      <c r="V236" s="23"/>
      <c r="W236" s="74"/>
    </row>
    <row r="237" spans="1:23" x14ac:dyDescent="0.25">
      <c r="A237" s="81">
        <v>45309</v>
      </c>
      <c r="B237" s="6" t="s">
        <v>2708</v>
      </c>
      <c r="C237" s="100" t="s">
        <v>5353</v>
      </c>
      <c r="D237" s="21" t="s">
        <v>4554</v>
      </c>
      <c r="E237" s="23" t="s">
        <v>460</v>
      </c>
      <c r="F237" s="27" t="str">
        <f>IF(E237="","",INDEX(DM_HANG_HOA!B:B,MATCH(E237,DM_HANG_HOA!A:A,0)))</f>
        <v xml:space="preserve">MCB   2 pha 32A  - 6KA -TA </v>
      </c>
      <c r="G237" s="26" t="s">
        <v>4545</v>
      </c>
      <c r="H237" s="27" t="str">
        <f>IF(G237="","",INDEX(DM_DOI_TUONG!C:C,MATCH(G237,DM_DOI_TUONG!B:B,0)))</f>
        <v>Công ty CP Tuấn Ân Long An</v>
      </c>
      <c r="I237" s="69" t="str">
        <f>IFERROR(INDEX(DM_NGHIEP_VU!D:D,MATCH(J237&amp;K237,DM_NGHIEP_VU!G:G,0)),"")</f>
        <v>Nhập kho - nhập mua hàng ghi nhận công nợ</v>
      </c>
      <c r="J237" s="29" t="s">
        <v>4977</v>
      </c>
      <c r="K237" s="29" t="s">
        <v>4494</v>
      </c>
      <c r="L237" s="26">
        <v>10000</v>
      </c>
      <c r="M237" s="26" t="s">
        <v>4547</v>
      </c>
      <c r="N237" s="26">
        <v>45600</v>
      </c>
      <c r="O237" s="7">
        <f t="shared" si="9"/>
        <v>456000000</v>
      </c>
      <c r="P237" s="52">
        <v>0.08</v>
      </c>
      <c r="Q237" s="7">
        <f t="shared" si="10"/>
        <v>36480000</v>
      </c>
      <c r="R237" s="7">
        <f t="shared" si="11"/>
        <v>492480000</v>
      </c>
      <c r="S237" s="23"/>
      <c r="T237" s="23"/>
      <c r="U237" s="23"/>
      <c r="V237" s="23"/>
      <c r="W237" s="74"/>
    </row>
    <row r="238" spans="1:23" x14ac:dyDescent="0.25">
      <c r="A238" s="81">
        <v>45309</v>
      </c>
      <c r="B238" s="6" t="s">
        <v>2708</v>
      </c>
      <c r="C238" s="100" t="s">
        <v>5354</v>
      </c>
      <c r="D238" s="21" t="s">
        <v>5406</v>
      </c>
      <c r="E238" s="23" t="s">
        <v>3886</v>
      </c>
      <c r="F238" s="27" t="str">
        <f>IF(E238="","",INDEX(DM_HANG_HOA!B:B,MATCH(E238,DM_HANG_HOA!A:A,0)))</f>
        <v>MCCB 3 cực 63A (ABS103c-FMU/LS)</v>
      </c>
      <c r="G238" s="26" t="s">
        <v>4552</v>
      </c>
      <c r="H238" s="27" t="str">
        <f>IF(G238="","",INDEX(DM_DOI_TUONG!C:C,MATCH(G238,DM_DOI_TUONG!B:B,0)))</f>
        <v>Công ty TNHH TBĐ Trung Nam</v>
      </c>
      <c r="I238" s="69" t="str">
        <f>IFERROR(INDEX(DM_NGHIEP_VU!D:D,MATCH(J238&amp;K238,DM_NGHIEP_VU!G:G,0)),"")</f>
        <v>Nhập kho - nhập mua hàng ghi nhận công nợ</v>
      </c>
      <c r="J238" s="29" t="s">
        <v>4977</v>
      </c>
      <c r="K238" s="29" t="s">
        <v>4494</v>
      </c>
      <c r="L238" s="26">
        <v>48</v>
      </c>
      <c r="M238" s="26" t="s">
        <v>4548</v>
      </c>
      <c r="N238" s="26">
        <v>1058750</v>
      </c>
      <c r="O238" s="7">
        <f t="shared" si="9"/>
        <v>50820000</v>
      </c>
      <c r="P238" s="52">
        <v>0.08</v>
      </c>
      <c r="Q238" s="7">
        <f t="shared" si="10"/>
        <v>4065600</v>
      </c>
      <c r="R238" s="7">
        <f t="shared" si="11"/>
        <v>54885600</v>
      </c>
      <c r="S238" s="23">
        <v>66</v>
      </c>
      <c r="T238" s="23"/>
      <c r="U238" s="23"/>
      <c r="V238" s="23"/>
      <c r="W238" s="74"/>
    </row>
    <row r="239" spans="1:23" x14ac:dyDescent="0.25">
      <c r="A239" s="81">
        <v>45310</v>
      </c>
      <c r="B239" s="6" t="s">
        <v>2708</v>
      </c>
      <c r="C239" s="100" t="s">
        <v>5355</v>
      </c>
      <c r="D239" s="21" t="s">
        <v>4554</v>
      </c>
      <c r="E239" s="23" t="s">
        <v>1105</v>
      </c>
      <c r="F239" s="27" t="str">
        <f>IF(E239="","",INDEX(DM_HANG_HOA!B:B,MATCH(E239,DM_HANG_HOA!A:A,0)))</f>
        <v>Cosse ép Cu-Al  95mm2-N-TA dài 81mm chiều dài ép dây 42mm</v>
      </c>
      <c r="G239" s="26" t="s">
        <v>4545</v>
      </c>
      <c r="H239" s="27" t="str">
        <f>IF(G239="","",INDEX(DM_DOI_TUONG!C:C,MATCH(G239,DM_DOI_TUONG!B:B,0)))</f>
        <v>Công ty CP Tuấn Ân Long An</v>
      </c>
      <c r="I239" s="69" t="str">
        <f>IFERROR(INDEX(DM_NGHIEP_VU!D:D,MATCH(J239&amp;K239,DM_NGHIEP_VU!G:G,0)),"")</f>
        <v>Nhập kho - nhập mua hàng ghi nhận công nợ</v>
      </c>
      <c r="J239" s="29" t="s">
        <v>4977</v>
      </c>
      <c r="K239" s="29" t="s">
        <v>4494</v>
      </c>
      <c r="L239" s="26">
        <v>100</v>
      </c>
      <c r="M239" s="26" t="s">
        <v>4547</v>
      </c>
      <c r="N239" s="26">
        <v>30900</v>
      </c>
      <c r="O239" s="7">
        <f t="shared" si="9"/>
        <v>3090000</v>
      </c>
      <c r="P239" s="52">
        <v>0.1</v>
      </c>
      <c r="Q239" s="7">
        <f t="shared" si="10"/>
        <v>309000</v>
      </c>
      <c r="R239" s="7">
        <f t="shared" si="11"/>
        <v>3399000</v>
      </c>
      <c r="S239" s="23">
        <v>179</v>
      </c>
      <c r="T239" s="23"/>
      <c r="U239" s="23"/>
      <c r="V239" s="23"/>
      <c r="W239" s="74"/>
    </row>
    <row r="240" spans="1:23" x14ac:dyDescent="0.25">
      <c r="A240" s="81">
        <v>45310</v>
      </c>
      <c r="B240" s="6" t="s">
        <v>2708</v>
      </c>
      <c r="C240" s="100" t="s">
        <v>5355</v>
      </c>
      <c r="D240" s="21" t="s">
        <v>4554</v>
      </c>
      <c r="E240" s="23" t="s">
        <v>1474</v>
      </c>
      <c r="F240" s="27" t="str">
        <f>IF(E240="","",INDEX(DM_HANG_HOA!B:B,MATCH(E240,DM_HANG_HOA!A:A,0)))</f>
        <v>Ống nối ON - Cu 150mm2 dài 190mm</v>
      </c>
      <c r="G240" s="26" t="s">
        <v>4545</v>
      </c>
      <c r="H240" s="27" t="str">
        <f>IF(G240="","",INDEX(DM_DOI_TUONG!C:C,MATCH(G240,DM_DOI_TUONG!B:B,0)))</f>
        <v>Công ty CP Tuấn Ân Long An</v>
      </c>
      <c r="I240" s="69" t="str">
        <f>IFERROR(INDEX(DM_NGHIEP_VU!D:D,MATCH(J240&amp;K240,DM_NGHIEP_VU!G:G,0)),"")</f>
        <v>Nhập kho - nhập mua hàng ghi nhận công nợ</v>
      </c>
      <c r="J240" s="29" t="s">
        <v>4977</v>
      </c>
      <c r="K240" s="29" t="s">
        <v>4494</v>
      </c>
      <c r="L240" s="26">
        <v>18</v>
      </c>
      <c r="M240" s="26" t="s">
        <v>4547</v>
      </c>
      <c r="N240" s="26">
        <v>115600</v>
      </c>
      <c r="O240" s="7">
        <f t="shared" si="9"/>
        <v>2080800</v>
      </c>
      <c r="P240" s="52">
        <v>0.1</v>
      </c>
      <c r="Q240" s="7">
        <f t="shared" si="10"/>
        <v>208080</v>
      </c>
      <c r="R240" s="7">
        <f t="shared" si="11"/>
        <v>2288880</v>
      </c>
      <c r="S240" s="23">
        <v>181</v>
      </c>
      <c r="T240" s="23"/>
      <c r="U240" s="23"/>
      <c r="V240" s="23"/>
      <c r="W240" s="74"/>
    </row>
    <row r="241" spans="1:23" x14ac:dyDescent="0.25">
      <c r="A241" s="81">
        <v>45310</v>
      </c>
      <c r="B241" s="6" t="s">
        <v>2708</v>
      </c>
      <c r="C241" s="100" t="s">
        <v>5355</v>
      </c>
      <c r="D241" s="21" t="s">
        <v>4554</v>
      </c>
      <c r="E241" s="23" t="s">
        <v>1340</v>
      </c>
      <c r="F241" s="27" t="str">
        <f>IF(E241="","",INDEX(DM_HANG_HOA!B:B,MATCH(E241,DM_HANG_HOA!A:A,0)))</f>
        <v>Kẹp quai dạng ép 150-240</v>
      </c>
      <c r="G241" s="26" t="s">
        <v>4545</v>
      </c>
      <c r="H241" s="27" t="str">
        <f>IF(G241="","",INDEX(DM_DOI_TUONG!C:C,MATCH(G241,DM_DOI_TUONG!B:B,0)))</f>
        <v>Công ty CP Tuấn Ân Long An</v>
      </c>
      <c r="I241" s="69" t="str">
        <f>IFERROR(INDEX(DM_NGHIEP_VU!D:D,MATCH(J241&amp;K241,DM_NGHIEP_VU!G:G,0)),"")</f>
        <v>Nhập kho - nhập mua hàng ghi nhận công nợ</v>
      </c>
      <c r="J241" s="29" t="s">
        <v>4977</v>
      </c>
      <c r="K241" s="29" t="s">
        <v>4494</v>
      </c>
      <c r="L241" s="26">
        <v>174</v>
      </c>
      <c r="M241" s="26" t="s">
        <v>4547</v>
      </c>
      <c r="N241" s="26">
        <v>99800</v>
      </c>
      <c r="O241" s="7">
        <f t="shared" si="9"/>
        <v>17365200</v>
      </c>
      <c r="P241" s="52">
        <v>0.1</v>
      </c>
      <c r="Q241" s="7">
        <f t="shared" si="10"/>
        <v>1736520</v>
      </c>
      <c r="R241" s="7">
        <f t="shared" si="11"/>
        <v>19101720</v>
      </c>
      <c r="S241" s="23">
        <v>181</v>
      </c>
      <c r="T241" s="23"/>
      <c r="U241" s="23"/>
      <c r="V241" s="23"/>
      <c r="W241" s="74"/>
    </row>
    <row r="242" spans="1:23" x14ac:dyDescent="0.25">
      <c r="A242" s="81">
        <v>45310</v>
      </c>
      <c r="B242" s="6" t="s">
        <v>2708</v>
      </c>
      <c r="C242" s="100" t="s">
        <v>5355</v>
      </c>
      <c r="D242" s="21" t="s">
        <v>4554</v>
      </c>
      <c r="E242" s="23" t="s">
        <v>203</v>
      </c>
      <c r="F242" s="27" t="str">
        <f>IF(E242="","",INDEX(DM_HANG_HOA!B:B,MATCH(E242,DM_HANG_HOA!A:A,0)))</f>
        <v>Ty Pin post/Line post 24Kv- 35Kv, M20 dài 180mm</v>
      </c>
      <c r="G242" s="26" t="s">
        <v>4545</v>
      </c>
      <c r="H242" s="27" t="str">
        <f>IF(G242="","",INDEX(DM_DOI_TUONG!C:C,MATCH(G242,DM_DOI_TUONG!B:B,0)))</f>
        <v>Công ty CP Tuấn Ân Long An</v>
      </c>
      <c r="I242" s="69" t="str">
        <f>IFERROR(INDEX(DM_NGHIEP_VU!D:D,MATCH(J242&amp;K242,DM_NGHIEP_VU!G:G,0)),"")</f>
        <v>Nhập kho - nhập mua hàng ghi nhận công nợ</v>
      </c>
      <c r="J242" s="29" t="s">
        <v>4977</v>
      </c>
      <c r="K242" s="29" t="s">
        <v>4494</v>
      </c>
      <c r="L242" s="26">
        <v>120</v>
      </c>
      <c r="M242" s="26" t="s">
        <v>4547</v>
      </c>
      <c r="N242" s="26">
        <v>35400</v>
      </c>
      <c r="O242" s="7">
        <f t="shared" si="9"/>
        <v>4248000</v>
      </c>
      <c r="P242" s="52">
        <v>0.1</v>
      </c>
      <c r="Q242" s="7">
        <f t="shared" si="10"/>
        <v>424800</v>
      </c>
      <c r="R242" s="7">
        <f t="shared" si="11"/>
        <v>4672800</v>
      </c>
      <c r="S242" s="23">
        <v>181</v>
      </c>
      <c r="T242" s="23"/>
      <c r="U242" s="23"/>
      <c r="V242" s="23"/>
      <c r="W242" s="74"/>
    </row>
    <row r="243" spans="1:23" x14ac:dyDescent="0.25">
      <c r="A243" s="81">
        <v>45310</v>
      </c>
      <c r="B243" s="6" t="s">
        <v>2708</v>
      </c>
      <c r="C243" s="100" t="s">
        <v>5355</v>
      </c>
      <c r="D243" s="21" t="s">
        <v>4554</v>
      </c>
      <c r="E243" s="23" t="s">
        <v>1121</v>
      </c>
      <c r="F243" s="27" t="str">
        <f>IF(E243="","",INDEX(DM_HANG_HOA!B:B,MATCH(E243,DM_HANG_HOA!A:A,0)))</f>
        <v>Cosse ép Cu-Al  240mm2-N-TA dài 115mm chiều dài ép dây 58mm</v>
      </c>
      <c r="G243" s="26" t="s">
        <v>4545</v>
      </c>
      <c r="H243" s="27" t="str">
        <f>IF(G243="","",INDEX(DM_DOI_TUONG!C:C,MATCH(G243,DM_DOI_TUONG!B:B,0)))</f>
        <v>Công ty CP Tuấn Ân Long An</v>
      </c>
      <c r="I243" s="69" t="str">
        <f>IFERROR(INDEX(DM_NGHIEP_VU!D:D,MATCH(J243&amp;K243,DM_NGHIEP_VU!G:G,0)),"")</f>
        <v>Nhập kho - nhập mua hàng ghi nhận công nợ</v>
      </c>
      <c r="J243" s="29" t="s">
        <v>4977</v>
      </c>
      <c r="K243" s="29" t="s">
        <v>4494</v>
      </c>
      <c r="L243" s="26">
        <v>50</v>
      </c>
      <c r="M243" s="26" t="s">
        <v>4547</v>
      </c>
      <c r="N243" s="26">
        <v>103000</v>
      </c>
      <c r="O243" s="7">
        <f t="shared" si="9"/>
        <v>5150000</v>
      </c>
      <c r="P243" s="52">
        <v>0.1</v>
      </c>
      <c r="Q243" s="7">
        <f t="shared" si="10"/>
        <v>515000</v>
      </c>
      <c r="R243" s="7">
        <f t="shared" si="11"/>
        <v>5665000</v>
      </c>
      <c r="S243" s="23">
        <v>181</v>
      </c>
      <c r="T243" s="23"/>
      <c r="U243" s="23"/>
      <c r="V243" s="23"/>
      <c r="W243" s="74"/>
    </row>
    <row r="244" spans="1:23" x14ac:dyDescent="0.25">
      <c r="A244" s="81">
        <v>45310</v>
      </c>
      <c r="B244" s="6" t="s">
        <v>2708</v>
      </c>
      <c r="C244" s="100" t="s">
        <v>5355</v>
      </c>
      <c r="D244" s="21" t="s">
        <v>4554</v>
      </c>
      <c r="E244" s="23" t="s">
        <v>1628</v>
      </c>
      <c r="F244" s="27" t="str">
        <f>IF(E244="","",INDEX(DM_HANG_HOA!B:B,MATCH(E244,DM_HANG_HOA!A:A,0)))</f>
        <v>Ống nối ON-ACSR 240mm2 (ống nhôm dài 680mm, ống sắt dài 210mm)</v>
      </c>
      <c r="G244" s="26" t="s">
        <v>4545</v>
      </c>
      <c r="H244" s="27" t="str">
        <f>IF(G244="","",INDEX(DM_DOI_TUONG!C:C,MATCH(G244,DM_DOI_TUONG!B:B,0)))</f>
        <v>Công ty CP Tuấn Ân Long An</v>
      </c>
      <c r="I244" s="69" t="str">
        <f>IFERROR(INDEX(DM_NGHIEP_VU!D:D,MATCH(J244&amp;K244,DM_NGHIEP_VU!G:G,0)),"")</f>
        <v>Nhập kho - nhập mua hàng ghi nhận công nợ</v>
      </c>
      <c r="J244" s="29" t="s">
        <v>4977</v>
      </c>
      <c r="K244" s="29" t="s">
        <v>4494</v>
      </c>
      <c r="L244" s="26">
        <v>60</v>
      </c>
      <c r="M244" s="26" t="s">
        <v>4547</v>
      </c>
      <c r="N244" s="26">
        <v>143400</v>
      </c>
      <c r="O244" s="7">
        <f t="shared" si="9"/>
        <v>8604000</v>
      </c>
      <c r="P244" s="52">
        <v>0.1</v>
      </c>
      <c r="Q244" s="7">
        <f t="shared" si="10"/>
        <v>860400</v>
      </c>
      <c r="R244" s="7">
        <f t="shared" si="11"/>
        <v>9464400</v>
      </c>
      <c r="S244" s="23">
        <v>181</v>
      </c>
      <c r="T244" s="23"/>
      <c r="U244" s="23"/>
      <c r="V244" s="23"/>
      <c r="W244" s="74"/>
    </row>
    <row r="245" spans="1:23" x14ac:dyDescent="0.25">
      <c r="A245" s="81">
        <v>45310</v>
      </c>
      <c r="B245" s="6" t="s">
        <v>2708</v>
      </c>
      <c r="C245" s="100" t="s">
        <v>5355</v>
      </c>
      <c r="D245" s="21" t="s">
        <v>4554</v>
      </c>
      <c r="E245" s="23" t="s">
        <v>1622</v>
      </c>
      <c r="F245" s="27" t="str">
        <f>IF(E245="","",INDEX(DM_HANG_HOA!B:B,MATCH(E245,DM_HANG_HOA!A:A,0)))</f>
        <v>Ống nối ON-ACSR 120mm2 (ống nhôm dài 520mm, ống sắt dài 150mm)</v>
      </c>
      <c r="G245" s="26" t="s">
        <v>4545</v>
      </c>
      <c r="H245" s="27" t="str">
        <f>IF(G245="","",INDEX(DM_DOI_TUONG!C:C,MATCH(G245,DM_DOI_TUONG!B:B,0)))</f>
        <v>Công ty CP Tuấn Ân Long An</v>
      </c>
      <c r="I245" s="69" t="str">
        <f>IFERROR(INDEX(DM_NGHIEP_VU!D:D,MATCH(J245&amp;K245,DM_NGHIEP_VU!G:G,0)),"")</f>
        <v>Nhập kho - nhập mua hàng ghi nhận công nợ</v>
      </c>
      <c r="J245" s="29" t="s">
        <v>4977</v>
      </c>
      <c r="K245" s="29" t="s">
        <v>4494</v>
      </c>
      <c r="L245" s="26">
        <v>20</v>
      </c>
      <c r="M245" s="26" t="s">
        <v>4547</v>
      </c>
      <c r="N245" s="26">
        <v>71800</v>
      </c>
      <c r="O245" s="7">
        <f t="shared" si="9"/>
        <v>1436000</v>
      </c>
      <c r="P245" s="52">
        <v>0.1</v>
      </c>
      <c r="Q245" s="7">
        <f t="shared" si="10"/>
        <v>143600</v>
      </c>
      <c r="R245" s="7">
        <f t="shared" si="11"/>
        <v>1579600</v>
      </c>
      <c r="S245" s="23">
        <v>181</v>
      </c>
      <c r="T245" s="23"/>
      <c r="U245" s="23"/>
      <c r="V245" s="23"/>
      <c r="W245" s="74"/>
    </row>
    <row r="246" spans="1:23" x14ac:dyDescent="0.25">
      <c r="A246" s="81">
        <v>45310</v>
      </c>
      <c r="B246" s="6" t="s">
        <v>2708</v>
      </c>
      <c r="C246" s="100" t="s">
        <v>5355</v>
      </c>
      <c r="D246" s="21" t="s">
        <v>4554</v>
      </c>
      <c r="E246" s="23" t="s">
        <v>1229</v>
      </c>
      <c r="F246" s="27" t="str">
        <f>IF(E246="","",INDEX(DM_HANG_HOA!B:B,MATCH(E246,DM_HANG_HOA!A:A,0)))</f>
        <v>Nối ép đồng nhôm WR-929</v>
      </c>
      <c r="G246" s="26" t="s">
        <v>4545</v>
      </c>
      <c r="H246" s="27" t="str">
        <f>IF(G246="","",INDEX(DM_DOI_TUONG!C:C,MATCH(G246,DM_DOI_TUONG!B:B,0)))</f>
        <v>Công ty CP Tuấn Ân Long An</v>
      </c>
      <c r="I246" s="69" t="str">
        <f>IFERROR(INDEX(DM_NGHIEP_VU!D:D,MATCH(J246&amp;K246,DM_NGHIEP_VU!G:G,0)),"")</f>
        <v>Nhập kho - nhập mua hàng ghi nhận công nợ</v>
      </c>
      <c r="J246" s="29" t="s">
        <v>4977</v>
      </c>
      <c r="K246" s="29" t="s">
        <v>4494</v>
      </c>
      <c r="L246" s="26">
        <v>80</v>
      </c>
      <c r="M246" s="26" t="s">
        <v>4547</v>
      </c>
      <c r="N246" s="26">
        <v>30600</v>
      </c>
      <c r="O246" s="7">
        <f t="shared" si="9"/>
        <v>2448000</v>
      </c>
      <c r="P246" s="52">
        <v>0.1</v>
      </c>
      <c r="Q246" s="7">
        <f t="shared" si="10"/>
        <v>244800</v>
      </c>
      <c r="R246" s="7">
        <f t="shared" si="11"/>
        <v>2692800</v>
      </c>
      <c r="S246" s="23">
        <v>181</v>
      </c>
      <c r="T246" s="23"/>
      <c r="U246" s="23"/>
      <c r="V246" s="23"/>
      <c r="W246" s="74"/>
    </row>
    <row r="247" spans="1:23" x14ac:dyDescent="0.25">
      <c r="A247" s="81">
        <v>45310</v>
      </c>
      <c r="B247" s="6" t="s">
        <v>2708</v>
      </c>
      <c r="C247" s="100" t="s">
        <v>5355</v>
      </c>
      <c r="D247" s="21" t="s">
        <v>4554</v>
      </c>
      <c r="E247" s="23" t="s">
        <v>1223</v>
      </c>
      <c r="F247" s="27" t="str">
        <f>IF(E247="","",INDEX(DM_HANG_HOA!B:B,MATCH(E247,DM_HANG_HOA!A:A,0)))</f>
        <v>Nối ép đồng nhôm WR-815</v>
      </c>
      <c r="G247" s="26" t="s">
        <v>4545</v>
      </c>
      <c r="H247" s="27" t="str">
        <f>IF(G247="","",INDEX(DM_DOI_TUONG!C:C,MATCH(G247,DM_DOI_TUONG!B:B,0)))</f>
        <v>Công ty CP Tuấn Ân Long An</v>
      </c>
      <c r="I247" s="69" t="str">
        <f>IFERROR(INDEX(DM_NGHIEP_VU!D:D,MATCH(J247&amp;K247,DM_NGHIEP_VU!G:G,0)),"")</f>
        <v>Nhập kho - nhập mua hàng ghi nhận công nợ</v>
      </c>
      <c r="J247" s="29" t="s">
        <v>4977</v>
      </c>
      <c r="K247" s="29" t="s">
        <v>4494</v>
      </c>
      <c r="L247" s="26">
        <v>200</v>
      </c>
      <c r="M247" s="26" t="s">
        <v>4547</v>
      </c>
      <c r="N247" s="26">
        <v>18900</v>
      </c>
      <c r="O247" s="7">
        <f t="shared" si="9"/>
        <v>3780000</v>
      </c>
      <c r="P247" s="52">
        <v>0.1</v>
      </c>
      <c r="Q247" s="7">
        <f t="shared" si="10"/>
        <v>378000</v>
      </c>
      <c r="R247" s="7">
        <f t="shared" si="11"/>
        <v>4158000</v>
      </c>
      <c r="S247" s="23">
        <v>181</v>
      </c>
      <c r="T247" s="23"/>
      <c r="U247" s="23"/>
      <c r="V247" s="23"/>
      <c r="W247" s="74"/>
    </row>
    <row r="248" spans="1:23" x14ac:dyDescent="0.25">
      <c r="A248" s="81">
        <v>45310</v>
      </c>
      <c r="B248" s="6" t="s">
        <v>2708</v>
      </c>
      <c r="C248" s="100" t="s">
        <v>5355</v>
      </c>
      <c r="D248" s="21" t="s">
        <v>4554</v>
      </c>
      <c r="E248" s="23" t="s">
        <v>110</v>
      </c>
      <c r="F248" s="27" t="str">
        <f>IF(E248="","",INDEX(DM_HANG_HOA!B:B,MATCH(E248,DM_HANG_HOA!A:A,0)))</f>
        <v>DS 1 pha 630A - 24Kv-150 KV BIL, OD, polymer</v>
      </c>
      <c r="G248" s="26" t="s">
        <v>4545</v>
      </c>
      <c r="H248" s="27" t="str">
        <f>IF(G248="","",INDEX(DM_DOI_TUONG!C:C,MATCH(G248,DM_DOI_TUONG!B:B,0)))</f>
        <v>Công ty CP Tuấn Ân Long An</v>
      </c>
      <c r="I248" s="69" t="str">
        <f>IFERROR(INDEX(DM_NGHIEP_VU!D:D,MATCH(J248&amp;K248,DM_NGHIEP_VU!G:G,0)),"")</f>
        <v>Nhập kho - nhập mua hàng ghi nhận công nợ</v>
      </c>
      <c r="J248" s="29" t="s">
        <v>4977</v>
      </c>
      <c r="K248" s="29" t="s">
        <v>4494</v>
      </c>
      <c r="L248" s="26">
        <v>6</v>
      </c>
      <c r="M248" s="26" t="s">
        <v>4547</v>
      </c>
      <c r="N248" s="26">
        <v>1701800</v>
      </c>
      <c r="O248" s="7">
        <f t="shared" si="9"/>
        <v>10210800</v>
      </c>
      <c r="P248" s="52">
        <v>0.08</v>
      </c>
      <c r="Q248" s="7">
        <f t="shared" si="10"/>
        <v>816864</v>
      </c>
      <c r="R248" s="7">
        <f t="shared" si="11"/>
        <v>11027664</v>
      </c>
      <c r="S248" s="23">
        <v>182</v>
      </c>
      <c r="T248" s="23"/>
      <c r="U248" s="23"/>
      <c r="V248" s="23"/>
      <c r="W248" s="74"/>
    </row>
    <row r="249" spans="1:23" x14ac:dyDescent="0.25">
      <c r="A249" s="81">
        <v>45310</v>
      </c>
      <c r="B249" s="6" t="s">
        <v>2708</v>
      </c>
      <c r="C249" s="100" t="s">
        <v>5355</v>
      </c>
      <c r="D249" s="21" t="s">
        <v>4554</v>
      </c>
      <c r="E249" s="23" t="s">
        <v>117</v>
      </c>
      <c r="F249" s="27" t="str">
        <f>IF(E249="","",INDEX(DM_HANG_HOA!B:B,MATCH(E249,DM_HANG_HOA!A:A,0)))</f>
        <v>Phụ kiện lắp DS 1 pha 24Kv</v>
      </c>
      <c r="G249" s="26" t="s">
        <v>4545</v>
      </c>
      <c r="H249" s="27" t="str">
        <f>IF(G249="","",INDEX(DM_DOI_TUONG!C:C,MATCH(G249,DM_DOI_TUONG!B:B,0)))</f>
        <v>Công ty CP Tuấn Ân Long An</v>
      </c>
      <c r="I249" s="69" t="str">
        <f>IFERROR(INDEX(DM_NGHIEP_VU!D:D,MATCH(J249&amp;K249,DM_NGHIEP_VU!G:G,0)),"")</f>
        <v>Nhập kho - nhập mua hàng ghi nhận công nợ</v>
      </c>
      <c r="J249" s="29" t="s">
        <v>4977</v>
      </c>
      <c r="K249" s="29" t="s">
        <v>4494</v>
      </c>
      <c r="L249" s="26">
        <v>10</v>
      </c>
      <c r="M249" s="26" t="s">
        <v>4547</v>
      </c>
      <c r="N249" s="26">
        <v>79700</v>
      </c>
      <c r="O249" s="7">
        <f t="shared" si="9"/>
        <v>797000</v>
      </c>
      <c r="P249" s="52">
        <v>0.08</v>
      </c>
      <c r="Q249" s="7">
        <f t="shared" si="10"/>
        <v>63760</v>
      </c>
      <c r="R249" s="7">
        <f t="shared" si="11"/>
        <v>860760</v>
      </c>
      <c r="S249" s="23">
        <v>182</v>
      </c>
      <c r="T249" s="23"/>
      <c r="U249" s="23"/>
      <c r="V249" s="23"/>
      <c r="W249" s="74"/>
    </row>
    <row r="250" spans="1:23" x14ac:dyDescent="0.25">
      <c r="A250" s="81">
        <v>45310</v>
      </c>
      <c r="B250" s="6" t="s">
        <v>2708</v>
      </c>
      <c r="C250" s="100" t="s">
        <v>5355</v>
      </c>
      <c r="D250" s="21" t="s">
        <v>4554</v>
      </c>
      <c r="E250" s="23" t="s">
        <v>199</v>
      </c>
      <c r="F250" s="27" t="str">
        <f>IF(E250="","",INDEX(DM_HANG_HOA!B:B,MATCH(E250,DM_HANG_HOA!A:A,0)))</f>
        <v>Pin post/Line post 24Kv- 680, Polymer có kẹp (không ty)</v>
      </c>
      <c r="G250" s="26" t="s">
        <v>4545</v>
      </c>
      <c r="H250" s="27" t="str">
        <f>IF(G250="","",INDEX(DM_DOI_TUONG!C:C,MATCH(G250,DM_DOI_TUONG!B:B,0)))</f>
        <v>Công ty CP Tuấn Ân Long An</v>
      </c>
      <c r="I250" s="69" t="str">
        <f>IFERROR(INDEX(DM_NGHIEP_VU!D:D,MATCH(J250&amp;K250,DM_NGHIEP_VU!G:G,0)),"")</f>
        <v>Nhập kho - nhập mua hàng ghi nhận công nợ</v>
      </c>
      <c r="J250" s="29" t="s">
        <v>4977</v>
      </c>
      <c r="K250" s="29" t="s">
        <v>4494</v>
      </c>
      <c r="L250" s="26">
        <v>120</v>
      </c>
      <c r="M250" s="26" t="s">
        <v>4547</v>
      </c>
      <c r="N250" s="26">
        <v>197400</v>
      </c>
      <c r="O250" s="7">
        <f t="shared" si="9"/>
        <v>23688000</v>
      </c>
      <c r="P250" s="52">
        <v>0.08</v>
      </c>
      <c r="Q250" s="7">
        <f t="shared" si="10"/>
        <v>1895040</v>
      </c>
      <c r="R250" s="7">
        <f t="shared" si="11"/>
        <v>25583040</v>
      </c>
      <c r="S250" s="23">
        <v>182</v>
      </c>
      <c r="T250" s="23"/>
      <c r="U250" s="23"/>
      <c r="V250" s="23"/>
      <c r="W250" s="74"/>
    </row>
    <row r="251" spans="1:23" x14ac:dyDescent="0.25">
      <c r="A251" s="81">
        <v>45310</v>
      </c>
      <c r="B251" s="6" t="s">
        <v>2708</v>
      </c>
      <c r="C251" s="100" t="s">
        <v>5355</v>
      </c>
      <c r="D251" s="21" t="s">
        <v>4554</v>
      </c>
      <c r="E251" s="23" t="s">
        <v>1616</v>
      </c>
      <c r="F251" s="27" t="str">
        <f>IF(E251="","",INDEX(DM_HANG_HOA!B:B,MATCH(E251,DM_HANG_HOA!A:A,0)))</f>
        <v>Ống nối ON-ACSR 50mm2 (ống nhôm dài 390mm, ống sắt dài 120mm)</v>
      </c>
      <c r="G251" s="26" t="s">
        <v>4545</v>
      </c>
      <c r="H251" s="27" t="str">
        <f>IF(G251="","",INDEX(DM_DOI_TUONG!C:C,MATCH(G251,DM_DOI_TUONG!B:B,0)))</f>
        <v>Công ty CP Tuấn Ân Long An</v>
      </c>
      <c r="I251" s="69" t="str">
        <f>IFERROR(INDEX(DM_NGHIEP_VU!D:D,MATCH(J251&amp;K251,DM_NGHIEP_VU!G:G,0)),"")</f>
        <v>Nhập kho - nhập mua hàng ghi nhận công nợ</v>
      </c>
      <c r="J251" s="29" t="s">
        <v>4977</v>
      </c>
      <c r="K251" s="29" t="s">
        <v>4494</v>
      </c>
      <c r="L251" s="26">
        <v>50</v>
      </c>
      <c r="M251" s="26" t="s">
        <v>4547</v>
      </c>
      <c r="N251" s="26">
        <v>42800</v>
      </c>
      <c r="O251" s="7">
        <f t="shared" si="9"/>
        <v>2140000</v>
      </c>
      <c r="P251" s="52">
        <v>0.1</v>
      </c>
      <c r="Q251" s="7">
        <f t="shared" si="10"/>
        <v>214000</v>
      </c>
      <c r="R251" s="7">
        <f t="shared" si="11"/>
        <v>2354000</v>
      </c>
      <c r="S251" s="23">
        <v>185</v>
      </c>
      <c r="T251" s="23"/>
      <c r="U251" s="23"/>
      <c r="V251" s="23"/>
      <c r="W251" s="74"/>
    </row>
    <row r="252" spans="1:23" x14ac:dyDescent="0.25">
      <c r="A252" s="81">
        <v>45313</v>
      </c>
      <c r="B252" s="6" t="s">
        <v>2708</v>
      </c>
      <c r="C252" s="100" t="s">
        <v>5356</v>
      </c>
      <c r="D252" s="21" t="s">
        <v>4554</v>
      </c>
      <c r="E252" s="23" t="s">
        <v>1382</v>
      </c>
      <c r="F252" s="27" t="str">
        <f>IF(E252="","",INDEX(DM_HANG_HOA!B:B,MATCH(E252,DM_HANG_HOA!A:A,0)))</f>
        <v>Cosse ép Cu 95mm2-N dài 81mm chiều dài ép dây 42mm</v>
      </c>
      <c r="G252" s="26" t="s">
        <v>4545</v>
      </c>
      <c r="H252" s="27" t="str">
        <f>IF(G252="","",INDEX(DM_DOI_TUONG!C:C,MATCH(G252,DM_DOI_TUONG!B:B,0)))</f>
        <v>Công ty CP Tuấn Ân Long An</v>
      </c>
      <c r="I252" s="69" t="str">
        <f>IFERROR(INDEX(DM_NGHIEP_VU!D:D,MATCH(J252&amp;K252,DM_NGHIEP_VU!G:G,0)),"")</f>
        <v>Nhập kho - nhập mua hàng ghi nhận công nợ</v>
      </c>
      <c r="J252" s="29" t="s">
        <v>4977</v>
      </c>
      <c r="K252" s="29" t="s">
        <v>4494</v>
      </c>
      <c r="L252" s="26">
        <v>300</v>
      </c>
      <c r="M252" s="26" t="s">
        <v>4547</v>
      </c>
      <c r="N252" s="26">
        <v>32900</v>
      </c>
      <c r="O252" s="7">
        <f t="shared" si="9"/>
        <v>9870000</v>
      </c>
      <c r="P252" s="52">
        <v>0.1</v>
      </c>
      <c r="Q252" s="7">
        <f t="shared" si="10"/>
        <v>987000</v>
      </c>
      <c r="R252" s="7">
        <f t="shared" si="11"/>
        <v>10857000</v>
      </c>
      <c r="S252" s="23">
        <v>220</v>
      </c>
      <c r="T252" s="23"/>
      <c r="U252" s="23"/>
      <c r="V252" s="23"/>
      <c r="W252" s="74"/>
    </row>
    <row r="253" spans="1:23" x14ac:dyDescent="0.25">
      <c r="A253" s="81">
        <v>45313</v>
      </c>
      <c r="B253" s="6" t="s">
        <v>2708</v>
      </c>
      <c r="C253" s="100" t="s">
        <v>5356</v>
      </c>
      <c r="D253" s="21" t="s">
        <v>4554</v>
      </c>
      <c r="E253" s="23" t="s">
        <v>1440</v>
      </c>
      <c r="F253" s="27" t="str">
        <f>IF(E253="","",INDEX(DM_HANG_HOA!B:B,MATCH(E253,DM_HANG_HOA!A:A,0)))</f>
        <v>Cosse ép Cu 150mm2-2N dài 146mm chiều dài ép dây 52mm</v>
      </c>
      <c r="G253" s="26" t="s">
        <v>4545</v>
      </c>
      <c r="H253" s="27" t="str">
        <f>IF(G253="","",INDEX(DM_DOI_TUONG!C:C,MATCH(G253,DM_DOI_TUONG!B:B,0)))</f>
        <v>Công ty CP Tuấn Ân Long An</v>
      </c>
      <c r="I253" s="69" t="str">
        <f>IFERROR(INDEX(DM_NGHIEP_VU!D:D,MATCH(J253&amp;K253,DM_NGHIEP_VU!G:G,0)),"")</f>
        <v>Nhập kho - nhập mua hàng ghi nhận công nợ</v>
      </c>
      <c r="J253" s="29" t="s">
        <v>4977</v>
      </c>
      <c r="K253" s="29" t="s">
        <v>4494</v>
      </c>
      <c r="L253" s="26">
        <v>250</v>
      </c>
      <c r="M253" s="26" t="s">
        <v>4547</v>
      </c>
      <c r="N253" s="26">
        <v>93300</v>
      </c>
      <c r="O253" s="7">
        <f t="shared" si="9"/>
        <v>23325000</v>
      </c>
      <c r="P253" s="52">
        <v>0.1</v>
      </c>
      <c r="Q253" s="7">
        <f t="shared" si="10"/>
        <v>2332500</v>
      </c>
      <c r="R253" s="7">
        <f t="shared" si="11"/>
        <v>25657500</v>
      </c>
      <c r="S253" s="23">
        <v>220</v>
      </c>
      <c r="T253" s="23"/>
      <c r="U253" s="23"/>
      <c r="V253" s="23"/>
      <c r="W253" s="74"/>
    </row>
    <row r="254" spans="1:23" x14ac:dyDescent="0.25">
      <c r="A254" s="81">
        <v>45313</v>
      </c>
      <c r="B254" s="6" t="s">
        <v>2708</v>
      </c>
      <c r="C254" s="100" t="s">
        <v>5356</v>
      </c>
      <c r="D254" s="21" t="s">
        <v>4554</v>
      </c>
      <c r="E254" s="23" t="s">
        <v>1454</v>
      </c>
      <c r="F254" s="27" t="str">
        <f>IF(E254="","",INDEX(DM_HANG_HOA!B:B,MATCH(E254,DM_HANG_HOA!A:A,0)))</f>
        <v>Cosse ép Cu 300mm2-2N dài 175mm chiều dài ép dây 70mm</v>
      </c>
      <c r="G254" s="26" t="s">
        <v>4545</v>
      </c>
      <c r="H254" s="27" t="str">
        <f>IF(G254="","",INDEX(DM_DOI_TUONG!C:C,MATCH(G254,DM_DOI_TUONG!B:B,0)))</f>
        <v>Công ty CP Tuấn Ân Long An</v>
      </c>
      <c r="I254" s="69" t="str">
        <f>IFERROR(INDEX(DM_NGHIEP_VU!D:D,MATCH(J254&amp;K254,DM_NGHIEP_VU!G:G,0)),"")</f>
        <v>Nhập kho - nhập mua hàng ghi nhận công nợ</v>
      </c>
      <c r="J254" s="29" t="s">
        <v>4977</v>
      </c>
      <c r="K254" s="29" t="s">
        <v>4494</v>
      </c>
      <c r="L254" s="26">
        <v>50</v>
      </c>
      <c r="M254" s="26" t="s">
        <v>4547</v>
      </c>
      <c r="N254" s="26">
        <v>230600</v>
      </c>
      <c r="O254" s="7">
        <f t="shared" si="9"/>
        <v>11530000</v>
      </c>
      <c r="P254" s="52">
        <v>0.1</v>
      </c>
      <c r="Q254" s="7">
        <f t="shared" si="10"/>
        <v>1153000</v>
      </c>
      <c r="R254" s="7">
        <f t="shared" si="11"/>
        <v>12683000</v>
      </c>
      <c r="S254" s="23">
        <v>220</v>
      </c>
      <c r="T254" s="23"/>
      <c r="U254" s="23"/>
      <c r="V254" s="23"/>
      <c r="W254" s="74"/>
    </row>
    <row r="255" spans="1:23" x14ac:dyDescent="0.25">
      <c r="A255" s="81">
        <v>45313</v>
      </c>
      <c r="B255" s="6" t="s">
        <v>2708</v>
      </c>
      <c r="C255" s="100" t="s">
        <v>5356</v>
      </c>
      <c r="D255" s="21" t="s">
        <v>4554</v>
      </c>
      <c r="E255" s="23" t="s">
        <v>3</v>
      </c>
      <c r="F255" s="27" t="str">
        <f>IF(E255="","",INDEX(DM_HANG_HOA!B:B,MATCH(E255,DM_HANG_HOA!A:A,0)))</f>
        <v>Fuselink 3K - Tuấn Ân</v>
      </c>
      <c r="G255" s="26" t="s">
        <v>4545</v>
      </c>
      <c r="H255" s="27" t="str">
        <f>IF(G255="","",INDEX(DM_DOI_TUONG!C:C,MATCH(G255,DM_DOI_TUONG!B:B,0)))</f>
        <v>Công ty CP Tuấn Ân Long An</v>
      </c>
      <c r="I255" s="69" t="str">
        <f>IFERROR(INDEX(DM_NGHIEP_VU!D:D,MATCH(J255&amp;K255,DM_NGHIEP_VU!G:G,0)),"")</f>
        <v>Nhập kho - nhập mua hàng ghi nhận công nợ</v>
      </c>
      <c r="J255" s="29" t="s">
        <v>4977</v>
      </c>
      <c r="K255" s="29" t="s">
        <v>4494</v>
      </c>
      <c r="L255" s="26">
        <v>300</v>
      </c>
      <c r="M255" s="26" t="s">
        <v>4547</v>
      </c>
      <c r="N255" s="26">
        <v>21100</v>
      </c>
      <c r="O255" s="7">
        <f t="shared" si="9"/>
        <v>6330000</v>
      </c>
      <c r="P255" s="52">
        <v>0.08</v>
      </c>
      <c r="Q255" s="7">
        <f t="shared" si="10"/>
        <v>506400</v>
      </c>
      <c r="R255" s="7">
        <f t="shared" si="11"/>
        <v>6836400</v>
      </c>
      <c r="S255" s="23">
        <v>221</v>
      </c>
      <c r="T255" s="23"/>
      <c r="U255" s="23"/>
      <c r="V255" s="23"/>
      <c r="W255" s="74"/>
    </row>
    <row r="256" spans="1:23" x14ac:dyDescent="0.25">
      <c r="A256" s="81">
        <v>45313</v>
      </c>
      <c r="B256" s="6" t="s">
        <v>2708</v>
      </c>
      <c r="C256" s="100" t="s">
        <v>5356</v>
      </c>
      <c r="D256" s="21" t="s">
        <v>4554</v>
      </c>
      <c r="E256" s="23" t="s">
        <v>6</v>
      </c>
      <c r="F256" s="27" t="str">
        <f>IF(E256="","",INDEX(DM_HANG_HOA!B:B,MATCH(E256,DM_HANG_HOA!A:A,0)))</f>
        <v>Fuselink 6K - Tuấn Ân</v>
      </c>
      <c r="G256" s="26" t="s">
        <v>4545</v>
      </c>
      <c r="H256" s="27" t="str">
        <f>IF(G256="","",INDEX(DM_DOI_TUONG!C:C,MATCH(G256,DM_DOI_TUONG!B:B,0)))</f>
        <v>Công ty CP Tuấn Ân Long An</v>
      </c>
      <c r="I256" s="69" t="str">
        <f>IFERROR(INDEX(DM_NGHIEP_VU!D:D,MATCH(J256&amp;K256,DM_NGHIEP_VU!G:G,0)),"")</f>
        <v>Nhập kho - nhập mua hàng ghi nhận công nợ</v>
      </c>
      <c r="J256" s="29" t="s">
        <v>4977</v>
      </c>
      <c r="K256" s="29" t="s">
        <v>4494</v>
      </c>
      <c r="L256" s="26">
        <v>300</v>
      </c>
      <c r="M256" s="26" t="s">
        <v>4547</v>
      </c>
      <c r="N256" s="26">
        <v>21500</v>
      </c>
      <c r="O256" s="7">
        <f t="shared" si="9"/>
        <v>6450000</v>
      </c>
      <c r="P256" s="52">
        <v>0.08</v>
      </c>
      <c r="Q256" s="7">
        <f t="shared" si="10"/>
        <v>516000</v>
      </c>
      <c r="R256" s="7">
        <f t="shared" si="11"/>
        <v>6966000</v>
      </c>
      <c r="S256" s="23">
        <v>221</v>
      </c>
      <c r="T256" s="23"/>
      <c r="U256" s="23"/>
      <c r="V256" s="23"/>
      <c r="W256" s="74"/>
    </row>
    <row r="257" spans="1:23" x14ac:dyDescent="0.25">
      <c r="A257" s="81">
        <v>45313</v>
      </c>
      <c r="B257" s="6" t="s">
        <v>2708</v>
      </c>
      <c r="C257" s="100" t="s">
        <v>5356</v>
      </c>
      <c r="D257" s="21" t="s">
        <v>4554</v>
      </c>
      <c r="E257" s="23" t="s">
        <v>7</v>
      </c>
      <c r="F257" s="27" t="str">
        <f>IF(E257="","",INDEX(DM_HANG_HOA!B:B,MATCH(E257,DM_HANG_HOA!A:A,0)))</f>
        <v>Fuselink 8K - Tuấn Ân</v>
      </c>
      <c r="G257" s="26" t="s">
        <v>4545</v>
      </c>
      <c r="H257" s="27" t="str">
        <f>IF(G257="","",INDEX(DM_DOI_TUONG!C:C,MATCH(G257,DM_DOI_TUONG!B:B,0)))</f>
        <v>Công ty CP Tuấn Ân Long An</v>
      </c>
      <c r="I257" s="69" t="str">
        <f>IFERROR(INDEX(DM_NGHIEP_VU!D:D,MATCH(J257&amp;K257,DM_NGHIEP_VU!G:G,0)),"")</f>
        <v>Nhập kho - nhập mua hàng ghi nhận công nợ</v>
      </c>
      <c r="J257" s="29" t="s">
        <v>4977</v>
      </c>
      <c r="K257" s="29" t="s">
        <v>4494</v>
      </c>
      <c r="L257" s="26">
        <v>350</v>
      </c>
      <c r="M257" s="26" t="s">
        <v>4547</v>
      </c>
      <c r="N257" s="26">
        <v>22500</v>
      </c>
      <c r="O257" s="7">
        <f t="shared" si="9"/>
        <v>7875000</v>
      </c>
      <c r="P257" s="52">
        <v>0.08</v>
      </c>
      <c r="Q257" s="7">
        <f t="shared" si="10"/>
        <v>630000</v>
      </c>
      <c r="R257" s="7">
        <f t="shared" si="11"/>
        <v>8505000</v>
      </c>
      <c r="S257" s="23">
        <v>221</v>
      </c>
      <c r="T257" s="23"/>
      <c r="U257" s="23"/>
      <c r="V257" s="23"/>
      <c r="W257" s="74"/>
    </row>
    <row r="258" spans="1:23" x14ac:dyDescent="0.25">
      <c r="A258" s="81">
        <v>45313</v>
      </c>
      <c r="B258" s="6" t="s">
        <v>2708</v>
      </c>
      <c r="C258" s="100" t="s">
        <v>5356</v>
      </c>
      <c r="D258" s="21" t="s">
        <v>4554</v>
      </c>
      <c r="E258" s="23" t="s">
        <v>8</v>
      </c>
      <c r="F258" s="27" t="str">
        <f>IF(E258="","",INDEX(DM_HANG_HOA!B:B,MATCH(E258,DM_HANG_HOA!A:A,0)))</f>
        <v>Fuselink 10K - Tuấn Ân</v>
      </c>
      <c r="G258" s="26" t="s">
        <v>4545</v>
      </c>
      <c r="H258" s="27" t="str">
        <f>IF(G258="","",INDEX(DM_DOI_TUONG!C:C,MATCH(G258,DM_DOI_TUONG!B:B,0)))</f>
        <v>Công ty CP Tuấn Ân Long An</v>
      </c>
      <c r="I258" s="69" t="str">
        <f>IFERROR(INDEX(DM_NGHIEP_VU!D:D,MATCH(J258&amp;K258,DM_NGHIEP_VU!G:G,0)),"")</f>
        <v>Nhập kho - nhập mua hàng ghi nhận công nợ</v>
      </c>
      <c r="J258" s="29" t="s">
        <v>4977</v>
      </c>
      <c r="K258" s="29" t="s">
        <v>4494</v>
      </c>
      <c r="L258" s="26">
        <v>350</v>
      </c>
      <c r="M258" s="26" t="s">
        <v>4547</v>
      </c>
      <c r="N258" s="26">
        <v>23600</v>
      </c>
      <c r="O258" s="7">
        <f t="shared" si="9"/>
        <v>8260000</v>
      </c>
      <c r="P258" s="52">
        <v>0.08</v>
      </c>
      <c r="Q258" s="7">
        <f t="shared" si="10"/>
        <v>660800</v>
      </c>
      <c r="R258" s="7">
        <f t="shared" si="11"/>
        <v>8920800</v>
      </c>
      <c r="S258" s="23">
        <v>221</v>
      </c>
      <c r="T258" s="23"/>
      <c r="U258" s="23"/>
      <c r="V258" s="23"/>
      <c r="W258" s="74"/>
    </row>
    <row r="259" spans="1:23" x14ac:dyDescent="0.25">
      <c r="A259" s="81">
        <v>45313</v>
      </c>
      <c r="B259" s="6" t="s">
        <v>2708</v>
      </c>
      <c r="C259" s="100" t="s">
        <v>5356</v>
      </c>
      <c r="D259" s="21" t="s">
        <v>4554</v>
      </c>
      <c r="E259" s="23" t="s">
        <v>9</v>
      </c>
      <c r="F259" s="27" t="str">
        <f>IF(E259="","",INDEX(DM_HANG_HOA!B:B,MATCH(E259,DM_HANG_HOA!A:A,0)))</f>
        <v>Fuselink 12K - Tuấn Ân</v>
      </c>
      <c r="G259" s="26" t="s">
        <v>4545</v>
      </c>
      <c r="H259" s="27" t="str">
        <f>IF(G259="","",INDEX(DM_DOI_TUONG!C:C,MATCH(G259,DM_DOI_TUONG!B:B,0)))</f>
        <v>Công ty CP Tuấn Ân Long An</v>
      </c>
      <c r="I259" s="69" t="str">
        <f>IFERROR(INDEX(DM_NGHIEP_VU!D:D,MATCH(J259&amp;K259,DM_NGHIEP_VU!G:G,0)),"")</f>
        <v>Nhập kho - nhập mua hàng ghi nhận công nợ</v>
      </c>
      <c r="J259" s="29" t="s">
        <v>4977</v>
      </c>
      <c r="K259" s="29" t="s">
        <v>4494</v>
      </c>
      <c r="L259" s="26">
        <v>300</v>
      </c>
      <c r="M259" s="26" t="s">
        <v>4547</v>
      </c>
      <c r="N259" s="26">
        <v>24400</v>
      </c>
      <c r="O259" s="7">
        <f t="shared" si="9"/>
        <v>7320000</v>
      </c>
      <c r="P259" s="52">
        <v>0.08</v>
      </c>
      <c r="Q259" s="7">
        <f t="shared" si="10"/>
        <v>585600</v>
      </c>
      <c r="R259" s="7">
        <f t="shared" si="11"/>
        <v>7905600</v>
      </c>
      <c r="S259" s="23">
        <v>221</v>
      </c>
      <c r="T259" s="23"/>
      <c r="U259" s="23"/>
      <c r="V259" s="23"/>
      <c r="W259" s="74"/>
    </row>
    <row r="260" spans="1:23" x14ac:dyDescent="0.25">
      <c r="A260" s="81">
        <v>45313</v>
      </c>
      <c r="B260" s="6" t="s">
        <v>2708</v>
      </c>
      <c r="C260" s="100" t="s">
        <v>5356</v>
      </c>
      <c r="D260" s="21" t="s">
        <v>4554</v>
      </c>
      <c r="E260" s="23" t="s">
        <v>10</v>
      </c>
      <c r="F260" s="27" t="str">
        <f>IF(E260="","",INDEX(DM_HANG_HOA!B:B,MATCH(E260,DM_HANG_HOA!A:A,0)))</f>
        <v>Fuselink 15K - Tuấn Ân</v>
      </c>
      <c r="G260" s="26" t="s">
        <v>4545</v>
      </c>
      <c r="H260" s="27" t="str">
        <f>IF(G260="","",INDEX(DM_DOI_TUONG!C:C,MATCH(G260,DM_DOI_TUONG!B:B,0)))</f>
        <v>Công ty CP Tuấn Ân Long An</v>
      </c>
      <c r="I260" s="69" t="str">
        <f>IFERROR(INDEX(DM_NGHIEP_VU!D:D,MATCH(J260&amp;K260,DM_NGHIEP_VU!G:G,0)),"")</f>
        <v>Nhập kho - nhập mua hàng ghi nhận công nợ</v>
      </c>
      <c r="J260" s="29" t="s">
        <v>4977</v>
      </c>
      <c r="K260" s="29" t="s">
        <v>4494</v>
      </c>
      <c r="L260" s="26">
        <v>250</v>
      </c>
      <c r="M260" s="26" t="s">
        <v>4547</v>
      </c>
      <c r="N260" s="26">
        <v>24800</v>
      </c>
      <c r="O260" s="7">
        <f t="shared" ref="O260:O323" si="12">+L260*N260</f>
        <v>6200000</v>
      </c>
      <c r="P260" s="52">
        <v>0.08</v>
      </c>
      <c r="Q260" s="7">
        <f t="shared" ref="Q260:Q323" si="13">+O260*P260</f>
        <v>496000</v>
      </c>
      <c r="R260" s="7">
        <f t="shared" ref="R260:R323" si="14">+O260+Q260</f>
        <v>6696000</v>
      </c>
      <c r="S260" s="23">
        <v>221</v>
      </c>
      <c r="T260" s="23"/>
      <c r="U260" s="23"/>
      <c r="V260" s="23"/>
      <c r="W260" s="74"/>
    </row>
    <row r="261" spans="1:23" x14ac:dyDescent="0.25">
      <c r="A261" s="81">
        <v>45313</v>
      </c>
      <c r="B261" s="6" t="s">
        <v>2708</v>
      </c>
      <c r="C261" s="100" t="s">
        <v>5356</v>
      </c>
      <c r="D261" s="21" t="s">
        <v>4554</v>
      </c>
      <c r="E261" s="23" t="s">
        <v>11</v>
      </c>
      <c r="F261" s="27" t="str">
        <f>IF(E261="","",INDEX(DM_HANG_HOA!B:B,MATCH(E261,DM_HANG_HOA!A:A,0)))</f>
        <v>Fuselink 20K - Tuấn Ân</v>
      </c>
      <c r="G261" s="26" t="s">
        <v>4545</v>
      </c>
      <c r="H261" s="27" t="str">
        <f>IF(G261="","",INDEX(DM_DOI_TUONG!C:C,MATCH(G261,DM_DOI_TUONG!B:B,0)))</f>
        <v>Công ty CP Tuấn Ân Long An</v>
      </c>
      <c r="I261" s="69" t="str">
        <f>IFERROR(INDEX(DM_NGHIEP_VU!D:D,MATCH(J261&amp;K261,DM_NGHIEP_VU!G:G,0)),"")</f>
        <v>Nhập kho - nhập mua hàng ghi nhận công nợ</v>
      </c>
      <c r="J261" s="29" t="s">
        <v>4977</v>
      </c>
      <c r="K261" s="29" t="s">
        <v>4494</v>
      </c>
      <c r="L261" s="26">
        <v>250</v>
      </c>
      <c r="M261" s="26" t="s">
        <v>4547</v>
      </c>
      <c r="N261" s="26">
        <v>28200</v>
      </c>
      <c r="O261" s="7">
        <f t="shared" si="12"/>
        <v>7050000</v>
      </c>
      <c r="P261" s="52">
        <v>0.08</v>
      </c>
      <c r="Q261" s="7">
        <f t="shared" si="13"/>
        <v>564000</v>
      </c>
      <c r="R261" s="7">
        <f t="shared" si="14"/>
        <v>7614000</v>
      </c>
      <c r="S261" s="23">
        <v>221</v>
      </c>
      <c r="T261" s="23"/>
      <c r="U261" s="23"/>
      <c r="V261" s="23"/>
      <c r="W261" s="74"/>
    </row>
    <row r="262" spans="1:23" x14ac:dyDescent="0.25">
      <c r="A262" s="81">
        <v>45313</v>
      </c>
      <c r="B262" s="6" t="s">
        <v>2708</v>
      </c>
      <c r="C262" s="100" t="s">
        <v>5356</v>
      </c>
      <c r="D262" s="21" t="s">
        <v>4554</v>
      </c>
      <c r="E262" s="23" t="s">
        <v>12</v>
      </c>
      <c r="F262" s="27" t="str">
        <f>IF(E262="","",INDEX(DM_HANG_HOA!B:B,MATCH(E262,DM_HANG_HOA!A:A,0)))</f>
        <v>Fuselink 25K - Tuấn Ân</v>
      </c>
      <c r="G262" s="26" t="s">
        <v>4545</v>
      </c>
      <c r="H262" s="27" t="str">
        <f>IF(G262="","",INDEX(DM_DOI_TUONG!C:C,MATCH(G262,DM_DOI_TUONG!B:B,0)))</f>
        <v>Công ty CP Tuấn Ân Long An</v>
      </c>
      <c r="I262" s="69" t="str">
        <f>IFERROR(INDEX(DM_NGHIEP_VU!D:D,MATCH(J262&amp;K262,DM_NGHIEP_VU!G:G,0)),"")</f>
        <v>Nhập kho - nhập mua hàng ghi nhận công nợ</v>
      </c>
      <c r="J262" s="29" t="s">
        <v>4977</v>
      </c>
      <c r="K262" s="29" t="s">
        <v>4494</v>
      </c>
      <c r="L262" s="26">
        <v>250</v>
      </c>
      <c r="M262" s="26" t="s">
        <v>4547</v>
      </c>
      <c r="N262" s="26">
        <v>29700</v>
      </c>
      <c r="O262" s="7">
        <f t="shared" si="12"/>
        <v>7425000</v>
      </c>
      <c r="P262" s="52">
        <v>0.08</v>
      </c>
      <c r="Q262" s="7">
        <f t="shared" si="13"/>
        <v>594000</v>
      </c>
      <c r="R262" s="7">
        <f t="shared" si="14"/>
        <v>8019000</v>
      </c>
      <c r="S262" s="23">
        <v>221</v>
      </c>
      <c r="T262" s="23"/>
      <c r="U262" s="23"/>
      <c r="V262" s="23"/>
      <c r="W262" s="74"/>
    </row>
    <row r="263" spans="1:23" x14ac:dyDescent="0.25">
      <c r="A263" s="81">
        <v>45313</v>
      </c>
      <c r="B263" s="6" t="s">
        <v>2708</v>
      </c>
      <c r="C263" s="100" t="s">
        <v>5356</v>
      </c>
      <c r="D263" s="21" t="s">
        <v>4554</v>
      </c>
      <c r="E263" s="23" t="s">
        <v>13</v>
      </c>
      <c r="F263" s="27" t="str">
        <f>IF(E263="","",INDEX(DM_HANG_HOA!B:B,MATCH(E263,DM_HANG_HOA!A:A,0)))</f>
        <v>Fuselink 30K - Tuấn Ân</v>
      </c>
      <c r="G263" s="26" t="s">
        <v>4545</v>
      </c>
      <c r="H263" s="27" t="str">
        <f>IF(G263="","",INDEX(DM_DOI_TUONG!C:C,MATCH(G263,DM_DOI_TUONG!B:B,0)))</f>
        <v>Công ty CP Tuấn Ân Long An</v>
      </c>
      <c r="I263" s="69" t="str">
        <f>IFERROR(INDEX(DM_NGHIEP_VU!D:D,MATCH(J263&amp;K263,DM_NGHIEP_VU!G:G,0)),"")</f>
        <v>Nhập kho - nhập mua hàng ghi nhận công nợ</v>
      </c>
      <c r="J263" s="29" t="s">
        <v>4977</v>
      </c>
      <c r="K263" s="29" t="s">
        <v>4494</v>
      </c>
      <c r="L263" s="26">
        <v>250</v>
      </c>
      <c r="M263" s="26" t="s">
        <v>4547</v>
      </c>
      <c r="N263" s="26">
        <v>32900</v>
      </c>
      <c r="O263" s="7">
        <f t="shared" si="12"/>
        <v>8225000</v>
      </c>
      <c r="P263" s="52">
        <v>0.08</v>
      </c>
      <c r="Q263" s="7">
        <f t="shared" si="13"/>
        <v>658000</v>
      </c>
      <c r="R263" s="7">
        <f t="shared" si="14"/>
        <v>8883000</v>
      </c>
      <c r="S263" s="23">
        <v>221</v>
      </c>
      <c r="T263" s="23"/>
      <c r="U263" s="23"/>
      <c r="V263" s="23"/>
      <c r="W263" s="74"/>
    </row>
    <row r="264" spans="1:23" x14ac:dyDescent="0.25">
      <c r="A264" s="81">
        <v>45313</v>
      </c>
      <c r="B264" s="6" t="s">
        <v>2708</v>
      </c>
      <c r="C264" s="100" t="s">
        <v>5356</v>
      </c>
      <c r="D264" s="21" t="s">
        <v>4554</v>
      </c>
      <c r="E264" s="23" t="s">
        <v>14</v>
      </c>
      <c r="F264" s="27" t="str">
        <f>IF(E264="","",INDEX(DM_HANG_HOA!B:B,MATCH(E264,DM_HANG_HOA!A:A,0)))</f>
        <v>Fuselink 40K - Tuấn Ân</v>
      </c>
      <c r="G264" s="26" t="s">
        <v>4545</v>
      </c>
      <c r="H264" s="27" t="str">
        <f>IF(G264="","",INDEX(DM_DOI_TUONG!C:C,MATCH(G264,DM_DOI_TUONG!B:B,0)))</f>
        <v>Công ty CP Tuấn Ân Long An</v>
      </c>
      <c r="I264" s="69" t="str">
        <f>IFERROR(INDEX(DM_NGHIEP_VU!D:D,MATCH(J264&amp;K264,DM_NGHIEP_VU!G:G,0)),"")</f>
        <v>Nhập kho - nhập mua hàng ghi nhận công nợ</v>
      </c>
      <c r="J264" s="29" t="s">
        <v>4977</v>
      </c>
      <c r="K264" s="29" t="s">
        <v>4494</v>
      </c>
      <c r="L264" s="26">
        <v>250</v>
      </c>
      <c r="M264" s="26" t="s">
        <v>4547</v>
      </c>
      <c r="N264" s="26">
        <v>37700</v>
      </c>
      <c r="O264" s="7">
        <f t="shared" si="12"/>
        <v>9425000</v>
      </c>
      <c r="P264" s="52">
        <v>0.08</v>
      </c>
      <c r="Q264" s="7">
        <f t="shared" si="13"/>
        <v>754000</v>
      </c>
      <c r="R264" s="7">
        <f t="shared" si="14"/>
        <v>10179000</v>
      </c>
      <c r="S264" s="23">
        <v>221</v>
      </c>
      <c r="T264" s="23"/>
      <c r="U264" s="23"/>
      <c r="V264" s="23"/>
      <c r="W264" s="74"/>
    </row>
    <row r="265" spans="1:23" x14ac:dyDescent="0.25">
      <c r="A265" s="81">
        <v>45313</v>
      </c>
      <c r="B265" s="6" t="s">
        <v>2708</v>
      </c>
      <c r="C265" s="100" t="s">
        <v>5356</v>
      </c>
      <c r="D265" s="21" t="s">
        <v>4554</v>
      </c>
      <c r="E265" s="23" t="s">
        <v>16</v>
      </c>
      <c r="F265" s="27" t="str">
        <f>IF(E265="","",INDEX(DM_HANG_HOA!B:B,MATCH(E265,DM_HANG_HOA!A:A,0)))</f>
        <v>Fuselink 50K - Tuấn Ân</v>
      </c>
      <c r="G265" s="26" t="s">
        <v>4545</v>
      </c>
      <c r="H265" s="27" t="str">
        <f>IF(G265="","",INDEX(DM_DOI_TUONG!C:C,MATCH(G265,DM_DOI_TUONG!B:B,0)))</f>
        <v>Công ty CP Tuấn Ân Long An</v>
      </c>
      <c r="I265" s="69" t="str">
        <f>IFERROR(INDEX(DM_NGHIEP_VU!D:D,MATCH(J265&amp;K265,DM_NGHIEP_VU!G:G,0)),"")</f>
        <v>Nhập kho - nhập mua hàng ghi nhận công nợ</v>
      </c>
      <c r="J265" s="29" t="s">
        <v>4977</v>
      </c>
      <c r="K265" s="29" t="s">
        <v>4494</v>
      </c>
      <c r="L265" s="26">
        <v>300</v>
      </c>
      <c r="M265" s="26" t="s">
        <v>4547</v>
      </c>
      <c r="N265" s="26">
        <v>47200</v>
      </c>
      <c r="O265" s="7">
        <f t="shared" si="12"/>
        <v>14160000</v>
      </c>
      <c r="P265" s="52">
        <v>0.08</v>
      </c>
      <c r="Q265" s="7">
        <f t="shared" si="13"/>
        <v>1132800</v>
      </c>
      <c r="R265" s="7">
        <f t="shared" si="14"/>
        <v>15292800</v>
      </c>
      <c r="S265" s="23">
        <v>221</v>
      </c>
      <c r="T265" s="23"/>
      <c r="U265" s="23"/>
      <c r="V265" s="23"/>
      <c r="W265" s="74"/>
    </row>
    <row r="266" spans="1:23" x14ac:dyDescent="0.25">
      <c r="A266" s="81">
        <v>45313</v>
      </c>
      <c r="B266" s="6" t="s">
        <v>2708</v>
      </c>
      <c r="C266" s="100" t="s">
        <v>5356</v>
      </c>
      <c r="D266" s="21" t="s">
        <v>4554</v>
      </c>
      <c r="E266" s="23" t="s">
        <v>17</v>
      </c>
      <c r="F266" s="27" t="str">
        <f>IF(E266="","",INDEX(DM_HANG_HOA!B:B,MATCH(E266,DM_HANG_HOA!A:A,0)))</f>
        <v>Fuselink 65K - Tuấn Ân</v>
      </c>
      <c r="G266" s="26" t="s">
        <v>4545</v>
      </c>
      <c r="H266" s="27" t="str">
        <f>IF(G266="","",INDEX(DM_DOI_TUONG!C:C,MATCH(G266,DM_DOI_TUONG!B:B,0)))</f>
        <v>Công ty CP Tuấn Ân Long An</v>
      </c>
      <c r="I266" s="69" t="str">
        <f>IFERROR(INDEX(DM_NGHIEP_VU!D:D,MATCH(J266&amp;K266,DM_NGHIEP_VU!G:G,0)),"")</f>
        <v>Nhập kho - nhập mua hàng ghi nhận công nợ</v>
      </c>
      <c r="J266" s="29" t="s">
        <v>4977</v>
      </c>
      <c r="K266" s="29" t="s">
        <v>4494</v>
      </c>
      <c r="L266" s="26">
        <v>100</v>
      </c>
      <c r="M266" s="26" t="s">
        <v>4547</v>
      </c>
      <c r="N266" s="26">
        <v>53300</v>
      </c>
      <c r="O266" s="7">
        <f t="shared" si="12"/>
        <v>5330000</v>
      </c>
      <c r="P266" s="52">
        <v>0.08</v>
      </c>
      <c r="Q266" s="7">
        <f t="shared" si="13"/>
        <v>426400</v>
      </c>
      <c r="R266" s="7">
        <f t="shared" si="14"/>
        <v>5756400</v>
      </c>
      <c r="S266" s="23">
        <v>222</v>
      </c>
      <c r="T266" s="23"/>
      <c r="U266" s="23"/>
      <c r="V266" s="23"/>
      <c r="W266" s="74"/>
    </row>
    <row r="267" spans="1:23" x14ac:dyDescent="0.25">
      <c r="A267" s="81">
        <v>45313</v>
      </c>
      <c r="B267" s="6" t="s">
        <v>2708</v>
      </c>
      <c r="C267" s="100" t="s">
        <v>5356</v>
      </c>
      <c r="D267" s="21" t="s">
        <v>4554</v>
      </c>
      <c r="E267" s="23" t="s">
        <v>1324</v>
      </c>
      <c r="F267" s="27" t="str">
        <f>IF(E267="","",INDEX(DM_HANG_HOA!B:B,MATCH(E267,DM_HANG_HOA!A:A,0)))</f>
        <v>Kẹp quai 150-240mm2 loại ty, trung thế</v>
      </c>
      <c r="G267" s="26" t="s">
        <v>4545</v>
      </c>
      <c r="H267" s="27" t="str">
        <f>IF(G267="","",INDEX(DM_DOI_TUONG!C:C,MATCH(G267,DM_DOI_TUONG!B:B,0)))</f>
        <v>Công ty CP Tuấn Ân Long An</v>
      </c>
      <c r="I267" s="69" t="str">
        <f>IFERROR(INDEX(DM_NGHIEP_VU!D:D,MATCH(J267&amp;K267,DM_NGHIEP_VU!G:G,0)),"")</f>
        <v>Nhập kho - nhập mua hàng ghi nhận công nợ</v>
      </c>
      <c r="J267" s="29" t="s">
        <v>4977</v>
      </c>
      <c r="K267" s="29" t="s">
        <v>4494</v>
      </c>
      <c r="L267" s="26">
        <v>400</v>
      </c>
      <c r="M267" s="26" t="s">
        <v>4547</v>
      </c>
      <c r="N267" s="26">
        <v>221600</v>
      </c>
      <c r="O267" s="7">
        <f t="shared" si="12"/>
        <v>88640000</v>
      </c>
      <c r="P267" s="52">
        <v>0.1</v>
      </c>
      <c r="Q267" s="7">
        <f t="shared" si="13"/>
        <v>8864000</v>
      </c>
      <c r="R267" s="7">
        <f t="shared" si="14"/>
        <v>97504000</v>
      </c>
      <c r="S267" s="23">
        <v>223</v>
      </c>
      <c r="T267" s="23"/>
      <c r="U267" s="23"/>
      <c r="V267" s="23"/>
      <c r="W267" s="74"/>
    </row>
    <row r="268" spans="1:23" x14ac:dyDescent="0.25">
      <c r="A268" s="81">
        <v>45313</v>
      </c>
      <c r="B268" s="6" t="s">
        <v>2708</v>
      </c>
      <c r="C268" s="100" t="s">
        <v>5356</v>
      </c>
      <c r="D268" s="21" t="s">
        <v>4554</v>
      </c>
      <c r="E268" s="23" t="s">
        <v>1344</v>
      </c>
      <c r="F268" s="27" t="str">
        <f>IF(E268="","",INDEX(DM_HANG_HOA!B:B,MATCH(E268,DM_HANG_HOA!A:A,0)))</f>
        <v>Hotline 2/0</v>
      </c>
      <c r="G268" s="26" t="s">
        <v>4545</v>
      </c>
      <c r="H268" s="27" t="str">
        <f>IF(G268="","",INDEX(DM_DOI_TUONG!C:C,MATCH(G268,DM_DOI_TUONG!B:B,0)))</f>
        <v>Công ty CP Tuấn Ân Long An</v>
      </c>
      <c r="I268" s="69" t="str">
        <f>IFERROR(INDEX(DM_NGHIEP_VU!D:D,MATCH(J268&amp;K268,DM_NGHIEP_VU!G:G,0)),"")</f>
        <v>Nhập kho - nhập mua hàng ghi nhận công nợ</v>
      </c>
      <c r="J268" s="29" t="s">
        <v>4977</v>
      </c>
      <c r="K268" s="29" t="s">
        <v>4494</v>
      </c>
      <c r="L268" s="26">
        <v>500</v>
      </c>
      <c r="M268" s="26" t="s">
        <v>4547</v>
      </c>
      <c r="N268" s="26">
        <v>86100</v>
      </c>
      <c r="O268" s="7">
        <f t="shared" si="12"/>
        <v>43050000</v>
      </c>
      <c r="P268" s="52">
        <v>0.1</v>
      </c>
      <c r="Q268" s="7">
        <f t="shared" si="13"/>
        <v>4305000</v>
      </c>
      <c r="R268" s="7">
        <f t="shared" si="14"/>
        <v>47355000</v>
      </c>
      <c r="S268" s="23">
        <v>223</v>
      </c>
      <c r="T268" s="23"/>
      <c r="U268" s="23"/>
      <c r="V268" s="23"/>
      <c r="W268" s="74"/>
    </row>
    <row r="269" spans="1:23" x14ac:dyDescent="0.25">
      <c r="A269" s="81">
        <v>45313</v>
      </c>
      <c r="B269" s="6" t="s">
        <v>2708</v>
      </c>
      <c r="C269" s="100" t="s">
        <v>5356</v>
      </c>
      <c r="D269" s="21" t="s">
        <v>4554</v>
      </c>
      <c r="E269" s="23" t="s">
        <v>1382</v>
      </c>
      <c r="F269" s="27" t="str">
        <f>IF(E269="","",INDEX(DM_HANG_HOA!B:B,MATCH(E269,DM_HANG_HOA!A:A,0)))</f>
        <v>Cosse ép Cu 95mm2-N dài 81mm chiều dài ép dây 42mm</v>
      </c>
      <c r="G269" s="26" t="s">
        <v>4545</v>
      </c>
      <c r="H269" s="27" t="str">
        <f>IF(G269="","",INDEX(DM_DOI_TUONG!C:C,MATCH(G269,DM_DOI_TUONG!B:B,0)))</f>
        <v>Công ty CP Tuấn Ân Long An</v>
      </c>
      <c r="I269" s="69" t="str">
        <f>IFERROR(INDEX(DM_NGHIEP_VU!D:D,MATCH(J269&amp;K269,DM_NGHIEP_VU!G:G,0)),"")</f>
        <v>Nhập kho - nhập mua hàng ghi nhận công nợ</v>
      </c>
      <c r="J269" s="29" t="s">
        <v>4977</v>
      </c>
      <c r="K269" s="29" t="s">
        <v>4494</v>
      </c>
      <c r="L269" s="26">
        <v>1000</v>
      </c>
      <c r="M269" s="26" t="s">
        <v>4547</v>
      </c>
      <c r="N269" s="26">
        <v>34200</v>
      </c>
      <c r="O269" s="7">
        <f t="shared" si="12"/>
        <v>34200000</v>
      </c>
      <c r="P269" s="52">
        <v>0.1</v>
      </c>
      <c r="Q269" s="7">
        <f t="shared" si="13"/>
        <v>3420000</v>
      </c>
      <c r="R269" s="7">
        <f t="shared" si="14"/>
        <v>37620000</v>
      </c>
      <c r="S269" s="23">
        <v>223</v>
      </c>
      <c r="T269" s="23"/>
      <c r="U269" s="23"/>
      <c r="V269" s="23"/>
      <c r="W269" s="74"/>
    </row>
    <row r="270" spans="1:23" x14ac:dyDescent="0.25">
      <c r="A270" s="81">
        <v>45313</v>
      </c>
      <c r="B270" s="6" t="s">
        <v>2708</v>
      </c>
      <c r="C270" s="100" t="s">
        <v>5356</v>
      </c>
      <c r="D270" s="21" t="s">
        <v>4554</v>
      </c>
      <c r="E270" s="23" t="s">
        <v>1217</v>
      </c>
      <c r="F270" s="27" t="str">
        <f>IF(E270="","",INDEX(DM_HANG_HOA!B:B,MATCH(E270,DM_HANG_HOA!A:A,0)))</f>
        <v>Nối ép đồng nhôm WR-379</v>
      </c>
      <c r="G270" s="26" t="s">
        <v>4545</v>
      </c>
      <c r="H270" s="27" t="str">
        <f>IF(G270="","",INDEX(DM_DOI_TUONG!C:C,MATCH(G270,DM_DOI_TUONG!B:B,0)))</f>
        <v>Công ty CP Tuấn Ân Long An</v>
      </c>
      <c r="I270" s="69" t="str">
        <f>IFERROR(INDEX(DM_NGHIEP_VU!D:D,MATCH(J270&amp;K270,DM_NGHIEP_VU!G:G,0)),"")</f>
        <v>Nhập kho - nhập mua hàng ghi nhận công nợ</v>
      </c>
      <c r="J270" s="29" t="s">
        <v>4977</v>
      </c>
      <c r="K270" s="29" t="s">
        <v>4494</v>
      </c>
      <c r="L270" s="26">
        <v>600</v>
      </c>
      <c r="M270" s="26" t="s">
        <v>4547</v>
      </c>
      <c r="N270" s="26">
        <v>10700</v>
      </c>
      <c r="O270" s="7">
        <f t="shared" si="12"/>
        <v>6420000</v>
      </c>
      <c r="P270" s="52">
        <v>0.1</v>
      </c>
      <c r="Q270" s="7">
        <f t="shared" si="13"/>
        <v>642000</v>
      </c>
      <c r="R270" s="7">
        <f t="shared" si="14"/>
        <v>7062000</v>
      </c>
      <c r="S270" s="23">
        <v>223</v>
      </c>
      <c r="T270" s="23"/>
      <c r="U270" s="23"/>
      <c r="V270" s="23"/>
      <c r="W270" s="74"/>
    </row>
    <row r="271" spans="1:23" x14ac:dyDescent="0.25">
      <c r="A271" s="81">
        <v>45313</v>
      </c>
      <c r="B271" s="6" t="s">
        <v>2708</v>
      </c>
      <c r="C271" s="100" t="s">
        <v>5356</v>
      </c>
      <c r="D271" s="21" t="s">
        <v>4554</v>
      </c>
      <c r="E271" s="23" t="s">
        <v>1223</v>
      </c>
      <c r="F271" s="27" t="str">
        <f>IF(E271="","",INDEX(DM_HANG_HOA!B:B,MATCH(E271,DM_HANG_HOA!A:A,0)))</f>
        <v>Nối ép đồng nhôm WR-815</v>
      </c>
      <c r="G271" s="26" t="s">
        <v>4545</v>
      </c>
      <c r="H271" s="27" t="str">
        <f>IF(G271="","",INDEX(DM_DOI_TUONG!C:C,MATCH(G271,DM_DOI_TUONG!B:B,0)))</f>
        <v>Công ty CP Tuấn Ân Long An</v>
      </c>
      <c r="I271" s="69" t="str">
        <f>IFERROR(INDEX(DM_NGHIEP_VU!D:D,MATCH(J271&amp;K271,DM_NGHIEP_VU!G:G,0)),"")</f>
        <v>Nhập kho - nhập mua hàng ghi nhận công nợ</v>
      </c>
      <c r="J271" s="29" t="s">
        <v>4977</v>
      </c>
      <c r="K271" s="29" t="s">
        <v>4494</v>
      </c>
      <c r="L271" s="26">
        <v>800</v>
      </c>
      <c r="M271" s="26" t="s">
        <v>4547</v>
      </c>
      <c r="N271" s="26">
        <v>20300</v>
      </c>
      <c r="O271" s="7">
        <f t="shared" si="12"/>
        <v>16240000</v>
      </c>
      <c r="P271" s="52">
        <v>0.1</v>
      </c>
      <c r="Q271" s="7">
        <f t="shared" si="13"/>
        <v>1624000</v>
      </c>
      <c r="R271" s="7">
        <f t="shared" si="14"/>
        <v>17864000</v>
      </c>
      <c r="S271" s="23">
        <v>223</v>
      </c>
      <c r="T271" s="23"/>
      <c r="U271" s="23"/>
      <c r="V271" s="23"/>
      <c r="W271" s="74"/>
    </row>
    <row r="272" spans="1:23" x14ac:dyDescent="0.25">
      <c r="A272" s="81">
        <v>45314</v>
      </c>
      <c r="B272" s="6" t="s">
        <v>2708</v>
      </c>
      <c r="C272" s="100" t="s">
        <v>5357</v>
      </c>
      <c r="D272" s="21" t="s">
        <v>4554</v>
      </c>
      <c r="E272" s="23" t="s">
        <v>556</v>
      </c>
      <c r="F272" s="27" t="str">
        <f>IF(E272="","",INDEX(DM_HANG_HOA!B:B,MATCH(E272,DM_HANG_HOA!A:A,0)))</f>
        <v xml:space="preserve">Nối bọc  IPC 150-185,  Vỏ cách điện dầy 1-3mm,  25 - 150 /50 - 185, 2 boulon M8 nhựa </v>
      </c>
      <c r="G272" s="26" t="s">
        <v>4545</v>
      </c>
      <c r="H272" s="27" t="str">
        <f>IF(G272="","",INDEX(DM_DOI_TUONG!C:C,MATCH(G272,DM_DOI_TUONG!B:B,0)))</f>
        <v>Công ty CP Tuấn Ân Long An</v>
      </c>
      <c r="I272" s="69" t="str">
        <f>IFERROR(INDEX(DM_NGHIEP_VU!D:D,MATCH(J272&amp;K272,DM_NGHIEP_VU!G:G,0)),"")</f>
        <v>Nhập kho - nhập mua hàng ghi nhận công nợ</v>
      </c>
      <c r="J272" s="29" t="s">
        <v>4977</v>
      </c>
      <c r="K272" s="29" t="s">
        <v>4494</v>
      </c>
      <c r="L272" s="26">
        <v>200</v>
      </c>
      <c r="M272" s="26" t="s">
        <v>4547</v>
      </c>
      <c r="N272" s="26">
        <v>64800</v>
      </c>
      <c r="O272" s="7">
        <f t="shared" si="12"/>
        <v>12960000</v>
      </c>
      <c r="P272" s="52">
        <v>0.08</v>
      </c>
      <c r="Q272" s="7">
        <f t="shared" si="13"/>
        <v>1036800</v>
      </c>
      <c r="R272" s="7">
        <f t="shared" si="14"/>
        <v>13996800</v>
      </c>
      <c r="S272" s="23">
        <v>224</v>
      </c>
      <c r="T272" s="23"/>
      <c r="U272" s="23"/>
      <c r="V272" s="23"/>
      <c r="W272" s="74"/>
    </row>
    <row r="273" spans="1:23" x14ac:dyDescent="0.25">
      <c r="A273" s="81">
        <v>45314</v>
      </c>
      <c r="B273" s="6" t="s">
        <v>2708</v>
      </c>
      <c r="C273" s="100" t="s">
        <v>5357</v>
      </c>
      <c r="D273" s="21" t="s">
        <v>4554</v>
      </c>
      <c r="E273" s="23" t="s">
        <v>672</v>
      </c>
      <c r="F273" s="27" t="str">
        <f>IF(E273="","",INDEX(DM_HANG_HOA!B:B,MATCH(E273,DM_HANG_HOA!A:A,0)))</f>
        <v>Ống nối MJPT 150 - 150</v>
      </c>
      <c r="G273" s="26" t="s">
        <v>4545</v>
      </c>
      <c r="H273" s="27" t="str">
        <f>IF(G273="","",INDEX(DM_DOI_TUONG!C:C,MATCH(G273,DM_DOI_TUONG!B:B,0)))</f>
        <v>Công ty CP Tuấn Ân Long An</v>
      </c>
      <c r="I273" s="69" t="str">
        <f>IFERROR(INDEX(DM_NGHIEP_VU!D:D,MATCH(J273&amp;K273,DM_NGHIEP_VU!G:G,0)),"")</f>
        <v>Nhập kho - nhập mua hàng ghi nhận công nợ</v>
      </c>
      <c r="J273" s="29" t="s">
        <v>4977</v>
      </c>
      <c r="K273" s="29" t="s">
        <v>4494</v>
      </c>
      <c r="L273" s="26">
        <v>150</v>
      </c>
      <c r="M273" s="26" t="s">
        <v>4547</v>
      </c>
      <c r="N273" s="26">
        <v>18700</v>
      </c>
      <c r="O273" s="7">
        <f t="shared" si="12"/>
        <v>2805000</v>
      </c>
      <c r="P273" s="52">
        <v>0.08</v>
      </c>
      <c r="Q273" s="7">
        <f t="shared" si="13"/>
        <v>224400</v>
      </c>
      <c r="R273" s="7">
        <f t="shared" si="14"/>
        <v>3029400</v>
      </c>
      <c r="S273" s="23">
        <v>224</v>
      </c>
      <c r="T273" s="23"/>
      <c r="U273" s="23"/>
      <c r="V273" s="23"/>
      <c r="W273" s="74"/>
    </row>
    <row r="274" spans="1:23" x14ac:dyDescent="0.25">
      <c r="A274" s="81">
        <v>45314</v>
      </c>
      <c r="B274" s="6" t="s">
        <v>2708</v>
      </c>
      <c r="C274" s="100" t="s">
        <v>5357</v>
      </c>
      <c r="D274" s="21" t="s">
        <v>4554</v>
      </c>
      <c r="E274" s="23" t="s">
        <v>808</v>
      </c>
      <c r="F274" s="27" t="str">
        <f>IF(E274="","",INDEX(DM_HANG_HOA!B:B,MATCH(E274,DM_HANG_HOA!A:A,0)))</f>
        <v>Hộp 2 điện kế cơ, 1 pha - Compositer (loại nhỏ,boulon vis xi niken)</v>
      </c>
      <c r="G274" s="26" t="s">
        <v>4545</v>
      </c>
      <c r="H274" s="27" t="str">
        <f>IF(G274="","",INDEX(DM_DOI_TUONG!C:C,MATCH(G274,DM_DOI_TUONG!B:B,0)))</f>
        <v>Công ty CP Tuấn Ân Long An</v>
      </c>
      <c r="I274" s="69" t="str">
        <f>IFERROR(INDEX(DM_NGHIEP_VU!D:D,MATCH(J274&amp;K274,DM_NGHIEP_VU!G:G,0)),"")</f>
        <v>Nhập kho - nhập mua hàng ghi nhận công nợ</v>
      </c>
      <c r="J274" s="29" t="s">
        <v>4977</v>
      </c>
      <c r="K274" s="29" t="s">
        <v>4494</v>
      </c>
      <c r="L274" s="26">
        <v>2</v>
      </c>
      <c r="M274" s="26" t="s">
        <v>4547</v>
      </c>
      <c r="N274" s="26">
        <v>219800</v>
      </c>
      <c r="O274" s="7">
        <f t="shared" si="12"/>
        <v>439600</v>
      </c>
      <c r="P274" s="52">
        <v>0.08</v>
      </c>
      <c r="Q274" s="7">
        <f t="shared" si="13"/>
        <v>35168</v>
      </c>
      <c r="R274" s="7">
        <f t="shared" si="14"/>
        <v>474768</v>
      </c>
      <c r="S274" s="23">
        <v>224</v>
      </c>
      <c r="T274" s="23"/>
      <c r="U274" s="23"/>
      <c r="V274" s="23"/>
      <c r="W274" s="74"/>
    </row>
    <row r="275" spans="1:23" x14ac:dyDescent="0.25">
      <c r="A275" s="81">
        <v>45314</v>
      </c>
      <c r="B275" s="6" t="s">
        <v>2708</v>
      </c>
      <c r="C275" s="100" t="s">
        <v>5357</v>
      </c>
      <c r="D275" s="21" t="s">
        <v>4554</v>
      </c>
      <c r="E275" s="23" t="s">
        <v>878</v>
      </c>
      <c r="F275" s="27" t="str">
        <f>IF(E275="","",INDEX(DM_HANG_HOA!B:B,MATCH(E275,DM_HANG_HOA!A:A,0)))</f>
        <v>Phụ kiện treo hộp 2-4 công tơ 1 pha, 1 công tơ 3 pha lên trụ</v>
      </c>
      <c r="G275" s="26" t="s">
        <v>4545</v>
      </c>
      <c r="H275" s="27" t="str">
        <f>IF(G275="","",INDEX(DM_DOI_TUONG!C:C,MATCH(G275,DM_DOI_TUONG!B:B,0)))</f>
        <v>Công ty CP Tuấn Ân Long An</v>
      </c>
      <c r="I275" s="69" t="str">
        <f>IFERROR(INDEX(DM_NGHIEP_VU!D:D,MATCH(J275&amp;K275,DM_NGHIEP_VU!G:G,0)),"")</f>
        <v>Nhập kho - nhập mua hàng ghi nhận công nợ</v>
      </c>
      <c r="J275" s="29" t="s">
        <v>4977</v>
      </c>
      <c r="K275" s="29" t="s">
        <v>4494</v>
      </c>
      <c r="L275" s="26">
        <v>2</v>
      </c>
      <c r="M275" s="26" t="s">
        <v>4547</v>
      </c>
      <c r="N275" s="26">
        <v>18000</v>
      </c>
      <c r="O275" s="7">
        <f t="shared" si="12"/>
        <v>36000</v>
      </c>
      <c r="P275" s="52">
        <v>0.08</v>
      </c>
      <c r="Q275" s="7">
        <f t="shared" si="13"/>
        <v>2880</v>
      </c>
      <c r="R275" s="7">
        <f t="shared" si="14"/>
        <v>38880</v>
      </c>
      <c r="S275" s="23">
        <v>224</v>
      </c>
      <c r="T275" s="23"/>
      <c r="U275" s="23"/>
      <c r="V275" s="23"/>
      <c r="W275" s="74"/>
    </row>
    <row r="276" spans="1:23" x14ac:dyDescent="0.25">
      <c r="A276" s="81">
        <v>45314</v>
      </c>
      <c r="B276" s="6" t="s">
        <v>2708</v>
      </c>
      <c r="C276" s="100" t="s">
        <v>5357</v>
      </c>
      <c r="D276" s="21" t="s">
        <v>4554</v>
      </c>
      <c r="E276" s="23" t="s">
        <v>863</v>
      </c>
      <c r="F276" s="27" t="str">
        <f>IF(E276="","",INDEX(DM_HANG_HOA!B:B,MATCH(E276,DM_HANG_HOA!A:A,0)))</f>
        <v>Hộp 4 điện kế cơ, 1 pha - Compositer (loại nhỏ, boulon vis xi niken), 2 cửa thao tác</v>
      </c>
      <c r="G276" s="26" t="s">
        <v>4545</v>
      </c>
      <c r="H276" s="27" t="str">
        <f>IF(G276="","",INDEX(DM_DOI_TUONG!C:C,MATCH(G276,DM_DOI_TUONG!B:B,0)))</f>
        <v>Công ty CP Tuấn Ân Long An</v>
      </c>
      <c r="I276" s="69" t="str">
        <f>IFERROR(INDEX(DM_NGHIEP_VU!D:D,MATCH(J276&amp;K276,DM_NGHIEP_VU!G:G,0)),"")</f>
        <v>Nhập kho - nhập mua hàng ghi nhận công nợ</v>
      </c>
      <c r="J276" s="29" t="s">
        <v>4977</v>
      </c>
      <c r="K276" s="29" t="s">
        <v>4494</v>
      </c>
      <c r="L276" s="26">
        <v>2</v>
      </c>
      <c r="M276" s="26" t="s">
        <v>4547</v>
      </c>
      <c r="N276" s="26">
        <v>331600</v>
      </c>
      <c r="O276" s="7">
        <f t="shared" si="12"/>
        <v>663200</v>
      </c>
      <c r="P276" s="52">
        <v>0.08</v>
      </c>
      <c r="Q276" s="7">
        <f t="shared" si="13"/>
        <v>53056</v>
      </c>
      <c r="R276" s="7">
        <f t="shared" si="14"/>
        <v>716256</v>
      </c>
      <c r="S276" s="23">
        <v>224</v>
      </c>
      <c r="T276" s="23"/>
      <c r="U276" s="23"/>
      <c r="V276" s="23"/>
      <c r="W276" s="74"/>
    </row>
    <row r="277" spans="1:23" x14ac:dyDescent="0.25">
      <c r="A277" s="81">
        <v>45314</v>
      </c>
      <c r="B277" s="6" t="s">
        <v>2708</v>
      </c>
      <c r="C277" s="100" t="s">
        <v>5357</v>
      </c>
      <c r="D277" s="21" t="s">
        <v>4554</v>
      </c>
      <c r="E277" s="23" t="s">
        <v>878</v>
      </c>
      <c r="F277" s="27" t="str">
        <f>IF(E277="","",INDEX(DM_HANG_HOA!B:B,MATCH(E277,DM_HANG_HOA!A:A,0)))</f>
        <v>Phụ kiện treo hộp 2-4 công tơ 1 pha, 1 công tơ 3 pha lên trụ</v>
      </c>
      <c r="G277" s="26" t="s">
        <v>4545</v>
      </c>
      <c r="H277" s="27" t="str">
        <f>IF(G277="","",INDEX(DM_DOI_TUONG!C:C,MATCH(G277,DM_DOI_TUONG!B:B,0)))</f>
        <v>Công ty CP Tuấn Ân Long An</v>
      </c>
      <c r="I277" s="69" t="str">
        <f>IFERROR(INDEX(DM_NGHIEP_VU!D:D,MATCH(J277&amp;K277,DM_NGHIEP_VU!G:G,0)),"")</f>
        <v>Nhập kho - nhập mua hàng ghi nhận công nợ</v>
      </c>
      <c r="J277" s="29" t="s">
        <v>4977</v>
      </c>
      <c r="K277" s="29" t="s">
        <v>4494</v>
      </c>
      <c r="L277" s="26">
        <v>2</v>
      </c>
      <c r="M277" s="26" t="s">
        <v>4547</v>
      </c>
      <c r="N277" s="26">
        <v>18000</v>
      </c>
      <c r="O277" s="7">
        <f t="shared" si="12"/>
        <v>36000</v>
      </c>
      <c r="P277" s="52">
        <v>0.08</v>
      </c>
      <c r="Q277" s="7">
        <f t="shared" si="13"/>
        <v>2880</v>
      </c>
      <c r="R277" s="7">
        <f t="shared" si="14"/>
        <v>38880</v>
      </c>
      <c r="S277" s="23">
        <v>224</v>
      </c>
      <c r="T277" s="23"/>
      <c r="U277" s="23"/>
      <c r="V277" s="23"/>
      <c r="W277" s="74"/>
    </row>
    <row r="278" spans="1:23" x14ac:dyDescent="0.25">
      <c r="A278" s="81">
        <v>45314</v>
      </c>
      <c r="B278" s="6" t="s">
        <v>2708</v>
      </c>
      <c r="C278" s="100" t="s">
        <v>5357</v>
      </c>
      <c r="D278" s="21" t="s">
        <v>4554</v>
      </c>
      <c r="E278" s="23" t="s">
        <v>3280</v>
      </c>
      <c r="F278" s="27" t="str">
        <f>IF(E278="","",INDEX(DM_HANG_HOA!B:B,MATCH(E278,DM_HANG_HOA!A:A,0)))</f>
        <v>Hộp 6 điện kế cơ, 1 pha - Compositer (boulon vis xi niken), 2 cửa thao tác</v>
      </c>
      <c r="G278" s="26" t="s">
        <v>4545</v>
      </c>
      <c r="H278" s="27" t="str">
        <f>IF(G278="","",INDEX(DM_DOI_TUONG!C:C,MATCH(G278,DM_DOI_TUONG!B:B,0)))</f>
        <v>Công ty CP Tuấn Ân Long An</v>
      </c>
      <c r="I278" s="69" t="str">
        <f>IFERROR(INDEX(DM_NGHIEP_VU!D:D,MATCH(J278&amp;K278,DM_NGHIEP_VU!G:G,0)),"")</f>
        <v>Nhập kho - nhập mua hàng ghi nhận công nợ</v>
      </c>
      <c r="J278" s="29" t="s">
        <v>4977</v>
      </c>
      <c r="K278" s="29" t="s">
        <v>4494</v>
      </c>
      <c r="L278" s="26">
        <v>2</v>
      </c>
      <c r="M278" s="26" t="s">
        <v>4547</v>
      </c>
      <c r="N278" s="26">
        <v>469700</v>
      </c>
      <c r="O278" s="7">
        <f t="shared" si="12"/>
        <v>939400</v>
      </c>
      <c r="P278" s="52">
        <v>0.08</v>
      </c>
      <c r="Q278" s="7">
        <f t="shared" si="13"/>
        <v>75152</v>
      </c>
      <c r="R278" s="7">
        <f t="shared" si="14"/>
        <v>1014552</v>
      </c>
      <c r="S278" s="23">
        <v>224</v>
      </c>
      <c r="T278" s="23"/>
      <c r="U278" s="23"/>
      <c r="V278" s="23"/>
      <c r="W278" s="74"/>
    </row>
    <row r="279" spans="1:23" x14ac:dyDescent="0.25">
      <c r="A279" s="81">
        <v>45314</v>
      </c>
      <c r="B279" s="6" t="s">
        <v>2708</v>
      </c>
      <c r="C279" s="100" t="s">
        <v>5357</v>
      </c>
      <c r="D279" s="21" t="s">
        <v>4554</v>
      </c>
      <c r="E279" s="23" t="s">
        <v>882</v>
      </c>
      <c r="F279" s="27" t="str">
        <f>IF(E279="","",INDEX(DM_HANG_HOA!B:B,MATCH(E279,DM_HANG_HOA!A:A,0)))</f>
        <v>Phụ kiện treo hộp 6 công tơ 1 pha lên trụ</v>
      </c>
      <c r="G279" s="26" t="s">
        <v>4545</v>
      </c>
      <c r="H279" s="27" t="str">
        <f>IF(G279="","",INDEX(DM_DOI_TUONG!C:C,MATCH(G279,DM_DOI_TUONG!B:B,0)))</f>
        <v>Công ty CP Tuấn Ân Long An</v>
      </c>
      <c r="I279" s="69" t="str">
        <f>IFERROR(INDEX(DM_NGHIEP_VU!D:D,MATCH(J279&amp;K279,DM_NGHIEP_VU!G:G,0)),"")</f>
        <v>Nhập kho - nhập mua hàng ghi nhận công nợ</v>
      </c>
      <c r="J279" s="29" t="s">
        <v>4977</v>
      </c>
      <c r="K279" s="29" t="s">
        <v>4494</v>
      </c>
      <c r="L279" s="26">
        <v>2</v>
      </c>
      <c r="M279" s="26" t="s">
        <v>4547</v>
      </c>
      <c r="N279" s="26">
        <v>18800</v>
      </c>
      <c r="O279" s="7">
        <f t="shared" si="12"/>
        <v>37600</v>
      </c>
      <c r="P279" s="52">
        <v>0.08</v>
      </c>
      <c r="Q279" s="7">
        <f t="shared" si="13"/>
        <v>3008</v>
      </c>
      <c r="R279" s="7">
        <f t="shared" si="14"/>
        <v>40608</v>
      </c>
      <c r="S279" s="23">
        <v>224</v>
      </c>
      <c r="T279" s="23"/>
      <c r="U279" s="23"/>
      <c r="V279" s="23"/>
      <c r="W279" s="74"/>
    </row>
    <row r="280" spans="1:23" x14ac:dyDescent="0.25">
      <c r="A280" s="81">
        <v>45314</v>
      </c>
      <c r="B280" s="6" t="s">
        <v>2708</v>
      </c>
      <c r="C280" s="100" t="s">
        <v>5357</v>
      </c>
      <c r="D280" s="21" t="s">
        <v>4554</v>
      </c>
      <c r="E280" s="23" t="s">
        <v>3284</v>
      </c>
      <c r="F280" s="27" t="str">
        <f>IF(E280="","",INDEX(DM_HANG_HOA!B:B,MATCH(E280,DM_HANG_HOA!A:A,0)))</f>
        <v>Sứ tịnh DS 3 pha 24KV có chén nhôm bao gồm boulon</v>
      </c>
      <c r="G280" s="26" t="s">
        <v>4545</v>
      </c>
      <c r="H280" s="27" t="str">
        <f>IF(G280="","",INDEX(DM_DOI_TUONG!C:C,MATCH(G280,DM_DOI_TUONG!B:B,0)))</f>
        <v>Công ty CP Tuấn Ân Long An</v>
      </c>
      <c r="I280" s="69" t="str">
        <f>IFERROR(INDEX(DM_NGHIEP_VU!D:D,MATCH(J280&amp;K280,DM_NGHIEP_VU!G:G,0)),"")</f>
        <v>Nhập kho - nhập mua hàng ghi nhận công nợ</v>
      </c>
      <c r="J280" s="29" t="s">
        <v>4977</v>
      </c>
      <c r="K280" s="29" t="s">
        <v>4494</v>
      </c>
      <c r="L280" s="26">
        <v>1</v>
      </c>
      <c r="M280" s="26" t="s">
        <v>4547</v>
      </c>
      <c r="N280" s="26">
        <v>644300</v>
      </c>
      <c r="O280" s="7">
        <f t="shared" si="12"/>
        <v>644300</v>
      </c>
      <c r="P280" s="52">
        <v>0.08</v>
      </c>
      <c r="Q280" s="7">
        <f t="shared" si="13"/>
        <v>51544</v>
      </c>
      <c r="R280" s="7">
        <f t="shared" si="14"/>
        <v>695844</v>
      </c>
      <c r="S280" s="23">
        <v>219</v>
      </c>
      <c r="T280" s="23"/>
      <c r="U280" s="23"/>
      <c r="V280" s="23"/>
      <c r="W280" s="74"/>
    </row>
    <row r="281" spans="1:23" x14ac:dyDescent="0.25">
      <c r="A281" s="81">
        <v>45314</v>
      </c>
      <c r="B281" s="6" t="s">
        <v>2708</v>
      </c>
      <c r="C281" s="100" t="s">
        <v>5357</v>
      </c>
      <c r="D281" s="21" t="s">
        <v>4554</v>
      </c>
      <c r="E281" s="23" t="s">
        <v>3286</v>
      </c>
      <c r="F281" s="27" t="str">
        <f>IF(E281="","",INDEX(DM_HANG_HOA!B:B,MATCH(E281,DM_HANG_HOA!A:A,0)))</f>
        <v>Cụm bản cực trên của DS 3 pha</v>
      </c>
      <c r="G281" s="26" t="s">
        <v>4545</v>
      </c>
      <c r="H281" s="27" t="str">
        <f>IF(G281="","",INDEX(DM_DOI_TUONG!C:C,MATCH(G281,DM_DOI_TUONG!B:B,0)))</f>
        <v>Công ty CP Tuấn Ân Long An</v>
      </c>
      <c r="I281" s="69" t="str">
        <f>IFERROR(INDEX(DM_NGHIEP_VU!D:D,MATCH(J281&amp;K281,DM_NGHIEP_VU!G:G,0)),"")</f>
        <v>Nhập kho - nhập mua hàng ghi nhận công nợ</v>
      </c>
      <c r="J281" s="29" t="s">
        <v>4977</v>
      </c>
      <c r="K281" s="29" t="s">
        <v>4494</v>
      </c>
      <c r="L281" s="26">
        <v>1</v>
      </c>
      <c r="M281" s="26" t="s">
        <v>4547</v>
      </c>
      <c r="N281" s="26">
        <v>252500</v>
      </c>
      <c r="O281" s="7">
        <f t="shared" si="12"/>
        <v>252500</v>
      </c>
      <c r="P281" s="52">
        <v>0.08</v>
      </c>
      <c r="Q281" s="7">
        <f t="shared" si="13"/>
        <v>20200</v>
      </c>
      <c r="R281" s="7">
        <f t="shared" si="14"/>
        <v>272700</v>
      </c>
      <c r="S281" s="23">
        <v>219</v>
      </c>
      <c r="T281" s="23"/>
      <c r="U281" s="23"/>
      <c r="V281" s="23"/>
      <c r="W281" s="74"/>
    </row>
    <row r="282" spans="1:23" x14ac:dyDescent="0.25">
      <c r="A282" s="81">
        <v>45314</v>
      </c>
      <c r="B282" s="6" t="s">
        <v>2708</v>
      </c>
      <c r="C282" s="100" t="s">
        <v>5357</v>
      </c>
      <c r="D282" s="21" t="s">
        <v>4554</v>
      </c>
      <c r="E282" s="23" t="s">
        <v>1510</v>
      </c>
      <c r="F282" s="27" t="str">
        <f>IF(E282="","",INDEX(DM_HANG_HOA!B:B,MATCH(E282,DM_HANG_HOA!A:A,0)))</f>
        <v>Cosse ép AL 70mm2-N</v>
      </c>
      <c r="G282" s="26" t="s">
        <v>4545</v>
      </c>
      <c r="H282" s="27" t="str">
        <f>IF(G282="","",INDEX(DM_DOI_TUONG!C:C,MATCH(G282,DM_DOI_TUONG!B:B,0)))</f>
        <v>Công ty CP Tuấn Ân Long An</v>
      </c>
      <c r="I282" s="69" t="str">
        <f>IFERROR(INDEX(DM_NGHIEP_VU!D:D,MATCH(J282&amp;K282,DM_NGHIEP_VU!G:G,0)),"")</f>
        <v>Nhập kho - nhập mua hàng ghi nhận công nợ</v>
      </c>
      <c r="J282" s="29" t="s">
        <v>4977</v>
      </c>
      <c r="K282" s="29" t="s">
        <v>4494</v>
      </c>
      <c r="L282" s="26">
        <v>100</v>
      </c>
      <c r="M282" s="26" t="s">
        <v>4547</v>
      </c>
      <c r="N282" s="26">
        <v>4400</v>
      </c>
      <c r="O282" s="7">
        <f t="shared" si="12"/>
        <v>440000</v>
      </c>
      <c r="P282" s="52">
        <v>0.1</v>
      </c>
      <c r="Q282" s="7">
        <f t="shared" si="13"/>
        <v>44000</v>
      </c>
      <c r="R282" s="7">
        <f t="shared" si="14"/>
        <v>484000</v>
      </c>
      <c r="S282" s="23">
        <v>216</v>
      </c>
      <c r="T282" s="23"/>
      <c r="U282" s="23"/>
      <c r="V282" s="23"/>
      <c r="W282" s="74"/>
    </row>
    <row r="283" spans="1:23" x14ac:dyDescent="0.25">
      <c r="A283" s="81">
        <v>45314</v>
      </c>
      <c r="B283" s="6" t="s">
        <v>2708</v>
      </c>
      <c r="C283" s="100" t="s">
        <v>5357</v>
      </c>
      <c r="D283" s="21" t="s">
        <v>4554</v>
      </c>
      <c r="E283" s="23" t="s">
        <v>3</v>
      </c>
      <c r="F283" s="27" t="str">
        <f>IF(E283="","",INDEX(DM_HANG_HOA!B:B,MATCH(E283,DM_HANG_HOA!A:A,0)))</f>
        <v>Fuselink 3K - Tuấn Ân</v>
      </c>
      <c r="G283" s="26" t="s">
        <v>4545</v>
      </c>
      <c r="H283" s="27" t="str">
        <f>IF(G283="","",INDEX(DM_DOI_TUONG!C:C,MATCH(G283,DM_DOI_TUONG!B:B,0)))</f>
        <v>Công ty CP Tuấn Ân Long An</v>
      </c>
      <c r="I283" s="69" t="str">
        <f>IFERROR(INDEX(DM_NGHIEP_VU!D:D,MATCH(J283&amp;K283,DM_NGHIEP_VU!G:G,0)),"")</f>
        <v>Nhập kho - nhập mua hàng ghi nhận công nợ</v>
      </c>
      <c r="J283" s="29" t="s">
        <v>4977</v>
      </c>
      <c r="K283" s="29" t="s">
        <v>4494</v>
      </c>
      <c r="L283" s="26">
        <v>50</v>
      </c>
      <c r="M283" s="26" t="s">
        <v>4547</v>
      </c>
      <c r="N283" s="26">
        <v>20300</v>
      </c>
      <c r="O283" s="7">
        <f t="shared" si="12"/>
        <v>1015000</v>
      </c>
      <c r="P283" s="52">
        <v>0.08</v>
      </c>
      <c r="Q283" s="7">
        <f t="shared" si="13"/>
        <v>81200</v>
      </c>
      <c r="R283" s="7">
        <f t="shared" si="14"/>
        <v>1096200</v>
      </c>
      <c r="S283" s="23">
        <v>206</v>
      </c>
      <c r="T283" s="23"/>
      <c r="U283" s="23"/>
      <c r="V283" s="23"/>
      <c r="W283" s="74"/>
    </row>
    <row r="284" spans="1:23" x14ac:dyDescent="0.25">
      <c r="A284" s="81">
        <v>45314</v>
      </c>
      <c r="B284" s="6" t="s">
        <v>2708</v>
      </c>
      <c r="C284" s="100" t="s">
        <v>5357</v>
      </c>
      <c r="D284" s="21" t="s">
        <v>4554</v>
      </c>
      <c r="E284" s="23" t="s">
        <v>8</v>
      </c>
      <c r="F284" s="27" t="str">
        <f>IF(E284="","",INDEX(DM_HANG_HOA!B:B,MATCH(E284,DM_HANG_HOA!A:A,0)))</f>
        <v>Fuselink 10K - Tuấn Ân</v>
      </c>
      <c r="G284" s="26" t="s">
        <v>4545</v>
      </c>
      <c r="H284" s="27" t="str">
        <f>IF(G284="","",INDEX(DM_DOI_TUONG!C:C,MATCH(G284,DM_DOI_TUONG!B:B,0)))</f>
        <v>Công ty CP Tuấn Ân Long An</v>
      </c>
      <c r="I284" s="69" t="str">
        <f>IFERROR(INDEX(DM_NGHIEP_VU!D:D,MATCH(J284&amp;K284,DM_NGHIEP_VU!G:G,0)),"")</f>
        <v>Nhập kho - nhập mua hàng ghi nhận công nợ</v>
      </c>
      <c r="J284" s="29" t="s">
        <v>4977</v>
      </c>
      <c r="K284" s="29" t="s">
        <v>4494</v>
      </c>
      <c r="L284" s="26">
        <v>50</v>
      </c>
      <c r="M284" s="26" t="s">
        <v>4547</v>
      </c>
      <c r="N284" s="26">
        <v>22700</v>
      </c>
      <c r="O284" s="7">
        <f t="shared" si="12"/>
        <v>1135000</v>
      </c>
      <c r="P284" s="52">
        <v>0.08</v>
      </c>
      <c r="Q284" s="7">
        <f t="shared" si="13"/>
        <v>90800</v>
      </c>
      <c r="R284" s="7">
        <f t="shared" si="14"/>
        <v>1225800</v>
      </c>
      <c r="S284" s="23">
        <v>206</v>
      </c>
      <c r="T284" s="23"/>
      <c r="U284" s="23"/>
      <c r="V284" s="23"/>
      <c r="W284" s="74"/>
    </row>
    <row r="285" spans="1:23" x14ac:dyDescent="0.25">
      <c r="A285" s="81">
        <v>45314</v>
      </c>
      <c r="B285" s="6" t="s">
        <v>2708</v>
      </c>
      <c r="C285" s="100" t="s">
        <v>5357</v>
      </c>
      <c r="D285" s="21" t="s">
        <v>4554</v>
      </c>
      <c r="E285" s="23" t="s">
        <v>70</v>
      </c>
      <c r="F285" s="27" t="str">
        <f>IF(E285="","",INDEX(DM_HANG_HOA!B:B,MATCH(E285,DM_HANG_HOA!A:A,0)))</f>
        <v>LBFCO 100A - 27KV-150KV BIL - sứ (không bass)</v>
      </c>
      <c r="G285" s="26" t="s">
        <v>4545</v>
      </c>
      <c r="H285" s="27" t="str">
        <f>IF(G285="","",INDEX(DM_DOI_TUONG!C:C,MATCH(G285,DM_DOI_TUONG!B:B,0)))</f>
        <v>Công ty CP Tuấn Ân Long An</v>
      </c>
      <c r="I285" s="69" t="str">
        <f>IFERROR(INDEX(DM_NGHIEP_VU!D:D,MATCH(J285&amp;K285,DM_NGHIEP_VU!G:G,0)),"")</f>
        <v>Nhập kho - nhập mua hàng ghi nhận công nợ</v>
      </c>
      <c r="J285" s="29" t="s">
        <v>4977</v>
      </c>
      <c r="K285" s="29" t="s">
        <v>4494</v>
      </c>
      <c r="L285" s="26">
        <v>12</v>
      </c>
      <c r="M285" s="26" t="s">
        <v>4547</v>
      </c>
      <c r="N285" s="26">
        <v>1272600</v>
      </c>
      <c r="O285" s="7">
        <f t="shared" si="12"/>
        <v>15271200</v>
      </c>
      <c r="P285" s="52">
        <v>0.08</v>
      </c>
      <c r="Q285" s="7">
        <f t="shared" si="13"/>
        <v>1221696</v>
      </c>
      <c r="R285" s="7">
        <f t="shared" si="14"/>
        <v>16492896</v>
      </c>
      <c r="S285" s="23">
        <v>206</v>
      </c>
      <c r="T285" s="23"/>
      <c r="U285" s="23"/>
      <c r="V285" s="23"/>
      <c r="W285" s="74"/>
    </row>
    <row r="286" spans="1:23" x14ac:dyDescent="0.25">
      <c r="A286" s="81">
        <v>45314</v>
      </c>
      <c r="B286" s="6" t="s">
        <v>2708</v>
      </c>
      <c r="C286" s="100" t="s">
        <v>5357</v>
      </c>
      <c r="D286" s="21" t="s">
        <v>4554</v>
      </c>
      <c r="E286" s="23" t="s">
        <v>71</v>
      </c>
      <c r="F286" s="27" t="str">
        <f>IF(E286="","",INDEX(DM_HANG_HOA!B:B,MATCH(E286,DM_HANG_HOA!A:A,0)))</f>
        <v>LBFCO 200A - 27KV-150KV BIL - sứ (không bass)</v>
      </c>
      <c r="G286" s="26" t="s">
        <v>4545</v>
      </c>
      <c r="H286" s="27" t="str">
        <f>IF(G286="","",INDEX(DM_DOI_TUONG!C:C,MATCH(G286,DM_DOI_TUONG!B:B,0)))</f>
        <v>Công ty CP Tuấn Ân Long An</v>
      </c>
      <c r="I286" s="69" t="str">
        <f>IFERROR(INDEX(DM_NGHIEP_VU!D:D,MATCH(J286&amp;K286,DM_NGHIEP_VU!G:G,0)),"")</f>
        <v>Nhập kho - nhập mua hàng ghi nhận công nợ</v>
      </c>
      <c r="J286" s="29" t="s">
        <v>4977</v>
      </c>
      <c r="K286" s="29" t="s">
        <v>4494</v>
      </c>
      <c r="L286" s="26">
        <v>3</v>
      </c>
      <c r="M286" s="26" t="s">
        <v>4547</v>
      </c>
      <c r="N286" s="26">
        <v>1346100</v>
      </c>
      <c r="O286" s="7">
        <f t="shared" si="12"/>
        <v>4038300</v>
      </c>
      <c r="P286" s="52">
        <v>0.08</v>
      </c>
      <c r="Q286" s="7">
        <f t="shared" si="13"/>
        <v>323064</v>
      </c>
      <c r="R286" s="7">
        <f t="shared" si="14"/>
        <v>4361364</v>
      </c>
      <c r="S286" s="23">
        <v>206</v>
      </c>
      <c r="T286" s="23"/>
      <c r="U286" s="23"/>
      <c r="V286" s="23"/>
      <c r="W286" s="74"/>
    </row>
    <row r="287" spans="1:23" x14ac:dyDescent="0.25">
      <c r="A287" s="81">
        <v>45314</v>
      </c>
      <c r="B287" s="6" t="s">
        <v>2708</v>
      </c>
      <c r="C287" s="100" t="s">
        <v>5357</v>
      </c>
      <c r="D287" s="21" t="s">
        <v>4554</v>
      </c>
      <c r="E287" s="23" t="s">
        <v>72</v>
      </c>
      <c r="F287" s="27" t="str">
        <f>IF(E287="","",INDEX(DM_HANG_HOA!B:B,MATCH(E287,DM_HANG_HOA!A:A,0)))</f>
        <v>FCO 100A - 27KV - 150KV BIL - Polymer (không bass)</v>
      </c>
      <c r="G287" s="26" t="s">
        <v>4545</v>
      </c>
      <c r="H287" s="27" t="str">
        <f>IF(G287="","",INDEX(DM_DOI_TUONG!C:C,MATCH(G287,DM_DOI_TUONG!B:B,0)))</f>
        <v>Công ty CP Tuấn Ân Long An</v>
      </c>
      <c r="I287" s="69" t="str">
        <f>IFERROR(INDEX(DM_NGHIEP_VU!D:D,MATCH(J287&amp;K287,DM_NGHIEP_VU!G:G,0)),"")</f>
        <v>Nhập kho - nhập mua hàng ghi nhận công nợ</v>
      </c>
      <c r="J287" s="29" t="s">
        <v>4977</v>
      </c>
      <c r="K287" s="29" t="s">
        <v>4494</v>
      </c>
      <c r="L287" s="26">
        <v>20</v>
      </c>
      <c r="M287" s="26" t="s">
        <v>4547</v>
      </c>
      <c r="N287" s="26">
        <v>960700</v>
      </c>
      <c r="O287" s="7">
        <f t="shared" si="12"/>
        <v>19214000</v>
      </c>
      <c r="P287" s="52">
        <v>0.08</v>
      </c>
      <c r="Q287" s="7">
        <f t="shared" si="13"/>
        <v>1537120</v>
      </c>
      <c r="R287" s="7">
        <f t="shared" si="14"/>
        <v>20751120</v>
      </c>
      <c r="S287" s="23">
        <v>206</v>
      </c>
      <c r="T287" s="23"/>
      <c r="U287" s="23"/>
      <c r="V287" s="23"/>
      <c r="W287" s="74"/>
    </row>
    <row r="288" spans="1:23" x14ac:dyDescent="0.25">
      <c r="A288" s="81">
        <v>45314</v>
      </c>
      <c r="B288" s="6" t="s">
        <v>2708</v>
      </c>
      <c r="C288" s="100" t="s">
        <v>5357</v>
      </c>
      <c r="D288" s="21" t="s">
        <v>4554</v>
      </c>
      <c r="E288" s="23" t="s">
        <v>78</v>
      </c>
      <c r="F288" s="27" t="str">
        <f>IF(E288="","",INDEX(DM_HANG_HOA!B:B,MATCH(E288,DM_HANG_HOA!A:A,0)))</f>
        <v>Bass FCO</v>
      </c>
      <c r="G288" s="26" t="s">
        <v>4545</v>
      </c>
      <c r="H288" s="27" t="str">
        <f>IF(G288="","",INDEX(DM_DOI_TUONG!C:C,MATCH(G288,DM_DOI_TUONG!B:B,0)))</f>
        <v>Công ty CP Tuấn Ân Long An</v>
      </c>
      <c r="I288" s="69" t="str">
        <f>IFERROR(INDEX(DM_NGHIEP_VU!D:D,MATCH(J288&amp;K288,DM_NGHIEP_VU!G:G,0)),"")</f>
        <v>Nhập kho - nhập mua hàng ghi nhận công nợ</v>
      </c>
      <c r="J288" s="29" t="s">
        <v>4977</v>
      </c>
      <c r="K288" s="29" t="s">
        <v>4494</v>
      </c>
      <c r="L288" s="26">
        <v>20</v>
      </c>
      <c r="M288" s="26" t="s">
        <v>4547</v>
      </c>
      <c r="N288" s="26">
        <v>52800</v>
      </c>
      <c r="O288" s="7">
        <f t="shared" si="12"/>
        <v>1056000</v>
      </c>
      <c r="P288" s="52">
        <v>0.08</v>
      </c>
      <c r="Q288" s="7">
        <f t="shared" si="13"/>
        <v>84480</v>
      </c>
      <c r="R288" s="7">
        <f t="shared" si="14"/>
        <v>1140480</v>
      </c>
      <c r="S288" s="23">
        <v>206</v>
      </c>
      <c r="T288" s="23"/>
      <c r="U288" s="23"/>
      <c r="V288" s="23"/>
      <c r="W288" s="74"/>
    </row>
    <row r="289" spans="1:23" x14ac:dyDescent="0.25">
      <c r="A289" s="81">
        <v>45314</v>
      </c>
      <c r="B289" s="6" t="s">
        <v>2708</v>
      </c>
      <c r="C289" s="100" t="s">
        <v>5357</v>
      </c>
      <c r="D289" s="21" t="s">
        <v>4554</v>
      </c>
      <c r="E289" s="23" t="s">
        <v>106</v>
      </c>
      <c r="F289" s="27" t="str">
        <f>IF(E289="","",INDEX(DM_HANG_HOA!B:B,MATCH(E289,DM_HANG_HOA!A:A,0)))</f>
        <v>LTD 800A - 38KV - 120KN (không cosse)</v>
      </c>
      <c r="G289" s="26" t="s">
        <v>4545</v>
      </c>
      <c r="H289" s="27" t="str">
        <f>IF(G289="","",INDEX(DM_DOI_TUONG!C:C,MATCH(G289,DM_DOI_TUONG!B:B,0)))</f>
        <v>Công ty CP Tuấn Ân Long An</v>
      </c>
      <c r="I289" s="69" t="str">
        <f>IFERROR(INDEX(DM_NGHIEP_VU!D:D,MATCH(J289&amp;K289,DM_NGHIEP_VU!G:G,0)),"")</f>
        <v>Nhập kho - nhập mua hàng ghi nhận công nợ</v>
      </c>
      <c r="J289" s="29" t="s">
        <v>4977</v>
      </c>
      <c r="K289" s="29" t="s">
        <v>4494</v>
      </c>
      <c r="L289" s="26">
        <v>5</v>
      </c>
      <c r="M289" s="26" t="s">
        <v>4547</v>
      </c>
      <c r="N289" s="26">
        <v>1619700</v>
      </c>
      <c r="O289" s="7">
        <f t="shared" si="12"/>
        <v>8098500</v>
      </c>
      <c r="P289" s="52">
        <v>0.08</v>
      </c>
      <c r="Q289" s="7">
        <f t="shared" si="13"/>
        <v>647880</v>
      </c>
      <c r="R289" s="7">
        <f t="shared" si="14"/>
        <v>8746380</v>
      </c>
      <c r="S289" s="23">
        <v>206</v>
      </c>
      <c r="T289" s="23"/>
      <c r="U289" s="23"/>
      <c r="V289" s="23"/>
      <c r="W289" s="74"/>
    </row>
    <row r="290" spans="1:23" x14ac:dyDescent="0.25">
      <c r="A290" s="81">
        <v>45314</v>
      </c>
      <c r="B290" s="6" t="s">
        <v>2708</v>
      </c>
      <c r="C290" s="100" t="s">
        <v>5357</v>
      </c>
      <c r="D290" s="21" t="s">
        <v>4554</v>
      </c>
      <c r="E290" s="23" t="s">
        <v>460</v>
      </c>
      <c r="F290" s="27" t="str">
        <f>IF(E290="","",INDEX(DM_HANG_HOA!B:B,MATCH(E290,DM_HANG_HOA!A:A,0)))</f>
        <v xml:space="preserve">MCB   2 pha 32A  - 6KA -TA </v>
      </c>
      <c r="G290" s="26" t="s">
        <v>4545</v>
      </c>
      <c r="H290" s="27" t="str">
        <f>IF(G290="","",INDEX(DM_DOI_TUONG!C:C,MATCH(G290,DM_DOI_TUONG!B:B,0)))</f>
        <v>Công ty CP Tuấn Ân Long An</v>
      </c>
      <c r="I290" s="69" t="str">
        <f>IFERROR(INDEX(DM_NGHIEP_VU!D:D,MATCH(J290&amp;K290,DM_NGHIEP_VU!G:G,0)),"")</f>
        <v>Nhập kho - nhập mua hàng ghi nhận công nợ</v>
      </c>
      <c r="J290" s="29" t="s">
        <v>4977</v>
      </c>
      <c r="K290" s="29" t="s">
        <v>4494</v>
      </c>
      <c r="L290" s="26">
        <v>450</v>
      </c>
      <c r="M290" s="26" t="s">
        <v>4547</v>
      </c>
      <c r="N290" s="26">
        <v>45600</v>
      </c>
      <c r="O290" s="7">
        <f t="shared" si="12"/>
        <v>20520000</v>
      </c>
      <c r="P290" s="52">
        <v>0.08</v>
      </c>
      <c r="Q290" s="7">
        <f t="shared" si="13"/>
        <v>1641600</v>
      </c>
      <c r="R290" s="7">
        <f t="shared" si="14"/>
        <v>22161600</v>
      </c>
      <c r="S290" s="23">
        <v>206</v>
      </c>
      <c r="T290" s="23"/>
      <c r="U290" s="23"/>
      <c r="V290" s="23"/>
      <c r="W290" s="74"/>
    </row>
    <row r="291" spans="1:23" x14ac:dyDescent="0.25">
      <c r="A291" s="81">
        <v>45314</v>
      </c>
      <c r="B291" s="6" t="s">
        <v>2708</v>
      </c>
      <c r="C291" s="100" t="s">
        <v>5357</v>
      </c>
      <c r="D291" s="21" t="s">
        <v>4554</v>
      </c>
      <c r="E291" s="23" t="s">
        <v>463</v>
      </c>
      <c r="F291" s="27" t="str">
        <f>IF(E291="","",INDEX(DM_HANG_HOA!B:B,MATCH(E291,DM_HANG_HOA!A:A,0)))</f>
        <v xml:space="preserve">MCB   2 pha 63A  - 6KA -TA </v>
      </c>
      <c r="G291" s="26" t="s">
        <v>4545</v>
      </c>
      <c r="H291" s="27" t="str">
        <f>IF(G291="","",INDEX(DM_DOI_TUONG!C:C,MATCH(G291,DM_DOI_TUONG!B:B,0)))</f>
        <v>Công ty CP Tuấn Ân Long An</v>
      </c>
      <c r="I291" s="69" t="str">
        <f>IFERROR(INDEX(DM_NGHIEP_VU!D:D,MATCH(J291&amp;K291,DM_NGHIEP_VU!G:G,0)),"")</f>
        <v>Nhập kho - nhập mua hàng ghi nhận công nợ</v>
      </c>
      <c r="J291" s="29" t="s">
        <v>4977</v>
      </c>
      <c r="K291" s="29" t="s">
        <v>4494</v>
      </c>
      <c r="L291" s="26">
        <v>30</v>
      </c>
      <c r="M291" s="26" t="s">
        <v>4547</v>
      </c>
      <c r="N291" s="26">
        <v>57300</v>
      </c>
      <c r="O291" s="7">
        <f t="shared" si="12"/>
        <v>1719000</v>
      </c>
      <c r="P291" s="52">
        <v>0.08</v>
      </c>
      <c r="Q291" s="7">
        <f t="shared" si="13"/>
        <v>137520</v>
      </c>
      <c r="R291" s="7">
        <f t="shared" si="14"/>
        <v>1856520</v>
      </c>
      <c r="S291" s="23">
        <v>206</v>
      </c>
      <c r="T291" s="23"/>
      <c r="U291" s="23"/>
      <c r="V291" s="23"/>
      <c r="W291" s="74"/>
    </row>
    <row r="292" spans="1:23" x14ac:dyDescent="0.25">
      <c r="A292" s="81">
        <v>45314</v>
      </c>
      <c r="B292" s="6" t="s">
        <v>2708</v>
      </c>
      <c r="C292" s="100" t="s">
        <v>5357</v>
      </c>
      <c r="D292" s="21" t="s">
        <v>4554</v>
      </c>
      <c r="E292" s="23" t="s">
        <v>904</v>
      </c>
      <c r="F292" s="27" t="str">
        <f>IF(E292="","",INDEX(DM_HANG_HOA!B:B,MATCH(E292,DM_HANG_HOA!A:A,0)))</f>
        <v>Dây đai inox 20 x 0.4mm, 50 mét</v>
      </c>
      <c r="G292" s="26" t="s">
        <v>4545</v>
      </c>
      <c r="H292" s="27" t="str">
        <f>IF(G292="","",INDEX(DM_DOI_TUONG!C:C,MATCH(G292,DM_DOI_TUONG!B:B,0)))</f>
        <v>Công ty CP Tuấn Ân Long An</v>
      </c>
      <c r="I292" s="69" t="str">
        <f>IFERROR(INDEX(DM_NGHIEP_VU!D:D,MATCH(J292&amp;K292,DM_NGHIEP_VU!G:G,0)),"")</f>
        <v>Nhập kho - nhập mua hàng ghi nhận công nợ</v>
      </c>
      <c r="J292" s="29" t="s">
        <v>4977</v>
      </c>
      <c r="K292" s="29" t="s">
        <v>4494</v>
      </c>
      <c r="L292" s="26">
        <v>20</v>
      </c>
      <c r="M292" s="26" t="s">
        <v>4547</v>
      </c>
      <c r="N292" s="26">
        <v>218200</v>
      </c>
      <c r="O292" s="7">
        <f t="shared" si="12"/>
        <v>4364000</v>
      </c>
      <c r="P292" s="52">
        <v>0.1</v>
      </c>
      <c r="Q292" s="7">
        <f t="shared" si="13"/>
        <v>436400</v>
      </c>
      <c r="R292" s="7">
        <f t="shared" si="14"/>
        <v>4800400</v>
      </c>
      <c r="S292" s="23">
        <v>207</v>
      </c>
      <c r="T292" s="23"/>
      <c r="U292" s="23"/>
      <c r="V292" s="23"/>
      <c r="W292" s="74"/>
    </row>
    <row r="293" spans="1:23" x14ac:dyDescent="0.25">
      <c r="A293" s="81">
        <v>45314</v>
      </c>
      <c r="B293" s="6" t="s">
        <v>2708</v>
      </c>
      <c r="C293" s="100" t="s">
        <v>5357</v>
      </c>
      <c r="D293" s="21" t="s">
        <v>4554</v>
      </c>
      <c r="E293" s="23" t="s">
        <v>2616</v>
      </c>
      <c r="F293" s="27" t="str">
        <f>IF(E293="","",INDEX(DM_HANG_HOA!B:B,MATCH(E293,DM_HANG_HOA!A:A,0)))</f>
        <v>Giáp buộc lõi thép SDLT 2460-F dùng cho dây bọc cách điện đường kính dây dẫn 23,4-27,9mm</v>
      </c>
      <c r="G293" s="26" t="s">
        <v>4545</v>
      </c>
      <c r="H293" s="27" t="str">
        <f>IF(G293="","",INDEX(DM_DOI_TUONG!C:C,MATCH(G293,DM_DOI_TUONG!B:B,0)))</f>
        <v>Công ty CP Tuấn Ân Long An</v>
      </c>
      <c r="I293" s="69" t="str">
        <f>IFERROR(INDEX(DM_NGHIEP_VU!D:D,MATCH(J293&amp;K293,DM_NGHIEP_VU!G:G,0)),"")</f>
        <v>Nhập kho - nhập mua hàng ghi nhận công nợ</v>
      </c>
      <c r="J293" s="29" t="s">
        <v>4977</v>
      </c>
      <c r="K293" s="29" t="s">
        <v>4494</v>
      </c>
      <c r="L293" s="26">
        <v>40</v>
      </c>
      <c r="M293" s="26" t="s">
        <v>4547</v>
      </c>
      <c r="N293" s="26">
        <v>45900</v>
      </c>
      <c r="O293" s="7">
        <f t="shared" si="12"/>
        <v>1836000</v>
      </c>
      <c r="P293" s="52">
        <v>0.08</v>
      </c>
      <c r="Q293" s="7">
        <f t="shared" si="13"/>
        <v>146880</v>
      </c>
      <c r="R293" s="7">
        <f t="shared" si="14"/>
        <v>1982880</v>
      </c>
      <c r="S293" s="23">
        <v>210</v>
      </c>
      <c r="T293" s="23"/>
      <c r="U293" s="23"/>
      <c r="V293" s="23"/>
      <c r="W293" s="74"/>
    </row>
    <row r="294" spans="1:23" x14ac:dyDescent="0.25">
      <c r="A294" s="81">
        <v>45316</v>
      </c>
      <c r="B294" s="6" t="s">
        <v>2708</v>
      </c>
      <c r="C294" s="100" t="s">
        <v>5358</v>
      </c>
      <c r="D294" s="21" t="s">
        <v>4554</v>
      </c>
      <c r="E294" s="23" t="s">
        <v>488</v>
      </c>
      <c r="F294" s="27" t="str">
        <f>IF(E294="","",INDEX(DM_HANG_HOA!B:B,MATCH(E294,DM_HANG_HOA!A:A,0)))</f>
        <v>Busbar dùng cho MCCB 80A - 250A</v>
      </c>
      <c r="G294" s="26" t="s">
        <v>4545</v>
      </c>
      <c r="H294" s="27" t="str">
        <f>IF(G294="","",INDEX(DM_DOI_TUONG!C:C,MATCH(G294,DM_DOI_TUONG!B:B,0)))</f>
        <v>Công ty CP Tuấn Ân Long An</v>
      </c>
      <c r="I294" s="69" t="str">
        <f>IFERROR(INDEX(DM_NGHIEP_VU!D:D,MATCH(J294&amp;K294,DM_NGHIEP_VU!G:G,0)),"")</f>
        <v>Nhập kho - nhập mua hàng ghi nhận công nợ</v>
      </c>
      <c r="J294" s="29" t="s">
        <v>4977</v>
      </c>
      <c r="K294" s="29" t="s">
        <v>4494</v>
      </c>
      <c r="L294" s="26">
        <v>48</v>
      </c>
      <c r="M294" s="26" t="s">
        <v>4547</v>
      </c>
      <c r="N294" s="26">
        <v>113100</v>
      </c>
      <c r="O294" s="7">
        <f t="shared" si="12"/>
        <v>5428800</v>
      </c>
      <c r="P294" s="52">
        <v>0.1</v>
      </c>
      <c r="Q294" s="7">
        <f t="shared" si="13"/>
        <v>542880</v>
      </c>
      <c r="R294" s="7">
        <f t="shared" si="14"/>
        <v>5971680</v>
      </c>
      <c r="S294" s="23">
        <v>244</v>
      </c>
      <c r="T294" s="23"/>
      <c r="U294" s="23"/>
      <c r="V294" s="23"/>
      <c r="W294" s="74"/>
    </row>
    <row r="295" spans="1:23" x14ac:dyDescent="0.25">
      <c r="A295" s="81">
        <v>45316</v>
      </c>
      <c r="B295" s="6" t="s">
        <v>2708</v>
      </c>
      <c r="C295" s="100" t="s">
        <v>5358</v>
      </c>
      <c r="D295" s="21" t="s">
        <v>4554</v>
      </c>
      <c r="E295" s="23" t="s">
        <v>497</v>
      </c>
      <c r="F295" s="27" t="str">
        <f>IF(E295="","",INDEX(DM_HANG_HOA!B:B,MATCH(E295,DM_HANG_HOA!A:A,0)))</f>
        <v>Chắn pha dùng cho MCCB 100A - 630A</v>
      </c>
      <c r="G295" s="26" t="s">
        <v>4545</v>
      </c>
      <c r="H295" s="27" t="str">
        <f>IF(G295="","",INDEX(DM_DOI_TUONG!C:C,MATCH(G295,DM_DOI_TUONG!B:B,0)))</f>
        <v>Công ty CP Tuấn Ân Long An</v>
      </c>
      <c r="I295" s="69" t="str">
        <f>IFERROR(INDEX(DM_NGHIEP_VU!D:D,MATCH(J295&amp;K295,DM_NGHIEP_VU!G:G,0)),"")</f>
        <v>Nhập kho - nhập mua hàng ghi nhận công nợ</v>
      </c>
      <c r="J295" s="29" t="s">
        <v>4977</v>
      </c>
      <c r="K295" s="29" t="s">
        <v>4494</v>
      </c>
      <c r="L295" s="26">
        <v>96</v>
      </c>
      <c r="M295" s="26" t="s">
        <v>4547</v>
      </c>
      <c r="N295" s="26">
        <v>2400</v>
      </c>
      <c r="O295" s="7">
        <f t="shared" si="12"/>
        <v>230400</v>
      </c>
      <c r="P295" s="52">
        <v>0.08</v>
      </c>
      <c r="Q295" s="7">
        <f t="shared" si="13"/>
        <v>18432</v>
      </c>
      <c r="R295" s="7">
        <f t="shared" si="14"/>
        <v>248832</v>
      </c>
      <c r="S295" s="23">
        <v>245</v>
      </c>
      <c r="T295" s="23"/>
      <c r="U295" s="23"/>
      <c r="V295" s="23"/>
      <c r="W295" s="74"/>
    </row>
    <row r="296" spans="1:23" x14ac:dyDescent="0.25">
      <c r="A296" s="81">
        <v>45316</v>
      </c>
      <c r="B296" s="6" t="s">
        <v>2708</v>
      </c>
      <c r="C296" s="100" t="s">
        <v>5358</v>
      </c>
      <c r="D296" s="21" t="s">
        <v>4554</v>
      </c>
      <c r="E296" s="23" t="s">
        <v>516</v>
      </c>
      <c r="F296" s="27" t="str">
        <f>IF(E296="","",INDEX(DM_HANG_HOA!B:B,MATCH(E296,DM_HANG_HOA!A:A,0)))</f>
        <v>Boulon 8 x 30 + tán + londel (nhúng kẽm)</v>
      </c>
      <c r="G296" s="26" t="s">
        <v>4545</v>
      </c>
      <c r="H296" s="27" t="str">
        <f>IF(G296="","",INDEX(DM_DOI_TUONG!C:C,MATCH(G296,DM_DOI_TUONG!B:B,0)))</f>
        <v>Công ty CP Tuấn Ân Long An</v>
      </c>
      <c r="I296" s="69" t="str">
        <f>IFERROR(INDEX(DM_NGHIEP_VU!D:D,MATCH(J296&amp;K296,DM_NGHIEP_VU!G:G,0)),"")</f>
        <v>Nhập kho - nhập mua hàng ghi nhận công nợ</v>
      </c>
      <c r="J296" s="29" t="s">
        <v>4977</v>
      </c>
      <c r="K296" s="29" t="s">
        <v>4494</v>
      </c>
      <c r="L296" s="26">
        <v>288</v>
      </c>
      <c r="M296" s="26" t="s">
        <v>4547</v>
      </c>
      <c r="N296" s="26">
        <v>900</v>
      </c>
      <c r="O296" s="7">
        <f t="shared" si="12"/>
        <v>259200</v>
      </c>
      <c r="P296" s="52">
        <v>0.1</v>
      </c>
      <c r="Q296" s="7">
        <f t="shared" si="13"/>
        <v>25920</v>
      </c>
      <c r="R296" s="7">
        <f t="shared" si="14"/>
        <v>285120</v>
      </c>
      <c r="S296" s="23">
        <v>244</v>
      </c>
      <c r="T296" s="23"/>
      <c r="U296" s="23"/>
      <c r="V296" s="23"/>
      <c r="W296" s="74"/>
    </row>
    <row r="297" spans="1:23" x14ac:dyDescent="0.25">
      <c r="A297" s="81">
        <v>45316</v>
      </c>
      <c r="B297" s="6" t="s">
        <v>2708</v>
      </c>
      <c r="C297" s="100" t="s">
        <v>5358</v>
      </c>
      <c r="D297" s="21" t="s">
        <v>4554</v>
      </c>
      <c r="E297" s="23" t="s">
        <v>553</v>
      </c>
      <c r="F297" s="27" t="str">
        <f>IF(E297="","",INDEX(DM_HANG_HOA!B:B,MATCH(E297,DM_HANG_HOA!A:A,0)))</f>
        <v>Nối bọc  IPC 70-95, Vỏ cách điện dầy 1-3mm,  16 - 70 / 35 - 95, 1 boulon M10 nhựa</v>
      </c>
      <c r="G297" s="26" t="s">
        <v>4545</v>
      </c>
      <c r="H297" s="27" t="str">
        <f>IF(G297="","",INDEX(DM_DOI_TUONG!C:C,MATCH(G297,DM_DOI_TUONG!B:B,0)))</f>
        <v>Công ty CP Tuấn Ân Long An</v>
      </c>
      <c r="I297" s="69" t="str">
        <f>IFERROR(INDEX(DM_NGHIEP_VU!D:D,MATCH(J297&amp;K297,DM_NGHIEP_VU!G:G,0)),"")</f>
        <v>Nhập kho - nhập mua hàng ghi nhận công nợ</v>
      </c>
      <c r="J297" s="29" t="s">
        <v>4977</v>
      </c>
      <c r="K297" s="29" t="s">
        <v>4494</v>
      </c>
      <c r="L297" s="26">
        <v>600</v>
      </c>
      <c r="M297" s="26" t="s">
        <v>4547</v>
      </c>
      <c r="N297" s="26">
        <v>27300</v>
      </c>
      <c r="O297" s="7">
        <f t="shared" si="12"/>
        <v>16380000</v>
      </c>
      <c r="P297" s="52">
        <v>0.08</v>
      </c>
      <c r="Q297" s="7">
        <f t="shared" si="13"/>
        <v>1310400</v>
      </c>
      <c r="R297" s="7">
        <f t="shared" si="14"/>
        <v>17690400</v>
      </c>
      <c r="S297" s="23">
        <v>257</v>
      </c>
      <c r="T297" s="23"/>
      <c r="U297" s="23"/>
      <c r="V297" s="23"/>
      <c r="W297" s="74"/>
    </row>
    <row r="298" spans="1:23" x14ac:dyDescent="0.25">
      <c r="A298" s="81">
        <v>45316</v>
      </c>
      <c r="B298" s="6" t="s">
        <v>2708</v>
      </c>
      <c r="C298" s="100" t="s">
        <v>5358</v>
      </c>
      <c r="D298" s="21" t="s">
        <v>4554</v>
      </c>
      <c r="E298" s="23" t="s">
        <v>646</v>
      </c>
      <c r="F298" s="27" t="str">
        <f>IF(E298="","",INDEX(DM_HANG_HOA!B:B,MATCH(E298,DM_HANG_HOA!A:A,0)))</f>
        <v xml:space="preserve">Khoá néo ép dây AC/ XLPE- 95mm2 </v>
      </c>
      <c r="G298" s="26" t="s">
        <v>4545</v>
      </c>
      <c r="H298" s="27" t="str">
        <f>IF(G298="","",INDEX(DM_DOI_TUONG!C:C,MATCH(G298,DM_DOI_TUONG!B:B,0)))</f>
        <v>Công ty CP Tuấn Ân Long An</v>
      </c>
      <c r="I298" s="69" t="str">
        <f>IFERROR(INDEX(DM_NGHIEP_VU!D:D,MATCH(J298&amp;K298,DM_NGHIEP_VU!G:G,0)),"")</f>
        <v>Nhập kho - nhập mua hàng ghi nhận công nợ</v>
      </c>
      <c r="J298" s="29" t="s">
        <v>4977</v>
      </c>
      <c r="K298" s="29" t="s">
        <v>4494</v>
      </c>
      <c r="L298" s="26">
        <v>30</v>
      </c>
      <c r="M298" s="26" t="s">
        <v>4547</v>
      </c>
      <c r="N298" s="26">
        <v>155300</v>
      </c>
      <c r="O298" s="7">
        <f t="shared" si="12"/>
        <v>4659000</v>
      </c>
      <c r="P298" s="52">
        <v>0.1</v>
      </c>
      <c r="Q298" s="7">
        <f t="shared" si="13"/>
        <v>465900</v>
      </c>
      <c r="R298" s="7">
        <f t="shared" si="14"/>
        <v>5124900</v>
      </c>
      <c r="S298" s="23">
        <v>242</v>
      </c>
      <c r="T298" s="23"/>
      <c r="U298" s="23"/>
      <c r="V298" s="23"/>
      <c r="W298" s="74"/>
    </row>
    <row r="299" spans="1:23" x14ac:dyDescent="0.25">
      <c r="A299" s="81">
        <v>45316</v>
      </c>
      <c r="B299" s="6" t="s">
        <v>2708</v>
      </c>
      <c r="C299" s="100" t="s">
        <v>5358</v>
      </c>
      <c r="D299" s="21" t="s">
        <v>4554</v>
      </c>
      <c r="E299" s="23" t="s">
        <v>647</v>
      </c>
      <c r="F299" s="27" t="str">
        <f>IF(E299="","",INDEX(DM_HANG_HOA!B:B,MATCH(E299,DM_HANG_HOA!A:A,0)))</f>
        <v>Khóa néo ép dây AC/XLPE- 120mm2</v>
      </c>
      <c r="G299" s="26" t="s">
        <v>4545</v>
      </c>
      <c r="H299" s="27" t="str">
        <f>IF(G299="","",INDEX(DM_DOI_TUONG!C:C,MATCH(G299,DM_DOI_TUONG!B:B,0)))</f>
        <v>Công ty CP Tuấn Ân Long An</v>
      </c>
      <c r="I299" s="69" t="str">
        <f>IFERROR(INDEX(DM_NGHIEP_VU!D:D,MATCH(J299&amp;K299,DM_NGHIEP_VU!G:G,0)),"")</f>
        <v>Nhập kho - nhập mua hàng ghi nhận công nợ</v>
      </c>
      <c r="J299" s="29" t="s">
        <v>4977</v>
      </c>
      <c r="K299" s="29" t="s">
        <v>4494</v>
      </c>
      <c r="L299" s="26">
        <v>15</v>
      </c>
      <c r="M299" s="26" t="s">
        <v>4547</v>
      </c>
      <c r="N299" s="26">
        <v>180300</v>
      </c>
      <c r="O299" s="7">
        <f t="shared" si="12"/>
        <v>2704500</v>
      </c>
      <c r="P299" s="52">
        <v>0.1</v>
      </c>
      <c r="Q299" s="7">
        <f t="shared" si="13"/>
        <v>270450</v>
      </c>
      <c r="R299" s="7">
        <f t="shared" si="14"/>
        <v>2974950</v>
      </c>
      <c r="S299" s="23">
        <v>242</v>
      </c>
      <c r="T299" s="23"/>
      <c r="U299" s="23"/>
      <c r="V299" s="23"/>
      <c r="W299" s="74"/>
    </row>
    <row r="300" spans="1:23" x14ac:dyDescent="0.25">
      <c r="A300" s="81">
        <v>45316</v>
      </c>
      <c r="B300" s="6" t="s">
        <v>2708</v>
      </c>
      <c r="C300" s="100" t="s">
        <v>5358</v>
      </c>
      <c r="D300" s="21" t="s">
        <v>4554</v>
      </c>
      <c r="E300" s="23" t="s">
        <v>76</v>
      </c>
      <c r="F300" s="27" t="str">
        <f>IF(E300="","",INDEX(DM_HANG_HOA!B:B,MATCH(E300,DM_HANG_HOA!A:A,0)))</f>
        <v>LBFCO 100A - 27KV-150KV BIL - Polymer (không bass)</v>
      </c>
      <c r="G300" s="26" t="s">
        <v>4545</v>
      </c>
      <c r="H300" s="27" t="str">
        <f>IF(G300="","",INDEX(DM_DOI_TUONG!C:C,MATCH(G300,DM_DOI_TUONG!B:B,0)))</f>
        <v>Công ty CP Tuấn Ân Long An</v>
      </c>
      <c r="I300" s="69" t="str">
        <f>IFERROR(INDEX(DM_NGHIEP_VU!D:D,MATCH(J300&amp;K300,DM_NGHIEP_VU!G:G,0)),"")</f>
        <v>Nhập kho - nhập mua hàng ghi nhận công nợ</v>
      </c>
      <c r="J300" s="29" t="s">
        <v>4977</v>
      </c>
      <c r="K300" s="29" t="s">
        <v>4494</v>
      </c>
      <c r="L300" s="26">
        <v>20</v>
      </c>
      <c r="M300" s="26" t="s">
        <v>4547</v>
      </c>
      <c r="N300" s="26">
        <v>1302900</v>
      </c>
      <c r="O300" s="7">
        <f t="shared" si="12"/>
        <v>26058000</v>
      </c>
      <c r="P300" s="52">
        <v>0.08</v>
      </c>
      <c r="Q300" s="7">
        <f t="shared" si="13"/>
        <v>2084640</v>
      </c>
      <c r="R300" s="7">
        <f t="shared" si="14"/>
        <v>28142640</v>
      </c>
      <c r="S300" s="23">
        <v>248</v>
      </c>
      <c r="T300" s="23"/>
      <c r="U300" s="23"/>
      <c r="V300" s="23"/>
      <c r="W300" s="74"/>
    </row>
    <row r="301" spans="1:23" x14ac:dyDescent="0.25">
      <c r="A301" s="81">
        <v>45316</v>
      </c>
      <c r="B301" s="6" t="s">
        <v>2708</v>
      </c>
      <c r="C301" s="100" t="s">
        <v>5358</v>
      </c>
      <c r="D301" s="21" t="s">
        <v>4554</v>
      </c>
      <c r="E301" s="23" t="s">
        <v>78</v>
      </c>
      <c r="F301" s="27" t="str">
        <f>IF(E301="","",INDEX(DM_HANG_HOA!B:B,MATCH(E301,DM_HANG_HOA!A:A,0)))</f>
        <v>Bass FCO</v>
      </c>
      <c r="G301" s="26" t="s">
        <v>4545</v>
      </c>
      <c r="H301" s="27" t="str">
        <f>IF(G301="","",INDEX(DM_DOI_TUONG!C:C,MATCH(G301,DM_DOI_TUONG!B:B,0)))</f>
        <v>Công ty CP Tuấn Ân Long An</v>
      </c>
      <c r="I301" s="69" t="str">
        <f>IFERROR(INDEX(DM_NGHIEP_VU!D:D,MATCH(J301&amp;K301,DM_NGHIEP_VU!G:G,0)),"")</f>
        <v>Nhập kho - nhập mua hàng ghi nhận công nợ</v>
      </c>
      <c r="J301" s="29" t="s">
        <v>4977</v>
      </c>
      <c r="K301" s="29" t="s">
        <v>4494</v>
      </c>
      <c r="L301" s="26">
        <v>20</v>
      </c>
      <c r="M301" s="26" t="s">
        <v>4547</v>
      </c>
      <c r="N301" s="26">
        <v>52800</v>
      </c>
      <c r="O301" s="7">
        <f t="shared" si="12"/>
        <v>1056000</v>
      </c>
      <c r="P301" s="52">
        <v>0.08</v>
      </c>
      <c r="Q301" s="7">
        <f t="shared" si="13"/>
        <v>84480</v>
      </c>
      <c r="R301" s="7">
        <f t="shared" si="14"/>
        <v>1140480</v>
      </c>
      <c r="S301" s="23">
        <v>248</v>
      </c>
      <c r="T301" s="23"/>
      <c r="U301" s="23"/>
      <c r="V301" s="23"/>
      <c r="W301" s="74"/>
    </row>
    <row r="302" spans="1:23" x14ac:dyDescent="0.25">
      <c r="A302" s="81">
        <v>45316</v>
      </c>
      <c r="B302" s="6" t="s">
        <v>2708</v>
      </c>
      <c r="C302" s="100" t="s">
        <v>5358</v>
      </c>
      <c r="D302" s="21" t="s">
        <v>4554</v>
      </c>
      <c r="E302" s="23" t="s">
        <v>106</v>
      </c>
      <c r="F302" s="27" t="str">
        <f>IF(E302="","",INDEX(DM_HANG_HOA!B:B,MATCH(E302,DM_HANG_HOA!A:A,0)))</f>
        <v>LTD 800A - 38KV - 120KN (không cosse)</v>
      </c>
      <c r="G302" s="26" t="s">
        <v>4545</v>
      </c>
      <c r="H302" s="27" t="str">
        <f>IF(G302="","",INDEX(DM_DOI_TUONG!C:C,MATCH(G302,DM_DOI_TUONG!B:B,0)))</f>
        <v>Công ty CP Tuấn Ân Long An</v>
      </c>
      <c r="I302" s="69" t="str">
        <f>IFERROR(INDEX(DM_NGHIEP_VU!D:D,MATCH(J302&amp;K302,DM_NGHIEP_VU!G:G,0)),"")</f>
        <v>Nhập kho - nhập mua hàng ghi nhận công nợ</v>
      </c>
      <c r="J302" s="29" t="s">
        <v>4977</v>
      </c>
      <c r="K302" s="29" t="s">
        <v>4494</v>
      </c>
      <c r="L302" s="26">
        <v>9</v>
      </c>
      <c r="M302" s="26" t="s">
        <v>4547</v>
      </c>
      <c r="N302" s="26">
        <v>1619700</v>
      </c>
      <c r="O302" s="7">
        <f t="shared" si="12"/>
        <v>14577300</v>
      </c>
      <c r="P302" s="52">
        <v>0.08</v>
      </c>
      <c r="Q302" s="7">
        <f t="shared" si="13"/>
        <v>1166184</v>
      </c>
      <c r="R302" s="7">
        <f t="shared" si="14"/>
        <v>15743484</v>
      </c>
      <c r="S302" s="23">
        <v>248</v>
      </c>
      <c r="T302" s="23"/>
      <c r="U302" s="23"/>
      <c r="V302" s="23"/>
      <c r="W302" s="74"/>
    </row>
    <row r="303" spans="1:23" x14ac:dyDescent="0.25">
      <c r="A303" s="81">
        <v>45316</v>
      </c>
      <c r="B303" s="6" t="s">
        <v>2708</v>
      </c>
      <c r="C303" s="100" t="s">
        <v>5358</v>
      </c>
      <c r="D303" s="21" t="s">
        <v>4554</v>
      </c>
      <c r="E303" s="23" t="s">
        <v>110</v>
      </c>
      <c r="F303" s="27" t="str">
        <f>IF(E303="","",INDEX(DM_HANG_HOA!B:B,MATCH(E303,DM_HANG_HOA!A:A,0)))</f>
        <v>DS 1 pha 630A - 24Kv-150 KV BIL, OD, polymer</v>
      </c>
      <c r="G303" s="26" t="s">
        <v>4545</v>
      </c>
      <c r="H303" s="27" t="str">
        <f>IF(G303="","",INDEX(DM_DOI_TUONG!C:C,MATCH(G303,DM_DOI_TUONG!B:B,0)))</f>
        <v>Công ty CP Tuấn Ân Long An</v>
      </c>
      <c r="I303" s="69" t="str">
        <f>IFERROR(INDEX(DM_NGHIEP_VU!D:D,MATCH(J303&amp;K303,DM_NGHIEP_VU!G:G,0)),"")</f>
        <v>Nhập kho - nhập mua hàng ghi nhận công nợ</v>
      </c>
      <c r="J303" s="29" t="s">
        <v>4977</v>
      </c>
      <c r="K303" s="29" t="s">
        <v>4494</v>
      </c>
      <c r="L303" s="26">
        <v>9</v>
      </c>
      <c r="M303" s="26" t="s">
        <v>4547</v>
      </c>
      <c r="N303" s="26">
        <v>1701800</v>
      </c>
      <c r="O303" s="7">
        <f t="shared" si="12"/>
        <v>15316200</v>
      </c>
      <c r="P303" s="52">
        <v>0.08</v>
      </c>
      <c r="Q303" s="7">
        <f t="shared" si="13"/>
        <v>1225296</v>
      </c>
      <c r="R303" s="7">
        <f t="shared" si="14"/>
        <v>16541496</v>
      </c>
      <c r="S303" s="23">
        <v>248</v>
      </c>
      <c r="T303" s="23"/>
      <c r="U303" s="23"/>
      <c r="V303" s="23"/>
      <c r="W303" s="74"/>
    </row>
    <row r="304" spans="1:23" x14ac:dyDescent="0.25">
      <c r="A304" s="81">
        <v>45316</v>
      </c>
      <c r="B304" s="6" t="s">
        <v>2708</v>
      </c>
      <c r="C304" s="100" t="s">
        <v>5358</v>
      </c>
      <c r="D304" s="21" t="s">
        <v>4554</v>
      </c>
      <c r="E304" s="23" t="s">
        <v>388</v>
      </c>
      <c r="F304" s="27" t="str">
        <f>IF(E304="","",INDEX(DM_HANG_HOA!B:B,MATCH(E304,DM_HANG_HOA!A:A,0)))</f>
        <v>Mỡ Compound đồng nhôm, 50g</v>
      </c>
      <c r="G304" s="26" t="s">
        <v>4545</v>
      </c>
      <c r="H304" s="27" t="str">
        <f>IF(G304="","",INDEX(DM_DOI_TUONG!C:C,MATCH(G304,DM_DOI_TUONG!B:B,0)))</f>
        <v>Công ty CP Tuấn Ân Long An</v>
      </c>
      <c r="I304" s="69" t="str">
        <f>IFERROR(INDEX(DM_NGHIEP_VU!D:D,MATCH(J304&amp;K304,DM_NGHIEP_VU!G:G,0)),"")</f>
        <v>Nhập kho - nhập mua hàng ghi nhận công nợ</v>
      </c>
      <c r="J304" s="29" t="s">
        <v>4977</v>
      </c>
      <c r="K304" s="29" t="s">
        <v>4494</v>
      </c>
      <c r="L304" s="26">
        <v>50</v>
      </c>
      <c r="M304" s="26" t="s">
        <v>4547</v>
      </c>
      <c r="N304" s="26">
        <v>34000</v>
      </c>
      <c r="O304" s="7">
        <f t="shared" si="12"/>
        <v>1700000</v>
      </c>
      <c r="P304" s="52">
        <v>0.1</v>
      </c>
      <c r="Q304" s="7">
        <f t="shared" si="13"/>
        <v>170000</v>
      </c>
      <c r="R304" s="7">
        <f t="shared" si="14"/>
        <v>1870000</v>
      </c>
      <c r="S304" s="23">
        <v>249</v>
      </c>
      <c r="T304" s="23"/>
      <c r="U304" s="23"/>
      <c r="V304" s="23"/>
      <c r="W304" s="74"/>
    </row>
    <row r="305" spans="1:23" x14ac:dyDescent="0.25">
      <c r="A305" s="81">
        <v>45316</v>
      </c>
      <c r="B305" s="6" t="s">
        <v>2708</v>
      </c>
      <c r="C305" s="100" t="s">
        <v>5358</v>
      </c>
      <c r="D305" s="21" t="s">
        <v>4554</v>
      </c>
      <c r="E305" s="23" t="s">
        <v>1153</v>
      </c>
      <c r="F305" s="27" t="str">
        <f>IF(E305="","",INDEX(DM_HANG_HOA!B:B,MATCH(E305,DM_HANG_HOA!A:A,0)))</f>
        <v>Cosse ép Cu-Al  95mm2-2N-TA dài 126mm chiều dài ép dây 42mm</v>
      </c>
      <c r="G305" s="26" t="s">
        <v>4545</v>
      </c>
      <c r="H305" s="27" t="str">
        <f>IF(G305="","",INDEX(DM_DOI_TUONG!C:C,MATCH(G305,DM_DOI_TUONG!B:B,0)))</f>
        <v>Công ty CP Tuấn Ân Long An</v>
      </c>
      <c r="I305" s="69" t="str">
        <f>IFERROR(INDEX(DM_NGHIEP_VU!D:D,MATCH(J305&amp;K305,DM_NGHIEP_VU!G:G,0)),"")</f>
        <v>Nhập kho - nhập mua hàng ghi nhận công nợ</v>
      </c>
      <c r="J305" s="29" t="s">
        <v>4977</v>
      </c>
      <c r="K305" s="29" t="s">
        <v>4494</v>
      </c>
      <c r="L305" s="26">
        <v>6</v>
      </c>
      <c r="M305" s="26" t="s">
        <v>4547</v>
      </c>
      <c r="N305" s="26">
        <v>45000</v>
      </c>
      <c r="O305" s="7">
        <f t="shared" si="12"/>
        <v>270000</v>
      </c>
      <c r="P305" s="52">
        <v>0.1</v>
      </c>
      <c r="Q305" s="7">
        <f t="shared" si="13"/>
        <v>27000</v>
      </c>
      <c r="R305" s="7">
        <f t="shared" si="14"/>
        <v>297000</v>
      </c>
      <c r="S305" s="23">
        <v>249</v>
      </c>
      <c r="T305" s="23"/>
      <c r="U305" s="23"/>
      <c r="V305" s="23"/>
      <c r="W305" s="74"/>
    </row>
    <row r="306" spans="1:23" x14ac:dyDescent="0.25">
      <c r="A306" s="81">
        <v>45316</v>
      </c>
      <c r="B306" s="6" t="s">
        <v>2708</v>
      </c>
      <c r="C306" s="100" t="s">
        <v>5358</v>
      </c>
      <c r="D306" s="21" t="s">
        <v>4554</v>
      </c>
      <c r="E306" s="23" t="s">
        <v>1432</v>
      </c>
      <c r="F306" s="27" t="str">
        <f>IF(E306="","",INDEX(DM_HANG_HOA!B:B,MATCH(E306,DM_HANG_HOA!A:A,0)))</f>
        <v>Cosse ép Cu 95mm2-2N dài 126mm chiều dài ép dây 42mm</v>
      </c>
      <c r="G306" s="26" t="s">
        <v>4545</v>
      </c>
      <c r="H306" s="27" t="str">
        <f>IF(G306="","",INDEX(DM_DOI_TUONG!C:C,MATCH(G306,DM_DOI_TUONG!B:B,0)))</f>
        <v>Công ty CP Tuấn Ân Long An</v>
      </c>
      <c r="I306" s="69" t="str">
        <f>IFERROR(INDEX(DM_NGHIEP_VU!D:D,MATCH(J306&amp;K306,DM_NGHIEP_VU!G:G,0)),"")</f>
        <v>Nhập kho - nhập mua hàng ghi nhận công nợ</v>
      </c>
      <c r="J306" s="29" t="s">
        <v>4977</v>
      </c>
      <c r="K306" s="29" t="s">
        <v>4494</v>
      </c>
      <c r="L306" s="26">
        <v>6</v>
      </c>
      <c r="M306" s="26" t="s">
        <v>4547</v>
      </c>
      <c r="N306" s="26">
        <v>46900</v>
      </c>
      <c r="O306" s="7">
        <f t="shared" si="12"/>
        <v>281400</v>
      </c>
      <c r="P306" s="52">
        <v>0.1</v>
      </c>
      <c r="Q306" s="7">
        <f t="shared" si="13"/>
        <v>28140</v>
      </c>
      <c r="R306" s="7">
        <f t="shared" si="14"/>
        <v>309540</v>
      </c>
      <c r="S306" s="23">
        <v>249</v>
      </c>
      <c r="T306" s="23"/>
      <c r="U306" s="23"/>
      <c r="V306" s="23"/>
      <c r="W306" s="74"/>
    </row>
    <row r="307" spans="1:23" x14ac:dyDescent="0.25">
      <c r="A307" s="81">
        <v>45316</v>
      </c>
      <c r="B307" s="6" t="s">
        <v>2708</v>
      </c>
      <c r="C307" s="100" t="s">
        <v>5358</v>
      </c>
      <c r="D307" s="21" t="s">
        <v>4554</v>
      </c>
      <c r="E307" s="23" t="s">
        <v>110</v>
      </c>
      <c r="F307" s="27" t="str">
        <f>IF(E307="","",INDEX(DM_HANG_HOA!B:B,MATCH(E307,DM_HANG_HOA!A:A,0)))</f>
        <v>DS 1 pha 630A - 24Kv-150 KV BIL, OD, polymer</v>
      </c>
      <c r="G307" s="26" t="s">
        <v>4545</v>
      </c>
      <c r="H307" s="27" t="str">
        <f>IF(G307="","",INDEX(DM_DOI_TUONG!C:C,MATCH(G307,DM_DOI_TUONG!B:B,0)))</f>
        <v>Công ty CP Tuấn Ân Long An</v>
      </c>
      <c r="I307" s="69" t="str">
        <f>IFERROR(INDEX(DM_NGHIEP_VU!D:D,MATCH(J307&amp;K307,DM_NGHIEP_VU!G:G,0)),"")</f>
        <v>Nhập kho - nhập mua hàng ghi nhận công nợ</v>
      </c>
      <c r="J307" s="29" t="s">
        <v>4977</v>
      </c>
      <c r="K307" s="29" t="s">
        <v>4494</v>
      </c>
      <c r="L307" s="26">
        <v>3</v>
      </c>
      <c r="M307" s="26" t="s">
        <v>4547</v>
      </c>
      <c r="N307" s="26">
        <v>1701800</v>
      </c>
      <c r="O307" s="7">
        <f t="shared" si="12"/>
        <v>5105400</v>
      </c>
      <c r="P307" s="52">
        <v>0.08</v>
      </c>
      <c r="Q307" s="7">
        <f t="shared" si="13"/>
        <v>408432</v>
      </c>
      <c r="R307" s="7">
        <f t="shared" si="14"/>
        <v>5513832</v>
      </c>
      <c r="S307" s="23">
        <v>219</v>
      </c>
      <c r="T307" s="23"/>
      <c r="U307" s="23"/>
      <c r="V307" s="23"/>
      <c r="W307" s="74"/>
    </row>
    <row r="308" spans="1:23" x14ac:dyDescent="0.25">
      <c r="A308" s="81">
        <v>45316</v>
      </c>
      <c r="B308" s="6" t="s">
        <v>2708</v>
      </c>
      <c r="C308" s="100" t="s">
        <v>5359</v>
      </c>
      <c r="D308" s="21" t="s">
        <v>5410</v>
      </c>
      <c r="E308" s="23" t="s">
        <v>110</v>
      </c>
      <c r="F308" s="27" t="str">
        <f>IF(E308="","",INDEX(DM_HANG_HOA!B:B,MATCH(E308,DM_HANG_HOA!A:A,0)))</f>
        <v>DS 1 pha 630A - 24Kv-150 KV BIL, OD, polymer</v>
      </c>
      <c r="G308" s="26" t="s">
        <v>2727</v>
      </c>
      <c r="H308" s="27" t="str">
        <f>IF(G308="","",INDEX(DM_DOI_TUONG!C:C,MATCH(G308,DM_DOI_TUONG!B:B,0)))</f>
        <v>Công ty TNHH Tuấn Ân Đồng Nai</v>
      </c>
      <c r="I308" s="69" t="str">
        <f>IFERROR(INDEX(DM_NGHIEP_VU!D:D,MATCH(J308&amp;K308,DM_NGHIEP_VU!G:G,0)),"")</f>
        <v>Nhập kho - thu hàng phải thu khác</v>
      </c>
      <c r="J308" s="29" t="s">
        <v>4977</v>
      </c>
      <c r="K308" s="29" t="s">
        <v>5409</v>
      </c>
      <c r="L308" s="26">
        <v>6</v>
      </c>
      <c r="M308" s="26" t="s">
        <v>4548</v>
      </c>
      <c r="N308" s="26">
        <v>1701800</v>
      </c>
      <c r="O308" s="7">
        <f t="shared" si="12"/>
        <v>10210800</v>
      </c>
      <c r="P308" s="52"/>
      <c r="Q308" s="7">
        <f t="shared" si="13"/>
        <v>0</v>
      </c>
      <c r="R308" s="7">
        <f t="shared" si="14"/>
        <v>10210800</v>
      </c>
      <c r="S308" s="23"/>
      <c r="T308" s="23"/>
      <c r="U308" s="23"/>
      <c r="V308" s="23"/>
      <c r="W308" s="74"/>
    </row>
    <row r="309" spans="1:23" x14ac:dyDescent="0.25">
      <c r="A309" s="81">
        <v>45316</v>
      </c>
      <c r="B309" s="6" t="s">
        <v>2708</v>
      </c>
      <c r="C309" s="100" t="s">
        <v>5359</v>
      </c>
      <c r="D309" s="21" t="s">
        <v>5410</v>
      </c>
      <c r="E309" s="23" t="s">
        <v>131</v>
      </c>
      <c r="F309" s="27" t="str">
        <f>IF(E309="","",INDEX(DM_HANG_HOA!B:B,MATCH(E309,DM_HANG_HOA!A:A,0)))</f>
        <v xml:space="preserve">DS 3P- 630A - 24Kv-150 KV BIL, OD, Polymer, 2 phương, lắp trên 1 trụ </v>
      </c>
      <c r="G309" s="26" t="s">
        <v>2727</v>
      </c>
      <c r="H309" s="27" t="str">
        <f>IF(G309="","",INDEX(DM_DOI_TUONG!C:C,MATCH(G309,DM_DOI_TUONG!B:B,0)))</f>
        <v>Công ty TNHH Tuấn Ân Đồng Nai</v>
      </c>
      <c r="I309" s="69" t="str">
        <f>IFERROR(INDEX(DM_NGHIEP_VU!D:D,MATCH(J309&amp;K309,DM_NGHIEP_VU!G:G,0)),"")</f>
        <v>Nhập kho - thu hàng phải thu khác</v>
      </c>
      <c r="J309" s="29" t="s">
        <v>4977</v>
      </c>
      <c r="K309" s="29" t="s">
        <v>5409</v>
      </c>
      <c r="L309" s="26">
        <v>2</v>
      </c>
      <c r="M309" s="26" t="s">
        <v>4548</v>
      </c>
      <c r="N309" s="26">
        <v>7968900</v>
      </c>
      <c r="O309" s="7">
        <f t="shared" si="12"/>
        <v>15937800</v>
      </c>
      <c r="P309" s="52"/>
      <c r="Q309" s="7">
        <f t="shared" si="13"/>
        <v>0</v>
      </c>
      <c r="R309" s="7">
        <f t="shared" si="14"/>
        <v>15937800</v>
      </c>
      <c r="S309" s="23"/>
      <c r="T309" s="23"/>
      <c r="U309" s="23"/>
      <c r="V309" s="23"/>
      <c r="W309" s="74"/>
    </row>
    <row r="310" spans="1:23" x14ac:dyDescent="0.25">
      <c r="A310" s="81">
        <v>45316</v>
      </c>
      <c r="B310" s="6" t="s">
        <v>2708</v>
      </c>
      <c r="C310" s="100" t="s">
        <v>5359</v>
      </c>
      <c r="D310" s="21" t="s">
        <v>5410</v>
      </c>
      <c r="E310" s="23" t="s">
        <v>145</v>
      </c>
      <c r="F310" s="27" t="str">
        <f>IF(E310="","",INDEX(DM_HANG_HOA!B:B,MATCH(E310,DM_HANG_HOA!A:A,0)))</f>
        <v>Bộ sào thao tác  DS 24KV - 35KV ngoài trời, dài 8 mét (boulon nhúng kẽm)</v>
      </c>
      <c r="G310" s="26" t="s">
        <v>2727</v>
      </c>
      <c r="H310" s="27" t="str">
        <f>IF(G310="","",INDEX(DM_DOI_TUONG!C:C,MATCH(G310,DM_DOI_TUONG!B:B,0)))</f>
        <v>Công ty TNHH Tuấn Ân Đồng Nai</v>
      </c>
      <c r="I310" s="69" t="str">
        <f>IFERROR(INDEX(DM_NGHIEP_VU!D:D,MATCH(J310&amp;K310,DM_NGHIEP_VU!G:G,0)),"")</f>
        <v>Nhập kho - thu hàng phải thu khác</v>
      </c>
      <c r="J310" s="29" t="s">
        <v>4977</v>
      </c>
      <c r="K310" s="29" t="s">
        <v>5409</v>
      </c>
      <c r="L310" s="26">
        <v>2</v>
      </c>
      <c r="M310" s="26" t="s">
        <v>4548</v>
      </c>
      <c r="N310" s="26">
        <v>1517000</v>
      </c>
      <c r="O310" s="7">
        <f t="shared" si="12"/>
        <v>3034000</v>
      </c>
      <c r="P310" s="52"/>
      <c r="Q310" s="7">
        <f t="shared" si="13"/>
        <v>0</v>
      </c>
      <c r="R310" s="7">
        <f t="shared" si="14"/>
        <v>3034000</v>
      </c>
      <c r="S310" s="23"/>
      <c r="T310" s="23"/>
      <c r="U310" s="23"/>
      <c r="V310" s="23"/>
      <c r="W310" s="74"/>
    </row>
    <row r="311" spans="1:23" x14ac:dyDescent="0.25">
      <c r="A311" s="81">
        <v>45317</v>
      </c>
      <c r="B311" s="6" t="s">
        <v>2708</v>
      </c>
      <c r="C311" s="100" t="s">
        <v>5360</v>
      </c>
      <c r="D311" s="21" t="s">
        <v>4554</v>
      </c>
      <c r="E311" s="23" t="s">
        <v>7</v>
      </c>
      <c r="F311" s="27" t="str">
        <f>IF(E311="","",INDEX(DM_HANG_HOA!B:B,MATCH(E311,DM_HANG_HOA!A:A,0)))</f>
        <v>Fuselink 8K - Tuấn Ân</v>
      </c>
      <c r="G311" s="26" t="s">
        <v>4545</v>
      </c>
      <c r="H311" s="27" t="str">
        <f>IF(G311="","",INDEX(DM_DOI_TUONG!C:C,MATCH(G311,DM_DOI_TUONG!B:B,0)))</f>
        <v>Công ty CP Tuấn Ân Long An</v>
      </c>
      <c r="I311" s="69" t="str">
        <f>IFERROR(INDEX(DM_NGHIEP_VU!D:D,MATCH(J311&amp;K311,DM_NGHIEP_VU!G:G,0)),"")</f>
        <v>Nhập kho - nhập mua hàng ghi nhận công nợ</v>
      </c>
      <c r="J311" s="29" t="s">
        <v>4977</v>
      </c>
      <c r="K311" s="29" t="s">
        <v>4494</v>
      </c>
      <c r="L311" s="26">
        <v>50</v>
      </c>
      <c r="M311" s="26" t="s">
        <v>4547</v>
      </c>
      <c r="N311" s="26">
        <v>21600</v>
      </c>
      <c r="O311" s="7">
        <f t="shared" si="12"/>
        <v>1080000</v>
      </c>
      <c r="P311" s="52">
        <v>0.08</v>
      </c>
      <c r="Q311" s="7">
        <f t="shared" si="13"/>
        <v>86400</v>
      </c>
      <c r="R311" s="7">
        <f t="shared" si="14"/>
        <v>1166400</v>
      </c>
      <c r="S311" s="23">
        <v>262</v>
      </c>
      <c r="T311" s="23"/>
      <c r="U311" s="23"/>
      <c r="V311" s="23"/>
      <c r="W311" s="74"/>
    </row>
    <row r="312" spans="1:23" x14ac:dyDescent="0.25">
      <c r="A312" s="81">
        <v>45317</v>
      </c>
      <c r="B312" s="6" t="s">
        <v>2708</v>
      </c>
      <c r="C312" s="100" t="s">
        <v>5360</v>
      </c>
      <c r="D312" s="21" t="s">
        <v>4554</v>
      </c>
      <c r="E312" s="23" t="s">
        <v>17</v>
      </c>
      <c r="F312" s="27" t="str">
        <f>IF(E312="","",INDEX(DM_HANG_HOA!B:B,MATCH(E312,DM_HANG_HOA!A:A,0)))</f>
        <v>Fuselink 65K - Tuấn Ân</v>
      </c>
      <c r="G312" s="26" t="s">
        <v>4545</v>
      </c>
      <c r="H312" s="27" t="str">
        <f>IF(G312="","",INDEX(DM_DOI_TUONG!C:C,MATCH(G312,DM_DOI_TUONG!B:B,0)))</f>
        <v>Công ty CP Tuấn Ân Long An</v>
      </c>
      <c r="I312" s="69" t="str">
        <f>IFERROR(INDEX(DM_NGHIEP_VU!D:D,MATCH(J312&amp;K312,DM_NGHIEP_VU!G:G,0)),"")</f>
        <v>Nhập kho - nhập mua hàng ghi nhận công nợ</v>
      </c>
      <c r="J312" s="29" t="s">
        <v>4977</v>
      </c>
      <c r="K312" s="29" t="s">
        <v>4494</v>
      </c>
      <c r="L312" s="26">
        <v>20</v>
      </c>
      <c r="M312" s="26" t="s">
        <v>4547</v>
      </c>
      <c r="N312" s="26">
        <v>51200</v>
      </c>
      <c r="O312" s="7">
        <f t="shared" si="12"/>
        <v>1024000</v>
      </c>
      <c r="P312" s="52">
        <v>0.08</v>
      </c>
      <c r="Q312" s="7">
        <f t="shared" si="13"/>
        <v>81920</v>
      </c>
      <c r="R312" s="7">
        <f t="shared" si="14"/>
        <v>1105920</v>
      </c>
      <c r="S312" s="23">
        <v>262</v>
      </c>
      <c r="T312" s="23"/>
      <c r="U312" s="23"/>
      <c r="V312" s="23"/>
      <c r="W312" s="74"/>
    </row>
    <row r="313" spans="1:23" x14ac:dyDescent="0.25">
      <c r="A313" s="81">
        <v>45317</v>
      </c>
      <c r="B313" s="6" t="s">
        <v>2708</v>
      </c>
      <c r="C313" s="100" t="s">
        <v>5360</v>
      </c>
      <c r="D313" s="21" t="s">
        <v>4554</v>
      </c>
      <c r="E313" s="23" t="s">
        <v>18</v>
      </c>
      <c r="F313" s="27" t="str">
        <f>IF(E313="","",INDEX(DM_HANG_HOA!B:B,MATCH(E313,DM_HANG_HOA!A:A,0)))</f>
        <v>Fuselink 80K - Tuấn Ân</v>
      </c>
      <c r="G313" s="26" t="s">
        <v>4545</v>
      </c>
      <c r="H313" s="27" t="str">
        <f>IF(G313="","",INDEX(DM_DOI_TUONG!C:C,MATCH(G313,DM_DOI_TUONG!B:B,0)))</f>
        <v>Công ty CP Tuấn Ân Long An</v>
      </c>
      <c r="I313" s="69" t="str">
        <f>IFERROR(INDEX(DM_NGHIEP_VU!D:D,MATCH(J313&amp;K313,DM_NGHIEP_VU!G:G,0)),"")</f>
        <v>Nhập kho - nhập mua hàng ghi nhận công nợ</v>
      </c>
      <c r="J313" s="29" t="s">
        <v>4977</v>
      </c>
      <c r="K313" s="29" t="s">
        <v>4494</v>
      </c>
      <c r="L313" s="26">
        <v>20</v>
      </c>
      <c r="M313" s="26" t="s">
        <v>4547</v>
      </c>
      <c r="N313" s="26">
        <v>67600</v>
      </c>
      <c r="O313" s="7">
        <f t="shared" si="12"/>
        <v>1352000</v>
      </c>
      <c r="P313" s="52">
        <v>0.08</v>
      </c>
      <c r="Q313" s="7">
        <f t="shared" si="13"/>
        <v>108160</v>
      </c>
      <c r="R313" s="7">
        <f t="shared" si="14"/>
        <v>1460160</v>
      </c>
      <c r="S313" s="23">
        <v>262</v>
      </c>
      <c r="T313" s="23"/>
      <c r="U313" s="23"/>
      <c r="V313" s="23"/>
      <c r="W313" s="74"/>
    </row>
    <row r="314" spans="1:23" x14ac:dyDescent="0.25">
      <c r="A314" s="81">
        <v>45317</v>
      </c>
      <c r="B314" s="6" t="s">
        <v>2708</v>
      </c>
      <c r="C314" s="100" t="s">
        <v>5360</v>
      </c>
      <c r="D314" s="21" t="s">
        <v>4554</v>
      </c>
      <c r="E314" s="23" t="s">
        <v>19</v>
      </c>
      <c r="F314" s="27" t="str">
        <f>IF(E314="","",INDEX(DM_HANG_HOA!B:B,MATCH(E314,DM_HANG_HOA!A:A,0)))</f>
        <v>Fuselink 100K - Tuấn Ân</v>
      </c>
      <c r="G314" s="26" t="s">
        <v>4545</v>
      </c>
      <c r="H314" s="27" t="str">
        <f>IF(G314="","",INDEX(DM_DOI_TUONG!C:C,MATCH(G314,DM_DOI_TUONG!B:B,0)))</f>
        <v>Công ty CP Tuấn Ân Long An</v>
      </c>
      <c r="I314" s="69" t="str">
        <f>IFERROR(INDEX(DM_NGHIEP_VU!D:D,MATCH(J314&amp;K314,DM_NGHIEP_VU!G:G,0)),"")</f>
        <v>Nhập kho - nhập mua hàng ghi nhận công nợ</v>
      </c>
      <c r="J314" s="29" t="s">
        <v>4977</v>
      </c>
      <c r="K314" s="29" t="s">
        <v>4494</v>
      </c>
      <c r="L314" s="26">
        <v>20</v>
      </c>
      <c r="M314" s="26" t="s">
        <v>4547</v>
      </c>
      <c r="N314" s="26">
        <v>86700</v>
      </c>
      <c r="O314" s="7">
        <f t="shared" si="12"/>
        <v>1734000</v>
      </c>
      <c r="P314" s="52">
        <v>0.08</v>
      </c>
      <c r="Q314" s="7">
        <f t="shared" si="13"/>
        <v>138720</v>
      </c>
      <c r="R314" s="7">
        <f t="shared" si="14"/>
        <v>1872720</v>
      </c>
      <c r="S314" s="23">
        <v>262</v>
      </c>
      <c r="T314" s="23"/>
      <c r="U314" s="23"/>
      <c r="V314" s="23"/>
      <c r="W314" s="74"/>
    </row>
    <row r="315" spans="1:23" x14ac:dyDescent="0.25">
      <c r="A315" s="81">
        <v>45317</v>
      </c>
      <c r="B315" s="6" t="s">
        <v>2708</v>
      </c>
      <c r="C315" s="100" t="s">
        <v>5360</v>
      </c>
      <c r="D315" s="21" t="s">
        <v>4554</v>
      </c>
      <c r="E315" s="23" t="s">
        <v>110</v>
      </c>
      <c r="F315" s="27" t="str">
        <f>IF(E315="","",INDEX(DM_HANG_HOA!B:B,MATCH(E315,DM_HANG_HOA!A:A,0)))</f>
        <v>DS 1 pha 630A - 24Kv-150 KV BIL, OD, polymer</v>
      </c>
      <c r="G315" s="26" t="s">
        <v>4545</v>
      </c>
      <c r="H315" s="27" t="str">
        <f>IF(G315="","",INDEX(DM_DOI_TUONG!C:C,MATCH(G315,DM_DOI_TUONG!B:B,0)))</f>
        <v>Công ty CP Tuấn Ân Long An</v>
      </c>
      <c r="I315" s="69" t="str">
        <f>IFERROR(INDEX(DM_NGHIEP_VU!D:D,MATCH(J315&amp;K315,DM_NGHIEP_VU!G:G,0)),"")</f>
        <v>Nhập kho - nhập mua hàng ghi nhận công nợ</v>
      </c>
      <c r="J315" s="29" t="s">
        <v>4977</v>
      </c>
      <c r="K315" s="29" t="s">
        <v>4494</v>
      </c>
      <c r="L315" s="26">
        <v>12</v>
      </c>
      <c r="M315" s="26" t="s">
        <v>4547</v>
      </c>
      <c r="N315" s="26">
        <v>1701800</v>
      </c>
      <c r="O315" s="7">
        <f t="shared" si="12"/>
        <v>20421600</v>
      </c>
      <c r="P315" s="52">
        <v>0.08</v>
      </c>
      <c r="Q315" s="7">
        <f t="shared" si="13"/>
        <v>1633728</v>
      </c>
      <c r="R315" s="7">
        <f t="shared" si="14"/>
        <v>22055328</v>
      </c>
      <c r="S315" s="23">
        <v>262</v>
      </c>
      <c r="T315" s="23"/>
      <c r="U315" s="23"/>
      <c r="V315" s="23"/>
      <c r="W315" s="74"/>
    </row>
    <row r="316" spans="1:23" x14ac:dyDescent="0.25">
      <c r="A316" s="81">
        <v>45317</v>
      </c>
      <c r="B316" s="6" t="s">
        <v>2708</v>
      </c>
      <c r="C316" s="100" t="s">
        <v>5360</v>
      </c>
      <c r="D316" s="21" t="s">
        <v>4554</v>
      </c>
      <c r="E316" s="23" t="s">
        <v>117</v>
      </c>
      <c r="F316" s="27" t="str">
        <f>IF(E316="","",INDEX(DM_HANG_HOA!B:B,MATCH(E316,DM_HANG_HOA!A:A,0)))</f>
        <v>Phụ kiện lắp DS 1 pha 24Kv</v>
      </c>
      <c r="G316" s="26" t="s">
        <v>4545</v>
      </c>
      <c r="H316" s="27" t="str">
        <f>IF(G316="","",INDEX(DM_DOI_TUONG!C:C,MATCH(G316,DM_DOI_TUONG!B:B,0)))</f>
        <v>Công ty CP Tuấn Ân Long An</v>
      </c>
      <c r="I316" s="69" t="str">
        <f>IFERROR(INDEX(DM_NGHIEP_VU!D:D,MATCH(J316&amp;K316,DM_NGHIEP_VU!G:G,0)),"")</f>
        <v>Nhập kho - nhập mua hàng ghi nhận công nợ</v>
      </c>
      <c r="J316" s="29" t="s">
        <v>4977</v>
      </c>
      <c r="K316" s="29" t="s">
        <v>4494</v>
      </c>
      <c r="L316" s="26">
        <v>2</v>
      </c>
      <c r="M316" s="26" t="s">
        <v>4547</v>
      </c>
      <c r="N316" s="26">
        <v>79700</v>
      </c>
      <c r="O316" s="7">
        <f t="shared" si="12"/>
        <v>159400</v>
      </c>
      <c r="P316" s="52">
        <v>0.08</v>
      </c>
      <c r="Q316" s="7">
        <f t="shared" si="13"/>
        <v>12752</v>
      </c>
      <c r="R316" s="7">
        <f t="shared" si="14"/>
        <v>172152</v>
      </c>
      <c r="S316" s="23">
        <v>262</v>
      </c>
      <c r="T316" s="23"/>
      <c r="U316" s="23"/>
      <c r="V316" s="23"/>
      <c r="W316" s="74"/>
    </row>
    <row r="317" spans="1:23" x14ac:dyDescent="0.25">
      <c r="A317" s="81">
        <v>45317</v>
      </c>
      <c r="B317" s="6" t="s">
        <v>2708</v>
      </c>
      <c r="C317" s="100" t="s">
        <v>5360</v>
      </c>
      <c r="D317" s="21" t="s">
        <v>4554</v>
      </c>
      <c r="E317" s="23" t="s">
        <v>131</v>
      </c>
      <c r="F317" s="27" t="str">
        <f>IF(E317="","",INDEX(DM_HANG_HOA!B:B,MATCH(E317,DM_HANG_HOA!A:A,0)))</f>
        <v xml:space="preserve">DS 3P- 630A - 24Kv-150 KV BIL, OD, Polymer, 2 phương, lắp trên 1 trụ </v>
      </c>
      <c r="G317" s="26" t="s">
        <v>4545</v>
      </c>
      <c r="H317" s="27" t="str">
        <f>IF(G317="","",INDEX(DM_DOI_TUONG!C:C,MATCH(G317,DM_DOI_TUONG!B:B,0)))</f>
        <v>Công ty CP Tuấn Ân Long An</v>
      </c>
      <c r="I317" s="69" t="str">
        <f>IFERROR(INDEX(DM_NGHIEP_VU!D:D,MATCH(J317&amp;K317,DM_NGHIEP_VU!G:G,0)),"")</f>
        <v>Nhập kho - nhập mua hàng ghi nhận công nợ</v>
      </c>
      <c r="J317" s="29" t="s">
        <v>4977</v>
      </c>
      <c r="K317" s="29" t="s">
        <v>4494</v>
      </c>
      <c r="L317" s="26">
        <v>4</v>
      </c>
      <c r="M317" s="26" t="s">
        <v>4547</v>
      </c>
      <c r="N317" s="26">
        <v>7968900</v>
      </c>
      <c r="O317" s="7">
        <f t="shared" si="12"/>
        <v>31875600</v>
      </c>
      <c r="P317" s="52">
        <v>0.08</v>
      </c>
      <c r="Q317" s="7">
        <f t="shared" si="13"/>
        <v>2550048</v>
      </c>
      <c r="R317" s="7">
        <f t="shared" si="14"/>
        <v>34425648</v>
      </c>
      <c r="S317" s="23">
        <v>262</v>
      </c>
      <c r="T317" s="23"/>
      <c r="U317" s="23"/>
      <c r="V317" s="23"/>
      <c r="W317" s="74"/>
    </row>
    <row r="318" spans="1:23" x14ac:dyDescent="0.25">
      <c r="A318" s="81">
        <v>45317</v>
      </c>
      <c r="B318" s="6" t="s">
        <v>2708</v>
      </c>
      <c r="C318" s="100" t="s">
        <v>5360</v>
      </c>
      <c r="D318" s="21" t="s">
        <v>4554</v>
      </c>
      <c r="E318" s="23" t="s">
        <v>145</v>
      </c>
      <c r="F318" s="27" t="str">
        <f>IF(E318="","",INDEX(DM_HANG_HOA!B:B,MATCH(E318,DM_HANG_HOA!A:A,0)))</f>
        <v>Bộ sào thao tác  DS 24KV - 35KV ngoài trời, dài 8 mét (boulon nhúng kẽm)</v>
      </c>
      <c r="G318" s="26" t="s">
        <v>4545</v>
      </c>
      <c r="H318" s="27" t="str">
        <f>IF(G318="","",INDEX(DM_DOI_TUONG!C:C,MATCH(G318,DM_DOI_TUONG!B:B,0)))</f>
        <v>Công ty CP Tuấn Ân Long An</v>
      </c>
      <c r="I318" s="69" t="str">
        <f>IFERROR(INDEX(DM_NGHIEP_VU!D:D,MATCH(J318&amp;K318,DM_NGHIEP_VU!G:G,0)),"")</f>
        <v>Nhập kho - nhập mua hàng ghi nhận công nợ</v>
      </c>
      <c r="J318" s="29" t="s">
        <v>4977</v>
      </c>
      <c r="K318" s="29" t="s">
        <v>4494</v>
      </c>
      <c r="L318" s="26">
        <v>4</v>
      </c>
      <c r="M318" s="26" t="s">
        <v>4547</v>
      </c>
      <c r="N318" s="26">
        <v>1517000</v>
      </c>
      <c r="O318" s="7">
        <f t="shared" si="12"/>
        <v>6068000</v>
      </c>
      <c r="P318" s="52">
        <v>0.08</v>
      </c>
      <c r="Q318" s="7">
        <f t="shared" si="13"/>
        <v>485440</v>
      </c>
      <c r="R318" s="7">
        <f t="shared" si="14"/>
        <v>6553440</v>
      </c>
      <c r="S318" s="23">
        <v>262</v>
      </c>
      <c r="T318" s="23"/>
      <c r="U318" s="23"/>
      <c r="V318" s="23"/>
      <c r="W318" s="74"/>
    </row>
    <row r="319" spans="1:23" x14ac:dyDescent="0.25">
      <c r="A319" s="81">
        <v>45317</v>
      </c>
      <c r="B319" s="6" t="s">
        <v>2708</v>
      </c>
      <c r="C319" s="100" t="s">
        <v>5360</v>
      </c>
      <c r="D319" s="21" t="s">
        <v>4554</v>
      </c>
      <c r="E319" s="23" t="s">
        <v>666</v>
      </c>
      <c r="F319" s="27" t="str">
        <f>IF(E319="","",INDEX(DM_HANG_HOA!B:B,MATCH(E319,DM_HANG_HOA!A:A,0)))</f>
        <v>Ống nối MJPT 70 - 70</v>
      </c>
      <c r="G319" s="26" t="s">
        <v>4545</v>
      </c>
      <c r="H319" s="27" t="str">
        <f>IF(G319="","",INDEX(DM_DOI_TUONG!C:C,MATCH(G319,DM_DOI_TUONG!B:B,0)))</f>
        <v>Công ty CP Tuấn Ân Long An</v>
      </c>
      <c r="I319" s="69" t="str">
        <f>IFERROR(INDEX(DM_NGHIEP_VU!D:D,MATCH(J319&amp;K319,DM_NGHIEP_VU!G:G,0)),"")</f>
        <v>Nhập kho - nhập mua hàng ghi nhận công nợ</v>
      </c>
      <c r="J319" s="29" t="s">
        <v>4977</v>
      </c>
      <c r="K319" s="29" t="s">
        <v>4494</v>
      </c>
      <c r="L319" s="26">
        <v>100</v>
      </c>
      <c r="M319" s="26" t="s">
        <v>4547</v>
      </c>
      <c r="N319" s="26">
        <v>13300</v>
      </c>
      <c r="O319" s="7">
        <f t="shared" si="12"/>
        <v>1330000</v>
      </c>
      <c r="P319" s="52">
        <v>0.08</v>
      </c>
      <c r="Q319" s="7">
        <f t="shared" si="13"/>
        <v>106400</v>
      </c>
      <c r="R319" s="7">
        <f t="shared" si="14"/>
        <v>1436400</v>
      </c>
      <c r="S319" s="23">
        <v>262</v>
      </c>
      <c r="T319" s="23"/>
      <c r="U319" s="23"/>
      <c r="V319" s="23"/>
      <c r="W319" s="74"/>
    </row>
    <row r="320" spans="1:23" x14ac:dyDescent="0.25">
      <c r="A320" s="81">
        <v>45317</v>
      </c>
      <c r="B320" s="6" t="s">
        <v>2708</v>
      </c>
      <c r="C320" s="100" t="s">
        <v>5360</v>
      </c>
      <c r="D320" s="21" t="s">
        <v>4554</v>
      </c>
      <c r="E320" s="23" t="s">
        <v>894</v>
      </c>
      <c r="F320" s="27" t="str">
        <f>IF(E320="","",INDEX(DM_HANG_HOA!B:B,MATCH(E320,DM_HANG_HOA!A:A,0)))</f>
        <v>Khóa đai A200</v>
      </c>
      <c r="G320" s="26" t="s">
        <v>4545</v>
      </c>
      <c r="H320" s="27" t="str">
        <f>IF(G320="","",INDEX(DM_DOI_TUONG!C:C,MATCH(G320,DM_DOI_TUONG!B:B,0)))</f>
        <v>Công ty CP Tuấn Ân Long An</v>
      </c>
      <c r="I320" s="69" t="str">
        <f>IFERROR(INDEX(DM_NGHIEP_VU!D:D,MATCH(J320&amp;K320,DM_NGHIEP_VU!G:G,0)),"")</f>
        <v>Nhập kho - nhập mua hàng ghi nhận công nợ</v>
      </c>
      <c r="J320" s="29" t="s">
        <v>4977</v>
      </c>
      <c r="K320" s="29" t="s">
        <v>4494</v>
      </c>
      <c r="L320" s="26">
        <v>3000</v>
      </c>
      <c r="M320" s="26" t="s">
        <v>4547</v>
      </c>
      <c r="N320" s="26">
        <v>1000</v>
      </c>
      <c r="O320" s="7">
        <f t="shared" si="12"/>
        <v>3000000</v>
      </c>
      <c r="P320" s="52">
        <v>0.1</v>
      </c>
      <c r="Q320" s="7">
        <f t="shared" si="13"/>
        <v>300000</v>
      </c>
      <c r="R320" s="7">
        <f t="shared" si="14"/>
        <v>3300000</v>
      </c>
      <c r="S320" s="23">
        <v>263</v>
      </c>
      <c r="T320" s="23"/>
      <c r="U320" s="23"/>
      <c r="V320" s="23"/>
      <c r="W320" s="74"/>
    </row>
    <row r="321" spans="1:23" x14ac:dyDescent="0.25">
      <c r="A321" s="81">
        <v>45317</v>
      </c>
      <c r="B321" s="6" t="s">
        <v>2708</v>
      </c>
      <c r="C321" s="100" t="s">
        <v>5360</v>
      </c>
      <c r="D321" s="21" t="s">
        <v>4554</v>
      </c>
      <c r="E321" s="23" t="s">
        <v>904</v>
      </c>
      <c r="F321" s="27" t="str">
        <f>IF(E321="","",INDEX(DM_HANG_HOA!B:B,MATCH(E321,DM_HANG_HOA!A:A,0)))</f>
        <v>Dây đai inox 20 x 0.4mm, 50 mét</v>
      </c>
      <c r="G321" s="26" t="s">
        <v>4545</v>
      </c>
      <c r="H321" s="27" t="str">
        <f>IF(G321="","",INDEX(DM_DOI_TUONG!C:C,MATCH(G321,DM_DOI_TUONG!B:B,0)))</f>
        <v>Công ty CP Tuấn Ân Long An</v>
      </c>
      <c r="I321" s="69" t="str">
        <f>IFERROR(INDEX(DM_NGHIEP_VU!D:D,MATCH(J321&amp;K321,DM_NGHIEP_VU!G:G,0)),"")</f>
        <v>Nhập kho - nhập mua hàng ghi nhận công nợ</v>
      </c>
      <c r="J321" s="29" t="s">
        <v>4977</v>
      </c>
      <c r="K321" s="29" t="s">
        <v>4494</v>
      </c>
      <c r="L321" s="26">
        <v>20</v>
      </c>
      <c r="M321" s="26" t="s">
        <v>4547</v>
      </c>
      <c r="N321" s="26">
        <v>218200</v>
      </c>
      <c r="O321" s="7">
        <f t="shared" si="12"/>
        <v>4364000</v>
      </c>
      <c r="P321" s="52">
        <v>0.1</v>
      </c>
      <c r="Q321" s="7">
        <f t="shared" si="13"/>
        <v>436400</v>
      </c>
      <c r="R321" s="7">
        <f t="shared" si="14"/>
        <v>4800400</v>
      </c>
      <c r="S321" s="23">
        <v>263</v>
      </c>
      <c r="T321" s="23"/>
      <c r="U321" s="23"/>
      <c r="V321" s="23"/>
      <c r="W321" s="74"/>
    </row>
    <row r="322" spans="1:23" x14ac:dyDescent="0.25">
      <c r="A322" s="81">
        <v>45317</v>
      </c>
      <c r="B322" s="6" t="s">
        <v>2708</v>
      </c>
      <c r="C322" s="100" t="s">
        <v>5360</v>
      </c>
      <c r="D322" s="21" t="s">
        <v>4554</v>
      </c>
      <c r="E322" s="23" t="s">
        <v>388</v>
      </c>
      <c r="F322" s="27" t="str">
        <f>IF(E322="","",INDEX(DM_HANG_HOA!B:B,MATCH(E322,DM_HANG_HOA!A:A,0)))</f>
        <v>Mỡ Compound đồng nhôm, 50g</v>
      </c>
      <c r="G322" s="26" t="s">
        <v>4545</v>
      </c>
      <c r="H322" s="27" t="str">
        <f>IF(G322="","",INDEX(DM_DOI_TUONG!C:C,MATCH(G322,DM_DOI_TUONG!B:B,0)))</f>
        <v>Công ty CP Tuấn Ân Long An</v>
      </c>
      <c r="I322" s="69" t="str">
        <f>IFERROR(INDEX(DM_NGHIEP_VU!D:D,MATCH(J322&amp;K322,DM_NGHIEP_VU!G:G,0)),"")</f>
        <v>Nhập kho - nhập mua hàng ghi nhận công nợ</v>
      </c>
      <c r="J322" s="29" t="s">
        <v>4977</v>
      </c>
      <c r="K322" s="29" t="s">
        <v>4494</v>
      </c>
      <c r="L322" s="26">
        <v>50</v>
      </c>
      <c r="M322" s="26" t="s">
        <v>4547</v>
      </c>
      <c r="N322" s="26">
        <v>34000</v>
      </c>
      <c r="O322" s="7">
        <f t="shared" si="12"/>
        <v>1700000</v>
      </c>
      <c r="P322" s="52">
        <v>0.1</v>
      </c>
      <c r="Q322" s="7">
        <f t="shared" si="13"/>
        <v>170000</v>
      </c>
      <c r="R322" s="7">
        <f t="shared" si="14"/>
        <v>1870000</v>
      </c>
      <c r="S322" s="23">
        <v>263</v>
      </c>
      <c r="T322" s="23"/>
      <c r="U322" s="23"/>
      <c r="V322" s="23"/>
      <c r="W322" s="74"/>
    </row>
    <row r="323" spans="1:23" x14ac:dyDescent="0.25">
      <c r="A323" s="81">
        <v>45317</v>
      </c>
      <c r="B323" s="6" t="s">
        <v>2708</v>
      </c>
      <c r="C323" s="100" t="s">
        <v>5360</v>
      </c>
      <c r="D323" s="21" t="s">
        <v>4554</v>
      </c>
      <c r="E323" s="23" t="s">
        <v>3323</v>
      </c>
      <c r="F323" s="27" t="str">
        <f>IF(E323="","",INDEX(DM_HANG_HOA!B:B,MATCH(E323,DM_HANG_HOA!A:A,0)))</f>
        <v>Giáp níu dây bọc SCD2405-TP, dài 1180mm, 22,2 ÷ 25,6mm (70mm2)</v>
      </c>
      <c r="G323" s="26" t="s">
        <v>4545</v>
      </c>
      <c r="H323" s="27" t="str">
        <f>IF(G323="","",INDEX(DM_DOI_TUONG!C:C,MATCH(G323,DM_DOI_TUONG!B:B,0)))</f>
        <v>Công ty CP Tuấn Ân Long An</v>
      </c>
      <c r="I323" s="69" t="str">
        <f>IFERROR(INDEX(DM_NGHIEP_VU!D:D,MATCH(J323&amp;K323,DM_NGHIEP_VU!G:G,0)),"")</f>
        <v>Nhập kho - nhập mua hàng ghi nhận công nợ</v>
      </c>
      <c r="J323" s="29" t="s">
        <v>4977</v>
      </c>
      <c r="K323" s="29" t="s">
        <v>4494</v>
      </c>
      <c r="L323" s="26">
        <v>60</v>
      </c>
      <c r="M323" s="26" t="s">
        <v>4547</v>
      </c>
      <c r="N323" s="26">
        <v>160300</v>
      </c>
      <c r="O323" s="7">
        <f t="shared" si="12"/>
        <v>9618000</v>
      </c>
      <c r="P323" s="52">
        <v>0.1</v>
      </c>
      <c r="Q323" s="7">
        <f t="shared" si="13"/>
        <v>961800</v>
      </c>
      <c r="R323" s="7">
        <f t="shared" si="14"/>
        <v>10579800</v>
      </c>
      <c r="S323" s="23">
        <v>261</v>
      </c>
      <c r="T323" s="23"/>
      <c r="U323" s="23"/>
      <c r="V323" s="23"/>
      <c r="W323" s="74"/>
    </row>
    <row r="324" spans="1:23" x14ac:dyDescent="0.25">
      <c r="A324" s="81">
        <v>45317</v>
      </c>
      <c r="B324" s="6" t="s">
        <v>2708</v>
      </c>
      <c r="C324" s="100" t="s">
        <v>5360</v>
      </c>
      <c r="D324" s="21" t="s">
        <v>4554</v>
      </c>
      <c r="E324" s="23" t="s">
        <v>199</v>
      </c>
      <c r="F324" s="27" t="str">
        <f>IF(E324="","",INDEX(DM_HANG_HOA!B:B,MATCH(E324,DM_HANG_HOA!A:A,0)))</f>
        <v>Pin post/Line post 24Kv- 680, Polymer có kẹp (không ty)</v>
      </c>
      <c r="G324" s="26" t="s">
        <v>4545</v>
      </c>
      <c r="H324" s="27" t="str">
        <f>IF(G324="","",INDEX(DM_DOI_TUONG!C:C,MATCH(G324,DM_DOI_TUONG!B:B,0)))</f>
        <v>Công ty CP Tuấn Ân Long An</v>
      </c>
      <c r="I324" s="69" t="str">
        <f>IFERROR(INDEX(DM_NGHIEP_VU!D:D,MATCH(J324&amp;K324,DM_NGHIEP_VU!G:G,0)),"")</f>
        <v>Nhập kho - nhập mua hàng ghi nhận công nợ</v>
      </c>
      <c r="J324" s="29" t="s">
        <v>4977</v>
      </c>
      <c r="K324" s="29" t="s">
        <v>4494</v>
      </c>
      <c r="L324" s="26">
        <v>260</v>
      </c>
      <c r="M324" s="26" t="s">
        <v>4547</v>
      </c>
      <c r="N324" s="26">
        <v>232200</v>
      </c>
      <c r="O324" s="7">
        <f t="shared" ref="O324:O387" si="15">+L324*N324</f>
        <v>60372000</v>
      </c>
      <c r="P324" s="52">
        <v>0.08</v>
      </c>
      <c r="Q324" s="7">
        <f t="shared" ref="Q324:Q387" si="16">+O324*P324</f>
        <v>4829760</v>
      </c>
      <c r="R324" s="7">
        <f t="shared" ref="R324:R387" si="17">+O324+Q324</f>
        <v>65201760</v>
      </c>
      <c r="S324" s="23">
        <v>260</v>
      </c>
      <c r="T324" s="23"/>
      <c r="U324" s="23"/>
      <c r="V324" s="23"/>
      <c r="W324" s="74"/>
    </row>
    <row r="325" spans="1:23" x14ac:dyDescent="0.25">
      <c r="A325" s="81">
        <v>45317</v>
      </c>
      <c r="B325" s="6" t="s">
        <v>2708</v>
      </c>
      <c r="C325" s="100" t="s">
        <v>5360</v>
      </c>
      <c r="D325" s="21" t="s">
        <v>4554</v>
      </c>
      <c r="E325" s="23" t="s">
        <v>203</v>
      </c>
      <c r="F325" s="27" t="str">
        <f>IF(E325="","",INDEX(DM_HANG_HOA!B:B,MATCH(E325,DM_HANG_HOA!A:A,0)))</f>
        <v>Ty Pin post/Line post 24Kv- 35Kv, M20 dài 180mm</v>
      </c>
      <c r="G325" s="26" t="s">
        <v>4545</v>
      </c>
      <c r="H325" s="27" t="str">
        <f>IF(G325="","",INDEX(DM_DOI_TUONG!C:C,MATCH(G325,DM_DOI_TUONG!B:B,0)))</f>
        <v>Công ty CP Tuấn Ân Long An</v>
      </c>
      <c r="I325" s="69" t="str">
        <f>IFERROR(INDEX(DM_NGHIEP_VU!D:D,MATCH(J325&amp;K325,DM_NGHIEP_VU!G:G,0)),"")</f>
        <v>Nhập kho - nhập mua hàng ghi nhận công nợ</v>
      </c>
      <c r="J325" s="29" t="s">
        <v>4977</v>
      </c>
      <c r="K325" s="29" t="s">
        <v>4494</v>
      </c>
      <c r="L325" s="26">
        <v>260</v>
      </c>
      <c r="M325" s="26" t="s">
        <v>4547</v>
      </c>
      <c r="N325" s="26">
        <v>36100</v>
      </c>
      <c r="O325" s="7">
        <f t="shared" si="15"/>
        <v>9386000</v>
      </c>
      <c r="P325" s="52">
        <v>0.1</v>
      </c>
      <c r="Q325" s="7">
        <f t="shared" si="16"/>
        <v>938600</v>
      </c>
      <c r="R325" s="7">
        <f t="shared" si="17"/>
        <v>10324600</v>
      </c>
      <c r="S325" s="23">
        <v>261</v>
      </c>
      <c r="T325" s="23"/>
      <c r="U325" s="23"/>
      <c r="V325" s="23"/>
      <c r="W325" s="74"/>
    </row>
    <row r="326" spans="1:23" x14ac:dyDescent="0.25">
      <c r="A326" s="81">
        <v>45317</v>
      </c>
      <c r="B326" s="6" t="s">
        <v>2708</v>
      </c>
      <c r="C326" s="100" t="s">
        <v>5361</v>
      </c>
      <c r="D326" s="21" t="s">
        <v>5410</v>
      </c>
      <c r="E326" s="23" t="s">
        <v>110</v>
      </c>
      <c r="F326" s="27" t="str">
        <f>IF(E326="","",INDEX(DM_HANG_HOA!B:B,MATCH(E326,DM_HANG_HOA!A:A,0)))</f>
        <v>DS 1 pha 630A - 24Kv-150 KV BIL, OD, polymer</v>
      </c>
      <c r="G326" s="26" t="s">
        <v>2727</v>
      </c>
      <c r="H326" s="27" t="str">
        <f>IF(G326="","",INDEX(DM_DOI_TUONG!C:C,MATCH(G326,DM_DOI_TUONG!B:B,0)))</f>
        <v>Công ty TNHH Tuấn Ân Đồng Nai</v>
      </c>
      <c r="I326" s="69" t="str">
        <f>IFERROR(INDEX(DM_NGHIEP_VU!D:D,MATCH(J326&amp;K326,DM_NGHIEP_VU!G:G,0)),"")</f>
        <v>Nhập kho - thu hàng phải thu khác</v>
      </c>
      <c r="J326" s="29" t="s">
        <v>4977</v>
      </c>
      <c r="K326" s="29" t="s">
        <v>5409</v>
      </c>
      <c r="L326" s="26">
        <v>-6</v>
      </c>
      <c r="M326" s="26" t="s">
        <v>4547</v>
      </c>
      <c r="N326" s="26">
        <v>1701800</v>
      </c>
      <c r="O326" s="7">
        <f t="shared" si="15"/>
        <v>-10210800</v>
      </c>
      <c r="P326" s="52"/>
      <c r="Q326" s="7">
        <f t="shared" si="16"/>
        <v>0</v>
      </c>
      <c r="R326" s="7">
        <f t="shared" si="17"/>
        <v>-10210800</v>
      </c>
      <c r="S326" s="23"/>
      <c r="T326" s="23"/>
      <c r="U326" s="23"/>
      <c r="V326" s="23"/>
      <c r="W326" s="74"/>
    </row>
    <row r="327" spans="1:23" x14ac:dyDescent="0.25">
      <c r="A327" s="81">
        <v>45317</v>
      </c>
      <c r="B327" s="6" t="s">
        <v>2708</v>
      </c>
      <c r="C327" s="100" t="s">
        <v>5361</v>
      </c>
      <c r="D327" s="21" t="s">
        <v>5410</v>
      </c>
      <c r="E327" s="23" t="s">
        <v>131</v>
      </c>
      <c r="F327" s="27" t="str">
        <f>IF(E327="","",INDEX(DM_HANG_HOA!B:B,MATCH(E327,DM_HANG_HOA!A:A,0)))</f>
        <v xml:space="preserve">DS 3P- 630A - 24Kv-150 KV BIL, OD, Polymer, 2 phương, lắp trên 1 trụ </v>
      </c>
      <c r="G327" s="26" t="s">
        <v>2727</v>
      </c>
      <c r="H327" s="27" t="str">
        <f>IF(G327="","",INDEX(DM_DOI_TUONG!C:C,MATCH(G327,DM_DOI_TUONG!B:B,0)))</f>
        <v>Công ty TNHH Tuấn Ân Đồng Nai</v>
      </c>
      <c r="I327" s="69" t="str">
        <f>IFERROR(INDEX(DM_NGHIEP_VU!D:D,MATCH(J327&amp;K327,DM_NGHIEP_VU!G:G,0)),"")</f>
        <v>Nhập kho - thu hàng phải thu khác</v>
      </c>
      <c r="J327" s="29" t="s">
        <v>4977</v>
      </c>
      <c r="K327" s="29" t="s">
        <v>5409</v>
      </c>
      <c r="L327" s="26">
        <v>-2</v>
      </c>
      <c r="M327" s="26" t="s">
        <v>4547</v>
      </c>
      <c r="N327" s="26">
        <v>7968900</v>
      </c>
      <c r="O327" s="7">
        <f t="shared" si="15"/>
        <v>-15937800</v>
      </c>
      <c r="P327" s="52"/>
      <c r="Q327" s="7">
        <f t="shared" si="16"/>
        <v>0</v>
      </c>
      <c r="R327" s="7">
        <f t="shared" si="17"/>
        <v>-15937800</v>
      </c>
      <c r="S327" s="23"/>
      <c r="T327" s="23"/>
      <c r="U327" s="23"/>
      <c r="V327" s="23"/>
      <c r="W327" s="74"/>
    </row>
    <row r="328" spans="1:23" x14ac:dyDescent="0.25">
      <c r="A328" s="81">
        <v>45317</v>
      </c>
      <c r="B328" s="6" t="s">
        <v>2708</v>
      </c>
      <c r="C328" s="100" t="s">
        <v>5361</v>
      </c>
      <c r="D328" s="21" t="s">
        <v>5410</v>
      </c>
      <c r="E328" s="23" t="s">
        <v>145</v>
      </c>
      <c r="F328" s="27" t="str">
        <f>IF(E328="","",INDEX(DM_HANG_HOA!B:B,MATCH(E328,DM_HANG_HOA!A:A,0)))</f>
        <v>Bộ sào thao tác  DS 24KV - 35KV ngoài trời, dài 8 mét (boulon nhúng kẽm)</v>
      </c>
      <c r="G328" s="26" t="s">
        <v>2727</v>
      </c>
      <c r="H328" s="27" t="str">
        <f>IF(G328="","",INDEX(DM_DOI_TUONG!C:C,MATCH(G328,DM_DOI_TUONG!B:B,0)))</f>
        <v>Công ty TNHH Tuấn Ân Đồng Nai</v>
      </c>
      <c r="I328" s="69" t="str">
        <f>IFERROR(INDEX(DM_NGHIEP_VU!D:D,MATCH(J328&amp;K328,DM_NGHIEP_VU!G:G,0)),"")</f>
        <v>Nhập kho - thu hàng phải thu khác</v>
      </c>
      <c r="J328" s="29" t="s">
        <v>4977</v>
      </c>
      <c r="K328" s="29" t="s">
        <v>5409</v>
      </c>
      <c r="L328" s="26">
        <v>-2</v>
      </c>
      <c r="M328" s="26" t="s">
        <v>4547</v>
      </c>
      <c r="N328" s="26">
        <v>1517000</v>
      </c>
      <c r="O328" s="7">
        <f t="shared" si="15"/>
        <v>-3034000</v>
      </c>
      <c r="P328" s="52"/>
      <c r="Q328" s="7">
        <f t="shared" si="16"/>
        <v>0</v>
      </c>
      <c r="R328" s="7">
        <f t="shared" si="17"/>
        <v>-3034000</v>
      </c>
      <c r="S328" s="23"/>
      <c r="T328" s="23"/>
      <c r="U328" s="23"/>
      <c r="V328" s="23"/>
      <c r="W328" s="74"/>
    </row>
    <row r="329" spans="1:23" x14ac:dyDescent="0.25">
      <c r="A329" s="81">
        <v>45320</v>
      </c>
      <c r="B329" s="6" t="s">
        <v>2708</v>
      </c>
      <c r="C329" s="100" t="s">
        <v>5362</v>
      </c>
      <c r="D329" s="21" t="s">
        <v>4554</v>
      </c>
      <c r="E329" s="23" t="s">
        <v>1157</v>
      </c>
      <c r="F329" s="27" t="str">
        <f>IF(E329="","",INDEX(DM_HANG_HOA!B:B,MATCH(E329,DM_HANG_HOA!A:A,0)))</f>
        <v>Cosse ép Cu-Al  120mm2-2N-TA dài 131mm chiều dài ép dây 42mm</v>
      </c>
      <c r="G329" s="26" t="s">
        <v>4545</v>
      </c>
      <c r="H329" s="27" t="str">
        <f>IF(G329="","",INDEX(DM_DOI_TUONG!C:C,MATCH(G329,DM_DOI_TUONG!B:B,0)))</f>
        <v>Công ty CP Tuấn Ân Long An</v>
      </c>
      <c r="I329" s="69" t="str">
        <f>IFERROR(INDEX(DM_NGHIEP_VU!D:D,MATCH(J329&amp;K329,DM_NGHIEP_VU!G:G,0)),"")</f>
        <v>Nhập kho - nhập mua hàng ghi nhận công nợ</v>
      </c>
      <c r="J329" s="29" t="s">
        <v>4977</v>
      </c>
      <c r="K329" s="29" t="s">
        <v>4494</v>
      </c>
      <c r="L329" s="26">
        <v>20</v>
      </c>
      <c r="M329" s="26" t="s">
        <v>4547</v>
      </c>
      <c r="N329" s="26">
        <v>58400</v>
      </c>
      <c r="O329" s="7">
        <f t="shared" si="15"/>
        <v>1168000</v>
      </c>
      <c r="P329" s="52">
        <v>0.1</v>
      </c>
      <c r="Q329" s="7">
        <f t="shared" si="16"/>
        <v>116800</v>
      </c>
      <c r="R329" s="7">
        <f t="shared" si="17"/>
        <v>1284800</v>
      </c>
      <c r="S329" s="23"/>
      <c r="T329" s="23"/>
      <c r="U329" s="23"/>
      <c r="V329" s="23"/>
      <c r="W329" s="74"/>
    </row>
    <row r="330" spans="1:23" x14ac:dyDescent="0.25">
      <c r="A330" s="81">
        <v>45320</v>
      </c>
      <c r="B330" s="6" t="s">
        <v>2708</v>
      </c>
      <c r="C330" s="100" t="s">
        <v>5362</v>
      </c>
      <c r="D330" s="21" t="s">
        <v>4554</v>
      </c>
      <c r="E330" s="23" t="s">
        <v>554</v>
      </c>
      <c r="F330" s="27" t="str">
        <f>IF(E330="","",INDEX(DM_HANG_HOA!B:B,MATCH(E330,DM_HANG_HOA!A:A,0)))</f>
        <v>Nối bọc  IPC 95-95, Vỏ cách điện dầy 1-3mm,  25 - 95 / 25 - 95, 2 boulon M8 nhựa</v>
      </c>
      <c r="G330" s="26" t="s">
        <v>4545</v>
      </c>
      <c r="H330" s="27" t="str">
        <f>IF(G330="","",INDEX(DM_DOI_TUONG!C:C,MATCH(G330,DM_DOI_TUONG!B:B,0)))</f>
        <v>Công ty CP Tuấn Ân Long An</v>
      </c>
      <c r="I330" s="69" t="str">
        <f>IFERROR(INDEX(DM_NGHIEP_VU!D:D,MATCH(J330&amp;K330,DM_NGHIEP_VU!G:G,0)),"")</f>
        <v>Nhập kho - nhập mua hàng ghi nhận công nợ</v>
      </c>
      <c r="J330" s="29" t="s">
        <v>4977</v>
      </c>
      <c r="K330" s="29" t="s">
        <v>4494</v>
      </c>
      <c r="L330" s="26">
        <v>900</v>
      </c>
      <c r="M330" s="26" t="s">
        <v>4547</v>
      </c>
      <c r="N330" s="26">
        <v>42300</v>
      </c>
      <c r="O330" s="7">
        <f t="shared" si="15"/>
        <v>38070000</v>
      </c>
      <c r="P330" s="52">
        <v>0.08</v>
      </c>
      <c r="Q330" s="7">
        <f t="shared" si="16"/>
        <v>3045600</v>
      </c>
      <c r="R330" s="7">
        <f t="shared" si="17"/>
        <v>41115600</v>
      </c>
      <c r="S330" s="23"/>
      <c r="T330" s="23"/>
      <c r="U330" s="23"/>
      <c r="V330" s="23"/>
      <c r="W330" s="74"/>
    </row>
    <row r="331" spans="1:23" x14ac:dyDescent="0.25">
      <c r="A331" s="81">
        <v>45320</v>
      </c>
      <c r="B331" s="6" t="s">
        <v>2708</v>
      </c>
      <c r="C331" s="100" t="s">
        <v>5362</v>
      </c>
      <c r="D331" s="21" t="s">
        <v>4554</v>
      </c>
      <c r="E331" s="23" t="s">
        <v>3184</v>
      </c>
      <c r="F331" s="27" t="str">
        <f>IF(E331="","",INDEX(DM_HANG_HOA!B:B,MATCH(E331,DM_HANG_HOA!A:A,0)))</f>
        <v>Nối bọc MV IPC 70-240,  Vỏ cách điện dầy 7-12mm, 25 - 70 / 120 - 240, 2 boulon M10 thép</v>
      </c>
      <c r="G331" s="26" t="s">
        <v>4545</v>
      </c>
      <c r="H331" s="27" t="str">
        <f>IF(G331="","",INDEX(DM_DOI_TUONG!C:C,MATCH(G331,DM_DOI_TUONG!B:B,0)))</f>
        <v>Công ty CP Tuấn Ân Long An</v>
      </c>
      <c r="I331" s="69" t="str">
        <f>IFERROR(INDEX(DM_NGHIEP_VU!D:D,MATCH(J331&amp;K331,DM_NGHIEP_VU!G:G,0)),"")</f>
        <v>Nhập kho - nhập mua hàng ghi nhận công nợ</v>
      </c>
      <c r="J331" s="29" t="s">
        <v>4977</v>
      </c>
      <c r="K331" s="29" t="s">
        <v>4494</v>
      </c>
      <c r="L331" s="26">
        <v>83</v>
      </c>
      <c r="M331" s="26" t="s">
        <v>4547</v>
      </c>
      <c r="N331" s="26">
        <v>373300</v>
      </c>
      <c r="O331" s="7">
        <f t="shared" si="15"/>
        <v>30983900</v>
      </c>
      <c r="P331" s="52">
        <v>0.08</v>
      </c>
      <c r="Q331" s="7">
        <f t="shared" si="16"/>
        <v>2478712</v>
      </c>
      <c r="R331" s="7">
        <f t="shared" si="17"/>
        <v>33462612</v>
      </c>
      <c r="S331" s="23"/>
      <c r="T331" s="23"/>
      <c r="U331" s="23"/>
      <c r="V331" s="23"/>
      <c r="W331" s="74"/>
    </row>
    <row r="332" spans="1:23" x14ac:dyDescent="0.25">
      <c r="A332" s="81">
        <v>45320</v>
      </c>
      <c r="B332" s="6" t="s">
        <v>2708</v>
      </c>
      <c r="C332" s="100" t="s">
        <v>5363</v>
      </c>
      <c r="D332" s="21" t="s">
        <v>5406</v>
      </c>
      <c r="E332" s="23" t="s">
        <v>3850</v>
      </c>
      <c r="F332" s="27" t="str">
        <f>IF(E332="","",INDEX(DM_HANG_HOA!B:B,MATCH(E332,DM_HANG_HOA!A:A,0)))</f>
        <v>Tủ điện kế composite 500Wx760Hx340D</v>
      </c>
      <c r="G332" s="26" t="s">
        <v>4549</v>
      </c>
      <c r="H332" s="27" t="str">
        <f>IF(G332="","",INDEX(DM_DOI_TUONG!C:C,MATCH(G332,DM_DOI_TUONG!B:B,0)))</f>
        <v>Công ty TNHH TM XD SX TBĐ Thái Bình Dương</v>
      </c>
      <c r="I332" s="69" t="str">
        <f>IFERROR(INDEX(DM_NGHIEP_VU!D:D,MATCH(J332&amp;K332,DM_NGHIEP_VU!G:G,0)),"")</f>
        <v>Nhập kho - nhập mua hàng ghi nhận công nợ</v>
      </c>
      <c r="J332" s="29" t="s">
        <v>4977</v>
      </c>
      <c r="K332" s="29" t="s">
        <v>4494</v>
      </c>
      <c r="L332" s="26">
        <v>90</v>
      </c>
      <c r="M332" s="26" t="s">
        <v>4547</v>
      </c>
      <c r="N332" s="26">
        <v>2175000</v>
      </c>
      <c r="O332" s="7">
        <f t="shared" si="15"/>
        <v>195750000</v>
      </c>
      <c r="P332" s="52">
        <v>0.08</v>
      </c>
      <c r="Q332" s="7">
        <f t="shared" si="16"/>
        <v>15660000</v>
      </c>
      <c r="R332" s="7">
        <f t="shared" si="17"/>
        <v>211410000</v>
      </c>
      <c r="S332" s="23">
        <v>29</v>
      </c>
      <c r="T332" s="23"/>
      <c r="U332" s="23"/>
      <c r="V332" s="23"/>
      <c r="W332" s="74"/>
    </row>
    <row r="333" spans="1:23" x14ac:dyDescent="0.25">
      <c r="A333" s="81">
        <v>45320</v>
      </c>
      <c r="B333" s="6" t="s">
        <v>2708</v>
      </c>
      <c r="C333" s="100" t="s">
        <v>5364</v>
      </c>
      <c r="D333" s="21" t="s">
        <v>5406</v>
      </c>
      <c r="E333" s="23" t="s">
        <v>3878</v>
      </c>
      <c r="F333" s="27" t="str">
        <f>IF(E333="","",INDEX(DM_HANG_HOA!B:B,MATCH(E333,DM_HANG_HOA!A:A,0)))</f>
        <v>Đà Composite 75x75 - 2.4m</v>
      </c>
      <c r="G333" s="26" t="s">
        <v>4553</v>
      </c>
      <c r="H333" s="27" t="str">
        <f>IF(G333="","",INDEX(DM_DOI_TUONG!C:C,MATCH(G333,DM_DOI_TUONG!B:B,0)))</f>
        <v>CÔNG TY TNHH KỸ THUẬT CÔNG NGHỆ PHÁT TIẾN</v>
      </c>
      <c r="I333" s="69" t="str">
        <f>IFERROR(INDEX(DM_NGHIEP_VU!D:D,MATCH(J333&amp;K333,DM_NGHIEP_VU!G:G,0)),"")</f>
        <v>Nhập kho - nhập mua hàng ghi nhận công nợ</v>
      </c>
      <c r="J333" s="29" t="s">
        <v>4977</v>
      </c>
      <c r="K333" s="29" t="s">
        <v>4494</v>
      </c>
      <c r="L333" s="26">
        <v>150</v>
      </c>
      <c r="M333" s="26" t="s">
        <v>4547</v>
      </c>
      <c r="N333" s="26">
        <v>816000</v>
      </c>
      <c r="O333" s="7">
        <f t="shared" si="15"/>
        <v>122400000</v>
      </c>
      <c r="P333" s="52">
        <v>0.08</v>
      </c>
      <c r="Q333" s="7">
        <f t="shared" si="16"/>
        <v>9792000</v>
      </c>
      <c r="R333" s="7">
        <f t="shared" si="17"/>
        <v>132192000</v>
      </c>
      <c r="S333" s="23" t="s">
        <v>5411</v>
      </c>
      <c r="T333" s="23"/>
      <c r="U333" s="23"/>
      <c r="V333" s="23"/>
      <c r="W333" s="74"/>
    </row>
    <row r="334" spans="1:23" x14ac:dyDescent="0.25">
      <c r="A334" s="81">
        <v>45320</v>
      </c>
      <c r="B334" s="6" t="s">
        <v>2708</v>
      </c>
      <c r="C334" s="100" t="s">
        <v>5364</v>
      </c>
      <c r="D334" s="21" t="s">
        <v>5406</v>
      </c>
      <c r="E334" s="23" t="s">
        <v>3880</v>
      </c>
      <c r="F334" s="27" t="str">
        <f>IF(E334="","",INDEX(DM_HANG_HOA!B:B,MATCH(E334,DM_HANG_HOA!A:A,0)))</f>
        <v>Thanh chống composite 60x10x920mm</v>
      </c>
      <c r="G334" s="26" t="s">
        <v>4553</v>
      </c>
      <c r="H334" s="27" t="str">
        <f>IF(G334="","",INDEX(DM_DOI_TUONG!C:C,MATCH(G334,DM_DOI_TUONG!B:B,0)))</f>
        <v>CÔNG TY TNHH KỸ THUẬT CÔNG NGHỆ PHÁT TIẾN</v>
      </c>
      <c r="I334" s="69" t="str">
        <f>IFERROR(INDEX(DM_NGHIEP_VU!D:D,MATCH(J334&amp;K334,DM_NGHIEP_VU!G:G,0)),"")</f>
        <v>Nhập kho - nhập mua hàng ghi nhận công nợ</v>
      </c>
      <c r="J334" s="29" t="s">
        <v>4977</v>
      </c>
      <c r="K334" s="29" t="s">
        <v>4494</v>
      </c>
      <c r="L334" s="26">
        <v>300</v>
      </c>
      <c r="M334" s="26" t="s">
        <v>4547</v>
      </c>
      <c r="N334" s="26">
        <v>94760</v>
      </c>
      <c r="O334" s="7">
        <f t="shared" si="15"/>
        <v>28428000</v>
      </c>
      <c r="P334" s="52">
        <v>0.08</v>
      </c>
      <c r="Q334" s="7">
        <f t="shared" si="16"/>
        <v>2274240</v>
      </c>
      <c r="R334" s="7">
        <f t="shared" si="17"/>
        <v>30702240</v>
      </c>
      <c r="S334" s="23" t="s">
        <v>5411</v>
      </c>
      <c r="T334" s="23"/>
      <c r="U334" s="23"/>
      <c r="V334" s="23"/>
      <c r="W334" s="74"/>
    </row>
    <row r="335" spans="1:23" x14ac:dyDescent="0.25">
      <c r="A335" s="81">
        <v>45320</v>
      </c>
      <c r="B335" s="6" t="s">
        <v>2708</v>
      </c>
      <c r="C335" s="100" t="s">
        <v>5364</v>
      </c>
      <c r="D335" s="21" t="s">
        <v>5406</v>
      </c>
      <c r="E335" s="23" t="s">
        <v>3357</v>
      </c>
      <c r="F335" s="27" t="str">
        <f>IF(E335="","",INDEX(DM_HANG_HOA!B:B,MATCH(E335,DM_HANG_HOA!A:A,0)))</f>
        <v>Đà Composite 75x75 - 0.8m</v>
      </c>
      <c r="G335" s="26" t="s">
        <v>4553</v>
      </c>
      <c r="H335" s="27" t="str">
        <f>IF(G335="","",INDEX(DM_DOI_TUONG!C:C,MATCH(G335,DM_DOI_TUONG!B:B,0)))</f>
        <v>CÔNG TY TNHH KỸ THUẬT CÔNG NGHỆ PHÁT TIẾN</v>
      </c>
      <c r="I335" s="69" t="str">
        <f>IFERROR(INDEX(DM_NGHIEP_VU!D:D,MATCH(J335&amp;K335,DM_NGHIEP_VU!G:G,0)),"")</f>
        <v>Nhập kho - nhập mua hàng ghi nhận công nợ</v>
      </c>
      <c r="J335" s="29" t="s">
        <v>4977</v>
      </c>
      <c r="K335" s="29" t="s">
        <v>4494</v>
      </c>
      <c r="L335" s="26">
        <v>300</v>
      </c>
      <c r="M335" s="26" t="s">
        <v>4547</v>
      </c>
      <c r="N335" s="26">
        <v>272000</v>
      </c>
      <c r="O335" s="7">
        <f t="shared" si="15"/>
        <v>81600000</v>
      </c>
      <c r="P335" s="52">
        <v>0.08</v>
      </c>
      <c r="Q335" s="7">
        <f t="shared" si="16"/>
        <v>6528000</v>
      </c>
      <c r="R335" s="7">
        <f t="shared" si="17"/>
        <v>88128000</v>
      </c>
      <c r="S335" s="23">
        <v>22</v>
      </c>
      <c r="T335" s="23"/>
      <c r="U335" s="23"/>
      <c r="V335" s="23"/>
      <c r="W335" s="74"/>
    </row>
    <row r="336" spans="1:23" x14ac:dyDescent="0.25">
      <c r="A336" s="81">
        <v>45320</v>
      </c>
      <c r="B336" s="6" t="s">
        <v>2708</v>
      </c>
      <c r="C336" s="100" t="s">
        <v>5364</v>
      </c>
      <c r="D336" s="21" t="s">
        <v>5406</v>
      </c>
      <c r="E336" s="23" t="s">
        <v>3870</v>
      </c>
      <c r="F336" s="27" t="str">
        <f>IF(E336="","",INDEX(DM_HANG_HOA!B:B,MATCH(E336,DM_HANG_HOA!A:A,0)))</f>
        <v>Thanh chống composite 60x10x810mm</v>
      </c>
      <c r="G336" s="26" t="s">
        <v>4553</v>
      </c>
      <c r="H336" s="27" t="str">
        <f>IF(G336="","",INDEX(DM_DOI_TUONG!C:C,MATCH(G336,DM_DOI_TUONG!B:B,0)))</f>
        <v>CÔNG TY TNHH KỸ THUẬT CÔNG NGHỆ PHÁT TIẾN</v>
      </c>
      <c r="I336" s="69" t="str">
        <f>IFERROR(INDEX(DM_NGHIEP_VU!D:D,MATCH(J336&amp;K336,DM_NGHIEP_VU!G:G,0)),"")</f>
        <v>Nhập kho - nhập mua hàng ghi nhận công nợ</v>
      </c>
      <c r="J336" s="29" t="s">
        <v>4977</v>
      </c>
      <c r="K336" s="29" t="s">
        <v>4494</v>
      </c>
      <c r="L336" s="26">
        <v>300</v>
      </c>
      <c r="M336" s="26" t="s">
        <v>4547</v>
      </c>
      <c r="N336" s="26">
        <v>83430</v>
      </c>
      <c r="O336" s="7">
        <f t="shared" si="15"/>
        <v>25029000</v>
      </c>
      <c r="P336" s="52">
        <v>0.08</v>
      </c>
      <c r="Q336" s="7">
        <f t="shared" si="16"/>
        <v>2002320</v>
      </c>
      <c r="R336" s="7">
        <f t="shared" si="17"/>
        <v>27031320</v>
      </c>
      <c r="S336" s="23">
        <v>22</v>
      </c>
      <c r="T336" s="23"/>
      <c r="U336" s="23"/>
      <c r="V336" s="23"/>
      <c r="W336" s="74"/>
    </row>
    <row r="337" spans="1:23" x14ac:dyDescent="0.25">
      <c r="A337" s="81">
        <v>45320</v>
      </c>
      <c r="B337" s="6" t="s">
        <v>2708</v>
      </c>
      <c r="C337" s="100" t="s">
        <v>5364</v>
      </c>
      <c r="D337" s="21" t="s">
        <v>5406</v>
      </c>
      <c r="E337" s="23" t="s">
        <v>3872</v>
      </c>
      <c r="F337" s="27" t="str">
        <f>IF(E337="","",INDEX(DM_HANG_HOA!B:B,MATCH(E337,DM_HANG_HOA!A:A,0)))</f>
        <v>Miếng lót đà</v>
      </c>
      <c r="G337" s="26" t="s">
        <v>4553</v>
      </c>
      <c r="H337" s="27" t="str">
        <f>IF(G337="","",INDEX(DM_DOI_TUONG!C:C,MATCH(G337,DM_DOI_TUONG!B:B,0)))</f>
        <v>CÔNG TY TNHH KỸ THUẬT CÔNG NGHỆ PHÁT TIẾN</v>
      </c>
      <c r="I337" s="69" t="str">
        <f>IFERROR(INDEX(DM_NGHIEP_VU!D:D,MATCH(J337&amp;K337,DM_NGHIEP_VU!G:G,0)),"")</f>
        <v>Nhập kho - nhập mua hàng ghi nhận công nợ</v>
      </c>
      <c r="J337" s="29" t="s">
        <v>4977</v>
      </c>
      <c r="K337" s="29" t="s">
        <v>4494</v>
      </c>
      <c r="L337" s="26">
        <v>900</v>
      </c>
      <c r="M337" s="26" t="s">
        <v>4547</v>
      </c>
      <c r="N337" s="26">
        <v>39000</v>
      </c>
      <c r="O337" s="7">
        <f t="shared" si="15"/>
        <v>35100000</v>
      </c>
      <c r="P337" s="52">
        <v>0.08</v>
      </c>
      <c r="Q337" s="7">
        <f t="shared" si="16"/>
        <v>2808000</v>
      </c>
      <c r="R337" s="7">
        <f t="shared" si="17"/>
        <v>37908000</v>
      </c>
      <c r="S337" s="23" t="s">
        <v>5411</v>
      </c>
      <c r="T337" s="23"/>
      <c r="U337" s="23"/>
      <c r="V337" s="23"/>
      <c r="W337" s="74"/>
    </row>
    <row r="338" spans="1:23" x14ac:dyDescent="0.25">
      <c r="A338" s="81">
        <v>45321</v>
      </c>
      <c r="B338" s="6" t="s">
        <v>2708</v>
      </c>
      <c r="C338" s="100" t="s">
        <v>5365</v>
      </c>
      <c r="D338" s="21" t="s">
        <v>5410</v>
      </c>
      <c r="E338" s="23" t="s">
        <v>1215</v>
      </c>
      <c r="F338" s="27" t="str">
        <f>IF(E338="","",INDEX(DM_HANG_HOA!B:B,MATCH(E338,DM_HANG_HOA!A:A,0)))</f>
        <v>Nối ép đồng nhôm WR-279</v>
      </c>
      <c r="G338" s="26" t="s">
        <v>2727</v>
      </c>
      <c r="H338" s="27" t="str">
        <f>IF(G338="","",INDEX(DM_DOI_TUONG!C:C,MATCH(G338,DM_DOI_TUONG!B:B,0)))</f>
        <v>Công ty TNHH Tuấn Ân Đồng Nai</v>
      </c>
      <c r="I338" s="69" t="str">
        <f>IFERROR(INDEX(DM_NGHIEP_VU!D:D,MATCH(J338&amp;K338,DM_NGHIEP_VU!G:G,0)),"")</f>
        <v>Nhập kho - thu hàng phải thu khác</v>
      </c>
      <c r="J338" s="29" t="s">
        <v>4977</v>
      </c>
      <c r="K338" s="29" t="s">
        <v>5409</v>
      </c>
      <c r="L338" s="26">
        <v>100</v>
      </c>
      <c r="M338" s="26" t="s">
        <v>4548</v>
      </c>
      <c r="N338" s="26">
        <v>9400</v>
      </c>
      <c r="O338" s="7">
        <f t="shared" si="15"/>
        <v>940000</v>
      </c>
      <c r="P338" s="52"/>
      <c r="Q338" s="7">
        <f t="shared" si="16"/>
        <v>0</v>
      </c>
      <c r="R338" s="7">
        <f t="shared" si="17"/>
        <v>940000</v>
      </c>
      <c r="S338" s="23"/>
      <c r="T338" s="23"/>
      <c r="U338" s="23"/>
      <c r="V338" s="23"/>
      <c r="W338" s="74"/>
    </row>
    <row r="339" spans="1:23" x14ac:dyDescent="0.25">
      <c r="A339" s="81">
        <v>45321</v>
      </c>
      <c r="B339" s="6" t="s">
        <v>2708</v>
      </c>
      <c r="C339" s="100" t="s">
        <v>5365</v>
      </c>
      <c r="D339" s="21" t="s">
        <v>5410</v>
      </c>
      <c r="E339" s="23" t="s">
        <v>1432</v>
      </c>
      <c r="F339" s="27" t="str">
        <f>IF(E339="","",INDEX(DM_HANG_HOA!B:B,MATCH(E339,DM_HANG_HOA!A:A,0)))</f>
        <v>Cosse ép Cu 95mm2-2N dài 126mm chiều dài ép dây 42mm</v>
      </c>
      <c r="G339" s="26" t="s">
        <v>2727</v>
      </c>
      <c r="H339" s="27" t="str">
        <f>IF(G339="","",INDEX(DM_DOI_TUONG!C:C,MATCH(G339,DM_DOI_TUONG!B:B,0)))</f>
        <v>Công ty TNHH Tuấn Ân Đồng Nai</v>
      </c>
      <c r="I339" s="69" t="str">
        <f>IFERROR(INDEX(DM_NGHIEP_VU!D:D,MATCH(J339&amp;K339,DM_NGHIEP_VU!G:G,0)),"")</f>
        <v>Nhập kho - thu hàng phải thu khác</v>
      </c>
      <c r="J339" s="29" t="s">
        <v>4977</v>
      </c>
      <c r="K339" s="29" t="s">
        <v>5409</v>
      </c>
      <c r="L339" s="26">
        <v>6</v>
      </c>
      <c r="M339" s="26" t="s">
        <v>4548</v>
      </c>
      <c r="N339" s="26">
        <v>46900</v>
      </c>
      <c r="O339" s="7">
        <f t="shared" si="15"/>
        <v>281400</v>
      </c>
      <c r="P339" s="52"/>
      <c r="Q339" s="7">
        <f t="shared" si="16"/>
        <v>0</v>
      </c>
      <c r="R339" s="7">
        <f t="shared" si="17"/>
        <v>281400</v>
      </c>
      <c r="S339" s="23"/>
      <c r="T339" s="23"/>
      <c r="U339" s="23"/>
      <c r="V339" s="23"/>
      <c r="W339" s="74"/>
    </row>
    <row r="340" spans="1:23" x14ac:dyDescent="0.25">
      <c r="A340" s="81">
        <v>45322</v>
      </c>
      <c r="B340" s="6" t="s">
        <v>2708</v>
      </c>
      <c r="C340" s="100" t="s">
        <v>5366</v>
      </c>
      <c r="D340" s="21" t="s">
        <v>4554</v>
      </c>
      <c r="E340" s="23" t="s">
        <v>1215</v>
      </c>
      <c r="F340" s="27" t="str">
        <f>IF(E340="","",INDEX(DM_HANG_HOA!B:B,MATCH(E340,DM_HANG_HOA!A:A,0)))</f>
        <v>Nối ép đồng nhôm WR-279</v>
      </c>
      <c r="G340" s="26" t="s">
        <v>4545</v>
      </c>
      <c r="H340" s="27" t="str">
        <f>IF(G340="","",INDEX(DM_DOI_TUONG!C:C,MATCH(G340,DM_DOI_TUONG!B:B,0)))</f>
        <v>Công ty CP Tuấn Ân Long An</v>
      </c>
      <c r="I340" s="69" t="str">
        <f>IFERROR(INDEX(DM_NGHIEP_VU!D:D,MATCH(J340&amp;K340,DM_NGHIEP_VU!G:G,0)),"")</f>
        <v>Nhập kho - nhập mua hàng ghi nhận công nợ</v>
      </c>
      <c r="J340" s="29" t="s">
        <v>4977</v>
      </c>
      <c r="K340" s="29" t="s">
        <v>4494</v>
      </c>
      <c r="L340" s="26">
        <v>400</v>
      </c>
      <c r="M340" s="26" t="s">
        <v>4547</v>
      </c>
      <c r="N340" s="26">
        <v>9400</v>
      </c>
      <c r="O340" s="7">
        <f t="shared" si="15"/>
        <v>3760000</v>
      </c>
      <c r="P340" s="52">
        <v>0.1</v>
      </c>
      <c r="Q340" s="7">
        <f t="shared" si="16"/>
        <v>376000</v>
      </c>
      <c r="R340" s="7">
        <f t="shared" si="17"/>
        <v>4136000</v>
      </c>
      <c r="S340" s="23"/>
      <c r="T340" s="23"/>
      <c r="U340" s="23"/>
      <c r="V340" s="23"/>
      <c r="W340" s="74"/>
    </row>
    <row r="341" spans="1:23" x14ac:dyDescent="0.25">
      <c r="A341" s="81">
        <v>45322</v>
      </c>
      <c r="B341" s="6" t="s">
        <v>2708</v>
      </c>
      <c r="C341" s="100" t="s">
        <v>5366</v>
      </c>
      <c r="D341" s="21" t="s">
        <v>4554</v>
      </c>
      <c r="E341" s="23" t="s">
        <v>1306</v>
      </c>
      <c r="F341" s="27" t="str">
        <f>IF(E341="","",INDEX(DM_HANG_HOA!B:B,MATCH(E341,DM_HANG_HOA!A:A,0)))</f>
        <v>Ống nối ON-AL 120mm2 dài 240mm</v>
      </c>
      <c r="G341" s="26" t="s">
        <v>4545</v>
      </c>
      <c r="H341" s="27" t="str">
        <f>IF(G341="","",INDEX(DM_DOI_TUONG!C:C,MATCH(G341,DM_DOI_TUONG!B:B,0)))</f>
        <v>Công ty CP Tuấn Ân Long An</v>
      </c>
      <c r="I341" s="69" t="str">
        <f>IFERROR(INDEX(DM_NGHIEP_VU!D:D,MATCH(J341&amp;K341,DM_NGHIEP_VU!G:G,0)),"")</f>
        <v>Nhập kho - nhập mua hàng ghi nhận công nợ</v>
      </c>
      <c r="J341" s="29" t="s">
        <v>4977</v>
      </c>
      <c r="K341" s="29" t="s">
        <v>4494</v>
      </c>
      <c r="L341" s="26">
        <v>1</v>
      </c>
      <c r="M341" s="26" t="s">
        <v>4547</v>
      </c>
      <c r="N341" s="26">
        <v>24600</v>
      </c>
      <c r="O341" s="7">
        <f t="shared" si="15"/>
        <v>24600</v>
      </c>
      <c r="P341" s="52">
        <v>0.1</v>
      </c>
      <c r="Q341" s="7">
        <f t="shared" si="16"/>
        <v>2460</v>
      </c>
      <c r="R341" s="7">
        <f t="shared" si="17"/>
        <v>27060</v>
      </c>
      <c r="S341" s="23"/>
      <c r="T341" s="23"/>
      <c r="U341" s="23"/>
      <c r="V341" s="23"/>
      <c r="W341" s="74"/>
    </row>
    <row r="342" spans="1:23" x14ac:dyDescent="0.25">
      <c r="A342" s="81">
        <v>45322</v>
      </c>
      <c r="B342" s="6" t="s">
        <v>2708</v>
      </c>
      <c r="C342" s="100" t="s">
        <v>5366</v>
      </c>
      <c r="D342" s="21" t="s">
        <v>4554</v>
      </c>
      <c r="E342" s="23" t="s">
        <v>1432</v>
      </c>
      <c r="F342" s="27" t="str">
        <f>IF(E342="","",INDEX(DM_HANG_HOA!B:B,MATCH(E342,DM_HANG_HOA!A:A,0)))</f>
        <v>Cosse ép Cu 95mm2-2N dài 126mm chiều dài ép dây 42mm</v>
      </c>
      <c r="G342" s="26" t="s">
        <v>4545</v>
      </c>
      <c r="H342" s="27" t="str">
        <f>IF(G342="","",INDEX(DM_DOI_TUONG!C:C,MATCH(G342,DM_DOI_TUONG!B:B,0)))</f>
        <v>Công ty CP Tuấn Ân Long An</v>
      </c>
      <c r="I342" s="69" t="str">
        <f>IFERROR(INDEX(DM_NGHIEP_VU!D:D,MATCH(J342&amp;K342,DM_NGHIEP_VU!G:G,0)),"")</f>
        <v>Nhập kho - nhập mua hàng ghi nhận công nợ</v>
      </c>
      <c r="J342" s="29" t="s">
        <v>4977</v>
      </c>
      <c r="K342" s="29" t="s">
        <v>4494</v>
      </c>
      <c r="L342" s="26">
        <v>6</v>
      </c>
      <c r="M342" s="26" t="s">
        <v>4547</v>
      </c>
      <c r="N342" s="26">
        <v>46900</v>
      </c>
      <c r="O342" s="7">
        <f t="shared" si="15"/>
        <v>281400</v>
      </c>
      <c r="P342" s="52">
        <v>0.1</v>
      </c>
      <c r="Q342" s="7">
        <f t="shared" si="16"/>
        <v>28140</v>
      </c>
      <c r="R342" s="7">
        <f t="shared" si="17"/>
        <v>309540</v>
      </c>
      <c r="S342" s="23"/>
      <c r="T342" s="23"/>
      <c r="U342" s="23"/>
      <c r="V342" s="23"/>
      <c r="W342" s="74"/>
    </row>
    <row r="343" spans="1:23" x14ac:dyDescent="0.25">
      <c r="A343" s="81">
        <v>45322</v>
      </c>
      <c r="B343" s="6" t="s">
        <v>2708</v>
      </c>
      <c r="C343" s="100" t="s">
        <v>5366</v>
      </c>
      <c r="D343" s="21" t="s">
        <v>4554</v>
      </c>
      <c r="E343" s="23" t="s">
        <v>1628</v>
      </c>
      <c r="F343" s="27" t="str">
        <f>IF(E343="","",INDEX(DM_HANG_HOA!B:B,MATCH(E343,DM_HANG_HOA!A:A,0)))</f>
        <v>Ống nối ON-ACSR 240mm2 (ống nhôm dài 680mm, ống sắt dài 210mm)</v>
      </c>
      <c r="G343" s="26" t="s">
        <v>4545</v>
      </c>
      <c r="H343" s="27" t="str">
        <f>IF(G343="","",INDEX(DM_DOI_TUONG!C:C,MATCH(G343,DM_DOI_TUONG!B:B,0)))</f>
        <v>Công ty CP Tuấn Ân Long An</v>
      </c>
      <c r="I343" s="69" t="str">
        <f>IFERROR(INDEX(DM_NGHIEP_VU!D:D,MATCH(J343&amp;K343,DM_NGHIEP_VU!G:G,0)),"")</f>
        <v>Nhập kho - nhập mua hàng ghi nhận công nợ</v>
      </c>
      <c r="J343" s="29" t="s">
        <v>4977</v>
      </c>
      <c r="K343" s="29" t="s">
        <v>4494</v>
      </c>
      <c r="L343" s="26">
        <v>40</v>
      </c>
      <c r="M343" s="26" t="s">
        <v>4547</v>
      </c>
      <c r="N343" s="26">
        <v>143400</v>
      </c>
      <c r="O343" s="7">
        <f t="shared" si="15"/>
        <v>5736000</v>
      </c>
      <c r="P343" s="52">
        <v>0.1</v>
      </c>
      <c r="Q343" s="7">
        <f t="shared" si="16"/>
        <v>573600</v>
      </c>
      <c r="R343" s="7">
        <f t="shared" si="17"/>
        <v>6309600</v>
      </c>
      <c r="S343" s="23"/>
      <c r="T343" s="23"/>
      <c r="U343" s="23"/>
      <c r="V343" s="23"/>
      <c r="W343" s="74"/>
    </row>
    <row r="344" spans="1:23" x14ac:dyDescent="0.25">
      <c r="A344" s="81">
        <v>45322</v>
      </c>
      <c r="B344" s="6" t="s">
        <v>2708</v>
      </c>
      <c r="C344" s="100" t="s">
        <v>5366</v>
      </c>
      <c r="D344" s="21" t="s">
        <v>4554</v>
      </c>
      <c r="E344" s="23" t="s">
        <v>2500</v>
      </c>
      <c r="F344" s="27" t="str">
        <f>IF(E344="","",INDEX(DM_HANG_HOA!B:B,MATCH(E344,DM_HANG_HOA!A:A,0)))</f>
        <v>Ống nối ON-ACSR 240mm2 (ống nhôm dài 680mm, ống sắt dài 210mm)</v>
      </c>
      <c r="G344" s="26" t="s">
        <v>4545</v>
      </c>
      <c r="H344" s="27" t="str">
        <f>IF(G344="","",INDEX(DM_DOI_TUONG!C:C,MATCH(G344,DM_DOI_TUONG!B:B,0)))</f>
        <v>Công ty CP Tuấn Ân Long An</v>
      </c>
      <c r="I344" s="69" t="str">
        <f>IFERROR(INDEX(DM_NGHIEP_VU!D:D,MATCH(J344&amp;K344,DM_NGHIEP_VU!G:G,0)),"")</f>
        <v>Nhập kho - nhập mua hàng ghi nhận công nợ</v>
      </c>
      <c r="J344" s="29" t="s">
        <v>4977</v>
      </c>
      <c r="K344" s="29" t="s">
        <v>4494</v>
      </c>
      <c r="L344" s="26">
        <v>3</v>
      </c>
      <c r="M344" s="26" t="s">
        <v>4547</v>
      </c>
      <c r="N344" s="26">
        <v>136300</v>
      </c>
      <c r="O344" s="7">
        <f t="shared" si="15"/>
        <v>408900</v>
      </c>
      <c r="P344" s="52">
        <v>0.1</v>
      </c>
      <c r="Q344" s="7">
        <f t="shared" si="16"/>
        <v>40890</v>
      </c>
      <c r="R344" s="7">
        <f t="shared" si="17"/>
        <v>449790</v>
      </c>
      <c r="S344" s="23"/>
      <c r="T344" s="23"/>
      <c r="U344" s="23"/>
      <c r="V344" s="23"/>
      <c r="W344" s="74"/>
    </row>
    <row r="345" spans="1:23" x14ac:dyDescent="0.25">
      <c r="A345" s="81">
        <v>45322</v>
      </c>
      <c r="B345" s="6" t="s">
        <v>2708</v>
      </c>
      <c r="C345" s="100" t="s">
        <v>5366</v>
      </c>
      <c r="D345" s="21" t="s">
        <v>4554</v>
      </c>
      <c r="E345" s="23" t="s">
        <v>916</v>
      </c>
      <c r="F345" s="27" t="str">
        <f>IF(E345="","",INDEX(DM_HANG_HOA!B:B,MATCH(E345,DM_HANG_HOA!A:A,0)))</f>
        <v>Dây đai inox 20 x 0.7mm, 25 mét</v>
      </c>
      <c r="G345" s="26" t="s">
        <v>4545</v>
      </c>
      <c r="H345" s="27" t="str">
        <f>IF(G345="","",INDEX(DM_DOI_TUONG!C:C,MATCH(G345,DM_DOI_TUONG!B:B,0)))</f>
        <v>Công ty CP Tuấn Ân Long An</v>
      </c>
      <c r="I345" s="69" t="str">
        <f>IFERROR(INDEX(DM_NGHIEP_VU!D:D,MATCH(J345&amp;K345,DM_NGHIEP_VU!G:G,0)),"")</f>
        <v>Nhập kho - nhập mua hàng ghi nhận công nợ</v>
      </c>
      <c r="J345" s="29" t="s">
        <v>4977</v>
      </c>
      <c r="K345" s="29" t="s">
        <v>4494</v>
      </c>
      <c r="L345" s="26">
        <v>4</v>
      </c>
      <c r="M345" s="26" t="s">
        <v>4547</v>
      </c>
      <c r="N345" s="26">
        <v>191900</v>
      </c>
      <c r="O345" s="7">
        <f t="shared" si="15"/>
        <v>767600</v>
      </c>
      <c r="P345" s="52">
        <v>0.1</v>
      </c>
      <c r="Q345" s="7">
        <f t="shared" si="16"/>
        <v>76760</v>
      </c>
      <c r="R345" s="7">
        <f t="shared" si="17"/>
        <v>844360</v>
      </c>
      <c r="S345" s="23"/>
      <c r="T345" s="23"/>
      <c r="U345" s="23"/>
      <c r="V345" s="23"/>
      <c r="W345" s="74"/>
    </row>
    <row r="346" spans="1:23" x14ac:dyDescent="0.25">
      <c r="A346" s="81">
        <v>45322</v>
      </c>
      <c r="B346" s="6" t="s">
        <v>2708</v>
      </c>
      <c r="C346" s="100" t="s">
        <v>5366</v>
      </c>
      <c r="D346" s="21" t="s">
        <v>4554</v>
      </c>
      <c r="E346" s="23" t="s">
        <v>77</v>
      </c>
      <c r="F346" s="27" t="str">
        <f>IF(E346="","",INDEX(DM_HANG_HOA!B:B,MATCH(E346,DM_HANG_HOA!A:A,0)))</f>
        <v>LBFCO 200A - 27KV-150KV BIL - Polymer (không bass)</v>
      </c>
      <c r="G346" s="26" t="s">
        <v>4545</v>
      </c>
      <c r="H346" s="27" t="str">
        <f>IF(G346="","",INDEX(DM_DOI_TUONG!C:C,MATCH(G346,DM_DOI_TUONG!B:B,0)))</f>
        <v>Công ty CP Tuấn Ân Long An</v>
      </c>
      <c r="I346" s="69" t="str">
        <f>IFERROR(INDEX(DM_NGHIEP_VU!D:D,MATCH(J346&amp;K346,DM_NGHIEP_VU!G:G,0)),"")</f>
        <v>Nhập kho - nhập mua hàng ghi nhận công nợ</v>
      </c>
      <c r="J346" s="29" t="s">
        <v>4977</v>
      </c>
      <c r="K346" s="29" t="s">
        <v>4494</v>
      </c>
      <c r="L346" s="26">
        <v>9</v>
      </c>
      <c r="M346" s="26" t="s">
        <v>4547</v>
      </c>
      <c r="N346" s="26">
        <v>1373600</v>
      </c>
      <c r="O346" s="7">
        <f t="shared" si="15"/>
        <v>12362400</v>
      </c>
      <c r="P346" s="52">
        <v>0.08</v>
      </c>
      <c r="Q346" s="7">
        <f t="shared" si="16"/>
        <v>988992</v>
      </c>
      <c r="R346" s="7">
        <f t="shared" si="17"/>
        <v>13351392</v>
      </c>
      <c r="S346" s="23"/>
      <c r="T346" s="23"/>
      <c r="U346" s="23"/>
      <c r="V346" s="23"/>
      <c r="W346" s="74"/>
    </row>
    <row r="347" spans="1:23" x14ac:dyDescent="0.25">
      <c r="A347" s="81">
        <v>45322</v>
      </c>
      <c r="B347" s="6" t="s">
        <v>2708</v>
      </c>
      <c r="C347" s="100" t="s">
        <v>5366</v>
      </c>
      <c r="D347" s="21" t="s">
        <v>4554</v>
      </c>
      <c r="E347" s="23" t="s">
        <v>78</v>
      </c>
      <c r="F347" s="27" t="str">
        <f>IF(E347="","",INDEX(DM_HANG_HOA!B:B,MATCH(E347,DM_HANG_HOA!A:A,0)))</f>
        <v>Bass FCO</v>
      </c>
      <c r="G347" s="26" t="s">
        <v>4545</v>
      </c>
      <c r="H347" s="27" t="str">
        <f>IF(G347="","",INDEX(DM_DOI_TUONG!C:C,MATCH(G347,DM_DOI_TUONG!B:B,0)))</f>
        <v>Công ty CP Tuấn Ân Long An</v>
      </c>
      <c r="I347" s="69" t="str">
        <f>IFERROR(INDEX(DM_NGHIEP_VU!D:D,MATCH(J347&amp;K347,DM_NGHIEP_VU!G:G,0)),"")</f>
        <v>Nhập kho - nhập mua hàng ghi nhận công nợ</v>
      </c>
      <c r="J347" s="29" t="s">
        <v>4977</v>
      </c>
      <c r="K347" s="29" t="s">
        <v>4494</v>
      </c>
      <c r="L347" s="26">
        <v>9</v>
      </c>
      <c r="M347" s="26" t="s">
        <v>4547</v>
      </c>
      <c r="N347" s="26">
        <v>52800</v>
      </c>
      <c r="O347" s="7">
        <f t="shared" si="15"/>
        <v>475200</v>
      </c>
      <c r="P347" s="52">
        <v>0.08</v>
      </c>
      <c r="Q347" s="7">
        <f t="shared" si="16"/>
        <v>38016</v>
      </c>
      <c r="R347" s="7">
        <f t="shared" si="17"/>
        <v>513216</v>
      </c>
      <c r="S347" s="23"/>
      <c r="T347" s="23"/>
      <c r="U347" s="23"/>
      <c r="V347" s="23"/>
      <c r="W347" s="74"/>
    </row>
    <row r="348" spans="1:23" x14ac:dyDescent="0.25">
      <c r="A348" s="81">
        <v>45322</v>
      </c>
      <c r="B348" s="6" t="s">
        <v>2708</v>
      </c>
      <c r="C348" s="100" t="s">
        <v>5366</v>
      </c>
      <c r="D348" s="21" t="s">
        <v>4554</v>
      </c>
      <c r="E348" s="23" t="s">
        <v>131</v>
      </c>
      <c r="F348" s="27" t="str">
        <f>IF(E348="","",INDEX(DM_HANG_HOA!B:B,MATCH(E348,DM_HANG_HOA!A:A,0)))</f>
        <v xml:space="preserve">DS 3P- 630A - 24Kv-150 KV BIL, OD, Polymer, 2 phương, lắp trên 1 trụ </v>
      </c>
      <c r="G348" s="26" t="s">
        <v>4545</v>
      </c>
      <c r="H348" s="27" t="str">
        <f>IF(G348="","",INDEX(DM_DOI_TUONG!C:C,MATCH(G348,DM_DOI_TUONG!B:B,0)))</f>
        <v>Công ty CP Tuấn Ân Long An</v>
      </c>
      <c r="I348" s="69" t="str">
        <f>IFERROR(INDEX(DM_NGHIEP_VU!D:D,MATCH(J348&amp;K348,DM_NGHIEP_VU!G:G,0)),"")</f>
        <v>Nhập kho - nhập mua hàng ghi nhận công nợ</v>
      </c>
      <c r="J348" s="29" t="s">
        <v>4977</v>
      </c>
      <c r="K348" s="29" t="s">
        <v>4494</v>
      </c>
      <c r="L348" s="26">
        <v>2</v>
      </c>
      <c r="M348" s="26" t="s">
        <v>4547</v>
      </c>
      <c r="N348" s="26">
        <v>7968900</v>
      </c>
      <c r="O348" s="7">
        <f t="shared" si="15"/>
        <v>15937800</v>
      </c>
      <c r="P348" s="52">
        <v>0.08</v>
      </c>
      <c r="Q348" s="7">
        <f t="shared" si="16"/>
        <v>1275024</v>
      </c>
      <c r="R348" s="7">
        <f t="shared" si="17"/>
        <v>17212824</v>
      </c>
      <c r="S348" s="23"/>
      <c r="T348" s="23"/>
      <c r="U348" s="23"/>
      <c r="V348" s="23"/>
      <c r="W348" s="74"/>
    </row>
    <row r="349" spans="1:23" x14ac:dyDescent="0.25">
      <c r="A349" s="81">
        <v>45322</v>
      </c>
      <c r="B349" s="6" t="s">
        <v>2708</v>
      </c>
      <c r="C349" s="100" t="s">
        <v>5366</v>
      </c>
      <c r="D349" s="21" t="s">
        <v>4554</v>
      </c>
      <c r="E349" s="23" t="s">
        <v>145</v>
      </c>
      <c r="F349" s="27" t="str">
        <f>IF(E349="","",INDEX(DM_HANG_HOA!B:B,MATCH(E349,DM_HANG_HOA!A:A,0)))</f>
        <v>Bộ sào thao tác  DS 24KV - 35KV ngoài trời, dài 8 mét (boulon nhúng kẽm)</v>
      </c>
      <c r="G349" s="26" t="s">
        <v>4545</v>
      </c>
      <c r="H349" s="27" t="str">
        <f>IF(G349="","",INDEX(DM_DOI_TUONG!C:C,MATCH(G349,DM_DOI_TUONG!B:B,0)))</f>
        <v>Công ty CP Tuấn Ân Long An</v>
      </c>
      <c r="I349" s="69" t="str">
        <f>IFERROR(INDEX(DM_NGHIEP_VU!D:D,MATCH(J349&amp;K349,DM_NGHIEP_VU!G:G,0)),"")</f>
        <v>Nhập kho - nhập mua hàng ghi nhận công nợ</v>
      </c>
      <c r="J349" s="29" t="s">
        <v>4977</v>
      </c>
      <c r="K349" s="29" t="s">
        <v>4494</v>
      </c>
      <c r="L349" s="26">
        <v>1</v>
      </c>
      <c r="M349" s="26" t="s">
        <v>4547</v>
      </c>
      <c r="N349" s="26">
        <v>1517000</v>
      </c>
      <c r="O349" s="7">
        <f t="shared" si="15"/>
        <v>1517000</v>
      </c>
      <c r="P349" s="52">
        <v>0.08</v>
      </c>
      <c r="Q349" s="7">
        <f t="shared" si="16"/>
        <v>121360</v>
      </c>
      <c r="R349" s="7">
        <f t="shared" si="17"/>
        <v>1638360</v>
      </c>
      <c r="S349" s="23"/>
      <c r="T349" s="23"/>
      <c r="U349" s="23"/>
      <c r="V349" s="23"/>
      <c r="W349" s="74"/>
    </row>
    <row r="350" spans="1:23" x14ac:dyDescent="0.25">
      <c r="A350" s="81">
        <v>45322</v>
      </c>
      <c r="B350" s="6" t="s">
        <v>2708</v>
      </c>
      <c r="C350" s="100" t="s">
        <v>5366</v>
      </c>
      <c r="D350" s="21" t="s">
        <v>4554</v>
      </c>
      <c r="E350" s="23" t="s">
        <v>460</v>
      </c>
      <c r="F350" s="27" t="str">
        <f>IF(E350="","",INDEX(DM_HANG_HOA!B:B,MATCH(E350,DM_HANG_HOA!A:A,0)))</f>
        <v xml:space="preserve">MCB   2 pha 32A  - 6KA -TA </v>
      </c>
      <c r="G350" s="26" t="s">
        <v>4545</v>
      </c>
      <c r="H350" s="27" t="str">
        <f>IF(G350="","",INDEX(DM_DOI_TUONG!C:C,MATCH(G350,DM_DOI_TUONG!B:B,0)))</f>
        <v>Công ty CP Tuấn Ân Long An</v>
      </c>
      <c r="I350" s="69" t="str">
        <f>IFERROR(INDEX(DM_NGHIEP_VU!D:D,MATCH(J350&amp;K350,DM_NGHIEP_VU!G:G,0)),"")</f>
        <v>Nhập kho - nhập mua hàng ghi nhận công nợ</v>
      </c>
      <c r="J350" s="29" t="s">
        <v>4977</v>
      </c>
      <c r="K350" s="29" t="s">
        <v>4494</v>
      </c>
      <c r="L350" s="26">
        <v>150</v>
      </c>
      <c r="M350" s="26" t="s">
        <v>4547</v>
      </c>
      <c r="N350" s="26">
        <v>45600</v>
      </c>
      <c r="O350" s="7">
        <f t="shared" si="15"/>
        <v>6840000</v>
      </c>
      <c r="P350" s="52">
        <v>0.08</v>
      </c>
      <c r="Q350" s="7">
        <f t="shared" si="16"/>
        <v>547200</v>
      </c>
      <c r="R350" s="7">
        <f t="shared" si="17"/>
        <v>7387200</v>
      </c>
      <c r="S350" s="23"/>
      <c r="T350" s="23"/>
      <c r="U350" s="23"/>
      <c r="V350" s="23"/>
      <c r="W350" s="74"/>
    </row>
    <row r="351" spans="1:23" x14ac:dyDescent="0.25">
      <c r="A351" s="81">
        <v>45322</v>
      </c>
      <c r="B351" s="6" t="s">
        <v>2708</v>
      </c>
      <c r="C351" s="100" t="s">
        <v>5366</v>
      </c>
      <c r="D351" s="21" t="s">
        <v>4554</v>
      </c>
      <c r="E351" s="23" t="s">
        <v>463</v>
      </c>
      <c r="F351" s="27" t="str">
        <f>IF(E351="","",INDEX(DM_HANG_HOA!B:B,MATCH(E351,DM_HANG_HOA!A:A,0)))</f>
        <v xml:space="preserve">MCB   2 pha 63A  - 6KA -TA </v>
      </c>
      <c r="G351" s="26" t="s">
        <v>4545</v>
      </c>
      <c r="H351" s="27" t="str">
        <f>IF(G351="","",INDEX(DM_DOI_TUONG!C:C,MATCH(G351,DM_DOI_TUONG!B:B,0)))</f>
        <v>Công ty CP Tuấn Ân Long An</v>
      </c>
      <c r="I351" s="69" t="str">
        <f>IFERROR(INDEX(DM_NGHIEP_VU!D:D,MATCH(J351&amp;K351,DM_NGHIEP_VU!G:G,0)),"")</f>
        <v>Nhập kho - nhập mua hàng ghi nhận công nợ</v>
      </c>
      <c r="J351" s="29" t="s">
        <v>4977</v>
      </c>
      <c r="K351" s="29" t="s">
        <v>4494</v>
      </c>
      <c r="L351" s="26">
        <v>150</v>
      </c>
      <c r="M351" s="26" t="s">
        <v>4547</v>
      </c>
      <c r="N351" s="26">
        <v>57300</v>
      </c>
      <c r="O351" s="7">
        <f t="shared" si="15"/>
        <v>8595000</v>
      </c>
      <c r="P351" s="52">
        <v>0.08</v>
      </c>
      <c r="Q351" s="7">
        <f t="shared" si="16"/>
        <v>687600</v>
      </c>
      <c r="R351" s="7">
        <f t="shared" si="17"/>
        <v>9282600</v>
      </c>
      <c r="S351" s="23"/>
      <c r="T351" s="23"/>
      <c r="U351" s="23"/>
      <c r="V351" s="23"/>
      <c r="W351" s="74"/>
    </row>
    <row r="352" spans="1:23" x14ac:dyDescent="0.25">
      <c r="A352" s="81">
        <v>45322</v>
      </c>
      <c r="B352" s="6" t="s">
        <v>2708</v>
      </c>
      <c r="C352" s="100" t="s">
        <v>5366</v>
      </c>
      <c r="D352" s="21" t="s">
        <v>4554</v>
      </c>
      <c r="E352" s="23" t="s">
        <v>554</v>
      </c>
      <c r="F352" s="27" t="str">
        <f>IF(E352="","",INDEX(DM_HANG_HOA!B:B,MATCH(E352,DM_HANG_HOA!A:A,0)))</f>
        <v>Nối bọc  IPC 95-95, Vỏ cách điện dầy 1-3mm,  25 - 95 / 25 - 95, 2 boulon M8 nhựa</v>
      </c>
      <c r="G352" s="26" t="s">
        <v>4545</v>
      </c>
      <c r="H352" s="27" t="str">
        <f>IF(G352="","",INDEX(DM_DOI_TUONG!C:C,MATCH(G352,DM_DOI_TUONG!B:B,0)))</f>
        <v>Công ty CP Tuấn Ân Long An</v>
      </c>
      <c r="I352" s="69" t="str">
        <f>IFERROR(INDEX(DM_NGHIEP_VU!D:D,MATCH(J352&amp;K352,DM_NGHIEP_VU!G:G,0)),"")</f>
        <v>Nhập kho - nhập mua hàng ghi nhận công nợ</v>
      </c>
      <c r="J352" s="29" t="s">
        <v>4977</v>
      </c>
      <c r="K352" s="29" t="s">
        <v>4494</v>
      </c>
      <c r="L352" s="26">
        <v>300</v>
      </c>
      <c r="M352" s="26" t="s">
        <v>4547</v>
      </c>
      <c r="N352" s="26">
        <v>42300</v>
      </c>
      <c r="O352" s="7">
        <f t="shared" si="15"/>
        <v>12690000</v>
      </c>
      <c r="P352" s="52">
        <v>0.08</v>
      </c>
      <c r="Q352" s="7">
        <f t="shared" si="16"/>
        <v>1015200</v>
      </c>
      <c r="R352" s="7">
        <f t="shared" si="17"/>
        <v>13705200</v>
      </c>
      <c r="S352" s="23"/>
      <c r="T352" s="23"/>
      <c r="U352" s="23"/>
      <c r="V352" s="23"/>
      <c r="W352" s="74"/>
    </row>
    <row r="353" spans="1:23" x14ac:dyDescent="0.25">
      <c r="A353" s="81">
        <v>45322</v>
      </c>
      <c r="B353" s="6" t="s">
        <v>2708</v>
      </c>
      <c r="C353" s="100" t="s">
        <v>5366</v>
      </c>
      <c r="D353" s="21" t="s">
        <v>4554</v>
      </c>
      <c r="E353" s="23" t="s">
        <v>3288</v>
      </c>
      <c r="F353" s="27" t="str">
        <f>IF(E353="","",INDEX(DM_HANG_HOA!B:B,MATCH(E353,DM_HANG_HOA!A:A,0)))</f>
        <v>Nối bọ IPC trung thế 300, tiếp địa 7-12 mm</v>
      </c>
      <c r="G353" s="26" t="s">
        <v>4545</v>
      </c>
      <c r="H353" s="27" t="str">
        <f>IF(G353="","",INDEX(DM_DOI_TUONG!C:C,MATCH(G353,DM_DOI_TUONG!B:B,0)))</f>
        <v>Công ty CP Tuấn Ân Long An</v>
      </c>
      <c r="I353" s="69" t="str">
        <f>IFERROR(INDEX(DM_NGHIEP_VU!D:D,MATCH(J353&amp;K353,DM_NGHIEP_VU!G:G,0)),"")</f>
        <v>Nhập kho - nhập mua hàng ghi nhận công nợ</v>
      </c>
      <c r="J353" s="29" t="s">
        <v>4977</v>
      </c>
      <c r="K353" s="29" t="s">
        <v>4494</v>
      </c>
      <c r="L353" s="26">
        <v>53</v>
      </c>
      <c r="M353" s="26" t="s">
        <v>4547</v>
      </c>
      <c r="N353" s="26">
        <v>353200</v>
      </c>
      <c r="O353" s="7">
        <f t="shared" si="15"/>
        <v>18719600</v>
      </c>
      <c r="P353" s="52">
        <v>0.08</v>
      </c>
      <c r="Q353" s="7">
        <f t="shared" si="16"/>
        <v>1497568</v>
      </c>
      <c r="R353" s="7">
        <f t="shared" si="17"/>
        <v>20217168</v>
      </c>
      <c r="S353" s="23"/>
      <c r="T353" s="23"/>
      <c r="U353" s="23"/>
      <c r="V353" s="23"/>
      <c r="W353" s="74"/>
    </row>
    <row r="354" spans="1:23" x14ac:dyDescent="0.25">
      <c r="A354" s="81">
        <v>45322</v>
      </c>
      <c r="B354" s="6" t="s">
        <v>2708</v>
      </c>
      <c r="C354" s="100" t="s">
        <v>5366</v>
      </c>
      <c r="D354" s="21" t="s">
        <v>4554</v>
      </c>
      <c r="E354" s="23" t="s">
        <v>1221</v>
      </c>
      <c r="F354" s="27" t="str">
        <f>IF(E354="","",INDEX(DM_HANG_HOA!B:B,MATCH(E354,DM_HANG_HOA!A:A,0)))</f>
        <v>Nối ép đồng nhôm WR-419</v>
      </c>
      <c r="G354" s="26" t="s">
        <v>4545</v>
      </c>
      <c r="H354" s="27" t="str">
        <f>IF(G354="","",INDEX(DM_DOI_TUONG!C:C,MATCH(G354,DM_DOI_TUONG!B:B,0)))</f>
        <v>Công ty CP Tuấn Ân Long An</v>
      </c>
      <c r="I354" s="69" t="str">
        <f>IFERROR(INDEX(DM_NGHIEP_VU!D:D,MATCH(J354&amp;K354,DM_NGHIEP_VU!G:G,0)),"")</f>
        <v>Nhập kho - nhập mua hàng ghi nhận công nợ</v>
      </c>
      <c r="J354" s="29" t="s">
        <v>4977</v>
      </c>
      <c r="K354" s="29" t="s">
        <v>4494</v>
      </c>
      <c r="L354" s="26">
        <v>60</v>
      </c>
      <c r="M354" s="26" t="s">
        <v>4547</v>
      </c>
      <c r="N354" s="26">
        <v>12800</v>
      </c>
      <c r="O354" s="7">
        <f t="shared" si="15"/>
        <v>768000</v>
      </c>
      <c r="P354" s="52">
        <v>0.1</v>
      </c>
      <c r="Q354" s="7">
        <f t="shared" si="16"/>
        <v>76800</v>
      </c>
      <c r="R354" s="7">
        <f t="shared" si="17"/>
        <v>844800</v>
      </c>
      <c r="S354" s="23"/>
      <c r="T354" s="23"/>
      <c r="U354" s="23"/>
      <c r="V354" s="23"/>
      <c r="W354" s="74"/>
    </row>
    <row r="355" spans="1:23" x14ac:dyDescent="0.25">
      <c r="A355" s="81">
        <v>45322</v>
      </c>
      <c r="B355" s="6" t="s">
        <v>2708</v>
      </c>
      <c r="C355" s="100" t="s">
        <v>5366</v>
      </c>
      <c r="D355" s="21" t="s">
        <v>4554</v>
      </c>
      <c r="E355" s="23" t="s">
        <v>2535</v>
      </c>
      <c r="F355" s="27" t="str">
        <f>IF(E355="","",INDEX(DM_HANG_HOA!B:B,MATCH(E355,DM_HANG_HOA!A:A,0)))</f>
        <v>Giáp buộc đầu sứ đơn composite PTT1202-C, đường kính cáp 18,5 ÷ 23,4mm (35-50mm2)</v>
      </c>
      <c r="G355" s="26" t="s">
        <v>4545</v>
      </c>
      <c r="H355" s="27" t="str">
        <f>IF(G355="","",INDEX(DM_DOI_TUONG!C:C,MATCH(G355,DM_DOI_TUONG!B:B,0)))</f>
        <v>Công ty CP Tuấn Ân Long An</v>
      </c>
      <c r="I355" s="69" t="str">
        <f>IFERROR(INDEX(DM_NGHIEP_VU!D:D,MATCH(J355&amp;K355,DM_NGHIEP_VU!G:G,0)),"")</f>
        <v>Nhập kho - nhập mua hàng ghi nhận công nợ</v>
      </c>
      <c r="J355" s="29" t="s">
        <v>4977</v>
      </c>
      <c r="K355" s="29" t="s">
        <v>4494</v>
      </c>
      <c r="L355" s="26">
        <v>200</v>
      </c>
      <c r="M355" s="26" t="s">
        <v>4547</v>
      </c>
      <c r="N355" s="26">
        <v>21500</v>
      </c>
      <c r="O355" s="7">
        <f t="shared" si="15"/>
        <v>4300000</v>
      </c>
      <c r="P355" s="52">
        <v>0.08</v>
      </c>
      <c r="Q355" s="7">
        <f t="shared" si="16"/>
        <v>344000</v>
      </c>
      <c r="R355" s="7">
        <f t="shared" si="17"/>
        <v>4644000</v>
      </c>
      <c r="S355" s="23"/>
      <c r="T355" s="23"/>
      <c r="U355" s="23"/>
      <c r="V355" s="23"/>
      <c r="W355" s="74"/>
    </row>
    <row r="356" spans="1:23" x14ac:dyDescent="0.25">
      <c r="A356" s="81">
        <v>45322</v>
      </c>
      <c r="B356" s="6" t="s">
        <v>2708</v>
      </c>
      <c r="C356" s="100" t="s">
        <v>5367</v>
      </c>
      <c r="D356" s="21" t="s">
        <v>5406</v>
      </c>
      <c r="E356" s="23" t="s">
        <v>3850</v>
      </c>
      <c r="F356" s="27" t="str">
        <f>IF(E356="","",INDEX(DM_HANG_HOA!B:B,MATCH(E356,DM_HANG_HOA!A:A,0)))</f>
        <v>Tủ điện kế composite 500Wx760Hx340D</v>
      </c>
      <c r="G356" s="26" t="s">
        <v>4549</v>
      </c>
      <c r="H356" s="27" t="str">
        <f>IF(G356="","",INDEX(DM_DOI_TUONG!C:C,MATCH(G356,DM_DOI_TUONG!B:B,0)))</f>
        <v>Công ty TNHH TM XD SX TBĐ Thái Bình Dương</v>
      </c>
      <c r="I356" s="69" t="str">
        <f>IFERROR(INDEX(DM_NGHIEP_VU!D:D,MATCH(J356&amp;K356,DM_NGHIEP_VU!G:G,0)),"")</f>
        <v>Nhập kho - nhập mua hàng ghi nhận công nợ</v>
      </c>
      <c r="J356" s="29" t="s">
        <v>4977</v>
      </c>
      <c r="K356" s="29" t="s">
        <v>4494</v>
      </c>
      <c r="L356" s="26">
        <v>1</v>
      </c>
      <c r="M356" s="26" t="s">
        <v>4547</v>
      </c>
      <c r="N356" s="26">
        <v>2175000</v>
      </c>
      <c r="O356" s="7">
        <f t="shared" si="15"/>
        <v>2175000</v>
      </c>
      <c r="P356" s="52">
        <v>0.08</v>
      </c>
      <c r="Q356" s="7">
        <f t="shared" si="16"/>
        <v>174000</v>
      </c>
      <c r="R356" s="7">
        <f t="shared" si="17"/>
        <v>2349000</v>
      </c>
      <c r="S356" s="23"/>
      <c r="T356" s="23"/>
      <c r="U356" s="23"/>
      <c r="V356" s="23"/>
      <c r="W356" s="74"/>
    </row>
    <row r="357" spans="1:23" x14ac:dyDescent="0.25">
      <c r="A357" s="81">
        <v>45295</v>
      </c>
      <c r="B357" s="6" t="s">
        <v>2708</v>
      </c>
      <c r="C357" s="100" t="s">
        <v>5368</v>
      </c>
      <c r="D357" s="21" t="s">
        <v>4554</v>
      </c>
      <c r="E357" s="23" t="s">
        <v>878</v>
      </c>
      <c r="F357" s="27" t="str">
        <f>IF(E357="","",INDEX(DM_HANG_HOA!B:B,MATCH(E357,DM_HANG_HOA!A:A,0)))</f>
        <v>Phụ kiện treo hộp 2-4 công tơ 1 pha, 1 công tơ 3 pha lên trụ</v>
      </c>
      <c r="G357" s="26" t="s">
        <v>4545</v>
      </c>
      <c r="H357" s="27" t="str">
        <f>IF(G357="","",INDEX(DM_DOI_TUONG!C:C,MATCH(G357,DM_DOI_TUONG!B:B,0)))</f>
        <v>Công ty CP Tuấn Ân Long An</v>
      </c>
      <c r="I357" s="69" t="str">
        <f>IFERROR(INDEX(DM_NGHIEP_VU!D:D,MATCH(J357&amp;K357,DM_NGHIEP_VU!G:G,0)),"")</f>
        <v>Nhập kho - nhập mua hàng ghi nhận công nợ</v>
      </c>
      <c r="J357" s="29" t="s">
        <v>4977</v>
      </c>
      <c r="K357" s="29" t="s">
        <v>4494</v>
      </c>
      <c r="L357" s="26">
        <v>0</v>
      </c>
      <c r="M357" s="26" t="s">
        <v>4547</v>
      </c>
      <c r="N357" s="26">
        <v>0</v>
      </c>
      <c r="O357" s="7">
        <f t="shared" si="15"/>
        <v>0</v>
      </c>
      <c r="P357" s="52">
        <v>0.08</v>
      </c>
      <c r="Q357" s="7">
        <f t="shared" si="16"/>
        <v>0</v>
      </c>
      <c r="R357" s="7">
        <f t="shared" si="17"/>
        <v>0</v>
      </c>
      <c r="S357" s="23" t="s">
        <v>4541</v>
      </c>
      <c r="T357" s="23"/>
      <c r="U357" s="23"/>
      <c r="V357" s="23"/>
      <c r="W357" s="74"/>
    </row>
    <row r="358" spans="1:23" x14ac:dyDescent="0.25">
      <c r="A358" s="81">
        <v>45295</v>
      </c>
      <c r="B358" s="6" t="s">
        <v>2708</v>
      </c>
      <c r="C358" s="100" t="s">
        <v>5368</v>
      </c>
      <c r="D358" s="21" t="s">
        <v>4554</v>
      </c>
      <c r="E358" s="23" t="s">
        <v>508</v>
      </c>
      <c r="F358" s="27" t="str">
        <f>IF(E358="","",INDEX(DM_HANG_HOA!B:B,MATCH(E358,DM_HANG_HOA!A:A,0)))</f>
        <v>MCCB 3P, 400V, 400A, 70KA</v>
      </c>
      <c r="G358" s="26" t="s">
        <v>4545</v>
      </c>
      <c r="H358" s="27" t="str">
        <f>IF(G358="","",INDEX(DM_DOI_TUONG!C:C,MATCH(G358,DM_DOI_TUONG!B:B,0)))</f>
        <v>Công ty CP Tuấn Ân Long An</v>
      </c>
      <c r="I358" s="69" t="str">
        <f>IFERROR(INDEX(DM_NGHIEP_VU!D:D,MATCH(J358&amp;K358,DM_NGHIEP_VU!G:G,0)),"")</f>
        <v>Nhập kho - nhập mua hàng ghi nhận công nợ</v>
      </c>
      <c r="J358" s="29" t="s">
        <v>4977</v>
      </c>
      <c r="K358" s="29" t="s">
        <v>4494</v>
      </c>
      <c r="L358" s="26">
        <v>0</v>
      </c>
      <c r="M358" s="26" t="s">
        <v>4547</v>
      </c>
      <c r="N358" s="26">
        <v>0</v>
      </c>
      <c r="O358" s="7">
        <f t="shared" si="15"/>
        <v>0</v>
      </c>
      <c r="P358" s="52">
        <v>0.08</v>
      </c>
      <c r="Q358" s="7">
        <f t="shared" si="16"/>
        <v>0</v>
      </c>
      <c r="R358" s="7">
        <f t="shared" si="17"/>
        <v>0</v>
      </c>
      <c r="S358" s="23" t="s">
        <v>4541</v>
      </c>
      <c r="T358" s="23"/>
      <c r="U358" s="23"/>
      <c r="V358" s="23"/>
      <c r="W358" s="74"/>
    </row>
    <row r="359" spans="1:23" x14ac:dyDescent="0.25">
      <c r="A359" s="81">
        <v>45295</v>
      </c>
      <c r="B359" s="6" t="s">
        <v>2708</v>
      </c>
      <c r="C359" s="100" t="s">
        <v>5368</v>
      </c>
      <c r="D359" s="21" t="s">
        <v>4554</v>
      </c>
      <c r="E359" s="23" t="s">
        <v>882</v>
      </c>
      <c r="F359" s="27" t="str">
        <f>IF(E359="","",INDEX(DM_HANG_HOA!B:B,MATCH(E359,DM_HANG_HOA!A:A,0)))</f>
        <v>Phụ kiện treo hộp 6 công tơ 1 pha lên trụ</v>
      </c>
      <c r="G359" s="26" t="s">
        <v>4545</v>
      </c>
      <c r="H359" s="27" t="str">
        <f>IF(G359="","",INDEX(DM_DOI_TUONG!C:C,MATCH(G359,DM_DOI_TUONG!B:B,0)))</f>
        <v>Công ty CP Tuấn Ân Long An</v>
      </c>
      <c r="I359" s="69" t="str">
        <f>IFERROR(INDEX(DM_NGHIEP_VU!D:D,MATCH(J359&amp;K359,DM_NGHIEP_VU!G:G,0)),"")</f>
        <v>Nhập kho - nhập mua hàng ghi nhận công nợ</v>
      </c>
      <c r="J359" s="29" t="s">
        <v>4977</v>
      </c>
      <c r="K359" s="29" t="s">
        <v>4494</v>
      </c>
      <c r="L359" s="26">
        <v>0</v>
      </c>
      <c r="M359" s="26" t="s">
        <v>4547</v>
      </c>
      <c r="N359" s="26">
        <v>0</v>
      </c>
      <c r="O359" s="7">
        <f t="shared" si="15"/>
        <v>0</v>
      </c>
      <c r="P359" s="52">
        <v>0.08</v>
      </c>
      <c r="Q359" s="7">
        <f t="shared" si="16"/>
        <v>0</v>
      </c>
      <c r="R359" s="7">
        <f t="shared" si="17"/>
        <v>0</v>
      </c>
      <c r="S359" s="23" t="s">
        <v>4541</v>
      </c>
      <c r="T359" s="23"/>
      <c r="U359" s="23"/>
      <c r="V359" s="23"/>
      <c r="W359" s="74"/>
    </row>
    <row r="360" spans="1:23" x14ac:dyDescent="0.25">
      <c r="A360" s="81">
        <v>45295</v>
      </c>
      <c r="B360" s="6" t="s">
        <v>2708</v>
      </c>
      <c r="C360" s="100" t="s">
        <v>5368</v>
      </c>
      <c r="D360" s="21" t="s">
        <v>4554</v>
      </c>
      <c r="E360" s="23" t="s">
        <v>1213</v>
      </c>
      <c r="F360" s="27" t="str">
        <f>IF(E360="","",INDEX(DM_HANG_HOA!B:B,MATCH(E360,DM_HANG_HOA!A:A,0)))</f>
        <v>Nối ép đồng nhôm WR-259</v>
      </c>
      <c r="G360" s="26" t="s">
        <v>4545</v>
      </c>
      <c r="H360" s="27" t="str">
        <f>IF(G360="","",INDEX(DM_DOI_TUONG!C:C,MATCH(G360,DM_DOI_TUONG!B:B,0)))</f>
        <v>Công ty CP Tuấn Ân Long An</v>
      </c>
      <c r="I360" s="69" t="str">
        <f>IFERROR(INDEX(DM_NGHIEP_VU!D:D,MATCH(J360&amp;K360,DM_NGHIEP_VU!G:G,0)),"")</f>
        <v>Nhập kho - nhập mua hàng ghi nhận công nợ</v>
      </c>
      <c r="J360" s="29" t="s">
        <v>4977</v>
      </c>
      <c r="K360" s="29" t="s">
        <v>4494</v>
      </c>
      <c r="L360" s="26">
        <v>0</v>
      </c>
      <c r="M360" s="26" t="s">
        <v>4547</v>
      </c>
      <c r="N360" s="26">
        <v>0</v>
      </c>
      <c r="O360" s="7">
        <f t="shared" si="15"/>
        <v>0</v>
      </c>
      <c r="P360" s="52">
        <v>0.1</v>
      </c>
      <c r="Q360" s="7">
        <f t="shared" si="16"/>
        <v>0</v>
      </c>
      <c r="R360" s="7">
        <f t="shared" si="17"/>
        <v>0</v>
      </c>
      <c r="S360" s="23" t="s">
        <v>4542</v>
      </c>
      <c r="T360" s="23"/>
      <c r="U360" s="23"/>
      <c r="V360" s="23"/>
      <c r="W360" s="74"/>
    </row>
    <row r="361" spans="1:23" x14ac:dyDescent="0.25">
      <c r="A361" s="81">
        <v>45301</v>
      </c>
      <c r="B361" s="6" t="s">
        <v>2708</v>
      </c>
      <c r="C361" s="100" t="s">
        <v>5368</v>
      </c>
      <c r="D361" s="21" t="s">
        <v>4554</v>
      </c>
      <c r="E361" s="23" t="s">
        <v>11</v>
      </c>
      <c r="F361" s="27" t="str">
        <f>IF(E361="","",INDEX(DM_HANG_HOA!B:B,MATCH(E361,DM_HANG_HOA!A:A,0)))</f>
        <v>Fuselink 20K - Tuấn Ân</v>
      </c>
      <c r="G361" s="26" t="s">
        <v>4545</v>
      </c>
      <c r="H361" s="27" t="str">
        <f>IF(G361="","",INDEX(DM_DOI_TUONG!C:C,MATCH(G361,DM_DOI_TUONG!B:B,0)))</f>
        <v>Công ty CP Tuấn Ân Long An</v>
      </c>
      <c r="I361" s="69" t="str">
        <f>IFERROR(INDEX(DM_NGHIEP_VU!D:D,MATCH(J361&amp;K361,DM_NGHIEP_VU!G:G,0)),"")</f>
        <v>Nhập kho - nhập mua hàng ghi nhận công nợ</v>
      </c>
      <c r="J361" s="29" t="s">
        <v>4977</v>
      </c>
      <c r="K361" s="29" t="s">
        <v>4494</v>
      </c>
      <c r="L361" s="26">
        <v>0</v>
      </c>
      <c r="M361" s="26" t="s">
        <v>4547</v>
      </c>
      <c r="N361" s="26">
        <v>0</v>
      </c>
      <c r="O361" s="7">
        <f t="shared" si="15"/>
        <v>0</v>
      </c>
      <c r="P361" s="52">
        <v>0.08</v>
      </c>
      <c r="Q361" s="7">
        <f t="shared" si="16"/>
        <v>0</v>
      </c>
      <c r="R361" s="7">
        <f t="shared" si="17"/>
        <v>0</v>
      </c>
      <c r="S361" s="23" t="s">
        <v>4543</v>
      </c>
      <c r="T361" s="23"/>
      <c r="U361" s="23"/>
      <c r="V361" s="23"/>
      <c r="W361" s="74"/>
    </row>
    <row r="362" spans="1:23" x14ac:dyDescent="0.25">
      <c r="A362" s="81">
        <v>45301</v>
      </c>
      <c r="B362" s="6" t="s">
        <v>2708</v>
      </c>
      <c r="C362" s="100" t="s">
        <v>5368</v>
      </c>
      <c r="D362" s="21" t="s">
        <v>4554</v>
      </c>
      <c r="E362" s="23" t="s">
        <v>1616</v>
      </c>
      <c r="F362" s="27" t="str">
        <f>IF(E362="","",INDEX(DM_HANG_HOA!B:B,MATCH(E362,DM_HANG_HOA!A:A,0)))</f>
        <v>Ống nối ON-ACSR 50mm2 (ống nhôm dài 390mm, ống sắt dài 120mm)</v>
      </c>
      <c r="G362" s="26" t="s">
        <v>4545</v>
      </c>
      <c r="H362" s="27" t="str">
        <f>IF(G362="","",INDEX(DM_DOI_TUONG!C:C,MATCH(G362,DM_DOI_TUONG!B:B,0)))</f>
        <v>Công ty CP Tuấn Ân Long An</v>
      </c>
      <c r="I362" s="69" t="str">
        <f>IFERROR(INDEX(DM_NGHIEP_VU!D:D,MATCH(J362&amp;K362,DM_NGHIEP_VU!G:G,0)),"")</f>
        <v>Nhập kho - nhập mua hàng ghi nhận công nợ</v>
      </c>
      <c r="J362" s="29" t="s">
        <v>4977</v>
      </c>
      <c r="K362" s="29" t="s">
        <v>4494</v>
      </c>
      <c r="L362" s="26">
        <v>0</v>
      </c>
      <c r="M362" s="26" t="s">
        <v>4547</v>
      </c>
      <c r="N362" s="26">
        <v>0</v>
      </c>
      <c r="O362" s="7">
        <f t="shared" si="15"/>
        <v>0</v>
      </c>
      <c r="P362" s="52">
        <v>0.1</v>
      </c>
      <c r="Q362" s="7">
        <f t="shared" si="16"/>
        <v>0</v>
      </c>
      <c r="R362" s="7">
        <f t="shared" si="17"/>
        <v>0</v>
      </c>
      <c r="S362" s="23" t="s">
        <v>4544</v>
      </c>
      <c r="T362" s="23"/>
      <c r="U362" s="23"/>
      <c r="V362" s="23"/>
      <c r="W362" s="74"/>
    </row>
    <row r="363" spans="1:23" x14ac:dyDescent="0.25">
      <c r="A363" s="81">
        <v>45322</v>
      </c>
      <c r="B363" s="6" t="s">
        <v>2708</v>
      </c>
      <c r="C363" s="100" t="s">
        <v>5369</v>
      </c>
      <c r="D363" s="21" t="s">
        <v>4554</v>
      </c>
      <c r="E363" s="23" t="s">
        <v>2591</v>
      </c>
      <c r="F363" s="27" t="str">
        <f>IF(E363="","",INDEX(DM_HANG_HOA!B:B,MATCH(E363,DM_HANG_HOA!A:A,0)))</f>
        <v>Giáp buộc cổ sứ đôi composite PDST 2175SC-C, đường kính cáp 18.5 - 23.4mm (35- 50mm2), bán dẫn</v>
      </c>
      <c r="G363" s="26" t="s">
        <v>4545</v>
      </c>
      <c r="H363" s="27" t="str">
        <f>IF(G363="","",INDEX(DM_DOI_TUONG!C:C,MATCH(G363,DM_DOI_TUONG!B:B,0)))</f>
        <v>Công ty CP Tuấn Ân Long An</v>
      </c>
      <c r="I363" s="69" t="str">
        <f>IFERROR(INDEX(DM_NGHIEP_VU!D:D,MATCH(J363&amp;K363,DM_NGHIEP_VU!G:G,0)),"")</f>
        <v>Nhập kho - nhập mua hàng ghi nhận công nợ</v>
      </c>
      <c r="J363" s="29" t="s">
        <v>4977</v>
      </c>
      <c r="K363" s="29" t="s">
        <v>4494</v>
      </c>
      <c r="L363" s="26">
        <v>20</v>
      </c>
      <c r="M363" s="26" t="s">
        <v>4547</v>
      </c>
      <c r="N363" s="26">
        <v>83000</v>
      </c>
      <c r="O363" s="7">
        <f t="shared" si="15"/>
        <v>1660000</v>
      </c>
      <c r="P363" s="52">
        <v>0.08</v>
      </c>
      <c r="Q363" s="7">
        <f t="shared" si="16"/>
        <v>132800</v>
      </c>
      <c r="R363" s="7">
        <f t="shared" si="17"/>
        <v>1792800</v>
      </c>
      <c r="S363" s="23"/>
      <c r="T363" s="23"/>
      <c r="U363" s="23"/>
      <c r="V363" s="23"/>
      <c r="W363" s="74"/>
    </row>
    <row r="364" spans="1:23" x14ac:dyDescent="0.25">
      <c r="A364" s="81">
        <v>45322</v>
      </c>
      <c r="B364" s="6" t="s">
        <v>2708</v>
      </c>
      <c r="C364" s="100" t="s">
        <v>5369</v>
      </c>
      <c r="D364" s="21" t="s">
        <v>4554</v>
      </c>
      <c r="E364" s="23" t="s">
        <v>145</v>
      </c>
      <c r="F364" s="27" t="str">
        <f>IF(E364="","",INDEX(DM_HANG_HOA!B:B,MATCH(E364,DM_HANG_HOA!A:A,0)))</f>
        <v>Bộ sào thao tác  DS 24KV - 35KV ngoài trời, dài 8 mét (boulon nhúng kẽm)</v>
      </c>
      <c r="G364" s="26" t="s">
        <v>4545</v>
      </c>
      <c r="H364" s="27" t="str">
        <f>IF(G364="","",INDEX(DM_DOI_TUONG!C:C,MATCH(G364,DM_DOI_TUONG!B:B,0)))</f>
        <v>Công ty CP Tuấn Ân Long An</v>
      </c>
      <c r="I364" s="69" t="str">
        <f>IFERROR(INDEX(DM_NGHIEP_VU!D:D,MATCH(J364&amp;K364,DM_NGHIEP_VU!G:G,0)),"")</f>
        <v>Nhập kho - nhập mua hàng ghi nhận công nợ</v>
      </c>
      <c r="J364" s="29" t="s">
        <v>4977</v>
      </c>
      <c r="K364" s="29" t="s">
        <v>4494</v>
      </c>
      <c r="L364" s="26">
        <v>1</v>
      </c>
      <c r="M364" s="26" t="s">
        <v>4547</v>
      </c>
      <c r="N364" s="26">
        <v>1517000</v>
      </c>
      <c r="O364" s="7">
        <f t="shared" si="15"/>
        <v>1517000</v>
      </c>
      <c r="P364" s="52">
        <v>0.08</v>
      </c>
      <c r="Q364" s="7">
        <f t="shared" si="16"/>
        <v>121360</v>
      </c>
      <c r="R364" s="7">
        <f t="shared" si="17"/>
        <v>1638360</v>
      </c>
      <c r="S364" s="23"/>
      <c r="T364" s="23"/>
      <c r="U364" s="23"/>
      <c r="V364" s="23"/>
      <c r="W364" s="74"/>
    </row>
    <row r="365" spans="1:23" x14ac:dyDescent="0.25">
      <c r="A365" s="81">
        <v>45322</v>
      </c>
      <c r="B365" s="6" t="s">
        <v>2708</v>
      </c>
      <c r="C365" s="100" t="s">
        <v>5369</v>
      </c>
      <c r="D365" s="21" t="s">
        <v>4554</v>
      </c>
      <c r="E365" s="23" t="s">
        <v>1097</v>
      </c>
      <c r="F365" s="27" t="str">
        <f>IF(E365="","",INDEX(DM_HANG_HOA!B:B,MATCH(E365,DM_HANG_HOA!A:A,0)))</f>
        <v>Cosse ép Cu-Al  50mm2-N-TA dài 64mm chiều dài ép dây 36mm</v>
      </c>
      <c r="G365" s="26" t="s">
        <v>4545</v>
      </c>
      <c r="H365" s="27" t="str">
        <f>IF(G365="","",INDEX(DM_DOI_TUONG!C:C,MATCH(G365,DM_DOI_TUONG!B:B,0)))</f>
        <v>Công ty CP Tuấn Ân Long An</v>
      </c>
      <c r="I365" s="69" t="str">
        <f>IFERROR(INDEX(DM_NGHIEP_VU!D:D,MATCH(J365&amp;K365,DM_NGHIEP_VU!G:G,0)),"")</f>
        <v>Nhập kho - nhập mua hàng ghi nhận công nợ</v>
      </c>
      <c r="J365" s="29" t="s">
        <v>4977</v>
      </c>
      <c r="K365" s="29" t="s">
        <v>4494</v>
      </c>
      <c r="L365" s="26">
        <v>10</v>
      </c>
      <c r="M365" s="26" t="s">
        <v>4547</v>
      </c>
      <c r="N365" s="26">
        <v>17700</v>
      </c>
      <c r="O365" s="7">
        <f t="shared" si="15"/>
        <v>177000</v>
      </c>
      <c r="P365" s="52">
        <v>0.1</v>
      </c>
      <c r="Q365" s="7">
        <f t="shared" si="16"/>
        <v>17700</v>
      </c>
      <c r="R365" s="7">
        <f t="shared" si="17"/>
        <v>194700</v>
      </c>
      <c r="S365" s="23"/>
      <c r="T365" s="23"/>
      <c r="U365" s="23"/>
      <c r="V365" s="23"/>
      <c r="W365" s="74"/>
    </row>
    <row r="366" spans="1:23" x14ac:dyDescent="0.25">
      <c r="A366" s="81">
        <v>45322</v>
      </c>
      <c r="B366" s="6" t="s">
        <v>2708</v>
      </c>
      <c r="C366" s="100" t="s">
        <v>5369</v>
      </c>
      <c r="D366" s="21" t="s">
        <v>4554</v>
      </c>
      <c r="E366" s="23" t="s">
        <v>1097</v>
      </c>
      <c r="F366" s="27" t="str">
        <f>IF(E366="","",INDEX(DM_HANG_HOA!B:B,MATCH(E366,DM_HANG_HOA!A:A,0)))</f>
        <v>Cosse ép Cu-Al  50mm2-N-TA dài 64mm chiều dài ép dây 36mm</v>
      </c>
      <c r="G366" s="26" t="s">
        <v>4545</v>
      </c>
      <c r="H366" s="27" t="str">
        <f>IF(G366="","",INDEX(DM_DOI_TUONG!C:C,MATCH(G366,DM_DOI_TUONG!B:B,0)))</f>
        <v>Công ty CP Tuấn Ân Long An</v>
      </c>
      <c r="I366" s="69" t="str">
        <f>IFERROR(INDEX(DM_NGHIEP_VU!D:D,MATCH(J366&amp;K366,DM_NGHIEP_VU!G:G,0)),"")</f>
        <v>Nhập kho - nhập mua hàng ghi nhận công nợ</v>
      </c>
      <c r="J366" s="29" t="s">
        <v>4977</v>
      </c>
      <c r="K366" s="29" t="s">
        <v>4494</v>
      </c>
      <c r="L366" s="26">
        <v>100</v>
      </c>
      <c r="M366" s="26" t="s">
        <v>4547</v>
      </c>
      <c r="N366" s="26">
        <v>16700</v>
      </c>
      <c r="O366" s="7">
        <f t="shared" si="15"/>
        <v>1670000</v>
      </c>
      <c r="P366" s="52">
        <v>0.1</v>
      </c>
      <c r="Q366" s="7">
        <f t="shared" si="16"/>
        <v>167000</v>
      </c>
      <c r="R366" s="7">
        <f t="shared" si="17"/>
        <v>1837000</v>
      </c>
      <c r="S366" s="23"/>
      <c r="T366" s="23"/>
      <c r="U366" s="23"/>
      <c r="V366" s="23"/>
      <c r="W366" s="74"/>
    </row>
    <row r="367" spans="1:23" x14ac:dyDescent="0.25">
      <c r="A367" s="81">
        <v>45323</v>
      </c>
      <c r="B367" s="6" t="s">
        <v>2708</v>
      </c>
      <c r="C367" s="100" t="s">
        <v>5370</v>
      </c>
      <c r="D367" s="21" t="s">
        <v>4554</v>
      </c>
      <c r="E367" s="23" t="s">
        <v>2535</v>
      </c>
      <c r="F367" s="27" t="str">
        <f>IF(E367="","",INDEX(DM_HANG_HOA!B:B,MATCH(E367,DM_HANG_HOA!A:A,0)))</f>
        <v>Giáp buộc đầu sứ đơn composite PTT1202-C, đường kính cáp 18,5 ÷ 23,4mm (35-50mm2)</v>
      </c>
      <c r="G367" s="26" t="s">
        <v>4545</v>
      </c>
      <c r="H367" s="27" t="str">
        <f>IF(G367="","",INDEX(DM_DOI_TUONG!C:C,MATCH(G367,DM_DOI_TUONG!B:B,0)))</f>
        <v>Công ty CP Tuấn Ân Long An</v>
      </c>
      <c r="I367" s="69" t="str">
        <f>IFERROR(INDEX(DM_NGHIEP_VU!D:D,MATCH(J367&amp;K367,DM_NGHIEP_VU!G:G,0)),"")</f>
        <v>Nhập kho - nhập mua hàng ghi nhận công nợ</v>
      </c>
      <c r="J367" s="29" t="s">
        <v>4977</v>
      </c>
      <c r="K367" s="29" t="s">
        <v>4494</v>
      </c>
      <c r="L367" s="26">
        <v>972</v>
      </c>
      <c r="M367" s="26" t="s">
        <v>4547</v>
      </c>
      <c r="N367" s="26">
        <v>21500</v>
      </c>
      <c r="O367" s="7">
        <f t="shared" si="15"/>
        <v>20898000</v>
      </c>
      <c r="P367" s="52">
        <v>0.08</v>
      </c>
      <c r="Q367" s="7">
        <f t="shared" si="16"/>
        <v>1671840</v>
      </c>
      <c r="R367" s="7">
        <f t="shared" si="17"/>
        <v>22569840</v>
      </c>
      <c r="S367" s="23">
        <v>332</v>
      </c>
      <c r="T367" s="23"/>
      <c r="U367" s="23"/>
      <c r="V367" s="23"/>
      <c r="W367" s="74"/>
    </row>
    <row r="368" spans="1:23" x14ac:dyDescent="0.25">
      <c r="A368" s="81">
        <v>45323</v>
      </c>
      <c r="B368" s="6" t="s">
        <v>2708</v>
      </c>
      <c r="C368" s="100" t="s">
        <v>5370</v>
      </c>
      <c r="D368" s="21" t="s">
        <v>4554</v>
      </c>
      <c r="E368" s="23" t="s">
        <v>2536</v>
      </c>
      <c r="F368" s="27" t="str">
        <f>IF(E368="","",INDEX(DM_HANG_HOA!B:B,MATCH(E368,DM_HANG_HOA!A:A,0)))</f>
        <v>Giáp buộc đầu sứ đơn composite PTT1203-C, đường kính cáp 23,4 ÷ 27,9mm (70-95mm2)</v>
      </c>
      <c r="G368" s="26" t="s">
        <v>4545</v>
      </c>
      <c r="H368" s="27" t="str">
        <f>IF(G368="","",INDEX(DM_DOI_TUONG!C:C,MATCH(G368,DM_DOI_TUONG!B:B,0)))</f>
        <v>Công ty CP Tuấn Ân Long An</v>
      </c>
      <c r="I368" s="69" t="str">
        <f>IFERROR(INDEX(DM_NGHIEP_VU!D:D,MATCH(J368&amp;K368,DM_NGHIEP_VU!G:G,0)),"")</f>
        <v>Nhập kho - nhập mua hàng ghi nhận công nợ</v>
      </c>
      <c r="J368" s="29" t="s">
        <v>4977</v>
      </c>
      <c r="K368" s="29" t="s">
        <v>4494</v>
      </c>
      <c r="L368" s="26">
        <v>1</v>
      </c>
      <c r="M368" s="26" t="s">
        <v>4547</v>
      </c>
      <c r="N368" s="26">
        <v>24700</v>
      </c>
      <c r="O368" s="7">
        <f t="shared" si="15"/>
        <v>24700</v>
      </c>
      <c r="P368" s="52">
        <v>0.08</v>
      </c>
      <c r="Q368" s="7">
        <f t="shared" si="16"/>
        <v>1976</v>
      </c>
      <c r="R368" s="7">
        <f t="shared" si="17"/>
        <v>26676</v>
      </c>
      <c r="S368" s="23">
        <v>332</v>
      </c>
      <c r="T368" s="23"/>
      <c r="U368" s="23"/>
      <c r="V368" s="23"/>
      <c r="W368" s="74"/>
    </row>
    <row r="369" spans="1:23" x14ac:dyDescent="0.25">
      <c r="A369" s="81">
        <v>45323</v>
      </c>
      <c r="B369" s="6" t="s">
        <v>2708</v>
      </c>
      <c r="C369" s="100" t="s">
        <v>5370</v>
      </c>
      <c r="D369" s="21" t="s">
        <v>4554</v>
      </c>
      <c r="E369" s="23" t="s">
        <v>557</v>
      </c>
      <c r="F369" s="27" t="str">
        <f>IF(E369="","",INDEX(DM_HANG_HOA!B:B,MATCH(E369,DM_HANG_HOA!A:A,0)))</f>
        <v xml:space="preserve">Nối bọc  IPC 150-240,  Vỏ cách điện dầy 1-3mm,  50 - 150 / 95 - 240, 2 boulon M10 nhựa </v>
      </c>
      <c r="G369" s="26" t="s">
        <v>4545</v>
      </c>
      <c r="H369" s="27" t="str">
        <f>IF(G369="","",INDEX(DM_DOI_TUONG!C:C,MATCH(G369,DM_DOI_TUONG!B:B,0)))</f>
        <v>Công ty CP Tuấn Ân Long An</v>
      </c>
      <c r="I369" s="69" t="str">
        <f>IFERROR(INDEX(DM_NGHIEP_VU!D:D,MATCH(J369&amp;K369,DM_NGHIEP_VU!G:G,0)),"")</f>
        <v>Nhập kho - nhập mua hàng ghi nhận công nợ</v>
      </c>
      <c r="J369" s="29" t="s">
        <v>4977</v>
      </c>
      <c r="K369" s="29" t="s">
        <v>4494</v>
      </c>
      <c r="L369" s="26">
        <v>9</v>
      </c>
      <c r="M369" s="26" t="s">
        <v>4547</v>
      </c>
      <c r="N369" s="26">
        <v>103700</v>
      </c>
      <c r="O369" s="7">
        <f t="shared" si="15"/>
        <v>933300</v>
      </c>
      <c r="P369" s="52">
        <v>0.08</v>
      </c>
      <c r="Q369" s="7">
        <f t="shared" si="16"/>
        <v>74664</v>
      </c>
      <c r="R369" s="7">
        <f t="shared" si="17"/>
        <v>1007964</v>
      </c>
      <c r="S369" s="23">
        <v>334</v>
      </c>
      <c r="T369" s="23"/>
      <c r="U369" s="23"/>
      <c r="V369" s="23"/>
      <c r="W369" s="74"/>
    </row>
    <row r="370" spans="1:23" x14ac:dyDescent="0.25">
      <c r="A370" s="81">
        <v>45323</v>
      </c>
      <c r="B370" s="6" t="s">
        <v>2708</v>
      </c>
      <c r="C370" s="100" t="s">
        <v>5370</v>
      </c>
      <c r="D370" s="21" t="s">
        <v>4554</v>
      </c>
      <c r="E370" s="23" t="s">
        <v>72</v>
      </c>
      <c r="F370" s="27" t="str">
        <f>IF(E370="","",INDEX(DM_HANG_HOA!B:B,MATCH(E370,DM_HANG_HOA!A:A,0)))</f>
        <v>FCO 100A - 27KV - 150KV BIL - Polymer (không bass)</v>
      </c>
      <c r="G370" s="26" t="s">
        <v>4545</v>
      </c>
      <c r="H370" s="27" t="str">
        <f>IF(G370="","",INDEX(DM_DOI_TUONG!C:C,MATCH(G370,DM_DOI_TUONG!B:B,0)))</f>
        <v>Công ty CP Tuấn Ân Long An</v>
      </c>
      <c r="I370" s="69" t="str">
        <f>IFERROR(INDEX(DM_NGHIEP_VU!D:D,MATCH(J370&amp;K370,DM_NGHIEP_VU!G:G,0)),"")</f>
        <v>Nhập kho - nhập mua hàng ghi nhận công nợ</v>
      </c>
      <c r="J370" s="29" t="s">
        <v>4977</v>
      </c>
      <c r="K370" s="29" t="s">
        <v>4494</v>
      </c>
      <c r="L370" s="26">
        <v>12</v>
      </c>
      <c r="M370" s="26" t="s">
        <v>4547</v>
      </c>
      <c r="N370" s="26">
        <v>960700</v>
      </c>
      <c r="O370" s="7">
        <f t="shared" si="15"/>
        <v>11528400</v>
      </c>
      <c r="P370" s="52">
        <v>0.08</v>
      </c>
      <c r="Q370" s="7">
        <f t="shared" si="16"/>
        <v>922272</v>
      </c>
      <c r="R370" s="7">
        <f t="shared" si="17"/>
        <v>12450672</v>
      </c>
      <c r="S370" s="23">
        <v>334</v>
      </c>
      <c r="T370" s="23"/>
      <c r="U370" s="23"/>
      <c r="V370" s="23"/>
      <c r="W370" s="74"/>
    </row>
    <row r="371" spans="1:23" x14ac:dyDescent="0.25">
      <c r="A371" s="81">
        <v>45323</v>
      </c>
      <c r="B371" s="6" t="s">
        <v>2708</v>
      </c>
      <c r="C371" s="100" t="s">
        <v>5370</v>
      </c>
      <c r="D371" s="21" t="s">
        <v>4554</v>
      </c>
      <c r="E371" s="23" t="s">
        <v>78</v>
      </c>
      <c r="F371" s="27" t="str">
        <f>IF(E371="","",INDEX(DM_HANG_HOA!B:B,MATCH(E371,DM_HANG_HOA!A:A,0)))</f>
        <v>Bass FCO</v>
      </c>
      <c r="G371" s="26" t="s">
        <v>4545</v>
      </c>
      <c r="H371" s="27" t="str">
        <f>IF(G371="","",INDEX(DM_DOI_TUONG!C:C,MATCH(G371,DM_DOI_TUONG!B:B,0)))</f>
        <v>Công ty CP Tuấn Ân Long An</v>
      </c>
      <c r="I371" s="69" t="str">
        <f>IFERROR(INDEX(DM_NGHIEP_VU!D:D,MATCH(J371&amp;K371,DM_NGHIEP_VU!G:G,0)),"")</f>
        <v>Nhập kho - nhập mua hàng ghi nhận công nợ</v>
      </c>
      <c r="J371" s="29" t="s">
        <v>4977</v>
      </c>
      <c r="K371" s="29" t="s">
        <v>4494</v>
      </c>
      <c r="L371" s="26">
        <v>12</v>
      </c>
      <c r="M371" s="26" t="s">
        <v>4547</v>
      </c>
      <c r="N371" s="26">
        <v>52800</v>
      </c>
      <c r="O371" s="7">
        <f t="shared" si="15"/>
        <v>633600</v>
      </c>
      <c r="P371" s="52">
        <v>0.08</v>
      </c>
      <c r="Q371" s="7">
        <f t="shared" si="16"/>
        <v>50688</v>
      </c>
      <c r="R371" s="7">
        <f t="shared" si="17"/>
        <v>684288</v>
      </c>
      <c r="S371" s="23">
        <v>334</v>
      </c>
      <c r="T371" s="23"/>
      <c r="U371" s="23"/>
      <c r="V371" s="23"/>
      <c r="W371" s="74"/>
    </row>
    <row r="372" spans="1:23" x14ac:dyDescent="0.25">
      <c r="A372" s="81">
        <v>45323</v>
      </c>
      <c r="B372" s="6" t="s">
        <v>2708</v>
      </c>
      <c r="C372" s="100" t="s">
        <v>5370</v>
      </c>
      <c r="D372" s="21" t="s">
        <v>4554</v>
      </c>
      <c r="E372" s="23" t="s">
        <v>96</v>
      </c>
      <c r="F372" s="27" t="str">
        <f>IF(E372="","",INDEX(DM_HANG_HOA!B:B,MATCH(E372,DM_HANG_HOA!A:A,0)))</f>
        <v>LA 18KV - MCOV  15.3 - 10KA</v>
      </c>
      <c r="G372" s="26" t="s">
        <v>4545</v>
      </c>
      <c r="H372" s="27" t="str">
        <f>IF(G372="","",INDEX(DM_DOI_TUONG!C:C,MATCH(G372,DM_DOI_TUONG!B:B,0)))</f>
        <v>Công ty CP Tuấn Ân Long An</v>
      </c>
      <c r="I372" s="69" t="str">
        <f>IFERROR(INDEX(DM_NGHIEP_VU!D:D,MATCH(J372&amp;K372,DM_NGHIEP_VU!G:G,0)),"")</f>
        <v>Nhập kho - nhập mua hàng ghi nhận công nợ</v>
      </c>
      <c r="J372" s="29" t="s">
        <v>4977</v>
      </c>
      <c r="K372" s="29" t="s">
        <v>4494</v>
      </c>
      <c r="L372" s="26">
        <v>12</v>
      </c>
      <c r="M372" s="26" t="s">
        <v>4547</v>
      </c>
      <c r="N372" s="26">
        <v>732500</v>
      </c>
      <c r="O372" s="7">
        <f t="shared" si="15"/>
        <v>8790000</v>
      </c>
      <c r="P372" s="52">
        <v>0.08</v>
      </c>
      <c r="Q372" s="7">
        <f t="shared" si="16"/>
        <v>703200</v>
      </c>
      <c r="R372" s="7">
        <f t="shared" si="17"/>
        <v>9493200</v>
      </c>
      <c r="S372" s="23">
        <v>334</v>
      </c>
      <c r="T372" s="23"/>
      <c r="U372" s="23"/>
      <c r="V372" s="23"/>
      <c r="W372" s="74"/>
    </row>
    <row r="373" spans="1:23" x14ac:dyDescent="0.25">
      <c r="A373" s="81">
        <v>45323</v>
      </c>
      <c r="B373" s="6" t="s">
        <v>2708</v>
      </c>
      <c r="C373" s="100" t="s">
        <v>5371</v>
      </c>
      <c r="D373" s="21" t="s">
        <v>5410</v>
      </c>
      <c r="E373" s="23" t="s">
        <v>557</v>
      </c>
      <c r="F373" s="27" t="str">
        <f>IF(E373="","",INDEX(DM_HANG_HOA!B:B,MATCH(E373,DM_HANG_HOA!A:A,0)))</f>
        <v xml:space="preserve">Nối bọc  IPC 150-240,  Vỏ cách điện dầy 1-3mm,  50 - 150 / 95 - 240, 2 boulon M10 nhựa </v>
      </c>
      <c r="G373" s="26" t="s">
        <v>2727</v>
      </c>
      <c r="H373" s="27" t="str">
        <f>IF(G373="","",INDEX(DM_DOI_TUONG!C:C,MATCH(G373,DM_DOI_TUONG!B:B,0)))</f>
        <v>Công ty TNHH Tuấn Ân Đồng Nai</v>
      </c>
      <c r="I373" s="69" t="str">
        <f>IFERROR(INDEX(DM_NGHIEP_VU!D:D,MATCH(J373&amp;K373,DM_NGHIEP_VU!G:G,0)),"")</f>
        <v>Nhập kho - thu hàng phải thu khác</v>
      </c>
      <c r="J373" s="29" t="s">
        <v>4977</v>
      </c>
      <c r="K373" s="29" t="s">
        <v>5409</v>
      </c>
      <c r="L373" s="26">
        <v>9</v>
      </c>
      <c r="M373" s="26" t="s">
        <v>4548</v>
      </c>
      <c r="N373" s="26">
        <v>103700</v>
      </c>
      <c r="O373" s="7">
        <f t="shared" si="15"/>
        <v>933300</v>
      </c>
      <c r="P373" s="52"/>
      <c r="Q373" s="7">
        <f t="shared" si="16"/>
        <v>0</v>
      </c>
      <c r="R373" s="7">
        <f t="shared" si="17"/>
        <v>933300</v>
      </c>
      <c r="S373" s="23"/>
      <c r="T373" s="23"/>
      <c r="U373" s="23"/>
      <c r="V373" s="23"/>
      <c r="W373" s="74"/>
    </row>
    <row r="374" spans="1:23" x14ac:dyDescent="0.25">
      <c r="A374" s="81">
        <v>45338</v>
      </c>
      <c r="B374" s="6" t="s">
        <v>2708</v>
      </c>
      <c r="C374" s="100" t="s">
        <v>5372</v>
      </c>
      <c r="D374" s="21" t="s">
        <v>4554</v>
      </c>
      <c r="E374" s="23" t="s">
        <v>72</v>
      </c>
      <c r="F374" s="27" t="str">
        <f>IF(E374="","",INDEX(DM_HANG_HOA!B:B,MATCH(E374,DM_HANG_HOA!A:A,0)))</f>
        <v>FCO 100A - 27KV - 150KV BIL - Polymer (không bass)</v>
      </c>
      <c r="G374" s="26" t="s">
        <v>4545</v>
      </c>
      <c r="H374" s="27" t="str">
        <f>IF(G374="","",INDEX(DM_DOI_TUONG!C:C,MATCH(G374,DM_DOI_TUONG!B:B,0)))</f>
        <v>Công ty CP Tuấn Ân Long An</v>
      </c>
      <c r="I374" s="69" t="str">
        <f>IFERROR(INDEX(DM_NGHIEP_VU!D:D,MATCH(J374&amp;K374,DM_NGHIEP_VU!G:G,0)),"")</f>
        <v>Nhập kho - nhập mua hàng ghi nhận công nợ</v>
      </c>
      <c r="J374" s="29" t="s">
        <v>4977</v>
      </c>
      <c r="K374" s="29" t="s">
        <v>4494</v>
      </c>
      <c r="L374" s="26">
        <v>30</v>
      </c>
      <c r="M374" s="26" t="s">
        <v>4547</v>
      </c>
      <c r="N374" s="26">
        <v>960700</v>
      </c>
      <c r="O374" s="7">
        <f t="shared" si="15"/>
        <v>28821000</v>
      </c>
      <c r="P374" s="52">
        <v>0.08</v>
      </c>
      <c r="Q374" s="7">
        <f t="shared" si="16"/>
        <v>2305680</v>
      </c>
      <c r="R374" s="7">
        <f t="shared" si="17"/>
        <v>31126680</v>
      </c>
      <c r="S374" s="23">
        <v>343</v>
      </c>
      <c r="T374" s="23"/>
      <c r="U374" s="23"/>
      <c r="V374" s="23"/>
      <c r="W374" s="74"/>
    </row>
    <row r="375" spans="1:23" x14ac:dyDescent="0.25">
      <c r="A375" s="81">
        <v>45338</v>
      </c>
      <c r="B375" s="6" t="s">
        <v>2708</v>
      </c>
      <c r="C375" s="100" t="s">
        <v>5372</v>
      </c>
      <c r="D375" s="21" t="s">
        <v>4554</v>
      </c>
      <c r="E375" s="23" t="s">
        <v>78</v>
      </c>
      <c r="F375" s="27" t="str">
        <f>IF(E375="","",INDEX(DM_HANG_HOA!B:B,MATCH(E375,DM_HANG_HOA!A:A,0)))</f>
        <v>Bass FCO</v>
      </c>
      <c r="G375" s="26" t="s">
        <v>4545</v>
      </c>
      <c r="H375" s="27" t="str">
        <f>IF(G375="","",INDEX(DM_DOI_TUONG!C:C,MATCH(G375,DM_DOI_TUONG!B:B,0)))</f>
        <v>Công ty CP Tuấn Ân Long An</v>
      </c>
      <c r="I375" s="69" t="str">
        <f>IFERROR(INDEX(DM_NGHIEP_VU!D:D,MATCH(J375&amp;K375,DM_NGHIEP_VU!G:G,0)),"")</f>
        <v>Nhập kho - nhập mua hàng ghi nhận công nợ</v>
      </c>
      <c r="J375" s="29" t="s">
        <v>4977</v>
      </c>
      <c r="K375" s="29" t="s">
        <v>4494</v>
      </c>
      <c r="L375" s="26">
        <v>30</v>
      </c>
      <c r="M375" s="26" t="s">
        <v>4547</v>
      </c>
      <c r="N375" s="26">
        <v>52800</v>
      </c>
      <c r="O375" s="7">
        <f t="shared" si="15"/>
        <v>1584000</v>
      </c>
      <c r="P375" s="52">
        <v>0.08</v>
      </c>
      <c r="Q375" s="7">
        <f t="shared" si="16"/>
        <v>126720</v>
      </c>
      <c r="R375" s="7">
        <f t="shared" si="17"/>
        <v>1710720</v>
      </c>
      <c r="S375" s="23">
        <v>343</v>
      </c>
      <c r="T375" s="23"/>
      <c r="U375" s="23"/>
      <c r="V375" s="23"/>
      <c r="W375" s="74"/>
    </row>
    <row r="376" spans="1:23" x14ac:dyDescent="0.25">
      <c r="A376" s="81">
        <v>45338</v>
      </c>
      <c r="B376" s="6" t="s">
        <v>2708</v>
      </c>
      <c r="C376" s="100" t="s">
        <v>5372</v>
      </c>
      <c r="D376" s="21" t="s">
        <v>4554</v>
      </c>
      <c r="E376" s="23" t="s">
        <v>96</v>
      </c>
      <c r="F376" s="27" t="str">
        <f>IF(E376="","",INDEX(DM_HANG_HOA!B:B,MATCH(E376,DM_HANG_HOA!A:A,0)))</f>
        <v>LA 18KV - MCOV  15.3 - 10KA</v>
      </c>
      <c r="G376" s="26" t="s">
        <v>4545</v>
      </c>
      <c r="H376" s="27" t="str">
        <f>IF(G376="","",INDEX(DM_DOI_TUONG!C:C,MATCH(G376,DM_DOI_TUONG!B:B,0)))</f>
        <v>Công ty CP Tuấn Ân Long An</v>
      </c>
      <c r="I376" s="69" t="str">
        <f>IFERROR(INDEX(DM_NGHIEP_VU!D:D,MATCH(J376&amp;K376,DM_NGHIEP_VU!G:G,0)),"")</f>
        <v>Nhập kho - nhập mua hàng ghi nhận công nợ</v>
      </c>
      <c r="J376" s="29" t="s">
        <v>4977</v>
      </c>
      <c r="K376" s="29" t="s">
        <v>4494</v>
      </c>
      <c r="L376" s="26">
        <v>20</v>
      </c>
      <c r="M376" s="26" t="s">
        <v>4547</v>
      </c>
      <c r="N376" s="26">
        <v>732500</v>
      </c>
      <c r="O376" s="7">
        <f t="shared" si="15"/>
        <v>14650000</v>
      </c>
      <c r="P376" s="52">
        <v>0.08</v>
      </c>
      <c r="Q376" s="7">
        <f t="shared" si="16"/>
        <v>1172000</v>
      </c>
      <c r="R376" s="7">
        <f t="shared" si="17"/>
        <v>15822000</v>
      </c>
      <c r="S376" s="23">
        <v>343</v>
      </c>
      <c r="T376" s="23"/>
      <c r="U376" s="23"/>
      <c r="V376" s="23"/>
      <c r="W376" s="74"/>
    </row>
    <row r="377" spans="1:23" x14ac:dyDescent="0.25">
      <c r="A377" s="81">
        <v>45338</v>
      </c>
      <c r="B377" s="6" t="s">
        <v>2708</v>
      </c>
      <c r="C377" s="100" t="s">
        <v>5372</v>
      </c>
      <c r="D377" s="21" t="s">
        <v>4554</v>
      </c>
      <c r="E377" s="23" t="s">
        <v>460</v>
      </c>
      <c r="F377" s="27" t="str">
        <f>IF(E377="","",INDEX(DM_HANG_HOA!B:B,MATCH(E377,DM_HANG_HOA!A:A,0)))</f>
        <v xml:space="preserve">MCB   2 pha 32A  - 6KA -TA </v>
      </c>
      <c r="G377" s="26" t="s">
        <v>4545</v>
      </c>
      <c r="H377" s="27" t="str">
        <f>IF(G377="","",INDEX(DM_DOI_TUONG!C:C,MATCH(G377,DM_DOI_TUONG!B:B,0)))</f>
        <v>Công ty CP Tuấn Ân Long An</v>
      </c>
      <c r="I377" s="69" t="str">
        <f>IFERROR(INDEX(DM_NGHIEP_VU!D:D,MATCH(J377&amp;K377,DM_NGHIEP_VU!G:G,0)),"")</f>
        <v>Nhập kho - nhập mua hàng ghi nhận công nợ</v>
      </c>
      <c r="J377" s="29" t="s">
        <v>4977</v>
      </c>
      <c r="K377" s="29" t="s">
        <v>4494</v>
      </c>
      <c r="L377" s="26">
        <v>300</v>
      </c>
      <c r="M377" s="26" t="s">
        <v>4547</v>
      </c>
      <c r="N377" s="26">
        <v>45600</v>
      </c>
      <c r="O377" s="7">
        <f t="shared" si="15"/>
        <v>13680000</v>
      </c>
      <c r="P377" s="52">
        <v>0.08</v>
      </c>
      <c r="Q377" s="7">
        <f t="shared" si="16"/>
        <v>1094400</v>
      </c>
      <c r="R377" s="7">
        <f t="shared" si="17"/>
        <v>14774400</v>
      </c>
      <c r="S377" s="23">
        <v>343</v>
      </c>
      <c r="T377" s="23"/>
      <c r="U377" s="23"/>
      <c r="V377" s="23"/>
      <c r="W377" s="74"/>
    </row>
    <row r="378" spans="1:23" x14ac:dyDescent="0.25">
      <c r="A378" s="81">
        <v>45338</v>
      </c>
      <c r="B378" s="6" t="s">
        <v>2708</v>
      </c>
      <c r="C378" s="100" t="s">
        <v>5372</v>
      </c>
      <c r="D378" s="21" t="s">
        <v>4554</v>
      </c>
      <c r="E378" s="23" t="s">
        <v>463</v>
      </c>
      <c r="F378" s="27" t="str">
        <f>IF(E378="","",INDEX(DM_HANG_HOA!B:B,MATCH(E378,DM_HANG_HOA!A:A,0)))</f>
        <v xml:space="preserve">MCB   2 pha 63A  - 6KA -TA </v>
      </c>
      <c r="G378" s="26" t="s">
        <v>4545</v>
      </c>
      <c r="H378" s="27" t="str">
        <f>IF(G378="","",INDEX(DM_DOI_TUONG!C:C,MATCH(G378,DM_DOI_TUONG!B:B,0)))</f>
        <v>Công ty CP Tuấn Ân Long An</v>
      </c>
      <c r="I378" s="69" t="str">
        <f>IFERROR(INDEX(DM_NGHIEP_VU!D:D,MATCH(J378&amp;K378,DM_NGHIEP_VU!G:G,0)),"")</f>
        <v>Nhập kho - nhập mua hàng ghi nhận công nợ</v>
      </c>
      <c r="J378" s="29" t="s">
        <v>4977</v>
      </c>
      <c r="K378" s="29" t="s">
        <v>4494</v>
      </c>
      <c r="L378" s="26">
        <v>150</v>
      </c>
      <c r="M378" s="26" t="s">
        <v>4547</v>
      </c>
      <c r="N378" s="26">
        <v>57300</v>
      </c>
      <c r="O378" s="7">
        <f t="shared" si="15"/>
        <v>8595000</v>
      </c>
      <c r="P378" s="52">
        <v>0.08</v>
      </c>
      <c r="Q378" s="7">
        <f t="shared" si="16"/>
        <v>687600</v>
      </c>
      <c r="R378" s="7">
        <f t="shared" si="17"/>
        <v>9282600</v>
      </c>
      <c r="S378" s="23">
        <v>343</v>
      </c>
      <c r="T378" s="23"/>
      <c r="U378" s="23"/>
      <c r="V378" s="23"/>
      <c r="W378" s="74"/>
    </row>
    <row r="379" spans="1:23" x14ac:dyDescent="0.25">
      <c r="A379" s="81">
        <v>45338</v>
      </c>
      <c r="B379" s="6" t="s">
        <v>2708</v>
      </c>
      <c r="C379" s="100" t="s">
        <v>5372</v>
      </c>
      <c r="D379" s="21" t="s">
        <v>4554</v>
      </c>
      <c r="E379" s="23" t="s">
        <v>76</v>
      </c>
      <c r="F379" s="27" t="str">
        <f>IF(E379="","",INDEX(DM_HANG_HOA!B:B,MATCH(E379,DM_HANG_HOA!A:A,0)))</f>
        <v>LBFCO 100A - 27KV-150KV BIL - Polymer (không bass)</v>
      </c>
      <c r="G379" s="26" t="s">
        <v>4545</v>
      </c>
      <c r="H379" s="27" t="str">
        <f>IF(G379="","",INDEX(DM_DOI_TUONG!C:C,MATCH(G379,DM_DOI_TUONG!B:B,0)))</f>
        <v>Công ty CP Tuấn Ân Long An</v>
      </c>
      <c r="I379" s="69" t="str">
        <f>IFERROR(INDEX(DM_NGHIEP_VU!D:D,MATCH(J379&amp;K379,DM_NGHIEP_VU!G:G,0)),"")</f>
        <v>Nhập kho - nhập mua hàng ghi nhận công nợ</v>
      </c>
      <c r="J379" s="29" t="s">
        <v>4977</v>
      </c>
      <c r="K379" s="29" t="s">
        <v>4494</v>
      </c>
      <c r="L379" s="26">
        <v>12</v>
      </c>
      <c r="M379" s="26" t="s">
        <v>4547</v>
      </c>
      <c r="N379" s="26">
        <v>1302900</v>
      </c>
      <c r="O379" s="7">
        <f t="shared" si="15"/>
        <v>15634800</v>
      </c>
      <c r="P379" s="52">
        <v>0.08</v>
      </c>
      <c r="Q379" s="7">
        <f t="shared" si="16"/>
        <v>1250784</v>
      </c>
      <c r="R379" s="7">
        <f t="shared" si="17"/>
        <v>16885584</v>
      </c>
      <c r="S379" s="23">
        <v>343</v>
      </c>
      <c r="T379" s="23"/>
      <c r="U379" s="23"/>
      <c r="V379" s="23"/>
      <c r="W379" s="74"/>
    </row>
    <row r="380" spans="1:23" x14ac:dyDescent="0.25">
      <c r="A380" s="81">
        <v>45338</v>
      </c>
      <c r="B380" s="6" t="s">
        <v>2708</v>
      </c>
      <c r="C380" s="100" t="s">
        <v>5372</v>
      </c>
      <c r="D380" s="21" t="s">
        <v>4554</v>
      </c>
      <c r="E380" s="23" t="s">
        <v>78</v>
      </c>
      <c r="F380" s="27" t="str">
        <f>IF(E380="","",INDEX(DM_HANG_HOA!B:B,MATCH(E380,DM_HANG_HOA!A:A,0)))</f>
        <v>Bass FCO</v>
      </c>
      <c r="G380" s="26" t="s">
        <v>4545</v>
      </c>
      <c r="H380" s="27" t="str">
        <f>IF(G380="","",INDEX(DM_DOI_TUONG!C:C,MATCH(G380,DM_DOI_TUONG!B:B,0)))</f>
        <v>Công ty CP Tuấn Ân Long An</v>
      </c>
      <c r="I380" s="69" t="str">
        <f>IFERROR(INDEX(DM_NGHIEP_VU!D:D,MATCH(J380&amp;K380,DM_NGHIEP_VU!G:G,0)),"")</f>
        <v>Nhập kho - nhập mua hàng ghi nhận công nợ</v>
      </c>
      <c r="J380" s="29" t="s">
        <v>4977</v>
      </c>
      <c r="K380" s="29" t="s">
        <v>4494</v>
      </c>
      <c r="L380" s="26">
        <v>12</v>
      </c>
      <c r="M380" s="26" t="s">
        <v>4547</v>
      </c>
      <c r="N380" s="26">
        <v>52800</v>
      </c>
      <c r="O380" s="7">
        <f t="shared" si="15"/>
        <v>633600</v>
      </c>
      <c r="P380" s="52">
        <v>0.08</v>
      </c>
      <c r="Q380" s="7">
        <f t="shared" si="16"/>
        <v>50688</v>
      </c>
      <c r="R380" s="7">
        <f t="shared" si="17"/>
        <v>684288</v>
      </c>
      <c r="S380" s="23">
        <v>343</v>
      </c>
      <c r="T380" s="23"/>
      <c r="U380" s="23"/>
      <c r="V380" s="23"/>
      <c r="W380" s="74"/>
    </row>
    <row r="381" spans="1:23" x14ac:dyDescent="0.25">
      <c r="A381" s="81">
        <v>45338</v>
      </c>
      <c r="B381" s="6" t="s">
        <v>2708</v>
      </c>
      <c r="C381" s="100" t="s">
        <v>5372</v>
      </c>
      <c r="D381" s="21" t="s">
        <v>4554</v>
      </c>
      <c r="E381" s="23" t="s">
        <v>117</v>
      </c>
      <c r="F381" s="27" t="str">
        <f>IF(E381="","",INDEX(DM_HANG_HOA!B:B,MATCH(E381,DM_HANG_HOA!A:A,0)))</f>
        <v>Phụ kiện lắp DS 1 pha 24Kv</v>
      </c>
      <c r="G381" s="26" t="s">
        <v>4545</v>
      </c>
      <c r="H381" s="27" t="str">
        <f>IF(G381="","",INDEX(DM_DOI_TUONG!C:C,MATCH(G381,DM_DOI_TUONG!B:B,0)))</f>
        <v>Công ty CP Tuấn Ân Long An</v>
      </c>
      <c r="I381" s="69" t="str">
        <f>IFERROR(INDEX(DM_NGHIEP_VU!D:D,MATCH(J381&amp;K381,DM_NGHIEP_VU!G:G,0)),"")</f>
        <v>Nhập kho - nhập mua hàng ghi nhận công nợ</v>
      </c>
      <c r="J381" s="29" t="s">
        <v>4977</v>
      </c>
      <c r="K381" s="29" t="s">
        <v>4494</v>
      </c>
      <c r="L381" s="26">
        <v>18</v>
      </c>
      <c r="M381" s="26" t="s">
        <v>4547</v>
      </c>
      <c r="N381" s="26">
        <v>79700</v>
      </c>
      <c r="O381" s="7">
        <f t="shared" si="15"/>
        <v>1434600</v>
      </c>
      <c r="P381" s="52">
        <v>0.08</v>
      </c>
      <c r="Q381" s="7">
        <f t="shared" si="16"/>
        <v>114768</v>
      </c>
      <c r="R381" s="7">
        <f t="shared" si="17"/>
        <v>1549368</v>
      </c>
      <c r="S381" s="23">
        <v>343</v>
      </c>
      <c r="T381" s="23"/>
      <c r="U381" s="23"/>
      <c r="V381" s="23"/>
      <c r="W381" s="74"/>
    </row>
    <row r="382" spans="1:23" x14ac:dyDescent="0.25">
      <c r="A382" s="81">
        <v>45342</v>
      </c>
      <c r="B382" s="6" t="s">
        <v>2708</v>
      </c>
      <c r="C382" s="100" t="s">
        <v>5373</v>
      </c>
      <c r="D382" s="21" t="s">
        <v>4554</v>
      </c>
      <c r="E382" s="23" t="s">
        <v>2558</v>
      </c>
      <c r="F382" s="27" t="str">
        <f>IF(E382="","",INDEX(DM_HANG_HOA!B:B,MATCH(E382,DM_HANG_HOA!A:A,0)))</f>
        <v>Giáp buộc đầu sứ đơn composite PTT1373-F, đường kính cáp 31 ÷ 37,5mm (185-240mm2)</v>
      </c>
      <c r="G382" s="26" t="s">
        <v>4545</v>
      </c>
      <c r="H382" s="27" t="str">
        <f>IF(G382="","",INDEX(DM_DOI_TUONG!C:C,MATCH(G382,DM_DOI_TUONG!B:B,0)))</f>
        <v>Công ty CP Tuấn Ân Long An</v>
      </c>
      <c r="I382" s="69" t="str">
        <f>IFERROR(INDEX(DM_NGHIEP_VU!D:D,MATCH(J382&amp;K382,DM_NGHIEP_VU!G:G,0)),"")</f>
        <v>Nhập kho - nhập mua hàng ghi nhận công nợ</v>
      </c>
      <c r="J382" s="29" t="s">
        <v>4977</v>
      </c>
      <c r="K382" s="29" t="s">
        <v>4494</v>
      </c>
      <c r="L382" s="26">
        <v>408</v>
      </c>
      <c r="M382" s="26" t="s">
        <v>4547</v>
      </c>
      <c r="N382" s="26">
        <v>35900</v>
      </c>
      <c r="O382" s="7">
        <f t="shared" si="15"/>
        <v>14647200</v>
      </c>
      <c r="P382" s="52">
        <v>0.08</v>
      </c>
      <c r="Q382" s="7">
        <f t="shared" si="16"/>
        <v>1171776</v>
      </c>
      <c r="R382" s="7">
        <f t="shared" si="17"/>
        <v>15818976</v>
      </c>
      <c r="S382" s="23">
        <v>349</v>
      </c>
      <c r="T382" s="23"/>
      <c r="U382" s="23"/>
      <c r="V382" s="23"/>
      <c r="W382" s="74"/>
    </row>
    <row r="383" spans="1:23" x14ac:dyDescent="0.25">
      <c r="A383" s="81">
        <v>45342</v>
      </c>
      <c r="B383" s="6" t="s">
        <v>2708</v>
      </c>
      <c r="C383" s="100" t="s">
        <v>5373</v>
      </c>
      <c r="D383" s="21" t="s">
        <v>4554</v>
      </c>
      <c r="E383" s="23" t="s">
        <v>2562</v>
      </c>
      <c r="F383" s="27" t="str">
        <f>IF(E383="","",INDEX(DM_HANG_HOA!B:B,MATCH(E383,DM_HANG_HOA!A:A,0)))</f>
        <v>Giáp buộc đầu sứ đôi composite PDLT3140-F, đường kính cáp 31,0 ÷ 37,5mm (185-240mm2)</v>
      </c>
      <c r="G383" s="26" t="s">
        <v>4545</v>
      </c>
      <c r="H383" s="27" t="str">
        <f>IF(G383="","",INDEX(DM_DOI_TUONG!C:C,MATCH(G383,DM_DOI_TUONG!B:B,0)))</f>
        <v>Công ty CP Tuấn Ân Long An</v>
      </c>
      <c r="I383" s="69" t="str">
        <f>IFERROR(INDEX(DM_NGHIEP_VU!D:D,MATCH(J383&amp;K383,DM_NGHIEP_VU!G:G,0)),"")</f>
        <v>Nhập kho - nhập mua hàng ghi nhận công nợ</v>
      </c>
      <c r="J383" s="29" t="s">
        <v>4977</v>
      </c>
      <c r="K383" s="29" t="s">
        <v>4494</v>
      </c>
      <c r="L383" s="26">
        <v>612</v>
      </c>
      <c r="M383" s="26" t="s">
        <v>4547</v>
      </c>
      <c r="N383" s="26">
        <v>54800</v>
      </c>
      <c r="O383" s="7">
        <f t="shared" si="15"/>
        <v>33537600</v>
      </c>
      <c r="P383" s="52">
        <v>0.08</v>
      </c>
      <c r="Q383" s="7">
        <f t="shared" si="16"/>
        <v>2683008</v>
      </c>
      <c r="R383" s="7">
        <f t="shared" si="17"/>
        <v>36220608</v>
      </c>
      <c r="S383" s="23">
        <v>349</v>
      </c>
      <c r="T383" s="23"/>
      <c r="U383" s="23"/>
      <c r="V383" s="23"/>
      <c r="W383" s="74"/>
    </row>
    <row r="384" spans="1:23" x14ac:dyDescent="0.25">
      <c r="A384" s="81">
        <v>45342</v>
      </c>
      <c r="B384" s="6" t="s">
        <v>2708</v>
      </c>
      <c r="C384" s="100" t="s">
        <v>5373</v>
      </c>
      <c r="D384" s="21" t="s">
        <v>4554</v>
      </c>
      <c r="E384" s="23" t="s">
        <v>2574</v>
      </c>
      <c r="F384" s="27" t="str">
        <f>IF(E384="","",INDEX(DM_HANG_HOA!B:B,MATCH(E384,DM_HANG_HOA!A:A,0)))</f>
        <v>Giáp buộc cổ sứ đôi composite PDST3150-F, đường kính cáp 31,0 ÷ 37,5mm (185-240mm2)</v>
      </c>
      <c r="G384" s="26" t="s">
        <v>4545</v>
      </c>
      <c r="H384" s="27" t="str">
        <f>IF(G384="","",INDEX(DM_DOI_TUONG!C:C,MATCH(G384,DM_DOI_TUONG!B:B,0)))</f>
        <v>Công ty CP Tuấn Ân Long An</v>
      </c>
      <c r="I384" s="69" t="str">
        <f>IFERROR(INDEX(DM_NGHIEP_VU!D:D,MATCH(J384&amp;K384,DM_NGHIEP_VU!G:G,0)),"")</f>
        <v>Nhập kho - nhập mua hàng ghi nhận công nợ</v>
      </c>
      <c r="J384" s="29" t="s">
        <v>4977</v>
      </c>
      <c r="K384" s="29" t="s">
        <v>4494</v>
      </c>
      <c r="L384" s="26">
        <v>18</v>
      </c>
      <c r="M384" s="26" t="s">
        <v>4547</v>
      </c>
      <c r="N384" s="26">
        <v>72800</v>
      </c>
      <c r="O384" s="7">
        <f t="shared" si="15"/>
        <v>1310400</v>
      </c>
      <c r="P384" s="52">
        <v>0.08</v>
      </c>
      <c r="Q384" s="7">
        <f t="shared" si="16"/>
        <v>104832</v>
      </c>
      <c r="R384" s="7">
        <f t="shared" si="17"/>
        <v>1415232</v>
      </c>
      <c r="S384" s="23">
        <v>349</v>
      </c>
      <c r="T384" s="23"/>
      <c r="U384" s="23"/>
      <c r="V384" s="23"/>
      <c r="W384" s="74"/>
    </row>
    <row r="385" spans="1:23" x14ac:dyDescent="0.25">
      <c r="A385" s="81">
        <v>45342</v>
      </c>
      <c r="B385" s="6" t="s">
        <v>2708</v>
      </c>
      <c r="C385" s="100" t="s">
        <v>5373</v>
      </c>
      <c r="D385" s="21" t="s">
        <v>4554</v>
      </c>
      <c r="E385" s="23" t="s">
        <v>520</v>
      </c>
      <c r="F385" s="27" t="str">
        <f>IF(E385="","",INDEX(DM_HANG_HOA!B:B,MATCH(E385,DM_HANG_HOA!A:A,0)))</f>
        <v>Móc treo cáp ABC 4 X 25mm2</v>
      </c>
      <c r="G385" s="26" t="s">
        <v>4545</v>
      </c>
      <c r="H385" s="27" t="str">
        <f>IF(G385="","",INDEX(DM_DOI_TUONG!C:C,MATCH(G385,DM_DOI_TUONG!B:B,0)))</f>
        <v>Công ty CP Tuấn Ân Long An</v>
      </c>
      <c r="I385" s="69" t="str">
        <f>IFERROR(INDEX(DM_NGHIEP_VU!D:D,MATCH(J385&amp;K385,DM_NGHIEP_VU!G:G,0)),"")</f>
        <v>Nhập kho - nhập mua hàng ghi nhận công nợ</v>
      </c>
      <c r="J385" s="29" t="s">
        <v>4977</v>
      </c>
      <c r="K385" s="29" t="s">
        <v>4494</v>
      </c>
      <c r="L385" s="26">
        <v>30</v>
      </c>
      <c r="M385" s="26" t="s">
        <v>4547</v>
      </c>
      <c r="N385" s="26">
        <v>9900</v>
      </c>
      <c r="O385" s="7">
        <f t="shared" si="15"/>
        <v>297000</v>
      </c>
      <c r="P385" s="52">
        <v>0.1</v>
      </c>
      <c r="Q385" s="7">
        <f t="shared" si="16"/>
        <v>29700</v>
      </c>
      <c r="R385" s="7">
        <f t="shared" si="17"/>
        <v>326700</v>
      </c>
      <c r="S385" s="23">
        <v>356</v>
      </c>
      <c r="T385" s="23"/>
      <c r="U385" s="23"/>
      <c r="V385" s="23"/>
      <c r="W385" s="74"/>
    </row>
    <row r="386" spans="1:23" x14ac:dyDescent="0.25">
      <c r="A386" s="81">
        <v>45342</v>
      </c>
      <c r="B386" s="6" t="s">
        <v>2708</v>
      </c>
      <c r="C386" s="100" t="s">
        <v>5374</v>
      </c>
      <c r="D386" s="21" t="s">
        <v>5410</v>
      </c>
      <c r="E386" s="23" t="s">
        <v>1374</v>
      </c>
      <c r="F386" s="27" t="str">
        <f>IF(E386="","",INDEX(DM_HANG_HOA!B:B,MATCH(E386,DM_HANG_HOA!A:A,0)))</f>
        <v>Cosse ép Cu 50mm2-N dài 64mm chiều dài ép dây 36mm</v>
      </c>
      <c r="G386" s="26" t="s">
        <v>2727</v>
      </c>
      <c r="H386" s="27" t="str">
        <f>IF(G386="","",INDEX(DM_DOI_TUONG!C:C,MATCH(G386,DM_DOI_TUONG!B:B,0)))</f>
        <v>Công ty TNHH Tuấn Ân Đồng Nai</v>
      </c>
      <c r="I386" s="69" t="str">
        <f>IFERROR(INDEX(DM_NGHIEP_VU!D:D,MATCH(J386&amp;K386,DM_NGHIEP_VU!G:G,0)),"")</f>
        <v>Nhập kho - thu hàng phải thu khác</v>
      </c>
      <c r="J386" s="29" t="s">
        <v>4977</v>
      </c>
      <c r="K386" s="29" t="s">
        <v>5409</v>
      </c>
      <c r="L386" s="26">
        <v>25</v>
      </c>
      <c r="M386" s="26" t="s">
        <v>4548</v>
      </c>
      <c r="N386" s="26">
        <v>15800</v>
      </c>
      <c r="O386" s="7">
        <f t="shared" si="15"/>
        <v>395000</v>
      </c>
      <c r="P386" s="52"/>
      <c r="Q386" s="7">
        <f t="shared" si="16"/>
        <v>0</v>
      </c>
      <c r="R386" s="7">
        <f t="shared" si="17"/>
        <v>395000</v>
      </c>
      <c r="S386" s="23"/>
      <c r="T386" s="23"/>
      <c r="U386" s="23"/>
      <c r="V386" s="23"/>
      <c r="W386" s="74"/>
    </row>
    <row r="387" spans="1:23" x14ac:dyDescent="0.25">
      <c r="A387" s="81">
        <v>45342</v>
      </c>
      <c r="B387" s="6" t="s">
        <v>2708</v>
      </c>
      <c r="C387" s="100" t="s">
        <v>5375</v>
      </c>
      <c r="D387" s="21" t="s">
        <v>4554</v>
      </c>
      <c r="E387" s="23" t="s">
        <v>1366</v>
      </c>
      <c r="F387" s="27" t="str">
        <f>IF(E387="","",INDEX(DM_HANG_HOA!B:B,MATCH(E387,DM_HANG_HOA!A:A,0)))</f>
        <v>Cosse ép Cu 25mm2-N dài 52mm chiều dài ép dây 28mm</v>
      </c>
      <c r="G387" s="26" t="s">
        <v>4545</v>
      </c>
      <c r="H387" s="27" t="str">
        <f>IF(G387="","",INDEX(DM_DOI_TUONG!C:C,MATCH(G387,DM_DOI_TUONG!B:B,0)))</f>
        <v>Công ty CP Tuấn Ân Long An</v>
      </c>
      <c r="I387" s="69" t="str">
        <f>IFERROR(INDEX(DM_NGHIEP_VU!D:D,MATCH(J387&amp;K387,DM_NGHIEP_VU!G:G,0)),"")</f>
        <v>Nhập kho - nhập mua hàng ghi nhận công nợ</v>
      </c>
      <c r="J387" s="29" t="s">
        <v>4977</v>
      </c>
      <c r="K387" s="29" t="s">
        <v>4494</v>
      </c>
      <c r="L387" s="26">
        <v>58</v>
      </c>
      <c r="M387" s="26" t="s">
        <v>4547</v>
      </c>
      <c r="N387" s="26">
        <v>7200</v>
      </c>
      <c r="O387" s="7">
        <f t="shared" si="15"/>
        <v>417600</v>
      </c>
      <c r="P387" s="52">
        <v>0.1</v>
      </c>
      <c r="Q387" s="7">
        <f t="shared" si="16"/>
        <v>41760</v>
      </c>
      <c r="R387" s="7">
        <f t="shared" si="17"/>
        <v>459360</v>
      </c>
      <c r="S387" s="23">
        <v>360</v>
      </c>
      <c r="T387" s="23"/>
      <c r="U387" s="23"/>
      <c r="V387" s="23"/>
      <c r="W387" s="74"/>
    </row>
    <row r="388" spans="1:23" x14ac:dyDescent="0.25">
      <c r="A388" s="81">
        <v>45342</v>
      </c>
      <c r="B388" s="6" t="s">
        <v>2708</v>
      </c>
      <c r="C388" s="100" t="s">
        <v>5375</v>
      </c>
      <c r="D388" s="21" t="s">
        <v>4554</v>
      </c>
      <c r="E388" s="23" t="s">
        <v>1374</v>
      </c>
      <c r="F388" s="27" t="str">
        <f>IF(E388="","",INDEX(DM_HANG_HOA!B:B,MATCH(E388,DM_HANG_HOA!A:A,0)))</f>
        <v>Cosse ép Cu 50mm2-N dài 64mm chiều dài ép dây 36mm</v>
      </c>
      <c r="G388" s="26" t="s">
        <v>4545</v>
      </c>
      <c r="H388" s="27" t="str">
        <f>IF(G388="","",INDEX(DM_DOI_TUONG!C:C,MATCH(G388,DM_DOI_TUONG!B:B,0)))</f>
        <v>Công ty CP Tuấn Ân Long An</v>
      </c>
      <c r="I388" s="69" t="str">
        <f>IFERROR(INDEX(DM_NGHIEP_VU!D:D,MATCH(J388&amp;K388,DM_NGHIEP_VU!G:G,0)),"")</f>
        <v>Nhập kho - nhập mua hàng ghi nhận công nợ</v>
      </c>
      <c r="J388" s="29" t="s">
        <v>4977</v>
      </c>
      <c r="K388" s="29" t="s">
        <v>4494</v>
      </c>
      <c r="L388" s="26">
        <v>64</v>
      </c>
      <c r="M388" s="26" t="s">
        <v>4547</v>
      </c>
      <c r="N388" s="26">
        <v>15800</v>
      </c>
      <c r="O388" s="7">
        <f t="shared" ref="O388:O451" si="18">+L388*N388</f>
        <v>1011200</v>
      </c>
      <c r="P388" s="52">
        <v>0.1</v>
      </c>
      <c r="Q388" s="7">
        <f t="shared" ref="Q388:Q451" si="19">+O388*P388</f>
        <v>101120</v>
      </c>
      <c r="R388" s="7">
        <f t="shared" ref="R388:R451" si="20">+O388+Q388</f>
        <v>1112320</v>
      </c>
      <c r="S388" s="23">
        <v>360</v>
      </c>
      <c r="T388" s="23"/>
      <c r="U388" s="23"/>
      <c r="V388" s="23"/>
      <c r="W388" s="74"/>
    </row>
    <row r="389" spans="1:23" x14ac:dyDescent="0.25">
      <c r="A389" s="81">
        <v>45342</v>
      </c>
      <c r="B389" s="6" t="s">
        <v>2708</v>
      </c>
      <c r="C389" s="100" t="s">
        <v>5375</v>
      </c>
      <c r="D389" s="21" t="s">
        <v>4554</v>
      </c>
      <c r="E389" s="23" t="s">
        <v>1466</v>
      </c>
      <c r="F389" s="27" t="str">
        <f>IF(E389="","",INDEX(DM_HANG_HOA!B:B,MATCH(E389,DM_HANG_HOA!A:A,0)))</f>
        <v>Ống nối ON - Cu 50mm2 dài 130mm</v>
      </c>
      <c r="G389" s="26" t="s">
        <v>4545</v>
      </c>
      <c r="H389" s="27" t="str">
        <f>IF(G389="","",INDEX(DM_DOI_TUONG!C:C,MATCH(G389,DM_DOI_TUONG!B:B,0)))</f>
        <v>Công ty CP Tuấn Ân Long An</v>
      </c>
      <c r="I389" s="69" t="str">
        <f>IFERROR(INDEX(DM_NGHIEP_VU!D:D,MATCH(J389&amp;K389,DM_NGHIEP_VU!G:G,0)),"")</f>
        <v>Nhập kho - nhập mua hàng ghi nhận công nợ</v>
      </c>
      <c r="J389" s="29" t="s">
        <v>4977</v>
      </c>
      <c r="K389" s="29" t="s">
        <v>4494</v>
      </c>
      <c r="L389" s="26">
        <v>40</v>
      </c>
      <c r="M389" s="26" t="s">
        <v>4547</v>
      </c>
      <c r="N389" s="26">
        <v>28500</v>
      </c>
      <c r="O389" s="7">
        <f t="shared" si="18"/>
        <v>1140000</v>
      </c>
      <c r="P389" s="52">
        <v>0.1</v>
      </c>
      <c r="Q389" s="7">
        <f t="shared" si="19"/>
        <v>114000</v>
      </c>
      <c r="R389" s="7">
        <f t="shared" si="20"/>
        <v>1254000</v>
      </c>
      <c r="S389" s="23">
        <v>360</v>
      </c>
      <c r="T389" s="23"/>
      <c r="U389" s="23"/>
      <c r="V389" s="23"/>
      <c r="W389" s="74"/>
    </row>
    <row r="390" spans="1:23" x14ac:dyDescent="0.25">
      <c r="A390" s="81">
        <v>45342</v>
      </c>
      <c r="B390" s="6" t="s">
        <v>2708</v>
      </c>
      <c r="C390" s="100" t="s">
        <v>5375</v>
      </c>
      <c r="D390" s="21" t="s">
        <v>4554</v>
      </c>
      <c r="E390" s="23" t="s">
        <v>504</v>
      </c>
      <c r="F390" s="27" t="str">
        <f>IF(E390="","",INDEX(DM_HANG_HOA!B:B,MATCH(E390,DM_HANG_HOA!A:A,0)))</f>
        <v>MCCB 3P, 400V, 160A, 70KA</v>
      </c>
      <c r="G390" s="26" t="s">
        <v>4545</v>
      </c>
      <c r="H390" s="27" t="str">
        <f>IF(G390="","",INDEX(DM_DOI_TUONG!C:C,MATCH(G390,DM_DOI_TUONG!B:B,0)))</f>
        <v>Công ty CP Tuấn Ân Long An</v>
      </c>
      <c r="I390" s="69" t="str">
        <f>IFERROR(INDEX(DM_NGHIEP_VU!D:D,MATCH(J390&amp;K390,DM_NGHIEP_VU!G:G,0)),"")</f>
        <v>Nhập kho - nhập mua hàng ghi nhận công nợ</v>
      </c>
      <c r="J390" s="29" t="s">
        <v>4977</v>
      </c>
      <c r="K390" s="29" t="s">
        <v>4494</v>
      </c>
      <c r="L390" s="26">
        <v>1</v>
      </c>
      <c r="M390" s="26" t="s">
        <v>4547</v>
      </c>
      <c r="N390" s="26">
        <v>1197700</v>
      </c>
      <c r="O390" s="7">
        <f t="shared" si="18"/>
        <v>1197700</v>
      </c>
      <c r="P390" s="52">
        <v>0.08</v>
      </c>
      <c r="Q390" s="7">
        <f t="shared" si="19"/>
        <v>95816</v>
      </c>
      <c r="R390" s="7">
        <f t="shared" si="20"/>
        <v>1293516</v>
      </c>
      <c r="S390" s="23">
        <v>357</v>
      </c>
      <c r="T390" s="23"/>
      <c r="U390" s="23"/>
      <c r="V390" s="23"/>
      <c r="W390" s="74"/>
    </row>
    <row r="391" spans="1:23" x14ac:dyDescent="0.25">
      <c r="A391" s="81">
        <v>45342</v>
      </c>
      <c r="B391" s="6" t="s">
        <v>2708</v>
      </c>
      <c r="C391" s="100" t="s">
        <v>5375</v>
      </c>
      <c r="D391" s="21" t="s">
        <v>4554</v>
      </c>
      <c r="E391" s="23" t="s">
        <v>488</v>
      </c>
      <c r="F391" s="27" t="str">
        <f>IF(E391="","",INDEX(DM_HANG_HOA!B:B,MATCH(E391,DM_HANG_HOA!A:A,0)))</f>
        <v>Busbar dùng cho MCCB 80A - 250A</v>
      </c>
      <c r="G391" s="26" t="s">
        <v>4545</v>
      </c>
      <c r="H391" s="27" t="str">
        <f>IF(G391="","",INDEX(DM_DOI_TUONG!C:C,MATCH(G391,DM_DOI_TUONG!B:B,0)))</f>
        <v>Công ty CP Tuấn Ân Long An</v>
      </c>
      <c r="I391" s="69" t="str">
        <f>IFERROR(INDEX(DM_NGHIEP_VU!D:D,MATCH(J391&amp;K391,DM_NGHIEP_VU!G:G,0)),"")</f>
        <v>Nhập kho - nhập mua hàng ghi nhận công nợ</v>
      </c>
      <c r="J391" s="29" t="s">
        <v>4977</v>
      </c>
      <c r="K391" s="29" t="s">
        <v>4494</v>
      </c>
      <c r="L391" s="26">
        <v>1</v>
      </c>
      <c r="M391" s="26" t="s">
        <v>4547</v>
      </c>
      <c r="N391" s="26">
        <v>113100</v>
      </c>
      <c r="O391" s="7">
        <f t="shared" si="18"/>
        <v>113100</v>
      </c>
      <c r="P391" s="52">
        <v>0.1</v>
      </c>
      <c r="Q391" s="7">
        <f t="shared" si="19"/>
        <v>11310</v>
      </c>
      <c r="R391" s="7">
        <f t="shared" si="20"/>
        <v>124410</v>
      </c>
      <c r="S391" s="23">
        <v>358</v>
      </c>
      <c r="T391" s="23"/>
      <c r="U391" s="23"/>
      <c r="V391" s="23"/>
      <c r="W391" s="74"/>
    </row>
    <row r="392" spans="1:23" x14ac:dyDescent="0.25">
      <c r="A392" s="81">
        <v>45342</v>
      </c>
      <c r="B392" s="6" t="s">
        <v>2708</v>
      </c>
      <c r="C392" s="100" t="s">
        <v>5375</v>
      </c>
      <c r="D392" s="21" t="s">
        <v>4554</v>
      </c>
      <c r="E392" s="23" t="s">
        <v>516</v>
      </c>
      <c r="F392" s="27" t="str">
        <f>IF(E392="","",INDEX(DM_HANG_HOA!B:B,MATCH(E392,DM_HANG_HOA!A:A,0)))</f>
        <v>Boulon 8 x 30 + tán + londel (nhúng kẽm)</v>
      </c>
      <c r="G392" s="26" t="s">
        <v>4545</v>
      </c>
      <c r="H392" s="27" t="str">
        <f>IF(G392="","",INDEX(DM_DOI_TUONG!C:C,MATCH(G392,DM_DOI_TUONG!B:B,0)))</f>
        <v>Công ty CP Tuấn Ân Long An</v>
      </c>
      <c r="I392" s="69" t="str">
        <f>IFERROR(INDEX(DM_NGHIEP_VU!D:D,MATCH(J392&amp;K392,DM_NGHIEP_VU!G:G,0)),"")</f>
        <v>Nhập kho - nhập mua hàng ghi nhận công nợ</v>
      </c>
      <c r="J392" s="29" t="s">
        <v>4977</v>
      </c>
      <c r="K392" s="29" t="s">
        <v>4494</v>
      </c>
      <c r="L392" s="26">
        <v>6</v>
      </c>
      <c r="M392" s="26" t="s">
        <v>4547</v>
      </c>
      <c r="N392" s="26">
        <v>900</v>
      </c>
      <c r="O392" s="7">
        <f t="shared" si="18"/>
        <v>5400</v>
      </c>
      <c r="P392" s="52">
        <v>0.1</v>
      </c>
      <c r="Q392" s="7">
        <f t="shared" si="19"/>
        <v>540</v>
      </c>
      <c r="R392" s="7">
        <f t="shared" si="20"/>
        <v>5940</v>
      </c>
      <c r="S392" s="23">
        <v>358</v>
      </c>
      <c r="T392" s="23"/>
      <c r="U392" s="23"/>
      <c r="V392" s="23"/>
      <c r="W392" s="74"/>
    </row>
    <row r="393" spans="1:23" x14ac:dyDescent="0.25">
      <c r="A393" s="81">
        <v>45342</v>
      </c>
      <c r="B393" s="6" t="s">
        <v>2708</v>
      </c>
      <c r="C393" s="100" t="s">
        <v>5375</v>
      </c>
      <c r="D393" s="21" t="s">
        <v>4554</v>
      </c>
      <c r="E393" s="23" t="s">
        <v>96</v>
      </c>
      <c r="F393" s="27" t="str">
        <f>IF(E393="","",INDEX(DM_HANG_HOA!B:B,MATCH(E393,DM_HANG_HOA!A:A,0)))</f>
        <v>LA 18KV - MCOV  15.3 - 10KA</v>
      </c>
      <c r="G393" s="26" t="s">
        <v>4545</v>
      </c>
      <c r="H393" s="27" t="str">
        <f>IF(G393="","",INDEX(DM_DOI_TUONG!C:C,MATCH(G393,DM_DOI_TUONG!B:B,0)))</f>
        <v>Công ty CP Tuấn Ân Long An</v>
      </c>
      <c r="I393" s="69" t="str">
        <f>IFERROR(INDEX(DM_NGHIEP_VU!D:D,MATCH(J393&amp;K393,DM_NGHIEP_VU!G:G,0)),"")</f>
        <v>Nhập kho - nhập mua hàng ghi nhận công nợ</v>
      </c>
      <c r="J393" s="29" t="s">
        <v>4977</v>
      </c>
      <c r="K393" s="29" t="s">
        <v>4494</v>
      </c>
      <c r="L393" s="26">
        <v>3</v>
      </c>
      <c r="M393" s="26" t="s">
        <v>4547</v>
      </c>
      <c r="N393" s="26">
        <v>732500</v>
      </c>
      <c r="O393" s="7">
        <f t="shared" si="18"/>
        <v>2197500</v>
      </c>
      <c r="P393" s="52">
        <v>0.08</v>
      </c>
      <c r="Q393" s="7">
        <f t="shared" si="19"/>
        <v>175800</v>
      </c>
      <c r="R393" s="7">
        <f t="shared" si="20"/>
        <v>2373300</v>
      </c>
      <c r="S393" s="23">
        <v>357</v>
      </c>
      <c r="T393" s="23"/>
      <c r="U393" s="23"/>
      <c r="V393" s="23"/>
      <c r="W393" s="74"/>
    </row>
    <row r="394" spans="1:23" x14ac:dyDescent="0.25">
      <c r="A394" s="81">
        <v>45342</v>
      </c>
      <c r="B394" s="6" t="s">
        <v>2708</v>
      </c>
      <c r="C394" s="100" t="s">
        <v>5375</v>
      </c>
      <c r="D394" s="21" t="s">
        <v>4554</v>
      </c>
      <c r="E394" s="23" t="s">
        <v>8</v>
      </c>
      <c r="F394" s="27" t="str">
        <f>IF(E394="","",INDEX(DM_HANG_HOA!B:B,MATCH(E394,DM_HANG_HOA!A:A,0)))</f>
        <v>Fuselink 10K - Tuấn Ân</v>
      </c>
      <c r="G394" s="26" t="s">
        <v>4545</v>
      </c>
      <c r="H394" s="27" t="str">
        <f>IF(G394="","",INDEX(DM_DOI_TUONG!C:C,MATCH(G394,DM_DOI_TUONG!B:B,0)))</f>
        <v>Công ty CP Tuấn Ân Long An</v>
      </c>
      <c r="I394" s="69" t="str">
        <f>IFERROR(INDEX(DM_NGHIEP_VU!D:D,MATCH(J394&amp;K394,DM_NGHIEP_VU!G:G,0)),"")</f>
        <v>Nhập kho - nhập mua hàng ghi nhận công nợ</v>
      </c>
      <c r="J394" s="29" t="s">
        <v>4977</v>
      </c>
      <c r="K394" s="29" t="s">
        <v>4494</v>
      </c>
      <c r="L394" s="26">
        <v>2</v>
      </c>
      <c r="M394" s="26" t="s">
        <v>4547</v>
      </c>
      <c r="N394" s="26">
        <v>22700</v>
      </c>
      <c r="O394" s="7">
        <f t="shared" si="18"/>
        <v>45400</v>
      </c>
      <c r="P394" s="52">
        <v>0.08</v>
      </c>
      <c r="Q394" s="7">
        <f t="shared" si="19"/>
        <v>3632</v>
      </c>
      <c r="R394" s="7">
        <f t="shared" si="20"/>
        <v>49032</v>
      </c>
      <c r="S394" s="23">
        <v>357</v>
      </c>
      <c r="T394" s="23"/>
      <c r="U394" s="23"/>
      <c r="V394" s="23"/>
      <c r="W394" s="74"/>
    </row>
    <row r="395" spans="1:23" x14ac:dyDescent="0.25">
      <c r="A395" s="81">
        <v>45342</v>
      </c>
      <c r="B395" s="6" t="s">
        <v>2708</v>
      </c>
      <c r="C395" s="100" t="s">
        <v>5375</v>
      </c>
      <c r="D395" s="21" t="s">
        <v>4554</v>
      </c>
      <c r="E395" s="23" t="s">
        <v>12</v>
      </c>
      <c r="F395" s="27" t="str">
        <f>IF(E395="","",INDEX(DM_HANG_HOA!B:B,MATCH(E395,DM_HANG_HOA!A:A,0)))</f>
        <v>Fuselink 25K - Tuấn Ân</v>
      </c>
      <c r="G395" s="26" t="s">
        <v>4545</v>
      </c>
      <c r="H395" s="27" t="str">
        <f>IF(G395="","",INDEX(DM_DOI_TUONG!C:C,MATCH(G395,DM_DOI_TUONG!B:B,0)))</f>
        <v>Công ty CP Tuấn Ân Long An</v>
      </c>
      <c r="I395" s="69" t="str">
        <f>IFERROR(INDEX(DM_NGHIEP_VU!D:D,MATCH(J395&amp;K395,DM_NGHIEP_VU!G:G,0)),"")</f>
        <v>Nhập kho - nhập mua hàng ghi nhận công nợ</v>
      </c>
      <c r="J395" s="29" t="s">
        <v>4977</v>
      </c>
      <c r="K395" s="29" t="s">
        <v>4494</v>
      </c>
      <c r="L395" s="26">
        <v>1</v>
      </c>
      <c r="M395" s="26" t="s">
        <v>4547</v>
      </c>
      <c r="N395" s="26">
        <v>28500</v>
      </c>
      <c r="O395" s="7">
        <f t="shared" si="18"/>
        <v>28500</v>
      </c>
      <c r="P395" s="52">
        <v>0.08</v>
      </c>
      <c r="Q395" s="7">
        <f t="shared" si="19"/>
        <v>2280</v>
      </c>
      <c r="R395" s="7">
        <f t="shared" si="20"/>
        <v>30780</v>
      </c>
      <c r="S395" s="23">
        <v>357</v>
      </c>
      <c r="T395" s="23"/>
      <c r="U395" s="23"/>
      <c r="V395" s="23"/>
      <c r="W395" s="74"/>
    </row>
    <row r="396" spans="1:23" x14ac:dyDescent="0.25">
      <c r="A396" s="81">
        <v>45342</v>
      </c>
      <c r="B396" s="6" t="s">
        <v>2708</v>
      </c>
      <c r="C396" s="100" t="s">
        <v>5375</v>
      </c>
      <c r="D396" s="21" t="s">
        <v>4554</v>
      </c>
      <c r="E396" s="23" t="s">
        <v>13</v>
      </c>
      <c r="F396" s="27" t="str">
        <f>IF(E396="","",INDEX(DM_HANG_HOA!B:B,MATCH(E396,DM_HANG_HOA!A:A,0)))</f>
        <v>Fuselink 30K - Tuấn Ân</v>
      </c>
      <c r="G396" s="26" t="s">
        <v>4545</v>
      </c>
      <c r="H396" s="27" t="str">
        <f>IF(G396="","",INDEX(DM_DOI_TUONG!C:C,MATCH(G396,DM_DOI_TUONG!B:B,0)))</f>
        <v>Công ty CP Tuấn Ân Long An</v>
      </c>
      <c r="I396" s="69" t="str">
        <f>IFERROR(INDEX(DM_NGHIEP_VU!D:D,MATCH(J396&amp;K396,DM_NGHIEP_VU!G:G,0)),"")</f>
        <v>Nhập kho - nhập mua hàng ghi nhận công nợ</v>
      </c>
      <c r="J396" s="29" t="s">
        <v>4977</v>
      </c>
      <c r="K396" s="29" t="s">
        <v>4494</v>
      </c>
      <c r="L396" s="26">
        <v>1</v>
      </c>
      <c r="M396" s="26" t="s">
        <v>4547</v>
      </c>
      <c r="N396" s="26">
        <v>31600</v>
      </c>
      <c r="O396" s="7">
        <f t="shared" si="18"/>
        <v>31600</v>
      </c>
      <c r="P396" s="52">
        <v>0.08</v>
      </c>
      <c r="Q396" s="7">
        <f t="shared" si="19"/>
        <v>2528</v>
      </c>
      <c r="R396" s="7">
        <f t="shared" si="20"/>
        <v>34128</v>
      </c>
      <c r="S396" s="23">
        <v>357</v>
      </c>
      <c r="T396" s="23"/>
      <c r="U396" s="23"/>
      <c r="V396" s="23"/>
      <c r="W396" s="74"/>
    </row>
    <row r="397" spans="1:23" x14ac:dyDescent="0.25">
      <c r="A397" s="81">
        <v>45342</v>
      </c>
      <c r="B397" s="6" t="s">
        <v>2708</v>
      </c>
      <c r="C397" s="100" t="s">
        <v>5375</v>
      </c>
      <c r="D397" s="21" t="s">
        <v>4554</v>
      </c>
      <c r="E397" s="23" t="s">
        <v>14</v>
      </c>
      <c r="F397" s="27" t="str">
        <f>IF(E397="","",INDEX(DM_HANG_HOA!B:B,MATCH(E397,DM_HANG_HOA!A:A,0)))</f>
        <v>Fuselink 40K - Tuấn Ân</v>
      </c>
      <c r="G397" s="26" t="s">
        <v>4545</v>
      </c>
      <c r="H397" s="27" t="str">
        <f>IF(G397="","",INDEX(DM_DOI_TUONG!C:C,MATCH(G397,DM_DOI_TUONG!B:B,0)))</f>
        <v>Công ty CP Tuấn Ân Long An</v>
      </c>
      <c r="I397" s="69" t="str">
        <f>IFERROR(INDEX(DM_NGHIEP_VU!D:D,MATCH(J397&amp;K397,DM_NGHIEP_VU!G:G,0)),"")</f>
        <v>Nhập kho - nhập mua hàng ghi nhận công nợ</v>
      </c>
      <c r="J397" s="29" t="s">
        <v>4977</v>
      </c>
      <c r="K397" s="29" t="s">
        <v>4494</v>
      </c>
      <c r="L397" s="26">
        <v>1</v>
      </c>
      <c r="M397" s="26" t="s">
        <v>4547</v>
      </c>
      <c r="N397" s="26">
        <v>36200</v>
      </c>
      <c r="O397" s="7">
        <f t="shared" si="18"/>
        <v>36200</v>
      </c>
      <c r="P397" s="52">
        <v>0.08</v>
      </c>
      <c r="Q397" s="7">
        <f t="shared" si="19"/>
        <v>2896</v>
      </c>
      <c r="R397" s="7">
        <f t="shared" si="20"/>
        <v>39096</v>
      </c>
      <c r="S397" s="23">
        <v>357</v>
      </c>
      <c r="T397" s="23"/>
      <c r="U397" s="23"/>
      <c r="V397" s="23"/>
      <c r="W397" s="74"/>
    </row>
    <row r="398" spans="1:23" x14ac:dyDescent="0.25">
      <c r="A398" s="81">
        <v>45342</v>
      </c>
      <c r="B398" s="6" t="s">
        <v>2708</v>
      </c>
      <c r="C398" s="100" t="s">
        <v>5375</v>
      </c>
      <c r="D398" s="21" t="s">
        <v>4554</v>
      </c>
      <c r="E398" s="23" t="s">
        <v>16</v>
      </c>
      <c r="F398" s="27" t="str">
        <f>IF(E398="","",INDEX(DM_HANG_HOA!B:B,MATCH(E398,DM_HANG_HOA!A:A,0)))</f>
        <v>Fuselink 50K - Tuấn Ân</v>
      </c>
      <c r="G398" s="26" t="s">
        <v>4545</v>
      </c>
      <c r="H398" s="27" t="str">
        <f>IF(G398="","",INDEX(DM_DOI_TUONG!C:C,MATCH(G398,DM_DOI_TUONG!B:B,0)))</f>
        <v>Công ty CP Tuấn Ân Long An</v>
      </c>
      <c r="I398" s="69" t="str">
        <f>IFERROR(INDEX(DM_NGHIEP_VU!D:D,MATCH(J398&amp;K398,DM_NGHIEP_VU!G:G,0)),"")</f>
        <v>Nhập kho - nhập mua hàng ghi nhận công nợ</v>
      </c>
      <c r="J398" s="29" t="s">
        <v>4977</v>
      </c>
      <c r="K398" s="29" t="s">
        <v>4494</v>
      </c>
      <c r="L398" s="26">
        <v>2</v>
      </c>
      <c r="M398" s="26" t="s">
        <v>4547</v>
      </c>
      <c r="N398" s="26">
        <v>45300</v>
      </c>
      <c r="O398" s="7">
        <f t="shared" si="18"/>
        <v>90600</v>
      </c>
      <c r="P398" s="52">
        <v>0.08</v>
      </c>
      <c r="Q398" s="7">
        <f t="shared" si="19"/>
        <v>7248</v>
      </c>
      <c r="R398" s="7">
        <f t="shared" si="20"/>
        <v>97848</v>
      </c>
      <c r="S398" s="23">
        <v>357</v>
      </c>
      <c r="T398" s="23"/>
      <c r="U398" s="23"/>
      <c r="V398" s="23"/>
      <c r="W398" s="74"/>
    </row>
    <row r="399" spans="1:23" x14ac:dyDescent="0.25">
      <c r="A399" s="81">
        <v>45343</v>
      </c>
      <c r="B399" s="6" t="s">
        <v>2708</v>
      </c>
      <c r="C399" s="100" t="s">
        <v>5376</v>
      </c>
      <c r="D399" s="21" t="s">
        <v>4554</v>
      </c>
      <c r="E399" s="23" t="s">
        <v>503</v>
      </c>
      <c r="F399" s="27" t="str">
        <f>IF(E399="","",INDEX(DM_HANG_HOA!B:B,MATCH(E399,DM_HANG_HOA!A:A,0)))</f>
        <v>MCCB 3P, 400V, 125A, 70KA</v>
      </c>
      <c r="G399" s="26" t="s">
        <v>4545</v>
      </c>
      <c r="H399" s="27" t="str">
        <f>IF(G399="","",INDEX(DM_DOI_TUONG!C:C,MATCH(G399,DM_DOI_TUONG!B:B,0)))</f>
        <v>Công ty CP Tuấn Ân Long An</v>
      </c>
      <c r="I399" s="69" t="str">
        <f>IFERROR(INDEX(DM_NGHIEP_VU!D:D,MATCH(J399&amp;K399,DM_NGHIEP_VU!G:G,0)),"")</f>
        <v>Nhập kho - nhập mua hàng ghi nhận công nợ</v>
      </c>
      <c r="J399" s="29" t="s">
        <v>4977</v>
      </c>
      <c r="K399" s="29" t="s">
        <v>4494</v>
      </c>
      <c r="L399" s="26">
        <v>106</v>
      </c>
      <c r="M399" s="26" t="s">
        <v>4547</v>
      </c>
      <c r="N399" s="26">
        <v>1211300</v>
      </c>
      <c r="O399" s="7">
        <f t="shared" si="18"/>
        <v>128397800</v>
      </c>
      <c r="P399" s="52">
        <v>0.08</v>
      </c>
      <c r="Q399" s="7">
        <f t="shared" si="19"/>
        <v>10271824</v>
      </c>
      <c r="R399" s="7">
        <f t="shared" si="20"/>
        <v>138669624</v>
      </c>
      <c r="S399" s="23">
        <v>379</v>
      </c>
      <c r="T399" s="23"/>
      <c r="U399" s="23"/>
      <c r="V399" s="23"/>
      <c r="W399" s="74"/>
    </row>
    <row r="400" spans="1:23" x14ac:dyDescent="0.25">
      <c r="A400" s="81">
        <v>45343</v>
      </c>
      <c r="B400" s="6" t="s">
        <v>2708</v>
      </c>
      <c r="C400" s="100" t="s">
        <v>5376</v>
      </c>
      <c r="D400" s="21" t="s">
        <v>4554</v>
      </c>
      <c r="E400" s="23" t="s">
        <v>488</v>
      </c>
      <c r="F400" s="27" t="str">
        <f>IF(E400="","",INDEX(DM_HANG_HOA!B:B,MATCH(E400,DM_HANG_HOA!A:A,0)))</f>
        <v>Busbar dùng cho MCCB 80A - 250A</v>
      </c>
      <c r="G400" s="26" t="s">
        <v>4545</v>
      </c>
      <c r="H400" s="27" t="str">
        <f>IF(G400="","",INDEX(DM_DOI_TUONG!C:C,MATCH(G400,DM_DOI_TUONG!B:B,0)))</f>
        <v>Công ty CP Tuấn Ân Long An</v>
      </c>
      <c r="I400" s="69" t="str">
        <f>IFERROR(INDEX(DM_NGHIEP_VU!D:D,MATCH(J400&amp;K400,DM_NGHIEP_VU!G:G,0)),"")</f>
        <v>Nhập kho - nhập mua hàng ghi nhận công nợ</v>
      </c>
      <c r="J400" s="29" t="s">
        <v>4977</v>
      </c>
      <c r="K400" s="29" t="s">
        <v>4494</v>
      </c>
      <c r="L400" s="26">
        <v>106</v>
      </c>
      <c r="M400" s="26" t="s">
        <v>4547</v>
      </c>
      <c r="N400" s="26">
        <v>115400</v>
      </c>
      <c r="O400" s="7">
        <f t="shared" si="18"/>
        <v>12232400</v>
      </c>
      <c r="P400" s="52">
        <v>0.1</v>
      </c>
      <c r="Q400" s="7">
        <f t="shared" si="19"/>
        <v>1223240</v>
      </c>
      <c r="R400" s="7">
        <f t="shared" si="20"/>
        <v>13455640</v>
      </c>
      <c r="S400" s="23">
        <v>380</v>
      </c>
      <c r="T400" s="23"/>
      <c r="U400" s="23"/>
      <c r="V400" s="23"/>
      <c r="W400" s="74"/>
    </row>
    <row r="401" spans="1:23" x14ac:dyDescent="0.25">
      <c r="A401" s="81">
        <v>45343</v>
      </c>
      <c r="B401" s="6" t="s">
        <v>2708</v>
      </c>
      <c r="C401" s="100" t="s">
        <v>5376</v>
      </c>
      <c r="D401" s="21" t="s">
        <v>4554</v>
      </c>
      <c r="E401" s="23" t="s">
        <v>516</v>
      </c>
      <c r="F401" s="27" t="str">
        <f>IF(E401="","",INDEX(DM_HANG_HOA!B:B,MATCH(E401,DM_HANG_HOA!A:A,0)))</f>
        <v>Boulon 8 x 30 + tán + londel (nhúng kẽm)</v>
      </c>
      <c r="G401" s="26" t="s">
        <v>4545</v>
      </c>
      <c r="H401" s="27" t="str">
        <f>IF(G401="","",INDEX(DM_DOI_TUONG!C:C,MATCH(G401,DM_DOI_TUONG!B:B,0)))</f>
        <v>Công ty CP Tuấn Ân Long An</v>
      </c>
      <c r="I401" s="69" t="str">
        <f>IFERROR(INDEX(DM_NGHIEP_VU!D:D,MATCH(J401&amp;K401,DM_NGHIEP_VU!G:G,0)),"")</f>
        <v>Nhập kho - nhập mua hàng ghi nhận công nợ</v>
      </c>
      <c r="J401" s="29" t="s">
        <v>4977</v>
      </c>
      <c r="K401" s="29" t="s">
        <v>4494</v>
      </c>
      <c r="L401" s="26">
        <v>636</v>
      </c>
      <c r="M401" s="26" t="s">
        <v>4547</v>
      </c>
      <c r="N401" s="26">
        <v>900</v>
      </c>
      <c r="O401" s="7">
        <f t="shared" si="18"/>
        <v>572400</v>
      </c>
      <c r="P401" s="52">
        <v>0.1</v>
      </c>
      <c r="Q401" s="7">
        <f t="shared" si="19"/>
        <v>57240</v>
      </c>
      <c r="R401" s="7">
        <f t="shared" si="20"/>
        <v>629640</v>
      </c>
      <c r="S401" s="23">
        <v>380</v>
      </c>
      <c r="T401" s="23"/>
      <c r="U401" s="23"/>
      <c r="V401" s="23"/>
      <c r="W401" s="74"/>
    </row>
    <row r="402" spans="1:23" x14ac:dyDescent="0.25">
      <c r="A402" s="81">
        <v>45343</v>
      </c>
      <c r="B402" s="6" t="s">
        <v>2708</v>
      </c>
      <c r="C402" s="100" t="s">
        <v>5376</v>
      </c>
      <c r="D402" s="21" t="s">
        <v>4554</v>
      </c>
      <c r="E402" s="23" t="s">
        <v>2519</v>
      </c>
      <c r="F402" s="27" t="str">
        <f>IF(E402="","",INDEX(DM_HANG_HOA!B:B,MATCH(E402,DM_HANG_HOA!A:A,0)))</f>
        <v>Giáp níu dây trần ADG1470, dài 935mm, 14,68 ÷ 16,59mm (120mm2)</v>
      </c>
      <c r="G402" s="26" t="s">
        <v>4545</v>
      </c>
      <c r="H402" s="27" t="str">
        <f>IF(G402="","",INDEX(DM_DOI_TUONG!C:C,MATCH(G402,DM_DOI_TUONG!B:B,0)))</f>
        <v>Công ty CP Tuấn Ân Long An</v>
      </c>
      <c r="I402" s="69" t="str">
        <f>IFERROR(INDEX(DM_NGHIEP_VU!D:D,MATCH(J402&amp;K402,DM_NGHIEP_VU!G:G,0)),"")</f>
        <v>Nhập kho - nhập mua hàng ghi nhận công nợ</v>
      </c>
      <c r="J402" s="29" t="s">
        <v>4977</v>
      </c>
      <c r="K402" s="29" t="s">
        <v>4494</v>
      </c>
      <c r="L402" s="26">
        <v>40</v>
      </c>
      <c r="M402" s="26" t="s">
        <v>4547</v>
      </c>
      <c r="N402" s="26">
        <v>69100</v>
      </c>
      <c r="O402" s="7">
        <f t="shared" si="18"/>
        <v>2764000</v>
      </c>
      <c r="P402" s="52">
        <v>0.1</v>
      </c>
      <c r="Q402" s="7">
        <f t="shared" si="19"/>
        <v>276400</v>
      </c>
      <c r="R402" s="7">
        <f t="shared" si="20"/>
        <v>3040400</v>
      </c>
      <c r="S402" s="23">
        <v>377</v>
      </c>
      <c r="T402" s="23"/>
      <c r="U402" s="23"/>
      <c r="V402" s="23"/>
      <c r="W402" s="74"/>
    </row>
    <row r="403" spans="1:23" x14ac:dyDescent="0.25">
      <c r="A403" s="81">
        <v>45344</v>
      </c>
      <c r="B403" s="6" t="s">
        <v>2708</v>
      </c>
      <c r="C403" s="100" t="s">
        <v>5377</v>
      </c>
      <c r="D403" s="21" t="s">
        <v>4554</v>
      </c>
      <c r="E403" s="23" t="s">
        <v>2525</v>
      </c>
      <c r="F403" s="27" t="str">
        <f>IF(E403="","",INDEX(DM_HANG_HOA!B:B,MATCH(E403,DM_HANG_HOA!A:A,0)))</f>
        <v>Giáp níu dây bọc ACD2130-BP, dài 1300mm, 21,3 ÷ 24,1mm (120-150mm2)</v>
      </c>
      <c r="G403" s="26" t="s">
        <v>4545</v>
      </c>
      <c r="H403" s="27" t="str">
        <f>IF(G403="","",INDEX(DM_DOI_TUONG!C:C,MATCH(G403,DM_DOI_TUONG!B:B,0)))</f>
        <v>Công ty CP Tuấn Ân Long An</v>
      </c>
      <c r="I403" s="69" t="str">
        <f>IFERROR(INDEX(DM_NGHIEP_VU!D:D,MATCH(J403&amp;K403,DM_NGHIEP_VU!G:G,0)),"")</f>
        <v>Nhập kho - nhập mua hàng ghi nhận công nợ</v>
      </c>
      <c r="J403" s="29" t="s">
        <v>4977</v>
      </c>
      <c r="K403" s="29" t="s">
        <v>4494</v>
      </c>
      <c r="L403" s="26">
        <v>24</v>
      </c>
      <c r="M403" s="26" t="s">
        <v>4547</v>
      </c>
      <c r="N403" s="26">
        <v>208600</v>
      </c>
      <c r="O403" s="7">
        <f t="shared" si="18"/>
        <v>5006400</v>
      </c>
      <c r="P403" s="52">
        <v>0.1</v>
      </c>
      <c r="Q403" s="7">
        <f t="shared" si="19"/>
        <v>500640</v>
      </c>
      <c r="R403" s="7">
        <f t="shared" si="20"/>
        <v>5507040</v>
      </c>
      <c r="S403" s="23">
        <v>377</v>
      </c>
      <c r="T403" s="23"/>
      <c r="U403" s="23"/>
      <c r="V403" s="23"/>
      <c r="W403" s="74"/>
    </row>
    <row r="404" spans="1:23" x14ac:dyDescent="0.25">
      <c r="A404" s="81">
        <v>45344</v>
      </c>
      <c r="B404" s="6" t="s">
        <v>2708</v>
      </c>
      <c r="C404" s="100" t="s">
        <v>5377</v>
      </c>
      <c r="D404" s="21" t="s">
        <v>4554</v>
      </c>
      <c r="E404" s="23" t="s">
        <v>1149</v>
      </c>
      <c r="F404" s="27" t="str">
        <f>IF(E404="","",INDEX(DM_HANG_HOA!B:B,MATCH(E404,DM_HANG_HOA!A:A,0)))</f>
        <v>Cosse ép Cu-Al  70mm2-2N-TA dài 117mm chiều dài ép dây 38mm</v>
      </c>
      <c r="G404" s="26" t="s">
        <v>4545</v>
      </c>
      <c r="H404" s="27" t="str">
        <f>IF(G404="","",INDEX(DM_DOI_TUONG!C:C,MATCH(G404,DM_DOI_TUONG!B:B,0)))</f>
        <v>Công ty CP Tuấn Ân Long An</v>
      </c>
      <c r="I404" s="69" t="str">
        <f>IFERROR(INDEX(DM_NGHIEP_VU!D:D,MATCH(J404&amp;K404,DM_NGHIEP_VU!G:G,0)),"")</f>
        <v>Nhập kho - nhập mua hàng ghi nhận công nợ</v>
      </c>
      <c r="J404" s="29" t="s">
        <v>4977</v>
      </c>
      <c r="K404" s="29" t="s">
        <v>4494</v>
      </c>
      <c r="L404" s="26">
        <v>30</v>
      </c>
      <c r="M404" s="26" t="s">
        <v>4547</v>
      </c>
      <c r="N404" s="26">
        <v>32900</v>
      </c>
      <c r="O404" s="7">
        <f t="shared" si="18"/>
        <v>987000</v>
      </c>
      <c r="P404" s="52">
        <v>0.1</v>
      </c>
      <c r="Q404" s="7">
        <f t="shared" si="19"/>
        <v>98700</v>
      </c>
      <c r="R404" s="7">
        <f t="shared" si="20"/>
        <v>1085700</v>
      </c>
      <c r="S404" s="23">
        <v>377</v>
      </c>
      <c r="T404" s="23"/>
      <c r="U404" s="23"/>
      <c r="V404" s="23"/>
      <c r="W404" s="74"/>
    </row>
    <row r="405" spans="1:23" x14ac:dyDescent="0.25">
      <c r="A405" s="81">
        <v>45344</v>
      </c>
      <c r="B405" s="6" t="s">
        <v>2708</v>
      </c>
      <c r="C405" s="100" t="s">
        <v>5377</v>
      </c>
      <c r="D405" s="21" t="s">
        <v>4554</v>
      </c>
      <c r="E405" s="23" t="s">
        <v>553</v>
      </c>
      <c r="F405" s="27" t="str">
        <f>IF(E405="","",INDEX(DM_HANG_HOA!B:B,MATCH(E405,DM_HANG_HOA!A:A,0)))</f>
        <v>Nối bọc  IPC 70-95, Vỏ cách điện dầy 1-3mm,  16 - 70 / 35 - 95, 1 boulon M10 nhựa</v>
      </c>
      <c r="G405" s="26" t="s">
        <v>4545</v>
      </c>
      <c r="H405" s="27" t="str">
        <f>IF(G405="","",INDEX(DM_DOI_TUONG!C:C,MATCH(G405,DM_DOI_TUONG!B:B,0)))</f>
        <v>Công ty CP Tuấn Ân Long An</v>
      </c>
      <c r="I405" s="69" t="str">
        <f>IFERROR(INDEX(DM_NGHIEP_VU!D:D,MATCH(J405&amp;K405,DM_NGHIEP_VU!G:G,0)),"")</f>
        <v>Nhập kho - nhập mua hàng ghi nhận công nợ</v>
      </c>
      <c r="J405" s="29" t="s">
        <v>4977</v>
      </c>
      <c r="K405" s="29" t="s">
        <v>4494</v>
      </c>
      <c r="L405" s="26">
        <v>600</v>
      </c>
      <c r="M405" s="26" t="s">
        <v>4547</v>
      </c>
      <c r="N405" s="26">
        <v>27300</v>
      </c>
      <c r="O405" s="7">
        <f t="shared" si="18"/>
        <v>16380000</v>
      </c>
      <c r="P405" s="52">
        <v>0.08</v>
      </c>
      <c r="Q405" s="7">
        <f t="shared" si="19"/>
        <v>1310400</v>
      </c>
      <c r="R405" s="7">
        <f t="shared" si="20"/>
        <v>17690400</v>
      </c>
      <c r="S405" s="23">
        <v>378</v>
      </c>
      <c r="T405" s="23"/>
      <c r="U405" s="23"/>
      <c r="V405" s="23"/>
      <c r="W405" s="74"/>
    </row>
    <row r="406" spans="1:23" x14ac:dyDescent="0.25">
      <c r="A406" s="81">
        <v>45344</v>
      </c>
      <c r="B406" s="6" t="s">
        <v>2708</v>
      </c>
      <c r="C406" s="100" t="s">
        <v>5377</v>
      </c>
      <c r="D406" s="21" t="s">
        <v>4554</v>
      </c>
      <c r="E406" s="23" t="s">
        <v>554</v>
      </c>
      <c r="F406" s="27" t="str">
        <f>IF(E406="","",INDEX(DM_HANG_HOA!B:B,MATCH(E406,DM_HANG_HOA!A:A,0)))</f>
        <v>Nối bọc  IPC 95-95, Vỏ cách điện dầy 1-3mm,  25 - 95 / 25 - 95, 2 boulon M8 nhựa</v>
      </c>
      <c r="G406" s="26" t="s">
        <v>4545</v>
      </c>
      <c r="H406" s="27" t="str">
        <f>IF(G406="","",INDEX(DM_DOI_TUONG!C:C,MATCH(G406,DM_DOI_TUONG!B:B,0)))</f>
        <v>Công ty CP Tuấn Ân Long An</v>
      </c>
      <c r="I406" s="69" t="str">
        <f>IFERROR(INDEX(DM_NGHIEP_VU!D:D,MATCH(J406&amp;K406,DM_NGHIEP_VU!G:G,0)),"")</f>
        <v>Nhập kho - nhập mua hàng ghi nhận công nợ</v>
      </c>
      <c r="J406" s="29" t="s">
        <v>4977</v>
      </c>
      <c r="K406" s="29" t="s">
        <v>4494</v>
      </c>
      <c r="L406" s="26">
        <v>300</v>
      </c>
      <c r="M406" s="26" t="s">
        <v>4547</v>
      </c>
      <c r="N406" s="26">
        <v>42300</v>
      </c>
      <c r="O406" s="7">
        <f t="shared" si="18"/>
        <v>12690000</v>
      </c>
      <c r="P406" s="52">
        <v>0.08</v>
      </c>
      <c r="Q406" s="7">
        <f t="shared" si="19"/>
        <v>1015200</v>
      </c>
      <c r="R406" s="7">
        <f t="shared" si="20"/>
        <v>13705200</v>
      </c>
      <c r="S406" s="23">
        <v>378</v>
      </c>
      <c r="T406" s="23"/>
      <c r="U406" s="23"/>
      <c r="V406" s="23"/>
      <c r="W406" s="74"/>
    </row>
    <row r="407" spans="1:23" x14ac:dyDescent="0.25">
      <c r="A407" s="81">
        <v>45344</v>
      </c>
      <c r="B407" s="6" t="s">
        <v>2708</v>
      </c>
      <c r="C407" s="100" t="s">
        <v>5377</v>
      </c>
      <c r="D407" s="21" t="s">
        <v>4554</v>
      </c>
      <c r="E407" s="23" t="s">
        <v>585</v>
      </c>
      <c r="F407" s="27" t="str">
        <f>IF(E407="","",INDEX(DM_HANG_HOA!B:B,MATCH(E407,DM_HANG_HOA!A:A,0)))</f>
        <v>Nắp bịt đầu cáp 35 - 95,  Vỏ cách điện dầy 1-3mm, (màu đen)</v>
      </c>
      <c r="G407" s="26" t="s">
        <v>4545</v>
      </c>
      <c r="H407" s="27" t="str">
        <f>IF(G407="","",INDEX(DM_DOI_TUONG!C:C,MATCH(G407,DM_DOI_TUONG!B:B,0)))</f>
        <v>Công ty CP Tuấn Ân Long An</v>
      </c>
      <c r="I407" s="69" t="str">
        <f>IFERROR(INDEX(DM_NGHIEP_VU!D:D,MATCH(J407&amp;K407,DM_NGHIEP_VU!G:G,0)),"")</f>
        <v>Nhập kho - nhập mua hàng ghi nhận công nợ</v>
      </c>
      <c r="J407" s="29" t="s">
        <v>4977</v>
      </c>
      <c r="K407" s="29" t="s">
        <v>4494</v>
      </c>
      <c r="L407" s="26">
        <v>500</v>
      </c>
      <c r="M407" s="26" t="s">
        <v>4547</v>
      </c>
      <c r="N407" s="26">
        <v>1000</v>
      </c>
      <c r="O407" s="7">
        <f t="shared" si="18"/>
        <v>500000</v>
      </c>
      <c r="P407" s="52">
        <v>0.08</v>
      </c>
      <c r="Q407" s="7">
        <f t="shared" si="19"/>
        <v>40000</v>
      </c>
      <c r="R407" s="7">
        <f t="shared" si="20"/>
        <v>540000</v>
      </c>
      <c r="S407" s="23">
        <v>378</v>
      </c>
      <c r="T407" s="23"/>
      <c r="U407" s="23"/>
      <c r="V407" s="23"/>
      <c r="W407" s="74"/>
    </row>
    <row r="408" spans="1:23" x14ac:dyDescent="0.25">
      <c r="A408" s="81">
        <v>45344</v>
      </c>
      <c r="B408" s="6" t="s">
        <v>2708</v>
      </c>
      <c r="C408" s="100" t="s">
        <v>5377</v>
      </c>
      <c r="D408" s="21" t="s">
        <v>4554</v>
      </c>
      <c r="E408" s="23" t="s">
        <v>72</v>
      </c>
      <c r="F408" s="27" t="str">
        <f>IF(E408="","",INDEX(DM_HANG_HOA!B:B,MATCH(E408,DM_HANG_HOA!A:A,0)))</f>
        <v>FCO 100A - 27KV - 150KV BIL - Polymer (không bass)</v>
      </c>
      <c r="G408" s="26" t="s">
        <v>4545</v>
      </c>
      <c r="H408" s="27" t="str">
        <f>IF(G408="","",INDEX(DM_DOI_TUONG!C:C,MATCH(G408,DM_DOI_TUONG!B:B,0)))</f>
        <v>Công ty CP Tuấn Ân Long An</v>
      </c>
      <c r="I408" s="69" t="str">
        <f>IFERROR(INDEX(DM_NGHIEP_VU!D:D,MATCH(J408&amp;K408,DM_NGHIEP_VU!G:G,0)),"")</f>
        <v>Nhập kho - nhập mua hàng ghi nhận công nợ</v>
      </c>
      <c r="J408" s="29" t="s">
        <v>4977</v>
      </c>
      <c r="K408" s="29" t="s">
        <v>4494</v>
      </c>
      <c r="L408" s="26">
        <v>20</v>
      </c>
      <c r="M408" s="26" t="s">
        <v>4547</v>
      </c>
      <c r="N408" s="26">
        <v>960700</v>
      </c>
      <c r="O408" s="7">
        <f t="shared" si="18"/>
        <v>19214000</v>
      </c>
      <c r="P408" s="52">
        <v>0.08</v>
      </c>
      <c r="Q408" s="7">
        <f t="shared" si="19"/>
        <v>1537120</v>
      </c>
      <c r="R408" s="7">
        <f t="shared" si="20"/>
        <v>20751120</v>
      </c>
      <c r="S408" s="23">
        <v>378</v>
      </c>
      <c r="T408" s="23"/>
      <c r="U408" s="23"/>
      <c r="V408" s="23"/>
      <c r="W408" s="74"/>
    </row>
    <row r="409" spans="1:23" x14ac:dyDescent="0.25">
      <c r="A409" s="81">
        <v>45344</v>
      </c>
      <c r="B409" s="6" t="s">
        <v>2708</v>
      </c>
      <c r="C409" s="100" t="s">
        <v>5377</v>
      </c>
      <c r="D409" s="21" t="s">
        <v>4554</v>
      </c>
      <c r="E409" s="23" t="s">
        <v>78</v>
      </c>
      <c r="F409" s="27" t="str">
        <f>IF(E409="","",INDEX(DM_HANG_HOA!B:B,MATCH(E409,DM_HANG_HOA!A:A,0)))</f>
        <v>Bass FCO</v>
      </c>
      <c r="G409" s="26" t="s">
        <v>4545</v>
      </c>
      <c r="H409" s="27" t="str">
        <f>IF(G409="","",INDEX(DM_DOI_TUONG!C:C,MATCH(G409,DM_DOI_TUONG!B:B,0)))</f>
        <v>Công ty CP Tuấn Ân Long An</v>
      </c>
      <c r="I409" s="69" t="str">
        <f>IFERROR(INDEX(DM_NGHIEP_VU!D:D,MATCH(J409&amp;K409,DM_NGHIEP_VU!G:G,0)),"")</f>
        <v>Nhập kho - nhập mua hàng ghi nhận công nợ</v>
      </c>
      <c r="J409" s="29" t="s">
        <v>4977</v>
      </c>
      <c r="K409" s="29" t="s">
        <v>4494</v>
      </c>
      <c r="L409" s="26">
        <v>20</v>
      </c>
      <c r="M409" s="26" t="s">
        <v>4547</v>
      </c>
      <c r="N409" s="26">
        <v>52800</v>
      </c>
      <c r="O409" s="7">
        <f t="shared" si="18"/>
        <v>1056000</v>
      </c>
      <c r="P409" s="52">
        <v>0.08</v>
      </c>
      <c r="Q409" s="7">
        <f t="shared" si="19"/>
        <v>84480</v>
      </c>
      <c r="R409" s="7">
        <f t="shared" si="20"/>
        <v>1140480</v>
      </c>
      <c r="S409" s="23">
        <v>378</v>
      </c>
      <c r="T409" s="23"/>
      <c r="U409" s="23"/>
      <c r="V409" s="23"/>
      <c r="W409" s="74"/>
    </row>
    <row r="410" spans="1:23" x14ac:dyDescent="0.25">
      <c r="A410" s="81">
        <v>45344</v>
      </c>
      <c r="B410" s="6" t="s">
        <v>2708</v>
      </c>
      <c r="C410" s="100" t="s">
        <v>5377</v>
      </c>
      <c r="D410" s="21" t="s">
        <v>4554</v>
      </c>
      <c r="E410" s="23" t="s">
        <v>77</v>
      </c>
      <c r="F410" s="27" t="str">
        <f>IF(E410="","",INDEX(DM_HANG_HOA!B:B,MATCH(E410,DM_HANG_HOA!A:A,0)))</f>
        <v>LBFCO 200A - 27KV-150KV BIL - Polymer (không bass)</v>
      </c>
      <c r="G410" s="26" t="s">
        <v>4545</v>
      </c>
      <c r="H410" s="27" t="str">
        <f>IF(G410="","",INDEX(DM_DOI_TUONG!C:C,MATCH(G410,DM_DOI_TUONG!B:B,0)))</f>
        <v>Công ty CP Tuấn Ân Long An</v>
      </c>
      <c r="I410" s="69" t="str">
        <f>IFERROR(INDEX(DM_NGHIEP_VU!D:D,MATCH(J410&amp;K410,DM_NGHIEP_VU!G:G,0)),"")</f>
        <v>Nhập kho - nhập mua hàng ghi nhận công nợ</v>
      </c>
      <c r="J410" s="29" t="s">
        <v>4977</v>
      </c>
      <c r="K410" s="29" t="s">
        <v>4494</v>
      </c>
      <c r="L410" s="26">
        <v>12</v>
      </c>
      <c r="M410" s="26" t="s">
        <v>4547</v>
      </c>
      <c r="N410" s="26">
        <v>1373600</v>
      </c>
      <c r="O410" s="7">
        <f t="shared" si="18"/>
        <v>16483200</v>
      </c>
      <c r="P410" s="52">
        <v>0.08</v>
      </c>
      <c r="Q410" s="7">
        <f t="shared" si="19"/>
        <v>1318656</v>
      </c>
      <c r="R410" s="7">
        <f t="shared" si="20"/>
        <v>17801856</v>
      </c>
      <c r="S410" s="23">
        <v>378</v>
      </c>
      <c r="T410" s="23"/>
      <c r="U410" s="23"/>
      <c r="V410" s="23"/>
      <c r="W410" s="74"/>
    </row>
    <row r="411" spans="1:23" x14ac:dyDescent="0.25">
      <c r="A411" s="81">
        <v>45344</v>
      </c>
      <c r="B411" s="6" t="s">
        <v>2708</v>
      </c>
      <c r="C411" s="100" t="s">
        <v>5377</v>
      </c>
      <c r="D411" s="21" t="s">
        <v>4554</v>
      </c>
      <c r="E411" s="23" t="s">
        <v>78</v>
      </c>
      <c r="F411" s="27" t="str">
        <f>IF(E411="","",INDEX(DM_HANG_HOA!B:B,MATCH(E411,DM_HANG_HOA!A:A,0)))</f>
        <v>Bass FCO</v>
      </c>
      <c r="G411" s="26" t="s">
        <v>4545</v>
      </c>
      <c r="H411" s="27" t="str">
        <f>IF(G411="","",INDEX(DM_DOI_TUONG!C:C,MATCH(G411,DM_DOI_TUONG!B:B,0)))</f>
        <v>Công ty CP Tuấn Ân Long An</v>
      </c>
      <c r="I411" s="69" t="str">
        <f>IFERROR(INDEX(DM_NGHIEP_VU!D:D,MATCH(J411&amp;K411,DM_NGHIEP_VU!G:G,0)),"")</f>
        <v>Nhập kho - nhập mua hàng ghi nhận công nợ</v>
      </c>
      <c r="J411" s="29" t="s">
        <v>4977</v>
      </c>
      <c r="K411" s="29" t="s">
        <v>4494</v>
      </c>
      <c r="L411" s="26">
        <v>12</v>
      </c>
      <c r="M411" s="26" t="s">
        <v>4547</v>
      </c>
      <c r="N411" s="26">
        <v>52800</v>
      </c>
      <c r="O411" s="7">
        <f t="shared" si="18"/>
        <v>633600</v>
      </c>
      <c r="P411" s="52">
        <v>0.08</v>
      </c>
      <c r="Q411" s="7">
        <f t="shared" si="19"/>
        <v>50688</v>
      </c>
      <c r="R411" s="7">
        <f t="shared" si="20"/>
        <v>684288</v>
      </c>
      <c r="S411" s="23">
        <v>378</v>
      </c>
      <c r="T411" s="23"/>
      <c r="U411" s="23"/>
      <c r="V411" s="23"/>
      <c r="W411" s="74"/>
    </row>
    <row r="412" spans="1:23" x14ac:dyDescent="0.25">
      <c r="A412" s="81">
        <v>45344</v>
      </c>
      <c r="B412" s="6" t="s">
        <v>2708</v>
      </c>
      <c r="C412" s="100" t="s">
        <v>5377</v>
      </c>
      <c r="D412" s="21" t="s">
        <v>4554</v>
      </c>
      <c r="E412" s="23" t="s">
        <v>927</v>
      </c>
      <c r="F412" s="27" t="str">
        <f>IF(E412="","",INDEX(DM_HANG_HOA!B:B,MATCH(E412,DM_HANG_HOA!A:A,0)))</f>
        <v xml:space="preserve">Chì lá 60A cầu chì cá </v>
      </c>
      <c r="G412" s="26" t="s">
        <v>4545</v>
      </c>
      <c r="H412" s="27" t="str">
        <f>IF(G412="","",INDEX(DM_DOI_TUONG!C:C,MATCH(G412,DM_DOI_TUONG!B:B,0)))</f>
        <v>Công ty CP Tuấn Ân Long An</v>
      </c>
      <c r="I412" s="69" t="str">
        <f>IFERROR(INDEX(DM_NGHIEP_VU!D:D,MATCH(J412&amp;K412,DM_NGHIEP_VU!G:G,0)),"")</f>
        <v>Nhập kho - nhập mua hàng ghi nhận công nợ</v>
      </c>
      <c r="J412" s="29" t="s">
        <v>4977</v>
      </c>
      <c r="K412" s="29" t="s">
        <v>4494</v>
      </c>
      <c r="L412" s="26">
        <v>56</v>
      </c>
      <c r="M412" s="26" t="s">
        <v>4547</v>
      </c>
      <c r="N412" s="26">
        <v>1000</v>
      </c>
      <c r="O412" s="7">
        <f t="shared" si="18"/>
        <v>56000</v>
      </c>
      <c r="P412" s="52">
        <v>0.08</v>
      </c>
      <c r="Q412" s="7">
        <f t="shared" si="19"/>
        <v>4480</v>
      </c>
      <c r="R412" s="7">
        <f t="shared" si="20"/>
        <v>60480</v>
      </c>
      <c r="S412" s="23">
        <v>383</v>
      </c>
      <c r="T412" s="23"/>
      <c r="U412" s="23"/>
      <c r="V412" s="23"/>
      <c r="W412" s="74"/>
    </row>
    <row r="413" spans="1:23" x14ac:dyDescent="0.25">
      <c r="A413" s="81">
        <v>45345</v>
      </c>
      <c r="B413" s="6" t="s">
        <v>2708</v>
      </c>
      <c r="C413" s="100" t="s">
        <v>5378</v>
      </c>
      <c r="D413" s="21" t="s">
        <v>4554</v>
      </c>
      <c r="E413" s="23" t="s">
        <v>1169</v>
      </c>
      <c r="F413" s="27" t="str">
        <f>IF(E413="","",INDEX(DM_HANG_HOA!B:B,MATCH(E413,DM_HANG_HOA!A:A,0)))</f>
        <v>Cosse ép Cu-Al  240mm2-2N-TA dài 160mm chiều dài ép dây 58mm</v>
      </c>
      <c r="G413" s="26" t="s">
        <v>4545</v>
      </c>
      <c r="H413" s="27" t="str">
        <f>IF(G413="","",INDEX(DM_DOI_TUONG!C:C,MATCH(G413,DM_DOI_TUONG!B:B,0)))</f>
        <v>Công ty CP Tuấn Ân Long An</v>
      </c>
      <c r="I413" s="69" t="str">
        <f>IFERROR(INDEX(DM_NGHIEP_VU!D:D,MATCH(J413&amp;K413,DM_NGHIEP_VU!G:G,0)),"")</f>
        <v>Nhập kho - nhập mua hàng ghi nhận công nợ</v>
      </c>
      <c r="J413" s="29" t="s">
        <v>4977</v>
      </c>
      <c r="K413" s="29" t="s">
        <v>4494</v>
      </c>
      <c r="L413" s="26">
        <v>61</v>
      </c>
      <c r="M413" s="26" t="s">
        <v>4547</v>
      </c>
      <c r="N413" s="26">
        <v>138600</v>
      </c>
      <c r="O413" s="7">
        <f t="shared" si="18"/>
        <v>8454600</v>
      </c>
      <c r="P413" s="52">
        <v>0.1</v>
      </c>
      <c r="Q413" s="7">
        <f t="shared" si="19"/>
        <v>845460</v>
      </c>
      <c r="R413" s="7">
        <f t="shared" si="20"/>
        <v>9300060</v>
      </c>
      <c r="S413" s="23">
        <v>402</v>
      </c>
      <c r="T413" s="23"/>
      <c r="U413" s="23"/>
      <c r="V413" s="23"/>
      <c r="W413" s="74"/>
    </row>
    <row r="414" spans="1:23" x14ac:dyDescent="0.25">
      <c r="A414" s="81">
        <v>45345</v>
      </c>
      <c r="B414" s="6" t="s">
        <v>2708</v>
      </c>
      <c r="C414" s="100" t="s">
        <v>5378</v>
      </c>
      <c r="D414" s="21" t="s">
        <v>4554</v>
      </c>
      <c r="E414" s="23" t="s">
        <v>65</v>
      </c>
      <c r="F414" s="27" t="str">
        <f>IF(E414="","",INDEX(DM_HANG_HOA!B:B,MATCH(E414,DM_HANG_HOA!A:A,0)))</f>
        <v>FCO 100A - 27KV-150KV BIL - sứ (không bass)</v>
      </c>
      <c r="G414" s="26" t="s">
        <v>4545</v>
      </c>
      <c r="H414" s="27" t="str">
        <f>IF(G414="","",INDEX(DM_DOI_TUONG!C:C,MATCH(G414,DM_DOI_TUONG!B:B,0)))</f>
        <v>Công ty CP Tuấn Ân Long An</v>
      </c>
      <c r="I414" s="69" t="str">
        <f>IFERROR(INDEX(DM_NGHIEP_VU!D:D,MATCH(J414&amp;K414,DM_NGHIEP_VU!G:G,0)),"")</f>
        <v>Nhập kho - nhập mua hàng ghi nhận công nợ</v>
      </c>
      <c r="J414" s="29" t="s">
        <v>4977</v>
      </c>
      <c r="K414" s="29" t="s">
        <v>4494</v>
      </c>
      <c r="L414" s="26">
        <v>1</v>
      </c>
      <c r="M414" s="26" t="s">
        <v>4547</v>
      </c>
      <c r="N414" s="26">
        <v>979300</v>
      </c>
      <c r="O414" s="7">
        <f t="shared" si="18"/>
        <v>979300</v>
      </c>
      <c r="P414" s="52">
        <v>0.08</v>
      </c>
      <c r="Q414" s="7">
        <f t="shared" si="19"/>
        <v>78344</v>
      </c>
      <c r="R414" s="7">
        <f t="shared" si="20"/>
        <v>1057644</v>
      </c>
      <c r="S414" s="23">
        <v>401</v>
      </c>
      <c r="T414" s="23"/>
      <c r="U414" s="23"/>
      <c r="V414" s="23"/>
      <c r="W414" s="74"/>
    </row>
    <row r="415" spans="1:23" x14ac:dyDescent="0.25">
      <c r="A415" s="81">
        <v>45345</v>
      </c>
      <c r="B415" s="6" t="s">
        <v>2708</v>
      </c>
      <c r="C415" s="100" t="s">
        <v>5378</v>
      </c>
      <c r="D415" s="21" t="s">
        <v>4554</v>
      </c>
      <c r="E415" s="23" t="s">
        <v>78</v>
      </c>
      <c r="F415" s="27" t="str">
        <f>IF(E415="","",INDEX(DM_HANG_HOA!B:B,MATCH(E415,DM_HANG_HOA!A:A,0)))</f>
        <v>Bass FCO</v>
      </c>
      <c r="G415" s="26" t="s">
        <v>4545</v>
      </c>
      <c r="H415" s="27" t="str">
        <f>IF(G415="","",INDEX(DM_DOI_TUONG!C:C,MATCH(G415,DM_DOI_TUONG!B:B,0)))</f>
        <v>Công ty CP Tuấn Ân Long An</v>
      </c>
      <c r="I415" s="69" t="str">
        <f>IFERROR(INDEX(DM_NGHIEP_VU!D:D,MATCH(J415&amp;K415,DM_NGHIEP_VU!G:G,0)),"")</f>
        <v>Nhập kho - nhập mua hàng ghi nhận công nợ</v>
      </c>
      <c r="J415" s="29" t="s">
        <v>4977</v>
      </c>
      <c r="K415" s="29" t="s">
        <v>4494</v>
      </c>
      <c r="L415" s="26">
        <v>1</v>
      </c>
      <c r="M415" s="26" t="s">
        <v>4547</v>
      </c>
      <c r="N415" s="26">
        <v>52800</v>
      </c>
      <c r="O415" s="7">
        <f t="shared" si="18"/>
        <v>52800</v>
      </c>
      <c r="P415" s="52">
        <v>0.08</v>
      </c>
      <c r="Q415" s="7">
        <f t="shared" si="19"/>
        <v>4224</v>
      </c>
      <c r="R415" s="7">
        <f t="shared" si="20"/>
        <v>57024</v>
      </c>
      <c r="S415" s="23">
        <v>401</v>
      </c>
      <c r="T415" s="23"/>
      <c r="U415" s="23"/>
      <c r="V415" s="23"/>
      <c r="W415" s="74"/>
    </row>
    <row r="416" spans="1:23" x14ac:dyDescent="0.25">
      <c r="A416" s="81">
        <v>45345</v>
      </c>
      <c r="B416" s="6" t="s">
        <v>2708</v>
      </c>
      <c r="C416" s="100" t="s">
        <v>5378</v>
      </c>
      <c r="D416" s="21" t="s">
        <v>4554</v>
      </c>
      <c r="E416" s="23" t="s">
        <v>503</v>
      </c>
      <c r="F416" s="27" t="str">
        <f>IF(E416="","",INDEX(DM_HANG_HOA!B:B,MATCH(E416,DM_HANG_HOA!A:A,0)))</f>
        <v>MCCB 3P, 400V, 125A, 70KA</v>
      </c>
      <c r="G416" s="26" t="s">
        <v>4545</v>
      </c>
      <c r="H416" s="27" t="str">
        <f>IF(G416="","",INDEX(DM_DOI_TUONG!C:C,MATCH(G416,DM_DOI_TUONG!B:B,0)))</f>
        <v>Công ty CP Tuấn Ân Long An</v>
      </c>
      <c r="I416" s="69" t="str">
        <f>IFERROR(INDEX(DM_NGHIEP_VU!D:D,MATCH(J416&amp;K416,DM_NGHIEP_VU!G:G,0)),"")</f>
        <v>Nhập kho - nhập mua hàng ghi nhận công nợ</v>
      </c>
      <c r="J416" s="29" t="s">
        <v>4977</v>
      </c>
      <c r="K416" s="29" t="s">
        <v>4494</v>
      </c>
      <c r="L416" s="26">
        <v>1</v>
      </c>
      <c r="M416" s="26" t="s">
        <v>4547</v>
      </c>
      <c r="N416" s="26">
        <v>1187800</v>
      </c>
      <c r="O416" s="7">
        <f t="shared" si="18"/>
        <v>1187800</v>
      </c>
      <c r="P416" s="52">
        <v>0.08</v>
      </c>
      <c r="Q416" s="7">
        <f t="shared" si="19"/>
        <v>95024</v>
      </c>
      <c r="R416" s="7">
        <f t="shared" si="20"/>
        <v>1282824</v>
      </c>
      <c r="S416" s="23">
        <v>398</v>
      </c>
      <c r="T416" s="23"/>
      <c r="U416" s="23"/>
      <c r="V416" s="23"/>
      <c r="W416" s="74"/>
    </row>
    <row r="417" spans="1:23" x14ac:dyDescent="0.25">
      <c r="A417" s="81">
        <v>45345</v>
      </c>
      <c r="B417" s="6" t="s">
        <v>2708</v>
      </c>
      <c r="C417" s="100" t="s">
        <v>5378</v>
      </c>
      <c r="D417" s="21" t="s">
        <v>4554</v>
      </c>
      <c r="E417" s="23" t="s">
        <v>488</v>
      </c>
      <c r="F417" s="27" t="str">
        <f>IF(E417="","",INDEX(DM_HANG_HOA!B:B,MATCH(E417,DM_HANG_HOA!A:A,0)))</f>
        <v>Busbar dùng cho MCCB 80A - 250A</v>
      </c>
      <c r="G417" s="26" t="s">
        <v>4545</v>
      </c>
      <c r="H417" s="27" t="str">
        <f>IF(G417="","",INDEX(DM_DOI_TUONG!C:C,MATCH(G417,DM_DOI_TUONG!B:B,0)))</f>
        <v>Công ty CP Tuấn Ân Long An</v>
      </c>
      <c r="I417" s="69" t="str">
        <f>IFERROR(INDEX(DM_NGHIEP_VU!D:D,MATCH(J417&amp;K417,DM_NGHIEP_VU!G:G,0)),"")</f>
        <v>Nhập kho - nhập mua hàng ghi nhận công nợ</v>
      </c>
      <c r="J417" s="29" t="s">
        <v>4977</v>
      </c>
      <c r="K417" s="29" t="s">
        <v>4494</v>
      </c>
      <c r="L417" s="26">
        <v>1</v>
      </c>
      <c r="M417" s="26" t="s">
        <v>4547</v>
      </c>
      <c r="N417" s="26">
        <v>113100</v>
      </c>
      <c r="O417" s="7">
        <f t="shared" si="18"/>
        <v>113100</v>
      </c>
      <c r="P417" s="52">
        <v>0.1</v>
      </c>
      <c r="Q417" s="7">
        <f t="shared" si="19"/>
        <v>11310</v>
      </c>
      <c r="R417" s="7">
        <f t="shared" si="20"/>
        <v>124410</v>
      </c>
      <c r="S417" s="23">
        <v>399</v>
      </c>
      <c r="T417" s="23"/>
      <c r="U417" s="23"/>
      <c r="V417" s="23"/>
      <c r="W417" s="74"/>
    </row>
    <row r="418" spans="1:23" x14ac:dyDescent="0.25">
      <c r="A418" s="81">
        <v>45345</v>
      </c>
      <c r="B418" s="6" t="s">
        <v>2708</v>
      </c>
      <c r="C418" s="100" t="s">
        <v>5378</v>
      </c>
      <c r="D418" s="21" t="s">
        <v>4554</v>
      </c>
      <c r="E418" s="23" t="s">
        <v>516</v>
      </c>
      <c r="F418" s="27" t="str">
        <f>IF(E418="","",INDEX(DM_HANG_HOA!B:B,MATCH(E418,DM_HANG_HOA!A:A,0)))</f>
        <v>Boulon 8 x 30 + tán + londel (nhúng kẽm)</v>
      </c>
      <c r="G418" s="26" t="s">
        <v>4545</v>
      </c>
      <c r="H418" s="27" t="str">
        <f>IF(G418="","",INDEX(DM_DOI_TUONG!C:C,MATCH(G418,DM_DOI_TUONG!B:B,0)))</f>
        <v>Công ty CP Tuấn Ân Long An</v>
      </c>
      <c r="I418" s="69" t="str">
        <f>IFERROR(INDEX(DM_NGHIEP_VU!D:D,MATCH(J418&amp;K418,DM_NGHIEP_VU!G:G,0)),"")</f>
        <v>Nhập kho - nhập mua hàng ghi nhận công nợ</v>
      </c>
      <c r="J418" s="29" t="s">
        <v>4977</v>
      </c>
      <c r="K418" s="29" t="s">
        <v>4494</v>
      </c>
      <c r="L418" s="26">
        <v>6</v>
      </c>
      <c r="M418" s="26" t="s">
        <v>4547</v>
      </c>
      <c r="N418" s="26">
        <v>900</v>
      </c>
      <c r="O418" s="7">
        <f t="shared" si="18"/>
        <v>5400</v>
      </c>
      <c r="P418" s="52">
        <v>0.1</v>
      </c>
      <c r="Q418" s="7">
        <f t="shared" si="19"/>
        <v>540</v>
      </c>
      <c r="R418" s="7">
        <f t="shared" si="20"/>
        <v>5940</v>
      </c>
      <c r="S418" s="23">
        <v>399</v>
      </c>
      <c r="T418" s="23"/>
      <c r="U418" s="23"/>
      <c r="V418" s="23"/>
      <c r="W418" s="74"/>
    </row>
    <row r="419" spans="1:23" x14ac:dyDescent="0.25">
      <c r="A419" s="81">
        <v>45345</v>
      </c>
      <c r="B419" s="6" t="s">
        <v>2708</v>
      </c>
      <c r="C419" s="100" t="s">
        <v>5378</v>
      </c>
      <c r="D419" s="21" t="s">
        <v>4554</v>
      </c>
      <c r="E419" s="23" t="s">
        <v>107</v>
      </c>
      <c r="F419" s="27" t="str">
        <f>IF(E419="","",INDEX(DM_HANG_HOA!B:B,MATCH(E419,DM_HANG_HOA!A:A,0)))</f>
        <v>DS 1 pha 630A - 24KV-150 KV BIL, OD, sứ</v>
      </c>
      <c r="G419" s="26" t="s">
        <v>4545</v>
      </c>
      <c r="H419" s="27" t="str">
        <f>IF(G419="","",INDEX(DM_DOI_TUONG!C:C,MATCH(G419,DM_DOI_TUONG!B:B,0)))</f>
        <v>Công ty CP Tuấn Ân Long An</v>
      </c>
      <c r="I419" s="69" t="str">
        <f>IFERROR(INDEX(DM_NGHIEP_VU!D:D,MATCH(J419&amp;K419,DM_NGHIEP_VU!G:G,0)),"")</f>
        <v>Nhập kho - nhập mua hàng ghi nhận công nợ</v>
      </c>
      <c r="J419" s="29" t="s">
        <v>4977</v>
      </c>
      <c r="K419" s="29" t="s">
        <v>4494</v>
      </c>
      <c r="L419" s="26">
        <v>11</v>
      </c>
      <c r="M419" s="26" t="s">
        <v>4547</v>
      </c>
      <c r="N419" s="26">
        <v>2597400</v>
      </c>
      <c r="O419" s="7">
        <f t="shared" si="18"/>
        <v>28571400</v>
      </c>
      <c r="P419" s="52">
        <v>0.08</v>
      </c>
      <c r="Q419" s="7">
        <f t="shared" si="19"/>
        <v>2285712</v>
      </c>
      <c r="R419" s="7">
        <f t="shared" si="20"/>
        <v>30857112</v>
      </c>
      <c r="S419" s="23">
        <v>413</v>
      </c>
      <c r="T419" s="23"/>
      <c r="U419" s="23"/>
      <c r="V419" s="23"/>
      <c r="W419" s="74"/>
    </row>
    <row r="420" spans="1:23" x14ac:dyDescent="0.25">
      <c r="A420" s="81">
        <v>45345</v>
      </c>
      <c r="B420" s="6" t="s">
        <v>2708</v>
      </c>
      <c r="C420" s="100" t="s">
        <v>5378</v>
      </c>
      <c r="D420" s="21" t="s">
        <v>4554</v>
      </c>
      <c r="E420" s="23" t="s">
        <v>114</v>
      </c>
      <c r="F420" s="27" t="str">
        <f>IF(E420="","",INDEX(DM_HANG_HOA!B:B,MATCH(E420,DM_HANG_HOA!A:A,0)))</f>
        <v xml:space="preserve">Cosse nhôm LTD </v>
      </c>
      <c r="G420" s="26" t="s">
        <v>4545</v>
      </c>
      <c r="H420" s="27" t="str">
        <f>IF(G420="","",INDEX(DM_DOI_TUONG!C:C,MATCH(G420,DM_DOI_TUONG!B:B,0)))</f>
        <v>Công ty CP Tuấn Ân Long An</v>
      </c>
      <c r="I420" s="69" t="str">
        <f>IFERROR(INDEX(DM_NGHIEP_VU!D:D,MATCH(J420&amp;K420,DM_NGHIEP_VU!G:G,0)),"")</f>
        <v>Nhập kho - nhập mua hàng ghi nhận công nợ</v>
      </c>
      <c r="J420" s="29" t="s">
        <v>4977</v>
      </c>
      <c r="K420" s="29" t="s">
        <v>4494</v>
      </c>
      <c r="L420" s="26">
        <v>22</v>
      </c>
      <c r="M420" s="26" t="s">
        <v>4547</v>
      </c>
      <c r="N420" s="26">
        <v>94700</v>
      </c>
      <c r="O420" s="7">
        <f t="shared" si="18"/>
        <v>2083400</v>
      </c>
      <c r="P420" s="52">
        <v>0.1</v>
      </c>
      <c r="Q420" s="7">
        <f t="shared" si="19"/>
        <v>208340</v>
      </c>
      <c r="R420" s="7">
        <f t="shared" si="20"/>
        <v>2291740</v>
      </c>
      <c r="S420" s="23">
        <v>414</v>
      </c>
      <c r="T420" s="23"/>
      <c r="U420" s="23"/>
      <c r="V420" s="23"/>
      <c r="W420" s="74"/>
    </row>
    <row r="421" spans="1:23" x14ac:dyDescent="0.25">
      <c r="A421" s="81">
        <v>45345</v>
      </c>
      <c r="B421" s="6" t="s">
        <v>2708</v>
      </c>
      <c r="C421" s="100" t="s">
        <v>5378</v>
      </c>
      <c r="D421" s="21" t="s">
        <v>4554</v>
      </c>
      <c r="E421" s="23" t="s">
        <v>117</v>
      </c>
      <c r="F421" s="27" t="str">
        <f>IF(E421="","",INDEX(DM_HANG_HOA!B:B,MATCH(E421,DM_HANG_HOA!A:A,0)))</f>
        <v>Phụ kiện lắp DS 1 pha 24Kv</v>
      </c>
      <c r="G421" s="26" t="s">
        <v>4545</v>
      </c>
      <c r="H421" s="27" t="str">
        <f>IF(G421="","",INDEX(DM_DOI_TUONG!C:C,MATCH(G421,DM_DOI_TUONG!B:B,0)))</f>
        <v>Công ty CP Tuấn Ân Long An</v>
      </c>
      <c r="I421" s="69" t="str">
        <f>IFERROR(INDEX(DM_NGHIEP_VU!D:D,MATCH(J421&amp;K421,DM_NGHIEP_VU!G:G,0)),"")</f>
        <v>Nhập kho - nhập mua hàng ghi nhận công nợ</v>
      </c>
      <c r="J421" s="29" t="s">
        <v>4977</v>
      </c>
      <c r="K421" s="29" t="s">
        <v>4494</v>
      </c>
      <c r="L421" s="26">
        <v>11</v>
      </c>
      <c r="M421" s="26" t="s">
        <v>4547</v>
      </c>
      <c r="N421" s="26">
        <v>82900</v>
      </c>
      <c r="O421" s="7">
        <f t="shared" si="18"/>
        <v>911900</v>
      </c>
      <c r="P421" s="52">
        <v>0.08</v>
      </c>
      <c r="Q421" s="7">
        <f t="shared" si="19"/>
        <v>72952</v>
      </c>
      <c r="R421" s="7">
        <f t="shared" si="20"/>
        <v>984852</v>
      </c>
      <c r="S421" s="23">
        <v>413</v>
      </c>
      <c r="T421" s="23"/>
      <c r="U421" s="23"/>
      <c r="V421" s="23"/>
      <c r="W421" s="74"/>
    </row>
    <row r="422" spans="1:23" x14ac:dyDescent="0.25">
      <c r="A422" s="81">
        <v>45345</v>
      </c>
      <c r="B422" s="6" t="s">
        <v>2708</v>
      </c>
      <c r="C422" s="100" t="s">
        <v>5378</v>
      </c>
      <c r="D422" s="21" t="s">
        <v>4554</v>
      </c>
      <c r="E422" s="23" t="s">
        <v>123</v>
      </c>
      <c r="F422" s="27" t="str">
        <f>IF(E422="","",INDEX(DM_HANG_HOA!B:B,MATCH(E422,DM_HANG_HOA!A:A,0)))</f>
        <v>DS 3P- 630A - 24KV-150 KV BIL Sứ OD, lắp phương đứng trên 1 trụ</v>
      </c>
      <c r="G422" s="26" t="s">
        <v>4545</v>
      </c>
      <c r="H422" s="27" t="str">
        <f>IF(G422="","",INDEX(DM_DOI_TUONG!C:C,MATCH(G422,DM_DOI_TUONG!B:B,0)))</f>
        <v>Công ty CP Tuấn Ân Long An</v>
      </c>
      <c r="I422" s="69" t="str">
        <f>IFERROR(INDEX(DM_NGHIEP_VU!D:D,MATCH(J422&amp;K422,DM_NGHIEP_VU!G:G,0)),"")</f>
        <v>Nhập kho - nhập mua hàng ghi nhận công nợ</v>
      </c>
      <c r="J422" s="29" t="s">
        <v>4977</v>
      </c>
      <c r="K422" s="29" t="s">
        <v>4494</v>
      </c>
      <c r="L422" s="26">
        <v>3</v>
      </c>
      <c r="M422" s="26" t="s">
        <v>4547</v>
      </c>
      <c r="N422" s="26">
        <v>8111000</v>
      </c>
      <c r="O422" s="7">
        <f t="shared" si="18"/>
        <v>24333000</v>
      </c>
      <c r="P422" s="52">
        <v>0.08</v>
      </c>
      <c r="Q422" s="7">
        <f t="shared" si="19"/>
        <v>1946640</v>
      </c>
      <c r="R422" s="7">
        <f t="shared" si="20"/>
        <v>26279640</v>
      </c>
      <c r="S422" s="23">
        <v>413</v>
      </c>
      <c r="T422" s="23"/>
      <c r="U422" s="23"/>
      <c r="V422" s="23"/>
      <c r="W422" s="74"/>
    </row>
    <row r="423" spans="1:23" x14ac:dyDescent="0.25">
      <c r="A423" s="81">
        <v>45345</v>
      </c>
      <c r="B423" s="6" t="s">
        <v>2708</v>
      </c>
      <c r="C423" s="100" t="s">
        <v>5378</v>
      </c>
      <c r="D423" s="21" t="s">
        <v>4554</v>
      </c>
      <c r="E423" s="23" t="s">
        <v>114</v>
      </c>
      <c r="F423" s="27" t="str">
        <f>IF(E423="","",INDEX(DM_HANG_HOA!B:B,MATCH(E423,DM_HANG_HOA!A:A,0)))</f>
        <v xml:space="preserve">Cosse nhôm LTD </v>
      </c>
      <c r="G423" s="26" t="s">
        <v>4545</v>
      </c>
      <c r="H423" s="27" t="str">
        <f>IF(G423="","",INDEX(DM_DOI_TUONG!C:C,MATCH(G423,DM_DOI_TUONG!B:B,0)))</f>
        <v>Công ty CP Tuấn Ân Long An</v>
      </c>
      <c r="I423" s="69" t="str">
        <f>IFERROR(INDEX(DM_NGHIEP_VU!D:D,MATCH(J423&amp;K423,DM_NGHIEP_VU!G:G,0)),"")</f>
        <v>Nhập kho - nhập mua hàng ghi nhận công nợ</v>
      </c>
      <c r="J423" s="29" t="s">
        <v>4977</v>
      </c>
      <c r="K423" s="29" t="s">
        <v>4494</v>
      </c>
      <c r="L423" s="26">
        <v>18</v>
      </c>
      <c r="M423" s="26" t="s">
        <v>4547</v>
      </c>
      <c r="N423" s="26">
        <v>94700</v>
      </c>
      <c r="O423" s="7">
        <f t="shared" si="18"/>
        <v>1704600</v>
      </c>
      <c r="P423" s="52">
        <v>0.1</v>
      </c>
      <c r="Q423" s="7">
        <f t="shared" si="19"/>
        <v>170460</v>
      </c>
      <c r="R423" s="7">
        <f t="shared" si="20"/>
        <v>1875060</v>
      </c>
      <c r="S423" s="23">
        <v>414</v>
      </c>
      <c r="T423" s="23"/>
      <c r="U423" s="23"/>
      <c r="V423" s="23"/>
      <c r="W423" s="74"/>
    </row>
    <row r="424" spans="1:23" x14ac:dyDescent="0.25">
      <c r="A424" s="81">
        <v>45345</v>
      </c>
      <c r="B424" s="6" t="s">
        <v>2708</v>
      </c>
      <c r="C424" s="100" t="s">
        <v>5378</v>
      </c>
      <c r="D424" s="21" t="s">
        <v>4554</v>
      </c>
      <c r="E424" s="23" t="s">
        <v>180</v>
      </c>
      <c r="F424" s="27" t="str">
        <f>IF(E424="","",INDEX(DM_HANG_HOA!B:B,MATCH(E424,DM_HANG_HOA!A:A,0)))</f>
        <v>Bộ sào thao tác dao cắt có tải trong dầu 24 kV - 35 kV, dài 8 m</v>
      </c>
      <c r="G424" s="26" t="s">
        <v>4545</v>
      </c>
      <c r="H424" s="27" t="str">
        <f>IF(G424="","",INDEX(DM_DOI_TUONG!C:C,MATCH(G424,DM_DOI_TUONG!B:B,0)))</f>
        <v>Công ty CP Tuấn Ân Long An</v>
      </c>
      <c r="I424" s="69" t="str">
        <f>IFERROR(INDEX(DM_NGHIEP_VU!D:D,MATCH(J424&amp;K424,DM_NGHIEP_VU!G:G,0)),"")</f>
        <v>Nhập kho - nhập mua hàng ghi nhận công nợ</v>
      </c>
      <c r="J424" s="29" t="s">
        <v>4977</v>
      </c>
      <c r="K424" s="29" t="s">
        <v>4494</v>
      </c>
      <c r="L424" s="26">
        <v>3</v>
      </c>
      <c r="M424" s="26" t="s">
        <v>4547</v>
      </c>
      <c r="N424" s="26">
        <v>1261800</v>
      </c>
      <c r="O424" s="7">
        <f t="shared" si="18"/>
        <v>3785400</v>
      </c>
      <c r="P424" s="52">
        <v>0.08</v>
      </c>
      <c r="Q424" s="7">
        <f t="shared" si="19"/>
        <v>302832</v>
      </c>
      <c r="R424" s="7">
        <f t="shared" si="20"/>
        <v>4088232</v>
      </c>
      <c r="S424" s="23">
        <v>413</v>
      </c>
      <c r="T424" s="23"/>
      <c r="U424" s="23"/>
      <c r="V424" s="23"/>
      <c r="W424" s="74"/>
    </row>
    <row r="425" spans="1:23" x14ac:dyDescent="0.25">
      <c r="A425" s="81">
        <v>45345</v>
      </c>
      <c r="B425" s="6" t="s">
        <v>2708</v>
      </c>
      <c r="C425" s="100" t="s">
        <v>5378</v>
      </c>
      <c r="D425" s="21" t="s">
        <v>4554</v>
      </c>
      <c r="E425" s="23" t="s">
        <v>1374</v>
      </c>
      <c r="F425" s="27" t="str">
        <f>IF(E425="","",INDEX(DM_HANG_HOA!B:B,MATCH(E425,DM_HANG_HOA!A:A,0)))</f>
        <v>Cosse ép Cu 50mm2-N dài 64mm chiều dài ép dây 36mm</v>
      </c>
      <c r="G425" s="26" t="s">
        <v>4545</v>
      </c>
      <c r="H425" s="27" t="str">
        <f>IF(G425="","",INDEX(DM_DOI_TUONG!C:C,MATCH(G425,DM_DOI_TUONG!B:B,0)))</f>
        <v>Công ty CP Tuấn Ân Long An</v>
      </c>
      <c r="I425" s="69" t="str">
        <f>IFERROR(INDEX(DM_NGHIEP_VU!D:D,MATCH(J425&amp;K425,DM_NGHIEP_VU!G:G,0)),"")</f>
        <v>Nhập kho - nhập mua hàng ghi nhận công nợ</v>
      </c>
      <c r="J425" s="29" t="s">
        <v>4977</v>
      </c>
      <c r="K425" s="29" t="s">
        <v>4494</v>
      </c>
      <c r="L425" s="26">
        <v>3</v>
      </c>
      <c r="M425" s="26" t="s">
        <v>4547</v>
      </c>
      <c r="N425" s="26">
        <v>16800</v>
      </c>
      <c r="O425" s="7">
        <f t="shared" si="18"/>
        <v>50400</v>
      </c>
      <c r="P425" s="52">
        <v>0.1</v>
      </c>
      <c r="Q425" s="7">
        <f t="shared" si="19"/>
        <v>5040</v>
      </c>
      <c r="R425" s="7">
        <f t="shared" si="20"/>
        <v>55440</v>
      </c>
      <c r="S425" s="23">
        <v>414</v>
      </c>
      <c r="T425" s="23"/>
      <c r="U425" s="23"/>
      <c r="V425" s="23"/>
      <c r="W425" s="74"/>
    </row>
    <row r="426" spans="1:23" x14ac:dyDescent="0.25">
      <c r="A426" s="81">
        <v>45345</v>
      </c>
      <c r="B426" s="6" t="s">
        <v>2708</v>
      </c>
      <c r="C426" s="100" t="s">
        <v>5378</v>
      </c>
      <c r="D426" s="21" t="s">
        <v>4554</v>
      </c>
      <c r="E426" s="23" t="s">
        <v>511</v>
      </c>
      <c r="F426" s="27" t="str">
        <f>IF(E426="","",INDEX(DM_HANG_HOA!B:B,MATCH(E426,DM_HANG_HOA!A:A,0)))</f>
        <v>Boulon 8x40 + tán + londel nhúng kẽm</v>
      </c>
      <c r="G426" s="26" t="s">
        <v>4545</v>
      </c>
      <c r="H426" s="27" t="str">
        <f>IF(G426="","",INDEX(DM_DOI_TUONG!C:C,MATCH(G426,DM_DOI_TUONG!B:B,0)))</f>
        <v>Công ty CP Tuấn Ân Long An</v>
      </c>
      <c r="I426" s="69" t="str">
        <f>IFERROR(INDEX(DM_NGHIEP_VU!D:D,MATCH(J426&amp;K426,DM_NGHIEP_VU!G:G,0)),"")</f>
        <v>Nhập kho - nhập mua hàng ghi nhận công nợ</v>
      </c>
      <c r="J426" s="29" t="s">
        <v>4977</v>
      </c>
      <c r="K426" s="29" t="s">
        <v>4494</v>
      </c>
      <c r="L426" s="26">
        <v>3</v>
      </c>
      <c r="M426" s="26" t="s">
        <v>4547</v>
      </c>
      <c r="N426" s="26">
        <v>1000</v>
      </c>
      <c r="O426" s="7">
        <f t="shared" si="18"/>
        <v>3000</v>
      </c>
      <c r="P426" s="52">
        <v>0.1</v>
      </c>
      <c r="Q426" s="7">
        <f t="shared" si="19"/>
        <v>300</v>
      </c>
      <c r="R426" s="7">
        <f t="shared" si="20"/>
        <v>3300</v>
      </c>
      <c r="S426" s="23">
        <v>414</v>
      </c>
      <c r="T426" s="23"/>
      <c r="U426" s="23"/>
      <c r="V426" s="23"/>
      <c r="W426" s="74"/>
    </row>
    <row r="427" spans="1:23" x14ac:dyDescent="0.25">
      <c r="A427" s="81">
        <v>45345</v>
      </c>
      <c r="B427" s="6" t="s">
        <v>2708</v>
      </c>
      <c r="C427" s="100" t="s">
        <v>5379</v>
      </c>
      <c r="D427" s="21" t="s">
        <v>4554</v>
      </c>
      <c r="E427" s="23" t="s">
        <v>2157</v>
      </c>
      <c r="F427" s="27" t="str">
        <f>IF(E427="","",INDEX(DM_HANG_HOA!B:B,MATCH(E427,DM_HANG_HOA!A:A,0)))</f>
        <v>Nắp chụp LA màu xám</v>
      </c>
      <c r="G427" s="26" t="s">
        <v>4545</v>
      </c>
      <c r="H427" s="27" t="str">
        <f>IF(G427="","",INDEX(DM_DOI_TUONG!C:C,MATCH(G427,DM_DOI_TUONG!B:B,0)))</f>
        <v>Công ty CP Tuấn Ân Long An</v>
      </c>
      <c r="I427" s="69" t="str">
        <f>IFERROR(INDEX(DM_NGHIEP_VU!D:D,MATCH(J427&amp;K427,DM_NGHIEP_VU!G:G,0)),"")</f>
        <v>Nhập kho - nhập mua hàng ghi nhận công nợ</v>
      </c>
      <c r="J427" s="29" t="s">
        <v>4977</v>
      </c>
      <c r="K427" s="29" t="s">
        <v>4494</v>
      </c>
      <c r="L427" s="26">
        <v>190</v>
      </c>
      <c r="M427" s="26" t="s">
        <v>4547</v>
      </c>
      <c r="N427" s="26">
        <v>23600</v>
      </c>
      <c r="O427" s="7">
        <f t="shared" si="18"/>
        <v>4484000</v>
      </c>
      <c r="P427" s="52">
        <v>0.08</v>
      </c>
      <c r="Q427" s="7">
        <f t="shared" si="19"/>
        <v>358720</v>
      </c>
      <c r="R427" s="7">
        <f t="shared" si="20"/>
        <v>4842720</v>
      </c>
      <c r="S427" s="23">
        <v>409</v>
      </c>
      <c r="T427" s="23"/>
      <c r="U427" s="23"/>
      <c r="V427" s="23"/>
      <c r="W427" s="74"/>
    </row>
    <row r="428" spans="1:23" x14ac:dyDescent="0.25">
      <c r="A428" s="81">
        <v>45345</v>
      </c>
      <c r="B428" s="6" t="s">
        <v>2708</v>
      </c>
      <c r="C428" s="100" t="s">
        <v>5379</v>
      </c>
      <c r="D428" s="21" t="s">
        <v>4554</v>
      </c>
      <c r="E428" s="23" t="s">
        <v>2158</v>
      </c>
      <c r="F428" s="27" t="str">
        <f>IF(E428="","",INDEX(DM_HANG_HOA!B:B,MATCH(E428,DM_HANG_HOA!A:A,0)))</f>
        <v>Nắp chụp đầu trên FCO màu  xám</v>
      </c>
      <c r="G428" s="26" t="s">
        <v>4545</v>
      </c>
      <c r="H428" s="27" t="str">
        <f>IF(G428="","",INDEX(DM_DOI_TUONG!C:C,MATCH(G428,DM_DOI_TUONG!B:B,0)))</f>
        <v>Công ty CP Tuấn Ân Long An</v>
      </c>
      <c r="I428" s="69" t="str">
        <f>IFERROR(INDEX(DM_NGHIEP_VU!D:D,MATCH(J428&amp;K428,DM_NGHIEP_VU!G:G,0)),"")</f>
        <v>Nhập kho - nhập mua hàng ghi nhận công nợ</v>
      </c>
      <c r="J428" s="29" t="s">
        <v>4977</v>
      </c>
      <c r="K428" s="29" t="s">
        <v>4494</v>
      </c>
      <c r="L428" s="26">
        <v>140</v>
      </c>
      <c r="M428" s="26" t="s">
        <v>4547</v>
      </c>
      <c r="N428" s="26">
        <v>74400</v>
      </c>
      <c r="O428" s="7">
        <f t="shared" si="18"/>
        <v>10416000</v>
      </c>
      <c r="P428" s="52">
        <v>0.08</v>
      </c>
      <c r="Q428" s="7">
        <f t="shared" si="19"/>
        <v>833280</v>
      </c>
      <c r="R428" s="7">
        <f t="shared" si="20"/>
        <v>11249280</v>
      </c>
      <c r="S428" s="23">
        <v>409</v>
      </c>
      <c r="T428" s="23"/>
      <c r="U428" s="23"/>
      <c r="V428" s="23"/>
      <c r="W428" s="74"/>
    </row>
    <row r="429" spans="1:23" x14ac:dyDescent="0.25">
      <c r="A429" s="81">
        <v>45345</v>
      </c>
      <c r="B429" s="6" t="s">
        <v>2708</v>
      </c>
      <c r="C429" s="100" t="s">
        <v>5379</v>
      </c>
      <c r="D429" s="21" t="s">
        <v>4554</v>
      </c>
      <c r="E429" s="23" t="s">
        <v>2160</v>
      </c>
      <c r="F429" s="27" t="str">
        <f>IF(E429="","",INDEX(DM_HANG_HOA!B:B,MATCH(E429,DM_HANG_HOA!A:A,0)))</f>
        <v>Nắp chụp đầu dưới FCO, LBFCO màu xám</v>
      </c>
      <c r="G429" s="26" t="s">
        <v>4545</v>
      </c>
      <c r="H429" s="27" t="str">
        <f>IF(G429="","",INDEX(DM_DOI_TUONG!C:C,MATCH(G429,DM_DOI_TUONG!B:B,0)))</f>
        <v>Công ty CP Tuấn Ân Long An</v>
      </c>
      <c r="I429" s="69" t="str">
        <f>IFERROR(INDEX(DM_NGHIEP_VU!D:D,MATCH(J429&amp;K429,DM_NGHIEP_VU!G:G,0)),"")</f>
        <v>Nhập kho - nhập mua hàng ghi nhận công nợ</v>
      </c>
      <c r="J429" s="29" t="s">
        <v>4977</v>
      </c>
      <c r="K429" s="29" t="s">
        <v>4494</v>
      </c>
      <c r="L429" s="26">
        <v>120</v>
      </c>
      <c r="M429" s="26" t="s">
        <v>4547</v>
      </c>
      <c r="N429" s="26">
        <v>54600</v>
      </c>
      <c r="O429" s="7">
        <f t="shared" si="18"/>
        <v>6552000</v>
      </c>
      <c r="P429" s="52">
        <v>0.08</v>
      </c>
      <c r="Q429" s="7">
        <f t="shared" si="19"/>
        <v>524160</v>
      </c>
      <c r="R429" s="7">
        <f t="shared" si="20"/>
        <v>7076160</v>
      </c>
      <c r="S429" s="23">
        <v>409</v>
      </c>
      <c r="T429" s="23"/>
      <c r="U429" s="23"/>
      <c r="V429" s="23"/>
      <c r="W429" s="74"/>
    </row>
    <row r="430" spans="1:23" x14ac:dyDescent="0.25">
      <c r="A430" s="81">
        <v>45345</v>
      </c>
      <c r="B430" s="6" t="s">
        <v>2708</v>
      </c>
      <c r="C430" s="100" t="s">
        <v>5379</v>
      </c>
      <c r="D430" s="21" t="s">
        <v>4554</v>
      </c>
      <c r="E430" s="23" t="s">
        <v>2171</v>
      </c>
      <c r="F430" s="27" t="str">
        <f>IF(E430="","",INDEX(DM_HANG_HOA!B:B,MATCH(E430,DM_HANG_HOA!A:A,0)))</f>
        <v>Nắp chụp MBA F145 màu xám</v>
      </c>
      <c r="G430" s="26" t="s">
        <v>4545</v>
      </c>
      <c r="H430" s="27" t="str">
        <f>IF(G430="","",INDEX(DM_DOI_TUONG!C:C,MATCH(G430,DM_DOI_TUONG!B:B,0)))</f>
        <v>Công ty CP Tuấn Ân Long An</v>
      </c>
      <c r="I430" s="69" t="str">
        <f>IFERROR(INDEX(DM_NGHIEP_VU!D:D,MATCH(J430&amp;K430,DM_NGHIEP_VU!G:G,0)),"")</f>
        <v>Nhập kho - nhập mua hàng ghi nhận công nợ</v>
      </c>
      <c r="J430" s="29" t="s">
        <v>4977</v>
      </c>
      <c r="K430" s="29" t="s">
        <v>4494</v>
      </c>
      <c r="L430" s="26">
        <v>50</v>
      </c>
      <c r="M430" s="26" t="s">
        <v>4547</v>
      </c>
      <c r="N430" s="26">
        <v>34600</v>
      </c>
      <c r="O430" s="7">
        <f t="shared" si="18"/>
        <v>1730000</v>
      </c>
      <c r="P430" s="52">
        <v>0.08</v>
      </c>
      <c r="Q430" s="7">
        <f t="shared" si="19"/>
        <v>138400</v>
      </c>
      <c r="R430" s="7">
        <f t="shared" si="20"/>
        <v>1868400</v>
      </c>
      <c r="S430" s="23">
        <v>409</v>
      </c>
      <c r="T430" s="23"/>
      <c r="U430" s="23"/>
      <c r="V430" s="23"/>
      <c r="W430" s="74"/>
    </row>
    <row r="431" spans="1:23" x14ac:dyDescent="0.25">
      <c r="A431" s="81">
        <v>45345</v>
      </c>
      <c r="B431" s="6" t="s">
        <v>2708</v>
      </c>
      <c r="C431" s="100" t="s">
        <v>5379</v>
      </c>
      <c r="D431" s="21" t="s">
        <v>4554</v>
      </c>
      <c r="E431" s="23" t="s">
        <v>3</v>
      </c>
      <c r="F431" s="27" t="str">
        <f>IF(E431="","",INDEX(DM_HANG_HOA!B:B,MATCH(E431,DM_HANG_HOA!A:A,0)))</f>
        <v>Fuselink 3K - Tuấn Ân</v>
      </c>
      <c r="G431" s="26" t="s">
        <v>4545</v>
      </c>
      <c r="H431" s="27" t="str">
        <f>IF(G431="","",INDEX(DM_DOI_TUONG!C:C,MATCH(G431,DM_DOI_TUONG!B:B,0)))</f>
        <v>Công ty CP Tuấn Ân Long An</v>
      </c>
      <c r="I431" s="69" t="str">
        <f>IFERROR(INDEX(DM_NGHIEP_VU!D:D,MATCH(J431&amp;K431,DM_NGHIEP_VU!G:G,0)),"")</f>
        <v>Nhập kho - nhập mua hàng ghi nhận công nợ</v>
      </c>
      <c r="J431" s="29" t="s">
        <v>4977</v>
      </c>
      <c r="K431" s="29" t="s">
        <v>4494</v>
      </c>
      <c r="L431" s="26">
        <v>50</v>
      </c>
      <c r="M431" s="26" t="s">
        <v>4547</v>
      </c>
      <c r="N431" s="26">
        <v>20300</v>
      </c>
      <c r="O431" s="7">
        <f t="shared" si="18"/>
        <v>1015000</v>
      </c>
      <c r="P431" s="52">
        <v>0.08</v>
      </c>
      <c r="Q431" s="7">
        <f t="shared" si="19"/>
        <v>81200</v>
      </c>
      <c r="R431" s="7">
        <f t="shared" si="20"/>
        <v>1096200</v>
      </c>
      <c r="S431" s="23">
        <v>401</v>
      </c>
      <c r="T431" s="23"/>
      <c r="U431" s="23"/>
      <c r="V431" s="23"/>
      <c r="W431" s="74"/>
    </row>
    <row r="432" spans="1:23" x14ac:dyDescent="0.25">
      <c r="A432" s="81">
        <v>45345</v>
      </c>
      <c r="B432" s="6" t="s">
        <v>2708</v>
      </c>
      <c r="C432" s="100" t="s">
        <v>5379</v>
      </c>
      <c r="D432" s="21" t="s">
        <v>4554</v>
      </c>
      <c r="E432" s="23" t="s">
        <v>76</v>
      </c>
      <c r="F432" s="27" t="str">
        <f>IF(E432="","",INDEX(DM_HANG_HOA!B:B,MATCH(E432,DM_HANG_HOA!A:A,0)))</f>
        <v>LBFCO 100A - 27KV-150KV BIL - Polymer (không bass)</v>
      </c>
      <c r="G432" s="26" t="s">
        <v>4545</v>
      </c>
      <c r="H432" s="27" t="str">
        <f>IF(G432="","",INDEX(DM_DOI_TUONG!C:C,MATCH(G432,DM_DOI_TUONG!B:B,0)))</f>
        <v>Công ty CP Tuấn Ân Long An</v>
      </c>
      <c r="I432" s="69" t="str">
        <f>IFERROR(INDEX(DM_NGHIEP_VU!D:D,MATCH(J432&amp;K432,DM_NGHIEP_VU!G:G,0)),"")</f>
        <v>Nhập kho - nhập mua hàng ghi nhận công nợ</v>
      </c>
      <c r="J432" s="29" t="s">
        <v>4977</v>
      </c>
      <c r="K432" s="29" t="s">
        <v>4494</v>
      </c>
      <c r="L432" s="26">
        <v>12</v>
      </c>
      <c r="M432" s="26" t="s">
        <v>4547</v>
      </c>
      <c r="N432" s="26">
        <v>1302900</v>
      </c>
      <c r="O432" s="7">
        <f t="shared" si="18"/>
        <v>15634800</v>
      </c>
      <c r="P432" s="52">
        <v>0.08</v>
      </c>
      <c r="Q432" s="7">
        <f t="shared" si="19"/>
        <v>1250784</v>
      </c>
      <c r="R432" s="7">
        <f t="shared" si="20"/>
        <v>16885584</v>
      </c>
      <c r="S432" s="23">
        <v>401</v>
      </c>
      <c r="T432" s="23"/>
      <c r="U432" s="23"/>
      <c r="V432" s="23"/>
      <c r="W432" s="74"/>
    </row>
    <row r="433" spans="1:23" x14ac:dyDescent="0.25">
      <c r="A433" s="81">
        <v>45345</v>
      </c>
      <c r="B433" s="6" t="s">
        <v>2708</v>
      </c>
      <c r="C433" s="100" t="s">
        <v>5379</v>
      </c>
      <c r="D433" s="21" t="s">
        <v>4554</v>
      </c>
      <c r="E433" s="23" t="s">
        <v>78</v>
      </c>
      <c r="F433" s="27" t="str">
        <f>IF(E433="","",INDEX(DM_HANG_HOA!B:B,MATCH(E433,DM_HANG_HOA!A:A,0)))</f>
        <v>Bass FCO</v>
      </c>
      <c r="G433" s="26" t="s">
        <v>4545</v>
      </c>
      <c r="H433" s="27" t="str">
        <f>IF(G433="","",INDEX(DM_DOI_TUONG!C:C,MATCH(G433,DM_DOI_TUONG!B:B,0)))</f>
        <v>Công ty CP Tuấn Ân Long An</v>
      </c>
      <c r="I433" s="69" t="str">
        <f>IFERROR(INDEX(DM_NGHIEP_VU!D:D,MATCH(J433&amp;K433,DM_NGHIEP_VU!G:G,0)),"")</f>
        <v>Nhập kho - nhập mua hàng ghi nhận công nợ</v>
      </c>
      <c r="J433" s="29" t="s">
        <v>4977</v>
      </c>
      <c r="K433" s="29" t="s">
        <v>4494</v>
      </c>
      <c r="L433" s="26">
        <v>12</v>
      </c>
      <c r="M433" s="26" t="s">
        <v>4547</v>
      </c>
      <c r="N433" s="26">
        <v>52800</v>
      </c>
      <c r="O433" s="7">
        <f t="shared" si="18"/>
        <v>633600</v>
      </c>
      <c r="P433" s="52">
        <v>0.08</v>
      </c>
      <c r="Q433" s="7">
        <f t="shared" si="19"/>
        <v>50688</v>
      </c>
      <c r="R433" s="7">
        <f t="shared" si="20"/>
        <v>684288</v>
      </c>
      <c r="S433" s="23">
        <v>401</v>
      </c>
      <c r="T433" s="23"/>
      <c r="U433" s="23"/>
      <c r="V433" s="23"/>
      <c r="W433" s="74"/>
    </row>
    <row r="434" spans="1:23" x14ac:dyDescent="0.25">
      <c r="A434" s="81">
        <v>45345</v>
      </c>
      <c r="B434" s="6" t="s">
        <v>2708</v>
      </c>
      <c r="C434" s="100" t="s">
        <v>5379</v>
      </c>
      <c r="D434" s="21" t="s">
        <v>4554</v>
      </c>
      <c r="E434" s="23" t="s">
        <v>1223</v>
      </c>
      <c r="F434" s="27" t="str">
        <f>IF(E434="","",INDEX(DM_HANG_HOA!B:B,MATCH(E434,DM_HANG_HOA!A:A,0)))</f>
        <v>Nối ép đồng nhôm WR-815</v>
      </c>
      <c r="G434" s="26" t="s">
        <v>4545</v>
      </c>
      <c r="H434" s="27" t="str">
        <f>IF(G434="","",INDEX(DM_DOI_TUONG!C:C,MATCH(G434,DM_DOI_TUONG!B:B,0)))</f>
        <v>Công ty CP Tuấn Ân Long An</v>
      </c>
      <c r="I434" s="69" t="str">
        <f>IFERROR(INDEX(DM_NGHIEP_VU!D:D,MATCH(J434&amp;K434,DM_NGHIEP_VU!G:G,0)),"")</f>
        <v>Nhập kho - nhập mua hàng ghi nhận công nợ</v>
      </c>
      <c r="J434" s="29" t="s">
        <v>4977</v>
      </c>
      <c r="K434" s="29" t="s">
        <v>4494</v>
      </c>
      <c r="L434" s="26">
        <v>200</v>
      </c>
      <c r="M434" s="26" t="s">
        <v>4547</v>
      </c>
      <c r="N434" s="26">
        <v>18900</v>
      </c>
      <c r="O434" s="7">
        <f t="shared" si="18"/>
        <v>3780000</v>
      </c>
      <c r="P434" s="52">
        <v>0.1</v>
      </c>
      <c r="Q434" s="7">
        <f t="shared" si="19"/>
        <v>378000</v>
      </c>
      <c r="R434" s="7">
        <f t="shared" si="20"/>
        <v>4158000</v>
      </c>
      <c r="S434" s="23">
        <v>402</v>
      </c>
      <c r="T434" s="23"/>
      <c r="U434" s="23"/>
      <c r="V434" s="23"/>
      <c r="W434" s="74"/>
    </row>
    <row r="435" spans="1:23" x14ac:dyDescent="0.25">
      <c r="A435" s="81">
        <v>45345</v>
      </c>
      <c r="B435" s="6" t="s">
        <v>2708</v>
      </c>
      <c r="C435" s="100" t="s">
        <v>5379</v>
      </c>
      <c r="D435" s="21" t="s">
        <v>4554</v>
      </c>
      <c r="E435" s="23" t="s">
        <v>1225</v>
      </c>
      <c r="F435" s="27" t="str">
        <f>IF(E435="","",INDEX(DM_HANG_HOA!B:B,MATCH(E435,DM_HANG_HOA!A:A,0)))</f>
        <v>Nối ép đồng nhôm WR-835</v>
      </c>
      <c r="G435" s="26" t="s">
        <v>4545</v>
      </c>
      <c r="H435" s="27" t="str">
        <f>IF(G435="","",INDEX(DM_DOI_TUONG!C:C,MATCH(G435,DM_DOI_TUONG!B:B,0)))</f>
        <v>Công ty CP Tuấn Ân Long An</v>
      </c>
      <c r="I435" s="69" t="str">
        <f>IFERROR(INDEX(DM_NGHIEP_VU!D:D,MATCH(J435&amp;K435,DM_NGHIEP_VU!G:G,0)),"")</f>
        <v>Nhập kho - nhập mua hàng ghi nhận công nợ</v>
      </c>
      <c r="J435" s="29" t="s">
        <v>4977</v>
      </c>
      <c r="K435" s="29" t="s">
        <v>4494</v>
      </c>
      <c r="L435" s="26">
        <v>100</v>
      </c>
      <c r="M435" s="26" t="s">
        <v>4547</v>
      </c>
      <c r="N435" s="26">
        <v>19500</v>
      </c>
      <c r="O435" s="7">
        <f t="shared" si="18"/>
        <v>1950000</v>
      </c>
      <c r="P435" s="52">
        <v>0.1</v>
      </c>
      <c r="Q435" s="7">
        <f t="shared" si="19"/>
        <v>195000</v>
      </c>
      <c r="R435" s="7">
        <f t="shared" si="20"/>
        <v>2145000</v>
      </c>
      <c r="S435" s="23">
        <v>402</v>
      </c>
      <c r="T435" s="23"/>
      <c r="U435" s="23"/>
      <c r="V435" s="23"/>
      <c r="W435" s="74"/>
    </row>
    <row r="436" spans="1:23" x14ac:dyDescent="0.25">
      <c r="A436" s="81">
        <v>45345</v>
      </c>
      <c r="B436" s="6" t="s">
        <v>2708</v>
      </c>
      <c r="C436" s="100" t="s">
        <v>5379</v>
      </c>
      <c r="D436" s="21" t="s">
        <v>4554</v>
      </c>
      <c r="E436" s="23" t="s">
        <v>1374</v>
      </c>
      <c r="F436" s="27" t="str">
        <f>IF(E436="","",INDEX(DM_HANG_HOA!B:B,MATCH(E436,DM_HANG_HOA!A:A,0)))</f>
        <v>Cosse ép Cu 50mm2-N dài 64mm chiều dài ép dây 36mm</v>
      </c>
      <c r="G436" s="26" t="s">
        <v>4545</v>
      </c>
      <c r="H436" s="27" t="str">
        <f>IF(G436="","",INDEX(DM_DOI_TUONG!C:C,MATCH(G436,DM_DOI_TUONG!B:B,0)))</f>
        <v>Công ty CP Tuấn Ân Long An</v>
      </c>
      <c r="I436" s="69" t="str">
        <f>IFERROR(INDEX(DM_NGHIEP_VU!D:D,MATCH(J436&amp;K436,DM_NGHIEP_VU!G:G,0)),"")</f>
        <v>Nhập kho - nhập mua hàng ghi nhận công nợ</v>
      </c>
      <c r="J436" s="29" t="s">
        <v>4977</v>
      </c>
      <c r="K436" s="29" t="s">
        <v>4494</v>
      </c>
      <c r="L436" s="26">
        <v>100</v>
      </c>
      <c r="M436" s="26" t="s">
        <v>4547</v>
      </c>
      <c r="N436" s="26">
        <v>15800</v>
      </c>
      <c r="O436" s="7">
        <f t="shared" si="18"/>
        <v>1580000</v>
      </c>
      <c r="P436" s="52">
        <v>0.1</v>
      </c>
      <c r="Q436" s="7">
        <f t="shared" si="19"/>
        <v>158000</v>
      </c>
      <c r="R436" s="7">
        <f t="shared" si="20"/>
        <v>1738000</v>
      </c>
      <c r="S436" s="23">
        <v>402</v>
      </c>
      <c r="T436" s="23"/>
      <c r="U436" s="23"/>
      <c r="V436" s="23"/>
      <c r="W436" s="74"/>
    </row>
    <row r="437" spans="1:23" x14ac:dyDescent="0.25">
      <c r="A437" s="81">
        <v>45345</v>
      </c>
      <c r="B437" s="6" t="s">
        <v>2708</v>
      </c>
      <c r="C437" s="100" t="s">
        <v>5379</v>
      </c>
      <c r="D437" s="21" t="s">
        <v>4554</v>
      </c>
      <c r="E437" s="23" t="s">
        <v>388</v>
      </c>
      <c r="F437" s="27" t="str">
        <f>IF(E437="","",INDEX(DM_HANG_HOA!B:B,MATCH(E437,DM_HANG_HOA!A:A,0)))</f>
        <v>Mỡ Compound đồng nhôm, 50g</v>
      </c>
      <c r="G437" s="26" t="s">
        <v>4545</v>
      </c>
      <c r="H437" s="27" t="str">
        <f>IF(G437="","",INDEX(DM_DOI_TUONG!C:C,MATCH(G437,DM_DOI_TUONG!B:B,0)))</f>
        <v>Công ty CP Tuấn Ân Long An</v>
      </c>
      <c r="I437" s="69" t="str">
        <f>IFERROR(INDEX(DM_NGHIEP_VU!D:D,MATCH(J437&amp;K437,DM_NGHIEP_VU!G:G,0)),"")</f>
        <v>Nhập kho - nhập mua hàng ghi nhận công nợ</v>
      </c>
      <c r="J437" s="29" t="s">
        <v>4977</v>
      </c>
      <c r="K437" s="29" t="s">
        <v>4494</v>
      </c>
      <c r="L437" s="26">
        <v>100</v>
      </c>
      <c r="M437" s="26" t="s">
        <v>4547</v>
      </c>
      <c r="N437" s="26">
        <v>34000</v>
      </c>
      <c r="O437" s="7">
        <f t="shared" si="18"/>
        <v>3400000</v>
      </c>
      <c r="P437" s="52">
        <v>0.1</v>
      </c>
      <c r="Q437" s="7">
        <f t="shared" si="19"/>
        <v>340000</v>
      </c>
      <c r="R437" s="7">
        <f t="shared" si="20"/>
        <v>3740000</v>
      </c>
      <c r="S437" s="23">
        <v>416</v>
      </c>
      <c r="T437" s="23"/>
      <c r="U437" s="23"/>
      <c r="V437" s="23"/>
      <c r="W437" s="74"/>
    </row>
    <row r="438" spans="1:23" x14ac:dyDescent="0.25">
      <c r="A438" s="81">
        <v>45345</v>
      </c>
      <c r="B438" s="6" t="s">
        <v>2708</v>
      </c>
      <c r="C438" s="100" t="s">
        <v>5379</v>
      </c>
      <c r="D438" s="21" t="s">
        <v>4554</v>
      </c>
      <c r="E438" s="23" t="s">
        <v>568</v>
      </c>
      <c r="F438" s="27" t="str">
        <f>IF(E438="","",INDEX(DM_HANG_HOA!B:B,MATCH(E438,DM_HANG_HOA!A:A,0)))</f>
        <v>Nối bọc MV IPC 95-120,  Vỏ cách điện dầy 3-7mm, 70 - 95 / 95 - 120, 2 boulon M10 thép</v>
      </c>
      <c r="G438" s="26" t="s">
        <v>4545</v>
      </c>
      <c r="H438" s="27" t="str">
        <f>IF(G438="","",INDEX(DM_DOI_TUONG!C:C,MATCH(G438,DM_DOI_TUONG!B:B,0)))</f>
        <v>Công ty CP Tuấn Ân Long An</v>
      </c>
      <c r="I438" s="69" t="str">
        <f>IFERROR(INDEX(DM_NGHIEP_VU!D:D,MATCH(J438&amp;K438,DM_NGHIEP_VU!G:G,0)),"")</f>
        <v>Nhập kho - nhập mua hàng ghi nhận công nợ</v>
      </c>
      <c r="J438" s="29" t="s">
        <v>4977</v>
      </c>
      <c r="K438" s="29" t="s">
        <v>4494</v>
      </c>
      <c r="L438" s="26">
        <v>5</v>
      </c>
      <c r="M438" s="26" t="s">
        <v>4547</v>
      </c>
      <c r="N438" s="26">
        <v>234900</v>
      </c>
      <c r="O438" s="7">
        <f t="shared" si="18"/>
        <v>1174500</v>
      </c>
      <c r="P438" s="52">
        <v>0.08</v>
      </c>
      <c r="Q438" s="7">
        <f t="shared" si="19"/>
        <v>93960</v>
      </c>
      <c r="R438" s="7">
        <f t="shared" si="20"/>
        <v>1268460</v>
      </c>
      <c r="S438" s="23">
        <v>417</v>
      </c>
      <c r="T438" s="23"/>
      <c r="U438" s="23"/>
      <c r="V438" s="23"/>
      <c r="W438" s="74"/>
    </row>
    <row r="439" spans="1:23" x14ac:dyDescent="0.25">
      <c r="A439" s="81">
        <v>45345</v>
      </c>
      <c r="B439" s="6" t="s">
        <v>2708</v>
      </c>
      <c r="C439" s="100" t="s">
        <v>5379</v>
      </c>
      <c r="D439" s="21" t="s">
        <v>4554</v>
      </c>
      <c r="E439" s="23" t="s">
        <v>630</v>
      </c>
      <c r="F439" s="27" t="str">
        <f>IF(E439="","",INDEX(DM_HANG_HOA!B:B,MATCH(E439,DM_HANG_HOA!A:A,0)))</f>
        <v>Khóa néo TA-AB 93G28 - 95mm2</v>
      </c>
      <c r="G439" s="26" t="s">
        <v>4545</v>
      </c>
      <c r="H439" s="27" t="str">
        <f>IF(G439="","",INDEX(DM_DOI_TUONG!C:C,MATCH(G439,DM_DOI_TUONG!B:B,0)))</f>
        <v>Công ty CP Tuấn Ân Long An</v>
      </c>
      <c r="I439" s="69" t="str">
        <f>IFERROR(INDEX(DM_NGHIEP_VU!D:D,MATCH(J439&amp;K439,DM_NGHIEP_VU!G:G,0)),"")</f>
        <v>Nhập kho - nhập mua hàng ghi nhận công nợ</v>
      </c>
      <c r="J439" s="29" t="s">
        <v>4977</v>
      </c>
      <c r="K439" s="29" t="s">
        <v>4494</v>
      </c>
      <c r="L439" s="26">
        <v>6</v>
      </c>
      <c r="M439" s="26" t="s">
        <v>4547</v>
      </c>
      <c r="N439" s="26">
        <v>308400</v>
      </c>
      <c r="O439" s="7">
        <f t="shared" si="18"/>
        <v>1850400</v>
      </c>
      <c r="P439" s="52">
        <v>0.1</v>
      </c>
      <c r="Q439" s="7">
        <f t="shared" si="19"/>
        <v>185040</v>
      </c>
      <c r="R439" s="7">
        <f t="shared" si="20"/>
        <v>2035440</v>
      </c>
      <c r="S439" s="23">
        <v>432</v>
      </c>
      <c r="T439" s="23"/>
      <c r="U439" s="23"/>
      <c r="V439" s="23"/>
      <c r="W439" s="74"/>
    </row>
    <row r="440" spans="1:23" x14ac:dyDescent="0.25">
      <c r="A440" s="81">
        <v>45345</v>
      </c>
      <c r="B440" s="6" t="s">
        <v>2708</v>
      </c>
      <c r="C440" s="100" t="s">
        <v>5379</v>
      </c>
      <c r="D440" s="21" t="s">
        <v>4554</v>
      </c>
      <c r="E440" s="23" t="s">
        <v>608</v>
      </c>
      <c r="F440" s="27" t="str">
        <f>IF(E440="","",INDEX(DM_HANG_HOA!B:B,MATCH(E440,DM_HANG_HOA!A:A,0)))</f>
        <v>Kẹp đấu rẽ TA-CDB 86 54G28 - 50mm2</v>
      </c>
      <c r="G440" s="26" t="s">
        <v>4545</v>
      </c>
      <c r="H440" s="27" t="str">
        <f>IF(G440="","",INDEX(DM_DOI_TUONG!C:C,MATCH(G440,DM_DOI_TUONG!B:B,0)))</f>
        <v>Công ty CP Tuấn Ân Long An</v>
      </c>
      <c r="I440" s="69" t="str">
        <f>IFERROR(INDEX(DM_NGHIEP_VU!D:D,MATCH(J440&amp;K440,DM_NGHIEP_VU!G:G,0)),"")</f>
        <v>Nhập kho - nhập mua hàng ghi nhận công nợ</v>
      </c>
      <c r="J440" s="29" t="s">
        <v>4977</v>
      </c>
      <c r="K440" s="29" t="s">
        <v>4494</v>
      </c>
      <c r="L440" s="26">
        <v>3</v>
      </c>
      <c r="M440" s="26" t="s">
        <v>4547</v>
      </c>
      <c r="N440" s="26">
        <v>158800</v>
      </c>
      <c r="O440" s="7">
        <f t="shared" si="18"/>
        <v>476400</v>
      </c>
      <c r="P440" s="52">
        <v>0.1</v>
      </c>
      <c r="Q440" s="7">
        <f t="shared" si="19"/>
        <v>47640</v>
      </c>
      <c r="R440" s="7">
        <f t="shared" si="20"/>
        <v>524040</v>
      </c>
      <c r="S440" s="23">
        <v>432</v>
      </c>
      <c r="T440" s="23"/>
      <c r="U440" s="23"/>
      <c r="V440" s="23"/>
      <c r="W440" s="74"/>
    </row>
    <row r="441" spans="1:23" x14ac:dyDescent="0.25">
      <c r="A441" s="81">
        <v>45345</v>
      </c>
      <c r="B441" s="6" t="s">
        <v>2708</v>
      </c>
      <c r="C441" s="100" t="s">
        <v>5379</v>
      </c>
      <c r="D441" s="21" t="s">
        <v>4554</v>
      </c>
      <c r="E441" s="23" t="s">
        <v>75</v>
      </c>
      <c r="F441" s="27" t="str">
        <f>IF(E441="","",INDEX(DM_HANG_HOA!B:B,MATCH(E441,DM_HANG_HOA!A:A,0)))</f>
        <v>FCO 100A - 35KV - 170KV BIL - Polymer (không bass)</v>
      </c>
      <c r="G441" s="26" t="s">
        <v>4545</v>
      </c>
      <c r="H441" s="27" t="str">
        <f>IF(G441="","",INDEX(DM_DOI_TUONG!C:C,MATCH(G441,DM_DOI_TUONG!B:B,0)))</f>
        <v>Công ty CP Tuấn Ân Long An</v>
      </c>
      <c r="I441" s="69" t="str">
        <f>IFERROR(INDEX(DM_NGHIEP_VU!D:D,MATCH(J441&amp;K441,DM_NGHIEP_VU!G:G,0)),"")</f>
        <v>Nhập kho - nhập mua hàng ghi nhận công nợ</v>
      </c>
      <c r="J441" s="29" t="s">
        <v>4977</v>
      </c>
      <c r="K441" s="29" t="s">
        <v>4494</v>
      </c>
      <c r="L441" s="26">
        <v>10</v>
      </c>
      <c r="M441" s="26" t="s">
        <v>4547</v>
      </c>
      <c r="N441" s="26">
        <v>1098900</v>
      </c>
      <c r="O441" s="7">
        <f t="shared" si="18"/>
        <v>10989000</v>
      </c>
      <c r="P441" s="52">
        <v>0.08</v>
      </c>
      <c r="Q441" s="7">
        <f t="shared" si="19"/>
        <v>879120</v>
      </c>
      <c r="R441" s="7">
        <f t="shared" si="20"/>
        <v>11868120</v>
      </c>
      <c r="S441" s="23">
        <v>433</v>
      </c>
      <c r="T441" s="23"/>
      <c r="U441" s="23"/>
      <c r="V441" s="23"/>
      <c r="W441" s="74"/>
    </row>
    <row r="442" spans="1:23" x14ac:dyDescent="0.25">
      <c r="A442" s="81">
        <v>45345</v>
      </c>
      <c r="B442" s="6" t="s">
        <v>2708</v>
      </c>
      <c r="C442" s="100" t="s">
        <v>5379</v>
      </c>
      <c r="D442" s="21" t="s">
        <v>4554</v>
      </c>
      <c r="E442" s="23" t="s">
        <v>78</v>
      </c>
      <c r="F442" s="27" t="str">
        <f>IF(E442="","",INDEX(DM_HANG_HOA!B:B,MATCH(E442,DM_HANG_HOA!A:A,0)))</f>
        <v>Bass FCO</v>
      </c>
      <c r="G442" s="26" t="s">
        <v>4545</v>
      </c>
      <c r="H442" s="27" t="str">
        <f>IF(G442="","",INDEX(DM_DOI_TUONG!C:C,MATCH(G442,DM_DOI_TUONG!B:B,0)))</f>
        <v>Công ty CP Tuấn Ân Long An</v>
      </c>
      <c r="I442" s="69" t="str">
        <f>IFERROR(INDEX(DM_NGHIEP_VU!D:D,MATCH(J442&amp;K442,DM_NGHIEP_VU!G:G,0)),"")</f>
        <v>Nhập kho - nhập mua hàng ghi nhận công nợ</v>
      </c>
      <c r="J442" s="29" t="s">
        <v>4977</v>
      </c>
      <c r="K442" s="29" t="s">
        <v>4494</v>
      </c>
      <c r="L442" s="26">
        <v>10</v>
      </c>
      <c r="M442" s="26" t="s">
        <v>4547</v>
      </c>
      <c r="N442" s="26">
        <v>52800</v>
      </c>
      <c r="O442" s="7">
        <f t="shared" si="18"/>
        <v>528000</v>
      </c>
      <c r="P442" s="52">
        <v>0.08</v>
      </c>
      <c r="Q442" s="7">
        <f t="shared" si="19"/>
        <v>42240</v>
      </c>
      <c r="R442" s="7">
        <f t="shared" si="20"/>
        <v>570240</v>
      </c>
      <c r="S442" s="23">
        <v>433</v>
      </c>
      <c r="T442" s="23"/>
      <c r="U442" s="23"/>
      <c r="V442" s="23"/>
      <c r="W442" s="74"/>
    </row>
    <row r="443" spans="1:23" x14ac:dyDescent="0.25">
      <c r="A443" s="81">
        <v>45348</v>
      </c>
      <c r="B443" s="6" t="s">
        <v>2708</v>
      </c>
      <c r="C443" s="100" t="s">
        <v>5380</v>
      </c>
      <c r="D443" s="21" t="s">
        <v>4554</v>
      </c>
      <c r="E443" s="23" t="s">
        <v>72</v>
      </c>
      <c r="F443" s="27" t="str">
        <f>IF(E443="","",INDEX(DM_HANG_HOA!B:B,MATCH(E443,DM_HANG_HOA!A:A,0)))</f>
        <v>FCO 100A - 27KV - 150KV BIL - Polymer (không bass)</v>
      </c>
      <c r="G443" s="26" t="s">
        <v>4545</v>
      </c>
      <c r="H443" s="27" t="str">
        <f>IF(G443="","",INDEX(DM_DOI_TUONG!C:C,MATCH(G443,DM_DOI_TUONG!B:B,0)))</f>
        <v>Công ty CP Tuấn Ân Long An</v>
      </c>
      <c r="I443" s="69" t="str">
        <f>IFERROR(INDEX(DM_NGHIEP_VU!D:D,MATCH(J443&amp;K443,DM_NGHIEP_VU!G:G,0)),"")</f>
        <v>Nhập kho - nhập mua hàng ghi nhận công nợ</v>
      </c>
      <c r="J443" s="29" t="s">
        <v>4977</v>
      </c>
      <c r="K443" s="29" t="s">
        <v>4494</v>
      </c>
      <c r="L443" s="26">
        <v>12</v>
      </c>
      <c r="M443" s="26" t="s">
        <v>4547</v>
      </c>
      <c r="N443" s="26">
        <v>960700</v>
      </c>
      <c r="O443" s="7">
        <f t="shared" si="18"/>
        <v>11528400</v>
      </c>
      <c r="P443" s="52">
        <v>0.08</v>
      </c>
      <c r="Q443" s="7">
        <f t="shared" si="19"/>
        <v>922272</v>
      </c>
      <c r="R443" s="7">
        <f t="shared" si="20"/>
        <v>12450672</v>
      </c>
      <c r="S443" s="23">
        <v>422</v>
      </c>
      <c r="T443" s="23"/>
      <c r="U443" s="23"/>
      <c r="V443" s="23"/>
      <c r="W443" s="74"/>
    </row>
    <row r="444" spans="1:23" x14ac:dyDescent="0.25">
      <c r="A444" s="81">
        <v>45348</v>
      </c>
      <c r="B444" s="6" t="s">
        <v>2708</v>
      </c>
      <c r="C444" s="100" t="s">
        <v>5380</v>
      </c>
      <c r="D444" s="21" t="s">
        <v>4554</v>
      </c>
      <c r="E444" s="23" t="s">
        <v>78</v>
      </c>
      <c r="F444" s="27" t="str">
        <f>IF(E444="","",INDEX(DM_HANG_HOA!B:B,MATCH(E444,DM_HANG_HOA!A:A,0)))</f>
        <v>Bass FCO</v>
      </c>
      <c r="G444" s="26" t="s">
        <v>4545</v>
      </c>
      <c r="H444" s="27" t="str">
        <f>IF(G444="","",INDEX(DM_DOI_TUONG!C:C,MATCH(G444,DM_DOI_TUONG!B:B,0)))</f>
        <v>Công ty CP Tuấn Ân Long An</v>
      </c>
      <c r="I444" s="69" t="str">
        <f>IFERROR(INDEX(DM_NGHIEP_VU!D:D,MATCH(J444&amp;K444,DM_NGHIEP_VU!G:G,0)),"")</f>
        <v>Nhập kho - nhập mua hàng ghi nhận công nợ</v>
      </c>
      <c r="J444" s="29" t="s">
        <v>4977</v>
      </c>
      <c r="K444" s="29" t="s">
        <v>4494</v>
      </c>
      <c r="L444" s="26">
        <v>12</v>
      </c>
      <c r="M444" s="26" t="s">
        <v>4547</v>
      </c>
      <c r="N444" s="26">
        <v>52800</v>
      </c>
      <c r="O444" s="7">
        <f t="shared" si="18"/>
        <v>633600</v>
      </c>
      <c r="P444" s="52">
        <v>0.08</v>
      </c>
      <c r="Q444" s="7">
        <f t="shared" si="19"/>
        <v>50688</v>
      </c>
      <c r="R444" s="7">
        <f t="shared" si="20"/>
        <v>684288</v>
      </c>
      <c r="S444" s="23">
        <v>422</v>
      </c>
      <c r="T444" s="23"/>
      <c r="U444" s="23"/>
      <c r="V444" s="23"/>
      <c r="W444" s="74"/>
    </row>
    <row r="445" spans="1:23" x14ac:dyDescent="0.25">
      <c r="A445" s="81">
        <v>45348</v>
      </c>
      <c r="B445" s="6" t="s">
        <v>2708</v>
      </c>
      <c r="C445" s="100" t="s">
        <v>5380</v>
      </c>
      <c r="D445" s="21" t="s">
        <v>4554</v>
      </c>
      <c r="E445" s="23" t="s">
        <v>76</v>
      </c>
      <c r="F445" s="27" t="str">
        <f>IF(E445="","",INDEX(DM_HANG_HOA!B:B,MATCH(E445,DM_HANG_HOA!A:A,0)))</f>
        <v>LBFCO 100A - 27KV-150KV BIL - Polymer (không bass)</v>
      </c>
      <c r="G445" s="26" t="s">
        <v>4545</v>
      </c>
      <c r="H445" s="27" t="str">
        <f>IF(G445="","",INDEX(DM_DOI_TUONG!C:C,MATCH(G445,DM_DOI_TUONG!B:B,0)))</f>
        <v>Công ty CP Tuấn Ân Long An</v>
      </c>
      <c r="I445" s="69" t="str">
        <f>IFERROR(INDEX(DM_NGHIEP_VU!D:D,MATCH(J445&amp;K445,DM_NGHIEP_VU!G:G,0)),"")</f>
        <v>Nhập kho - nhập mua hàng ghi nhận công nợ</v>
      </c>
      <c r="J445" s="29" t="s">
        <v>4977</v>
      </c>
      <c r="K445" s="29" t="s">
        <v>4494</v>
      </c>
      <c r="L445" s="26">
        <v>20</v>
      </c>
      <c r="M445" s="26" t="s">
        <v>4547</v>
      </c>
      <c r="N445" s="26">
        <v>1302900</v>
      </c>
      <c r="O445" s="7">
        <f t="shared" si="18"/>
        <v>26058000</v>
      </c>
      <c r="P445" s="52">
        <v>0.08</v>
      </c>
      <c r="Q445" s="7">
        <f t="shared" si="19"/>
        <v>2084640</v>
      </c>
      <c r="R445" s="7">
        <f t="shared" si="20"/>
        <v>28142640</v>
      </c>
      <c r="S445" s="23">
        <v>422</v>
      </c>
      <c r="T445" s="23"/>
      <c r="U445" s="23"/>
      <c r="V445" s="23"/>
      <c r="W445" s="74"/>
    </row>
    <row r="446" spans="1:23" x14ac:dyDescent="0.25">
      <c r="A446" s="81">
        <v>45348</v>
      </c>
      <c r="B446" s="6" t="s">
        <v>2708</v>
      </c>
      <c r="C446" s="100" t="s">
        <v>5380</v>
      </c>
      <c r="D446" s="21" t="s">
        <v>4554</v>
      </c>
      <c r="E446" s="23" t="s">
        <v>78</v>
      </c>
      <c r="F446" s="27" t="str">
        <f>IF(E446="","",INDEX(DM_HANG_HOA!B:B,MATCH(E446,DM_HANG_HOA!A:A,0)))</f>
        <v>Bass FCO</v>
      </c>
      <c r="G446" s="26" t="s">
        <v>4545</v>
      </c>
      <c r="H446" s="27" t="str">
        <f>IF(G446="","",INDEX(DM_DOI_TUONG!C:C,MATCH(G446,DM_DOI_TUONG!B:B,0)))</f>
        <v>Công ty CP Tuấn Ân Long An</v>
      </c>
      <c r="I446" s="69" t="str">
        <f>IFERROR(INDEX(DM_NGHIEP_VU!D:D,MATCH(J446&amp;K446,DM_NGHIEP_VU!G:G,0)),"")</f>
        <v>Nhập kho - nhập mua hàng ghi nhận công nợ</v>
      </c>
      <c r="J446" s="29" t="s">
        <v>4977</v>
      </c>
      <c r="K446" s="29" t="s">
        <v>4494</v>
      </c>
      <c r="L446" s="26">
        <v>20</v>
      </c>
      <c r="M446" s="26" t="s">
        <v>4547</v>
      </c>
      <c r="N446" s="26">
        <v>52800</v>
      </c>
      <c r="O446" s="7">
        <f t="shared" si="18"/>
        <v>1056000</v>
      </c>
      <c r="P446" s="52">
        <v>0.08</v>
      </c>
      <c r="Q446" s="7">
        <f t="shared" si="19"/>
        <v>84480</v>
      </c>
      <c r="R446" s="7">
        <f t="shared" si="20"/>
        <v>1140480</v>
      </c>
      <c r="S446" s="23">
        <v>422</v>
      </c>
      <c r="T446" s="23"/>
      <c r="U446" s="23"/>
      <c r="V446" s="23"/>
      <c r="W446" s="74"/>
    </row>
    <row r="447" spans="1:23" x14ac:dyDescent="0.25">
      <c r="A447" s="81">
        <v>45348</v>
      </c>
      <c r="B447" s="6" t="s">
        <v>2708</v>
      </c>
      <c r="C447" s="100" t="s">
        <v>5380</v>
      </c>
      <c r="D447" s="21" t="s">
        <v>4554</v>
      </c>
      <c r="E447" s="23" t="s">
        <v>2555</v>
      </c>
      <c r="F447" s="27" t="str">
        <f>IF(E447="","",INDEX(DM_HANG_HOA!B:B,MATCH(E447,DM_HANG_HOA!A:A,0)))</f>
        <v>Giáp buộc đầu sứ đơn composite PTT1202-F, đường kính cáp 18,5 ÷ 23,4mm (35-50mm2)</v>
      </c>
      <c r="G447" s="26" t="s">
        <v>4545</v>
      </c>
      <c r="H447" s="27" t="str">
        <f>IF(G447="","",INDEX(DM_DOI_TUONG!C:C,MATCH(G447,DM_DOI_TUONG!B:B,0)))</f>
        <v>Công ty CP Tuấn Ân Long An</v>
      </c>
      <c r="I447" s="69" t="str">
        <f>IFERROR(INDEX(DM_NGHIEP_VU!D:D,MATCH(J447&amp;K447,DM_NGHIEP_VU!G:G,0)),"")</f>
        <v>Nhập kho - nhập mua hàng ghi nhận công nợ</v>
      </c>
      <c r="J447" s="29" t="s">
        <v>4977</v>
      </c>
      <c r="K447" s="29" t="s">
        <v>4494</v>
      </c>
      <c r="L447" s="26">
        <v>100</v>
      </c>
      <c r="M447" s="26" t="s">
        <v>4547</v>
      </c>
      <c r="N447" s="26">
        <v>24700</v>
      </c>
      <c r="O447" s="7">
        <f t="shared" si="18"/>
        <v>2470000</v>
      </c>
      <c r="P447" s="52">
        <v>0.08</v>
      </c>
      <c r="Q447" s="7">
        <f t="shared" si="19"/>
        <v>197600</v>
      </c>
      <c r="R447" s="7">
        <f t="shared" si="20"/>
        <v>2667600</v>
      </c>
      <c r="S447" s="23">
        <v>422</v>
      </c>
      <c r="T447" s="23"/>
      <c r="U447" s="23"/>
      <c r="V447" s="23"/>
      <c r="W447" s="74"/>
    </row>
    <row r="448" spans="1:23" x14ac:dyDescent="0.25">
      <c r="A448" s="81">
        <v>45348</v>
      </c>
      <c r="B448" s="6" t="s">
        <v>2708</v>
      </c>
      <c r="C448" s="100" t="s">
        <v>5380</v>
      </c>
      <c r="D448" s="21" t="s">
        <v>4554</v>
      </c>
      <c r="E448" s="23" t="s">
        <v>2556</v>
      </c>
      <c r="F448" s="27" t="str">
        <f>IF(E448="","",INDEX(DM_HANG_HOA!B:B,MATCH(E448,DM_HANG_HOA!A:A,0)))</f>
        <v>Giáp buộc đầu sứ đơn composite PTT1203-F, đường kính cáp 23,4 ÷ 27,9mm (70-95mm2)</v>
      </c>
      <c r="G448" s="26" t="s">
        <v>4545</v>
      </c>
      <c r="H448" s="27" t="str">
        <f>IF(G448="","",INDEX(DM_DOI_TUONG!C:C,MATCH(G448,DM_DOI_TUONG!B:B,0)))</f>
        <v>Công ty CP Tuấn Ân Long An</v>
      </c>
      <c r="I448" s="69" t="str">
        <f>IFERROR(INDEX(DM_NGHIEP_VU!D:D,MATCH(J448&amp;K448,DM_NGHIEP_VU!G:G,0)),"")</f>
        <v>Nhập kho - nhập mua hàng ghi nhận công nợ</v>
      </c>
      <c r="J448" s="29" t="s">
        <v>4977</v>
      </c>
      <c r="K448" s="29" t="s">
        <v>4494</v>
      </c>
      <c r="L448" s="26">
        <v>100</v>
      </c>
      <c r="M448" s="26" t="s">
        <v>4547</v>
      </c>
      <c r="N448" s="26">
        <v>25200</v>
      </c>
      <c r="O448" s="7">
        <f t="shared" si="18"/>
        <v>2520000</v>
      </c>
      <c r="P448" s="52">
        <v>0.08</v>
      </c>
      <c r="Q448" s="7">
        <f t="shared" si="19"/>
        <v>201600</v>
      </c>
      <c r="R448" s="7">
        <f t="shared" si="20"/>
        <v>2721600</v>
      </c>
      <c r="S448" s="23">
        <v>422</v>
      </c>
      <c r="T448" s="23"/>
      <c r="U448" s="23"/>
      <c r="V448" s="23"/>
      <c r="W448" s="74"/>
    </row>
    <row r="449" spans="1:23" x14ac:dyDescent="0.25">
      <c r="A449" s="81">
        <v>45348</v>
      </c>
      <c r="B449" s="6" t="s">
        <v>2708</v>
      </c>
      <c r="C449" s="100" t="s">
        <v>5380</v>
      </c>
      <c r="D449" s="21" t="s">
        <v>4554</v>
      </c>
      <c r="E449" s="23" t="s">
        <v>2158</v>
      </c>
      <c r="F449" s="27" t="str">
        <f>IF(E449="","",INDEX(DM_HANG_HOA!B:B,MATCH(E449,DM_HANG_HOA!A:A,0)))</f>
        <v>Nắp chụp đầu trên FCO màu  xám</v>
      </c>
      <c r="G449" s="26" t="s">
        <v>4545</v>
      </c>
      <c r="H449" s="27" t="str">
        <f>IF(G449="","",INDEX(DM_DOI_TUONG!C:C,MATCH(G449,DM_DOI_TUONG!B:B,0)))</f>
        <v>Công ty CP Tuấn Ân Long An</v>
      </c>
      <c r="I449" s="69" t="str">
        <f>IFERROR(INDEX(DM_NGHIEP_VU!D:D,MATCH(J449&amp;K449,DM_NGHIEP_VU!G:G,0)),"")</f>
        <v>Nhập kho - nhập mua hàng ghi nhận công nợ</v>
      </c>
      <c r="J449" s="29" t="s">
        <v>4977</v>
      </c>
      <c r="K449" s="29" t="s">
        <v>4494</v>
      </c>
      <c r="L449" s="26">
        <v>1</v>
      </c>
      <c r="M449" s="26" t="s">
        <v>4547</v>
      </c>
      <c r="N449" s="26">
        <v>74400</v>
      </c>
      <c r="O449" s="7">
        <f t="shared" si="18"/>
        <v>74400</v>
      </c>
      <c r="P449" s="52">
        <v>0.08</v>
      </c>
      <c r="Q449" s="7">
        <f t="shared" si="19"/>
        <v>5952</v>
      </c>
      <c r="R449" s="7">
        <f t="shared" si="20"/>
        <v>80352</v>
      </c>
      <c r="S449" s="23">
        <v>422</v>
      </c>
      <c r="T449" s="23"/>
      <c r="U449" s="23"/>
      <c r="V449" s="23"/>
      <c r="W449" s="74"/>
    </row>
    <row r="450" spans="1:23" x14ac:dyDescent="0.25">
      <c r="A450" s="81">
        <v>45348</v>
      </c>
      <c r="B450" s="6" t="s">
        <v>2708</v>
      </c>
      <c r="C450" s="100" t="s">
        <v>5380</v>
      </c>
      <c r="D450" s="21" t="s">
        <v>4554</v>
      </c>
      <c r="E450" s="23" t="s">
        <v>931</v>
      </c>
      <c r="F450" s="27" t="str">
        <f>IF(E450="","",INDEX(DM_HANG_HOA!B:B,MATCH(E450,DM_HANG_HOA!A:A,0)))</f>
        <v>Cầu chì cá 60A</v>
      </c>
      <c r="G450" s="26" t="s">
        <v>4545</v>
      </c>
      <c r="H450" s="27" t="str">
        <f>IF(G450="","",INDEX(DM_DOI_TUONG!C:C,MATCH(G450,DM_DOI_TUONG!B:B,0)))</f>
        <v>Công ty CP Tuấn Ân Long An</v>
      </c>
      <c r="I450" s="69" t="str">
        <f>IFERROR(INDEX(DM_NGHIEP_VU!D:D,MATCH(J450&amp;K450,DM_NGHIEP_VU!G:G,0)),"")</f>
        <v>Nhập kho - nhập mua hàng ghi nhận công nợ</v>
      </c>
      <c r="J450" s="29" t="s">
        <v>4977</v>
      </c>
      <c r="K450" s="29" t="s">
        <v>4494</v>
      </c>
      <c r="L450" s="26">
        <v>56</v>
      </c>
      <c r="M450" s="26" t="s">
        <v>4547</v>
      </c>
      <c r="N450" s="26">
        <v>24000</v>
      </c>
      <c r="O450" s="7">
        <f t="shared" si="18"/>
        <v>1344000</v>
      </c>
      <c r="P450" s="52">
        <v>0.08</v>
      </c>
      <c r="Q450" s="7">
        <f t="shared" si="19"/>
        <v>107520</v>
      </c>
      <c r="R450" s="7">
        <f t="shared" si="20"/>
        <v>1451520</v>
      </c>
      <c r="S450" s="23">
        <v>421</v>
      </c>
      <c r="T450" s="23"/>
      <c r="U450" s="23"/>
      <c r="V450" s="23"/>
      <c r="W450" s="74"/>
    </row>
    <row r="451" spans="1:23" x14ac:dyDescent="0.25">
      <c r="A451" s="81">
        <v>45348</v>
      </c>
      <c r="B451" s="6" t="s">
        <v>2708</v>
      </c>
      <c r="C451" s="100" t="s">
        <v>5380</v>
      </c>
      <c r="D451" s="21" t="s">
        <v>4554</v>
      </c>
      <c r="E451" s="23" t="s">
        <v>1572</v>
      </c>
      <c r="F451" s="27" t="str">
        <f>IF(E451="","",INDEX(DM_HANG_HOA!B:B,MATCH(E451,DM_HANG_HOA!A:A,0)))</f>
        <v>Cosse ép ACSR 70mm2-2N</v>
      </c>
      <c r="G451" s="26" t="s">
        <v>4545</v>
      </c>
      <c r="H451" s="27" t="str">
        <f>IF(G451="","",INDEX(DM_DOI_TUONG!C:C,MATCH(G451,DM_DOI_TUONG!B:B,0)))</f>
        <v>Công ty CP Tuấn Ân Long An</v>
      </c>
      <c r="I451" s="69" t="str">
        <f>IFERROR(INDEX(DM_NGHIEP_VU!D:D,MATCH(J451&amp;K451,DM_NGHIEP_VU!G:G,0)),"")</f>
        <v>Nhập kho - nhập mua hàng ghi nhận công nợ</v>
      </c>
      <c r="J451" s="29" t="s">
        <v>4977</v>
      </c>
      <c r="K451" s="29" t="s">
        <v>4494</v>
      </c>
      <c r="L451" s="26">
        <v>2</v>
      </c>
      <c r="M451" s="26" t="s">
        <v>4547</v>
      </c>
      <c r="N451" s="26">
        <v>7000</v>
      </c>
      <c r="O451" s="7">
        <f t="shared" si="18"/>
        <v>14000</v>
      </c>
      <c r="P451" s="52">
        <v>0.1</v>
      </c>
      <c r="Q451" s="7">
        <f t="shared" si="19"/>
        <v>1400</v>
      </c>
      <c r="R451" s="7">
        <f t="shared" si="20"/>
        <v>15400</v>
      </c>
      <c r="S451" s="23">
        <v>420</v>
      </c>
      <c r="T451" s="23"/>
      <c r="U451" s="23"/>
      <c r="V451" s="23"/>
      <c r="W451" s="74"/>
    </row>
    <row r="452" spans="1:23" x14ac:dyDescent="0.25">
      <c r="A452" s="81">
        <v>45348</v>
      </c>
      <c r="B452" s="6" t="s">
        <v>2708</v>
      </c>
      <c r="C452" s="100" t="s">
        <v>5380</v>
      </c>
      <c r="D452" s="21" t="s">
        <v>4554</v>
      </c>
      <c r="E452" s="23" t="s">
        <v>1574</v>
      </c>
      <c r="F452" s="27" t="str">
        <f>IF(E452="","",INDEX(DM_HANG_HOA!B:B,MATCH(E452,DM_HANG_HOA!A:A,0)))</f>
        <v>Cosse ép ACSR 95mm2-2N</v>
      </c>
      <c r="G452" s="26" t="s">
        <v>4545</v>
      </c>
      <c r="H452" s="27" t="str">
        <f>IF(G452="","",INDEX(DM_DOI_TUONG!C:C,MATCH(G452,DM_DOI_TUONG!B:B,0)))</f>
        <v>Công ty CP Tuấn Ân Long An</v>
      </c>
      <c r="I452" s="69" t="str">
        <f>IFERROR(INDEX(DM_NGHIEP_VU!D:D,MATCH(J452&amp;K452,DM_NGHIEP_VU!G:G,0)),"")</f>
        <v>Nhập kho - nhập mua hàng ghi nhận công nợ</v>
      </c>
      <c r="J452" s="29" t="s">
        <v>4977</v>
      </c>
      <c r="K452" s="29" t="s">
        <v>4494</v>
      </c>
      <c r="L452" s="26">
        <v>29</v>
      </c>
      <c r="M452" s="26" t="s">
        <v>4547</v>
      </c>
      <c r="N452" s="26">
        <v>9900</v>
      </c>
      <c r="O452" s="7">
        <f t="shared" ref="O452:O515" si="21">+L452*N452</f>
        <v>287100</v>
      </c>
      <c r="P452" s="52">
        <v>0.1</v>
      </c>
      <c r="Q452" s="7">
        <f t="shared" ref="Q452:Q515" si="22">+O452*P452</f>
        <v>28710</v>
      </c>
      <c r="R452" s="7">
        <f t="shared" ref="R452:R515" si="23">+O452+Q452</f>
        <v>315810</v>
      </c>
      <c r="S452" s="23">
        <v>420</v>
      </c>
      <c r="T452" s="23"/>
      <c r="U452" s="23"/>
      <c r="V452" s="23"/>
      <c r="W452" s="74"/>
    </row>
    <row r="453" spans="1:23" x14ac:dyDescent="0.25">
      <c r="A453" s="81">
        <v>45348</v>
      </c>
      <c r="B453" s="6" t="s">
        <v>2708</v>
      </c>
      <c r="C453" s="100" t="s">
        <v>5380</v>
      </c>
      <c r="D453" s="21" t="s">
        <v>4554</v>
      </c>
      <c r="E453" s="23" t="s">
        <v>1532</v>
      </c>
      <c r="F453" s="27" t="str">
        <f>IF(E453="","",INDEX(DM_HANG_HOA!B:B,MATCH(E453,DM_HANG_HOA!A:A,0)))</f>
        <v>Cosse ép AL 95mm2-2N</v>
      </c>
      <c r="G453" s="26" t="s">
        <v>4545</v>
      </c>
      <c r="H453" s="27" t="str">
        <f>IF(G453="","",INDEX(DM_DOI_TUONG!C:C,MATCH(G453,DM_DOI_TUONG!B:B,0)))</f>
        <v>Công ty CP Tuấn Ân Long An</v>
      </c>
      <c r="I453" s="69" t="str">
        <f>IFERROR(INDEX(DM_NGHIEP_VU!D:D,MATCH(J453&amp;K453,DM_NGHIEP_VU!G:G,0)),"")</f>
        <v>Nhập kho - nhập mua hàng ghi nhận công nợ</v>
      </c>
      <c r="J453" s="29" t="s">
        <v>4977</v>
      </c>
      <c r="K453" s="29" t="s">
        <v>4494</v>
      </c>
      <c r="L453" s="26">
        <v>12</v>
      </c>
      <c r="M453" s="26" t="s">
        <v>4547</v>
      </c>
      <c r="N453" s="26">
        <v>7400</v>
      </c>
      <c r="O453" s="7">
        <f t="shared" si="21"/>
        <v>88800</v>
      </c>
      <c r="P453" s="52">
        <v>0.1</v>
      </c>
      <c r="Q453" s="7">
        <f t="shared" si="22"/>
        <v>8880</v>
      </c>
      <c r="R453" s="7">
        <f t="shared" si="23"/>
        <v>97680</v>
      </c>
      <c r="S453" s="23">
        <v>420</v>
      </c>
      <c r="T453" s="23"/>
      <c r="U453" s="23"/>
      <c r="V453" s="23"/>
      <c r="W453" s="74"/>
    </row>
    <row r="454" spans="1:23" x14ac:dyDescent="0.25">
      <c r="A454" s="81">
        <v>45348</v>
      </c>
      <c r="B454" s="6" t="s">
        <v>2708</v>
      </c>
      <c r="C454" s="100" t="s">
        <v>5380</v>
      </c>
      <c r="D454" s="21" t="s">
        <v>4554</v>
      </c>
      <c r="E454" s="23" t="s">
        <v>1281</v>
      </c>
      <c r="F454" s="27" t="str">
        <f>IF(E454="","",INDEX(DM_HANG_HOA!B:B,MATCH(E454,DM_HANG_HOA!A:A,0)))</f>
        <v>Kẹp dừng 50-240mm2, loại cong 5U</v>
      </c>
      <c r="G454" s="26" t="s">
        <v>4545</v>
      </c>
      <c r="H454" s="27" t="str">
        <f>IF(G454="","",INDEX(DM_DOI_TUONG!C:C,MATCH(G454,DM_DOI_TUONG!B:B,0)))</f>
        <v>Công ty CP Tuấn Ân Long An</v>
      </c>
      <c r="I454" s="69" t="str">
        <f>IFERROR(INDEX(DM_NGHIEP_VU!D:D,MATCH(J454&amp;K454,DM_NGHIEP_VU!G:G,0)),"")</f>
        <v>Nhập kho - nhập mua hàng ghi nhận công nợ</v>
      </c>
      <c r="J454" s="29" t="s">
        <v>4977</v>
      </c>
      <c r="K454" s="29" t="s">
        <v>4494</v>
      </c>
      <c r="L454" s="26">
        <v>26</v>
      </c>
      <c r="M454" s="26" t="s">
        <v>4547</v>
      </c>
      <c r="N454" s="26">
        <v>123200</v>
      </c>
      <c r="O454" s="7">
        <f t="shared" si="21"/>
        <v>3203200</v>
      </c>
      <c r="P454" s="52">
        <v>0.1</v>
      </c>
      <c r="Q454" s="7">
        <f t="shared" si="22"/>
        <v>320320</v>
      </c>
      <c r="R454" s="7">
        <f t="shared" si="23"/>
        <v>3523520</v>
      </c>
      <c r="S454" s="23">
        <v>420</v>
      </c>
      <c r="T454" s="23"/>
      <c r="U454" s="23"/>
      <c r="V454" s="23"/>
      <c r="W454" s="74"/>
    </row>
    <row r="455" spans="1:23" x14ac:dyDescent="0.25">
      <c r="A455" s="81">
        <v>45348</v>
      </c>
      <c r="B455" s="6" t="s">
        <v>2708</v>
      </c>
      <c r="C455" s="100" t="s">
        <v>5380</v>
      </c>
      <c r="D455" s="21" t="s">
        <v>4554</v>
      </c>
      <c r="E455" s="23" t="s">
        <v>2518</v>
      </c>
      <c r="F455" s="27" t="str">
        <f>IF(E455="","",INDEX(DM_HANG_HOA!B:B,MATCH(E455,DM_HANG_HOA!A:A,0)))</f>
        <v>Giáp níu dây trần ADG1350, dài 905mm, 13,32 ÷ 13,73mm (95mm2)</v>
      </c>
      <c r="G455" s="26" t="s">
        <v>4545</v>
      </c>
      <c r="H455" s="27" t="str">
        <f>IF(G455="","",INDEX(DM_DOI_TUONG!C:C,MATCH(G455,DM_DOI_TUONG!B:B,0)))</f>
        <v>Công ty CP Tuấn Ân Long An</v>
      </c>
      <c r="I455" s="69" t="str">
        <f>IFERROR(INDEX(DM_NGHIEP_VU!D:D,MATCH(J455&amp;K455,DM_NGHIEP_VU!G:G,0)),"")</f>
        <v>Nhập kho - nhập mua hàng ghi nhận công nợ</v>
      </c>
      <c r="J455" s="29" t="s">
        <v>4977</v>
      </c>
      <c r="K455" s="29" t="s">
        <v>4494</v>
      </c>
      <c r="L455" s="26">
        <v>12</v>
      </c>
      <c r="M455" s="26" t="s">
        <v>4547</v>
      </c>
      <c r="N455" s="26">
        <v>56400</v>
      </c>
      <c r="O455" s="7">
        <f t="shared" si="21"/>
        <v>676800</v>
      </c>
      <c r="P455" s="52">
        <v>0.1</v>
      </c>
      <c r="Q455" s="7">
        <f t="shared" si="22"/>
        <v>67680</v>
      </c>
      <c r="R455" s="7">
        <f t="shared" si="23"/>
        <v>744480</v>
      </c>
      <c r="S455" s="23">
        <v>420</v>
      </c>
      <c r="T455" s="23"/>
      <c r="U455" s="23"/>
      <c r="V455" s="23"/>
      <c r="W455" s="74"/>
    </row>
    <row r="456" spans="1:23" x14ac:dyDescent="0.25">
      <c r="A456" s="81">
        <v>45348</v>
      </c>
      <c r="B456" s="6" t="s">
        <v>2708</v>
      </c>
      <c r="C456" s="100" t="s">
        <v>5380</v>
      </c>
      <c r="D456" s="21" t="s">
        <v>4554</v>
      </c>
      <c r="E456" s="23" t="s">
        <v>2556</v>
      </c>
      <c r="F456" s="27" t="str">
        <f>IF(E456="","",INDEX(DM_HANG_HOA!B:B,MATCH(E456,DM_HANG_HOA!A:A,0)))</f>
        <v>Giáp buộc đầu sứ đơn composite PTT1203-F, đường kính cáp 23,4 ÷ 27,9mm (70-95mm2)</v>
      </c>
      <c r="G456" s="26" t="s">
        <v>4545</v>
      </c>
      <c r="H456" s="27" t="str">
        <f>IF(G456="","",INDEX(DM_DOI_TUONG!C:C,MATCH(G456,DM_DOI_TUONG!B:B,0)))</f>
        <v>Công ty CP Tuấn Ân Long An</v>
      </c>
      <c r="I456" s="69" t="str">
        <f>IFERROR(INDEX(DM_NGHIEP_VU!D:D,MATCH(J456&amp;K456,DM_NGHIEP_VU!G:G,0)),"")</f>
        <v>Nhập kho - nhập mua hàng ghi nhận công nợ</v>
      </c>
      <c r="J456" s="29" t="s">
        <v>4977</v>
      </c>
      <c r="K456" s="29" t="s">
        <v>4494</v>
      </c>
      <c r="L456" s="26">
        <v>20</v>
      </c>
      <c r="M456" s="26" t="s">
        <v>4547</v>
      </c>
      <c r="N456" s="26">
        <v>25200</v>
      </c>
      <c r="O456" s="7">
        <f t="shared" si="21"/>
        <v>504000</v>
      </c>
      <c r="P456" s="52">
        <v>0.08</v>
      </c>
      <c r="Q456" s="7">
        <f t="shared" si="22"/>
        <v>40320</v>
      </c>
      <c r="R456" s="7">
        <f t="shared" si="23"/>
        <v>544320</v>
      </c>
      <c r="S456" s="23">
        <v>421</v>
      </c>
      <c r="T456" s="23"/>
      <c r="U456" s="23"/>
      <c r="V456" s="23"/>
      <c r="W456" s="74"/>
    </row>
    <row r="457" spans="1:23" x14ac:dyDescent="0.25">
      <c r="A457" s="81">
        <v>45348</v>
      </c>
      <c r="B457" s="6" t="s">
        <v>2708</v>
      </c>
      <c r="C457" s="100" t="s">
        <v>5380</v>
      </c>
      <c r="D457" s="21" t="s">
        <v>4554</v>
      </c>
      <c r="E457" s="23" t="s">
        <v>1340</v>
      </c>
      <c r="F457" s="27" t="str">
        <f>IF(E457="","",INDEX(DM_HANG_HOA!B:B,MATCH(E457,DM_HANG_HOA!A:A,0)))</f>
        <v>Kẹp quai dạng ép 150-240</v>
      </c>
      <c r="G457" s="26" t="s">
        <v>4545</v>
      </c>
      <c r="H457" s="27" t="str">
        <f>IF(G457="","",INDEX(DM_DOI_TUONG!C:C,MATCH(G457,DM_DOI_TUONG!B:B,0)))</f>
        <v>Công ty CP Tuấn Ân Long An</v>
      </c>
      <c r="I457" s="69" t="str">
        <f>IFERROR(INDEX(DM_NGHIEP_VU!D:D,MATCH(J457&amp;K457,DM_NGHIEP_VU!G:G,0)),"")</f>
        <v>Nhập kho - nhập mua hàng ghi nhận công nợ</v>
      </c>
      <c r="J457" s="29" t="s">
        <v>4977</v>
      </c>
      <c r="K457" s="29" t="s">
        <v>4494</v>
      </c>
      <c r="L457" s="26">
        <v>26</v>
      </c>
      <c r="M457" s="26" t="s">
        <v>4547</v>
      </c>
      <c r="N457" s="26">
        <v>99800</v>
      </c>
      <c r="O457" s="7">
        <f t="shared" si="21"/>
        <v>2594800</v>
      </c>
      <c r="P457" s="52">
        <v>0.1</v>
      </c>
      <c r="Q457" s="7">
        <f t="shared" si="22"/>
        <v>259480</v>
      </c>
      <c r="R457" s="7">
        <f t="shared" si="23"/>
        <v>2854280</v>
      </c>
      <c r="S457" s="23">
        <v>420</v>
      </c>
      <c r="T457" s="23"/>
      <c r="U457" s="23"/>
      <c r="V457" s="23"/>
      <c r="W457" s="74"/>
    </row>
    <row r="458" spans="1:23" x14ac:dyDescent="0.25">
      <c r="A458" s="81">
        <v>45349</v>
      </c>
      <c r="B458" s="6" t="s">
        <v>2708</v>
      </c>
      <c r="C458" s="100" t="s">
        <v>5381</v>
      </c>
      <c r="D458" s="21" t="s">
        <v>4554</v>
      </c>
      <c r="E458" s="23" t="s">
        <v>123</v>
      </c>
      <c r="F458" s="27" t="str">
        <f>IF(E458="","",INDEX(DM_HANG_HOA!B:B,MATCH(E458,DM_HANG_HOA!A:A,0)))</f>
        <v>DS 3P- 630A - 24KV-150 KV BIL Sứ OD, lắp phương đứng trên 1 trụ</v>
      </c>
      <c r="G458" s="26" t="s">
        <v>4545</v>
      </c>
      <c r="H458" s="27" t="str">
        <f>IF(G458="","",INDEX(DM_DOI_TUONG!C:C,MATCH(G458,DM_DOI_TUONG!B:B,0)))</f>
        <v>Công ty CP Tuấn Ân Long An</v>
      </c>
      <c r="I458" s="69" t="str">
        <f>IFERROR(INDEX(DM_NGHIEP_VU!D:D,MATCH(J458&amp;K458,DM_NGHIEP_VU!G:G,0)),"")</f>
        <v>Nhập kho - nhập mua hàng ghi nhận công nợ</v>
      </c>
      <c r="J458" s="29" t="s">
        <v>4977</v>
      </c>
      <c r="K458" s="29" t="s">
        <v>4494</v>
      </c>
      <c r="L458" s="26">
        <v>6</v>
      </c>
      <c r="M458" s="26" t="s">
        <v>4547</v>
      </c>
      <c r="N458" s="26">
        <v>8111000</v>
      </c>
      <c r="O458" s="7">
        <f t="shared" si="21"/>
        <v>48666000</v>
      </c>
      <c r="P458" s="52">
        <v>0.08</v>
      </c>
      <c r="Q458" s="7">
        <f t="shared" si="22"/>
        <v>3893280</v>
      </c>
      <c r="R458" s="7">
        <f t="shared" si="23"/>
        <v>52559280</v>
      </c>
      <c r="S458" s="23">
        <v>428</v>
      </c>
      <c r="T458" s="23"/>
      <c r="U458" s="23"/>
      <c r="V458" s="23"/>
      <c r="W458" s="74"/>
    </row>
    <row r="459" spans="1:23" x14ac:dyDescent="0.25">
      <c r="A459" s="81">
        <v>45349</v>
      </c>
      <c r="B459" s="6" t="s">
        <v>2708</v>
      </c>
      <c r="C459" s="100" t="s">
        <v>5381</v>
      </c>
      <c r="D459" s="21" t="s">
        <v>4554</v>
      </c>
      <c r="E459" s="23" t="s">
        <v>180</v>
      </c>
      <c r="F459" s="27" t="str">
        <f>IF(E459="","",INDEX(DM_HANG_HOA!B:B,MATCH(E459,DM_HANG_HOA!A:A,0)))</f>
        <v>Bộ sào thao tác dao cắt có tải trong dầu 24 kV - 35 kV, dài 8 m</v>
      </c>
      <c r="G459" s="26" t="s">
        <v>4545</v>
      </c>
      <c r="H459" s="27" t="str">
        <f>IF(G459="","",INDEX(DM_DOI_TUONG!C:C,MATCH(G459,DM_DOI_TUONG!B:B,0)))</f>
        <v>Công ty CP Tuấn Ân Long An</v>
      </c>
      <c r="I459" s="69" t="str">
        <f>IFERROR(INDEX(DM_NGHIEP_VU!D:D,MATCH(J459&amp;K459,DM_NGHIEP_VU!G:G,0)),"")</f>
        <v>Nhập kho - nhập mua hàng ghi nhận công nợ</v>
      </c>
      <c r="J459" s="29" t="s">
        <v>4977</v>
      </c>
      <c r="K459" s="29" t="s">
        <v>4494</v>
      </c>
      <c r="L459" s="26">
        <v>6</v>
      </c>
      <c r="M459" s="26" t="s">
        <v>4547</v>
      </c>
      <c r="N459" s="26">
        <v>1261800</v>
      </c>
      <c r="O459" s="7">
        <f t="shared" si="21"/>
        <v>7570800</v>
      </c>
      <c r="P459" s="52">
        <v>0.08</v>
      </c>
      <c r="Q459" s="7">
        <f t="shared" si="22"/>
        <v>605664</v>
      </c>
      <c r="R459" s="7">
        <f t="shared" si="23"/>
        <v>8176464</v>
      </c>
      <c r="S459" s="23">
        <v>428</v>
      </c>
      <c r="T459" s="23"/>
      <c r="U459" s="23"/>
      <c r="V459" s="23"/>
      <c r="W459" s="74"/>
    </row>
    <row r="460" spans="1:23" x14ac:dyDescent="0.25">
      <c r="A460" s="81">
        <v>45349</v>
      </c>
      <c r="B460" s="6" t="s">
        <v>2708</v>
      </c>
      <c r="C460" s="100" t="s">
        <v>5381</v>
      </c>
      <c r="D460" s="21" t="s">
        <v>4554</v>
      </c>
      <c r="E460" s="23" t="s">
        <v>114</v>
      </c>
      <c r="F460" s="27" t="str">
        <f>IF(E460="","",INDEX(DM_HANG_HOA!B:B,MATCH(E460,DM_HANG_HOA!A:A,0)))</f>
        <v xml:space="preserve">Cosse nhôm LTD </v>
      </c>
      <c r="G460" s="26" t="s">
        <v>4545</v>
      </c>
      <c r="H460" s="27" t="str">
        <f>IF(G460="","",INDEX(DM_DOI_TUONG!C:C,MATCH(G460,DM_DOI_TUONG!B:B,0)))</f>
        <v>Công ty CP Tuấn Ân Long An</v>
      </c>
      <c r="I460" s="69" t="str">
        <f>IFERROR(INDEX(DM_NGHIEP_VU!D:D,MATCH(J460&amp;K460,DM_NGHIEP_VU!G:G,0)),"")</f>
        <v>Nhập kho - nhập mua hàng ghi nhận công nợ</v>
      </c>
      <c r="J460" s="29" t="s">
        <v>4977</v>
      </c>
      <c r="K460" s="29" t="s">
        <v>4494</v>
      </c>
      <c r="L460" s="26">
        <v>36</v>
      </c>
      <c r="M460" s="26" t="s">
        <v>4547</v>
      </c>
      <c r="N460" s="26">
        <v>94700</v>
      </c>
      <c r="O460" s="7">
        <f t="shared" si="21"/>
        <v>3409200</v>
      </c>
      <c r="P460" s="52">
        <v>0.1</v>
      </c>
      <c r="Q460" s="7">
        <f t="shared" si="22"/>
        <v>340920</v>
      </c>
      <c r="R460" s="7">
        <f t="shared" si="23"/>
        <v>3750120</v>
      </c>
      <c r="S460" s="23">
        <v>429</v>
      </c>
      <c r="T460" s="23"/>
      <c r="U460" s="23"/>
      <c r="V460" s="23"/>
      <c r="W460" s="74"/>
    </row>
    <row r="461" spans="1:23" x14ac:dyDescent="0.25">
      <c r="A461" s="81">
        <v>45349</v>
      </c>
      <c r="B461" s="6" t="s">
        <v>2708</v>
      </c>
      <c r="C461" s="100" t="s">
        <v>5381</v>
      </c>
      <c r="D461" s="21" t="s">
        <v>4554</v>
      </c>
      <c r="E461" s="23" t="s">
        <v>1374</v>
      </c>
      <c r="F461" s="27" t="str">
        <f>IF(E461="","",INDEX(DM_HANG_HOA!B:B,MATCH(E461,DM_HANG_HOA!A:A,0)))</f>
        <v>Cosse ép Cu 50mm2-N dài 64mm chiều dài ép dây 36mm</v>
      </c>
      <c r="G461" s="26" t="s">
        <v>4545</v>
      </c>
      <c r="H461" s="27" t="str">
        <f>IF(G461="","",INDEX(DM_DOI_TUONG!C:C,MATCH(G461,DM_DOI_TUONG!B:B,0)))</f>
        <v>Công ty CP Tuấn Ân Long An</v>
      </c>
      <c r="I461" s="69" t="str">
        <f>IFERROR(INDEX(DM_NGHIEP_VU!D:D,MATCH(J461&amp;K461,DM_NGHIEP_VU!G:G,0)),"")</f>
        <v>Nhập kho - nhập mua hàng ghi nhận công nợ</v>
      </c>
      <c r="J461" s="29" t="s">
        <v>4977</v>
      </c>
      <c r="K461" s="29" t="s">
        <v>4494</v>
      </c>
      <c r="L461" s="26">
        <v>6</v>
      </c>
      <c r="M461" s="26" t="s">
        <v>4547</v>
      </c>
      <c r="N461" s="26">
        <v>16800</v>
      </c>
      <c r="O461" s="7">
        <f t="shared" si="21"/>
        <v>100800</v>
      </c>
      <c r="P461" s="52">
        <v>0.1</v>
      </c>
      <c r="Q461" s="7">
        <f t="shared" si="22"/>
        <v>10080</v>
      </c>
      <c r="R461" s="7">
        <f t="shared" si="23"/>
        <v>110880</v>
      </c>
      <c r="S461" s="23">
        <v>429</v>
      </c>
      <c r="T461" s="23"/>
      <c r="U461" s="23"/>
      <c r="V461" s="23"/>
      <c r="W461" s="74"/>
    </row>
    <row r="462" spans="1:23" x14ac:dyDescent="0.25">
      <c r="A462" s="81">
        <v>45349</v>
      </c>
      <c r="B462" s="6" t="s">
        <v>2708</v>
      </c>
      <c r="C462" s="100" t="s">
        <v>5381</v>
      </c>
      <c r="D462" s="21" t="s">
        <v>4554</v>
      </c>
      <c r="E462" s="23" t="s">
        <v>511</v>
      </c>
      <c r="F462" s="27" t="str">
        <f>IF(E462="","",INDEX(DM_HANG_HOA!B:B,MATCH(E462,DM_HANG_HOA!A:A,0)))</f>
        <v>Boulon 8x40 + tán + londel nhúng kẽm</v>
      </c>
      <c r="G462" s="26" t="s">
        <v>4545</v>
      </c>
      <c r="H462" s="27" t="str">
        <f>IF(G462="","",INDEX(DM_DOI_TUONG!C:C,MATCH(G462,DM_DOI_TUONG!B:B,0)))</f>
        <v>Công ty CP Tuấn Ân Long An</v>
      </c>
      <c r="I462" s="69" t="str">
        <f>IFERROR(INDEX(DM_NGHIEP_VU!D:D,MATCH(J462&amp;K462,DM_NGHIEP_VU!G:G,0)),"")</f>
        <v>Nhập kho - nhập mua hàng ghi nhận công nợ</v>
      </c>
      <c r="J462" s="29" t="s">
        <v>4977</v>
      </c>
      <c r="K462" s="29" t="s">
        <v>4494</v>
      </c>
      <c r="L462" s="26">
        <v>6</v>
      </c>
      <c r="M462" s="26" t="s">
        <v>4547</v>
      </c>
      <c r="N462" s="26">
        <v>1000</v>
      </c>
      <c r="O462" s="7">
        <f t="shared" si="21"/>
        <v>6000</v>
      </c>
      <c r="P462" s="52">
        <v>0.1</v>
      </c>
      <c r="Q462" s="7">
        <f t="shared" si="22"/>
        <v>600</v>
      </c>
      <c r="R462" s="7">
        <f t="shared" si="23"/>
        <v>6600</v>
      </c>
      <c r="S462" s="23">
        <v>429</v>
      </c>
      <c r="T462" s="23"/>
      <c r="U462" s="23"/>
      <c r="V462" s="23"/>
      <c r="W462" s="74"/>
    </row>
    <row r="463" spans="1:23" x14ac:dyDescent="0.25">
      <c r="A463" s="81">
        <v>45349</v>
      </c>
      <c r="B463" s="6" t="s">
        <v>2708</v>
      </c>
      <c r="C463" s="100" t="s">
        <v>5381</v>
      </c>
      <c r="D463" s="21" t="s">
        <v>4554</v>
      </c>
      <c r="E463" s="23" t="s">
        <v>98</v>
      </c>
      <c r="F463" s="27" t="str">
        <f>IF(E463="","",INDEX(DM_HANG_HOA!B:B,MATCH(E463,DM_HANG_HOA!A:A,0)))</f>
        <v>LA 24KV - MCOV  19.5 - 10KA</v>
      </c>
      <c r="G463" s="26" t="s">
        <v>4545</v>
      </c>
      <c r="H463" s="27" t="str">
        <f>IF(G463="","",INDEX(DM_DOI_TUONG!C:C,MATCH(G463,DM_DOI_TUONG!B:B,0)))</f>
        <v>Công ty CP Tuấn Ân Long An</v>
      </c>
      <c r="I463" s="69" t="str">
        <f>IFERROR(INDEX(DM_NGHIEP_VU!D:D,MATCH(J463&amp;K463,DM_NGHIEP_VU!G:G,0)),"")</f>
        <v>Nhập kho - nhập mua hàng ghi nhận công nợ</v>
      </c>
      <c r="J463" s="29" t="s">
        <v>4977</v>
      </c>
      <c r="K463" s="29" t="s">
        <v>4494</v>
      </c>
      <c r="L463" s="26">
        <v>3</v>
      </c>
      <c r="M463" s="26" t="s">
        <v>4547</v>
      </c>
      <c r="N463" s="26">
        <v>887400</v>
      </c>
      <c r="O463" s="7">
        <f t="shared" si="21"/>
        <v>2662200</v>
      </c>
      <c r="P463" s="52">
        <v>0.08</v>
      </c>
      <c r="Q463" s="7">
        <f t="shared" si="22"/>
        <v>212976</v>
      </c>
      <c r="R463" s="7">
        <f t="shared" si="23"/>
        <v>2875176</v>
      </c>
      <c r="S463" s="23">
        <v>428</v>
      </c>
      <c r="T463" s="23"/>
      <c r="U463" s="23"/>
      <c r="V463" s="23"/>
      <c r="W463" s="74"/>
    </row>
    <row r="464" spans="1:23" x14ac:dyDescent="0.25">
      <c r="A464" s="81">
        <v>45349</v>
      </c>
      <c r="B464" s="6" t="s">
        <v>2708</v>
      </c>
      <c r="C464" s="100" t="s">
        <v>5381</v>
      </c>
      <c r="D464" s="21" t="s">
        <v>4554</v>
      </c>
      <c r="E464" s="23" t="s">
        <v>131</v>
      </c>
      <c r="F464" s="27" t="str">
        <f>IF(E464="","",INDEX(DM_HANG_HOA!B:B,MATCH(E464,DM_HANG_HOA!A:A,0)))</f>
        <v xml:space="preserve">DS 3P- 630A - 24Kv-150 KV BIL, OD, Polymer, 2 phương, lắp trên 1 trụ </v>
      </c>
      <c r="G464" s="26" t="s">
        <v>4545</v>
      </c>
      <c r="H464" s="27" t="str">
        <f>IF(G464="","",INDEX(DM_DOI_TUONG!C:C,MATCH(G464,DM_DOI_TUONG!B:B,0)))</f>
        <v>Công ty CP Tuấn Ân Long An</v>
      </c>
      <c r="I464" s="69" t="str">
        <f>IFERROR(INDEX(DM_NGHIEP_VU!D:D,MATCH(J464&amp;K464,DM_NGHIEP_VU!G:G,0)),"")</f>
        <v>Nhập kho - nhập mua hàng ghi nhận công nợ</v>
      </c>
      <c r="J464" s="29" t="s">
        <v>4977</v>
      </c>
      <c r="K464" s="29" t="s">
        <v>4494</v>
      </c>
      <c r="L464" s="26">
        <v>1</v>
      </c>
      <c r="M464" s="26" t="s">
        <v>4547</v>
      </c>
      <c r="N464" s="26">
        <v>7968900</v>
      </c>
      <c r="O464" s="7">
        <f t="shared" si="21"/>
        <v>7968900</v>
      </c>
      <c r="P464" s="52">
        <v>0.08</v>
      </c>
      <c r="Q464" s="7">
        <f t="shared" si="22"/>
        <v>637512</v>
      </c>
      <c r="R464" s="7">
        <f t="shared" si="23"/>
        <v>8606412</v>
      </c>
      <c r="S464" s="23">
        <v>428</v>
      </c>
      <c r="T464" s="23"/>
      <c r="U464" s="23"/>
      <c r="V464" s="23"/>
      <c r="W464" s="74"/>
    </row>
    <row r="465" spans="1:23" x14ac:dyDescent="0.25">
      <c r="A465" s="81">
        <v>45349</v>
      </c>
      <c r="B465" s="6" t="s">
        <v>2708</v>
      </c>
      <c r="C465" s="100" t="s">
        <v>5381</v>
      </c>
      <c r="D465" s="21" t="s">
        <v>4554</v>
      </c>
      <c r="E465" s="23" t="s">
        <v>145</v>
      </c>
      <c r="F465" s="27" t="str">
        <f>IF(E465="","",INDEX(DM_HANG_HOA!B:B,MATCH(E465,DM_HANG_HOA!A:A,0)))</f>
        <v>Bộ sào thao tác  DS 24KV - 35KV ngoài trời, dài 8 mét (boulon nhúng kẽm)</v>
      </c>
      <c r="G465" s="26" t="s">
        <v>4545</v>
      </c>
      <c r="H465" s="27" t="str">
        <f>IF(G465="","",INDEX(DM_DOI_TUONG!C:C,MATCH(G465,DM_DOI_TUONG!B:B,0)))</f>
        <v>Công ty CP Tuấn Ân Long An</v>
      </c>
      <c r="I465" s="69" t="str">
        <f>IFERROR(INDEX(DM_NGHIEP_VU!D:D,MATCH(J465&amp;K465,DM_NGHIEP_VU!G:G,0)),"")</f>
        <v>Nhập kho - nhập mua hàng ghi nhận công nợ</v>
      </c>
      <c r="J465" s="29" t="s">
        <v>4977</v>
      </c>
      <c r="K465" s="29" t="s">
        <v>4494</v>
      </c>
      <c r="L465" s="26">
        <v>1</v>
      </c>
      <c r="M465" s="26" t="s">
        <v>4547</v>
      </c>
      <c r="N465" s="26">
        <v>1517000</v>
      </c>
      <c r="O465" s="7">
        <f t="shared" si="21"/>
        <v>1517000</v>
      </c>
      <c r="P465" s="52">
        <v>0.08</v>
      </c>
      <c r="Q465" s="7">
        <f t="shared" si="22"/>
        <v>121360</v>
      </c>
      <c r="R465" s="7">
        <f t="shared" si="23"/>
        <v>1638360</v>
      </c>
      <c r="S465" s="23">
        <v>428</v>
      </c>
      <c r="T465" s="23"/>
      <c r="U465" s="23"/>
      <c r="V465" s="23"/>
      <c r="W465" s="74"/>
    </row>
    <row r="466" spans="1:23" x14ac:dyDescent="0.25">
      <c r="A466" s="81">
        <v>45349</v>
      </c>
      <c r="B466" s="6" t="s">
        <v>2708</v>
      </c>
      <c r="C466" s="100" t="s">
        <v>5382</v>
      </c>
      <c r="D466" s="21" t="s">
        <v>4554</v>
      </c>
      <c r="E466" s="23" t="s">
        <v>1466</v>
      </c>
      <c r="F466" s="27" t="str">
        <f>IF(E466="","",INDEX(DM_HANG_HOA!B:B,MATCH(E466,DM_HANG_HOA!A:A,0)))</f>
        <v>Ống nối ON - Cu 50mm2 dài 130mm</v>
      </c>
      <c r="G466" s="26" t="s">
        <v>4545</v>
      </c>
      <c r="H466" s="27" t="str">
        <f>IF(G466="","",INDEX(DM_DOI_TUONG!C:C,MATCH(G466,DM_DOI_TUONG!B:B,0)))</f>
        <v>Công ty CP Tuấn Ân Long An</v>
      </c>
      <c r="I466" s="69" t="str">
        <f>IFERROR(INDEX(DM_NGHIEP_VU!D:D,MATCH(J466&amp;K466,DM_NGHIEP_VU!G:G,0)),"")</f>
        <v>Nhập kho - nhập mua hàng ghi nhận công nợ</v>
      </c>
      <c r="J466" s="29" t="s">
        <v>4977</v>
      </c>
      <c r="K466" s="29" t="s">
        <v>4494</v>
      </c>
      <c r="L466" s="26">
        <v>20</v>
      </c>
      <c r="M466" s="26" t="s">
        <v>4547</v>
      </c>
      <c r="N466" s="26">
        <v>28500</v>
      </c>
      <c r="O466" s="7">
        <f t="shared" si="21"/>
        <v>570000</v>
      </c>
      <c r="P466" s="52">
        <v>0.1</v>
      </c>
      <c r="Q466" s="7">
        <f t="shared" si="22"/>
        <v>57000</v>
      </c>
      <c r="R466" s="7">
        <f t="shared" si="23"/>
        <v>627000</v>
      </c>
      <c r="S466" s="23">
        <v>448</v>
      </c>
      <c r="T466" s="23"/>
      <c r="U466" s="23"/>
      <c r="V466" s="23"/>
      <c r="W466" s="74"/>
    </row>
    <row r="467" spans="1:23" x14ac:dyDescent="0.25">
      <c r="A467" s="81">
        <v>45349</v>
      </c>
      <c r="B467" s="6" t="s">
        <v>2708</v>
      </c>
      <c r="C467" s="100" t="s">
        <v>5382</v>
      </c>
      <c r="D467" s="21" t="s">
        <v>4554</v>
      </c>
      <c r="E467" s="23" t="s">
        <v>1374</v>
      </c>
      <c r="F467" s="27" t="str">
        <f>IF(E467="","",INDEX(DM_HANG_HOA!B:B,MATCH(E467,DM_HANG_HOA!A:A,0)))</f>
        <v>Cosse ép Cu 50mm2-N dài 64mm chiều dài ép dây 36mm</v>
      </c>
      <c r="G467" s="26" t="s">
        <v>4545</v>
      </c>
      <c r="H467" s="27" t="str">
        <f>IF(G467="","",INDEX(DM_DOI_TUONG!C:C,MATCH(G467,DM_DOI_TUONG!B:B,0)))</f>
        <v>Công ty CP Tuấn Ân Long An</v>
      </c>
      <c r="I467" s="69" t="str">
        <f>IFERROR(INDEX(DM_NGHIEP_VU!D:D,MATCH(J467&amp;K467,DM_NGHIEP_VU!G:G,0)),"")</f>
        <v>Nhập kho - nhập mua hàng ghi nhận công nợ</v>
      </c>
      <c r="J467" s="29" t="s">
        <v>4977</v>
      </c>
      <c r="K467" s="29" t="s">
        <v>4494</v>
      </c>
      <c r="L467" s="26">
        <v>94</v>
      </c>
      <c r="M467" s="26" t="s">
        <v>4547</v>
      </c>
      <c r="N467" s="26">
        <v>15800</v>
      </c>
      <c r="O467" s="7">
        <f t="shared" si="21"/>
        <v>1485200</v>
      </c>
      <c r="P467" s="52">
        <v>0.1</v>
      </c>
      <c r="Q467" s="7">
        <f t="shared" si="22"/>
        <v>148520</v>
      </c>
      <c r="R467" s="7">
        <f t="shared" si="23"/>
        <v>1633720</v>
      </c>
      <c r="S467" s="23">
        <v>448</v>
      </c>
      <c r="T467" s="23"/>
      <c r="U467" s="23"/>
      <c r="V467" s="23"/>
      <c r="W467" s="74"/>
    </row>
    <row r="468" spans="1:23" x14ac:dyDescent="0.25">
      <c r="A468" s="81">
        <v>45349</v>
      </c>
      <c r="B468" s="6" t="s">
        <v>2708</v>
      </c>
      <c r="C468" s="100" t="s">
        <v>5382</v>
      </c>
      <c r="D468" s="21" t="s">
        <v>4554</v>
      </c>
      <c r="E468" s="23" t="s">
        <v>1366</v>
      </c>
      <c r="F468" s="27" t="str">
        <f>IF(E468="","",INDEX(DM_HANG_HOA!B:B,MATCH(E468,DM_HANG_HOA!A:A,0)))</f>
        <v>Cosse ép Cu 25mm2-N dài 52mm chiều dài ép dây 28mm</v>
      </c>
      <c r="G468" s="26" t="s">
        <v>4545</v>
      </c>
      <c r="H468" s="27" t="str">
        <f>IF(G468="","",INDEX(DM_DOI_TUONG!C:C,MATCH(G468,DM_DOI_TUONG!B:B,0)))</f>
        <v>Công ty CP Tuấn Ân Long An</v>
      </c>
      <c r="I468" s="69" t="str">
        <f>IFERROR(INDEX(DM_NGHIEP_VU!D:D,MATCH(J468&amp;K468,DM_NGHIEP_VU!G:G,0)),"")</f>
        <v>Nhập kho - nhập mua hàng ghi nhận công nợ</v>
      </c>
      <c r="J468" s="29" t="s">
        <v>4977</v>
      </c>
      <c r="K468" s="29" t="s">
        <v>4494</v>
      </c>
      <c r="L468" s="26">
        <v>5</v>
      </c>
      <c r="M468" s="26" t="s">
        <v>4547</v>
      </c>
      <c r="N468" s="26">
        <v>7200</v>
      </c>
      <c r="O468" s="7">
        <f t="shared" si="21"/>
        <v>36000</v>
      </c>
      <c r="P468" s="52">
        <v>0.1</v>
      </c>
      <c r="Q468" s="7">
        <f t="shared" si="22"/>
        <v>3600</v>
      </c>
      <c r="R468" s="7">
        <f t="shared" si="23"/>
        <v>39600</v>
      </c>
      <c r="S468" s="23">
        <v>448</v>
      </c>
      <c r="T468" s="23"/>
      <c r="U468" s="23"/>
      <c r="V468" s="23"/>
      <c r="W468" s="74"/>
    </row>
    <row r="469" spans="1:23" x14ac:dyDescent="0.25">
      <c r="A469" s="81">
        <v>45349</v>
      </c>
      <c r="B469" s="6" t="s">
        <v>2708</v>
      </c>
      <c r="C469" s="100" t="s">
        <v>5383</v>
      </c>
      <c r="D469" s="21" t="s">
        <v>5406</v>
      </c>
      <c r="E469" s="23" t="s">
        <v>3675</v>
      </c>
      <c r="F469" s="27" t="str">
        <f>IF(E469="","",INDEX(DM_HANG_HOA!B:B,MATCH(E469,DM_HANG_HOA!A:A,0)))</f>
        <v>Giá treo MBA 3 pha 3x37,5 - 3x50kVA</v>
      </c>
      <c r="G469" s="26" t="s">
        <v>4550</v>
      </c>
      <c r="H469" s="27" t="str">
        <f>IF(G469="","",INDEX(DM_DOI_TUONG!C:C,MATCH(G469,DM_DOI_TUONG!B:B,0)))</f>
        <v>Cty TNHH SX TM  điện Sài Gòn TTL</v>
      </c>
      <c r="I469" s="69" t="str">
        <f>IFERROR(INDEX(DM_NGHIEP_VU!D:D,MATCH(J469&amp;K469,DM_NGHIEP_VU!G:G,0)),"")</f>
        <v>Nhập kho - nhập mua hàng ghi nhận công nợ</v>
      </c>
      <c r="J469" s="29" t="s">
        <v>4977</v>
      </c>
      <c r="K469" s="29" t="s">
        <v>4494</v>
      </c>
      <c r="L469" s="26">
        <v>30</v>
      </c>
      <c r="M469" s="26" t="s">
        <v>4548</v>
      </c>
      <c r="N469" s="26">
        <v>1571400</v>
      </c>
      <c r="O469" s="7">
        <f t="shared" si="21"/>
        <v>47142000</v>
      </c>
      <c r="P469" s="52">
        <v>0.1</v>
      </c>
      <c r="Q469" s="7">
        <f t="shared" si="22"/>
        <v>4714200</v>
      </c>
      <c r="R469" s="7">
        <f t="shared" si="23"/>
        <v>51856200</v>
      </c>
      <c r="S469" s="23" t="s">
        <v>5412</v>
      </c>
      <c r="T469" s="23"/>
      <c r="U469" s="23"/>
      <c r="V469" s="23"/>
      <c r="W469" s="74"/>
    </row>
    <row r="470" spans="1:23" x14ac:dyDescent="0.25">
      <c r="A470" s="81">
        <v>45349</v>
      </c>
      <c r="B470" s="6" t="s">
        <v>2708</v>
      </c>
      <c r="C470" s="100" t="s">
        <v>5383</v>
      </c>
      <c r="D470" s="21" t="s">
        <v>5406</v>
      </c>
      <c r="E470" s="23" t="s">
        <v>3858</v>
      </c>
      <c r="F470" s="27" t="str">
        <f>IF(E470="","",INDEX(DM_HANG_HOA!B:B,MATCH(E470,DM_HANG_HOA!A:A,0)))</f>
        <v>Cọc tiếp địa P16x2400, hàn dây tiếp địa phi 10 dài 9m hàn LĐ 40x40x4</v>
      </c>
      <c r="G470" s="26" t="s">
        <v>4550</v>
      </c>
      <c r="H470" s="27" t="str">
        <f>IF(G470="","",INDEX(DM_DOI_TUONG!C:C,MATCH(G470,DM_DOI_TUONG!B:B,0)))</f>
        <v>Cty TNHH SX TM  điện Sài Gòn TTL</v>
      </c>
      <c r="I470" s="69" t="str">
        <f>IFERROR(INDEX(DM_NGHIEP_VU!D:D,MATCH(J470&amp;K470,DM_NGHIEP_VU!G:G,0)),"")</f>
        <v>Nhập kho - nhập mua hàng ghi nhận công nợ</v>
      </c>
      <c r="J470" s="29" t="s">
        <v>4977</v>
      </c>
      <c r="K470" s="29" t="s">
        <v>4494</v>
      </c>
      <c r="L470" s="26">
        <v>344</v>
      </c>
      <c r="M470" s="26" t="s">
        <v>4548</v>
      </c>
      <c r="N470" s="26">
        <v>295600</v>
      </c>
      <c r="O470" s="7">
        <f t="shared" si="21"/>
        <v>101686400</v>
      </c>
      <c r="P470" s="52">
        <v>0.1</v>
      </c>
      <c r="Q470" s="7">
        <f t="shared" si="22"/>
        <v>10168640</v>
      </c>
      <c r="R470" s="7">
        <f t="shared" si="23"/>
        <v>111855040</v>
      </c>
      <c r="S470" s="23" t="s">
        <v>5412</v>
      </c>
      <c r="T470" s="23"/>
      <c r="U470" s="23"/>
      <c r="V470" s="23"/>
      <c r="W470" s="74"/>
    </row>
    <row r="471" spans="1:23" x14ac:dyDescent="0.25">
      <c r="A471" s="81">
        <v>45349</v>
      </c>
      <c r="B471" s="6" t="s">
        <v>2708</v>
      </c>
      <c r="C471" s="100" t="s">
        <v>5383</v>
      </c>
      <c r="D471" s="21" t="s">
        <v>5406</v>
      </c>
      <c r="E471" s="23" t="s">
        <v>3888</v>
      </c>
      <c r="F471" s="27" t="str">
        <f>IF(E471="","",INDEX(DM_HANG_HOA!B:B,MATCH(E471,DM_HANG_HOA!A:A,0)))</f>
        <v>Cổ dê lắp thùng điện kế 760x500x340 (tim lỗ 300)</v>
      </c>
      <c r="G471" s="26" t="s">
        <v>4550</v>
      </c>
      <c r="H471" s="27" t="str">
        <f>IF(G471="","",INDEX(DM_DOI_TUONG!C:C,MATCH(G471,DM_DOI_TUONG!B:B,0)))</f>
        <v>Cty TNHH SX TM  điện Sài Gòn TTL</v>
      </c>
      <c r="I471" s="69" t="str">
        <f>IFERROR(INDEX(DM_NGHIEP_VU!D:D,MATCH(J471&amp;K471,DM_NGHIEP_VU!G:G,0)),"")</f>
        <v>Nhập kho - nhập mua hàng ghi nhận công nợ</v>
      </c>
      <c r="J471" s="29" t="s">
        <v>4977</v>
      </c>
      <c r="K471" s="29" t="s">
        <v>4494</v>
      </c>
      <c r="L471" s="26">
        <v>180</v>
      </c>
      <c r="M471" s="26" t="s">
        <v>4548</v>
      </c>
      <c r="N471" s="26">
        <v>103800</v>
      </c>
      <c r="O471" s="7">
        <f t="shared" si="21"/>
        <v>18684000</v>
      </c>
      <c r="P471" s="52">
        <v>0.1</v>
      </c>
      <c r="Q471" s="7">
        <f t="shared" si="22"/>
        <v>1868400</v>
      </c>
      <c r="R471" s="7">
        <f t="shared" si="23"/>
        <v>20552400</v>
      </c>
      <c r="S471" s="23">
        <v>2391</v>
      </c>
      <c r="T471" s="23"/>
      <c r="U471" s="23"/>
      <c r="V471" s="23"/>
      <c r="W471" s="74"/>
    </row>
    <row r="472" spans="1:23" x14ac:dyDescent="0.25">
      <c r="A472" s="81">
        <v>45350</v>
      </c>
      <c r="B472" s="6" t="s">
        <v>2708</v>
      </c>
      <c r="C472" s="100" t="s">
        <v>5384</v>
      </c>
      <c r="D472" s="21" t="s">
        <v>4554</v>
      </c>
      <c r="E472" s="23" t="s">
        <v>2534</v>
      </c>
      <c r="F472" s="27" t="str">
        <f>IF(E472="","",INDEX(DM_HANG_HOA!B:B,MATCH(E472,DM_HANG_HOA!A:A,0)))</f>
        <v>Giáp níu dây bọc ACD3705-TP, dài 1485mm, 36,6 ÷ 39,7mm (300mm2)</v>
      </c>
      <c r="G472" s="26" t="s">
        <v>4545</v>
      </c>
      <c r="H472" s="27" t="str">
        <f>IF(G472="","",INDEX(DM_DOI_TUONG!C:C,MATCH(G472,DM_DOI_TUONG!B:B,0)))</f>
        <v>Công ty CP Tuấn Ân Long An</v>
      </c>
      <c r="I472" s="69" t="str">
        <f>IFERROR(INDEX(DM_NGHIEP_VU!D:D,MATCH(J472&amp;K472,DM_NGHIEP_VU!G:G,0)),"")</f>
        <v>Nhập kho - nhập mua hàng ghi nhận công nợ</v>
      </c>
      <c r="J472" s="29" t="s">
        <v>4977</v>
      </c>
      <c r="K472" s="29" t="s">
        <v>4494</v>
      </c>
      <c r="L472" s="26">
        <v>6</v>
      </c>
      <c r="M472" s="26" t="s">
        <v>4547</v>
      </c>
      <c r="N472" s="26">
        <v>310900</v>
      </c>
      <c r="O472" s="7">
        <f t="shared" si="21"/>
        <v>1865400</v>
      </c>
      <c r="P472" s="52">
        <v>0.1</v>
      </c>
      <c r="Q472" s="7">
        <f t="shared" si="22"/>
        <v>186540</v>
      </c>
      <c r="R472" s="7">
        <f t="shared" si="23"/>
        <v>2051940</v>
      </c>
      <c r="S472" s="23">
        <v>448</v>
      </c>
      <c r="T472" s="23"/>
      <c r="U472" s="23"/>
      <c r="V472" s="23"/>
      <c r="W472" s="74"/>
    </row>
    <row r="473" spans="1:23" x14ac:dyDescent="0.25">
      <c r="A473" s="81">
        <v>45350</v>
      </c>
      <c r="B473" s="6" t="s">
        <v>2708</v>
      </c>
      <c r="C473" s="100" t="s">
        <v>5384</v>
      </c>
      <c r="D473" s="21" t="s">
        <v>4554</v>
      </c>
      <c r="E473" s="23" t="s">
        <v>1153</v>
      </c>
      <c r="F473" s="27" t="str">
        <f>IF(E473="","",INDEX(DM_HANG_HOA!B:B,MATCH(E473,DM_HANG_HOA!A:A,0)))</f>
        <v>Cosse ép Cu-Al  95mm2-2N-TA dài 126mm chiều dài ép dây 42mm</v>
      </c>
      <c r="G473" s="26" t="s">
        <v>4545</v>
      </c>
      <c r="H473" s="27" t="str">
        <f>IF(G473="","",INDEX(DM_DOI_TUONG!C:C,MATCH(G473,DM_DOI_TUONG!B:B,0)))</f>
        <v>Công ty CP Tuấn Ân Long An</v>
      </c>
      <c r="I473" s="69" t="str">
        <f>IFERROR(INDEX(DM_NGHIEP_VU!D:D,MATCH(J473&amp;K473,DM_NGHIEP_VU!G:G,0)),"")</f>
        <v>Nhập kho - nhập mua hàng ghi nhận công nợ</v>
      </c>
      <c r="J473" s="29" t="s">
        <v>4977</v>
      </c>
      <c r="K473" s="29" t="s">
        <v>4494</v>
      </c>
      <c r="L473" s="26">
        <v>30</v>
      </c>
      <c r="M473" s="26" t="s">
        <v>4547</v>
      </c>
      <c r="N473" s="26">
        <v>45000</v>
      </c>
      <c r="O473" s="7">
        <f t="shared" si="21"/>
        <v>1350000</v>
      </c>
      <c r="P473" s="52">
        <v>0.1</v>
      </c>
      <c r="Q473" s="7">
        <f t="shared" si="22"/>
        <v>135000</v>
      </c>
      <c r="R473" s="7">
        <f t="shared" si="23"/>
        <v>1485000</v>
      </c>
      <c r="S473" s="23">
        <v>448</v>
      </c>
      <c r="T473" s="23"/>
      <c r="U473" s="23"/>
      <c r="V473" s="23"/>
      <c r="W473" s="74"/>
    </row>
    <row r="474" spans="1:23" x14ac:dyDescent="0.25">
      <c r="A474" s="81">
        <v>45350</v>
      </c>
      <c r="B474" s="6" t="s">
        <v>2708</v>
      </c>
      <c r="C474" s="100" t="s">
        <v>5384</v>
      </c>
      <c r="D474" s="21" t="s">
        <v>4554</v>
      </c>
      <c r="E474" s="23" t="s">
        <v>63</v>
      </c>
      <c r="F474" s="27" t="str">
        <f>IF(E474="","",INDEX(DM_HANG_HOA!B:B,MATCH(E474,DM_HANG_HOA!A:A,0)))</f>
        <v>FCO 100A - 27KV -125KV BIL - sứ (không bass)</v>
      </c>
      <c r="G474" s="26" t="s">
        <v>4545</v>
      </c>
      <c r="H474" s="27" t="str">
        <f>IF(G474="","",INDEX(DM_DOI_TUONG!C:C,MATCH(G474,DM_DOI_TUONG!B:B,0)))</f>
        <v>Công ty CP Tuấn Ân Long An</v>
      </c>
      <c r="I474" s="69" t="str">
        <f>IFERROR(INDEX(DM_NGHIEP_VU!D:D,MATCH(J474&amp;K474,DM_NGHIEP_VU!G:G,0)),"")</f>
        <v>Nhập kho - nhập mua hàng ghi nhận công nợ</v>
      </c>
      <c r="J474" s="29" t="s">
        <v>4977</v>
      </c>
      <c r="K474" s="29" t="s">
        <v>4494</v>
      </c>
      <c r="L474" s="26">
        <v>18</v>
      </c>
      <c r="M474" s="26" t="s">
        <v>4547</v>
      </c>
      <c r="N474" s="26">
        <v>893200</v>
      </c>
      <c r="O474" s="7">
        <f t="shared" si="21"/>
        <v>16077600</v>
      </c>
      <c r="P474" s="52">
        <v>0.08</v>
      </c>
      <c r="Q474" s="7">
        <f t="shared" si="22"/>
        <v>1286208</v>
      </c>
      <c r="R474" s="7">
        <f t="shared" si="23"/>
        <v>17363808</v>
      </c>
      <c r="S474" s="23">
        <v>449</v>
      </c>
      <c r="T474" s="23"/>
      <c r="U474" s="23"/>
      <c r="V474" s="23"/>
      <c r="W474" s="74"/>
    </row>
    <row r="475" spans="1:23" x14ac:dyDescent="0.25">
      <c r="A475" s="81">
        <v>45350</v>
      </c>
      <c r="B475" s="6" t="s">
        <v>2708</v>
      </c>
      <c r="C475" s="100" t="s">
        <v>5384</v>
      </c>
      <c r="D475" s="21" t="s">
        <v>4554</v>
      </c>
      <c r="E475" s="23" t="s">
        <v>78</v>
      </c>
      <c r="F475" s="27" t="str">
        <f>IF(E475="","",INDEX(DM_HANG_HOA!B:B,MATCH(E475,DM_HANG_HOA!A:A,0)))</f>
        <v>Bass FCO</v>
      </c>
      <c r="G475" s="26" t="s">
        <v>4545</v>
      </c>
      <c r="H475" s="27" t="str">
        <f>IF(G475="","",INDEX(DM_DOI_TUONG!C:C,MATCH(G475,DM_DOI_TUONG!B:B,0)))</f>
        <v>Công ty CP Tuấn Ân Long An</v>
      </c>
      <c r="I475" s="69" t="str">
        <f>IFERROR(INDEX(DM_NGHIEP_VU!D:D,MATCH(J475&amp;K475,DM_NGHIEP_VU!G:G,0)),"")</f>
        <v>Nhập kho - nhập mua hàng ghi nhận công nợ</v>
      </c>
      <c r="J475" s="29" t="s">
        <v>4977</v>
      </c>
      <c r="K475" s="29" t="s">
        <v>4494</v>
      </c>
      <c r="L475" s="26">
        <v>18</v>
      </c>
      <c r="M475" s="26" t="s">
        <v>4547</v>
      </c>
      <c r="N475" s="26">
        <v>52800</v>
      </c>
      <c r="O475" s="7">
        <f t="shared" si="21"/>
        <v>950400</v>
      </c>
      <c r="P475" s="52">
        <v>0.08</v>
      </c>
      <c r="Q475" s="7">
        <f t="shared" si="22"/>
        <v>76032</v>
      </c>
      <c r="R475" s="7">
        <f t="shared" si="23"/>
        <v>1026432</v>
      </c>
      <c r="S475" s="23">
        <v>449</v>
      </c>
      <c r="T475" s="23"/>
      <c r="U475" s="23"/>
      <c r="V475" s="23"/>
      <c r="W475" s="74"/>
    </row>
    <row r="476" spans="1:23" x14ac:dyDescent="0.25">
      <c r="A476" s="81">
        <v>45350</v>
      </c>
      <c r="B476" s="6" t="s">
        <v>2708</v>
      </c>
      <c r="C476" s="100" t="s">
        <v>5384</v>
      </c>
      <c r="D476" s="21" t="s">
        <v>4554</v>
      </c>
      <c r="E476" s="23" t="s">
        <v>2535</v>
      </c>
      <c r="F476" s="27" t="str">
        <f>IF(E476="","",INDEX(DM_HANG_HOA!B:B,MATCH(E476,DM_HANG_HOA!A:A,0)))</f>
        <v>Giáp buộc đầu sứ đơn composite PTT1202-C, đường kính cáp 18,5 ÷ 23,4mm (35-50mm2)</v>
      </c>
      <c r="G476" s="26" t="s">
        <v>4545</v>
      </c>
      <c r="H476" s="27" t="str">
        <f>IF(G476="","",INDEX(DM_DOI_TUONG!C:C,MATCH(G476,DM_DOI_TUONG!B:B,0)))</f>
        <v>Công ty CP Tuấn Ân Long An</v>
      </c>
      <c r="I476" s="69" t="str">
        <f>IFERROR(INDEX(DM_NGHIEP_VU!D:D,MATCH(J476&amp;K476,DM_NGHIEP_VU!G:G,0)),"")</f>
        <v>Nhập kho - nhập mua hàng ghi nhận công nợ</v>
      </c>
      <c r="J476" s="29" t="s">
        <v>4977</v>
      </c>
      <c r="K476" s="29" t="s">
        <v>4494</v>
      </c>
      <c r="L476" s="26">
        <v>228</v>
      </c>
      <c r="M476" s="26" t="s">
        <v>4547</v>
      </c>
      <c r="N476" s="26">
        <v>21500</v>
      </c>
      <c r="O476" s="7">
        <f t="shared" si="21"/>
        <v>4902000</v>
      </c>
      <c r="P476" s="52">
        <v>0.08</v>
      </c>
      <c r="Q476" s="7">
        <f t="shared" si="22"/>
        <v>392160</v>
      </c>
      <c r="R476" s="7">
        <f t="shared" si="23"/>
        <v>5294160</v>
      </c>
      <c r="S476" s="23">
        <v>428</v>
      </c>
      <c r="T476" s="23"/>
      <c r="U476" s="23"/>
      <c r="V476" s="23"/>
      <c r="W476" s="74"/>
    </row>
    <row r="477" spans="1:23" x14ac:dyDescent="0.25">
      <c r="A477" s="81">
        <v>45351</v>
      </c>
      <c r="B477" s="6" t="s">
        <v>2708</v>
      </c>
      <c r="C477" s="100" t="s">
        <v>5385</v>
      </c>
      <c r="D477" s="21" t="s">
        <v>4554</v>
      </c>
      <c r="E477" s="23" t="s">
        <v>612</v>
      </c>
      <c r="F477" s="27" t="str">
        <f>IF(E477="","",INDEX(DM_HANG_HOA!B:B,MATCH(E477,DM_HANG_HOA!A:A,0)))</f>
        <v>Kẹp đấu rẽ TA-CDB 86 93G28 - 95mm2</v>
      </c>
      <c r="G477" s="26" t="s">
        <v>4545</v>
      </c>
      <c r="H477" s="27" t="str">
        <f>IF(G477="","",INDEX(DM_DOI_TUONG!C:C,MATCH(G477,DM_DOI_TUONG!B:B,0)))</f>
        <v>Công ty CP Tuấn Ân Long An</v>
      </c>
      <c r="I477" s="69" t="str">
        <f>IFERROR(INDEX(DM_NGHIEP_VU!D:D,MATCH(J477&amp;K477,DM_NGHIEP_VU!G:G,0)),"")</f>
        <v>Nhập kho - nhập mua hàng ghi nhận công nợ</v>
      </c>
      <c r="J477" s="29" t="s">
        <v>4977</v>
      </c>
      <c r="K477" s="29" t="s">
        <v>4494</v>
      </c>
      <c r="L477" s="26">
        <v>30</v>
      </c>
      <c r="M477" s="26" t="s">
        <v>4547</v>
      </c>
      <c r="N477" s="26">
        <v>171900</v>
      </c>
      <c r="O477" s="7">
        <f t="shared" si="21"/>
        <v>5157000</v>
      </c>
      <c r="P477" s="52">
        <v>0.1</v>
      </c>
      <c r="Q477" s="7">
        <f t="shared" si="22"/>
        <v>515700</v>
      </c>
      <c r="R477" s="7">
        <f t="shared" si="23"/>
        <v>5672700</v>
      </c>
      <c r="S477" s="23">
        <v>461</v>
      </c>
      <c r="T477" s="23"/>
      <c r="U477" s="23"/>
      <c r="V477" s="23"/>
      <c r="W477" s="74"/>
    </row>
    <row r="478" spans="1:23" x14ac:dyDescent="0.25">
      <c r="A478" s="81">
        <v>45351</v>
      </c>
      <c r="B478" s="6" t="s">
        <v>2708</v>
      </c>
      <c r="C478" s="100" t="s">
        <v>5385</v>
      </c>
      <c r="D478" s="21" t="s">
        <v>4554</v>
      </c>
      <c r="E478" s="23" t="s">
        <v>460</v>
      </c>
      <c r="F478" s="27" t="str">
        <f>IF(E478="","",INDEX(DM_HANG_HOA!B:B,MATCH(E478,DM_HANG_HOA!A:A,0)))</f>
        <v xml:space="preserve">MCB   2 pha 32A  - 6KA -TA </v>
      </c>
      <c r="G478" s="26" t="s">
        <v>4545</v>
      </c>
      <c r="H478" s="27" t="str">
        <f>IF(G478="","",INDEX(DM_DOI_TUONG!C:C,MATCH(G478,DM_DOI_TUONG!B:B,0)))</f>
        <v>Công ty CP Tuấn Ân Long An</v>
      </c>
      <c r="I478" s="69" t="str">
        <f>IFERROR(INDEX(DM_NGHIEP_VU!D:D,MATCH(J478&amp;K478,DM_NGHIEP_VU!G:G,0)),"")</f>
        <v>Nhập kho - nhập mua hàng ghi nhận công nợ</v>
      </c>
      <c r="J478" s="29" t="s">
        <v>4977</v>
      </c>
      <c r="K478" s="29" t="s">
        <v>4494</v>
      </c>
      <c r="L478" s="26">
        <v>20</v>
      </c>
      <c r="M478" s="26" t="s">
        <v>4547</v>
      </c>
      <c r="N478" s="26">
        <v>45600</v>
      </c>
      <c r="O478" s="7">
        <f t="shared" si="21"/>
        <v>912000</v>
      </c>
      <c r="P478" s="52">
        <v>0.08</v>
      </c>
      <c r="Q478" s="7">
        <f t="shared" si="22"/>
        <v>72960</v>
      </c>
      <c r="R478" s="7">
        <f t="shared" si="23"/>
        <v>984960</v>
      </c>
      <c r="S478" s="23">
        <v>474</v>
      </c>
      <c r="T478" s="23"/>
      <c r="U478" s="23"/>
      <c r="V478" s="23"/>
      <c r="W478" s="74"/>
    </row>
    <row r="479" spans="1:23" x14ac:dyDescent="0.25">
      <c r="A479" s="81">
        <v>45351</v>
      </c>
      <c r="B479" s="6" t="s">
        <v>2708</v>
      </c>
      <c r="C479" s="100" t="s">
        <v>5385</v>
      </c>
      <c r="D479" s="21" t="s">
        <v>4554</v>
      </c>
      <c r="E479" s="23" t="s">
        <v>453</v>
      </c>
      <c r="F479" s="27" t="str">
        <f>IF(E479="","",INDEX(DM_HANG_HOA!B:B,MATCH(E479,DM_HANG_HOA!A:A,0)))</f>
        <v>MCB   1 pha 32A  - 6KA - TA</v>
      </c>
      <c r="G479" s="26" t="s">
        <v>4545</v>
      </c>
      <c r="H479" s="27" t="str">
        <f>IF(G479="","",INDEX(DM_DOI_TUONG!C:C,MATCH(G479,DM_DOI_TUONG!B:B,0)))</f>
        <v>Công ty CP Tuấn Ân Long An</v>
      </c>
      <c r="I479" s="69" t="str">
        <f>IFERROR(INDEX(DM_NGHIEP_VU!D:D,MATCH(J479&amp;K479,DM_NGHIEP_VU!G:G,0)),"")</f>
        <v>Nhập kho - nhập mua hàng ghi nhận công nợ</v>
      </c>
      <c r="J479" s="29" t="s">
        <v>4977</v>
      </c>
      <c r="K479" s="29" t="s">
        <v>4494</v>
      </c>
      <c r="L479" s="26">
        <v>1500</v>
      </c>
      <c r="M479" s="26" t="s">
        <v>4547</v>
      </c>
      <c r="N479" s="26">
        <v>23300</v>
      </c>
      <c r="O479" s="7">
        <f t="shared" si="21"/>
        <v>34950000</v>
      </c>
      <c r="P479" s="52">
        <v>0.08</v>
      </c>
      <c r="Q479" s="7">
        <f t="shared" si="22"/>
        <v>2796000</v>
      </c>
      <c r="R479" s="7">
        <f t="shared" si="23"/>
        <v>37746000</v>
      </c>
      <c r="S479" s="23">
        <v>470</v>
      </c>
      <c r="T479" s="23"/>
      <c r="U479" s="23"/>
      <c r="V479" s="23"/>
      <c r="W479" s="74"/>
    </row>
    <row r="480" spans="1:23" x14ac:dyDescent="0.25">
      <c r="A480" s="81">
        <v>45351</v>
      </c>
      <c r="B480" s="6" t="s">
        <v>2708</v>
      </c>
      <c r="C480" s="100" t="s">
        <v>5385</v>
      </c>
      <c r="D480" s="21" t="s">
        <v>4554</v>
      </c>
      <c r="E480" s="23" t="s">
        <v>508</v>
      </c>
      <c r="F480" s="27" t="str">
        <f>IF(E480="","",INDEX(DM_HANG_HOA!B:B,MATCH(E480,DM_HANG_HOA!A:A,0)))</f>
        <v>MCCB 3P, 400V, 400A, 70KA</v>
      </c>
      <c r="G480" s="26" t="s">
        <v>4545</v>
      </c>
      <c r="H480" s="27" t="str">
        <f>IF(G480="","",INDEX(DM_DOI_TUONG!C:C,MATCH(G480,DM_DOI_TUONG!B:B,0)))</f>
        <v>Công ty CP Tuấn Ân Long An</v>
      </c>
      <c r="I480" s="69" t="str">
        <f>IFERROR(INDEX(DM_NGHIEP_VU!D:D,MATCH(J480&amp;K480,DM_NGHIEP_VU!G:G,0)),"")</f>
        <v>Nhập kho - nhập mua hàng ghi nhận công nợ</v>
      </c>
      <c r="J480" s="29" t="s">
        <v>4977</v>
      </c>
      <c r="K480" s="29" t="s">
        <v>4494</v>
      </c>
      <c r="L480" s="26">
        <v>8</v>
      </c>
      <c r="M480" s="26" t="s">
        <v>4547</v>
      </c>
      <c r="N480" s="26">
        <v>5299400</v>
      </c>
      <c r="O480" s="7">
        <f t="shared" si="21"/>
        <v>42395200</v>
      </c>
      <c r="P480" s="52">
        <v>0.08</v>
      </c>
      <c r="Q480" s="7">
        <f t="shared" si="22"/>
        <v>3391616</v>
      </c>
      <c r="R480" s="7">
        <f t="shared" si="23"/>
        <v>45786816</v>
      </c>
      <c r="S480" s="23">
        <v>470</v>
      </c>
      <c r="T480" s="23"/>
      <c r="U480" s="23"/>
      <c r="V480" s="23"/>
      <c r="W480" s="74"/>
    </row>
    <row r="481" spans="1:23" x14ac:dyDescent="0.25">
      <c r="A481" s="81">
        <v>45351</v>
      </c>
      <c r="B481" s="6" t="s">
        <v>2708</v>
      </c>
      <c r="C481" s="100" t="s">
        <v>5385</v>
      </c>
      <c r="D481" s="21" t="s">
        <v>4554</v>
      </c>
      <c r="E481" s="23" t="s">
        <v>491</v>
      </c>
      <c r="F481" s="27" t="str">
        <f>IF(E481="","",INDEX(DM_HANG_HOA!B:B,MATCH(E481,DM_HANG_HOA!A:A,0)))</f>
        <v>Busbar dùng cho MCCB 400A - 630A</v>
      </c>
      <c r="G481" s="26" t="s">
        <v>4545</v>
      </c>
      <c r="H481" s="27" t="str">
        <f>IF(G481="","",INDEX(DM_DOI_TUONG!C:C,MATCH(G481,DM_DOI_TUONG!B:B,0)))</f>
        <v>Công ty CP Tuấn Ân Long An</v>
      </c>
      <c r="I481" s="69" t="str">
        <f>IFERROR(INDEX(DM_NGHIEP_VU!D:D,MATCH(J481&amp;K481,DM_NGHIEP_VU!G:G,0)),"")</f>
        <v>Nhập kho - nhập mua hàng ghi nhận công nợ</v>
      </c>
      <c r="J481" s="29" t="s">
        <v>4977</v>
      </c>
      <c r="K481" s="29" t="s">
        <v>4494</v>
      </c>
      <c r="L481" s="26">
        <v>8</v>
      </c>
      <c r="M481" s="26" t="s">
        <v>4547</v>
      </c>
      <c r="N481" s="26">
        <v>344400</v>
      </c>
      <c r="O481" s="7">
        <f t="shared" si="21"/>
        <v>2755200</v>
      </c>
      <c r="P481" s="52">
        <v>0.1</v>
      </c>
      <c r="Q481" s="7">
        <f t="shared" si="22"/>
        <v>275520</v>
      </c>
      <c r="R481" s="7">
        <f t="shared" si="23"/>
        <v>3030720</v>
      </c>
      <c r="S481" s="23">
        <v>471</v>
      </c>
      <c r="T481" s="23"/>
      <c r="U481" s="23"/>
      <c r="V481" s="23"/>
      <c r="W481" s="74"/>
    </row>
    <row r="482" spans="1:23" x14ac:dyDescent="0.25">
      <c r="A482" s="81">
        <v>45351</v>
      </c>
      <c r="B482" s="6" t="s">
        <v>2708</v>
      </c>
      <c r="C482" s="100" t="s">
        <v>5385</v>
      </c>
      <c r="D482" s="21" t="s">
        <v>4554</v>
      </c>
      <c r="E482" s="23" t="s">
        <v>512</v>
      </c>
      <c r="F482" s="27" t="str">
        <f>IF(E482="","",INDEX(DM_HANG_HOA!B:B,MATCH(E482,DM_HANG_HOA!A:A,0)))</f>
        <v>Boulon 10 X 40 + tán + londel nhúng kẽm</v>
      </c>
      <c r="G482" s="26" t="s">
        <v>4545</v>
      </c>
      <c r="H482" s="27" t="str">
        <f>IF(G482="","",INDEX(DM_DOI_TUONG!C:C,MATCH(G482,DM_DOI_TUONG!B:B,0)))</f>
        <v>Công ty CP Tuấn Ân Long An</v>
      </c>
      <c r="I482" s="69" t="str">
        <f>IFERROR(INDEX(DM_NGHIEP_VU!D:D,MATCH(J482&amp;K482,DM_NGHIEP_VU!G:G,0)),"")</f>
        <v>Nhập kho - nhập mua hàng ghi nhận công nợ</v>
      </c>
      <c r="J482" s="29" t="s">
        <v>4977</v>
      </c>
      <c r="K482" s="29" t="s">
        <v>4494</v>
      </c>
      <c r="L482" s="26">
        <v>48</v>
      </c>
      <c r="M482" s="26" t="s">
        <v>4547</v>
      </c>
      <c r="N482" s="26">
        <v>2200</v>
      </c>
      <c r="O482" s="7">
        <f t="shared" si="21"/>
        <v>105600</v>
      </c>
      <c r="P482" s="52">
        <v>0.1</v>
      </c>
      <c r="Q482" s="7">
        <f t="shared" si="22"/>
        <v>10560</v>
      </c>
      <c r="R482" s="7">
        <f t="shared" si="23"/>
        <v>116160</v>
      </c>
      <c r="S482" s="23">
        <v>471</v>
      </c>
      <c r="T482" s="23"/>
      <c r="U482" s="23"/>
      <c r="V482" s="23"/>
      <c r="W482" s="74"/>
    </row>
    <row r="483" spans="1:23" x14ac:dyDescent="0.25">
      <c r="A483" s="81">
        <v>45351</v>
      </c>
      <c r="B483" s="6" t="s">
        <v>2708</v>
      </c>
      <c r="C483" s="100" t="s">
        <v>5385</v>
      </c>
      <c r="D483" s="21" t="s">
        <v>4554</v>
      </c>
      <c r="E483" s="23" t="s">
        <v>510</v>
      </c>
      <c r="F483" s="27" t="str">
        <f>IF(E483="","",INDEX(DM_HANG_HOA!B:B,MATCH(E483,DM_HANG_HOA!A:A,0)))</f>
        <v>MCCB 3P, 400V, 630A, 70KA</v>
      </c>
      <c r="G483" s="26" t="s">
        <v>4545</v>
      </c>
      <c r="H483" s="27" t="str">
        <f>IF(G483="","",INDEX(DM_DOI_TUONG!C:C,MATCH(G483,DM_DOI_TUONG!B:B,0)))</f>
        <v>Công ty CP Tuấn Ân Long An</v>
      </c>
      <c r="I483" s="69" t="str">
        <f>IFERROR(INDEX(DM_NGHIEP_VU!D:D,MATCH(J483&amp;K483,DM_NGHIEP_VU!G:G,0)),"")</f>
        <v>Nhập kho - nhập mua hàng ghi nhận công nợ</v>
      </c>
      <c r="J483" s="29" t="s">
        <v>4977</v>
      </c>
      <c r="K483" s="29" t="s">
        <v>4494</v>
      </c>
      <c r="L483" s="26">
        <v>4</v>
      </c>
      <c r="M483" s="26" t="s">
        <v>4547</v>
      </c>
      <c r="N483" s="26">
        <v>5450800</v>
      </c>
      <c r="O483" s="7">
        <f t="shared" si="21"/>
        <v>21803200</v>
      </c>
      <c r="P483" s="52">
        <v>0.08</v>
      </c>
      <c r="Q483" s="7">
        <f t="shared" si="22"/>
        <v>1744256</v>
      </c>
      <c r="R483" s="7">
        <f t="shared" si="23"/>
        <v>23547456</v>
      </c>
      <c r="S483" s="23">
        <v>470</v>
      </c>
      <c r="T483" s="23"/>
      <c r="U483" s="23"/>
      <c r="V483" s="23"/>
      <c r="W483" s="74"/>
    </row>
    <row r="484" spans="1:23" x14ac:dyDescent="0.25">
      <c r="A484" s="81">
        <v>45351</v>
      </c>
      <c r="B484" s="6" t="s">
        <v>2708</v>
      </c>
      <c r="C484" s="100" t="s">
        <v>5385</v>
      </c>
      <c r="D484" s="21" t="s">
        <v>4554</v>
      </c>
      <c r="E484" s="23" t="s">
        <v>491</v>
      </c>
      <c r="F484" s="27" t="str">
        <f>IF(E484="","",INDEX(DM_HANG_HOA!B:B,MATCH(E484,DM_HANG_HOA!A:A,0)))</f>
        <v>Busbar dùng cho MCCB 400A - 630A</v>
      </c>
      <c r="G484" s="26" t="s">
        <v>4545</v>
      </c>
      <c r="H484" s="27" t="str">
        <f>IF(G484="","",INDEX(DM_DOI_TUONG!C:C,MATCH(G484,DM_DOI_TUONG!B:B,0)))</f>
        <v>Công ty CP Tuấn Ân Long An</v>
      </c>
      <c r="I484" s="69" t="str">
        <f>IFERROR(INDEX(DM_NGHIEP_VU!D:D,MATCH(J484&amp;K484,DM_NGHIEP_VU!G:G,0)),"")</f>
        <v>Nhập kho - nhập mua hàng ghi nhận công nợ</v>
      </c>
      <c r="J484" s="29" t="s">
        <v>4977</v>
      </c>
      <c r="K484" s="29" t="s">
        <v>4494</v>
      </c>
      <c r="L484" s="26">
        <v>4</v>
      </c>
      <c r="M484" s="26" t="s">
        <v>4547</v>
      </c>
      <c r="N484" s="26">
        <v>344400</v>
      </c>
      <c r="O484" s="7">
        <f t="shared" si="21"/>
        <v>1377600</v>
      </c>
      <c r="P484" s="52">
        <v>0.1</v>
      </c>
      <c r="Q484" s="7">
        <f t="shared" si="22"/>
        <v>137760</v>
      </c>
      <c r="R484" s="7">
        <f t="shared" si="23"/>
        <v>1515360</v>
      </c>
      <c r="S484" s="23">
        <v>471</v>
      </c>
      <c r="T484" s="23"/>
      <c r="U484" s="23"/>
      <c r="V484" s="23"/>
      <c r="W484" s="74"/>
    </row>
    <row r="485" spans="1:23" x14ac:dyDescent="0.25">
      <c r="A485" s="81">
        <v>45351</v>
      </c>
      <c r="B485" s="6" t="s">
        <v>2708</v>
      </c>
      <c r="C485" s="100" t="s">
        <v>5385</v>
      </c>
      <c r="D485" s="21" t="s">
        <v>4554</v>
      </c>
      <c r="E485" s="23" t="s">
        <v>512</v>
      </c>
      <c r="F485" s="27" t="str">
        <f>IF(E485="","",INDEX(DM_HANG_HOA!B:B,MATCH(E485,DM_HANG_HOA!A:A,0)))</f>
        <v>Boulon 10 X 40 + tán + londel nhúng kẽm</v>
      </c>
      <c r="G485" s="26" t="s">
        <v>4545</v>
      </c>
      <c r="H485" s="27" t="str">
        <f>IF(G485="","",INDEX(DM_DOI_TUONG!C:C,MATCH(G485,DM_DOI_TUONG!B:B,0)))</f>
        <v>Công ty CP Tuấn Ân Long An</v>
      </c>
      <c r="I485" s="69" t="str">
        <f>IFERROR(INDEX(DM_NGHIEP_VU!D:D,MATCH(J485&amp;K485,DM_NGHIEP_VU!G:G,0)),"")</f>
        <v>Nhập kho - nhập mua hàng ghi nhận công nợ</v>
      </c>
      <c r="J485" s="29" t="s">
        <v>4977</v>
      </c>
      <c r="K485" s="29" t="s">
        <v>4494</v>
      </c>
      <c r="L485" s="26">
        <v>24</v>
      </c>
      <c r="M485" s="26" t="s">
        <v>4547</v>
      </c>
      <c r="N485" s="26">
        <v>2200</v>
      </c>
      <c r="O485" s="7">
        <f t="shared" si="21"/>
        <v>52800</v>
      </c>
      <c r="P485" s="52">
        <v>0.1</v>
      </c>
      <c r="Q485" s="7">
        <f t="shared" si="22"/>
        <v>5280</v>
      </c>
      <c r="R485" s="7">
        <f t="shared" si="23"/>
        <v>58080</v>
      </c>
      <c r="S485" s="23">
        <v>471</v>
      </c>
      <c r="T485" s="23"/>
      <c r="U485" s="23"/>
      <c r="V485" s="23"/>
      <c r="W485" s="74"/>
    </row>
    <row r="486" spans="1:23" x14ac:dyDescent="0.25">
      <c r="A486" s="81">
        <v>45351</v>
      </c>
      <c r="B486" s="6" t="s">
        <v>2708</v>
      </c>
      <c r="C486" s="100" t="s">
        <v>5385</v>
      </c>
      <c r="D486" s="21" t="s">
        <v>4554</v>
      </c>
      <c r="E486" s="23" t="s">
        <v>72</v>
      </c>
      <c r="F486" s="27" t="str">
        <f>IF(E486="","",INDEX(DM_HANG_HOA!B:B,MATCH(E486,DM_HANG_HOA!A:A,0)))</f>
        <v>FCO 100A - 27KV - 150KV BIL - Polymer (không bass)</v>
      </c>
      <c r="G486" s="26" t="s">
        <v>4545</v>
      </c>
      <c r="H486" s="27" t="str">
        <f>IF(G486="","",INDEX(DM_DOI_TUONG!C:C,MATCH(G486,DM_DOI_TUONG!B:B,0)))</f>
        <v>Công ty CP Tuấn Ân Long An</v>
      </c>
      <c r="I486" s="69" t="str">
        <f>IFERROR(INDEX(DM_NGHIEP_VU!D:D,MATCH(J486&amp;K486,DM_NGHIEP_VU!G:G,0)),"")</f>
        <v>Nhập kho - nhập mua hàng ghi nhận công nợ</v>
      </c>
      <c r="J486" s="29" t="s">
        <v>4977</v>
      </c>
      <c r="K486" s="29" t="s">
        <v>4494</v>
      </c>
      <c r="L486" s="26">
        <v>30</v>
      </c>
      <c r="M486" s="26" t="s">
        <v>4547</v>
      </c>
      <c r="N486" s="26">
        <v>979700</v>
      </c>
      <c r="O486" s="7">
        <f t="shared" si="21"/>
        <v>29391000</v>
      </c>
      <c r="P486" s="52">
        <v>0.08</v>
      </c>
      <c r="Q486" s="7">
        <f t="shared" si="22"/>
        <v>2351280</v>
      </c>
      <c r="R486" s="7">
        <f t="shared" si="23"/>
        <v>31742280</v>
      </c>
      <c r="S486" s="23">
        <v>470</v>
      </c>
      <c r="T486" s="23"/>
      <c r="U486" s="23"/>
      <c r="V486" s="23"/>
      <c r="W486" s="74"/>
    </row>
    <row r="487" spans="1:23" x14ac:dyDescent="0.25">
      <c r="A487" s="81">
        <v>45351</v>
      </c>
      <c r="B487" s="6" t="s">
        <v>2708</v>
      </c>
      <c r="C487" s="100" t="s">
        <v>5385</v>
      </c>
      <c r="D487" s="21" t="s">
        <v>4554</v>
      </c>
      <c r="E487" s="23" t="s">
        <v>78</v>
      </c>
      <c r="F487" s="27" t="str">
        <f>IF(E487="","",INDEX(DM_HANG_HOA!B:B,MATCH(E487,DM_HANG_HOA!A:A,0)))</f>
        <v>Bass FCO</v>
      </c>
      <c r="G487" s="26" t="s">
        <v>4545</v>
      </c>
      <c r="H487" s="27" t="str">
        <f>IF(G487="","",INDEX(DM_DOI_TUONG!C:C,MATCH(G487,DM_DOI_TUONG!B:B,0)))</f>
        <v>Công ty CP Tuấn Ân Long An</v>
      </c>
      <c r="I487" s="69" t="str">
        <f>IFERROR(INDEX(DM_NGHIEP_VU!D:D,MATCH(J487&amp;K487,DM_NGHIEP_VU!G:G,0)),"")</f>
        <v>Nhập kho - nhập mua hàng ghi nhận công nợ</v>
      </c>
      <c r="J487" s="29" t="s">
        <v>4977</v>
      </c>
      <c r="K487" s="29" t="s">
        <v>4494</v>
      </c>
      <c r="L487" s="26">
        <v>30</v>
      </c>
      <c r="M487" s="26" t="s">
        <v>4547</v>
      </c>
      <c r="N487" s="26">
        <v>53900</v>
      </c>
      <c r="O487" s="7">
        <f t="shared" si="21"/>
        <v>1617000</v>
      </c>
      <c r="P487" s="52">
        <v>0.08</v>
      </c>
      <c r="Q487" s="7">
        <f t="shared" si="22"/>
        <v>129360</v>
      </c>
      <c r="R487" s="7">
        <f t="shared" si="23"/>
        <v>1746360</v>
      </c>
      <c r="S487" s="23">
        <v>470</v>
      </c>
      <c r="T487" s="23"/>
      <c r="U487" s="23"/>
      <c r="V487" s="23"/>
      <c r="W487" s="74"/>
    </row>
    <row r="488" spans="1:23" x14ac:dyDescent="0.25">
      <c r="A488" s="81">
        <v>45351</v>
      </c>
      <c r="B488" s="6" t="s">
        <v>2708</v>
      </c>
      <c r="C488" s="100" t="s">
        <v>5385</v>
      </c>
      <c r="D488" s="21" t="s">
        <v>4554</v>
      </c>
      <c r="E488" s="23" t="s">
        <v>77</v>
      </c>
      <c r="F488" s="27" t="str">
        <f>IF(E488="","",INDEX(DM_HANG_HOA!B:B,MATCH(E488,DM_HANG_HOA!A:A,0)))</f>
        <v>LBFCO 200A - 27KV-150KV BIL - Polymer (không bass)</v>
      </c>
      <c r="G488" s="26" t="s">
        <v>4545</v>
      </c>
      <c r="H488" s="27" t="str">
        <f>IF(G488="","",INDEX(DM_DOI_TUONG!C:C,MATCH(G488,DM_DOI_TUONG!B:B,0)))</f>
        <v>Công ty CP Tuấn Ân Long An</v>
      </c>
      <c r="I488" s="69" t="str">
        <f>IFERROR(INDEX(DM_NGHIEP_VU!D:D,MATCH(J488&amp;K488,DM_NGHIEP_VU!G:G,0)),"")</f>
        <v>Nhập kho - nhập mua hàng ghi nhận công nợ</v>
      </c>
      <c r="J488" s="29" t="s">
        <v>4977</v>
      </c>
      <c r="K488" s="29" t="s">
        <v>4494</v>
      </c>
      <c r="L488" s="26">
        <v>28</v>
      </c>
      <c r="M488" s="26" t="s">
        <v>4547</v>
      </c>
      <c r="N488" s="26">
        <v>1400800</v>
      </c>
      <c r="O488" s="7">
        <f t="shared" si="21"/>
        <v>39222400</v>
      </c>
      <c r="P488" s="52">
        <v>0.08</v>
      </c>
      <c r="Q488" s="7">
        <f t="shared" si="22"/>
        <v>3137792</v>
      </c>
      <c r="R488" s="7">
        <f t="shared" si="23"/>
        <v>42360192</v>
      </c>
      <c r="S488" s="23">
        <v>470</v>
      </c>
      <c r="T488" s="23"/>
      <c r="U488" s="23"/>
      <c r="V488" s="23"/>
      <c r="W488" s="74"/>
    </row>
    <row r="489" spans="1:23" x14ac:dyDescent="0.25">
      <c r="A489" s="81">
        <v>45351</v>
      </c>
      <c r="B489" s="6" t="s">
        <v>2708</v>
      </c>
      <c r="C489" s="100" t="s">
        <v>5385</v>
      </c>
      <c r="D489" s="21" t="s">
        <v>4554</v>
      </c>
      <c r="E489" s="23" t="s">
        <v>78</v>
      </c>
      <c r="F489" s="27" t="str">
        <f>IF(E489="","",INDEX(DM_HANG_HOA!B:B,MATCH(E489,DM_HANG_HOA!A:A,0)))</f>
        <v>Bass FCO</v>
      </c>
      <c r="G489" s="26" t="s">
        <v>4545</v>
      </c>
      <c r="H489" s="27" t="str">
        <f>IF(G489="","",INDEX(DM_DOI_TUONG!C:C,MATCH(G489,DM_DOI_TUONG!B:B,0)))</f>
        <v>Công ty CP Tuấn Ân Long An</v>
      </c>
      <c r="I489" s="69" t="str">
        <f>IFERROR(INDEX(DM_NGHIEP_VU!D:D,MATCH(J489&amp;K489,DM_NGHIEP_VU!G:G,0)),"")</f>
        <v>Nhập kho - nhập mua hàng ghi nhận công nợ</v>
      </c>
      <c r="J489" s="29" t="s">
        <v>4977</v>
      </c>
      <c r="K489" s="29" t="s">
        <v>4494</v>
      </c>
      <c r="L489" s="26">
        <v>28</v>
      </c>
      <c r="M489" s="26" t="s">
        <v>4547</v>
      </c>
      <c r="N489" s="26">
        <v>53900</v>
      </c>
      <c r="O489" s="7">
        <f t="shared" si="21"/>
        <v>1509200</v>
      </c>
      <c r="P489" s="52">
        <v>0.08</v>
      </c>
      <c r="Q489" s="7">
        <f t="shared" si="22"/>
        <v>120736</v>
      </c>
      <c r="R489" s="7">
        <f t="shared" si="23"/>
        <v>1629936</v>
      </c>
      <c r="S489" s="23">
        <v>470</v>
      </c>
      <c r="T489" s="23"/>
      <c r="U489" s="23"/>
      <c r="V489" s="23"/>
      <c r="W489" s="74"/>
    </row>
    <row r="490" spans="1:23" x14ac:dyDescent="0.25">
      <c r="A490" s="81">
        <v>45351</v>
      </c>
      <c r="B490" s="6" t="s">
        <v>2708</v>
      </c>
      <c r="C490" s="100" t="s">
        <v>5385</v>
      </c>
      <c r="D490" s="21" t="s">
        <v>4554</v>
      </c>
      <c r="E490" s="23" t="s">
        <v>123</v>
      </c>
      <c r="F490" s="27" t="str">
        <f>IF(E490="","",INDEX(DM_HANG_HOA!B:B,MATCH(E490,DM_HANG_HOA!A:A,0)))</f>
        <v>DS 3P- 630A - 24KV-150 KV BIL Sứ OD, lắp phương đứng trên 1 trụ</v>
      </c>
      <c r="G490" s="26" t="s">
        <v>4545</v>
      </c>
      <c r="H490" s="27" t="str">
        <f>IF(G490="","",INDEX(DM_DOI_TUONG!C:C,MATCH(G490,DM_DOI_TUONG!B:B,0)))</f>
        <v>Công ty CP Tuấn Ân Long An</v>
      </c>
      <c r="I490" s="69" t="str">
        <f>IFERROR(INDEX(DM_NGHIEP_VU!D:D,MATCH(J490&amp;K490,DM_NGHIEP_VU!G:G,0)),"")</f>
        <v>Nhập kho - nhập mua hàng ghi nhận công nợ</v>
      </c>
      <c r="J490" s="29" t="s">
        <v>4977</v>
      </c>
      <c r="K490" s="29" t="s">
        <v>4494</v>
      </c>
      <c r="L490" s="26">
        <v>4</v>
      </c>
      <c r="M490" s="26" t="s">
        <v>4547</v>
      </c>
      <c r="N490" s="26">
        <v>8111000</v>
      </c>
      <c r="O490" s="7">
        <f t="shared" si="21"/>
        <v>32444000</v>
      </c>
      <c r="P490" s="52">
        <v>0.08</v>
      </c>
      <c r="Q490" s="7">
        <f t="shared" si="22"/>
        <v>2595520</v>
      </c>
      <c r="R490" s="7">
        <f t="shared" si="23"/>
        <v>35039520</v>
      </c>
      <c r="S490" s="23">
        <v>475</v>
      </c>
      <c r="T490" s="23"/>
      <c r="U490" s="23"/>
      <c r="V490" s="23"/>
      <c r="W490" s="74"/>
    </row>
    <row r="491" spans="1:23" x14ac:dyDescent="0.25">
      <c r="A491" s="81">
        <v>45351</v>
      </c>
      <c r="B491" s="6" t="s">
        <v>2708</v>
      </c>
      <c r="C491" s="100" t="s">
        <v>5385</v>
      </c>
      <c r="D491" s="21" t="s">
        <v>4554</v>
      </c>
      <c r="E491" s="23" t="s">
        <v>180</v>
      </c>
      <c r="F491" s="27" t="str">
        <f>IF(E491="","",INDEX(DM_HANG_HOA!B:B,MATCH(E491,DM_HANG_HOA!A:A,0)))</f>
        <v>Bộ sào thao tác dao cắt có tải trong dầu 24 kV - 35 kV, dài 8 m</v>
      </c>
      <c r="G491" s="26" t="s">
        <v>4545</v>
      </c>
      <c r="H491" s="27" t="str">
        <f>IF(G491="","",INDEX(DM_DOI_TUONG!C:C,MATCH(G491,DM_DOI_TUONG!B:B,0)))</f>
        <v>Công ty CP Tuấn Ân Long An</v>
      </c>
      <c r="I491" s="69" t="str">
        <f>IFERROR(INDEX(DM_NGHIEP_VU!D:D,MATCH(J491&amp;K491,DM_NGHIEP_VU!G:G,0)),"")</f>
        <v>Nhập kho - nhập mua hàng ghi nhận công nợ</v>
      </c>
      <c r="J491" s="29" t="s">
        <v>4977</v>
      </c>
      <c r="K491" s="29" t="s">
        <v>4494</v>
      </c>
      <c r="L491" s="26">
        <v>4</v>
      </c>
      <c r="M491" s="26" t="s">
        <v>4547</v>
      </c>
      <c r="N491" s="26">
        <v>1261800</v>
      </c>
      <c r="O491" s="7">
        <f t="shared" si="21"/>
        <v>5047200</v>
      </c>
      <c r="P491" s="52">
        <v>0.08</v>
      </c>
      <c r="Q491" s="7">
        <f t="shared" si="22"/>
        <v>403776</v>
      </c>
      <c r="R491" s="7">
        <f t="shared" si="23"/>
        <v>5450976</v>
      </c>
      <c r="S491" s="23">
        <v>475</v>
      </c>
      <c r="T491" s="23"/>
      <c r="U491" s="23"/>
      <c r="V491" s="23"/>
      <c r="W491" s="74"/>
    </row>
    <row r="492" spans="1:23" x14ac:dyDescent="0.25">
      <c r="A492" s="81">
        <v>45351</v>
      </c>
      <c r="B492" s="6" t="s">
        <v>2708</v>
      </c>
      <c r="C492" s="100" t="s">
        <v>5385</v>
      </c>
      <c r="D492" s="21" t="s">
        <v>4554</v>
      </c>
      <c r="E492" s="23" t="s">
        <v>114</v>
      </c>
      <c r="F492" s="27" t="str">
        <f>IF(E492="","",INDEX(DM_HANG_HOA!B:B,MATCH(E492,DM_HANG_HOA!A:A,0)))</f>
        <v xml:space="preserve">Cosse nhôm LTD </v>
      </c>
      <c r="G492" s="26" t="s">
        <v>4545</v>
      </c>
      <c r="H492" s="27" t="str">
        <f>IF(G492="","",INDEX(DM_DOI_TUONG!C:C,MATCH(G492,DM_DOI_TUONG!B:B,0)))</f>
        <v>Công ty CP Tuấn Ân Long An</v>
      </c>
      <c r="I492" s="69" t="str">
        <f>IFERROR(INDEX(DM_NGHIEP_VU!D:D,MATCH(J492&amp;K492,DM_NGHIEP_VU!G:G,0)),"")</f>
        <v>Nhập kho - nhập mua hàng ghi nhận công nợ</v>
      </c>
      <c r="J492" s="29" t="s">
        <v>4977</v>
      </c>
      <c r="K492" s="29" t="s">
        <v>4494</v>
      </c>
      <c r="L492" s="26">
        <v>24</v>
      </c>
      <c r="M492" s="26" t="s">
        <v>4547</v>
      </c>
      <c r="N492" s="26">
        <v>94700</v>
      </c>
      <c r="O492" s="7">
        <f t="shared" si="21"/>
        <v>2272800</v>
      </c>
      <c r="P492" s="52">
        <v>0.1</v>
      </c>
      <c r="Q492" s="7">
        <f t="shared" si="22"/>
        <v>227280</v>
      </c>
      <c r="R492" s="7">
        <f t="shared" si="23"/>
        <v>2500080</v>
      </c>
      <c r="S492" s="23">
        <v>476</v>
      </c>
      <c r="T492" s="23"/>
      <c r="U492" s="23"/>
      <c r="V492" s="23"/>
      <c r="W492" s="74"/>
    </row>
    <row r="493" spans="1:23" x14ac:dyDescent="0.25">
      <c r="A493" s="81">
        <v>45351</v>
      </c>
      <c r="B493" s="6" t="s">
        <v>2708</v>
      </c>
      <c r="C493" s="100" t="s">
        <v>5385</v>
      </c>
      <c r="D493" s="21" t="s">
        <v>4554</v>
      </c>
      <c r="E493" s="23" t="s">
        <v>1374</v>
      </c>
      <c r="F493" s="27" t="str">
        <f>IF(E493="","",INDEX(DM_HANG_HOA!B:B,MATCH(E493,DM_HANG_HOA!A:A,0)))</f>
        <v>Cosse ép Cu 50mm2-N dài 64mm chiều dài ép dây 36mm</v>
      </c>
      <c r="G493" s="26" t="s">
        <v>4545</v>
      </c>
      <c r="H493" s="27" t="str">
        <f>IF(G493="","",INDEX(DM_DOI_TUONG!C:C,MATCH(G493,DM_DOI_TUONG!B:B,0)))</f>
        <v>Công ty CP Tuấn Ân Long An</v>
      </c>
      <c r="I493" s="69" t="str">
        <f>IFERROR(INDEX(DM_NGHIEP_VU!D:D,MATCH(J493&amp;K493,DM_NGHIEP_VU!G:G,0)),"")</f>
        <v>Nhập kho - nhập mua hàng ghi nhận công nợ</v>
      </c>
      <c r="J493" s="29" t="s">
        <v>4977</v>
      </c>
      <c r="K493" s="29" t="s">
        <v>4494</v>
      </c>
      <c r="L493" s="26">
        <v>4</v>
      </c>
      <c r="M493" s="26" t="s">
        <v>4547</v>
      </c>
      <c r="N493" s="26">
        <v>16800</v>
      </c>
      <c r="O493" s="7">
        <f t="shared" si="21"/>
        <v>67200</v>
      </c>
      <c r="P493" s="52">
        <v>0.1</v>
      </c>
      <c r="Q493" s="7">
        <f t="shared" si="22"/>
        <v>6720</v>
      </c>
      <c r="R493" s="7">
        <f t="shared" si="23"/>
        <v>73920</v>
      </c>
      <c r="S493" s="23">
        <v>476</v>
      </c>
      <c r="T493" s="23"/>
      <c r="U493" s="23"/>
      <c r="V493" s="23"/>
      <c r="W493" s="74"/>
    </row>
    <row r="494" spans="1:23" x14ac:dyDescent="0.25">
      <c r="A494" s="81">
        <v>45351</v>
      </c>
      <c r="B494" s="6" t="s">
        <v>2708</v>
      </c>
      <c r="C494" s="100" t="s">
        <v>5385</v>
      </c>
      <c r="D494" s="21" t="s">
        <v>4554</v>
      </c>
      <c r="E494" s="23" t="s">
        <v>511</v>
      </c>
      <c r="F494" s="27" t="str">
        <f>IF(E494="","",INDEX(DM_HANG_HOA!B:B,MATCH(E494,DM_HANG_HOA!A:A,0)))</f>
        <v>Boulon 8x40 + tán + londel nhúng kẽm</v>
      </c>
      <c r="G494" s="26" t="s">
        <v>4545</v>
      </c>
      <c r="H494" s="27" t="str">
        <f>IF(G494="","",INDEX(DM_DOI_TUONG!C:C,MATCH(G494,DM_DOI_TUONG!B:B,0)))</f>
        <v>Công ty CP Tuấn Ân Long An</v>
      </c>
      <c r="I494" s="69" t="str">
        <f>IFERROR(INDEX(DM_NGHIEP_VU!D:D,MATCH(J494&amp;K494,DM_NGHIEP_VU!G:G,0)),"")</f>
        <v>Nhập kho - nhập mua hàng ghi nhận công nợ</v>
      </c>
      <c r="J494" s="29" t="s">
        <v>4977</v>
      </c>
      <c r="K494" s="29" t="s">
        <v>4494</v>
      </c>
      <c r="L494" s="26">
        <v>4</v>
      </c>
      <c r="M494" s="26" t="s">
        <v>4547</v>
      </c>
      <c r="N494" s="26">
        <v>1000</v>
      </c>
      <c r="O494" s="7">
        <f t="shared" si="21"/>
        <v>4000</v>
      </c>
      <c r="P494" s="52">
        <v>0.1</v>
      </c>
      <c r="Q494" s="7">
        <f t="shared" si="22"/>
        <v>400</v>
      </c>
      <c r="R494" s="7">
        <f t="shared" si="23"/>
        <v>4400</v>
      </c>
      <c r="S494" s="23">
        <v>476</v>
      </c>
      <c r="T494" s="23"/>
      <c r="U494" s="23"/>
      <c r="V494" s="23"/>
      <c r="W494" s="74"/>
    </row>
    <row r="495" spans="1:23" x14ac:dyDescent="0.25">
      <c r="A495" s="81">
        <v>45351</v>
      </c>
      <c r="B495" s="6" t="s">
        <v>2708</v>
      </c>
      <c r="C495" s="100" t="s">
        <v>5386</v>
      </c>
      <c r="D495" s="21" t="s">
        <v>5406</v>
      </c>
      <c r="E495" s="23" t="s">
        <v>3502</v>
      </c>
      <c r="F495" s="27" t="str">
        <f>IF(E495="","",INDEX(DM_HANG_HOA!B:B,MATCH(E495,DM_HANG_HOA!A:A,0)))</f>
        <v>Boulon inox 8 x 50 ( boulon các loại )</v>
      </c>
      <c r="G495" s="26" t="s">
        <v>4551</v>
      </c>
      <c r="H495" s="27" t="str">
        <f>IF(G495="","",INDEX(DM_DOI_TUONG!C:C,MATCH(G495,DM_DOI_TUONG!B:B,0)))</f>
        <v>Công ty TNHH Thương Mại Dịch Vụ Sugovit</v>
      </c>
      <c r="I495" s="69" t="str">
        <f>IFERROR(INDEX(DM_NGHIEP_VU!D:D,MATCH(J495&amp;K495,DM_NGHIEP_VU!G:G,0)),"")</f>
        <v>Nhập kho - nhập mua hàng ghi nhận công nợ</v>
      </c>
      <c r="J495" s="29" t="s">
        <v>4977</v>
      </c>
      <c r="K495" s="29" t="s">
        <v>4494</v>
      </c>
      <c r="L495" s="26">
        <v>1000</v>
      </c>
      <c r="M495" s="26" t="s">
        <v>4548</v>
      </c>
      <c r="N495" s="26">
        <v>1752</v>
      </c>
      <c r="O495" s="7">
        <f t="shared" si="21"/>
        <v>1752000</v>
      </c>
      <c r="P495" s="52">
        <v>0.1</v>
      </c>
      <c r="Q495" s="7">
        <f t="shared" si="22"/>
        <v>175200</v>
      </c>
      <c r="R495" s="7">
        <f t="shared" si="23"/>
        <v>1927200</v>
      </c>
      <c r="S495" s="23">
        <v>55</v>
      </c>
      <c r="T495" s="23"/>
      <c r="U495" s="23"/>
      <c r="V495" s="23"/>
      <c r="W495" s="74"/>
    </row>
    <row r="496" spans="1:23" x14ac:dyDescent="0.25">
      <c r="A496" s="81">
        <v>45352</v>
      </c>
      <c r="B496" s="6" t="s">
        <v>2708</v>
      </c>
      <c r="C496" s="100" t="s">
        <v>5387</v>
      </c>
      <c r="D496" s="21" t="s">
        <v>4554</v>
      </c>
      <c r="E496" s="23" t="s">
        <v>77</v>
      </c>
      <c r="F496" s="27" t="str">
        <f>IF(E496="","",INDEX(DM_HANG_HOA!B:B,MATCH(E496,DM_HANG_HOA!A:A,0)))</f>
        <v>LBFCO 200A - 27KV-150KV BIL - Polymer (không bass)</v>
      </c>
      <c r="G496" s="26" t="s">
        <v>4545</v>
      </c>
      <c r="H496" s="27" t="str">
        <f>IF(G496="","",INDEX(DM_DOI_TUONG!C:C,MATCH(G496,DM_DOI_TUONG!B:B,0)))</f>
        <v>Công ty CP Tuấn Ân Long An</v>
      </c>
      <c r="I496" s="69" t="str">
        <f>IFERROR(INDEX(DM_NGHIEP_VU!D:D,MATCH(J496&amp;K496,DM_NGHIEP_VU!G:G,0)),"")</f>
        <v>Nhập kho - nhập mua hàng ghi nhận công nợ</v>
      </c>
      <c r="J496" s="29" t="s">
        <v>4977</v>
      </c>
      <c r="K496" s="29" t="s">
        <v>4494</v>
      </c>
      <c r="L496" s="26">
        <v>2</v>
      </c>
      <c r="M496" s="26" t="s">
        <v>4547</v>
      </c>
      <c r="N496" s="26">
        <v>1400800</v>
      </c>
      <c r="O496" s="7">
        <f t="shared" si="21"/>
        <v>2801600</v>
      </c>
      <c r="P496" s="52">
        <v>0.08</v>
      </c>
      <c r="Q496" s="7">
        <f t="shared" si="22"/>
        <v>224128</v>
      </c>
      <c r="R496" s="7">
        <f t="shared" si="23"/>
        <v>3025728</v>
      </c>
      <c r="S496" s="23">
        <v>494</v>
      </c>
      <c r="T496" s="23"/>
      <c r="U496" s="23"/>
      <c r="V496" s="23"/>
      <c r="W496" s="74"/>
    </row>
    <row r="497" spans="1:23" x14ac:dyDescent="0.25">
      <c r="A497" s="81">
        <v>45352</v>
      </c>
      <c r="B497" s="6" t="s">
        <v>2708</v>
      </c>
      <c r="C497" s="100" t="s">
        <v>5387</v>
      </c>
      <c r="D497" s="21" t="s">
        <v>4554</v>
      </c>
      <c r="E497" s="23" t="s">
        <v>78</v>
      </c>
      <c r="F497" s="27" t="str">
        <f>IF(E497="","",INDEX(DM_HANG_HOA!B:B,MATCH(E497,DM_HANG_HOA!A:A,0)))</f>
        <v>Bass FCO</v>
      </c>
      <c r="G497" s="26" t="s">
        <v>4545</v>
      </c>
      <c r="H497" s="27" t="str">
        <f>IF(G497="","",INDEX(DM_DOI_TUONG!C:C,MATCH(G497,DM_DOI_TUONG!B:B,0)))</f>
        <v>Công ty CP Tuấn Ân Long An</v>
      </c>
      <c r="I497" s="69" t="str">
        <f>IFERROR(INDEX(DM_NGHIEP_VU!D:D,MATCH(J497&amp;K497,DM_NGHIEP_VU!G:G,0)),"")</f>
        <v>Nhập kho - nhập mua hàng ghi nhận công nợ</v>
      </c>
      <c r="J497" s="29" t="s">
        <v>4977</v>
      </c>
      <c r="K497" s="29" t="s">
        <v>4494</v>
      </c>
      <c r="L497" s="26">
        <v>2</v>
      </c>
      <c r="M497" s="26" t="s">
        <v>4547</v>
      </c>
      <c r="N497" s="26">
        <v>53900</v>
      </c>
      <c r="O497" s="7">
        <f t="shared" si="21"/>
        <v>107800</v>
      </c>
      <c r="P497" s="52">
        <v>0.08</v>
      </c>
      <c r="Q497" s="7">
        <f t="shared" si="22"/>
        <v>8624</v>
      </c>
      <c r="R497" s="7">
        <f t="shared" si="23"/>
        <v>116424</v>
      </c>
      <c r="S497" s="23">
        <v>494</v>
      </c>
      <c r="T497" s="23"/>
      <c r="U497" s="23"/>
      <c r="V497" s="23"/>
      <c r="W497" s="74"/>
    </row>
    <row r="498" spans="1:23" x14ac:dyDescent="0.25">
      <c r="A498" s="81">
        <v>45352</v>
      </c>
      <c r="B498" s="6" t="s">
        <v>2708</v>
      </c>
      <c r="C498" s="100" t="s">
        <v>5387</v>
      </c>
      <c r="D498" s="21" t="s">
        <v>4554</v>
      </c>
      <c r="E498" s="23" t="s">
        <v>203</v>
      </c>
      <c r="F498" s="27" t="str">
        <f>IF(E498="","",INDEX(DM_HANG_HOA!B:B,MATCH(E498,DM_HANG_HOA!A:A,0)))</f>
        <v>Ty Pin post/Line post 24Kv- 35Kv, M20 dài 180mm</v>
      </c>
      <c r="G498" s="26" t="s">
        <v>4545</v>
      </c>
      <c r="H498" s="27" t="str">
        <f>IF(G498="","",INDEX(DM_DOI_TUONG!C:C,MATCH(G498,DM_DOI_TUONG!B:B,0)))</f>
        <v>Công ty CP Tuấn Ân Long An</v>
      </c>
      <c r="I498" s="69" t="str">
        <f>IFERROR(INDEX(DM_NGHIEP_VU!D:D,MATCH(J498&amp;K498,DM_NGHIEP_VU!G:G,0)),"")</f>
        <v>Nhập kho - nhập mua hàng ghi nhận công nợ</v>
      </c>
      <c r="J498" s="29" t="s">
        <v>4977</v>
      </c>
      <c r="K498" s="29" t="s">
        <v>4494</v>
      </c>
      <c r="L498" s="26">
        <v>96</v>
      </c>
      <c r="M498" s="26" t="s">
        <v>4547</v>
      </c>
      <c r="N498" s="26">
        <v>35400</v>
      </c>
      <c r="O498" s="7">
        <f t="shared" si="21"/>
        <v>3398400</v>
      </c>
      <c r="P498" s="52">
        <v>0.1</v>
      </c>
      <c r="Q498" s="7">
        <f t="shared" si="22"/>
        <v>339840</v>
      </c>
      <c r="R498" s="7">
        <f t="shared" si="23"/>
        <v>3738240</v>
      </c>
      <c r="S498" s="23">
        <v>482</v>
      </c>
      <c r="T498" s="23"/>
      <c r="U498" s="23"/>
      <c r="V498" s="23"/>
      <c r="W498" s="74"/>
    </row>
    <row r="499" spans="1:23" x14ac:dyDescent="0.25">
      <c r="A499" s="81">
        <v>45352</v>
      </c>
      <c r="B499" s="6" t="s">
        <v>2708</v>
      </c>
      <c r="C499" s="100" t="s">
        <v>5387</v>
      </c>
      <c r="D499" s="21" t="s">
        <v>4554</v>
      </c>
      <c r="E499" s="23" t="s">
        <v>199</v>
      </c>
      <c r="F499" s="27" t="str">
        <f>IF(E499="","",INDEX(DM_HANG_HOA!B:B,MATCH(E499,DM_HANG_HOA!A:A,0)))</f>
        <v>Pin post/Line post 24Kv- 680, Polymer có kẹp (không ty)</v>
      </c>
      <c r="G499" s="26" t="s">
        <v>4545</v>
      </c>
      <c r="H499" s="27" t="str">
        <f>IF(G499="","",INDEX(DM_DOI_TUONG!C:C,MATCH(G499,DM_DOI_TUONG!B:B,0)))</f>
        <v>Công ty CP Tuấn Ân Long An</v>
      </c>
      <c r="I499" s="69" t="str">
        <f>IFERROR(INDEX(DM_NGHIEP_VU!D:D,MATCH(J499&amp;K499,DM_NGHIEP_VU!G:G,0)),"")</f>
        <v>Nhập kho - nhập mua hàng ghi nhận công nợ</v>
      </c>
      <c r="J499" s="29" t="s">
        <v>4977</v>
      </c>
      <c r="K499" s="29" t="s">
        <v>4494</v>
      </c>
      <c r="L499" s="26">
        <v>96</v>
      </c>
      <c r="M499" s="26" t="s">
        <v>4547</v>
      </c>
      <c r="N499" s="26">
        <v>197400</v>
      </c>
      <c r="O499" s="7">
        <f t="shared" si="21"/>
        <v>18950400</v>
      </c>
      <c r="P499" s="52">
        <v>0.08</v>
      </c>
      <c r="Q499" s="7">
        <f t="shared" si="22"/>
        <v>1516032</v>
      </c>
      <c r="R499" s="7">
        <f t="shared" si="23"/>
        <v>20466432</v>
      </c>
      <c r="S499" s="23">
        <v>481</v>
      </c>
      <c r="T499" s="23"/>
      <c r="U499" s="23"/>
      <c r="V499" s="23"/>
      <c r="W499" s="74"/>
    </row>
    <row r="500" spans="1:23" x14ac:dyDescent="0.25">
      <c r="A500" s="81">
        <v>45352</v>
      </c>
      <c r="B500" s="6" t="s">
        <v>2708</v>
      </c>
      <c r="C500" s="100" t="s">
        <v>5387</v>
      </c>
      <c r="D500" s="21" t="s">
        <v>4554</v>
      </c>
      <c r="E500" s="23" t="s">
        <v>8</v>
      </c>
      <c r="F500" s="27" t="str">
        <f>IF(E500="","",INDEX(DM_HANG_HOA!B:B,MATCH(E500,DM_HANG_HOA!A:A,0)))</f>
        <v>Fuselink 10K - Tuấn Ân</v>
      </c>
      <c r="G500" s="26" t="s">
        <v>4545</v>
      </c>
      <c r="H500" s="27" t="str">
        <f>IF(G500="","",INDEX(DM_DOI_TUONG!C:C,MATCH(G500,DM_DOI_TUONG!B:B,0)))</f>
        <v>Công ty CP Tuấn Ân Long An</v>
      </c>
      <c r="I500" s="69" t="str">
        <f>IFERROR(INDEX(DM_NGHIEP_VU!D:D,MATCH(J500&amp;K500,DM_NGHIEP_VU!G:G,0)),"")</f>
        <v>Nhập kho - nhập mua hàng ghi nhận công nợ</v>
      </c>
      <c r="J500" s="29" t="s">
        <v>4977</v>
      </c>
      <c r="K500" s="29" t="s">
        <v>4494</v>
      </c>
      <c r="L500" s="26">
        <v>100</v>
      </c>
      <c r="M500" s="26" t="s">
        <v>4547</v>
      </c>
      <c r="N500" s="26">
        <v>22700</v>
      </c>
      <c r="O500" s="7">
        <f t="shared" si="21"/>
        <v>2270000</v>
      </c>
      <c r="P500" s="52">
        <v>0.08</v>
      </c>
      <c r="Q500" s="7">
        <f t="shared" si="22"/>
        <v>181600</v>
      </c>
      <c r="R500" s="7">
        <f t="shared" si="23"/>
        <v>2451600</v>
      </c>
      <c r="S500" s="23">
        <v>481</v>
      </c>
      <c r="T500" s="23"/>
      <c r="U500" s="23"/>
      <c r="V500" s="23"/>
      <c r="W500" s="74"/>
    </row>
    <row r="501" spans="1:23" x14ac:dyDescent="0.25">
      <c r="A501" s="81">
        <v>45352</v>
      </c>
      <c r="B501" s="6" t="s">
        <v>2708</v>
      </c>
      <c r="C501" s="100" t="s">
        <v>5387</v>
      </c>
      <c r="D501" s="21" t="s">
        <v>4554</v>
      </c>
      <c r="E501" s="23" t="s">
        <v>72</v>
      </c>
      <c r="F501" s="27" t="str">
        <f>IF(E501="","",INDEX(DM_HANG_HOA!B:B,MATCH(E501,DM_HANG_HOA!A:A,0)))</f>
        <v>FCO 100A - 27KV - 150KV BIL - Polymer (không bass)</v>
      </c>
      <c r="G501" s="26" t="s">
        <v>4545</v>
      </c>
      <c r="H501" s="27" t="str">
        <f>IF(G501="","",INDEX(DM_DOI_TUONG!C:C,MATCH(G501,DM_DOI_TUONG!B:B,0)))</f>
        <v>Công ty CP Tuấn Ân Long An</v>
      </c>
      <c r="I501" s="69" t="str">
        <f>IFERROR(INDEX(DM_NGHIEP_VU!D:D,MATCH(J501&amp;K501,DM_NGHIEP_VU!G:G,0)),"")</f>
        <v>Nhập kho - nhập mua hàng ghi nhận công nợ</v>
      </c>
      <c r="J501" s="29" t="s">
        <v>4977</v>
      </c>
      <c r="K501" s="29" t="s">
        <v>4494</v>
      </c>
      <c r="L501" s="26">
        <v>20</v>
      </c>
      <c r="M501" s="26" t="s">
        <v>4547</v>
      </c>
      <c r="N501" s="26">
        <v>960700</v>
      </c>
      <c r="O501" s="7">
        <f t="shared" si="21"/>
        <v>19214000</v>
      </c>
      <c r="P501" s="52">
        <v>0.08</v>
      </c>
      <c r="Q501" s="7">
        <f t="shared" si="22"/>
        <v>1537120</v>
      </c>
      <c r="R501" s="7">
        <f t="shared" si="23"/>
        <v>20751120</v>
      </c>
      <c r="S501" s="23">
        <v>481</v>
      </c>
      <c r="T501" s="23"/>
      <c r="U501" s="23"/>
      <c r="V501" s="23"/>
      <c r="W501" s="74"/>
    </row>
    <row r="502" spans="1:23" x14ac:dyDescent="0.25">
      <c r="A502" s="81">
        <v>45352</v>
      </c>
      <c r="B502" s="6" t="s">
        <v>2708</v>
      </c>
      <c r="C502" s="100" t="s">
        <v>5387</v>
      </c>
      <c r="D502" s="21" t="s">
        <v>4554</v>
      </c>
      <c r="E502" s="23" t="s">
        <v>78</v>
      </c>
      <c r="F502" s="27" t="str">
        <f>IF(E502="","",INDEX(DM_HANG_HOA!B:B,MATCH(E502,DM_HANG_HOA!A:A,0)))</f>
        <v>Bass FCO</v>
      </c>
      <c r="G502" s="26" t="s">
        <v>4545</v>
      </c>
      <c r="H502" s="27" t="str">
        <f>IF(G502="","",INDEX(DM_DOI_TUONG!C:C,MATCH(G502,DM_DOI_TUONG!B:B,0)))</f>
        <v>Công ty CP Tuấn Ân Long An</v>
      </c>
      <c r="I502" s="69" t="str">
        <f>IFERROR(INDEX(DM_NGHIEP_VU!D:D,MATCH(J502&amp;K502,DM_NGHIEP_VU!G:G,0)),"")</f>
        <v>Nhập kho - nhập mua hàng ghi nhận công nợ</v>
      </c>
      <c r="J502" s="29" t="s">
        <v>4977</v>
      </c>
      <c r="K502" s="29" t="s">
        <v>4494</v>
      </c>
      <c r="L502" s="26">
        <v>20</v>
      </c>
      <c r="M502" s="26" t="s">
        <v>4547</v>
      </c>
      <c r="N502" s="26">
        <v>52800</v>
      </c>
      <c r="O502" s="7">
        <f t="shared" si="21"/>
        <v>1056000</v>
      </c>
      <c r="P502" s="52">
        <v>0.08</v>
      </c>
      <c r="Q502" s="7">
        <f t="shared" si="22"/>
        <v>84480</v>
      </c>
      <c r="R502" s="7">
        <f t="shared" si="23"/>
        <v>1140480</v>
      </c>
      <c r="S502" s="23">
        <v>481</v>
      </c>
      <c r="T502" s="23"/>
      <c r="U502" s="23"/>
      <c r="V502" s="23"/>
      <c r="W502" s="74"/>
    </row>
    <row r="503" spans="1:23" x14ac:dyDescent="0.25">
      <c r="A503" s="81">
        <v>45356</v>
      </c>
      <c r="B503" s="6" t="s">
        <v>2708</v>
      </c>
      <c r="C503" s="100" t="s">
        <v>5388</v>
      </c>
      <c r="D503" s="21" t="s">
        <v>4554</v>
      </c>
      <c r="E503" s="23" t="s">
        <v>1436</v>
      </c>
      <c r="F503" s="27" t="str">
        <f>IF(E503="","",INDEX(DM_HANG_HOA!B:B,MATCH(E503,DM_HANG_HOA!A:A,0)))</f>
        <v>Cosse ép Cu 120mm2-2N dài 131mm chiều dài ép dây 42mm</v>
      </c>
      <c r="G503" s="26" t="s">
        <v>4545</v>
      </c>
      <c r="H503" s="27" t="str">
        <f>IF(G503="","",INDEX(DM_DOI_TUONG!C:C,MATCH(G503,DM_DOI_TUONG!B:B,0)))</f>
        <v>Công ty CP Tuấn Ân Long An</v>
      </c>
      <c r="I503" s="69" t="str">
        <f>IFERROR(INDEX(DM_NGHIEP_VU!D:D,MATCH(J503&amp;K503,DM_NGHIEP_VU!G:G,0)),"")</f>
        <v>Nhập kho - nhập mua hàng ghi nhận công nợ</v>
      </c>
      <c r="J503" s="29" t="s">
        <v>4977</v>
      </c>
      <c r="K503" s="29" t="s">
        <v>4494</v>
      </c>
      <c r="L503" s="26">
        <v>49</v>
      </c>
      <c r="M503" s="26" t="s">
        <v>4547</v>
      </c>
      <c r="N503" s="26">
        <v>63400</v>
      </c>
      <c r="O503" s="7">
        <f t="shared" si="21"/>
        <v>3106600</v>
      </c>
      <c r="P503" s="52">
        <v>0.1</v>
      </c>
      <c r="Q503" s="7">
        <f t="shared" si="22"/>
        <v>310660</v>
      </c>
      <c r="R503" s="7">
        <f t="shared" si="23"/>
        <v>3417260</v>
      </c>
      <c r="S503" s="23">
        <v>527</v>
      </c>
      <c r="T503" s="23"/>
      <c r="U503" s="23"/>
      <c r="V503" s="23"/>
      <c r="W503" s="74"/>
    </row>
    <row r="504" spans="1:23" x14ac:dyDescent="0.25">
      <c r="A504" s="81">
        <v>45356</v>
      </c>
      <c r="B504" s="6" t="s">
        <v>2708</v>
      </c>
      <c r="C504" s="100" t="s">
        <v>5388</v>
      </c>
      <c r="D504" s="21" t="s">
        <v>4554</v>
      </c>
      <c r="E504" s="23" t="s">
        <v>388</v>
      </c>
      <c r="F504" s="27" t="str">
        <f>IF(E504="","",INDEX(DM_HANG_HOA!B:B,MATCH(E504,DM_HANG_HOA!A:A,0)))</f>
        <v>Mỡ Compound đồng nhôm, 50g</v>
      </c>
      <c r="G504" s="26" t="s">
        <v>4545</v>
      </c>
      <c r="H504" s="27" t="str">
        <f>IF(G504="","",INDEX(DM_DOI_TUONG!C:C,MATCH(G504,DM_DOI_TUONG!B:B,0)))</f>
        <v>Công ty CP Tuấn Ân Long An</v>
      </c>
      <c r="I504" s="69" t="str">
        <f>IFERROR(INDEX(DM_NGHIEP_VU!D:D,MATCH(J504&amp;K504,DM_NGHIEP_VU!G:G,0)),"")</f>
        <v>Nhập kho - nhập mua hàng ghi nhận công nợ</v>
      </c>
      <c r="J504" s="29" t="s">
        <v>4977</v>
      </c>
      <c r="K504" s="29" t="s">
        <v>4494</v>
      </c>
      <c r="L504" s="26">
        <v>20</v>
      </c>
      <c r="M504" s="26" t="s">
        <v>4547</v>
      </c>
      <c r="N504" s="26">
        <v>34000</v>
      </c>
      <c r="O504" s="7">
        <f t="shared" si="21"/>
        <v>680000</v>
      </c>
      <c r="P504" s="52">
        <v>0.1</v>
      </c>
      <c r="Q504" s="7">
        <f t="shared" si="22"/>
        <v>68000</v>
      </c>
      <c r="R504" s="7">
        <f t="shared" si="23"/>
        <v>748000</v>
      </c>
      <c r="S504" s="23">
        <v>527</v>
      </c>
      <c r="T504" s="23"/>
      <c r="U504" s="23"/>
      <c r="V504" s="23"/>
      <c r="W504" s="74"/>
    </row>
    <row r="505" spans="1:23" x14ac:dyDescent="0.25">
      <c r="A505" s="81">
        <v>45356</v>
      </c>
      <c r="B505" s="6" t="s">
        <v>2708</v>
      </c>
      <c r="C505" s="100" t="s">
        <v>5388</v>
      </c>
      <c r="D505" s="21" t="s">
        <v>4554</v>
      </c>
      <c r="E505" s="23" t="s">
        <v>1382</v>
      </c>
      <c r="F505" s="27" t="str">
        <f>IF(E505="","",INDEX(DM_HANG_HOA!B:B,MATCH(E505,DM_HANG_HOA!A:A,0)))</f>
        <v>Cosse ép Cu 95mm2-N dài 81mm chiều dài ép dây 42mm</v>
      </c>
      <c r="G505" s="26" t="s">
        <v>4545</v>
      </c>
      <c r="H505" s="27" t="str">
        <f>IF(G505="","",INDEX(DM_DOI_TUONG!C:C,MATCH(G505,DM_DOI_TUONG!B:B,0)))</f>
        <v>Công ty CP Tuấn Ân Long An</v>
      </c>
      <c r="I505" s="69" t="str">
        <f>IFERROR(INDEX(DM_NGHIEP_VU!D:D,MATCH(J505&amp;K505,DM_NGHIEP_VU!G:G,0)),"")</f>
        <v>Nhập kho - nhập mua hàng ghi nhận công nợ</v>
      </c>
      <c r="J505" s="29" t="s">
        <v>4977</v>
      </c>
      <c r="K505" s="29" t="s">
        <v>4494</v>
      </c>
      <c r="L505" s="26">
        <v>100</v>
      </c>
      <c r="M505" s="26" t="s">
        <v>4547</v>
      </c>
      <c r="N505" s="26">
        <v>32200</v>
      </c>
      <c r="O505" s="7">
        <f t="shared" si="21"/>
        <v>3220000</v>
      </c>
      <c r="P505" s="52">
        <v>0.1</v>
      </c>
      <c r="Q505" s="7">
        <f t="shared" si="22"/>
        <v>322000</v>
      </c>
      <c r="R505" s="7">
        <f t="shared" si="23"/>
        <v>3542000</v>
      </c>
      <c r="S505" s="23">
        <v>527</v>
      </c>
      <c r="T505" s="23"/>
      <c r="U505" s="23"/>
      <c r="V505" s="23"/>
      <c r="W505" s="74"/>
    </row>
    <row r="506" spans="1:23" x14ac:dyDescent="0.25">
      <c r="A506" s="81">
        <v>45356</v>
      </c>
      <c r="B506" s="6" t="s">
        <v>2708</v>
      </c>
      <c r="C506" s="100" t="s">
        <v>5388</v>
      </c>
      <c r="D506" s="21" t="s">
        <v>4554</v>
      </c>
      <c r="E506" s="23" t="s">
        <v>1113</v>
      </c>
      <c r="F506" s="27" t="str">
        <f>IF(E506="","",INDEX(DM_HANG_HOA!B:B,MATCH(E506,DM_HANG_HOA!A:A,0)))</f>
        <v>Cosse ép Cu-Al  150mm2-N-TA dài 101mm chiều dài ép dây 52mm</v>
      </c>
      <c r="G506" s="26" t="s">
        <v>4545</v>
      </c>
      <c r="H506" s="27" t="str">
        <f>IF(G506="","",INDEX(DM_DOI_TUONG!C:C,MATCH(G506,DM_DOI_TUONG!B:B,0)))</f>
        <v>Công ty CP Tuấn Ân Long An</v>
      </c>
      <c r="I506" s="69" t="str">
        <f>IFERROR(INDEX(DM_NGHIEP_VU!D:D,MATCH(J506&amp;K506,DM_NGHIEP_VU!G:G,0)),"")</f>
        <v>Nhập kho - nhập mua hàng ghi nhận công nợ</v>
      </c>
      <c r="J506" s="29" t="s">
        <v>4977</v>
      </c>
      <c r="K506" s="29" t="s">
        <v>4494</v>
      </c>
      <c r="L506" s="26">
        <v>50</v>
      </c>
      <c r="M506" s="26" t="s">
        <v>4547</v>
      </c>
      <c r="N506" s="26">
        <v>59000</v>
      </c>
      <c r="O506" s="7">
        <f t="shared" si="21"/>
        <v>2950000</v>
      </c>
      <c r="P506" s="52">
        <v>0.1</v>
      </c>
      <c r="Q506" s="7">
        <f t="shared" si="22"/>
        <v>295000</v>
      </c>
      <c r="R506" s="7">
        <f t="shared" si="23"/>
        <v>3245000</v>
      </c>
      <c r="S506" s="23">
        <v>527</v>
      </c>
      <c r="T506" s="23"/>
      <c r="U506" s="23"/>
      <c r="V506" s="23"/>
      <c r="W506" s="74"/>
    </row>
    <row r="507" spans="1:23" x14ac:dyDescent="0.25">
      <c r="A507" s="81">
        <v>45356</v>
      </c>
      <c r="B507" s="6" t="s">
        <v>2708</v>
      </c>
      <c r="C507" s="100" t="s">
        <v>5388</v>
      </c>
      <c r="D507" s="21" t="s">
        <v>4554</v>
      </c>
      <c r="E507" s="23" t="s">
        <v>1125</v>
      </c>
      <c r="F507" s="27" t="str">
        <f>IF(E507="","",INDEX(DM_HANG_HOA!B:B,MATCH(E507,DM_HANG_HOA!A:A,0)))</f>
        <v>Cosse ép Cu-Al  300mm2-N-TA dài 130mm chiều dài ép dây 70mm</v>
      </c>
      <c r="G507" s="26" t="s">
        <v>4545</v>
      </c>
      <c r="H507" s="27" t="str">
        <f>IF(G507="","",INDEX(DM_DOI_TUONG!C:C,MATCH(G507,DM_DOI_TUONG!B:B,0)))</f>
        <v>Công ty CP Tuấn Ân Long An</v>
      </c>
      <c r="I507" s="69" t="str">
        <f>IFERROR(INDEX(DM_NGHIEP_VU!D:D,MATCH(J507&amp;K507,DM_NGHIEP_VU!G:G,0)),"")</f>
        <v>Nhập kho - nhập mua hàng ghi nhận công nợ</v>
      </c>
      <c r="J507" s="29" t="s">
        <v>4977</v>
      </c>
      <c r="K507" s="29" t="s">
        <v>4494</v>
      </c>
      <c r="L507" s="26">
        <v>24</v>
      </c>
      <c r="M507" s="26" t="s">
        <v>4547</v>
      </c>
      <c r="N507" s="26">
        <v>146500</v>
      </c>
      <c r="O507" s="7">
        <f t="shared" si="21"/>
        <v>3516000</v>
      </c>
      <c r="P507" s="52">
        <v>0.1</v>
      </c>
      <c r="Q507" s="7">
        <f t="shared" si="22"/>
        <v>351600</v>
      </c>
      <c r="R507" s="7">
        <f t="shared" si="23"/>
        <v>3867600</v>
      </c>
      <c r="S507" s="23">
        <v>527</v>
      </c>
      <c r="T507" s="23"/>
      <c r="U507" s="23"/>
      <c r="V507" s="23"/>
      <c r="W507" s="74"/>
    </row>
    <row r="508" spans="1:23" x14ac:dyDescent="0.25">
      <c r="A508" s="81">
        <v>45356</v>
      </c>
      <c r="B508" s="6" t="s">
        <v>2708</v>
      </c>
      <c r="C508" s="100" t="s">
        <v>5388</v>
      </c>
      <c r="D508" s="21" t="s">
        <v>4554</v>
      </c>
      <c r="E508" s="23" t="s">
        <v>1344</v>
      </c>
      <c r="F508" s="27" t="str">
        <f>IF(E508="","",INDEX(DM_HANG_HOA!B:B,MATCH(E508,DM_HANG_HOA!A:A,0)))</f>
        <v>Hotline 2/0</v>
      </c>
      <c r="G508" s="26" t="s">
        <v>4545</v>
      </c>
      <c r="H508" s="27" t="str">
        <f>IF(G508="","",INDEX(DM_DOI_TUONG!C:C,MATCH(G508,DM_DOI_TUONG!B:B,0)))</f>
        <v>Công ty CP Tuấn Ân Long An</v>
      </c>
      <c r="I508" s="69" t="str">
        <f>IFERROR(INDEX(DM_NGHIEP_VU!D:D,MATCH(J508&amp;K508,DM_NGHIEP_VU!G:G,0)),"")</f>
        <v>Nhập kho - nhập mua hàng ghi nhận công nợ</v>
      </c>
      <c r="J508" s="29" t="s">
        <v>4977</v>
      </c>
      <c r="K508" s="29" t="s">
        <v>4494</v>
      </c>
      <c r="L508" s="26">
        <v>100</v>
      </c>
      <c r="M508" s="26" t="s">
        <v>4547</v>
      </c>
      <c r="N508" s="26">
        <v>82700</v>
      </c>
      <c r="O508" s="7">
        <f t="shared" si="21"/>
        <v>8270000</v>
      </c>
      <c r="P508" s="52">
        <v>0.1</v>
      </c>
      <c r="Q508" s="7">
        <f t="shared" si="22"/>
        <v>827000</v>
      </c>
      <c r="R508" s="7">
        <f t="shared" si="23"/>
        <v>9097000</v>
      </c>
      <c r="S508" s="23">
        <v>527</v>
      </c>
      <c r="T508" s="23"/>
      <c r="U508" s="23"/>
      <c r="V508" s="23"/>
      <c r="W508" s="74"/>
    </row>
    <row r="509" spans="1:23" x14ac:dyDescent="0.25">
      <c r="A509" s="81">
        <v>45356</v>
      </c>
      <c r="B509" s="6" t="s">
        <v>2708</v>
      </c>
      <c r="C509" s="100" t="s">
        <v>5388</v>
      </c>
      <c r="D509" s="21" t="s">
        <v>4554</v>
      </c>
      <c r="E509" s="23" t="s">
        <v>1628</v>
      </c>
      <c r="F509" s="27" t="str">
        <f>IF(E509="","",INDEX(DM_HANG_HOA!B:B,MATCH(E509,DM_HANG_HOA!A:A,0)))</f>
        <v>Ống nối ON-ACSR 240mm2 (ống nhôm dài 680mm, ống sắt dài 210mm)</v>
      </c>
      <c r="G509" s="26" t="s">
        <v>4545</v>
      </c>
      <c r="H509" s="27" t="str">
        <f>IF(G509="","",INDEX(DM_DOI_TUONG!C:C,MATCH(G509,DM_DOI_TUONG!B:B,0)))</f>
        <v>Công ty CP Tuấn Ân Long An</v>
      </c>
      <c r="I509" s="69" t="str">
        <f>IFERROR(INDEX(DM_NGHIEP_VU!D:D,MATCH(J509&amp;K509,DM_NGHIEP_VU!G:G,0)),"")</f>
        <v>Nhập kho - nhập mua hàng ghi nhận công nợ</v>
      </c>
      <c r="J509" s="29" t="s">
        <v>4977</v>
      </c>
      <c r="K509" s="29" t="s">
        <v>4494</v>
      </c>
      <c r="L509" s="26">
        <v>30</v>
      </c>
      <c r="M509" s="26" t="s">
        <v>4547</v>
      </c>
      <c r="N509" s="26">
        <v>143400</v>
      </c>
      <c r="O509" s="7">
        <f t="shared" si="21"/>
        <v>4302000</v>
      </c>
      <c r="P509" s="52">
        <v>0.1</v>
      </c>
      <c r="Q509" s="7">
        <f t="shared" si="22"/>
        <v>430200</v>
      </c>
      <c r="R509" s="7">
        <f t="shared" si="23"/>
        <v>4732200</v>
      </c>
      <c r="S509" s="23">
        <v>527</v>
      </c>
      <c r="T509" s="23"/>
      <c r="U509" s="23"/>
      <c r="V509" s="23"/>
      <c r="W509" s="74"/>
    </row>
    <row r="510" spans="1:23" x14ac:dyDescent="0.25">
      <c r="A510" s="81">
        <v>45356</v>
      </c>
      <c r="B510" s="6" t="s">
        <v>2708</v>
      </c>
      <c r="C510" s="100" t="s">
        <v>5388</v>
      </c>
      <c r="D510" s="21" t="s">
        <v>4554</v>
      </c>
      <c r="E510" s="23" t="s">
        <v>1616</v>
      </c>
      <c r="F510" s="27" t="str">
        <f>IF(E510="","",INDEX(DM_HANG_HOA!B:B,MATCH(E510,DM_HANG_HOA!A:A,0)))</f>
        <v>Ống nối ON-ACSR 50mm2 (ống nhôm dài 390mm, ống sắt dài 120mm)</v>
      </c>
      <c r="G510" s="26" t="s">
        <v>4545</v>
      </c>
      <c r="H510" s="27" t="str">
        <f>IF(G510="","",INDEX(DM_DOI_TUONG!C:C,MATCH(G510,DM_DOI_TUONG!B:B,0)))</f>
        <v>Công ty CP Tuấn Ân Long An</v>
      </c>
      <c r="I510" s="69" t="str">
        <f>IFERROR(INDEX(DM_NGHIEP_VU!D:D,MATCH(J510&amp;K510,DM_NGHIEP_VU!G:G,0)),"")</f>
        <v>Nhập kho - nhập mua hàng ghi nhận công nợ</v>
      </c>
      <c r="J510" s="29" t="s">
        <v>4977</v>
      </c>
      <c r="K510" s="29" t="s">
        <v>4494</v>
      </c>
      <c r="L510" s="26">
        <v>50</v>
      </c>
      <c r="M510" s="26" t="s">
        <v>4547</v>
      </c>
      <c r="N510" s="26">
        <v>42800</v>
      </c>
      <c r="O510" s="7">
        <f t="shared" si="21"/>
        <v>2140000</v>
      </c>
      <c r="P510" s="52">
        <v>0.1</v>
      </c>
      <c r="Q510" s="7">
        <f t="shared" si="22"/>
        <v>214000</v>
      </c>
      <c r="R510" s="7">
        <f t="shared" si="23"/>
        <v>2354000</v>
      </c>
      <c r="S510" s="23">
        <v>527</v>
      </c>
      <c r="T510" s="23"/>
      <c r="U510" s="23"/>
      <c r="V510" s="23"/>
      <c r="W510" s="74"/>
    </row>
    <row r="511" spans="1:23" x14ac:dyDescent="0.25">
      <c r="A511" s="81">
        <v>45356</v>
      </c>
      <c r="B511" s="6" t="s">
        <v>2708</v>
      </c>
      <c r="C511" s="100" t="s">
        <v>5388</v>
      </c>
      <c r="D511" s="21" t="s">
        <v>4554</v>
      </c>
      <c r="E511" s="23" t="s">
        <v>1606</v>
      </c>
      <c r="F511" s="27" t="str">
        <f>IF(E511="","",INDEX(DM_HANG_HOA!B:B,MATCH(E511,DM_HANG_HOA!A:A,0)))</f>
        <v>Ống nối OL-AL 240mm2 dài 240mm</v>
      </c>
      <c r="G511" s="26" t="s">
        <v>4545</v>
      </c>
      <c r="H511" s="27" t="str">
        <f>IF(G511="","",INDEX(DM_DOI_TUONG!C:C,MATCH(G511,DM_DOI_TUONG!B:B,0)))</f>
        <v>Công ty CP Tuấn Ân Long An</v>
      </c>
      <c r="I511" s="69" t="str">
        <f>IFERROR(INDEX(DM_NGHIEP_VU!D:D,MATCH(J511&amp;K511,DM_NGHIEP_VU!G:G,0)),"")</f>
        <v>Nhập kho - nhập mua hàng ghi nhận công nợ</v>
      </c>
      <c r="J511" s="29" t="s">
        <v>4977</v>
      </c>
      <c r="K511" s="29" t="s">
        <v>4494</v>
      </c>
      <c r="L511" s="26">
        <v>12</v>
      </c>
      <c r="M511" s="26" t="s">
        <v>4547</v>
      </c>
      <c r="N511" s="26">
        <v>50400</v>
      </c>
      <c r="O511" s="7">
        <f t="shared" si="21"/>
        <v>604800</v>
      </c>
      <c r="P511" s="52">
        <v>0.1</v>
      </c>
      <c r="Q511" s="7">
        <f t="shared" si="22"/>
        <v>60480</v>
      </c>
      <c r="R511" s="7">
        <f t="shared" si="23"/>
        <v>665280</v>
      </c>
      <c r="S511" s="23">
        <v>527</v>
      </c>
      <c r="T511" s="23"/>
      <c r="U511" s="23"/>
      <c r="V511" s="23"/>
      <c r="W511" s="74"/>
    </row>
    <row r="512" spans="1:23" x14ac:dyDescent="0.25">
      <c r="A512" s="81">
        <v>45356</v>
      </c>
      <c r="B512" s="6" t="s">
        <v>2708</v>
      </c>
      <c r="C512" s="100" t="s">
        <v>5388</v>
      </c>
      <c r="D512" s="21" t="s">
        <v>4554</v>
      </c>
      <c r="E512" s="23" t="s">
        <v>1650</v>
      </c>
      <c r="F512" s="27" t="str">
        <f>IF(E512="","",INDEX(DM_HANG_HOA!B:B,MATCH(E512,DM_HANG_HOA!A:A,0)))</f>
        <v>Ống nối OL-ACSR 240mm2 dài 240mm</v>
      </c>
      <c r="G512" s="26" t="s">
        <v>4545</v>
      </c>
      <c r="H512" s="27" t="str">
        <f>IF(G512="","",INDEX(DM_DOI_TUONG!C:C,MATCH(G512,DM_DOI_TUONG!B:B,0)))</f>
        <v>Công ty CP Tuấn Ân Long An</v>
      </c>
      <c r="I512" s="69" t="str">
        <f>IFERROR(INDEX(DM_NGHIEP_VU!D:D,MATCH(J512&amp;K512,DM_NGHIEP_VU!G:G,0)),"")</f>
        <v>Nhập kho - nhập mua hàng ghi nhận công nợ</v>
      </c>
      <c r="J512" s="29" t="s">
        <v>4977</v>
      </c>
      <c r="K512" s="29" t="s">
        <v>4494</v>
      </c>
      <c r="L512" s="26">
        <v>60</v>
      </c>
      <c r="M512" s="26" t="s">
        <v>4547</v>
      </c>
      <c r="N512" s="26">
        <v>45800</v>
      </c>
      <c r="O512" s="7">
        <f t="shared" si="21"/>
        <v>2748000</v>
      </c>
      <c r="P512" s="52">
        <v>0.1</v>
      </c>
      <c r="Q512" s="7">
        <f t="shared" si="22"/>
        <v>274800</v>
      </c>
      <c r="R512" s="7">
        <f t="shared" si="23"/>
        <v>3022800</v>
      </c>
      <c r="S512" s="23">
        <v>527</v>
      </c>
      <c r="T512" s="23"/>
      <c r="U512" s="23"/>
      <c r="V512" s="23"/>
      <c r="W512" s="74"/>
    </row>
    <row r="513" spans="1:23" x14ac:dyDescent="0.25">
      <c r="A513" s="81">
        <v>45356</v>
      </c>
      <c r="B513" s="6" t="s">
        <v>2708</v>
      </c>
      <c r="C513" s="100" t="s">
        <v>5388</v>
      </c>
      <c r="D513" s="21" t="s">
        <v>4554</v>
      </c>
      <c r="E513" s="23" t="s">
        <v>1638</v>
      </c>
      <c r="F513" s="27" t="str">
        <f>IF(E513="","",INDEX(DM_HANG_HOA!B:B,MATCH(E513,DM_HANG_HOA!A:A,0)))</f>
        <v>Ống nối OL-ACSR 50mm2 dài 130 mm</v>
      </c>
      <c r="G513" s="26" t="s">
        <v>4545</v>
      </c>
      <c r="H513" s="27" t="str">
        <f>IF(G513="","",INDEX(DM_DOI_TUONG!C:C,MATCH(G513,DM_DOI_TUONG!B:B,0)))</f>
        <v>Công ty CP Tuấn Ân Long An</v>
      </c>
      <c r="I513" s="69" t="str">
        <f>IFERROR(INDEX(DM_NGHIEP_VU!D:D,MATCH(J513&amp;K513,DM_NGHIEP_VU!G:G,0)),"")</f>
        <v>Nhập kho - nhập mua hàng ghi nhận công nợ</v>
      </c>
      <c r="J513" s="29" t="s">
        <v>4977</v>
      </c>
      <c r="K513" s="29" t="s">
        <v>4494</v>
      </c>
      <c r="L513" s="26">
        <v>63</v>
      </c>
      <c r="M513" s="26" t="s">
        <v>4547</v>
      </c>
      <c r="N513" s="26">
        <v>13200</v>
      </c>
      <c r="O513" s="7">
        <f t="shared" si="21"/>
        <v>831600</v>
      </c>
      <c r="P513" s="52">
        <v>0.1</v>
      </c>
      <c r="Q513" s="7">
        <f t="shared" si="22"/>
        <v>83160</v>
      </c>
      <c r="R513" s="7">
        <f t="shared" si="23"/>
        <v>914760</v>
      </c>
      <c r="S513" s="23">
        <v>528</v>
      </c>
      <c r="T513" s="23"/>
      <c r="U513" s="23"/>
      <c r="V513" s="23"/>
      <c r="W513" s="74"/>
    </row>
    <row r="514" spans="1:23" x14ac:dyDescent="0.25">
      <c r="A514" s="81">
        <v>45356</v>
      </c>
      <c r="B514" s="6" t="s">
        <v>2708</v>
      </c>
      <c r="C514" s="100" t="s">
        <v>5388</v>
      </c>
      <c r="D514" s="21" t="s">
        <v>4554</v>
      </c>
      <c r="E514" s="23" t="s">
        <v>1109</v>
      </c>
      <c r="F514" s="27" t="str">
        <f>IF(E514="","",INDEX(DM_HANG_HOA!B:B,MATCH(E514,DM_HANG_HOA!A:A,0)))</f>
        <v>Cosse ép Cu-Al  120mm2-N-TA dài 86mm chiều dài ép dây 42mm</v>
      </c>
      <c r="G514" s="26" t="s">
        <v>4545</v>
      </c>
      <c r="H514" s="27" t="str">
        <f>IF(G514="","",INDEX(DM_DOI_TUONG!C:C,MATCH(G514,DM_DOI_TUONG!B:B,0)))</f>
        <v>Công ty CP Tuấn Ân Long An</v>
      </c>
      <c r="I514" s="69" t="str">
        <f>IFERROR(INDEX(DM_NGHIEP_VU!D:D,MATCH(J514&amp;K514,DM_NGHIEP_VU!G:G,0)),"")</f>
        <v>Nhập kho - nhập mua hàng ghi nhận công nợ</v>
      </c>
      <c r="J514" s="29" t="s">
        <v>4977</v>
      </c>
      <c r="K514" s="29" t="s">
        <v>4494</v>
      </c>
      <c r="L514" s="26">
        <v>50</v>
      </c>
      <c r="M514" s="26" t="s">
        <v>4547</v>
      </c>
      <c r="N514" s="26">
        <v>41600</v>
      </c>
      <c r="O514" s="7">
        <f t="shared" si="21"/>
        <v>2080000</v>
      </c>
      <c r="P514" s="52">
        <v>0.1</v>
      </c>
      <c r="Q514" s="7">
        <f t="shared" si="22"/>
        <v>208000</v>
      </c>
      <c r="R514" s="7">
        <f t="shared" si="23"/>
        <v>2288000</v>
      </c>
      <c r="S514" s="23">
        <v>528</v>
      </c>
      <c r="T514" s="23"/>
      <c r="U514" s="23"/>
      <c r="V514" s="23"/>
      <c r="W514" s="74"/>
    </row>
    <row r="515" spans="1:23" x14ac:dyDescent="0.25">
      <c r="A515" s="81">
        <v>45356</v>
      </c>
      <c r="B515" s="6" t="s">
        <v>2708</v>
      </c>
      <c r="C515" s="100" t="s">
        <v>5388</v>
      </c>
      <c r="D515" s="21" t="s">
        <v>4554</v>
      </c>
      <c r="E515" s="23" t="s">
        <v>525</v>
      </c>
      <c r="F515" s="27" t="str">
        <f>IF(E515="","",INDEX(DM_HANG_HOA!B:B,MATCH(E515,DM_HANG_HOA!A:A,0)))</f>
        <v>Móc treo cáp ABC 4 X 120mm2</v>
      </c>
      <c r="G515" s="26" t="s">
        <v>4545</v>
      </c>
      <c r="H515" s="27" t="str">
        <f>IF(G515="","",INDEX(DM_DOI_TUONG!C:C,MATCH(G515,DM_DOI_TUONG!B:B,0)))</f>
        <v>Công ty CP Tuấn Ân Long An</v>
      </c>
      <c r="I515" s="69" t="str">
        <f>IFERROR(INDEX(DM_NGHIEP_VU!D:D,MATCH(J515&amp;K515,DM_NGHIEP_VU!G:G,0)),"")</f>
        <v>Nhập kho - nhập mua hàng ghi nhận công nợ</v>
      </c>
      <c r="J515" s="29" t="s">
        <v>4977</v>
      </c>
      <c r="K515" s="29" t="s">
        <v>4494</v>
      </c>
      <c r="L515" s="26">
        <v>100</v>
      </c>
      <c r="M515" s="26" t="s">
        <v>4547</v>
      </c>
      <c r="N515" s="26">
        <v>15800</v>
      </c>
      <c r="O515" s="7">
        <f t="shared" si="21"/>
        <v>1580000</v>
      </c>
      <c r="P515" s="52">
        <v>0.1</v>
      </c>
      <c r="Q515" s="7">
        <f t="shared" si="22"/>
        <v>158000</v>
      </c>
      <c r="R515" s="7">
        <f t="shared" si="23"/>
        <v>1738000</v>
      </c>
      <c r="S515" s="23">
        <v>528</v>
      </c>
      <c r="T515" s="23"/>
      <c r="U515" s="23"/>
      <c r="V515" s="23"/>
      <c r="W515" s="74"/>
    </row>
    <row r="516" spans="1:23" x14ac:dyDescent="0.25">
      <c r="A516" s="81">
        <v>45356</v>
      </c>
      <c r="B516" s="6" t="s">
        <v>2708</v>
      </c>
      <c r="C516" s="100" t="s">
        <v>5388</v>
      </c>
      <c r="D516" s="21" t="s">
        <v>4554</v>
      </c>
      <c r="E516" s="23" t="s">
        <v>537</v>
      </c>
      <c r="F516" s="27" t="str">
        <f>IF(E516="","",INDEX(DM_HANG_HOA!B:B,MATCH(E516,DM_HANG_HOA!A:A,0)))</f>
        <v>Kẹp ngừng ABC 4 x (50-120)mm2</v>
      </c>
      <c r="G516" s="26" t="s">
        <v>4545</v>
      </c>
      <c r="H516" s="27" t="str">
        <f>IF(G516="","",INDEX(DM_DOI_TUONG!C:C,MATCH(G516,DM_DOI_TUONG!B:B,0)))</f>
        <v>Công ty CP Tuấn Ân Long An</v>
      </c>
      <c r="I516" s="69" t="str">
        <f>IFERROR(INDEX(DM_NGHIEP_VU!D:D,MATCH(J516&amp;K516,DM_NGHIEP_VU!G:G,0)),"")</f>
        <v>Nhập kho - nhập mua hàng ghi nhận công nợ</v>
      </c>
      <c r="J516" s="29" t="s">
        <v>4977</v>
      </c>
      <c r="K516" s="29" t="s">
        <v>4494</v>
      </c>
      <c r="L516" s="26">
        <v>70</v>
      </c>
      <c r="M516" s="26" t="s">
        <v>4547</v>
      </c>
      <c r="N516" s="26">
        <v>40400</v>
      </c>
      <c r="O516" s="7">
        <f t="shared" ref="O516:O579" si="24">+L516*N516</f>
        <v>2828000</v>
      </c>
      <c r="P516" s="52">
        <v>0.1</v>
      </c>
      <c r="Q516" s="7">
        <f t="shared" ref="Q516:Q579" si="25">+O516*P516</f>
        <v>282800</v>
      </c>
      <c r="R516" s="7">
        <f t="shared" ref="R516:R579" si="26">+O516+Q516</f>
        <v>3110800</v>
      </c>
      <c r="S516" s="23">
        <v>528</v>
      </c>
      <c r="T516" s="23"/>
      <c r="U516" s="23"/>
      <c r="V516" s="23"/>
      <c r="W516" s="74"/>
    </row>
    <row r="517" spans="1:23" x14ac:dyDescent="0.25">
      <c r="A517" s="81">
        <v>45356</v>
      </c>
      <c r="B517" s="6" t="s">
        <v>2708</v>
      </c>
      <c r="C517" s="100" t="s">
        <v>5388</v>
      </c>
      <c r="D517" s="21" t="s">
        <v>4554</v>
      </c>
      <c r="E517" s="23" t="s">
        <v>554</v>
      </c>
      <c r="F517" s="27" t="str">
        <f>IF(E517="","",INDEX(DM_HANG_HOA!B:B,MATCH(E517,DM_HANG_HOA!A:A,0)))</f>
        <v>Nối bọc  IPC 95-95, Vỏ cách điện dầy 1-3mm,  25 - 95 / 25 - 95, 2 boulon M8 nhựa</v>
      </c>
      <c r="G517" s="26" t="s">
        <v>4545</v>
      </c>
      <c r="H517" s="27" t="str">
        <f>IF(G517="","",INDEX(DM_DOI_TUONG!C:C,MATCH(G517,DM_DOI_TUONG!B:B,0)))</f>
        <v>Công ty CP Tuấn Ân Long An</v>
      </c>
      <c r="I517" s="69" t="str">
        <f>IFERROR(INDEX(DM_NGHIEP_VU!D:D,MATCH(J517&amp;K517,DM_NGHIEP_VU!G:G,0)),"")</f>
        <v>Nhập kho - nhập mua hàng ghi nhận công nợ</v>
      </c>
      <c r="J517" s="29" t="s">
        <v>4977</v>
      </c>
      <c r="K517" s="29" t="s">
        <v>4494</v>
      </c>
      <c r="L517" s="26">
        <v>300</v>
      </c>
      <c r="M517" s="26" t="s">
        <v>4547</v>
      </c>
      <c r="N517" s="26">
        <v>42300</v>
      </c>
      <c r="O517" s="7">
        <f t="shared" si="24"/>
        <v>12690000</v>
      </c>
      <c r="P517" s="52">
        <v>0.08</v>
      </c>
      <c r="Q517" s="7">
        <f t="shared" si="25"/>
        <v>1015200</v>
      </c>
      <c r="R517" s="7">
        <f t="shared" si="26"/>
        <v>13705200</v>
      </c>
      <c r="S517" s="23">
        <v>529</v>
      </c>
      <c r="T517" s="23"/>
      <c r="U517" s="23"/>
      <c r="V517" s="23"/>
      <c r="W517" s="74"/>
    </row>
    <row r="518" spans="1:23" x14ac:dyDescent="0.25">
      <c r="A518" s="81">
        <v>45356</v>
      </c>
      <c r="B518" s="6" t="s">
        <v>2708</v>
      </c>
      <c r="C518" s="100" t="s">
        <v>5388</v>
      </c>
      <c r="D518" s="21" t="s">
        <v>4554</v>
      </c>
      <c r="E518" s="23" t="s">
        <v>2535</v>
      </c>
      <c r="F518" s="27" t="str">
        <f>IF(E518="","",INDEX(DM_HANG_HOA!B:B,MATCH(E518,DM_HANG_HOA!A:A,0)))</f>
        <v>Giáp buộc đầu sứ đơn composite PTT1202-C, đường kính cáp 18,5 ÷ 23,4mm (35-50mm2)</v>
      </c>
      <c r="G518" s="26" t="s">
        <v>4545</v>
      </c>
      <c r="H518" s="27" t="str">
        <f>IF(G518="","",INDEX(DM_DOI_TUONG!C:C,MATCH(G518,DM_DOI_TUONG!B:B,0)))</f>
        <v>Công ty CP Tuấn Ân Long An</v>
      </c>
      <c r="I518" s="69" t="str">
        <f>IFERROR(INDEX(DM_NGHIEP_VU!D:D,MATCH(J518&amp;K518,DM_NGHIEP_VU!G:G,0)),"")</f>
        <v>Nhập kho - nhập mua hàng ghi nhận công nợ</v>
      </c>
      <c r="J518" s="29" t="s">
        <v>4977</v>
      </c>
      <c r="K518" s="29" t="s">
        <v>4494</v>
      </c>
      <c r="L518" s="26">
        <v>300</v>
      </c>
      <c r="M518" s="26" t="s">
        <v>4547</v>
      </c>
      <c r="N518" s="26">
        <v>21500</v>
      </c>
      <c r="O518" s="7">
        <f t="shared" si="24"/>
        <v>6450000</v>
      </c>
      <c r="P518" s="52">
        <v>0.08</v>
      </c>
      <c r="Q518" s="7">
        <f t="shared" si="25"/>
        <v>516000</v>
      </c>
      <c r="R518" s="7">
        <f t="shared" si="26"/>
        <v>6966000</v>
      </c>
      <c r="S518" s="23">
        <v>538</v>
      </c>
      <c r="T518" s="23"/>
      <c r="U518" s="23"/>
      <c r="V518" s="23"/>
      <c r="W518" s="74"/>
    </row>
    <row r="519" spans="1:23" x14ac:dyDescent="0.25">
      <c r="A519" s="81">
        <v>45356</v>
      </c>
      <c r="B519" s="6" t="s">
        <v>2708</v>
      </c>
      <c r="C519" s="100" t="s">
        <v>5388</v>
      </c>
      <c r="D519" s="21" t="s">
        <v>4554</v>
      </c>
      <c r="E519" s="23" t="s">
        <v>131</v>
      </c>
      <c r="F519" s="27" t="str">
        <f>IF(E519="","",INDEX(DM_HANG_HOA!B:B,MATCH(E519,DM_HANG_HOA!A:A,0)))</f>
        <v xml:space="preserve">DS 3P- 630A - 24Kv-150 KV BIL, OD, Polymer, 2 phương, lắp trên 1 trụ </v>
      </c>
      <c r="G519" s="26" t="s">
        <v>4545</v>
      </c>
      <c r="H519" s="27" t="str">
        <f>IF(G519="","",INDEX(DM_DOI_TUONG!C:C,MATCH(G519,DM_DOI_TUONG!B:B,0)))</f>
        <v>Công ty CP Tuấn Ân Long An</v>
      </c>
      <c r="I519" s="69" t="str">
        <f>IFERROR(INDEX(DM_NGHIEP_VU!D:D,MATCH(J519&amp;K519,DM_NGHIEP_VU!G:G,0)),"")</f>
        <v>Nhập kho - nhập mua hàng ghi nhận công nợ</v>
      </c>
      <c r="J519" s="29" t="s">
        <v>4977</v>
      </c>
      <c r="K519" s="29" t="s">
        <v>4494</v>
      </c>
      <c r="L519" s="26">
        <v>1</v>
      </c>
      <c r="M519" s="26" t="s">
        <v>4547</v>
      </c>
      <c r="N519" s="26">
        <v>7968900</v>
      </c>
      <c r="O519" s="7">
        <f t="shared" si="24"/>
        <v>7968900</v>
      </c>
      <c r="P519" s="52">
        <v>0.08</v>
      </c>
      <c r="Q519" s="7">
        <f t="shared" si="25"/>
        <v>637512</v>
      </c>
      <c r="R519" s="7">
        <f t="shared" si="26"/>
        <v>8606412</v>
      </c>
      <c r="S519" s="23">
        <v>538</v>
      </c>
      <c r="T519" s="23"/>
      <c r="U519" s="23"/>
      <c r="V519" s="23"/>
      <c r="W519" s="74"/>
    </row>
    <row r="520" spans="1:23" x14ac:dyDescent="0.25">
      <c r="A520" s="81">
        <v>45356</v>
      </c>
      <c r="B520" s="6" t="s">
        <v>2708</v>
      </c>
      <c r="C520" s="100" t="s">
        <v>5388</v>
      </c>
      <c r="D520" s="21" t="s">
        <v>4554</v>
      </c>
      <c r="E520" s="23" t="s">
        <v>145</v>
      </c>
      <c r="F520" s="27" t="str">
        <f>IF(E520="","",INDEX(DM_HANG_HOA!B:B,MATCH(E520,DM_HANG_HOA!A:A,0)))</f>
        <v>Bộ sào thao tác  DS 24KV - 35KV ngoài trời, dài 8 mét (boulon nhúng kẽm)</v>
      </c>
      <c r="G520" s="26" t="s">
        <v>4545</v>
      </c>
      <c r="H520" s="27" t="str">
        <f>IF(G520="","",INDEX(DM_DOI_TUONG!C:C,MATCH(G520,DM_DOI_TUONG!B:B,0)))</f>
        <v>Công ty CP Tuấn Ân Long An</v>
      </c>
      <c r="I520" s="69" t="str">
        <f>IFERROR(INDEX(DM_NGHIEP_VU!D:D,MATCH(J520&amp;K520,DM_NGHIEP_VU!G:G,0)),"")</f>
        <v>Nhập kho - nhập mua hàng ghi nhận công nợ</v>
      </c>
      <c r="J520" s="29" t="s">
        <v>4977</v>
      </c>
      <c r="K520" s="29" t="s">
        <v>4494</v>
      </c>
      <c r="L520" s="26">
        <v>1</v>
      </c>
      <c r="M520" s="26" t="s">
        <v>4547</v>
      </c>
      <c r="N520" s="26">
        <v>1517000</v>
      </c>
      <c r="O520" s="7">
        <f t="shared" si="24"/>
        <v>1517000</v>
      </c>
      <c r="P520" s="52">
        <v>0.08</v>
      </c>
      <c r="Q520" s="7">
        <f t="shared" si="25"/>
        <v>121360</v>
      </c>
      <c r="R520" s="7">
        <f t="shared" si="26"/>
        <v>1638360</v>
      </c>
      <c r="S520" s="23">
        <v>538</v>
      </c>
      <c r="T520" s="23"/>
      <c r="U520" s="23"/>
      <c r="V520" s="23"/>
      <c r="W520" s="74"/>
    </row>
    <row r="521" spans="1:23" x14ac:dyDescent="0.25">
      <c r="A521" s="81">
        <v>45356</v>
      </c>
      <c r="B521" s="6" t="s">
        <v>2708</v>
      </c>
      <c r="C521" s="100" t="s">
        <v>5388</v>
      </c>
      <c r="D521" s="21" t="s">
        <v>4554</v>
      </c>
      <c r="E521" s="23" t="s">
        <v>1450</v>
      </c>
      <c r="F521" s="27" t="str">
        <f>IF(E521="","",INDEX(DM_HANG_HOA!B:B,MATCH(E521,DM_HANG_HOA!A:A,0)))</f>
        <v>Cosse ép Cu 240mm2-2N dài 160mm chiều dài ép dây 58mm</v>
      </c>
      <c r="G521" s="26" t="s">
        <v>4545</v>
      </c>
      <c r="H521" s="27" t="str">
        <f>IF(G521="","",INDEX(DM_DOI_TUONG!C:C,MATCH(G521,DM_DOI_TUONG!B:B,0)))</f>
        <v>Công ty CP Tuấn Ân Long An</v>
      </c>
      <c r="I521" s="69" t="str">
        <f>IFERROR(INDEX(DM_NGHIEP_VU!D:D,MATCH(J521&amp;K521,DM_NGHIEP_VU!G:G,0)),"")</f>
        <v>Nhập kho - nhập mua hàng ghi nhận công nợ</v>
      </c>
      <c r="J521" s="29" t="s">
        <v>4977</v>
      </c>
      <c r="K521" s="29" t="s">
        <v>4494</v>
      </c>
      <c r="L521" s="26">
        <v>32</v>
      </c>
      <c r="M521" s="26" t="s">
        <v>4547</v>
      </c>
      <c r="N521" s="26">
        <v>145400</v>
      </c>
      <c r="O521" s="7">
        <f t="shared" si="24"/>
        <v>4652800</v>
      </c>
      <c r="P521" s="52">
        <v>0.1</v>
      </c>
      <c r="Q521" s="7">
        <f t="shared" si="25"/>
        <v>465280</v>
      </c>
      <c r="R521" s="7">
        <f t="shared" si="26"/>
        <v>5118080</v>
      </c>
      <c r="S521" s="23">
        <v>511</v>
      </c>
      <c r="T521" s="23"/>
      <c r="U521" s="23"/>
      <c r="V521" s="23"/>
      <c r="W521" s="74"/>
    </row>
    <row r="522" spans="1:23" x14ac:dyDescent="0.25">
      <c r="A522" s="81">
        <v>45356</v>
      </c>
      <c r="B522" s="6" t="s">
        <v>2708</v>
      </c>
      <c r="C522" s="100" t="s">
        <v>5388</v>
      </c>
      <c r="D522" s="21" t="s">
        <v>4554</v>
      </c>
      <c r="E522" s="23" t="s">
        <v>3</v>
      </c>
      <c r="F522" s="27" t="str">
        <f>IF(E522="","",INDEX(DM_HANG_HOA!B:B,MATCH(E522,DM_HANG_HOA!A:A,0)))</f>
        <v>Fuselink 3K - Tuấn Ân</v>
      </c>
      <c r="G522" s="26" t="s">
        <v>4545</v>
      </c>
      <c r="H522" s="27" t="str">
        <f>IF(G522="","",INDEX(DM_DOI_TUONG!C:C,MATCH(G522,DM_DOI_TUONG!B:B,0)))</f>
        <v>Công ty CP Tuấn Ân Long An</v>
      </c>
      <c r="I522" s="69" t="str">
        <f>IFERROR(INDEX(DM_NGHIEP_VU!D:D,MATCH(J522&amp;K522,DM_NGHIEP_VU!G:G,0)),"")</f>
        <v>Nhập kho - nhập mua hàng ghi nhận công nợ</v>
      </c>
      <c r="J522" s="29" t="s">
        <v>4977</v>
      </c>
      <c r="K522" s="29" t="s">
        <v>4494</v>
      </c>
      <c r="L522" s="26">
        <v>300</v>
      </c>
      <c r="M522" s="26" t="s">
        <v>4547</v>
      </c>
      <c r="N522" s="26">
        <v>21100</v>
      </c>
      <c r="O522" s="7">
        <f t="shared" si="24"/>
        <v>6330000</v>
      </c>
      <c r="P522" s="52">
        <v>0.08</v>
      </c>
      <c r="Q522" s="7">
        <f t="shared" si="25"/>
        <v>506400</v>
      </c>
      <c r="R522" s="7">
        <f t="shared" si="26"/>
        <v>6836400</v>
      </c>
      <c r="S522" s="23">
        <v>524</v>
      </c>
      <c r="T522" s="23"/>
      <c r="U522" s="23"/>
      <c r="V522" s="23"/>
      <c r="W522" s="74"/>
    </row>
    <row r="523" spans="1:23" x14ac:dyDescent="0.25">
      <c r="A523" s="81">
        <v>45356</v>
      </c>
      <c r="B523" s="6" t="s">
        <v>2708</v>
      </c>
      <c r="C523" s="100" t="s">
        <v>5388</v>
      </c>
      <c r="D523" s="21" t="s">
        <v>4554</v>
      </c>
      <c r="E523" s="23" t="s">
        <v>6</v>
      </c>
      <c r="F523" s="27" t="str">
        <f>IF(E523="","",INDEX(DM_HANG_HOA!B:B,MATCH(E523,DM_HANG_HOA!A:A,0)))</f>
        <v>Fuselink 6K - Tuấn Ân</v>
      </c>
      <c r="G523" s="26" t="s">
        <v>4545</v>
      </c>
      <c r="H523" s="27" t="str">
        <f>IF(G523="","",INDEX(DM_DOI_TUONG!C:C,MATCH(G523,DM_DOI_TUONG!B:B,0)))</f>
        <v>Công ty CP Tuấn Ân Long An</v>
      </c>
      <c r="I523" s="69" t="str">
        <f>IFERROR(INDEX(DM_NGHIEP_VU!D:D,MATCH(J523&amp;K523,DM_NGHIEP_VU!G:G,0)),"")</f>
        <v>Nhập kho - nhập mua hàng ghi nhận công nợ</v>
      </c>
      <c r="J523" s="29" t="s">
        <v>4977</v>
      </c>
      <c r="K523" s="29" t="s">
        <v>4494</v>
      </c>
      <c r="L523" s="26">
        <v>138</v>
      </c>
      <c r="M523" s="26" t="s">
        <v>4547</v>
      </c>
      <c r="N523" s="26">
        <v>21500</v>
      </c>
      <c r="O523" s="7">
        <f t="shared" si="24"/>
        <v>2967000</v>
      </c>
      <c r="P523" s="52">
        <v>0.08</v>
      </c>
      <c r="Q523" s="7">
        <f t="shared" si="25"/>
        <v>237360</v>
      </c>
      <c r="R523" s="7">
        <f t="shared" si="26"/>
        <v>3204360</v>
      </c>
      <c r="S523" s="23">
        <v>524</v>
      </c>
      <c r="T523" s="23"/>
      <c r="U523" s="23"/>
      <c r="V523" s="23"/>
      <c r="W523" s="74"/>
    </row>
    <row r="524" spans="1:23" x14ac:dyDescent="0.25">
      <c r="A524" s="81">
        <v>45356</v>
      </c>
      <c r="B524" s="6" t="s">
        <v>2708</v>
      </c>
      <c r="C524" s="100" t="s">
        <v>5388</v>
      </c>
      <c r="D524" s="21" t="s">
        <v>4554</v>
      </c>
      <c r="E524" s="23" t="s">
        <v>7</v>
      </c>
      <c r="F524" s="27" t="str">
        <f>IF(E524="","",INDEX(DM_HANG_HOA!B:B,MATCH(E524,DM_HANG_HOA!A:A,0)))</f>
        <v>Fuselink 8K - Tuấn Ân</v>
      </c>
      <c r="G524" s="26" t="s">
        <v>4545</v>
      </c>
      <c r="H524" s="27" t="str">
        <f>IF(G524="","",INDEX(DM_DOI_TUONG!C:C,MATCH(G524,DM_DOI_TUONG!B:B,0)))</f>
        <v>Công ty CP Tuấn Ân Long An</v>
      </c>
      <c r="I524" s="69" t="str">
        <f>IFERROR(INDEX(DM_NGHIEP_VU!D:D,MATCH(J524&amp;K524,DM_NGHIEP_VU!G:G,0)),"")</f>
        <v>Nhập kho - nhập mua hàng ghi nhận công nợ</v>
      </c>
      <c r="J524" s="29" t="s">
        <v>4977</v>
      </c>
      <c r="K524" s="29" t="s">
        <v>4494</v>
      </c>
      <c r="L524" s="26">
        <v>350</v>
      </c>
      <c r="M524" s="26" t="s">
        <v>4547</v>
      </c>
      <c r="N524" s="26">
        <v>22500</v>
      </c>
      <c r="O524" s="7">
        <f t="shared" si="24"/>
        <v>7875000</v>
      </c>
      <c r="P524" s="52">
        <v>0.08</v>
      </c>
      <c r="Q524" s="7">
        <f t="shared" si="25"/>
        <v>630000</v>
      </c>
      <c r="R524" s="7">
        <f t="shared" si="26"/>
        <v>8505000</v>
      </c>
      <c r="S524" s="23">
        <v>524</v>
      </c>
      <c r="T524" s="23"/>
      <c r="U524" s="23"/>
      <c r="V524" s="23"/>
      <c r="W524" s="74"/>
    </row>
    <row r="525" spans="1:23" x14ac:dyDescent="0.25">
      <c r="A525" s="81">
        <v>45356</v>
      </c>
      <c r="B525" s="6" t="s">
        <v>2708</v>
      </c>
      <c r="C525" s="100" t="s">
        <v>5388</v>
      </c>
      <c r="D525" s="21" t="s">
        <v>4554</v>
      </c>
      <c r="E525" s="23" t="s">
        <v>8</v>
      </c>
      <c r="F525" s="27" t="str">
        <f>IF(E525="","",INDEX(DM_HANG_HOA!B:B,MATCH(E525,DM_HANG_HOA!A:A,0)))</f>
        <v>Fuselink 10K - Tuấn Ân</v>
      </c>
      <c r="G525" s="26" t="s">
        <v>4545</v>
      </c>
      <c r="H525" s="27" t="str">
        <f>IF(G525="","",INDEX(DM_DOI_TUONG!C:C,MATCH(G525,DM_DOI_TUONG!B:B,0)))</f>
        <v>Công ty CP Tuấn Ân Long An</v>
      </c>
      <c r="I525" s="69" t="str">
        <f>IFERROR(INDEX(DM_NGHIEP_VU!D:D,MATCH(J525&amp;K525,DM_NGHIEP_VU!G:G,0)),"")</f>
        <v>Nhập kho - nhập mua hàng ghi nhận công nợ</v>
      </c>
      <c r="J525" s="29" t="s">
        <v>4977</v>
      </c>
      <c r="K525" s="29" t="s">
        <v>4494</v>
      </c>
      <c r="L525" s="26">
        <v>350</v>
      </c>
      <c r="M525" s="26" t="s">
        <v>4547</v>
      </c>
      <c r="N525" s="26">
        <v>23600</v>
      </c>
      <c r="O525" s="7">
        <f t="shared" si="24"/>
        <v>8260000</v>
      </c>
      <c r="P525" s="52">
        <v>0.08</v>
      </c>
      <c r="Q525" s="7">
        <f t="shared" si="25"/>
        <v>660800</v>
      </c>
      <c r="R525" s="7">
        <f t="shared" si="26"/>
        <v>8920800</v>
      </c>
      <c r="S525" s="23">
        <v>524</v>
      </c>
      <c r="T525" s="23"/>
      <c r="U525" s="23"/>
      <c r="V525" s="23"/>
      <c r="W525" s="74"/>
    </row>
    <row r="526" spans="1:23" x14ac:dyDescent="0.25">
      <c r="A526" s="81">
        <v>45356</v>
      </c>
      <c r="B526" s="6" t="s">
        <v>2708</v>
      </c>
      <c r="C526" s="100" t="s">
        <v>5388</v>
      </c>
      <c r="D526" s="21" t="s">
        <v>4554</v>
      </c>
      <c r="E526" s="23" t="s">
        <v>9</v>
      </c>
      <c r="F526" s="27" t="str">
        <f>IF(E526="","",INDEX(DM_HANG_HOA!B:B,MATCH(E526,DM_HANG_HOA!A:A,0)))</f>
        <v>Fuselink 12K - Tuấn Ân</v>
      </c>
      <c r="G526" s="26" t="s">
        <v>4545</v>
      </c>
      <c r="H526" s="27" t="str">
        <f>IF(G526="","",INDEX(DM_DOI_TUONG!C:C,MATCH(G526,DM_DOI_TUONG!B:B,0)))</f>
        <v>Công ty CP Tuấn Ân Long An</v>
      </c>
      <c r="I526" s="69" t="str">
        <f>IFERROR(INDEX(DM_NGHIEP_VU!D:D,MATCH(J526&amp;K526,DM_NGHIEP_VU!G:G,0)),"")</f>
        <v>Nhập kho - nhập mua hàng ghi nhận công nợ</v>
      </c>
      <c r="J526" s="29" t="s">
        <v>4977</v>
      </c>
      <c r="K526" s="29" t="s">
        <v>4494</v>
      </c>
      <c r="L526" s="26">
        <v>300</v>
      </c>
      <c r="M526" s="26" t="s">
        <v>4547</v>
      </c>
      <c r="N526" s="26">
        <v>24400</v>
      </c>
      <c r="O526" s="7">
        <f t="shared" si="24"/>
        <v>7320000</v>
      </c>
      <c r="P526" s="52">
        <v>0.08</v>
      </c>
      <c r="Q526" s="7">
        <f t="shared" si="25"/>
        <v>585600</v>
      </c>
      <c r="R526" s="7">
        <f t="shared" si="26"/>
        <v>7905600</v>
      </c>
      <c r="S526" s="23">
        <v>524</v>
      </c>
      <c r="T526" s="23"/>
      <c r="U526" s="23"/>
      <c r="V526" s="23"/>
      <c r="W526" s="74"/>
    </row>
    <row r="527" spans="1:23" x14ac:dyDescent="0.25">
      <c r="A527" s="81">
        <v>45356</v>
      </c>
      <c r="B527" s="6" t="s">
        <v>2708</v>
      </c>
      <c r="C527" s="100" t="s">
        <v>5388</v>
      </c>
      <c r="D527" s="21" t="s">
        <v>4554</v>
      </c>
      <c r="E527" s="23" t="s">
        <v>10</v>
      </c>
      <c r="F527" s="27" t="str">
        <f>IF(E527="","",INDEX(DM_HANG_HOA!B:B,MATCH(E527,DM_HANG_HOA!A:A,0)))</f>
        <v>Fuselink 15K - Tuấn Ân</v>
      </c>
      <c r="G527" s="26" t="s">
        <v>4545</v>
      </c>
      <c r="H527" s="27" t="str">
        <f>IF(G527="","",INDEX(DM_DOI_TUONG!C:C,MATCH(G527,DM_DOI_TUONG!B:B,0)))</f>
        <v>Công ty CP Tuấn Ân Long An</v>
      </c>
      <c r="I527" s="69" t="str">
        <f>IFERROR(INDEX(DM_NGHIEP_VU!D:D,MATCH(J527&amp;K527,DM_NGHIEP_VU!G:G,0)),"")</f>
        <v>Nhập kho - nhập mua hàng ghi nhận công nợ</v>
      </c>
      <c r="J527" s="29" t="s">
        <v>4977</v>
      </c>
      <c r="K527" s="29" t="s">
        <v>4494</v>
      </c>
      <c r="L527" s="26">
        <v>250</v>
      </c>
      <c r="M527" s="26" t="s">
        <v>4547</v>
      </c>
      <c r="N527" s="26">
        <v>24800</v>
      </c>
      <c r="O527" s="7">
        <f t="shared" si="24"/>
        <v>6200000</v>
      </c>
      <c r="P527" s="52">
        <v>0.08</v>
      </c>
      <c r="Q527" s="7">
        <f t="shared" si="25"/>
        <v>496000</v>
      </c>
      <c r="R527" s="7">
        <f t="shared" si="26"/>
        <v>6696000</v>
      </c>
      <c r="S527" s="23">
        <v>524</v>
      </c>
      <c r="T527" s="23"/>
      <c r="U527" s="23"/>
      <c r="V527" s="23"/>
      <c r="W527" s="74"/>
    </row>
    <row r="528" spans="1:23" x14ac:dyDescent="0.25">
      <c r="A528" s="81">
        <v>45356</v>
      </c>
      <c r="B528" s="6" t="s">
        <v>2708</v>
      </c>
      <c r="C528" s="100" t="s">
        <v>5388</v>
      </c>
      <c r="D528" s="21" t="s">
        <v>4554</v>
      </c>
      <c r="E528" s="23" t="s">
        <v>11</v>
      </c>
      <c r="F528" s="27" t="str">
        <f>IF(E528="","",INDEX(DM_HANG_HOA!B:B,MATCH(E528,DM_HANG_HOA!A:A,0)))</f>
        <v>Fuselink 20K - Tuấn Ân</v>
      </c>
      <c r="G528" s="26" t="s">
        <v>4545</v>
      </c>
      <c r="H528" s="27" t="str">
        <f>IF(G528="","",INDEX(DM_DOI_TUONG!C:C,MATCH(G528,DM_DOI_TUONG!B:B,0)))</f>
        <v>Công ty CP Tuấn Ân Long An</v>
      </c>
      <c r="I528" s="69" t="str">
        <f>IFERROR(INDEX(DM_NGHIEP_VU!D:D,MATCH(J528&amp;K528,DM_NGHIEP_VU!G:G,0)),"")</f>
        <v>Nhập kho - nhập mua hàng ghi nhận công nợ</v>
      </c>
      <c r="J528" s="29" t="s">
        <v>4977</v>
      </c>
      <c r="K528" s="29" t="s">
        <v>4494</v>
      </c>
      <c r="L528" s="26">
        <v>133</v>
      </c>
      <c r="M528" s="26" t="s">
        <v>4547</v>
      </c>
      <c r="N528" s="26">
        <v>28200</v>
      </c>
      <c r="O528" s="7">
        <f t="shared" si="24"/>
        <v>3750600</v>
      </c>
      <c r="P528" s="52">
        <v>0.08</v>
      </c>
      <c r="Q528" s="7">
        <f t="shared" si="25"/>
        <v>300048</v>
      </c>
      <c r="R528" s="7">
        <f t="shared" si="26"/>
        <v>4050648</v>
      </c>
      <c r="S528" s="23">
        <v>524</v>
      </c>
      <c r="T528" s="23"/>
      <c r="U528" s="23"/>
      <c r="V528" s="23"/>
      <c r="W528" s="74"/>
    </row>
    <row r="529" spans="1:23" x14ac:dyDescent="0.25">
      <c r="A529" s="81">
        <v>45356</v>
      </c>
      <c r="B529" s="6" t="s">
        <v>2708</v>
      </c>
      <c r="C529" s="100" t="s">
        <v>5388</v>
      </c>
      <c r="D529" s="21" t="s">
        <v>4554</v>
      </c>
      <c r="E529" s="23" t="s">
        <v>12</v>
      </c>
      <c r="F529" s="27" t="str">
        <f>IF(E529="","",INDEX(DM_HANG_HOA!B:B,MATCH(E529,DM_HANG_HOA!A:A,0)))</f>
        <v>Fuselink 25K - Tuấn Ân</v>
      </c>
      <c r="G529" s="26" t="s">
        <v>4545</v>
      </c>
      <c r="H529" s="27" t="str">
        <f>IF(G529="","",INDEX(DM_DOI_TUONG!C:C,MATCH(G529,DM_DOI_TUONG!B:B,0)))</f>
        <v>Công ty CP Tuấn Ân Long An</v>
      </c>
      <c r="I529" s="69" t="str">
        <f>IFERROR(INDEX(DM_NGHIEP_VU!D:D,MATCH(J529&amp;K529,DM_NGHIEP_VU!G:G,0)),"")</f>
        <v>Nhập kho - nhập mua hàng ghi nhận công nợ</v>
      </c>
      <c r="J529" s="29" t="s">
        <v>4977</v>
      </c>
      <c r="K529" s="29" t="s">
        <v>4494</v>
      </c>
      <c r="L529" s="26">
        <v>250</v>
      </c>
      <c r="M529" s="26" t="s">
        <v>4547</v>
      </c>
      <c r="N529" s="26">
        <v>29700</v>
      </c>
      <c r="O529" s="7">
        <f t="shared" si="24"/>
        <v>7425000</v>
      </c>
      <c r="P529" s="52">
        <v>0.08</v>
      </c>
      <c r="Q529" s="7">
        <f t="shared" si="25"/>
        <v>594000</v>
      </c>
      <c r="R529" s="7">
        <f t="shared" si="26"/>
        <v>8019000</v>
      </c>
      <c r="S529" s="23">
        <v>524</v>
      </c>
      <c r="T529" s="23"/>
      <c r="U529" s="23"/>
      <c r="V529" s="23"/>
      <c r="W529" s="74"/>
    </row>
    <row r="530" spans="1:23" x14ac:dyDescent="0.25">
      <c r="A530" s="81">
        <v>45356</v>
      </c>
      <c r="B530" s="6" t="s">
        <v>2708</v>
      </c>
      <c r="C530" s="100" t="s">
        <v>5388</v>
      </c>
      <c r="D530" s="21" t="s">
        <v>4554</v>
      </c>
      <c r="E530" s="23" t="s">
        <v>1378</v>
      </c>
      <c r="F530" s="27" t="str">
        <f>IF(E530="","",INDEX(DM_HANG_HOA!B:B,MATCH(E530,DM_HANG_HOA!A:A,0)))</f>
        <v>Cosse ép Cu 70mm2-N dài 72mm chiều dài ép dây 38mm</v>
      </c>
      <c r="G530" s="26" t="s">
        <v>4545</v>
      </c>
      <c r="H530" s="27" t="str">
        <f>IF(G530="","",INDEX(DM_DOI_TUONG!C:C,MATCH(G530,DM_DOI_TUONG!B:B,0)))</f>
        <v>Công ty CP Tuấn Ân Long An</v>
      </c>
      <c r="I530" s="69" t="str">
        <f>IFERROR(INDEX(DM_NGHIEP_VU!D:D,MATCH(J530&amp;K530,DM_NGHIEP_VU!G:G,0)),"")</f>
        <v>Nhập kho - nhập mua hàng ghi nhận công nợ</v>
      </c>
      <c r="J530" s="29" t="s">
        <v>4977</v>
      </c>
      <c r="K530" s="29" t="s">
        <v>4494</v>
      </c>
      <c r="L530" s="26">
        <v>1000</v>
      </c>
      <c r="M530" s="26" t="s">
        <v>4547</v>
      </c>
      <c r="N530" s="26">
        <v>23700</v>
      </c>
      <c r="O530" s="7">
        <f t="shared" si="24"/>
        <v>23700000</v>
      </c>
      <c r="P530" s="52">
        <v>0.1</v>
      </c>
      <c r="Q530" s="7">
        <f t="shared" si="25"/>
        <v>2370000</v>
      </c>
      <c r="R530" s="7">
        <f t="shared" si="26"/>
        <v>26070000</v>
      </c>
      <c r="S530" s="23">
        <v>525</v>
      </c>
      <c r="T530" s="23"/>
      <c r="U530" s="23"/>
      <c r="V530" s="23"/>
      <c r="W530" s="74"/>
    </row>
    <row r="531" spans="1:23" x14ac:dyDescent="0.25">
      <c r="A531" s="81">
        <v>45356</v>
      </c>
      <c r="B531" s="6" t="s">
        <v>2708</v>
      </c>
      <c r="C531" s="100" t="s">
        <v>5388</v>
      </c>
      <c r="D531" s="21" t="s">
        <v>4554</v>
      </c>
      <c r="E531" s="23" t="s">
        <v>1450</v>
      </c>
      <c r="F531" s="27" t="str">
        <f>IF(E531="","",INDEX(DM_HANG_HOA!B:B,MATCH(E531,DM_HANG_HOA!A:A,0)))</f>
        <v>Cosse ép Cu 240mm2-2N dài 160mm chiều dài ép dây 58mm</v>
      </c>
      <c r="G531" s="26" t="s">
        <v>4545</v>
      </c>
      <c r="H531" s="27" t="str">
        <f>IF(G531="","",INDEX(DM_DOI_TUONG!C:C,MATCH(G531,DM_DOI_TUONG!B:B,0)))</f>
        <v>Công ty CP Tuấn Ân Long An</v>
      </c>
      <c r="I531" s="69" t="str">
        <f>IFERROR(INDEX(DM_NGHIEP_VU!D:D,MATCH(J531&amp;K531,DM_NGHIEP_VU!G:G,0)),"")</f>
        <v>Nhập kho - nhập mua hàng ghi nhận công nợ</v>
      </c>
      <c r="J531" s="29" t="s">
        <v>4977</v>
      </c>
      <c r="K531" s="29" t="s">
        <v>4494</v>
      </c>
      <c r="L531" s="26">
        <v>100</v>
      </c>
      <c r="M531" s="26" t="s">
        <v>4547</v>
      </c>
      <c r="N531" s="26">
        <v>154500</v>
      </c>
      <c r="O531" s="7">
        <f t="shared" si="24"/>
        <v>15450000</v>
      </c>
      <c r="P531" s="52">
        <v>0.1</v>
      </c>
      <c r="Q531" s="7">
        <f t="shared" si="25"/>
        <v>1545000</v>
      </c>
      <c r="R531" s="7">
        <f t="shared" si="26"/>
        <v>16995000</v>
      </c>
      <c r="S531" s="23">
        <v>525</v>
      </c>
      <c r="T531" s="23"/>
      <c r="U531" s="23"/>
      <c r="V531" s="23"/>
      <c r="W531" s="74"/>
    </row>
    <row r="532" spans="1:23" x14ac:dyDescent="0.25">
      <c r="A532" s="81">
        <v>45356</v>
      </c>
      <c r="B532" s="6" t="s">
        <v>2708</v>
      </c>
      <c r="C532" s="100" t="s">
        <v>5388</v>
      </c>
      <c r="D532" s="21" t="s">
        <v>4554</v>
      </c>
      <c r="E532" s="23" t="s">
        <v>1227</v>
      </c>
      <c r="F532" s="27" t="str">
        <f>IF(E532="","",INDEX(DM_HANG_HOA!B:B,MATCH(E532,DM_HANG_HOA!A:A,0)))</f>
        <v>Nối ép đồng nhôm WR-909</v>
      </c>
      <c r="G532" s="26" t="s">
        <v>4545</v>
      </c>
      <c r="H532" s="27" t="str">
        <f>IF(G532="","",INDEX(DM_DOI_TUONG!C:C,MATCH(G532,DM_DOI_TUONG!B:B,0)))</f>
        <v>Công ty CP Tuấn Ân Long An</v>
      </c>
      <c r="I532" s="69" t="str">
        <f>IFERROR(INDEX(DM_NGHIEP_VU!D:D,MATCH(J532&amp;K532,DM_NGHIEP_VU!G:G,0)),"")</f>
        <v>Nhập kho - nhập mua hàng ghi nhận công nợ</v>
      </c>
      <c r="J532" s="29" t="s">
        <v>4977</v>
      </c>
      <c r="K532" s="29" t="s">
        <v>4494</v>
      </c>
      <c r="L532" s="26">
        <v>1000</v>
      </c>
      <c r="M532" s="26" t="s">
        <v>4547</v>
      </c>
      <c r="N532" s="26">
        <v>27400</v>
      </c>
      <c r="O532" s="7">
        <f t="shared" si="24"/>
        <v>27400000</v>
      </c>
      <c r="P532" s="52">
        <v>0.1</v>
      </c>
      <c r="Q532" s="7">
        <f t="shared" si="25"/>
        <v>2740000</v>
      </c>
      <c r="R532" s="7">
        <f t="shared" si="26"/>
        <v>30140000</v>
      </c>
      <c r="S532" s="23">
        <v>525</v>
      </c>
      <c r="T532" s="23"/>
      <c r="U532" s="23"/>
      <c r="V532" s="23"/>
      <c r="W532" s="74"/>
    </row>
    <row r="533" spans="1:23" x14ac:dyDescent="0.25">
      <c r="A533" s="81">
        <v>45356</v>
      </c>
      <c r="B533" s="6" t="s">
        <v>2708</v>
      </c>
      <c r="C533" s="100" t="s">
        <v>5389</v>
      </c>
      <c r="D533" s="21" t="s">
        <v>5410</v>
      </c>
      <c r="E533" s="23" t="s">
        <v>2298</v>
      </c>
      <c r="F533" s="27" t="str">
        <f>IF(E533="","",INDEX(DM_HANG_HOA!B:B,MATCH(E533,DM_HANG_HOA!A:A,0)))</f>
        <v>Nối ép đồng nhôm WR-419</v>
      </c>
      <c r="G533" s="26" t="s">
        <v>2727</v>
      </c>
      <c r="H533" s="27" t="str">
        <f>IF(G533="","",INDEX(DM_DOI_TUONG!C:C,MATCH(G533,DM_DOI_TUONG!B:B,0)))</f>
        <v>Công ty TNHH Tuấn Ân Đồng Nai</v>
      </c>
      <c r="I533" s="69" t="str">
        <f>IFERROR(INDEX(DM_NGHIEP_VU!D:D,MATCH(J533&amp;K533,DM_NGHIEP_VU!G:G,0)),"")</f>
        <v>Nhập kho - thu hàng phải thu khác</v>
      </c>
      <c r="J533" s="29" t="s">
        <v>4977</v>
      </c>
      <c r="K533" s="29" t="s">
        <v>5409</v>
      </c>
      <c r="L533" s="26">
        <v>-150</v>
      </c>
      <c r="M533" s="26" t="s">
        <v>4547</v>
      </c>
      <c r="N533" s="26">
        <v>13300</v>
      </c>
      <c r="O533" s="7">
        <f t="shared" si="24"/>
        <v>-1995000</v>
      </c>
      <c r="P533" s="52"/>
      <c r="Q533" s="7">
        <f t="shared" si="25"/>
        <v>0</v>
      </c>
      <c r="R533" s="7">
        <f t="shared" si="26"/>
        <v>-1995000</v>
      </c>
      <c r="S533" s="23"/>
      <c r="T533" s="23"/>
      <c r="U533" s="23"/>
      <c r="V533" s="23"/>
      <c r="W533" s="74"/>
    </row>
    <row r="534" spans="1:23" x14ac:dyDescent="0.25">
      <c r="A534" s="81">
        <v>45356</v>
      </c>
      <c r="B534" s="6" t="s">
        <v>2708</v>
      </c>
      <c r="C534" s="100" t="s">
        <v>5389</v>
      </c>
      <c r="D534" s="21" t="s">
        <v>5410</v>
      </c>
      <c r="E534" s="23" t="s">
        <v>1229</v>
      </c>
      <c r="F534" s="27" t="str">
        <f>IF(E534="","",INDEX(DM_HANG_HOA!B:B,MATCH(E534,DM_HANG_HOA!A:A,0)))</f>
        <v>Nối ép đồng nhôm WR-929</v>
      </c>
      <c r="G534" s="26" t="s">
        <v>2727</v>
      </c>
      <c r="H534" s="27" t="str">
        <f>IF(G534="","",INDEX(DM_DOI_TUONG!C:C,MATCH(G534,DM_DOI_TUONG!B:B,0)))</f>
        <v>Công ty TNHH Tuấn Ân Đồng Nai</v>
      </c>
      <c r="I534" s="69" t="str">
        <f>IFERROR(INDEX(DM_NGHIEP_VU!D:D,MATCH(J534&amp;K534,DM_NGHIEP_VU!G:G,0)),"")</f>
        <v>Nhập kho - thu hàng phải thu khác</v>
      </c>
      <c r="J534" s="29" t="s">
        <v>4977</v>
      </c>
      <c r="K534" s="29" t="s">
        <v>5409</v>
      </c>
      <c r="L534" s="26">
        <v>-4</v>
      </c>
      <c r="M534" s="26" t="s">
        <v>4547</v>
      </c>
      <c r="N534" s="26">
        <v>32900</v>
      </c>
      <c r="O534" s="7">
        <f t="shared" si="24"/>
        <v>-131600</v>
      </c>
      <c r="P534" s="52"/>
      <c r="Q534" s="7">
        <f t="shared" si="25"/>
        <v>0</v>
      </c>
      <c r="R534" s="7">
        <f t="shared" si="26"/>
        <v>-131600</v>
      </c>
      <c r="S534" s="23"/>
      <c r="T534" s="23"/>
      <c r="U534" s="23"/>
      <c r="V534" s="23"/>
      <c r="W534" s="74"/>
    </row>
    <row r="535" spans="1:23" x14ac:dyDescent="0.25">
      <c r="A535" s="81">
        <v>45356</v>
      </c>
      <c r="B535" s="6" t="s">
        <v>2708</v>
      </c>
      <c r="C535" s="100" t="s">
        <v>5389</v>
      </c>
      <c r="D535" s="21" t="s">
        <v>5410</v>
      </c>
      <c r="E535" s="23" t="s">
        <v>2522</v>
      </c>
      <c r="F535" s="27" t="str">
        <f>IF(E535="","",INDEX(DM_HANG_HOA!B:B,MATCH(E535,DM_HANG_HOA!A:A,0)))</f>
        <v>Giáp níu dây trần ADG2130, dài 1330mm, 21,29 ÷ 24,05mm (240mm2)</v>
      </c>
      <c r="G535" s="26" t="s">
        <v>2727</v>
      </c>
      <c r="H535" s="27" t="str">
        <f>IF(G535="","",INDEX(DM_DOI_TUONG!C:C,MATCH(G535,DM_DOI_TUONG!B:B,0)))</f>
        <v>Công ty TNHH Tuấn Ân Đồng Nai</v>
      </c>
      <c r="I535" s="69" t="str">
        <f>IFERROR(INDEX(DM_NGHIEP_VU!D:D,MATCH(J535&amp;K535,DM_NGHIEP_VU!G:G,0)),"")</f>
        <v>Nhập kho - thu hàng phải thu khác</v>
      </c>
      <c r="J535" s="29" t="s">
        <v>4977</v>
      </c>
      <c r="K535" s="29" t="s">
        <v>5409</v>
      </c>
      <c r="L535" s="26">
        <v>-7</v>
      </c>
      <c r="M535" s="26" t="s">
        <v>4547</v>
      </c>
      <c r="N535" s="26">
        <v>56458</v>
      </c>
      <c r="O535" s="7">
        <f t="shared" si="24"/>
        <v>-395206</v>
      </c>
      <c r="P535" s="52"/>
      <c r="Q535" s="7">
        <f t="shared" si="25"/>
        <v>0</v>
      </c>
      <c r="R535" s="7">
        <f t="shared" si="26"/>
        <v>-395206</v>
      </c>
      <c r="S535" s="23"/>
      <c r="T535" s="23"/>
      <c r="U535" s="23"/>
      <c r="V535" s="23"/>
      <c r="W535" s="74"/>
    </row>
    <row r="536" spans="1:23" x14ac:dyDescent="0.25">
      <c r="A536" s="81">
        <v>45356</v>
      </c>
      <c r="B536" s="6" t="s">
        <v>2708</v>
      </c>
      <c r="C536" s="100" t="s">
        <v>5389</v>
      </c>
      <c r="D536" s="21" t="s">
        <v>5410</v>
      </c>
      <c r="E536" s="23" t="s">
        <v>3</v>
      </c>
      <c r="F536" s="27" t="str">
        <f>IF(E536="","",INDEX(DM_HANG_HOA!B:B,MATCH(E536,DM_HANG_HOA!A:A,0)))</f>
        <v>Fuselink 3K - Tuấn Ân</v>
      </c>
      <c r="G536" s="26" t="s">
        <v>2727</v>
      </c>
      <c r="H536" s="27" t="str">
        <f>IF(G536="","",INDEX(DM_DOI_TUONG!C:C,MATCH(G536,DM_DOI_TUONG!B:B,0)))</f>
        <v>Công ty TNHH Tuấn Ân Đồng Nai</v>
      </c>
      <c r="I536" s="69" t="str">
        <f>IFERROR(INDEX(DM_NGHIEP_VU!D:D,MATCH(J536&amp;K536,DM_NGHIEP_VU!G:G,0)),"")</f>
        <v>Nhập kho - thu hàng phải thu khác</v>
      </c>
      <c r="J536" s="29" t="s">
        <v>4977</v>
      </c>
      <c r="K536" s="29" t="s">
        <v>5409</v>
      </c>
      <c r="L536" s="26">
        <v>-10</v>
      </c>
      <c r="M536" s="26" t="s">
        <v>4547</v>
      </c>
      <c r="N536" s="26">
        <v>20300</v>
      </c>
      <c r="O536" s="7">
        <f t="shared" si="24"/>
        <v>-203000</v>
      </c>
      <c r="P536" s="52"/>
      <c r="Q536" s="7">
        <f t="shared" si="25"/>
        <v>0</v>
      </c>
      <c r="R536" s="7">
        <f t="shared" si="26"/>
        <v>-203000</v>
      </c>
      <c r="S536" s="23"/>
      <c r="T536" s="23"/>
      <c r="U536" s="23"/>
      <c r="V536" s="23"/>
      <c r="W536" s="74"/>
    </row>
    <row r="537" spans="1:23" x14ac:dyDescent="0.25">
      <c r="A537" s="81">
        <v>45356</v>
      </c>
      <c r="B537" s="6" t="s">
        <v>2708</v>
      </c>
      <c r="C537" s="100" t="s">
        <v>5389</v>
      </c>
      <c r="D537" s="21" t="s">
        <v>5410</v>
      </c>
      <c r="E537" s="23" t="s">
        <v>2537</v>
      </c>
      <c r="F537" s="27" t="str">
        <f>IF(E537="","",INDEX(DM_HANG_HOA!B:B,MATCH(E537,DM_HANG_HOA!A:A,0)))</f>
        <v>Giáp buộc đầu sứ đơn composite PTT1204-C, đường kính cáp 27,9 ÷ 30,9mm (120-150mm2)</v>
      </c>
      <c r="G537" s="26" t="s">
        <v>2727</v>
      </c>
      <c r="H537" s="27" t="str">
        <f>IF(G537="","",INDEX(DM_DOI_TUONG!C:C,MATCH(G537,DM_DOI_TUONG!B:B,0)))</f>
        <v>Công ty TNHH Tuấn Ân Đồng Nai</v>
      </c>
      <c r="I537" s="69" t="str">
        <f>IFERROR(INDEX(DM_NGHIEP_VU!D:D,MATCH(J537&amp;K537,DM_NGHIEP_VU!G:G,0)),"")</f>
        <v>Nhập kho - thu hàng phải thu khác</v>
      </c>
      <c r="J537" s="29" t="s">
        <v>4977</v>
      </c>
      <c r="K537" s="29" t="s">
        <v>5409</v>
      </c>
      <c r="L537" s="26">
        <v>-12</v>
      </c>
      <c r="M537" s="26" t="s">
        <v>4547</v>
      </c>
      <c r="N537" s="26">
        <v>26100</v>
      </c>
      <c r="O537" s="7">
        <f t="shared" si="24"/>
        <v>-313200</v>
      </c>
      <c r="P537" s="52"/>
      <c r="Q537" s="7">
        <f t="shared" si="25"/>
        <v>0</v>
      </c>
      <c r="R537" s="7">
        <f t="shared" si="26"/>
        <v>-313200</v>
      </c>
      <c r="S537" s="23"/>
      <c r="T537" s="23"/>
      <c r="U537" s="23"/>
      <c r="V537" s="23"/>
      <c r="W537" s="74"/>
    </row>
    <row r="538" spans="1:23" x14ac:dyDescent="0.25">
      <c r="A538" s="81">
        <v>45356</v>
      </c>
      <c r="B538" s="6" t="s">
        <v>2708</v>
      </c>
      <c r="C538" s="100" t="s">
        <v>5389</v>
      </c>
      <c r="D538" s="21" t="s">
        <v>5410</v>
      </c>
      <c r="E538" s="23" t="s">
        <v>2555</v>
      </c>
      <c r="F538" s="27" t="str">
        <f>IF(E538="","",INDEX(DM_HANG_HOA!B:B,MATCH(E538,DM_HANG_HOA!A:A,0)))</f>
        <v>Giáp buộc đầu sứ đơn composite PTT1202-F, đường kính cáp 18,5 ÷ 23,4mm (35-50mm2)</v>
      </c>
      <c r="G538" s="26" t="s">
        <v>2727</v>
      </c>
      <c r="H538" s="27" t="str">
        <f>IF(G538="","",INDEX(DM_DOI_TUONG!C:C,MATCH(G538,DM_DOI_TUONG!B:B,0)))</f>
        <v>Công ty TNHH Tuấn Ân Đồng Nai</v>
      </c>
      <c r="I538" s="69" t="str">
        <f>IFERROR(INDEX(DM_NGHIEP_VU!D:D,MATCH(J538&amp;K538,DM_NGHIEP_VU!G:G,0)),"")</f>
        <v>Nhập kho - thu hàng phải thu khác</v>
      </c>
      <c r="J538" s="29" t="s">
        <v>4977</v>
      </c>
      <c r="K538" s="29" t="s">
        <v>5409</v>
      </c>
      <c r="L538" s="26">
        <v>-12</v>
      </c>
      <c r="M538" s="26" t="s">
        <v>4547</v>
      </c>
      <c r="N538" s="26">
        <v>24700</v>
      </c>
      <c r="O538" s="7">
        <f t="shared" si="24"/>
        <v>-296400</v>
      </c>
      <c r="P538" s="52"/>
      <c r="Q538" s="7">
        <f t="shared" si="25"/>
        <v>0</v>
      </c>
      <c r="R538" s="7">
        <f t="shared" si="26"/>
        <v>-296400</v>
      </c>
      <c r="S538" s="23"/>
      <c r="T538" s="23"/>
      <c r="U538" s="23"/>
      <c r="V538" s="23"/>
      <c r="W538" s="74"/>
    </row>
    <row r="539" spans="1:23" x14ac:dyDescent="0.25">
      <c r="A539" s="81">
        <v>45356</v>
      </c>
      <c r="B539" s="6" t="s">
        <v>2708</v>
      </c>
      <c r="C539" s="100" t="s">
        <v>5389</v>
      </c>
      <c r="D539" s="21" t="s">
        <v>5410</v>
      </c>
      <c r="E539" s="23" t="s">
        <v>1215</v>
      </c>
      <c r="F539" s="27" t="str">
        <f>IF(E539="","",INDEX(DM_HANG_HOA!B:B,MATCH(E539,DM_HANG_HOA!A:A,0)))</f>
        <v>Nối ép đồng nhôm WR-279</v>
      </c>
      <c r="G539" s="26" t="s">
        <v>2727</v>
      </c>
      <c r="H539" s="27" t="str">
        <f>IF(G539="","",INDEX(DM_DOI_TUONG!C:C,MATCH(G539,DM_DOI_TUONG!B:B,0)))</f>
        <v>Công ty TNHH Tuấn Ân Đồng Nai</v>
      </c>
      <c r="I539" s="69" t="str">
        <f>IFERROR(INDEX(DM_NGHIEP_VU!D:D,MATCH(J539&amp;K539,DM_NGHIEP_VU!G:G,0)),"")</f>
        <v>Nhập kho - thu hàng phải thu khác</v>
      </c>
      <c r="J539" s="29" t="s">
        <v>4977</v>
      </c>
      <c r="K539" s="29" t="s">
        <v>5409</v>
      </c>
      <c r="L539" s="26">
        <v>-100</v>
      </c>
      <c r="M539" s="26" t="s">
        <v>4547</v>
      </c>
      <c r="N539" s="26">
        <v>9400</v>
      </c>
      <c r="O539" s="7">
        <f t="shared" si="24"/>
        <v>-940000</v>
      </c>
      <c r="P539" s="52"/>
      <c r="Q539" s="7">
        <f t="shared" si="25"/>
        <v>0</v>
      </c>
      <c r="R539" s="7">
        <f t="shared" si="26"/>
        <v>-940000</v>
      </c>
      <c r="S539" s="23"/>
      <c r="T539" s="23"/>
      <c r="U539" s="23"/>
      <c r="V539" s="23"/>
      <c r="W539" s="74"/>
    </row>
    <row r="540" spans="1:23" x14ac:dyDescent="0.25">
      <c r="A540" s="81">
        <v>45356</v>
      </c>
      <c r="B540" s="6" t="s">
        <v>2708</v>
      </c>
      <c r="C540" s="100" t="s">
        <v>5389</v>
      </c>
      <c r="D540" s="21" t="s">
        <v>5410</v>
      </c>
      <c r="E540" s="23" t="s">
        <v>1432</v>
      </c>
      <c r="F540" s="27" t="str">
        <f>IF(E540="","",INDEX(DM_HANG_HOA!B:B,MATCH(E540,DM_HANG_HOA!A:A,0)))</f>
        <v>Cosse ép Cu 95mm2-2N dài 126mm chiều dài ép dây 42mm</v>
      </c>
      <c r="G540" s="26" t="s">
        <v>2727</v>
      </c>
      <c r="H540" s="27" t="str">
        <f>IF(G540="","",INDEX(DM_DOI_TUONG!C:C,MATCH(G540,DM_DOI_TUONG!B:B,0)))</f>
        <v>Công ty TNHH Tuấn Ân Đồng Nai</v>
      </c>
      <c r="I540" s="69" t="str">
        <f>IFERROR(INDEX(DM_NGHIEP_VU!D:D,MATCH(J540&amp;K540,DM_NGHIEP_VU!G:G,0)),"")</f>
        <v>Nhập kho - thu hàng phải thu khác</v>
      </c>
      <c r="J540" s="29" t="s">
        <v>4977</v>
      </c>
      <c r="K540" s="29" t="s">
        <v>5409</v>
      </c>
      <c r="L540" s="26">
        <v>-6</v>
      </c>
      <c r="M540" s="26" t="s">
        <v>4547</v>
      </c>
      <c r="N540" s="26">
        <v>46900</v>
      </c>
      <c r="O540" s="7">
        <f t="shared" si="24"/>
        <v>-281400</v>
      </c>
      <c r="P540" s="52"/>
      <c r="Q540" s="7">
        <f t="shared" si="25"/>
        <v>0</v>
      </c>
      <c r="R540" s="7">
        <f t="shared" si="26"/>
        <v>-281400</v>
      </c>
      <c r="S540" s="23"/>
      <c r="T540" s="23"/>
      <c r="U540" s="23"/>
      <c r="V540" s="23"/>
      <c r="W540" s="74"/>
    </row>
    <row r="541" spans="1:23" x14ac:dyDescent="0.25">
      <c r="A541" s="81">
        <v>45356</v>
      </c>
      <c r="B541" s="6" t="s">
        <v>2708</v>
      </c>
      <c r="C541" s="100" t="s">
        <v>5389</v>
      </c>
      <c r="D541" s="21" t="s">
        <v>5410</v>
      </c>
      <c r="E541" s="23" t="s">
        <v>1374</v>
      </c>
      <c r="F541" s="27" t="str">
        <f>IF(E541="","",INDEX(DM_HANG_HOA!B:B,MATCH(E541,DM_HANG_HOA!A:A,0)))</f>
        <v>Cosse ép Cu 50mm2-N dài 64mm chiều dài ép dây 36mm</v>
      </c>
      <c r="G541" s="26" t="s">
        <v>2727</v>
      </c>
      <c r="H541" s="27" t="str">
        <f>IF(G541="","",INDEX(DM_DOI_TUONG!C:C,MATCH(G541,DM_DOI_TUONG!B:B,0)))</f>
        <v>Công ty TNHH Tuấn Ân Đồng Nai</v>
      </c>
      <c r="I541" s="69" t="str">
        <f>IFERROR(INDEX(DM_NGHIEP_VU!D:D,MATCH(J541&amp;K541,DM_NGHIEP_VU!G:G,0)),"")</f>
        <v>Nhập kho - thu hàng phải thu khác</v>
      </c>
      <c r="J541" s="29" t="s">
        <v>4977</v>
      </c>
      <c r="K541" s="29" t="s">
        <v>5409</v>
      </c>
      <c r="L541" s="26">
        <v>-25</v>
      </c>
      <c r="M541" s="26" t="s">
        <v>4547</v>
      </c>
      <c r="N541" s="26">
        <v>15800</v>
      </c>
      <c r="O541" s="7">
        <f t="shared" si="24"/>
        <v>-395000</v>
      </c>
      <c r="P541" s="52"/>
      <c r="Q541" s="7">
        <f t="shared" si="25"/>
        <v>0</v>
      </c>
      <c r="R541" s="7">
        <f t="shared" si="26"/>
        <v>-395000</v>
      </c>
      <c r="S541" s="23"/>
      <c r="T541" s="23"/>
      <c r="U541" s="23"/>
      <c r="V541" s="23"/>
      <c r="W541" s="74"/>
    </row>
    <row r="542" spans="1:23" x14ac:dyDescent="0.25">
      <c r="A542" s="81">
        <v>45357</v>
      </c>
      <c r="B542" s="6" t="s">
        <v>2708</v>
      </c>
      <c r="C542" s="100" t="s">
        <v>5390</v>
      </c>
      <c r="D542" s="21" t="s">
        <v>4554</v>
      </c>
      <c r="E542" s="23" t="s">
        <v>5330</v>
      </c>
      <c r="F542" s="27" t="str">
        <f>IF(E542="","",INDEX(DM_HANG_HOA!B:B,MATCH(E542,DM_HANG_HOA!A:A,0)))</f>
        <v>DS 3 pha 630A - 24kV - ID, có bệ chì, liên động chì, DR 480mm, bản cực lắp boulon M10, sứ epoxy đúc chân không, khoảng cách tâm 2 lỗ 32mm</v>
      </c>
      <c r="G542" s="26" t="s">
        <v>4545</v>
      </c>
      <c r="H542" s="27" t="str">
        <f>IF(G542="","",INDEX(DM_DOI_TUONG!C:C,MATCH(G542,DM_DOI_TUONG!B:B,0)))</f>
        <v>Công ty CP Tuấn Ân Long An</v>
      </c>
      <c r="I542" s="69" t="str">
        <f>IFERROR(INDEX(DM_NGHIEP_VU!D:D,MATCH(J542&amp;K542,DM_NGHIEP_VU!G:G,0)),"")</f>
        <v>Nhập kho - nhập mua hàng ghi nhận công nợ</v>
      </c>
      <c r="J542" s="29" t="s">
        <v>4977</v>
      </c>
      <c r="K542" s="29" t="s">
        <v>4494</v>
      </c>
      <c r="L542" s="26">
        <v>15</v>
      </c>
      <c r="M542" s="26" t="s">
        <v>4547</v>
      </c>
      <c r="N542" s="26">
        <v>9569500</v>
      </c>
      <c r="O542" s="7">
        <f t="shared" si="24"/>
        <v>143542500</v>
      </c>
      <c r="P542" s="52">
        <v>0.08</v>
      </c>
      <c r="Q542" s="7">
        <f t="shared" si="25"/>
        <v>11483400</v>
      </c>
      <c r="R542" s="7">
        <f t="shared" si="26"/>
        <v>155025900</v>
      </c>
      <c r="S542" s="23">
        <v>519</v>
      </c>
      <c r="T542" s="23"/>
      <c r="U542" s="23"/>
      <c r="V542" s="23"/>
      <c r="W542" s="74"/>
    </row>
    <row r="543" spans="1:23" x14ac:dyDescent="0.25">
      <c r="A543" s="81">
        <v>45357</v>
      </c>
      <c r="B543" s="6" t="s">
        <v>2708</v>
      </c>
      <c r="C543" s="100" t="s">
        <v>5390</v>
      </c>
      <c r="D543" s="21" t="s">
        <v>4554</v>
      </c>
      <c r="E543" s="23" t="s">
        <v>5332</v>
      </c>
      <c r="F543" s="27" t="str">
        <f>IF(E543="","",INDEX(DM_HANG_HOA!B:B,MATCH(E543,DM_HANG_HOA!A:A,0)))</f>
        <v>Bộ sào thao tác dao cách ly trong nhà có bệ chì liên động dài 2,5m</v>
      </c>
      <c r="G543" s="26" t="s">
        <v>4545</v>
      </c>
      <c r="H543" s="27" t="str">
        <f>IF(G543="","",INDEX(DM_DOI_TUONG!C:C,MATCH(G543,DM_DOI_TUONG!B:B,0)))</f>
        <v>Công ty CP Tuấn Ân Long An</v>
      </c>
      <c r="I543" s="69" t="str">
        <f>IFERROR(INDEX(DM_NGHIEP_VU!D:D,MATCH(J543&amp;K543,DM_NGHIEP_VU!G:G,0)),"")</f>
        <v>Nhập kho - nhập mua hàng ghi nhận công nợ</v>
      </c>
      <c r="J543" s="29" t="s">
        <v>4977</v>
      </c>
      <c r="K543" s="29" t="s">
        <v>4494</v>
      </c>
      <c r="L543" s="26">
        <v>15</v>
      </c>
      <c r="M543" s="26" t="s">
        <v>4547</v>
      </c>
      <c r="N543" s="26">
        <v>344400</v>
      </c>
      <c r="O543" s="7">
        <f t="shared" si="24"/>
        <v>5166000</v>
      </c>
      <c r="P543" s="52">
        <v>0.08</v>
      </c>
      <c r="Q543" s="7">
        <f t="shared" si="25"/>
        <v>413280</v>
      </c>
      <c r="R543" s="7">
        <f t="shared" si="26"/>
        <v>5579280</v>
      </c>
      <c r="S543" s="23">
        <v>519</v>
      </c>
      <c r="T543" s="23"/>
      <c r="U543" s="23"/>
      <c r="V543" s="23"/>
      <c r="W543" s="74"/>
    </row>
    <row r="544" spans="1:23" x14ac:dyDescent="0.25">
      <c r="A544" s="81">
        <v>45357</v>
      </c>
      <c r="B544" s="6" t="s">
        <v>2708</v>
      </c>
      <c r="C544" s="100" t="s">
        <v>5390</v>
      </c>
      <c r="D544" s="21" t="s">
        <v>4554</v>
      </c>
      <c r="E544" s="23" t="s">
        <v>5334</v>
      </c>
      <c r="F544" s="27" t="str">
        <f>IF(E544="","",INDEX(DM_HANG_HOA!B:B,MATCH(E544,DM_HANG_HOA!A:A,0)))</f>
        <v>Cosse ép Cu 240mm2-2N dài 141mm chiều dài ép dây 52mm (lỗ phi 12), khoản cách tâm 2 lỗ 32mm</v>
      </c>
      <c r="G544" s="26" t="s">
        <v>4545</v>
      </c>
      <c r="H544" s="27" t="str">
        <f>IF(G544="","",INDEX(DM_DOI_TUONG!C:C,MATCH(G544,DM_DOI_TUONG!B:B,0)))</f>
        <v>Công ty CP Tuấn Ân Long An</v>
      </c>
      <c r="I544" s="69" t="str">
        <f>IFERROR(INDEX(DM_NGHIEP_VU!D:D,MATCH(J544&amp;K544,DM_NGHIEP_VU!G:G,0)),"")</f>
        <v>Nhập kho - nhập mua hàng ghi nhận công nợ</v>
      </c>
      <c r="J544" s="29" t="s">
        <v>4977</v>
      </c>
      <c r="K544" s="29" t="s">
        <v>4494</v>
      </c>
      <c r="L544" s="26">
        <v>90</v>
      </c>
      <c r="M544" s="26" t="s">
        <v>4547</v>
      </c>
      <c r="N544" s="26">
        <v>136200</v>
      </c>
      <c r="O544" s="7">
        <f t="shared" si="24"/>
        <v>12258000</v>
      </c>
      <c r="P544" s="52">
        <v>0.1</v>
      </c>
      <c r="Q544" s="7">
        <f t="shared" si="25"/>
        <v>1225800</v>
      </c>
      <c r="R544" s="7">
        <f t="shared" si="26"/>
        <v>13483800</v>
      </c>
      <c r="S544" s="23">
        <v>520</v>
      </c>
      <c r="T544" s="23"/>
      <c r="U544" s="23"/>
      <c r="V544" s="23"/>
      <c r="W544" s="74"/>
    </row>
    <row r="545" spans="1:23" x14ac:dyDescent="0.25">
      <c r="A545" s="81">
        <v>45357</v>
      </c>
      <c r="B545" s="6" t="s">
        <v>2708</v>
      </c>
      <c r="C545" s="100" t="s">
        <v>5390</v>
      </c>
      <c r="D545" s="21" t="s">
        <v>4554</v>
      </c>
      <c r="E545" s="23" t="s">
        <v>502</v>
      </c>
      <c r="F545" s="27" t="str">
        <f>IF(E545="","",INDEX(DM_HANG_HOA!B:B,MATCH(E545,DM_HANG_HOA!A:A,0)))</f>
        <v>MCCB 3P, 400V, 100A, 70KA</v>
      </c>
      <c r="G545" s="26" t="s">
        <v>4545</v>
      </c>
      <c r="H545" s="27" t="str">
        <f>IF(G545="","",INDEX(DM_DOI_TUONG!C:C,MATCH(G545,DM_DOI_TUONG!B:B,0)))</f>
        <v>Công ty CP Tuấn Ân Long An</v>
      </c>
      <c r="I545" s="69" t="str">
        <f>IFERROR(INDEX(DM_NGHIEP_VU!D:D,MATCH(J545&amp;K545,DM_NGHIEP_VU!G:G,0)),"")</f>
        <v>Nhập kho - nhập mua hàng ghi nhận công nợ</v>
      </c>
      <c r="J545" s="29" t="s">
        <v>4977</v>
      </c>
      <c r="K545" s="29" t="s">
        <v>4494</v>
      </c>
      <c r="L545" s="26">
        <v>150</v>
      </c>
      <c r="M545" s="26" t="s">
        <v>4547</v>
      </c>
      <c r="N545" s="26">
        <v>1060500</v>
      </c>
      <c r="O545" s="7">
        <f t="shared" si="24"/>
        <v>159075000</v>
      </c>
      <c r="P545" s="52">
        <v>0.08</v>
      </c>
      <c r="Q545" s="7">
        <f t="shared" si="25"/>
        <v>12726000</v>
      </c>
      <c r="R545" s="7">
        <f t="shared" si="26"/>
        <v>171801000</v>
      </c>
      <c r="S545" s="23">
        <v>587</v>
      </c>
      <c r="T545" s="23"/>
      <c r="U545" s="23"/>
      <c r="V545" s="23"/>
      <c r="W545" s="74"/>
    </row>
    <row r="546" spans="1:23" x14ac:dyDescent="0.25">
      <c r="A546" s="81">
        <v>45357</v>
      </c>
      <c r="B546" s="6" t="s">
        <v>2708</v>
      </c>
      <c r="C546" s="100" t="s">
        <v>5390</v>
      </c>
      <c r="D546" s="21" t="s">
        <v>4554</v>
      </c>
      <c r="E546" s="23" t="s">
        <v>488</v>
      </c>
      <c r="F546" s="27" t="str">
        <f>IF(E546="","",INDEX(DM_HANG_HOA!B:B,MATCH(E546,DM_HANG_HOA!A:A,0)))</f>
        <v>Busbar dùng cho MCCB 80A - 250A</v>
      </c>
      <c r="G546" s="26" t="s">
        <v>4545</v>
      </c>
      <c r="H546" s="27" t="str">
        <f>IF(G546="","",INDEX(DM_DOI_TUONG!C:C,MATCH(G546,DM_DOI_TUONG!B:B,0)))</f>
        <v>Công ty CP Tuấn Ân Long An</v>
      </c>
      <c r="I546" s="69" t="str">
        <f>IFERROR(INDEX(DM_NGHIEP_VU!D:D,MATCH(J546&amp;K546,DM_NGHIEP_VU!G:G,0)),"")</f>
        <v>Nhập kho - nhập mua hàng ghi nhận công nợ</v>
      </c>
      <c r="J546" s="29" t="s">
        <v>4977</v>
      </c>
      <c r="K546" s="29" t="s">
        <v>4494</v>
      </c>
      <c r="L546" s="26">
        <v>150</v>
      </c>
      <c r="M546" s="26" t="s">
        <v>4547</v>
      </c>
      <c r="N546" s="26">
        <v>114700</v>
      </c>
      <c r="O546" s="7">
        <f t="shared" si="24"/>
        <v>17205000</v>
      </c>
      <c r="P546" s="52">
        <v>0.1</v>
      </c>
      <c r="Q546" s="7">
        <f t="shared" si="25"/>
        <v>1720500</v>
      </c>
      <c r="R546" s="7">
        <f t="shared" si="26"/>
        <v>18925500</v>
      </c>
      <c r="S546" s="23">
        <v>588</v>
      </c>
      <c r="T546" s="23"/>
      <c r="U546" s="23"/>
      <c r="V546" s="23"/>
      <c r="W546" s="74"/>
    </row>
    <row r="547" spans="1:23" x14ac:dyDescent="0.25">
      <c r="A547" s="81">
        <v>45357</v>
      </c>
      <c r="B547" s="6" t="s">
        <v>2708</v>
      </c>
      <c r="C547" s="100" t="s">
        <v>5390</v>
      </c>
      <c r="D547" s="21" t="s">
        <v>4554</v>
      </c>
      <c r="E547" s="23" t="s">
        <v>516</v>
      </c>
      <c r="F547" s="27" t="str">
        <f>IF(E547="","",INDEX(DM_HANG_HOA!B:B,MATCH(E547,DM_HANG_HOA!A:A,0)))</f>
        <v>Boulon 8 x 30 + tán + londel (nhúng kẽm)</v>
      </c>
      <c r="G547" s="26" t="s">
        <v>4545</v>
      </c>
      <c r="H547" s="27" t="str">
        <f>IF(G547="","",INDEX(DM_DOI_TUONG!C:C,MATCH(G547,DM_DOI_TUONG!B:B,0)))</f>
        <v>Công ty CP Tuấn Ân Long An</v>
      </c>
      <c r="I547" s="69" t="str">
        <f>IFERROR(INDEX(DM_NGHIEP_VU!D:D,MATCH(J547&amp;K547,DM_NGHIEP_VU!G:G,0)),"")</f>
        <v>Nhập kho - nhập mua hàng ghi nhận công nợ</v>
      </c>
      <c r="J547" s="29" t="s">
        <v>4977</v>
      </c>
      <c r="K547" s="29" t="s">
        <v>4494</v>
      </c>
      <c r="L547" s="26">
        <v>900</v>
      </c>
      <c r="M547" s="26" t="s">
        <v>4547</v>
      </c>
      <c r="N547" s="26">
        <v>1100</v>
      </c>
      <c r="O547" s="7">
        <f t="shared" si="24"/>
        <v>990000</v>
      </c>
      <c r="P547" s="52">
        <v>0.1</v>
      </c>
      <c r="Q547" s="7">
        <f t="shared" si="25"/>
        <v>99000</v>
      </c>
      <c r="R547" s="7">
        <f t="shared" si="26"/>
        <v>1089000</v>
      </c>
      <c r="S547" s="23">
        <v>588</v>
      </c>
      <c r="T547" s="23"/>
      <c r="U547" s="23"/>
      <c r="V547" s="23"/>
      <c r="W547" s="74"/>
    </row>
    <row r="548" spans="1:23" x14ac:dyDescent="0.25">
      <c r="A548" s="81">
        <v>45357</v>
      </c>
      <c r="B548" s="6" t="s">
        <v>2708</v>
      </c>
      <c r="C548" s="100" t="s">
        <v>5390</v>
      </c>
      <c r="D548" s="21" t="s">
        <v>4554</v>
      </c>
      <c r="E548" s="23" t="s">
        <v>504</v>
      </c>
      <c r="F548" s="27" t="str">
        <f>IF(E548="","",INDEX(DM_HANG_HOA!B:B,MATCH(E548,DM_HANG_HOA!A:A,0)))</f>
        <v>MCCB 3P, 400V, 160A, 70KA</v>
      </c>
      <c r="G548" s="26" t="s">
        <v>4545</v>
      </c>
      <c r="H548" s="27" t="str">
        <f>IF(G548="","",INDEX(DM_DOI_TUONG!C:C,MATCH(G548,DM_DOI_TUONG!B:B,0)))</f>
        <v>Công ty CP Tuấn Ân Long An</v>
      </c>
      <c r="I548" s="69" t="str">
        <f>IFERROR(INDEX(DM_NGHIEP_VU!D:D,MATCH(J548&amp;K548,DM_NGHIEP_VU!G:G,0)),"")</f>
        <v>Nhập kho - nhập mua hàng ghi nhận công nợ</v>
      </c>
      <c r="J548" s="29" t="s">
        <v>4977</v>
      </c>
      <c r="K548" s="29" t="s">
        <v>4494</v>
      </c>
      <c r="L548" s="26">
        <v>80</v>
      </c>
      <c r="M548" s="26" t="s">
        <v>4547</v>
      </c>
      <c r="N548" s="26">
        <v>1222100</v>
      </c>
      <c r="O548" s="7">
        <f t="shared" si="24"/>
        <v>97768000</v>
      </c>
      <c r="P548" s="52">
        <v>0.08</v>
      </c>
      <c r="Q548" s="7">
        <f t="shared" si="25"/>
        <v>7821440</v>
      </c>
      <c r="R548" s="7">
        <f t="shared" si="26"/>
        <v>105589440</v>
      </c>
      <c r="S548" s="23">
        <v>587</v>
      </c>
      <c r="T548" s="23"/>
      <c r="U548" s="23"/>
      <c r="V548" s="23"/>
      <c r="W548" s="74"/>
    </row>
    <row r="549" spans="1:23" x14ac:dyDescent="0.25">
      <c r="A549" s="81">
        <v>45357</v>
      </c>
      <c r="B549" s="6" t="s">
        <v>2708</v>
      </c>
      <c r="C549" s="100" t="s">
        <v>5390</v>
      </c>
      <c r="D549" s="21" t="s">
        <v>4554</v>
      </c>
      <c r="E549" s="23" t="s">
        <v>488</v>
      </c>
      <c r="F549" s="27" t="str">
        <f>IF(E549="","",INDEX(DM_HANG_HOA!B:B,MATCH(E549,DM_HANG_HOA!A:A,0)))</f>
        <v>Busbar dùng cho MCCB 80A - 250A</v>
      </c>
      <c r="G549" s="26" t="s">
        <v>4545</v>
      </c>
      <c r="H549" s="27" t="str">
        <f>IF(G549="","",INDEX(DM_DOI_TUONG!C:C,MATCH(G549,DM_DOI_TUONG!B:B,0)))</f>
        <v>Công ty CP Tuấn Ân Long An</v>
      </c>
      <c r="I549" s="69" t="str">
        <f>IFERROR(INDEX(DM_NGHIEP_VU!D:D,MATCH(J549&amp;K549,DM_NGHIEP_VU!G:G,0)),"")</f>
        <v>Nhập kho - nhập mua hàng ghi nhận công nợ</v>
      </c>
      <c r="J549" s="29" t="s">
        <v>4977</v>
      </c>
      <c r="K549" s="29" t="s">
        <v>4494</v>
      </c>
      <c r="L549" s="26">
        <v>80</v>
      </c>
      <c r="M549" s="26" t="s">
        <v>4547</v>
      </c>
      <c r="N549" s="26">
        <v>114700</v>
      </c>
      <c r="O549" s="7">
        <f t="shared" si="24"/>
        <v>9176000</v>
      </c>
      <c r="P549" s="52">
        <v>0.1</v>
      </c>
      <c r="Q549" s="7">
        <f t="shared" si="25"/>
        <v>917600</v>
      </c>
      <c r="R549" s="7">
        <f t="shared" si="26"/>
        <v>10093600</v>
      </c>
      <c r="S549" s="23">
        <v>588</v>
      </c>
      <c r="T549" s="23"/>
      <c r="U549" s="23"/>
      <c r="V549" s="23"/>
      <c r="W549" s="74"/>
    </row>
    <row r="550" spans="1:23" x14ac:dyDescent="0.25">
      <c r="A550" s="81">
        <v>45357</v>
      </c>
      <c r="B550" s="6" t="s">
        <v>2708</v>
      </c>
      <c r="C550" s="100" t="s">
        <v>5390</v>
      </c>
      <c r="D550" s="21" t="s">
        <v>4554</v>
      </c>
      <c r="E550" s="23" t="s">
        <v>516</v>
      </c>
      <c r="F550" s="27" t="str">
        <f>IF(E550="","",INDEX(DM_HANG_HOA!B:B,MATCH(E550,DM_HANG_HOA!A:A,0)))</f>
        <v>Boulon 8 x 30 + tán + londel (nhúng kẽm)</v>
      </c>
      <c r="G550" s="26" t="s">
        <v>4545</v>
      </c>
      <c r="H550" s="27" t="str">
        <f>IF(G550="","",INDEX(DM_DOI_TUONG!C:C,MATCH(G550,DM_DOI_TUONG!B:B,0)))</f>
        <v>Công ty CP Tuấn Ân Long An</v>
      </c>
      <c r="I550" s="69" t="str">
        <f>IFERROR(INDEX(DM_NGHIEP_VU!D:D,MATCH(J550&amp;K550,DM_NGHIEP_VU!G:G,0)),"")</f>
        <v>Nhập kho - nhập mua hàng ghi nhận công nợ</v>
      </c>
      <c r="J550" s="29" t="s">
        <v>4977</v>
      </c>
      <c r="K550" s="29" t="s">
        <v>4494</v>
      </c>
      <c r="L550" s="26">
        <v>480</v>
      </c>
      <c r="M550" s="26" t="s">
        <v>4547</v>
      </c>
      <c r="N550" s="26">
        <v>1100</v>
      </c>
      <c r="O550" s="7">
        <f t="shared" si="24"/>
        <v>528000</v>
      </c>
      <c r="P550" s="52">
        <v>0.1</v>
      </c>
      <c r="Q550" s="7">
        <f t="shared" si="25"/>
        <v>52800</v>
      </c>
      <c r="R550" s="7">
        <f t="shared" si="26"/>
        <v>580800</v>
      </c>
      <c r="S550" s="23">
        <v>588</v>
      </c>
      <c r="T550" s="23"/>
      <c r="U550" s="23"/>
      <c r="V550" s="23"/>
      <c r="W550" s="74"/>
    </row>
    <row r="551" spans="1:23" x14ac:dyDescent="0.25">
      <c r="A551" s="81">
        <v>45357</v>
      </c>
      <c r="B551" s="6" t="s">
        <v>2708</v>
      </c>
      <c r="C551" s="100" t="s">
        <v>5390</v>
      </c>
      <c r="D551" s="21" t="s">
        <v>4554</v>
      </c>
      <c r="E551" s="23" t="s">
        <v>507</v>
      </c>
      <c r="F551" s="27" t="str">
        <f>IF(E551="","",INDEX(DM_HANG_HOA!B:B,MATCH(E551,DM_HANG_HOA!A:A,0)))</f>
        <v>MCCB 3P, 400V, 320A, 70KA</v>
      </c>
      <c r="G551" s="26" t="s">
        <v>4545</v>
      </c>
      <c r="H551" s="27" t="str">
        <f>IF(G551="","",INDEX(DM_DOI_TUONG!C:C,MATCH(G551,DM_DOI_TUONG!B:B,0)))</f>
        <v>Công ty CP Tuấn Ân Long An</v>
      </c>
      <c r="I551" s="69" t="str">
        <f>IFERROR(INDEX(DM_NGHIEP_VU!D:D,MATCH(J551&amp;K551,DM_NGHIEP_VU!G:G,0)),"")</f>
        <v>Nhập kho - nhập mua hàng ghi nhận công nợ</v>
      </c>
      <c r="J551" s="29" t="s">
        <v>4977</v>
      </c>
      <c r="K551" s="29" t="s">
        <v>4494</v>
      </c>
      <c r="L551" s="26">
        <v>10</v>
      </c>
      <c r="M551" s="26" t="s">
        <v>4547</v>
      </c>
      <c r="N551" s="26">
        <v>5252000</v>
      </c>
      <c r="O551" s="7">
        <f t="shared" si="24"/>
        <v>52520000</v>
      </c>
      <c r="P551" s="52">
        <v>0.08</v>
      </c>
      <c r="Q551" s="7">
        <f t="shared" si="25"/>
        <v>4201600</v>
      </c>
      <c r="R551" s="7">
        <f t="shared" si="26"/>
        <v>56721600</v>
      </c>
      <c r="S551" s="23">
        <v>587</v>
      </c>
      <c r="T551" s="23"/>
      <c r="U551" s="23"/>
      <c r="V551" s="23"/>
      <c r="W551" s="74"/>
    </row>
    <row r="552" spans="1:23" x14ac:dyDescent="0.25">
      <c r="A552" s="81">
        <v>45357</v>
      </c>
      <c r="B552" s="6" t="s">
        <v>2708</v>
      </c>
      <c r="C552" s="100" t="s">
        <v>5390</v>
      </c>
      <c r="D552" s="21" t="s">
        <v>4554</v>
      </c>
      <c r="E552" s="23" t="s">
        <v>491</v>
      </c>
      <c r="F552" s="27" t="str">
        <f>IF(E552="","",INDEX(DM_HANG_HOA!B:B,MATCH(E552,DM_HANG_HOA!A:A,0)))</f>
        <v>Busbar dùng cho MCCB 400A - 630A</v>
      </c>
      <c r="G552" s="26" t="s">
        <v>4545</v>
      </c>
      <c r="H552" s="27" t="str">
        <f>IF(G552="","",INDEX(DM_DOI_TUONG!C:C,MATCH(G552,DM_DOI_TUONG!B:B,0)))</f>
        <v>Công ty CP Tuấn Ân Long An</v>
      </c>
      <c r="I552" s="69" t="str">
        <f>IFERROR(INDEX(DM_NGHIEP_VU!D:D,MATCH(J552&amp;K552,DM_NGHIEP_VU!G:G,0)),"")</f>
        <v>Nhập kho - nhập mua hàng ghi nhận công nợ</v>
      </c>
      <c r="J552" s="29" t="s">
        <v>4977</v>
      </c>
      <c r="K552" s="29" t="s">
        <v>4494</v>
      </c>
      <c r="L552" s="26">
        <v>10</v>
      </c>
      <c r="M552" s="26" t="s">
        <v>4547</v>
      </c>
      <c r="N552" s="26">
        <v>344600</v>
      </c>
      <c r="O552" s="7">
        <f t="shared" si="24"/>
        <v>3446000</v>
      </c>
      <c r="P552" s="52">
        <v>0.1</v>
      </c>
      <c r="Q552" s="7">
        <f t="shared" si="25"/>
        <v>344600</v>
      </c>
      <c r="R552" s="7">
        <f t="shared" si="26"/>
        <v>3790600</v>
      </c>
      <c r="S552" s="23">
        <v>588</v>
      </c>
      <c r="T552" s="23"/>
      <c r="U552" s="23"/>
      <c r="V552" s="23"/>
      <c r="W552" s="74"/>
    </row>
    <row r="553" spans="1:23" x14ac:dyDescent="0.25">
      <c r="A553" s="81">
        <v>45357</v>
      </c>
      <c r="B553" s="6" t="s">
        <v>2708</v>
      </c>
      <c r="C553" s="100" t="s">
        <v>5390</v>
      </c>
      <c r="D553" s="21" t="s">
        <v>4554</v>
      </c>
      <c r="E553" s="23" t="s">
        <v>512</v>
      </c>
      <c r="F553" s="27" t="str">
        <f>IF(E553="","",INDEX(DM_HANG_HOA!B:B,MATCH(E553,DM_HANG_HOA!A:A,0)))</f>
        <v>Boulon 10 X 40 + tán + londel nhúng kẽm</v>
      </c>
      <c r="G553" s="26" t="s">
        <v>4545</v>
      </c>
      <c r="H553" s="27" t="str">
        <f>IF(G553="","",INDEX(DM_DOI_TUONG!C:C,MATCH(G553,DM_DOI_TUONG!B:B,0)))</f>
        <v>Công ty CP Tuấn Ân Long An</v>
      </c>
      <c r="I553" s="69" t="str">
        <f>IFERROR(INDEX(DM_NGHIEP_VU!D:D,MATCH(J553&amp;K553,DM_NGHIEP_VU!G:G,0)),"")</f>
        <v>Nhập kho - nhập mua hàng ghi nhận công nợ</v>
      </c>
      <c r="J553" s="29" t="s">
        <v>4977</v>
      </c>
      <c r="K553" s="29" t="s">
        <v>4494</v>
      </c>
      <c r="L553" s="26">
        <v>60</v>
      </c>
      <c r="M553" s="26" t="s">
        <v>4547</v>
      </c>
      <c r="N553" s="26">
        <v>2300</v>
      </c>
      <c r="O553" s="7">
        <f t="shared" si="24"/>
        <v>138000</v>
      </c>
      <c r="P553" s="52">
        <v>0.1</v>
      </c>
      <c r="Q553" s="7">
        <f t="shared" si="25"/>
        <v>13800</v>
      </c>
      <c r="R553" s="7">
        <f t="shared" si="26"/>
        <v>151800</v>
      </c>
      <c r="S553" s="23">
        <v>588</v>
      </c>
      <c r="T553" s="23"/>
      <c r="U553" s="23"/>
      <c r="V553" s="23"/>
      <c r="W553" s="74"/>
    </row>
    <row r="554" spans="1:23" x14ac:dyDescent="0.25">
      <c r="A554" s="81">
        <v>45357</v>
      </c>
      <c r="B554" s="6" t="s">
        <v>2708</v>
      </c>
      <c r="C554" s="100" t="s">
        <v>5390</v>
      </c>
      <c r="D554" s="21" t="s">
        <v>4554</v>
      </c>
      <c r="E554" s="23" t="s">
        <v>1450</v>
      </c>
      <c r="F554" s="27" t="str">
        <f>IF(E554="","",INDEX(DM_HANG_HOA!B:B,MATCH(E554,DM_HANG_HOA!A:A,0)))</f>
        <v>Cosse ép Cu 240mm2-2N dài 160mm chiều dài ép dây 58mm</v>
      </c>
      <c r="G554" s="26" t="s">
        <v>4545</v>
      </c>
      <c r="H554" s="27" t="str">
        <f>IF(G554="","",INDEX(DM_DOI_TUONG!C:C,MATCH(G554,DM_DOI_TUONG!B:B,0)))</f>
        <v>Công ty CP Tuấn Ân Long An</v>
      </c>
      <c r="I554" s="69" t="str">
        <f>IFERROR(INDEX(DM_NGHIEP_VU!D:D,MATCH(J554&amp;K554,DM_NGHIEP_VU!G:G,0)),"")</f>
        <v>Nhập kho - nhập mua hàng ghi nhận công nợ</v>
      </c>
      <c r="J554" s="29" t="s">
        <v>4977</v>
      </c>
      <c r="K554" s="29" t="s">
        <v>4494</v>
      </c>
      <c r="L554" s="26">
        <v>200</v>
      </c>
      <c r="M554" s="26" t="s">
        <v>4547</v>
      </c>
      <c r="N554" s="26">
        <v>152400</v>
      </c>
      <c r="O554" s="7">
        <f t="shared" si="24"/>
        <v>30480000</v>
      </c>
      <c r="P554" s="52">
        <v>0.1</v>
      </c>
      <c r="Q554" s="7">
        <f t="shared" si="25"/>
        <v>3048000</v>
      </c>
      <c r="R554" s="7">
        <f t="shared" si="26"/>
        <v>33528000</v>
      </c>
      <c r="S554" s="23">
        <v>588</v>
      </c>
      <c r="T554" s="23"/>
      <c r="U554" s="23"/>
      <c r="V554" s="23"/>
      <c r="W554" s="74"/>
    </row>
    <row r="555" spans="1:23" x14ac:dyDescent="0.25">
      <c r="A555" s="81">
        <v>45357</v>
      </c>
      <c r="B555" s="6" t="s">
        <v>2708</v>
      </c>
      <c r="C555" s="100" t="s">
        <v>5390</v>
      </c>
      <c r="D555" s="21" t="s">
        <v>4554</v>
      </c>
      <c r="E555" s="23" t="s">
        <v>1454</v>
      </c>
      <c r="F555" s="27" t="str">
        <f>IF(E555="","",INDEX(DM_HANG_HOA!B:B,MATCH(E555,DM_HANG_HOA!A:A,0)))</f>
        <v>Cosse ép Cu 300mm2-2N dài 175mm chiều dài ép dây 70mm</v>
      </c>
      <c r="G555" s="26" t="s">
        <v>4545</v>
      </c>
      <c r="H555" s="27" t="str">
        <f>IF(G555="","",INDEX(DM_DOI_TUONG!C:C,MATCH(G555,DM_DOI_TUONG!B:B,0)))</f>
        <v>Công ty CP Tuấn Ân Long An</v>
      </c>
      <c r="I555" s="69" t="str">
        <f>IFERROR(INDEX(DM_NGHIEP_VU!D:D,MATCH(J555&amp;K555,DM_NGHIEP_VU!G:G,0)),"")</f>
        <v>Nhập kho - nhập mua hàng ghi nhận công nợ</v>
      </c>
      <c r="J555" s="29" t="s">
        <v>4977</v>
      </c>
      <c r="K555" s="29" t="s">
        <v>4494</v>
      </c>
      <c r="L555" s="26">
        <v>100</v>
      </c>
      <c r="M555" s="26" t="s">
        <v>4547</v>
      </c>
      <c r="N555" s="26">
        <v>230600</v>
      </c>
      <c r="O555" s="7">
        <f t="shared" si="24"/>
        <v>23060000</v>
      </c>
      <c r="P555" s="52">
        <v>0.1</v>
      </c>
      <c r="Q555" s="7">
        <f t="shared" si="25"/>
        <v>2306000</v>
      </c>
      <c r="R555" s="7">
        <f t="shared" si="26"/>
        <v>25366000</v>
      </c>
      <c r="S555" s="23">
        <v>588</v>
      </c>
      <c r="T555" s="23"/>
      <c r="U555" s="23"/>
      <c r="V555" s="23"/>
      <c r="W555" s="74"/>
    </row>
    <row r="556" spans="1:23" x14ac:dyDescent="0.25">
      <c r="A556" s="81">
        <v>45358</v>
      </c>
      <c r="B556" s="6" t="s">
        <v>2708</v>
      </c>
      <c r="C556" s="100" t="s">
        <v>5391</v>
      </c>
      <c r="D556" s="21" t="s">
        <v>4554</v>
      </c>
      <c r="E556" s="23" t="s">
        <v>10</v>
      </c>
      <c r="F556" s="27" t="str">
        <f>IF(E556="","",INDEX(DM_HANG_HOA!B:B,MATCH(E556,DM_HANG_HOA!A:A,0)))</f>
        <v>Fuselink 15K - Tuấn Ân</v>
      </c>
      <c r="G556" s="26" t="s">
        <v>4545</v>
      </c>
      <c r="H556" s="27" t="str">
        <f>IF(G556="","",INDEX(DM_DOI_TUONG!C:C,MATCH(G556,DM_DOI_TUONG!B:B,0)))</f>
        <v>Công ty CP Tuấn Ân Long An</v>
      </c>
      <c r="I556" s="69" t="str">
        <f>IFERROR(INDEX(DM_NGHIEP_VU!D:D,MATCH(J556&amp;K556,DM_NGHIEP_VU!G:G,0)),"")</f>
        <v>Nhập kho - nhập mua hàng ghi nhận công nợ</v>
      </c>
      <c r="J556" s="29" t="s">
        <v>4977</v>
      </c>
      <c r="K556" s="29" t="s">
        <v>4494</v>
      </c>
      <c r="L556" s="26">
        <v>50</v>
      </c>
      <c r="M556" s="26" t="s">
        <v>4547</v>
      </c>
      <c r="N556" s="26">
        <v>23900</v>
      </c>
      <c r="O556" s="7">
        <f t="shared" si="24"/>
        <v>1195000</v>
      </c>
      <c r="P556" s="52">
        <v>0.08</v>
      </c>
      <c r="Q556" s="7">
        <f t="shared" si="25"/>
        <v>95600</v>
      </c>
      <c r="R556" s="7">
        <f t="shared" si="26"/>
        <v>1290600</v>
      </c>
      <c r="S556" s="23">
        <v>549</v>
      </c>
      <c r="T556" s="23"/>
      <c r="U556" s="23"/>
      <c r="V556" s="23"/>
      <c r="W556" s="74"/>
    </row>
    <row r="557" spans="1:23" x14ac:dyDescent="0.25">
      <c r="A557" s="81">
        <v>45358</v>
      </c>
      <c r="B557" s="6" t="s">
        <v>2708</v>
      </c>
      <c r="C557" s="100" t="s">
        <v>5391</v>
      </c>
      <c r="D557" s="21" t="s">
        <v>4554</v>
      </c>
      <c r="E557" s="23" t="s">
        <v>110</v>
      </c>
      <c r="F557" s="27" t="str">
        <f>IF(E557="","",INDEX(DM_HANG_HOA!B:B,MATCH(E557,DM_HANG_HOA!A:A,0)))</f>
        <v>DS 1 pha 630A - 24Kv-150 KV BIL, OD, polymer</v>
      </c>
      <c r="G557" s="26" t="s">
        <v>4545</v>
      </c>
      <c r="H557" s="27" t="str">
        <f>IF(G557="","",INDEX(DM_DOI_TUONG!C:C,MATCH(G557,DM_DOI_TUONG!B:B,0)))</f>
        <v>Công ty CP Tuấn Ân Long An</v>
      </c>
      <c r="I557" s="69" t="str">
        <f>IFERROR(INDEX(DM_NGHIEP_VU!D:D,MATCH(J557&amp;K557,DM_NGHIEP_VU!G:G,0)),"")</f>
        <v>Nhập kho - nhập mua hàng ghi nhận công nợ</v>
      </c>
      <c r="J557" s="29" t="s">
        <v>4977</v>
      </c>
      <c r="K557" s="29" t="s">
        <v>4494</v>
      </c>
      <c r="L557" s="26">
        <v>3</v>
      </c>
      <c r="M557" s="26" t="s">
        <v>4547</v>
      </c>
      <c r="N557" s="26">
        <v>1701800</v>
      </c>
      <c r="O557" s="7">
        <f t="shared" si="24"/>
        <v>5105400</v>
      </c>
      <c r="P557" s="52">
        <v>0.08</v>
      </c>
      <c r="Q557" s="7">
        <f t="shared" si="25"/>
        <v>408432</v>
      </c>
      <c r="R557" s="7">
        <f t="shared" si="26"/>
        <v>5513832</v>
      </c>
      <c r="S557" s="23">
        <v>549</v>
      </c>
      <c r="T557" s="23"/>
      <c r="U557" s="23"/>
      <c r="V557" s="23"/>
      <c r="W557" s="74"/>
    </row>
    <row r="558" spans="1:23" x14ac:dyDescent="0.25">
      <c r="A558" s="81">
        <v>45358</v>
      </c>
      <c r="B558" s="6" t="s">
        <v>2708</v>
      </c>
      <c r="C558" s="100" t="s">
        <v>5391</v>
      </c>
      <c r="D558" s="21" t="s">
        <v>4554</v>
      </c>
      <c r="E558" s="23" t="s">
        <v>199</v>
      </c>
      <c r="F558" s="27" t="str">
        <f>IF(E558="","",INDEX(DM_HANG_HOA!B:B,MATCH(E558,DM_HANG_HOA!A:A,0)))</f>
        <v>Pin post/Line post 24Kv- 680, Polymer có kẹp (không ty)</v>
      </c>
      <c r="G558" s="26" t="s">
        <v>4545</v>
      </c>
      <c r="H558" s="27" t="str">
        <f>IF(G558="","",INDEX(DM_DOI_TUONG!C:C,MATCH(G558,DM_DOI_TUONG!B:B,0)))</f>
        <v>Công ty CP Tuấn Ân Long An</v>
      </c>
      <c r="I558" s="69" t="str">
        <f>IFERROR(INDEX(DM_NGHIEP_VU!D:D,MATCH(J558&amp;K558,DM_NGHIEP_VU!G:G,0)),"")</f>
        <v>Nhập kho - nhập mua hàng ghi nhận công nợ</v>
      </c>
      <c r="J558" s="29" t="s">
        <v>4977</v>
      </c>
      <c r="K558" s="29" t="s">
        <v>4494</v>
      </c>
      <c r="L558" s="26">
        <v>60</v>
      </c>
      <c r="M558" s="26" t="s">
        <v>4547</v>
      </c>
      <c r="N558" s="26">
        <v>197400</v>
      </c>
      <c r="O558" s="7">
        <f t="shared" si="24"/>
        <v>11844000</v>
      </c>
      <c r="P558" s="52">
        <v>0.08</v>
      </c>
      <c r="Q558" s="7">
        <f t="shared" si="25"/>
        <v>947520</v>
      </c>
      <c r="R558" s="7">
        <f t="shared" si="26"/>
        <v>12791520</v>
      </c>
      <c r="S558" s="23">
        <v>549</v>
      </c>
      <c r="T558" s="23"/>
      <c r="U558" s="23"/>
      <c r="V558" s="23"/>
      <c r="W558" s="74"/>
    </row>
    <row r="559" spans="1:23" x14ac:dyDescent="0.25">
      <c r="A559" s="81">
        <v>45358</v>
      </c>
      <c r="B559" s="6" t="s">
        <v>2708</v>
      </c>
      <c r="C559" s="100" t="s">
        <v>5391</v>
      </c>
      <c r="D559" s="21" t="s">
        <v>4554</v>
      </c>
      <c r="E559" s="23" t="s">
        <v>203</v>
      </c>
      <c r="F559" s="27" t="str">
        <f>IF(E559="","",INDEX(DM_HANG_HOA!B:B,MATCH(E559,DM_HANG_HOA!A:A,0)))</f>
        <v>Ty Pin post/Line post 24Kv- 35Kv, M20 dài 180mm</v>
      </c>
      <c r="G559" s="26" t="s">
        <v>4545</v>
      </c>
      <c r="H559" s="27" t="str">
        <f>IF(G559="","",INDEX(DM_DOI_TUONG!C:C,MATCH(G559,DM_DOI_TUONG!B:B,0)))</f>
        <v>Công ty CP Tuấn Ân Long An</v>
      </c>
      <c r="I559" s="69" t="str">
        <f>IFERROR(INDEX(DM_NGHIEP_VU!D:D,MATCH(J559&amp;K559,DM_NGHIEP_VU!G:G,0)),"")</f>
        <v>Nhập kho - nhập mua hàng ghi nhận công nợ</v>
      </c>
      <c r="J559" s="29" t="s">
        <v>4977</v>
      </c>
      <c r="K559" s="29" t="s">
        <v>4494</v>
      </c>
      <c r="L559" s="26">
        <v>60</v>
      </c>
      <c r="M559" s="26" t="s">
        <v>4547</v>
      </c>
      <c r="N559" s="26">
        <v>35400</v>
      </c>
      <c r="O559" s="7">
        <f t="shared" si="24"/>
        <v>2124000</v>
      </c>
      <c r="P559" s="52">
        <v>0.1</v>
      </c>
      <c r="Q559" s="7">
        <f t="shared" si="25"/>
        <v>212400</v>
      </c>
      <c r="R559" s="7">
        <f t="shared" si="26"/>
        <v>2336400</v>
      </c>
      <c r="S559" s="23">
        <v>550</v>
      </c>
      <c r="T559" s="23"/>
      <c r="U559" s="23"/>
      <c r="V559" s="23"/>
      <c r="W559" s="74"/>
    </row>
    <row r="560" spans="1:23" x14ac:dyDescent="0.25">
      <c r="A560" s="81">
        <v>45358</v>
      </c>
      <c r="B560" s="6" t="s">
        <v>2708</v>
      </c>
      <c r="C560" s="100" t="s">
        <v>5391</v>
      </c>
      <c r="D560" s="21" t="s">
        <v>4554</v>
      </c>
      <c r="E560" s="23" t="s">
        <v>894</v>
      </c>
      <c r="F560" s="27" t="str">
        <f>IF(E560="","",INDEX(DM_HANG_HOA!B:B,MATCH(E560,DM_HANG_HOA!A:A,0)))</f>
        <v>Khóa đai A200</v>
      </c>
      <c r="G560" s="26" t="s">
        <v>4545</v>
      </c>
      <c r="H560" s="27" t="str">
        <f>IF(G560="","",INDEX(DM_DOI_TUONG!C:C,MATCH(G560,DM_DOI_TUONG!B:B,0)))</f>
        <v>Công ty CP Tuấn Ân Long An</v>
      </c>
      <c r="I560" s="69" t="str">
        <f>IFERROR(INDEX(DM_NGHIEP_VU!D:D,MATCH(J560&amp;K560,DM_NGHIEP_VU!G:G,0)),"")</f>
        <v>Nhập kho - nhập mua hàng ghi nhận công nợ</v>
      </c>
      <c r="J560" s="29" t="s">
        <v>4977</v>
      </c>
      <c r="K560" s="29" t="s">
        <v>4494</v>
      </c>
      <c r="L560" s="26">
        <v>2000</v>
      </c>
      <c r="M560" s="26" t="s">
        <v>4547</v>
      </c>
      <c r="N560" s="26">
        <v>1000</v>
      </c>
      <c r="O560" s="7">
        <f t="shared" si="24"/>
        <v>2000000</v>
      </c>
      <c r="P560" s="52">
        <v>0.1</v>
      </c>
      <c r="Q560" s="7">
        <f t="shared" si="25"/>
        <v>200000</v>
      </c>
      <c r="R560" s="7">
        <f t="shared" si="26"/>
        <v>2200000</v>
      </c>
      <c r="S560" s="23">
        <v>550</v>
      </c>
      <c r="T560" s="23"/>
      <c r="U560" s="23"/>
      <c r="V560" s="23"/>
      <c r="W560" s="74"/>
    </row>
    <row r="561" spans="1:23" x14ac:dyDescent="0.25">
      <c r="A561" s="81">
        <v>45358</v>
      </c>
      <c r="B561" s="6" t="s">
        <v>2708</v>
      </c>
      <c r="C561" s="100" t="s">
        <v>5391</v>
      </c>
      <c r="D561" s="21" t="s">
        <v>4554</v>
      </c>
      <c r="E561" s="23" t="s">
        <v>1101</v>
      </c>
      <c r="F561" s="27" t="str">
        <f>IF(E561="","",INDEX(DM_HANG_HOA!B:B,MATCH(E561,DM_HANG_HOA!A:A,0)))</f>
        <v>Cosse ép Cu-Al  70mm2-N-TA dài 72mm chiều dài ép dây 38mm</v>
      </c>
      <c r="G561" s="26" t="s">
        <v>4545</v>
      </c>
      <c r="H561" s="27" t="str">
        <f>IF(G561="","",INDEX(DM_DOI_TUONG!C:C,MATCH(G561,DM_DOI_TUONG!B:B,0)))</f>
        <v>Công ty CP Tuấn Ân Long An</v>
      </c>
      <c r="I561" s="69" t="str">
        <f>IFERROR(INDEX(DM_NGHIEP_VU!D:D,MATCH(J561&amp;K561,DM_NGHIEP_VU!G:G,0)),"")</f>
        <v>Nhập kho - nhập mua hàng ghi nhận công nợ</v>
      </c>
      <c r="J561" s="29" t="s">
        <v>4977</v>
      </c>
      <c r="K561" s="29" t="s">
        <v>4494</v>
      </c>
      <c r="L561" s="26">
        <v>100</v>
      </c>
      <c r="M561" s="26" t="s">
        <v>4547</v>
      </c>
      <c r="N561" s="26">
        <v>23300</v>
      </c>
      <c r="O561" s="7">
        <f t="shared" si="24"/>
        <v>2330000</v>
      </c>
      <c r="P561" s="52">
        <v>0.1</v>
      </c>
      <c r="Q561" s="7">
        <f t="shared" si="25"/>
        <v>233000</v>
      </c>
      <c r="R561" s="7">
        <f t="shared" si="26"/>
        <v>2563000</v>
      </c>
      <c r="S561" s="23">
        <v>550</v>
      </c>
      <c r="T561" s="23"/>
      <c r="U561" s="23"/>
      <c r="V561" s="23"/>
      <c r="W561" s="74"/>
    </row>
    <row r="562" spans="1:23" x14ac:dyDescent="0.25">
      <c r="A562" s="81">
        <v>45358</v>
      </c>
      <c r="B562" s="6" t="s">
        <v>2708</v>
      </c>
      <c r="C562" s="100" t="s">
        <v>5391</v>
      </c>
      <c r="D562" s="21" t="s">
        <v>4554</v>
      </c>
      <c r="E562" s="23" t="s">
        <v>1121</v>
      </c>
      <c r="F562" s="27" t="str">
        <f>IF(E562="","",INDEX(DM_HANG_HOA!B:B,MATCH(E562,DM_HANG_HOA!A:A,0)))</f>
        <v>Cosse ép Cu-Al  240mm2-N-TA dài 115mm chiều dài ép dây 58mm</v>
      </c>
      <c r="G562" s="26" t="s">
        <v>4545</v>
      </c>
      <c r="H562" s="27" t="str">
        <f>IF(G562="","",INDEX(DM_DOI_TUONG!C:C,MATCH(G562,DM_DOI_TUONG!B:B,0)))</f>
        <v>Công ty CP Tuấn Ân Long An</v>
      </c>
      <c r="I562" s="69" t="str">
        <f>IFERROR(INDEX(DM_NGHIEP_VU!D:D,MATCH(J562&amp;K562,DM_NGHIEP_VU!G:G,0)),"")</f>
        <v>Nhập kho - nhập mua hàng ghi nhận công nợ</v>
      </c>
      <c r="J562" s="29" t="s">
        <v>4977</v>
      </c>
      <c r="K562" s="29" t="s">
        <v>4494</v>
      </c>
      <c r="L562" s="26">
        <v>50</v>
      </c>
      <c r="M562" s="26" t="s">
        <v>4547</v>
      </c>
      <c r="N562" s="26">
        <v>103000</v>
      </c>
      <c r="O562" s="7">
        <f t="shared" si="24"/>
        <v>5150000</v>
      </c>
      <c r="P562" s="52">
        <v>0.1</v>
      </c>
      <c r="Q562" s="7">
        <f t="shared" si="25"/>
        <v>515000</v>
      </c>
      <c r="R562" s="7">
        <f t="shared" si="26"/>
        <v>5665000</v>
      </c>
      <c r="S562" s="23">
        <v>550</v>
      </c>
      <c r="T562" s="23"/>
      <c r="U562" s="23"/>
      <c r="V562" s="23"/>
      <c r="W562" s="74"/>
    </row>
    <row r="563" spans="1:23" x14ac:dyDescent="0.25">
      <c r="A563" s="81">
        <v>45358</v>
      </c>
      <c r="B563" s="6" t="s">
        <v>2708</v>
      </c>
      <c r="C563" s="100" t="s">
        <v>5391</v>
      </c>
      <c r="D563" s="21" t="s">
        <v>4554</v>
      </c>
      <c r="E563" s="23" t="s">
        <v>1165</v>
      </c>
      <c r="F563" s="27" t="str">
        <f>IF(E563="","",INDEX(DM_HANG_HOA!B:B,MATCH(E563,DM_HANG_HOA!A:A,0)))</f>
        <v>Cosse ép Cu-Al  185mm2-2N-TA dài 151mm chiều dài ép dây 52mm</v>
      </c>
      <c r="G563" s="26" t="s">
        <v>4545</v>
      </c>
      <c r="H563" s="27" t="str">
        <f>IF(G563="","",INDEX(DM_DOI_TUONG!C:C,MATCH(G563,DM_DOI_TUONG!B:B,0)))</f>
        <v>Công ty CP Tuấn Ân Long An</v>
      </c>
      <c r="I563" s="69" t="str">
        <f>IFERROR(INDEX(DM_NGHIEP_VU!D:D,MATCH(J563&amp;K563,DM_NGHIEP_VU!G:G,0)),"")</f>
        <v>Nhập kho - nhập mua hàng ghi nhận công nợ</v>
      </c>
      <c r="J563" s="29" t="s">
        <v>4977</v>
      </c>
      <c r="K563" s="29" t="s">
        <v>4494</v>
      </c>
      <c r="L563" s="26">
        <v>20</v>
      </c>
      <c r="M563" s="26" t="s">
        <v>4547</v>
      </c>
      <c r="N563" s="26">
        <v>103400</v>
      </c>
      <c r="O563" s="7">
        <f t="shared" si="24"/>
        <v>2068000</v>
      </c>
      <c r="P563" s="52">
        <v>0.1</v>
      </c>
      <c r="Q563" s="7">
        <f t="shared" si="25"/>
        <v>206800</v>
      </c>
      <c r="R563" s="7">
        <f t="shared" si="26"/>
        <v>2274800</v>
      </c>
      <c r="S563" s="23">
        <v>550</v>
      </c>
      <c r="T563" s="23"/>
      <c r="U563" s="23"/>
      <c r="V563" s="23"/>
      <c r="W563" s="74"/>
    </row>
    <row r="564" spans="1:23" x14ac:dyDescent="0.25">
      <c r="A564" s="81">
        <v>45358</v>
      </c>
      <c r="B564" s="6" t="s">
        <v>2708</v>
      </c>
      <c r="C564" s="100" t="s">
        <v>5391</v>
      </c>
      <c r="D564" s="21" t="s">
        <v>4554</v>
      </c>
      <c r="E564" s="23" t="s">
        <v>1169</v>
      </c>
      <c r="F564" s="27" t="str">
        <f>IF(E564="","",INDEX(DM_HANG_HOA!B:B,MATCH(E564,DM_HANG_HOA!A:A,0)))</f>
        <v>Cosse ép Cu-Al  240mm2-2N-TA dài 160mm chiều dài ép dây 58mm</v>
      </c>
      <c r="G564" s="26" t="s">
        <v>4545</v>
      </c>
      <c r="H564" s="27" t="str">
        <f>IF(G564="","",INDEX(DM_DOI_TUONG!C:C,MATCH(G564,DM_DOI_TUONG!B:B,0)))</f>
        <v>Công ty CP Tuấn Ân Long An</v>
      </c>
      <c r="I564" s="69" t="str">
        <f>IFERROR(INDEX(DM_NGHIEP_VU!D:D,MATCH(J564&amp;K564,DM_NGHIEP_VU!G:G,0)),"")</f>
        <v>Nhập kho - nhập mua hàng ghi nhận công nợ</v>
      </c>
      <c r="J564" s="29" t="s">
        <v>4977</v>
      </c>
      <c r="K564" s="29" t="s">
        <v>4494</v>
      </c>
      <c r="L564" s="26">
        <v>9</v>
      </c>
      <c r="M564" s="26" t="s">
        <v>4547</v>
      </c>
      <c r="N564" s="26">
        <v>138600</v>
      </c>
      <c r="O564" s="7">
        <f t="shared" si="24"/>
        <v>1247400</v>
      </c>
      <c r="P564" s="52">
        <v>0.1</v>
      </c>
      <c r="Q564" s="7">
        <f t="shared" si="25"/>
        <v>124740</v>
      </c>
      <c r="R564" s="7">
        <f t="shared" si="26"/>
        <v>1372140</v>
      </c>
      <c r="S564" s="23">
        <v>550</v>
      </c>
      <c r="T564" s="23"/>
      <c r="U564" s="23"/>
      <c r="V564" s="23"/>
      <c r="W564" s="74"/>
    </row>
    <row r="565" spans="1:23" x14ac:dyDescent="0.25">
      <c r="A565" s="81">
        <v>45358</v>
      </c>
      <c r="B565" s="6" t="s">
        <v>2708</v>
      </c>
      <c r="C565" s="100" t="s">
        <v>5391</v>
      </c>
      <c r="D565" s="21" t="s">
        <v>4554</v>
      </c>
      <c r="E565" s="23" t="s">
        <v>1217</v>
      </c>
      <c r="F565" s="27" t="str">
        <f>IF(E565="","",INDEX(DM_HANG_HOA!B:B,MATCH(E565,DM_HANG_HOA!A:A,0)))</f>
        <v>Nối ép đồng nhôm WR-379</v>
      </c>
      <c r="G565" s="26" t="s">
        <v>4545</v>
      </c>
      <c r="H565" s="27" t="str">
        <f>IF(G565="","",INDEX(DM_DOI_TUONG!C:C,MATCH(G565,DM_DOI_TUONG!B:B,0)))</f>
        <v>Công ty CP Tuấn Ân Long An</v>
      </c>
      <c r="I565" s="69" t="str">
        <f>IFERROR(INDEX(DM_NGHIEP_VU!D:D,MATCH(J565&amp;K565,DM_NGHIEP_VU!G:G,0)),"")</f>
        <v>Nhập kho - nhập mua hàng ghi nhận công nợ</v>
      </c>
      <c r="J565" s="29" t="s">
        <v>4977</v>
      </c>
      <c r="K565" s="29" t="s">
        <v>4494</v>
      </c>
      <c r="L565" s="26">
        <v>200</v>
      </c>
      <c r="M565" s="26" t="s">
        <v>4547</v>
      </c>
      <c r="N565" s="26">
        <v>10000</v>
      </c>
      <c r="O565" s="7">
        <f t="shared" si="24"/>
        <v>2000000</v>
      </c>
      <c r="P565" s="52">
        <v>0.1</v>
      </c>
      <c r="Q565" s="7">
        <f t="shared" si="25"/>
        <v>200000</v>
      </c>
      <c r="R565" s="7">
        <f t="shared" si="26"/>
        <v>2200000</v>
      </c>
      <c r="S565" s="23">
        <v>550</v>
      </c>
      <c r="T565" s="23"/>
      <c r="U565" s="23"/>
      <c r="V565" s="23"/>
      <c r="W565" s="74"/>
    </row>
    <row r="566" spans="1:23" x14ac:dyDescent="0.25">
      <c r="A566" s="81">
        <v>45358</v>
      </c>
      <c r="B566" s="6" t="s">
        <v>2708</v>
      </c>
      <c r="C566" s="100" t="s">
        <v>5391</v>
      </c>
      <c r="D566" s="21" t="s">
        <v>4554</v>
      </c>
      <c r="E566" s="23" t="s">
        <v>1225</v>
      </c>
      <c r="F566" s="27" t="str">
        <f>IF(E566="","",INDEX(DM_HANG_HOA!B:B,MATCH(E566,DM_HANG_HOA!A:A,0)))</f>
        <v>Nối ép đồng nhôm WR-835</v>
      </c>
      <c r="G566" s="26" t="s">
        <v>4545</v>
      </c>
      <c r="H566" s="27" t="str">
        <f>IF(G566="","",INDEX(DM_DOI_TUONG!C:C,MATCH(G566,DM_DOI_TUONG!B:B,0)))</f>
        <v>Công ty CP Tuấn Ân Long An</v>
      </c>
      <c r="I566" s="69" t="str">
        <f>IFERROR(INDEX(DM_NGHIEP_VU!D:D,MATCH(J566&amp;K566,DM_NGHIEP_VU!G:G,0)),"")</f>
        <v>Nhập kho - nhập mua hàng ghi nhận công nợ</v>
      </c>
      <c r="J566" s="29" t="s">
        <v>4977</v>
      </c>
      <c r="K566" s="29" t="s">
        <v>4494</v>
      </c>
      <c r="L566" s="26">
        <v>100</v>
      </c>
      <c r="M566" s="26" t="s">
        <v>4547</v>
      </c>
      <c r="N566" s="26">
        <v>19500</v>
      </c>
      <c r="O566" s="7">
        <f t="shared" si="24"/>
        <v>1950000</v>
      </c>
      <c r="P566" s="52">
        <v>0.1</v>
      </c>
      <c r="Q566" s="7">
        <f t="shared" si="25"/>
        <v>195000</v>
      </c>
      <c r="R566" s="7">
        <f t="shared" si="26"/>
        <v>2145000</v>
      </c>
      <c r="S566" s="23">
        <v>550</v>
      </c>
      <c r="T566" s="23"/>
      <c r="U566" s="23"/>
      <c r="V566" s="23"/>
      <c r="W566" s="74"/>
    </row>
    <row r="567" spans="1:23" x14ac:dyDescent="0.25">
      <c r="A567" s="81">
        <v>45358</v>
      </c>
      <c r="B567" s="6" t="s">
        <v>2708</v>
      </c>
      <c r="C567" s="100" t="s">
        <v>5391</v>
      </c>
      <c r="D567" s="21" t="s">
        <v>4554</v>
      </c>
      <c r="E567" s="23" t="s">
        <v>1320</v>
      </c>
      <c r="F567" s="27" t="str">
        <f>IF(E567="","",INDEX(DM_HANG_HOA!B:B,MATCH(E567,DM_HANG_HOA!A:A,0)))</f>
        <v>Kẹp quai 2/0 lọai ty, trung thế</v>
      </c>
      <c r="G567" s="26" t="s">
        <v>4545</v>
      </c>
      <c r="H567" s="27" t="str">
        <f>IF(G567="","",INDEX(DM_DOI_TUONG!C:C,MATCH(G567,DM_DOI_TUONG!B:B,0)))</f>
        <v>Công ty CP Tuấn Ân Long An</v>
      </c>
      <c r="I567" s="69" t="str">
        <f>IFERROR(INDEX(DM_NGHIEP_VU!D:D,MATCH(J567&amp;K567,DM_NGHIEP_VU!G:G,0)),"")</f>
        <v>Nhập kho - nhập mua hàng ghi nhận công nợ</v>
      </c>
      <c r="J567" s="29" t="s">
        <v>4977</v>
      </c>
      <c r="K567" s="29" t="s">
        <v>4494</v>
      </c>
      <c r="L567" s="26">
        <v>30</v>
      </c>
      <c r="M567" s="26" t="s">
        <v>4547</v>
      </c>
      <c r="N567" s="26">
        <v>184400</v>
      </c>
      <c r="O567" s="7">
        <f t="shared" si="24"/>
        <v>5532000</v>
      </c>
      <c r="P567" s="52">
        <v>0.1</v>
      </c>
      <c r="Q567" s="7">
        <f t="shared" si="25"/>
        <v>553200</v>
      </c>
      <c r="R567" s="7">
        <f t="shared" si="26"/>
        <v>6085200</v>
      </c>
      <c r="S567" s="23">
        <v>550</v>
      </c>
      <c r="T567" s="23"/>
      <c r="U567" s="23"/>
      <c r="V567" s="23"/>
      <c r="W567" s="74"/>
    </row>
    <row r="568" spans="1:23" x14ac:dyDescent="0.25">
      <c r="A568" s="81">
        <v>45358</v>
      </c>
      <c r="B568" s="6" t="s">
        <v>2708</v>
      </c>
      <c r="C568" s="100" t="s">
        <v>5391</v>
      </c>
      <c r="D568" s="21" t="s">
        <v>4554</v>
      </c>
      <c r="E568" s="23" t="s">
        <v>460</v>
      </c>
      <c r="F568" s="27" t="str">
        <f>IF(E568="","",INDEX(DM_HANG_HOA!B:B,MATCH(E568,DM_HANG_HOA!A:A,0)))</f>
        <v xml:space="preserve">MCB   2 pha 32A  - 6KA -TA </v>
      </c>
      <c r="G568" s="26" t="s">
        <v>4545</v>
      </c>
      <c r="H568" s="27" t="str">
        <f>IF(G568="","",INDEX(DM_DOI_TUONG!C:C,MATCH(G568,DM_DOI_TUONG!B:B,0)))</f>
        <v>Công ty CP Tuấn Ân Long An</v>
      </c>
      <c r="I568" s="69" t="str">
        <f>IFERROR(INDEX(DM_NGHIEP_VU!D:D,MATCH(J568&amp;K568,DM_NGHIEP_VU!G:G,0)),"")</f>
        <v>Nhập kho - nhập mua hàng ghi nhận công nợ</v>
      </c>
      <c r="J568" s="29" t="s">
        <v>4977</v>
      </c>
      <c r="K568" s="29" t="s">
        <v>4494</v>
      </c>
      <c r="L568" s="26">
        <v>450</v>
      </c>
      <c r="M568" s="26" t="s">
        <v>4547</v>
      </c>
      <c r="N568" s="26">
        <v>45600</v>
      </c>
      <c r="O568" s="7">
        <f t="shared" si="24"/>
        <v>20520000</v>
      </c>
      <c r="P568" s="52">
        <v>0.08</v>
      </c>
      <c r="Q568" s="7">
        <f t="shared" si="25"/>
        <v>1641600</v>
      </c>
      <c r="R568" s="7">
        <f t="shared" si="26"/>
        <v>22161600</v>
      </c>
      <c r="S568" s="23">
        <v>558</v>
      </c>
      <c r="T568" s="23"/>
      <c r="U568" s="23"/>
      <c r="V568" s="23"/>
      <c r="W568" s="74"/>
    </row>
    <row r="569" spans="1:23" x14ac:dyDescent="0.25">
      <c r="A569" s="81">
        <v>45358</v>
      </c>
      <c r="B569" s="6" t="s">
        <v>2708</v>
      </c>
      <c r="C569" s="100" t="s">
        <v>5391</v>
      </c>
      <c r="D569" s="21" t="s">
        <v>4554</v>
      </c>
      <c r="E569" s="23" t="s">
        <v>463</v>
      </c>
      <c r="F569" s="27" t="str">
        <f>IF(E569="","",INDEX(DM_HANG_HOA!B:B,MATCH(E569,DM_HANG_HOA!A:A,0)))</f>
        <v xml:space="preserve">MCB   2 pha 63A  - 6KA -TA </v>
      </c>
      <c r="G569" s="26" t="s">
        <v>4545</v>
      </c>
      <c r="H569" s="27" t="str">
        <f>IF(G569="","",INDEX(DM_DOI_TUONG!C:C,MATCH(G569,DM_DOI_TUONG!B:B,0)))</f>
        <v>Công ty CP Tuấn Ân Long An</v>
      </c>
      <c r="I569" s="69" t="str">
        <f>IFERROR(INDEX(DM_NGHIEP_VU!D:D,MATCH(J569&amp;K569,DM_NGHIEP_VU!G:G,0)),"")</f>
        <v>Nhập kho - nhập mua hàng ghi nhận công nợ</v>
      </c>
      <c r="J569" s="29" t="s">
        <v>4977</v>
      </c>
      <c r="K569" s="29" t="s">
        <v>4494</v>
      </c>
      <c r="L569" s="26">
        <v>300</v>
      </c>
      <c r="M569" s="26" t="s">
        <v>4547</v>
      </c>
      <c r="N569" s="26">
        <v>57300</v>
      </c>
      <c r="O569" s="7">
        <f t="shared" si="24"/>
        <v>17190000</v>
      </c>
      <c r="P569" s="52">
        <v>0.08</v>
      </c>
      <c r="Q569" s="7">
        <f t="shared" si="25"/>
        <v>1375200</v>
      </c>
      <c r="R569" s="7">
        <f t="shared" si="26"/>
        <v>18565200</v>
      </c>
      <c r="S569" s="23">
        <v>558</v>
      </c>
      <c r="T569" s="23"/>
      <c r="U569" s="23"/>
      <c r="V569" s="23"/>
      <c r="W569" s="74"/>
    </row>
    <row r="570" spans="1:23" x14ac:dyDescent="0.25">
      <c r="A570" s="81">
        <v>45358</v>
      </c>
      <c r="B570" s="6" t="s">
        <v>2708</v>
      </c>
      <c r="C570" s="100" t="s">
        <v>5391</v>
      </c>
      <c r="D570" s="21" t="s">
        <v>4554</v>
      </c>
      <c r="E570" s="23" t="s">
        <v>2518</v>
      </c>
      <c r="F570" s="27" t="str">
        <f>IF(E570="","",INDEX(DM_HANG_HOA!B:B,MATCH(E570,DM_HANG_HOA!A:A,0)))</f>
        <v>Giáp níu dây trần ADG1350, dài 905mm, 13,32 ÷ 13,73mm (95mm2)</v>
      </c>
      <c r="G570" s="26" t="s">
        <v>4545</v>
      </c>
      <c r="H570" s="27" t="str">
        <f>IF(G570="","",INDEX(DM_DOI_TUONG!C:C,MATCH(G570,DM_DOI_TUONG!B:B,0)))</f>
        <v>Công ty CP Tuấn Ân Long An</v>
      </c>
      <c r="I570" s="69" t="str">
        <f>IFERROR(INDEX(DM_NGHIEP_VU!D:D,MATCH(J570&amp;K570,DM_NGHIEP_VU!G:G,0)),"")</f>
        <v>Nhập kho - nhập mua hàng ghi nhận công nợ</v>
      </c>
      <c r="J570" s="29" t="s">
        <v>4977</v>
      </c>
      <c r="K570" s="29" t="s">
        <v>4494</v>
      </c>
      <c r="L570" s="26">
        <v>120</v>
      </c>
      <c r="M570" s="26" t="s">
        <v>4547</v>
      </c>
      <c r="N570" s="26">
        <v>56400</v>
      </c>
      <c r="O570" s="7">
        <f t="shared" si="24"/>
        <v>6768000</v>
      </c>
      <c r="P570" s="52">
        <v>0.1</v>
      </c>
      <c r="Q570" s="7">
        <f t="shared" si="25"/>
        <v>676800</v>
      </c>
      <c r="R570" s="7">
        <f t="shared" si="26"/>
        <v>7444800</v>
      </c>
      <c r="S570" s="23">
        <v>575</v>
      </c>
      <c r="T570" s="23"/>
      <c r="U570" s="23"/>
      <c r="V570" s="23"/>
      <c r="W570" s="74"/>
    </row>
    <row r="571" spans="1:23" x14ac:dyDescent="0.25">
      <c r="A571" s="81">
        <v>45358</v>
      </c>
      <c r="B571" s="6" t="s">
        <v>2708</v>
      </c>
      <c r="C571" s="100" t="s">
        <v>5391</v>
      </c>
      <c r="D571" s="21" t="s">
        <v>4554</v>
      </c>
      <c r="E571" s="23" t="s">
        <v>5336</v>
      </c>
      <c r="F571" s="27" t="str">
        <f>IF(E571="","",INDEX(DM_HANG_HOA!B:B,MATCH(E571,DM_HANG_HOA!A:A,0)))</f>
        <v>Cosse ép Cu 25mm2-N dài 64mm, chiều dài ép dây 20mm (lỗ phi 16.5)</v>
      </c>
      <c r="G571" s="26" t="s">
        <v>4545</v>
      </c>
      <c r="H571" s="27" t="str">
        <f>IF(G571="","",INDEX(DM_DOI_TUONG!C:C,MATCH(G571,DM_DOI_TUONG!B:B,0)))</f>
        <v>Công ty CP Tuấn Ân Long An</v>
      </c>
      <c r="I571" s="69" t="str">
        <f>IFERROR(INDEX(DM_NGHIEP_VU!D:D,MATCH(J571&amp;K571,DM_NGHIEP_VU!G:G,0)),"")</f>
        <v>Nhập kho - nhập mua hàng ghi nhận công nợ</v>
      </c>
      <c r="J571" s="29" t="s">
        <v>4977</v>
      </c>
      <c r="K571" s="29" t="s">
        <v>4494</v>
      </c>
      <c r="L571" s="26">
        <v>10</v>
      </c>
      <c r="M571" s="26" t="s">
        <v>4547</v>
      </c>
      <c r="N571" s="26">
        <v>21400</v>
      </c>
      <c r="O571" s="7">
        <f t="shared" si="24"/>
        <v>214000</v>
      </c>
      <c r="P571" s="52">
        <v>0.1</v>
      </c>
      <c r="Q571" s="7">
        <f t="shared" si="25"/>
        <v>21400</v>
      </c>
      <c r="R571" s="7">
        <f t="shared" si="26"/>
        <v>235400</v>
      </c>
      <c r="S571" s="23">
        <v>565</v>
      </c>
      <c r="T571" s="23"/>
      <c r="U571" s="23"/>
      <c r="V571" s="23"/>
      <c r="W571" s="74"/>
    </row>
    <row r="572" spans="1:23" x14ac:dyDescent="0.25">
      <c r="A572" s="81">
        <v>45358</v>
      </c>
      <c r="B572" s="6" t="s">
        <v>2708</v>
      </c>
      <c r="C572" s="100" t="s">
        <v>5391</v>
      </c>
      <c r="D572" s="21" t="s">
        <v>4554</v>
      </c>
      <c r="E572" s="23" t="s">
        <v>76</v>
      </c>
      <c r="F572" s="27" t="str">
        <f>IF(E572="","",INDEX(DM_HANG_HOA!B:B,MATCH(E572,DM_HANG_HOA!A:A,0)))</f>
        <v>LBFCO 100A - 27KV-150KV BIL - Polymer (không bass)</v>
      </c>
      <c r="G572" s="26" t="s">
        <v>4545</v>
      </c>
      <c r="H572" s="27" t="str">
        <f>IF(G572="","",INDEX(DM_DOI_TUONG!C:C,MATCH(G572,DM_DOI_TUONG!B:B,0)))</f>
        <v>Công ty CP Tuấn Ân Long An</v>
      </c>
      <c r="I572" s="69" t="str">
        <f>IFERROR(INDEX(DM_NGHIEP_VU!D:D,MATCH(J572&amp;K572,DM_NGHIEP_VU!G:G,0)),"")</f>
        <v>Nhập kho - nhập mua hàng ghi nhận công nợ</v>
      </c>
      <c r="J572" s="29" t="s">
        <v>4977</v>
      </c>
      <c r="K572" s="29" t="s">
        <v>4494</v>
      </c>
      <c r="L572" s="26">
        <v>12</v>
      </c>
      <c r="M572" s="26" t="s">
        <v>4547</v>
      </c>
      <c r="N572" s="26">
        <v>1302900</v>
      </c>
      <c r="O572" s="7">
        <f t="shared" si="24"/>
        <v>15634800</v>
      </c>
      <c r="P572" s="52">
        <v>0.08</v>
      </c>
      <c r="Q572" s="7">
        <f t="shared" si="25"/>
        <v>1250784</v>
      </c>
      <c r="R572" s="7">
        <f t="shared" si="26"/>
        <v>16885584</v>
      </c>
      <c r="S572" s="23">
        <v>569</v>
      </c>
      <c r="T572" s="23"/>
      <c r="U572" s="23"/>
      <c r="V572" s="23"/>
      <c r="W572" s="74"/>
    </row>
    <row r="573" spans="1:23" x14ac:dyDescent="0.25">
      <c r="A573" s="81">
        <v>45358</v>
      </c>
      <c r="B573" s="6" t="s">
        <v>2708</v>
      </c>
      <c r="C573" s="100" t="s">
        <v>5391</v>
      </c>
      <c r="D573" s="21" t="s">
        <v>4554</v>
      </c>
      <c r="E573" s="23" t="s">
        <v>78</v>
      </c>
      <c r="F573" s="27" t="str">
        <f>IF(E573="","",INDEX(DM_HANG_HOA!B:B,MATCH(E573,DM_HANG_HOA!A:A,0)))</f>
        <v>Bass FCO</v>
      </c>
      <c r="G573" s="26" t="s">
        <v>4545</v>
      </c>
      <c r="H573" s="27" t="str">
        <f>IF(G573="","",INDEX(DM_DOI_TUONG!C:C,MATCH(G573,DM_DOI_TUONG!B:B,0)))</f>
        <v>Công ty CP Tuấn Ân Long An</v>
      </c>
      <c r="I573" s="69" t="str">
        <f>IFERROR(INDEX(DM_NGHIEP_VU!D:D,MATCH(J573&amp;K573,DM_NGHIEP_VU!G:G,0)),"")</f>
        <v>Nhập kho - nhập mua hàng ghi nhận công nợ</v>
      </c>
      <c r="J573" s="29" t="s">
        <v>4977</v>
      </c>
      <c r="K573" s="29" t="s">
        <v>4494</v>
      </c>
      <c r="L573" s="26">
        <v>12</v>
      </c>
      <c r="M573" s="26" t="s">
        <v>4547</v>
      </c>
      <c r="N573" s="26">
        <v>52800</v>
      </c>
      <c r="O573" s="7">
        <f t="shared" si="24"/>
        <v>633600</v>
      </c>
      <c r="P573" s="52">
        <v>0.08</v>
      </c>
      <c r="Q573" s="7">
        <f t="shared" si="25"/>
        <v>50688</v>
      </c>
      <c r="R573" s="7">
        <f t="shared" si="26"/>
        <v>684288</v>
      </c>
      <c r="S573" s="23">
        <v>569</v>
      </c>
      <c r="T573" s="23"/>
      <c r="U573" s="23"/>
      <c r="V573" s="23"/>
      <c r="W573" s="74"/>
    </row>
    <row r="574" spans="1:23" x14ac:dyDescent="0.25">
      <c r="A574" s="81">
        <v>45358</v>
      </c>
      <c r="B574" s="6" t="s">
        <v>2708</v>
      </c>
      <c r="C574" s="100" t="s">
        <v>5391</v>
      </c>
      <c r="D574" s="21" t="s">
        <v>4554</v>
      </c>
      <c r="E574" s="23" t="s">
        <v>453</v>
      </c>
      <c r="F574" s="27" t="str">
        <f>IF(E574="","",INDEX(DM_HANG_HOA!B:B,MATCH(E574,DM_HANG_HOA!A:A,0)))</f>
        <v>MCB   1 pha 32A  - 6KA - TA</v>
      </c>
      <c r="G574" s="26" t="s">
        <v>4545</v>
      </c>
      <c r="H574" s="27" t="str">
        <f>IF(G574="","",INDEX(DM_DOI_TUONG!C:C,MATCH(G574,DM_DOI_TUONG!B:B,0)))</f>
        <v>Công ty CP Tuấn Ân Long An</v>
      </c>
      <c r="I574" s="69" t="str">
        <f>IFERROR(INDEX(DM_NGHIEP_VU!D:D,MATCH(J574&amp;K574,DM_NGHIEP_VU!G:G,0)),"")</f>
        <v>Nhập kho - nhập mua hàng ghi nhận công nợ</v>
      </c>
      <c r="J574" s="29" t="s">
        <v>4977</v>
      </c>
      <c r="K574" s="29" t="s">
        <v>4494</v>
      </c>
      <c r="L574" s="26">
        <v>2</v>
      </c>
      <c r="M574" s="26" t="s">
        <v>4547</v>
      </c>
      <c r="N574" s="26">
        <v>23300</v>
      </c>
      <c r="O574" s="7">
        <f t="shared" si="24"/>
        <v>46600</v>
      </c>
      <c r="P574" s="52">
        <v>0.08</v>
      </c>
      <c r="Q574" s="7">
        <f t="shared" si="25"/>
        <v>3728</v>
      </c>
      <c r="R574" s="7">
        <f t="shared" si="26"/>
        <v>50328</v>
      </c>
      <c r="S574" s="23">
        <v>555</v>
      </c>
      <c r="T574" s="23"/>
      <c r="U574" s="23"/>
      <c r="V574" s="23"/>
      <c r="W574" s="74"/>
    </row>
    <row r="575" spans="1:23" x14ac:dyDescent="0.25">
      <c r="A575" s="81">
        <v>45358</v>
      </c>
      <c r="B575" s="6" t="s">
        <v>2708</v>
      </c>
      <c r="C575" s="100" t="s">
        <v>5391</v>
      </c>
      <c r="D575" s="21" t="s">
        <v>4554</v>
      </c>
      <c r="E575" s="23" t="s">
        <v>508</v>
      </c>
      <c r="F575" s="27" t="str">
        <f>IF(E575="","",INDEX(DM_HANG_HOA!B:B,MATCH(E575,DM_HANG_HOA!A:A,0)))</f>
        <v>MCCB 3P, 400V, 400A, 70KA</v>
      </c>
      <c r="G575" s="26" t="s">
        <v>4545</v>
      </c>
      <c r="H575" s="27" t="str">
        <f>IF(G575="","",INDEX(DM_DOI_TUONG!C:C,MATCH(G575,DM_DOI_TUONG!B:B,0)))</f>
        <v>Công ty CP Tuấn Ân Long An</v>
      </c>
      <c r="I575" s="69" t="str">
        <f>IFERROR(INDEX(DM_NGHIEP_VU!D:D,MATCH(J575&amp;K575,DM_NGHIEP_VU!G:G,0)),"")</f>
        <v>Nhập kho - nhập mua hàng ghi nhận công nợ</v>
      </c>
      <c r="J575" s="29" t="s">
        <v>4977</v>
      </c>
      <c r="K575" s="29" t="s">
        <v>4494</v>
      </c>
      <c r="L575" s="26">
        <v>1</v>
      </c>
      <c r="M575" s="26" t="s">
        <v>4547</v>
      </c>
      <c r="N575" s="26">
        <v>5299400</v>
      </c>
      <c r="O575" s="7">
        <f t="shared" si="24"/>
        <v>5299400</v>
      </c>
      <c r="P575" s="52">
        <v>0.08</v>
      </c>
      <c r="Q575" s="7">
        <f t="shared" si="25"/>
        <v>423952</v>
      </c>
      <c r="R575" s="7">
        <f t="shared" si="26"/>
        <v>5723352</v>
      </c>
      <c r="S575" s="23">
        <v>555</v>
      </c>
      <c r="T575" s="23"/>
      <c r="U575" s="23"/>
      <c r="V575" s="23"/>
      <c r="W575" s="74"/>
    </row>
    <row r="576" spans="1:23" x14ac:dyDescent="0.25">
      <c r="A576" s="81">
        <v>45358</v>
      </c>
      <c r="B576" s="6" t="s">
        <v>2708</v>
      </c>
      <c r="C576" s="100" t="s">
        <v>5391</v>
      </c>
      <c r="D576" s="21" t="s">
        <v>4554</v>
      </c>
      <c r="E576" s="23" t="s">
        <v>491</v>
      </c>
      <c r="F576" s="27" t="str">
        <f>IF(E576="","",INDEX(DM_HANG_HOA!B:B,MATCH(E576,DM_HANG_HOA!A:A,0)))</f>
        <v>Busbar dùng cho MCCB 400A - 630A</v>
      </c>
      <c r="G576" s="26" t="s">
        <v>4545</v>
      </c>
      <c r="H576" s="27" t="str">
        <f>IF(G576="","",INDEX(DM_DOI_TUONG!C:C,MATCH(G576,DM_DOI_TUONG!B:B,0)))</f>
        <v>Công ty CP Tuấn Ân Long An</v>
      </c>
      <c r="I576" s="69" t="str">
        <f>IFERROR(INDEX(DM_NGHIEP_VU!D:D,MATCH(J576&amp;K576,DM_NGHIEP_VU!G:G,0)),"")</f>
        <v>Nhập kho - nhập mua hàng ghi nhận công nợ</v>
      </c>
      <c r="J576" s="29" t="s">
        <v>4977</v>
      </c>
      <c r="K576" s="29" t="s">
        <v>4494</v>
      </c>
      <c r="L576" s="26">
        <v>1</v>
      </c>
      <c r="M576" s="26" t="s">
        <v>4547</v>
      </c>
      <c r="N576" s="26">
        <v>344400</v>
      </c>
      <c r="O576" s="7">
        <f t="shared" si="24"/>
        <v>344400</v>
      </c>
      <c r="P576" s="52">
        <v>0.1</v>
      </c>
      <c r="Q576" s="7">
        <f t="shared" si="25"/>
        <v>34440</v>
      </c>
      <c r="R576" s="7">
        <f t="shared" si="26"/>
        <v>378840</v>
      </c>
      <c r="S576" s="23">
        <v>556</v>
      </c>
      <c r="T576" s="23"/>
      <c r="U576" s="23"/>
      <c r="V576" s="23"/>
      <c r="W576" s="74"/>
    </row>
    <row r="577" spans="1:23" x14ac:dyDescent="0.25">
      <c r="A577" s="81">
        <v>45358</v>
      </c>
      <c r="B577" s="6" t="s">
        <v>2708</v>
      </c>
      <c r="C577" s="100" t="s">
        <v>5391</v>
      </c>
      <c r="D577" s="21" t="s">
        <v>4554</v>
      </c>
      <c r="E577" s="23" t="s">
        <v>512</v>
      </c>
      <c r="F577" s="27" t="str">
        <f>IF(E577="","",INDEX(DM_HANG_HOA!B:B,MATCH(E577,DM_HANG_HOA!A:A,0)))</f>
        <v>Boulon 10 X 40 + tán + londel nhúng kẽm</v>
      </c>
      <c r="G577" s="26" t="s">
        <v>4545</v>
      </c>
      <c r="H577" s="27" t="str">
        <f>IF(G577="","",INDEX(DM_DOI_TUONG!C:C,MATCH(G577,DM_DOI_TUONG!B:B,0)))</f>
        <v>Công ty CP Tuấn Ân Long An</v>
      </c>
      <c r="I577" s="69" t="str">
        <f>IFERROR(INDEX(DM_NGHIEP_VU!D:D,MATCH(J577&amp;K577,DM_NGHIEP_VU!G:G,0)),"")</f>
        <v>Nhập kho - nhập mua hàng ghi nhận công nợ</v>
      </c>
      <c r="J577" s="29" t="s">
        <v>4977</v>
      </c>
      <c r="K577" s="29" t="s">
        <v>4494</v>
      </c>
      <c r="L577" s="26">
        <v>6</v>
      </c>
      <c r="M577" s="26" t="s">
        <v>4547</v>
      </c>
      <c r="N577" s="26">
        <v>2200</v>
      </c>
      <c r="O577" s="7">
        <f t="shared" si="24"/>
        <v>13200</v>
      </c>
      <c r="P577" s="52">
        <v>0.1</v>
      </c>
      <c r="Q577" s="7">
        <f t="shared" si="25"/>
        <v>1320</v>
      </c>
      <c r="R577" s="7">
        <f t="shared" si="26"/>
        <v>14520</v>
      </c>
      <c r="S577" s="23">
        <v>556</v>
      </c>
      <c r="T577" s="23"/>
      <c r="U577" s="23"/>
      <c r="V577" s="23"/>
      <c r="W577" s="74"/>
    </row>
    <row r="578" spans="1:23" x14ac:dyDescent="0.25">
      <c r="A578" s="81">
        <v>45358</v>
      </c>
      <c r="B578" s="6" t="s">
        <v>2708</v>
      </c>
      <c r="C578" s="100" t="s">
        <v>5391</v>
      </c>
      <c r="D578" s="21" t="s">
        <v>4554</v>
      </c>
      <c r="E578" s="23" t="s">
        <v>72</v>
      </c>
      <c r="F578" s="27" t="str">
        <f>IF(E578="","",INDEX(DM_HANG_HOA!B:B,MATCH(E578,DM_HANG_HOA!A:A,0)))</f>
        <v>FCO 100A - 27KV - 150KV BIL - Polymer (không bass)</v>
      </c>
      <c r="G578" s="26" t="s">
        <v>4545</v>
      </c>
      <c r="H578" s="27" t="str">
        <f>IF(G578="","",INDEX(DM_DOI_TUONG!C:C,MATCH(G578,DM_DOI_TUONG!B:B,0)))</f>
        <v>Công ty CP Tuấn Ân Long An</v>
      </c>
      <c r="I578" s="69" t="str">
        <f>IFERROR(INDEX(DM_NGHIEP_VU!D:D,MATCH(J578&amp;K578,DM_NGHIEP_VU!G:G,0)),"")</f>
        <v>Nhập kho - nhập mua hàng ghi nhận công nợ</v>
      </c>
      <c r="J578" s="29" t="s">
        <v>4977</v>
      </c>
      <c r="K578" s="29" t="s">
        <v>4494</v>
      </c>
      <c r="L578" s="26">
        <v>1</v>
      </c>
      <c r="M578" s="26" t="s">
        <v>4547</v>
      </c>
      <c r="N578" s="26">
        <v>979700</v>
      </c>
      <c r="O578" s="7">
        <f t="shared" si="24"/>
        <v>979700</v>
      </c>
      <c r="P578" s="52">
        <v>0.08</v>
      </c>
      <c r="Q578" s="7">
        <f t="shared" si="25"/>
        <v>78376</v>
      </c>
      <c r="R578" s="7">
        <f t="shared" si="26"/>
        <v>1058076</v>
      </c>
      <c r="S578" s="23">
        <v>555</v>
      </c>
      <c r="T578" s="23"/>
      <c r="U578" s="23"/>
      <c r="V578" s="23"/>
      <c r="W578" s="74"/>
    </row>
    <row r="579" spans="1:23" x14ac:dyDescent="0.25">
      <c r="A579" s="81">
        <v>45358</v>
      </c>
      <c r="B579" s="6" t="s">
        <v>2708</v>
      </c>
      <c r="C579" s="100" t="s">
        <v>5391</v>
      </c>
      <c r="D579" s="21" t="s">
        <v>4554</v>
      </c>
      <c r="E579" s="23" t="s">
        <v>78</v>
      </c>
      <c r="F579" s="27" t="str">
        <f>IF(E579="","",INDEX(DM_HANG_HOA!B:B,MATCH(E579,DM_HANG_HOA!A:A,0)))</f>
        <v>Bass FCO</v>
      </c>
      <c r="G579" s="26" t="s">
        <v>4545</v>
      </c>
      <c r="H579" s="27" t="str">
        <f>IF(G579="","",INDEX(DM_DOI_TUONG!C:C,MATCH(G579,DM_DOI_TUONG!B:B,0)))</f>
        <v>Công ty CP Tuấn Ân Long An</v>
      </c>
      <c r="I579" s="69" t="str">
        <f>IFERROR(INDEX(DM_NGHIEP_VU!D:D,MATCH(J579&amp;K579,DM_NGHIEP_VU!G:G,0)),"")</f>
        <v>Nhập kho - nhập mua hàng ghi nhận công nợ</v>
      </c>
      <c r="J579" s="29" t="s">
        <v>4977</v>
      </c>
      <c r="K579" s="29" t="s">
        <v>4494</v>
      </c>
      <c r="L579" s="26">
        <v>1</v>
      </c>
      <c r="M579" s="26" t="s">
        <v>4547</v>
      </c>
      <c r="N579" s="26">
        <v>53900</v>
      </c>
      <c r="O579" s="7">
        <f t="shared" si="24"/>
        <v>53900</v>
      </c>
      <c r="P579" s="52">
        <v>0.08</v>
      </c>
      <c r="Q579" s="7">
        <f t="shared" si="25"/>
        <v>4312</v>
      </c>
      <c r="R579" s="7">
        <f t="shared" si="26"/>
        <v>58212</v>
      </c>
      <c r="S579" s="23">
        <v>555</v>
      </c>
      <c r="T579" s="23"/>
      <c r="U579" s="23"/>
      <c r="V579" s="23"/>
      <c r="W579" s="74"/>
    </row>
    <row r="580" spans="1:23" x14ac:dyDescent="0.25">
      <c r="A580" s="81">
        <v>45358</v>
      </c>
      <c r="B580" s="6" t="s">
        <v>2708</v>
      </c>
      <c r="C580" s="100" t="s">
        <v>5391</v>
      </c>
      <c r="D580" s="21" t="s">
        <v>4554</v>
      </c>
      <c r="E580" s="23" t="s">
        <v>77</v>
      </c>
      <c r="F580" s="27" t="str">
        <f>IF(E580="","",INDEX(DM_HANG_HOA!B:B,MATCH(E580,DM_HANG_HOA!A:A,0)))</f>
        <v>LBFCO 200A - 27KV-150KV BIL - Polymer (không bass)</v>
      </c>
      <c r="G580" s="26" t="s">
        <v>4545</v>
      </c>
      <c r="H580" s="27" t="str">
        <f>IF(G580="","",INDEX(DM_DOI_TUONG!C:C,MATCH(G580,DM_DOI_TUONG!B:B,0)))</f>
        <v>Công ty CP Tuấn Ân Long An</v>
      </c>
      <c r="I580" s="69" t="str">
        <f>IFERROR(INDEX(DM_NGHIEP_VU!D:D,MATCH(J580&amp;K580,DM_NGHIEP_VU!G:G,0)),"")</f>
        <v>Nhập kho - nhập mua hàng ghi nhận công nợ</v>
      </c>
      <c r="J580" s="29" t="s">
        <v>4977</v>
      </c>
      <c r="K580" s="29" t="s">
        <v>4494</v>
      </c>
      <c r="L580" s="26">
        <v>1</v>
      </c>
      <c r="M580" s="26" t="s">
        <v>4547</v>
      </c>
      <c r="N580" s="26">
        <v>1400800</v>
      </c>
      <c r="O580" s="7">
        <f t="shared" ref="O580:O643" si="27">+L580*N580</f>
        <v>1400800</v>
      </c>
      <c r="P580" s="52">
        <v>0.08</v>
      </c>
      <c r="Q580" s="7">
        <f t="shared" ref="Q580:Q643" si="28">+O580*P580</f>
        <v>112064</v>
      </c>
      <c r="R580" s="7">
        <f t="shared" ref="R580:R643" si="29">+O580+Q580</f>
        <v>1512864</v>
      </c>
      <c r="S580" s="23">
        <v>555</v>
      </c>
      <c r="T580" s="23"/>
      <c r="U580" s="23"/>
      <c r="V580" s="23"/>
      <c r="W580" s="74"/>
    </row>
    <row r="581" spans="1:23" x14ac:dyDescent="0.25">
      <c r="A581" s="81">
        <v>45358</v>
      </c>
      <c r="B581" s="6" t="s">
        <v>2708</v>
      </c>
      <c r="C581" s="100" t="s">
        <v>5391</v>
      </c>
      <c r="D581" s="21" t="s">
        <v>4554</v>
      </c>
      <c r="E581" s="23" t="s">
        <v>78</v>
      </c>
      <c r="F581" s="27" t="str">
        <f>IF(E581="","",INDEX(DM_HANG_HOA!B:B,MATCH(E581,DM_HANG_HOA!A:A,0)))</f>
        <v>Bass FCO</v>
      </c>
      <c r="G581" s="26" t="s">
        <v>4545</v>
      </c>
      <c r="H581" s="27" t="str">
        <f>IF(G581="","",INDEX(DM_DOI_TUONG!C:C,MATCH(G581,DM_DOI_TUONG!B:B,0)))</f>
        <v>Công ty CP Tuấn Ân Long An</v>
      </c>
      <c r="I581" s="69" t="str">
        <f>IFERROR(INDEX(DM_NGHIEP_VU!D:D,MATCH(J581&amp;K581,DM_NGHIEP_VU!G:G,0)),"")</f>
        <v>Nhập kho - nhập mua hàng ghi nhận công nợ</v>
      </c>
      <c r="J581" s="29" t="s">
        <v>4977</v>
      </c>
      <c r="K581" s="29" t="s">
        <v>4494</v>
      </c>
      <c r="L581" s="26">
        <v>1</v>
      </c>
      <c r="M581" s="26" t="s">
        <v>4547</v>
      </c>
      <c r="N581" s="26">
        <v>53900</v>
      </c>
      <c r="O581" s="7">
        <f t="shared" si="27"/>
        <v>53900</v>
      </c>
      <c r="P581" s="52">
        <v>0.08</v>
      </c>
      <c r="Q581" s="7">
        <f t="shared" si="28"/>
        <v>4312</v>
      </c>
      <c r="R581" s="7">
        <f t="shared" si="29"/>
        <v>58212</v>
      </c>
      <c r="S581" s="23">
        <v>555</v>
      </c>
      <c r="T581" s="23"/>
      <c r="U581" s="23"/>
      <c r="V581" s="23"/>
      <c r="W581" s="74"/>
    </row>
    <row r="582" spans="1:23" x14ac:dyDescent="0.25">
      <c r="A582" s="81">
        <v>45359</v>
      </c>
      <c r="B582" s="6" t="s">
        <v>2708</v>
      </c>
      <c r="C582" s="100" t="s">
        <v>5392</v>
      </c>
      <c r="D582" s="21" t="s">
        <v>4554</v>
      </c>
      <c r="E582" s="23" t="s">
        <v>6</v>
      </c>
      <c r="F582" s="27" t="str">
        <f>IF(E582="","",INDEX(DM_HANG_HOA!B:B,MATCH(E582,DM_HANG_HOA!A:A,0)))</f>
        <v>Fuselink 6K - Tuấn Ân</v>
      </c>
      <c r="G582" s="26" t="s">
        <v>4545</v>
      </c>
      <c r="H582" s="27" t="str">
        <f>IF(G582="","",INDEX(DM_DOI_TUONG!C:C,MATCH(G582,DM_DOI_TUONG!B:B,0)))</f>
        <v>Công ty CP Tuấn Ân Long An</v>
      </c>
      <c r="I582" s="69" t="str">
        <f>IFERROR(INDEX(DM_NGHIEP_VU!D:D,MATCH(J582&amp;K582,DM_NGHIEP_VU!G:G,0)),"")</f>
        <v>Nhập kho - nhập mua hàng ghi nhận công nợ</v>
      </c>
      <c r="J582" s="29" t="s">
        <v>4977</v>
      </c>
      <c r="K582" s="29" t="s">
        <v>4494</v>
      </c>
      <c r="L582" s="26">
        <v>50</v>
      </c>
      <c r="M582" s="26" t="s">
        <v>4547</v>
      </c>
      <c r="N582" s="26">
        <v>20700</v>
      </c>
      <c r="O582" s="7">
        <f t="shared" si="27"/>
        <v>1035000</v>
      </c>
      <c r="P582" s="52">
        <v>0.08</v>
      </c>
      <c r="Q582" s="7">
        <f t="shared" si="28"/>
        <v>82800</v>
      </c>
      <c r="R582" s="7">
        <f t="shared" si="29"/>
        <v>1117800</v>
      </c>
      <c r="S582" s="23">
        <v>589</v>
      </c>
      <c r="T582" s="23"/>
      <c r="U582" s="23"/>
      <c r="V582" s="23"/>
      <c r="W582" s="74"/>
    </row>
    <row r="583" spans="1:23" x14ac:dyDescent="0.25">
      <c r="A583" s="81">
        <v>45359</v>
      </c>
      <c r="B583" s="6" t="s">
        <v>2708</v>
      </c>
      <c r="C583" s="100" t="s">
        <v>5392</v>
      </c>
      <c r="D583" s="21" t="s">
        <v>4554</v>
      </c>
      <c r="E583" s="23" t="s">
        <v>916</v>
      </c>
      <c r="F583" s="27" t="str">
        <f>IF(E583="","",INDEX(DM_HANG_HOA!B:B,MATCH(E583,DM_HANG_HOA!A:A,0)))</f>
        <v>Dây đai inox 20 x 0.7mm, 25 mét</v>
      </c>
      <c r="G583" s="26" t="s">
        <v>4545</v>
      </c>
      <c r="H583" s="27" t="str">
        <f>IF(G583="","",INDEX(DM_DOI_TUONG!C:C,MATCH(G583,DM_DOI_TUONG!B:B,0)))</f>
        <v>Công ty CP Tuấn Ân Long An</v>
      </c>
      <c r="I583" s="69" t="str">
        <f>IFERROR(INDEX(DM_NGHIEP_VU!D:D,MATCH(J583&amp;K583,DM_NGHIEP_VU!G:G,0)),"")</f>
        <v>Nhập kho - nhập mua hàng ghi nhận công nợ</v>
      </c>
      <c r="J583" s="29" t="s">
        <v>4977</v>
      </c>
      <c r="K583" s="29" t="s">
        <v>4494</v>
      </c>
      <c r="L583" s="26">
        <v>2</v>
      </c>
      <c r="M583" s="26" t="s">
        <v>4547</v>
      </c>
      <c r="N583" s="26">
        <v>191900</v>
      </c>
      <c r="O583" s="7">
        <f t="shared" si="27"/>
        <v>383800</v>
      </c>
      <c r="P583" s="52">
        <v>0.1</v>
      </c>
      <c r="Q583" s="7">
        <f t="shared" si="28"/>
        <v>38380</v>
      </c>
      <c r="R583" s="7">
        <f t="shared" si="29"/>
        <v>422180</v>
      </c>
      <c r="S583" s="23">
        <v>594</v>
      </c>
      <c r="T583" s="23"/>
      <c r="U583" s="23"/>
      <c r="V583" s="23"/>
      <c r="W583" s="74"/>
    </row>
    <row r="584" spans="1:23" x14ac:dyDescent="0.25">
      <c r="A584" s="81">
        <v>45363</v>
      </c>
      <c r="B584" s="6" t="s">
        <v>2708</v>
      </c>
      <c r="C584" s="100" t="s">
        <v>5393</v>
      </c>
      <c r="D584" s="21" t="s">
        <v>4554</v>
      </c>
      <c r="E584" s="23" t="s">
        <v>535</v>
      </c>
      <c r="F584" s="27" t="str">
        <f>IF(E584="","",INDEX(DM_HANG_HOA!B:B,MATCH(E584,DM_HANG_HOA!A:A,0)))</f>
        <v>Kẹp ngừng ABC 4 x (50-95)mm2</v>
      </c>
      <c r="G584" s="26" t="s">
        <v>4545</v>
      </c>
      <c r="H584" s="27" t="str">
        <f>IF(G584="","",INDEX(DM_DOI_TUONG!C:C,MATCH(G584,DM_DOI_TUONG!B:B,0)))</f>
        <v>Công ty CP Tuấn Ân Long An</v>
      </c>
      <c r="I584" s="69" t="str">
        <f>IFERROR(INDEX(DM_NGHIEP_VU!D:D,MATCH(J584&amp;K584,DM_NGHIEP_VU!G:G,0)),"")</f>
        <v>Nhập kho - nhập mua hàng ghi nhận công nợ</v>
      </c>
      <c r="J584" s="29" t="s">
        <v>4977</v>
      </c>
      <c r="K584" s="29" t="s">
        <v>4494</v>
      </c>
      <c r="L584" s="26">
        <v>400</v>
      </c>
      <c r="M584" s="26" t="s">
        <v>4547</v>
      </c>
      <c r="N584" s="26">
        <v>33100</v>
      </c>
      <c r="O584" s="7">
        <f t="shared" si="27"/>
        <v>13240000</v>
      </c>
      <c r="P584" s="52">
        <v>0.1</v>
      </c>
      <c r="Q584" s="7">
        <f t="shared" si="28"/>
        <v>1324000</v>
      </c>
      <c r="R584" s="7">
        <f t="shared" si="29"/>
        <v>14564000</v>
      </c>
      <c r="S584" s="23">
        <v>616</v>
      </c>
      <c r="T584" s="23"/>
      <c r="U584" s="23"/>
      <c r="V584" s="23"/>
      <c r="W584" s="74"/>
    </row>
    <row r="585" spans="1:23" x14ac:dyDescent="0.25">
      <c r="A585" s="81">
        <v>45363</v>
      </c>
      <c r="B585" s="6" t="s">
        <v>2708</v>
      </c>
      <c r="C585" s="100" t="s">
        <v>5393</v>
      </c>
      <c r="D585" s="21" t="s">
        <v>4554</v>
      </c>
      <c r="E585" s="23" t="s">
        <v>1386</v>
      </c>
      <c r="F585" s="27" t="str">
        <f>IF(E585="","",INDEX(DM_HANG_HOA!B:B,MATCH(E585,DM_HANG_HOA!A:A,0)))</f>
        <v>Cosse ép Cu 120mm2-N dài 86mm chiều dài ép dây 42mm</v>
      </c>
      <c r="G585" s="26" t="s">
        <v>4545</v>
      </c>
      <c r="H585" s="27" t="str">
        <f>IF(G585="","",INDEX(DM_DOI_TUONG!C:C,MATCH(G585,DM_DOI_TUONG!B:B,0)))</f>
        <v>Công ty CP Tuấn Ân Long An</v>
      </c>
      <c r="I585" s="69" t="str">
        <f>IFERROR(INDEX(DM_NGHIEP_VU!D:D,MATCH(J585&amp;K585,DM_NGHIEP_VU!G:G,0)),"")</f>
        <v>Nhập kho - nhập mua hàng ghi nhận công nợ</v>
      </c>
      <c r="J585" s="29" t="s">
        <v>4977</v>
      </c>
      <c r="K585" s="29" t="s">
        <v>4494</v>
      </c>
      <c r="L585" s="26">
        <v>100</v>
      </c>
      <c r="M585" s="26" t="s">
        <v>4547</v>
      </c>
      <c r="N585" s="26">
        <v>43100</v>
      </c>
      <c r="O585" s="7">
        <f t="shared" si="27"/>
        <v>4310000</v>
      </c>
      <c r="P585" s="52">
        <v>0.1</v>
      </c>
      <c r="Q585" s="7">
        <f t="shared" si="28"/>
        <v>431000</v>
      </c>
      <c r="R585" s="7">
        <f t="shared" si="29"/>
        <v>4741000</v>
      </c>
      <c r="S585" s="23">
        <v>616</v>
      </c>
      <c r="T585" s="23"/>
      <c r="U585" s="23"/>
      <c r="V585" s="23"/>
      <c r="W585" s="74"/>
    </row>
    <row r="586" spans="1:23" x14ac:dyDescent="0.25">
      <c r="A586" s="81">
        <v>45363</v>
      </c>
      <c r="B586" s="6" t="s">
        <v>2708</v>
      </c>
      <c r="C586" s="100" t="s">
        <v>5393</v>
      </c>
      <c r="D586" s="21" t="s">
        <v>4554</v>
      </c>
      <c r="E586" s="23" t="s">
        <v>554</v>
      </c>
      <c r="F586" s="27" t="str">
        <f>IF(E586="","",INDEX(DM_HANG_HOA!B:B,MATCH(E586,DM_HANG_HOA!A:A,0)))</f>
        <v>Nối bọc  IPC 95-95, Vỏ cách điện dầy 1-3mm,  25 - 95 / 25 - 95, 2 boulon M8 nhựa</v>
      </c>
      <c r="G586" s="26" t="s">
        <v>4545</v>
      </c>
      <c r="H586" s="27" t="str">
        <f>IF(G586="","",INDEX(DM_DOI_TUONG!C:C,MATCH(G586,DM_DOI_TUONG!B:B,0)))</f>
        <v>Công ty CP Tuấn Ân Long An</v>
      </c>
      <c r="I586" s="69" t="str">
        <f>IFERROR(INDEX(DM_NGHIEP_VU!D:D,MATCH(J586&amp;K586,DM_NGHIEP_VU!G:G,0)),"")</f>
        <v>Nhập kho - nhập mua hàng ghi nhận công nợ</v>
      </c>
      <c r="J586" s="29" t="s">
        <v>4977</v>
      </c>
      <c r="K586" s="29" t="s">
        <v>4494</v>
      </c>
      <c r="L586" s="26">
        <v>1200</v>
      </c>
      <c r="M586" s="26" t="s">
        <v>4547</v>
      </c>
      <c r="N586" s="26">
        <v>42300</v>
      </c>
      <c r="O586" s="7">
        <f t="shared" si="27"/>
        <v>50760000</v>
      </c>
      <c r="P586" s="52">
        <v>0.08</v>
      </c>
      <c r="Q586" s="7">
        <f t="shared" si="28"/>
        <v>4060800</v>
      </c>
      <c r="R586" s="7">
        <f t="shared" si="29"/>
        <v>54820800</v>
      </c>
      <c r="S586" s="23">
        <v>617</v>
      </c>
      <c r="T586" s="23"/>
      <c r="U586" s="23"/>
      <c r="V586" s="23"/>
      <c r="W586" s="74"/>
    </row>
    <row r="587" spans="1:23" x14ac:dyDescent="0.25">
      <c r="A587" s="81">
        <v>45363</v>
      </c>
      <c r="B587" s="6" t="s">
        <v>2708</v>
      </c>
      <c r="C587" s="100" t="s">
        <v>5393</v>
      </c>
      <c r="D587" s="21" t="s">
        <v>4554</v>
      </c>
      <c r="E587" s="23" t="s">
        <v>758</v>
      </c>
      <c r="F587" s="27" t="str">
        <f>IF(E587="","",INDEX(DM_HANG_HOA!B:B,MATCH(E587,DM_HANG_HOA!A:A,0)))</f>
        <v xml:space="preserve">Bảng gắn MCB 2 dây </v>
      </c>
      <c r="G587" s="26" t="s">
        <v>4545</v>
      </c>
      <c r="H587" s="27" t="str">
        <f>IF(G587="","",INDEX(DM_DOI_TUONG!C:C,MATCH(G587,DM_DOI_TUONG!B:B,0)))</f>
        <v>Công ty CP Tuấn Ân Long An</v>
      </c>
      <c r="I587" s="69" t="str">
        <f>IFERROR(INDEX(DM_NGHIEP_VU!D:D,MATCH(J587&amp;K587,DM_NGHIEP_VU!G:G,0)),"")</f>
        <v>Nhập kho - nhập mua hàng ghi nhận công nợ</v>
      </c>
      <c r="J587" s="29" t="s">
        <v>4977</v>
      </c>
      <c r="K587" s="29" t="s">
        <v>4494</v>
      </c>
      <c r="L587" s="26">
        <v>100</v>
      </c>
      <c r="M587" s="26" t="s">
        <v>4547</v>
      </c>
      <c r="N587" s="26">
        <v>22400</v>
      </c>
      <c r="O587" s="7">
        <f t="shared" si="27"/>
        <v>2240000</v>
      </c>
      <c r="P587" s="52">
        <v>0.08</v>
      </c>
      <c r="Q587" s="7">
        <f t="shared" si="28"/>
        <v>179200</v>
      </c>
      <c r="R587" s="7">
        <f t="shared" si="29"/>
        <v>2419200</v>
      </c>
      <c r="S587" s="23">
        <v>617</v>
      </c>
      <c r="T587" s="23"/>
      <c r="U587" s="23"/>
      <c r="V587" s="23"/>
      <c r="W587" s="74"/>
    </row>
    <row r="588" spans="1:23" x14ac:dyDescent="0.25">
      <c r="A588" s="81">
        <v>45363</v>
      </c>
      <c r="B588" s="6" t="s">
        <v>2708</v>
      </c>
      <c r="C588" s="100" t="s">
        <v>5393</v>
      </c>
      <c r="D588" s="21" t="s">
        <v>4554</v>
      </c>
      <c r="E588" s="23" t="s">
        <v>7</v>
      </c>
      <c r="F588" s="27" t="str">
        <f>IF(E588="","",INDEX(DM_HANG_HOA!B:B,MATCH(E588,DM_HANG_HOA!A:A,0)))</f>
        <v>Fuselink 8K - Tuấn Ân</v>
      </c>
      <c r="G588" s="26" t="s">
        <v>4545</v>
      </c>
      <c r="H588" s="27" t="str">
        <f>IF(G588="","",INDEX(DM_DOI_TUONG!C:C,MATCH(G588,DM_DOI_TUONG!B:B,0)))</f>
        <v>Công ty CP Tuấn Ân Long An</v>
      </c>
      <c r="I588" s="69" t="str">
        <f>IFERROR(INDEX(DM_NGHIEP_VU!D:D,MATCH(J588&amp;K588,DM_NGHIEP_VU!G:G,0)),"")</f>
        <v>Nhập kho - nhập mua hàng ghi nhận công nợ</v>
      </c>
      <c r="J588" s="29" t="s">
        <v>4977</v>
      </c>
      <c r="K588" s="29" t="s">
        <v>4494</v>
      </c>
      <c r="L588" s="26">
        <v>150</v>
      </c>
      <c r="M588" s="26" t="s">
        <v>4547</v>
      </c>
      <c r="N588" s="26">
        <v>21600</v>
      </c>
      <c r="O588" s="7">
        <f t="shared" si="27"/>
        <v>3240000</v>
      </c>
      <c r="P588" s="52">
        <v>0.08</v>
      </c>
      <c r="Q588" s="7">
        <f t="shared" si="28"/>
        <v>259200</v>
      </c>
      <c r="R588" s="7">
        <f t="shared" si="29"/>
        <v>3499200</v>
      </c>
      <c r="S588" s="23">
        <v>596</v>
      </c>
      <c r="T588" s="23"/>
      <c r="U588" s="23"/>
      <c r="V588" s="23"/>
      <c r="W588" s="74"/>
    </row>
    <row r="589" spans="1:23" x14ac:dyDescent="0.25">
      <c r="A589" s="81">
        <v>45363</v>
      </c>
      <c r="B589" s="6" t="s">
        <v>2708</v>
      </c>
      <c r="C589" s="100" t="s">
        <v>5393</v>
      </c>
      <c r="D589" s="21" t="s">
        <v>4554</v>
      </c>
      <c r="E589" s="23" t="s">
        <v>8</v>
      </c>
      <c r="F589" s="27" t="str">
        <f>IF(E589="","",INDEX(DM_HANG_HOA!B:B,MATCH(E589,DM_HANG_HOA!A:A,0)))</f>
        <v>Fuselink 10K - Tuấn Ân</v>
      </c>
      <c r="G589" s="26" t="s">
        <v>4545</v>
      </c>
      <c r="H589" s="27" t="str">
        <f>IF(G589="","",INDEX(DM_DOI_TUONG!C:C,MATCH(G589,DM_DOI_TUONG!B:B,0)))</f>
        <v>Công ty CP Tuấn Ân Long An</v>
      </c>
      <c r="I589" s="69" t="str">
        <f>IFERROR(INDEX(DM_NGHIEP_VU!D:D,MATCH(J589&amp;K589,DM_NGHIEP_VU!G:G,0)),"")</f>
        <v>Nhập kho - nhập mua hàng ghi nhận công nợ</v>
      </c>
      <c r="J589" s="29" t="s">
        <v>4977</v>
      </c>
      <c r="K589" s="29" t="s">
        <v>4494</v>
      </c>
      <c r="L589" s="26">
        <v>50</v>
      </c>
      <c r="M589" s="26" t="s">
        <v>4547</v>
      </c>
      <c r="N589" s="26">
        <v>22700</v>
      </c>
      <c r="O589" s="7">
        <f t="shared" si="27"/>
        <v>1135000</v>
      </c>
      <c r="P589" s="52">
        <v>0.08</v>
      </c>
      <c r="Q589" s="7">
        <f t="shared" si="28"/>
        <v>90800</v>
      </c>
      <c r="R589" s="7">
        <f t="shared" si="29"/>
        <v>1225800</v>
      </c>
      <c r="S589" s="23">
        <v>596</v>
      </c>
      <c r="T589" s="23"/>
      <c r="U589" s="23"/>
      <c r="V589" s="23"/>
      <c r="W589" s="74"/>
    </row>
    <row r="590" spans="1:23" x14ac:dyDescent="0.25">
      <c r="A590" s="81">
        <v>45363</v>
      </c>
      <c r="B590" s="6" t="s">
        <v>2708</v>
      </c>
      <c r="C590" s="100" t="s">
        <v>5393</v>
      </c>
      <c r="D590" s="21" t="s">
        <v>4554</v>
      </c>
      <c r="E590" s="23" t="s">
        <v>72</v>
      </c>
      <c r="F590" s="27" t="str">
        <f>IF(E590="","",INDEX(DM_HANG_HOA!B:B,MATCH(E590,DM_HANG_HOA!A:A,0)))</f>
        <v>FCO 100A - 27KV - 150KV BIL - Polymer (không bass)</v>
      </c>
      <c r="G590" s="26" t="s">
        <v>4545</v>
      </c>
      <c r="H590" s="27" t="str">
        <f>IF(G590="","",INDEX(DM_DOI_TUONG!C:C,MATCH(G590,DM_DOI_TUONG!B:B,0)))</f>
        <v>Công ty CP Tuấn Ân Long An</v>
      </c>
      <c r="I590" s="69" t="str">
        <f>IFERROR(INDEX(DM_NGHIEP_VU!D:D,MATCH(J590&amp;K590,DM_NGHIEP_VU!G:G,0)),"")</f>
        <v>Nhập kho - nhập mua hàng ghi nhận công nợ</v>
      </c>
      <c r="J590" s="29" t="s">
        <v>4977</v>
      </c>
      <c r="K590" s="29" t="s">
        <v>4494</v>
      </c>
      <c r="L590" s="26">
        <v>24</v>
      </c>
      <c r="M590" s="26" t="s">
        <v>4547</v>
      </c>
      <c r="N590" s="26">
        <v>960700</v>
      </c>
      <c r="O590" s="7">
        <f t="shared" si="27"/>
        <v>23056800</v>
      </c>
      <c r="P590" s="52">
        <v>0.08</v>
      </c>
      <c r="Q590" s="7">
        <f t="shared" si="28"/>
        <v>1844544</v>
      </c>
      <c r="R590" s="7">
        <f t="shared" si="29"/>
        <v>24901344</v>
      </c>
      <c r="S590" s="23">
        <v>596</v>
      </c>
      <c r="T590" s="23"/>
      <c r="U590" s="23"/>
      <c r="V590" s="23"/>
      <c r="W590" s="74"/>
    </row>
    <row r="591" spans="1:23" x14ac:dyDescent="0.25">
      <c r="A591" s="81">
        <v>45363</v>
      </c>
      <c r="B591" s="6" t="s">
        <v>2708</v>
      </c>
      <c r="C591" s="100" t="s">
        <v>5393</v>
      </c>
      <c r="D591" s="21" t="s">
        <v>4554</v>
      </c>
      <c r="E591" s="23" t="s">
        <v>78</v>
      </c>
      <c r="F591" s="27" t="str">
        <f>IF(E591="","",INDEX(DM_HANG_HOA!B:B,MATCH(E591,DM_HANG_HOA!A:A,0)))</f>
        <v>Bass FCO</v>
      </c>
      <c r="G591" s="26" t="s">
        <v>4545</v>
      </c>
      <c r="H591" s="27" t="str">
        <f>IF(G591="","",INDEX(DM_DOI_TUONG!C:C,MATCH(G591,DM_DOI_TUONG!B:B,0)))</f>
        <v>Công ty CP Tuấn Ân Long An</v>
      </c>
      <c r="I591" s="69" t="str">
        <f>IFERROR(INDEX(DM_NGHIEP_VU!D:D,MATCH(J591&amp;K591,DM_NGHIEP_VU!G:G,0)),"")</f>
        <v>Nhập kho - nhập mua hàng ghi nhận công nợ</v>
      </c>
      <c r="J591" s="29" t="s">
        <v>4977</v>
      </c>
      <c r="K591" s="29" t="s">
        <v>4494</v>
      </c>
      <c r="L591" s="26">
        <v>24</v>
      </c>
      <c r="M591" s="26" t="s">
        <v>4547</v>
      </c>
      <c r="N591" s="26">
        <v>52800</v>
      </c>
      <c r="O591" s="7">
        <f t="shared" si="27"/>
        <v>1267200</v>
      </c>
      <c r="P591" s="52">
        <v>0.08</v>
      </c>
      <c r="Q591" s="7">
        <f t="shared" si="28"/>
        <v>101376</v>
      </c>
      <c r="R591" s="7">
        <f t="shared" si="29"/>
        <v>1368576</v>
      </c>
      <c r="S591" s="23">
        <v>596</v>
      </c>
      <c r="T591" s="23"/>
      <c r="U591" s="23"/>
      <c r="V591" s="23"/>
      <c r="W591" s="74"/>
    </row>
    <row r="592" spans="1:23" x14ac:dyDescent="0.25">
      <c r="A592" s="81">
        <v>45363</v>
      </c>
      <c r="B592" s="6" t="s">
        <v>2708</v>
      </c>
      <c r="C592" s="100" t="s">
        <v>5393</v>
      </c>
      <c r="D592" s="21" t="s">
        <v>4554</v>
      </c>
      <c r="E592" s="23" t="s">
        <v>96</v>
      </c>
      <c r="F592" s="27" t="str">
        <f>IF(E592="","",INDEX(DM_HANG_HOA!B:B,MATCH(E592,DM_HANG_HOA!A:A,0)))</f>
        <v>LA 18KV - MCOV  15.3 - 10KA</v>
      </c>
      <c r="G592" s="26" t="s">
        <v>4545</v>
      </c>
      <c r="H592" s="27" t="str">
        <f>IF(G592="","",INDEX(DM_DOI_TUONG!C:C,MATCH(G592,DM_DOI_TUONG!B:B,0)))</f>
        <v>Công ty CP Tuấn Ân Long An</v>
      </c>
      <c r="I592" s="69" t="str">
        <f>IFERROR(INDEX(DM_NGHIEP_VU!D:D,MATCH(J592&amp;K592,DM_NGHIEP_VU!G:G,0)),"")</f>
        <v>Nhập kho - nhập mua hàng ghi nhận công nợ</v>
      </c>
      <c r="J592" s="29" t="s">
        <v>4977</v>
      </c>
      <c r="K592" s="29" t="s">
        <v>4494</v>
      </c>
      <c r="L592" s="26">
        <v>20</v>
      </c>
      <c r="M592" s="26" t="s">
        <v>4547</v>
      </c>
      <c r="N592" s="26">
        <v>732500</v>
      </c>
      <c r="O592" s="7">
        <f t="shared" si="27"/>
        <v>14650000</v>
      </c>
      <c r="P592" s="52">
        <v>0.08</v>
      </c>
      <c r="Q592" s="7">
        <f t="shared" si="28"/>
        <v>1172000</v>
      </c>
      <c r="R592" s="7">
        <f t="shared" si="29"/>
        <v>15822000</v>
      </c>
      <c r="S592" s="23">
        <v>596</v>
      </c>
      <c r="T592" s="23"/>
      <c r="U592" s="23"/>
      <c r="V592" s="23"/>
      <c r="W592" s="74"/>
    </row>
    <row r="593" spans="1:23" x14ac:dyDescent="0.25">
      <c r="A593" s="81">
        <v>45363</v>
      </c>
      <c r="B593" s="6" t="s">
        <v>2708</v>
      </c>
      <c r="C593" s="100" t="s">
        <v>5393</v>
      </c>
      <c r="D593" s="21" t="s">
        <v>4554</v>
      </c>
      <c r="E593" s="23" t="s">
        <v>553</v>
      </c>
      <c r="F593" s="27" t="str">
        <f>IF(E593="","",INDEX(DM_HANG_HOA!B:B,MATCH(E593,DM_HANG_HOA!A:A,0)))</f>
        <v>Nối bọc  IPC 70-95, Vỏ cách điện dầy 1-3mm,  16 - 70 / 35 - 95, 1 boulon M10 nhựa</v>
      </c>
      <c r="G593" s="26" t="s">
        <v>4545</v>
      </c>
      <c r="H593" s="27" t="str">
        <f>IF(G593="","",INDEX(DM_DOI_TUONG!C:C,MATCH(G593,DM_DOI_TUONG!B:B,0)))</f>
        <v>Công ty CP Tuấn Ân Long An</v>
      </c>
      <c r="I593" s="69" t="str">
        <f>IFERROR(INDEX(DM_NGHIEP_VU!D:D,MATCH(J593&amp;K593,DM_NGHIEP_VU!G:G,0)),"")</f>
        <v>Nhập kho - nhập mua hàng ghi nhận công nợ</v>
      </c>
      <c r="J593" s="29" t="s">
        <v>4977</v>
      </c>
      <c r="K593" s="29" t="s">
        <v>4494</v>
      </c>
      <c r="L593" s="26">
        <v>600</v>
      </c>
      <c r="M593" s="26" t="s">
        <v>4547</v>
      </c>
      <c r="N593" s="26">
        <v>27300</v>
      </c>
      <c r="O593" s="7">
        <f t="shared" si="27"/>
        <v>16380000</v>
      </c>
      <c r="P593" s="52">
        <v>0.08</v>
      </c>
      <c r="Q593" s="7">
        <f t="shared" si="28"/>
        <v>1310400</v>
      </c>
      <c r="R593" s="7">
        <f t="shared" si="29"/>
        <v>17690400</v>
      </c>
      <c r="S593" s="23">
        <v>596</v>
      </c>
      <c r="T593" s="23"/>
      <c r="U593" s="23"/>
      <c r="V593" s="23"/>
      <c r="W593" s="74"/>
    </row>
    <row r="594" spans="1:23" x14ac:dyDescent="0.25">
      <c r="A594" s="81">
        <v>45363</v>
      </c>
      <c r="B594" s="6" t="s">
        <v>2708</v>
      </c>
      <c r="C594" s="100" t="s">
        <v>5393</v>
      </c>
      <c r="D594" s="21" t="s">
        <v>4554</v>
      </c>
      <c r="E594" s="23" t="s">
        <v>610</v>
      </c>
      <c r="F594" s="27" t="str">
        <f>IF(E594="","",INDEX(DM_HANG_HOA!B:B,MATCH(E594,DM_HANG_HOA!A:A,0)))</f>
        <v>Kẹp đấu rẽ TA-CDB 86 75G28 - 70mm2</v>
      </c>
      <c r="G594" s="26" t="s">
        <v>4545</v>
      </c>
      <c r="H594" s="27" t="str">
        <f>IF(G594="","",INDEX(DM_DOI_TUONG!C:C,MATCH(G594,DM_DOI_TUONG!B:B,0)))</f>
        <v>Công ty CP Tuấn Ân Long An</v>
      </c>
      <c r="I594" s="69" t="str">
        <f>IFERROR(INDEX(DM_NGHIEP_VU!D:D,MATCH(J594&amp;K594,DM_NGHIEP_VU!G:G,0)),"")</f>
        <v>Nhập kho - nhập mua hàng ghi nhận công nợ</v>
      </c>
      <c r="J594" s="29" t="s">
        <v>4977</v>
      </c>
      <c r="K594" s="29" t="s">
        <v>4494</v>
      </c>
      <c r="L594" s="26">
        <v>31</v>
      </c>
      <c r="M594" s="26" t="s">
        <v>4547</v>
      </c>
      <c r="N594" s="26">
        <v>166900</v>
      </c>
      <c r="O594" s="7">
        <f t="shared" si="27"/>
        <v>5173900</v>
      </c>
      <c r="P594" s="52">
        <v>0.1</v>
      </c>
      <c r="Q594" s="7">
        <f t="shared" si="28"/>
        <v>517390</v>
      </c>
      <c r="R594" s="7">
        <f t="shared" si="29"/>
        <v>5691290</v>
      </c>
      <c r="S594" s="23">
        <v>597</v>
      </c>
      <c r="T594" s="23"/>
      <c r="U594" s="23"/>
      <c r="V594" s="23"/>
      <c r="W594" s="74"/>
    </row>
    <row r="595" spans="1:23" x14ac:dyDescent="0.25">
      <c r="A595" s="81">
        <v>45363</v>
      </c>
      <c r="B595" s="6" t="s">
        <v>2708</v>
      </c>
      <c r="C595" s="100" t="s">
        <v>5393</v>
      </c>
      <c r="D595" s="21" t="s">
        <v>4554</v>
      </c>
      <c r="E595" s="23" t="s">
        <v>2451</v>
      </c>
      <c r="F595" s="27" t="str">
        <f>IF(E595="","",INDEX(DM_HANG_HOA!B:B,MATCH(E595,DM_HANG_HOA!A:A,0)))</f>
        <v>Cosse ép AL 70mm2-2N</v>
      </c>
      <c r="G595" s="26" t="s">
        <v>4545</v>
      </c>
      <c r="H595" s="27" t="str">
        <f>IF(G595="","",INDEX(DM_DOI_TUONG!C:C,MATCH(G595,DM_DOI_TUONG!B:B,0)))</f>
        <v>Công ty CP Tuấn Ân Long An</v>
      </c>
      <c r="I595" s="69" t="str">
        <f>IFERROR(INDEX(DM_NGHIEP_VU!D:D,MATCH(J595&amp;K595,DM_NGHIEP_VU!G:G,0)),"")</f>
        <v>Nhập kho - nhập mua hàng ghi nhận công nợ</v>
      </c>
      <c r="J595" s="29" t="s">
        <v>4977</v>
      </c>
      <c r="K595" s="29" t="s">
        <v>4494</v>
      </c>
      <c r="L595" s="26">
        <v>100</v>
      </c>
      <c r="M595" s="26" t="s">
        <v>4547</v>
      </c>
      <c r="N595" s="26">
        <v>6100</v>
      </c>
      <c r="O595" s="7">
        <f t="shared" si="27"/>
        <v>610000</v>
      </c>
      <c r="P595" s="52">
        <v>0.1</v>
      </c>
      <c r="Q595" s="7">
        <f t="shared" si="28"/>
        <v>61000</v>
      </c>
      <c r="R595" s="7">
        <f t="shared" si="29"/>
        <v>671000</v>
      </c>
      <c r="S595" s="23">
        <v>597</v>
      </c>
      <c r="T595" s="23"/>
      <c r="U595" s="23"/>
      <c r="V595" s="23"/>
      <c r="W595" s="74"/>
    </row>
    <row r="596" spans="1:23" x14ac:dyDescent="0.25">
      <c r="A596" s="81">
        <v>45363</v>
      </c>
      <c r="B596" s="6" t="s">
        <v>2708</v>
      </c>
      <c r="C596" s="100" t="s">
        <v>5393</v>
      </c>
      <c r="D596" s="21" t="s">
        <v>4554</v>
      </c>
      <c r="E596" s="23" t="s">
        <v>1157</v>
      </c>
      <c r="F596" s="27" t="str">
        <f>IF(E596="","",INDEX(DM_HANG_HOA!B:B,MATCH(E596,DM_HANG_HOA!A:A,0)))</f>
        <v>Cosse ép Cu-Al  120mm2-2N-TA dài 131mm chiều dài ép dây 42mm</v>
      </c>
      <c r="G596" s="26" t="s">
        <v>4545</v>
      </c>
      <c r="H596" s="27" t="str">
        <f>IF(G596="","",INDEX(DM_DOI_TUONG!C:C,MATCH(G596,DM_DOI_TUONG!B:B,0)))</f>
        <v>Công ty CP Tuấn Ân Long An</v>
      </c>
      <c r="I596" s="69" t="str">
        <f>IFERROR(INDEX(DM_NGHIEP_VU!D:D,MATCH(J596&amp;K596,DM_NGHIEP_VU!G:G,0)),"")</f>
        <v>Nhập kho - nhập mua hàng ghi nhận công nợ</v>
      </c>
      <c r="J596" s="29" t="s">
        <v>4977</v>
      </c>
      <c r="K596" s="29" t="s">
        <v>4494</v>
      </c>
      <c r="L596" s="26">
        <v>30</v>
      </c>
      <c r="M596" s="26" t="s">
        <v>4547</v>
      </c>
      <c r="N596" s="26">
        <v>58400</v>
      </c>
      <c r="O596" s="7">
        <f t="shared" si="27"/>
        <v>1752000</v>
      </c>
      <c r="P596" s="52">
        <v>0.1</v>
      </c>
      <c r="Q596" s="7">
        <f t="shared" si="28"/>
        <v>175200</v>
      </c>
      <c r="R596" s="7">
        <f t="shared" si="29"/>
        <v>1927200</v>
      </c>
      <c r="S596" s="23">
        <v>597</v>
      </c>
      <c r="T596" s="23"/>
      <c r="U596" s="23"/>
      <c r="V596" s="23"/>
      <c r="W596" s="74"/>
    </row>
    <row r="597" spans="1:23" x14ac:dyDescent="0.25">
      <c r="A597" s="81">
        <v>45363</v>
      </c>
      <c r="B597" s="6" t="s">
        <v>2708</v>
      </c>
      <c r="C597" s="100" t="s">
        <v>5393</v>
      </c>
      <c r="D597" s="21" t="s">
        <v>4554</v>
      </c>
      <c r="E597" s="23" t="s">
        <v>3323</v>
      </c>
      <c r="F597" s="27" t="str">
        <f>IF(E597="","",INDEX(DM_HANG_HOA!B:B,MATCH(E597,DM_HANG_HOA!A:A,0)))</f>
        <v>Giáp níu dây bọc SCD2405-TP, dài 1180mm, 22,2 ÷ 25,6mm (70mm2)</v>
      </c>
      <c r="G597" s="26" t="s">
        <v>4545</v>
      </c>
      <c r="H597" s="27" t="str">
        <f>IF(G597="","",INDEX(DM_DOI_TUONG!C:C,MATCH(G597,DM_DOI_TUONG!B:B,0)))</f>
        <v>Công ty CP Tuấn Ân Long An</v>
      </c>
      <c r="I597" s="69" t="str">
        <f>IFERROR(INDEX(DM_NGHIEP_VU!D:D,MATCH(J597&amp;K597,DM_NGHIEP_VU!G:G,0)),"")</f>
        <v>Nhập kho - nhập mua hàng ghi nhận công nợ</v>
      </c>
      <c r="J597" s="29" t="s">
        <v>4977</v>
      </c>
      <c r="K597" s="29" t="s">
        <v>4494</v>
      </c>
      <c r="L597" s="26">
        <v>113</v>
      </c>
      <c r="M597" s="26" t="s">
        <v>4547</v>
      </c>
      <c r="N597" s="26">
        <v>160300</v>
      </c>
      <c r="O597" s="7">
        <f t="shared" si="27"/>
        <v>18113900</v>
      </c>
      <c r="P597" s="52">
        <v>0.1</v>
      </c>
      <c r="Q597" s="7">
        <f t="shared" si="28"/>
        <v>1811390</v>
      </c>
      <c r="R597" s="7">
        <f t="shared" si="29"/>
        <v>19925290</v>
      </c>
      <c r="S597" s="23">
        <v>607</v>
      </c>
      <c r="T597" s="23"/>
      <c r="U597" s="23"/>
      <c r="V597" s="23"/>
      <c r="W597" s="74"/>
    </row>
    <row r="598" spans="1:23" x14ac:dyDescent="0.25">
      <c r="A598" s="81">
        <v>45363</v>
      </c>
      <c r="B598" s="6" t="s">
        <v>2708</v>
      </c>
      <c r="C598" s="100" t="s">
        <v>5393</v>
      </c>
      <c r="D598" s="21" t="s">
        <v>4554</v>
      </c>
      <c r="E598" s="23" t="s">
        <v>1011</v>
      </c>
      <c r="F598" s="27" t="str">
        <f>IF(E598="","",INDEX(DM_HANG_HOA!B:B,MATCH(E598,DM_HANG_HOA!A:A,0)))</f>
        <v>Nắp chụp MBT F145 màu vàng</v>
      </c>
      <c r="G598" s="26" t="s">
        <v>4545</v>
      </c>
      <c r="H598" s="27" t="str">
        <f>IF(G598="","",INDEX(DM_DOI_TUONG!C:C,MATCH(G598,DM_DOI_TUONG!B:B,0)))</f>
        <v>Công ty CP Tuấn Ân Long An</v>
      </c>
      <c r="I598" s="69" t="str">
        <f>IFERROR(INDEX(DM_NGHIEP_VU!D:D,MATCH(J598&amp;K598,DM_NGHIEP_VU!G:G,0)),"")</f>
        <v>Nhập kho - nhập mua hàng ghi nhận công nợ</v>
      </c>
      <c r="J598" s="29" t="s">
        <v>4977</v>
      </c>
      <c r="K598" s="29" t="s">
        <v>4494</v>
      </c>
      <c r="L598" s="26">
        <v>14</v>
      </c>
      <c r="M598" s="26" t="s">
        <v>4547</v>
      </c>
      <c r="N598" s="26">
        <v>38800</v>
      </c>
      <c r="O598" s="7">
        <f t="shared" si="27"/>
        <v>543200</v>
      </c>
      <c r="P598" s="52">
        <v>0.08</v>
      </c>
      <c r="Q598" s="7">
        <f t="shared" si="28"/>
        <v>43456</v>
      </c>
      <c r="R598" s="7">
        <f t="shared" si="29"/>
        <v>586656</v>
      </c>
      <c r="S598" s="23">
        <v>608</v>
      </c>
      <c r="T598" s="23"/>
      <c r="U598" s="23"/>
      <c r="V598" s="23"/>
      <c r="W598" s="74"/>
    </row>
    <row r="599" spans="1:23" x14ac:dyDescent="0.25">
      <c r="A599" s="81">
        <v>45363</v>
      </c>
      <c r="B599" s="6" t="s">
        <v>2708</v>
      </c>
      <c r="C599" s="100" t="s">
        <v>5393</v>
      </c>
      <c r="D599" s="21" t="s">
        <v>4554</v>
      </c>
      <c r="E599" s="23" t="s">
        <v>1011</v>
      </c>
      <c r="F599" s="27" t="str">
        <f>IF(E599="","",INDEX(DM_HANG_HOA!B:B,MATCH(E599,DM_HANG_HOA!A:A,0)))</f>
        <v>Nắp chụp MBT F145 màu vàng</v>
      </c>
      <c r="G599" s="26" t="s">
        <v>4545</v>
      </c>
      <c r="H599" s="27" t="str">
        <f>IF(G599="","",INDEX(DM_DOI_TUONG!C:C,MATCH(G599,DM_DOI_TUONG!B:B,0)))</f>
        <v>Công ty CP Tuấn Ân Long An</v>
      </c>
      <c r="I599" s="69" t="str">
        <f>IFERROR(INDEX(DM_NGHIEP_VU!D:D,MATCH(J599&amp;K599,DM_NGHIEP_VU!G:G,0)),"")</f>
        <v>Nhập kho - nhập mua hàng ghi nhận công nợ</v>
      </c>
      <c r="J599" s="29" t="s">
        <v>4977</v>
      </c>
      <c r="K599" s="29" t="s">
        <v>4494</v>
      </c>
      <c r="L599" s="26">
        <v>14</v>
      </c>
      <c r="M599" s="26" t="s">
        <v>4547</v>
      </c>
      <c r="N599" s="26">
        <v>35000</v>
      </c>
      <c r="O599" s="7">
        <f t="shared" si="27"/>
        <v>490000</v>
      </c>
      <c r="P599" s="52">
        <v>0.08</v>
      </c>
      <c r="Q599" s="7">
        <f t="shared" si="28"/>
        <v>39200</v>
      </c>
      <c r="R599" s="7">
        <f t="shared" si="29"/>
        <v>529200</v>
      </c>
      <c r="S599" s="23">
        <v>609</v>
      </c>
      <c r="T599" s="23"/>
      <c r="U599" s="23"/>
      <c r="V599" s="23"/>
      <c r="W599" s="74"/>
    </row>
    <row r="600" spans="1:23" x14ac:dyDescent="0.25">
      <c r="A600" s="81">
        <v>45364</v>
      </c>
      <c r="B600" s="6" t="s">
        <v>2708</v>
      </c>
      <c r="C600" s="100" t="s">
        <v>5394</v>
      </c>
      <c r="D600" s="21" t="s">
        <v>4554</v>
      </c>
      <c r="E600" s="23" t="s">
        <v>916</v>
      </c>
      <c r="F600" s="27" t="str">
        <f>IF(E600="","",INDEX(DM_HANG_HOA!B:B,MATCH(E600,DM_HANG_HOA!A:A,0)))</f>
        <v>Dây đai inox 20 x 0.7mm, 25 mét</v>
      </c>
      <c r="G600" s="26" t="s">
        <v>4545</v>
      </c>
      <c r="H600" s="27" t="str">
        <f>IF(G600="","",INDEX(DM_DOI_TUONG!C:C,MATCH(G600,DM_DOI_TUONG!B:B,0)))</f>
        <v>Công ty CP Tuấn Ân Long An</v>
      </c>
      <c r="I600" s="69" t="str">
        <f>IFERROR(INDEX(DM_NGHIEP_VU!D:D,MATCH(J600&amp;K600,DM_NGHIEP_VU!G:G,0)),"")</f>
        <v>Nhập kho - nhập mua hàng ghi nhận công nợ</v>
      </c>
      <c r="J600" s="29" t="s">
        <v>4977</v>
      </c>
      <c r="K600" s="29" t="s">
        <v>4494</v>
      </c>
      <c r="L600" s="26">
        <v>6</v>
      </c>
      <c r="M600" s="26" t="s">
        <v>4547</v>
      </c>
      <c r="N600" s="26">
        <v>191900</v>
      </c>
      <c r="O600" s="7">
        <f t="shared" si="27"/>
        <v>1151400</v>
      </c>
      <c r="P600" s="52">
        <v>0.1</v>
      </c>
      <c r="Q600" s="7">
        <f t="shared" si="28"/>
        <v>115140</v>
      </c>
      <c r="R600" s="7">
        <f t="shared" si="29"/>
        <v>1266540</v>
      </c>
      <c r="S600" s="23">
        <v>673</v>
      </c>
      <c r="T600" s="23"/>
      <c r="U600" s="23"/>
      <c r="V600" s="23"/>
      <c r="W600" s="74"/>
    </row>
    <row r="601" spans="1:23" x14ac:dyDescent="0.25">
      <c r="A601" s="81">
        <v>45364</v>
      </c>
      <c r="B601" s="6" t="s">
        <v>2708</v>
      </c>
      <c r="C601" s="100" t="s">
        <v>5394</v>
      </c>
      <c r="D601" s="21" t="s">
        <v>4554</v>
      </c>
      <c r="E601" s="23" t="s">
        <v>6</v>
      </c>
      <c r="F601" s="27" t="str">
        <f>IF(E601="","",INDEX(DM_HANG_HOA!B:B,MATCH(E601,DM_HANG_HOA!A:A,0)))</f>
        <v>Fuselink 6K - Tuấn Ân</v>
      </c>
      <c r="G601" s="26" t="s">
        <v>4545</v>
      </c>
      <c r="H601" s="27" t="str">
        <f>IF(G601="","",INDEX(DM_DOI_TUONG!C:C,MATCH(G601,DM_DOI_TUONG!B:B,0)))</f>
        <v>Công ty CP Tuấn Ân Long An</v>
      </c>
      <c r="I601" s="69" t="str">
        <f>IFERROR(INDEX(DM_NGHIEP_VU!D:D,MATCH(J601&amp;K601,DM_NGHIEP_VU!G:G,0)),"")</f>
        <v>Nhập kho - nhập mua hàng ghi nhận công nợ</v>
      </c>
      <c r="J601" s="29" t="s">
        <v>4977</v>
      </c>
      <c r="K601" s="29" t="s">
        <v>4494</v>
      </c>
      <c r="L601" s="26">
        <v>162</v>
      </c>
      <c r="M601" s="26" t="s">
        <v>4547</v>
      </c>
      <c r="N601" s="26">
        <v>21500</v>
      </c>
      <c r="O601" s="7">
        <f t="shared" si="27"/>
        <v>3483000</v>
      </c>
      <c r="P601" s="52">
        <v>0.08</v>
      </c>
      <c r="Q601" s="7">
        <f t="shared" si="28"/>
        <v>278640</v>
      </c>
      <c r="R601" s="7">
        <f t="shared" si="29"/>
        <v>3761640</v>
      </c>
      <c r="S601" s="23">
        <v>675</v>
      </c>
      <c r="T601" s="23"/>
      <c r="U601" s="23"/>
      <c r="V601" s="23"/>
      <c r="W601" s="74"/>
    </row>
    <row r="602" spans="1:23" x14ac:dyDescent="0.25">
      <c r="A602" s="81">
        <v>45364</v>
      </c>
      <c r="B602" s="6" t="s">
        <v>2708</v>
      </c>
      <c r="C602" s="100" t="s">
        <v>5394</v>
      </c>
      <c r="D602" s="21" t="s">
        <v>4554</v>
      </c>
      <c r="E602" s="23" t="s">
        <v>11</v>
      </c>
      <c r="F602" s="27" t="str">
        <f>IF(E602="","",INDEX(DM_HANG_HOA!B:B,MATCH(E602,DM_HANG_HOA!A:A,0)))</f>
        <v>Fuselink 20K - Tuấn Ân</v>
      </c>
      <c r="G602" s="26" t="s">
        <v>4545</v>
      </c>
      <c r="H602" s="27" t="str">
        <f>IF(G602="","",INDEX(DM_DOI_TUONG!C:C,MATCH(G602,DM_DOI_TUONG!B:B,0)))</f>
        <v>Công ty CP Tuấn Ân Long An</v>
      </c>
      <c r="I602" s="69" t="str">
        <f>IFERROR(INDEX(DM_NGHIEP_VU!D:D,MATCH(J602&amp;K602,DM_NGHIEP_VU!G:G,0)),"")</f>
        <v>Nhập kho - nhập mua hàng ghi nhận công nợ</v>
      </c>
      <c r="J602" s="29" t="s">
        <v>4977</v>
      </c>
      <c r="K602" s="29" t="s">
        <v>4494</v>
      </c>
      <c r="L602" s="26">
        <v>117</v>
      </c>
      <c r="M602" s="26" t="s">
        <v>4547</v>
      </c>
      <c r="N602" s="26">
        <v>28200</v>
      </c>
      <c r="O602" s="7">
        <f t="shared" si="27"/>
        <v>3299400</v>
      </c>
      <c r="P602" s="52">
        <v>0.08</v>
      </c>
      <c r="Q602" s="7">
        <f t="shared" si="28"/>
        <v>263952</v>
      </c>
      <c r="R602" s="7">
        <f t="shared" si="29"/>
        <v>3563352</v>
      </c>
      <c r="S602" s="23">
        <v>675</v>
      </c>
      <c r="T602" s="23"/>
      <c r="U602" s="23"/>
      <c r="V602" s="23"/>
      <c r="W602" s="74"/>
    </row>
    <row r="603" spans="1:23" x14ac:dyDescent="0.25">
      <c r="A603" s="81">
        <v>45364</v>
      </c>
      <c r="B603" s="6" t="s">
        <v>2708</v>
      </c>
      <c r="C603" s="100" t="s">
        <v>5394</v>
      </c>
      <c r="D603" s="21" t="s">
        <v>4554</v>
      </c>
      <c r="E603" s="23" t="s">
        <v>501</v>
      </c>
      <c r="F603" s="27" t="str">
        <f>IF(E603="","",INDEX(DM_HANG_HOA!B:B,MATCH(E603,DM_HANG_HOA!A:A,0)))</f>
        <v>MCCB 3P, 400V,   80A, 70KA</v>
      </c>
      <c r="G603" s="26" t="s">
        <v>4545</v>
      </c>
      <c r="H603" s="27" t="str">
        <f>IF(G603="","",INDEX(DM_DOI_TUONG!C:C,MATCH(G603,DM_DOI_TUONG!B:B,0)))</f>
        <v>Công ty CP Tuấn Ân Long An</v>
      </c>
      <c r="I603" s="69" t="str">
        <f>IFERROR(INDEX(DM_NGHIEP_VU!D:D,MATCH(J603&amp;K603,DM_NGHIEP_VU!G:G,0)),"")</f>
        <v>Nhập kho - nhập mua hàng ghi nhận công nợ</v>
      </c>
      <c r="J603" s="29" t="s">
        <v>4977</v>
      </c>
      <c r="K603" s="29" t="s">
        <v>4494</v>
      </c>
      <c r="L603" s="26">
        <v>130</v>
      </c>
      <c r="M603" s="26" t="s">
        <v>4547</v>
      </c>
      <c r="N603" s="26">
        <v>1040300</v>
      </c>
      <c r="O603" s="7">
        <f t="shared" si="27"/>
        <v>135239000</v>
      </c>
      <c r="P603" s="52">
        <v>0.08</v>
      </c>
      <c r="Q603" s="7">
        <f t="shared" si="28"/>
        <v>10819120</v>
      </c>
      <c r="R603" s="7">
        <f t="shared" si="29"/>
        <v>146058120</v>
      </c>
      <c r="S603" s="23">
        <v>688</v>
      </c>
      <c r="T603" s="23"/>
      <c r="U603" s="23"/>
      <c r="V603" s="23"/>
      <c r="W603" s="74"/>
    </row>
    <row r="604" spans="1:23" x14ac:dyDescent="0.25">
      <c r="A604" s="81">
        <v>45364</v>
      </c>
      <c r="B604" s="6" t="s">
        <v>2708</v>
      </c>
      <c r="C604" s="100" t="s">
        <v>5394</v>
      </c>
      <c r="D604" s="21" t="s">
        <v>4554</v>
      </c>
      <c r="E604" s="23" t="s">
        <v>488</v>
      </c>
      <c r="F604" s="27" t="str">
        <f>IF(E604="","",INDEX(DM_HANG_HOA!B:B,MATCH(E604,DM_HANG_HOA!A:A,0)))</f>
        <v>Busbar dùng cho MCCB 80A - 250A</v>
      </c>
      <c r="G604" s="26" t="s">
        <v>4545</v>
      </c>
      <c r="H604" s="27" t="str">
        <f>IF(G604="","",INDEX(DM_DOI_TUONG!C:C,MATCH(G604,DM_DOI_TUONG!B:B,0)))</f>
        <v>Công ty CP Tuấn Ân Long An</v>
      </c>
      <c r="I604" s="69" t="str">
        <f>IFERROR(INDEX(DM_NGHIEP_VU!D:D,MATCH(J604&amp;K604,DM_NGHIEP_VU!G:G,0)),"")</f>
        <v>Nhập kho - nhập mua hàng ghi nhận công nợ</v>
      </c>
      <c r="J604" s="29" t="s">
        <v>4977</v>
      </c>
      <c r="K604" s="29" t="s">
        <v>4494</v>
      </c>
      <c r="L604" s="26">
        <v>130</v>
      </c>
      <c r="M604" s="26" t="s">
        <v>4547</v>
      </c>
      <c r="N604" s="26">
        <v>114700</v>
      </c>
      <c r="O604" s="7">
        <f t="shared" si="27"/>
        <v>14911000</v>
      </c>
      <c r="P604" s="52">
        <v>0.1</v>
      </c>
      <c r="Q604" s="7">
        <f t="shared" si="28"/>
        <v>1491100</v>
      </c>
      <c r="R604" s="7">
        <f t="shared" si="29"/>
        <v>16402100</v>
      </c>
      <c r="S604" s="23">
        <v>689</v>
      </c>
      <c r="T604" s="23"/>
      <c r="U604" s="23"/>
      <c r="V604" s="23"/>
      <c r="W604" s="74"/>
    </row>
    <row r="605" spans="1:23" x14ac:dyDescent="0.25">
      <c r="A605" s="81">
        <v>45364</v>
      </c>
      <c r="B605" s="6" t="s">
        <v>2708</v>
      </c>
      <c r="C605" s="100" t="s">
        <v>5394</v>
      </c>
      <c r="D605" s="21" t="s">
        <v>4554</v>
      </c>
      <c r="E605" s="23" t="s">
        <v>516</v>
      </c>
      <c r="F605" s="27" t="str">
        <f>IF(E605="","",INDEX(DM_HANG_HOA!B:B,MATCH(E605,DM_HANG_HOA!A:A,0)))</f>
        <v>Boulon 8 x 30 + tán + londel (nhúng kẽm)</v>
      </c>
      <c r="G605" s="26" t="s">
        <v>4545</v>
      </c>
      <c r="H605" s="27" t="str">
        <f>IF(G605="","",INDEX(DM_DOI_TUONG!C:C,MATCH(G605,DM_DOI_TUONG!B:B,0)))</f>
        <v>Công ty CP Tuấn Ân Long An</v>
      </c>
      <c r="I605" s="69" t="str">
        <f>IFERROR(INDEX(DM_NGHIEP_VU!D:D,MATCH(J605&amp;K605,DM_NGHIEP_VU!G:G,0)),"")</f>
        <v>Nhập kho - nhập mua hàng ghi nhận công nợ</v>
      </c>
      <c r="J605" s="29" t="s">
        <v>4977</v>
      </c>
      <c r="K605" s="29" t="s">
        <v>4494</v>
      </c>
      <c r="L605" s="26">
        <v>780</v>
      </c>
      <c r="M605" s="26" t="s">
        <v>4547</v>
      </c>
      <c r="N605" s="26">
        <v>1100</v>
      </c>
      <c r="O605" s="7">
        <f t="shared" si="27"/>
        <v>858000</v>
      </c>
      <c r="P605" s="52">
        <v>0.1</v>
      </c>
      <c r="Q605" s="7">
        <f t="shared" si="28"/>
        <v>85800</v>
      </c>
      <c r="R605" s="7">
        <f t="shared" si="29"/>
        <v>943800</v>
      </c>
      <c r="S605" s="23">
        <v>689</v>
      </c>
      <c r="T605" s="23"/>
      <c r="U605" s="23"/>
      <c r="V605" s="23"/>
      <c r="W605" s="74"/>
    </row>
    <row r="606" spans="1:23" x14ac:dyDescent="0.25">
      <c r="A606" s="81">
        <v>45364</v>
      </c>
      <c r="B606" s="6" t="s">
        <v>2708</v>
      </c>
      <c r="C606" s="100" t="s">
        <v>5395</v>
      </c>
      <c r="D606" s="21" t="s">
        <v>5410</v>
      </c>
      <c r="E606" s="23" t="s">
        <v>1320</v>
      </c>
      <c r="F606" s="27" t="str">
        <f>IF(E606="","",INDEX(DM_HANG_HOA!B:B,MATCH(E606,DM_HANG_HOA!A:A,0)))</f>
        <v>Kẹp quai 2/0 lọai ty, trung thế</v>
      </c>
      <c r="G606" s="26" t="s">
        <v>2727</v>
      </c>
      <c r="H606" s="27" t="str">
        <f>IF(G606="","",INDEX(DM_DOI_TUONG!C:C,MATCH(G606,DM_DOI_TUONG!B:B,0)))</f>
        <v>Công ty TNHH Tuấn Ân Đồng Nai</v>
      </c>
      <c r="I606" s="69" t="str">
        <f>IFERROR(INDEX(DM_NGHIEP_VU!D:D,MATCH(J606&amp;K606,DM_NGHIEP_VU!G:G,0)),"")</f>
        <v>Nhập kho - thu hàng phải thu khác</v>
      </c>
      <c r="J606" s="29" t="s">
        <v>4977</v>
      </c>
      <c r="K606" s="29" t="s">
        <v>5409</v>
      </c>
      <c r="L606" s="26">
        <v>-18</v>
      </c>
      <c r="M606" s="26" t="s">
        <v>4547</v>
      </c>
      <c r="N606" s="26">
        <v>195900</v>
      </c>
      <c r="O606" s="7">
        <f t="shared" si="27"/>
        <v>-3526200</v>
      </c>
      <c r="P606" s="52"/>
      <c r="Q606" s="7">
        <f t="shared" si="28"/>
        <v>0</v>
      </c>
      <c r="R606" s="7">
        <f t="shared" si="29"/>
        <v>-3526200</v>
      </c>
      <c r="S606" s="23"/>
      <c r="T606" s="23"/>
      <c r="U606" s="23"/>
      <c r="V606" s="23"/>
      <c r="W606" s="74"/>
    </row>
    <row r="607" spans="1:23" x14ac:dyDescent="0.25">
      <c r="A607" s="81">
        <v>45364</v>
      </c>
      <c r="B607" s="6" t="s">
        <v>2708</v>
      </c>
      <c r="C607" s="100" t="s">
        <v>5395</v>
      </c>
      <c r="D607" s="21" t="s">
        <v>5410</v>
      </c>
      <c r="E607" s="23" t="s">
        <v>557</v>
      </c>
      <c r="F607" s="27" t="str">
        <f>IF(E607="","",INDEX(DM_HANG_HOA!B:B,MATCH(E607,DM_HANG_HOA!A:A,0)))</f>
        <v xml:space="preserve">Nối bọc  IPC 150-240,  Vỏ cách điện dầy 1-3mm,  50 - 150 / 95 - 240, 2 boulon M10 nhựa </v>
      </c>
      <c r="G607" s="26" t="s">
        <v>2727</v>
      </c>
      <c r="H607" s="27" t="str">
        <f>IF(G607="","",INDEX(DM_DOI_TUONG!C:C,MATCH(G607,DM_DOI_TUONG!B:B,0)))</f>
        <v>Công ty TNHH Tuấn Ân Đồng Nai</v>
      </c>
      <c r="I607" s="69" t="str">
        <f>IFERROR(INDEX(DM_NGHIEP_VU!D:D,MATCH(J607&amp;K607,DM_NGHIEP_VU!G:G,0)),"")</f>
        <v>Nhập kho - thu hàng phải thu khác</v>
      </c>
      <c r="J607" s="29" t="s">
        <v>4977</v>
      </c>
      <c r="K607" s="29" t="s">
        <v>5409</v>
      </c>
      <c r="L607" s="26">
        <v>-9</v>
      </c>
      <c r="M607" s="26" t="s">
        <v>4547</v>
      </c>
      <c r="N607" s="26">
        <v>103700</v>
      </c>
      <c r="O607" s="7">
        <f t="shared" si="27"/>
        <v>-933300</v>
      </c>
      <c r="P607" s="52"/>
      <c r="Q607" s="7">
        <f t="shared" si="28"/>
        <v>0</v>
      </c>
      <c r="R607" s="7">
        <f t="shared" si="29"/>
        <v>-933300</v>
      </c>
      <c r="S607" s="23"/>
      <c r="T607" s="23"/>
      <c r="U607" s="23"/>
      <c r="V607" s="23"/>
      <c r="W607" s="74"/>
    </row>
    <row r="608" spans="1:23" x14ac:dyDescent="0.25">
      <c r="A608" s="81">
        <v>45365</v>
      </c>
      <c r="B608" s="6" t="s">
        <v>2708</v>
      </c>
      <c r="C608" s="100" t="s">
        <v>5396</v>
      </c>
      <c r="D608" s="21" t="s">
        <v>5410</v>
      </c>
      <c r="E608" s="23" t="s">
        <v>1011</v>
      </c>
      <c r="F608" s="27" t="str">
        <f>IF(E608="","",INDEX(DM_HANG_HOA!B:B,MATCH(E608,DM_HANG_HOA!A:A,0)))</f>
        <v>Nắp chụp MBT F145 màu vàng</v>
      </c>
      <c r="G608" s="26" t="s">
        <v>5405</v>
      </c>
      <c r="H608" s="27" t="str">
        <f>IF(G608="","",INDEX(DM_DOI_TUONG!C:C,MATCH(G608,DM_DOI_TUONG!B:B,0)))</f>
        <v xml:space="preserve"> Cty CP TBĐ Tuấn Ân  </v>
      </c>
      <c r="I608" s="69" t="str">
        <f>IFERROR(INDEX(DM_NGHIEP_VU!D:D,MATCH(J608&amp;K608,DM_NGHIEP_VU!G:G,0)),"")</f>
        <v>Nhập kho - thu hàng phải thu khác</v>
      </c>
      <c r="J608" s="29" t="s">
        <v>4977</v>
      </c>
      <c r="K608" s="29" t="s">
        <v>5409</v>
      </c>
      <c r="L608" s="26">
        <v>-14</v>
      </c>
      <c r="M608" s="26" t="s">
        <v>4547</v>
      </c>
      <c r="N608" s="26">
        <v>38800</v>
      </c>
      <c r="O608" s="7">
        <f t="shared" si="27"/>
        <v>-543200</v>
      </c>
      <c r="P608" s="52"/>
      <c r="Q608" s="7">
        <f t="shared" si="28"/>
        <v>0</v>
      </c>
      <c r="R608" s="7">
        <f t="shared" si="29"/>
        <v>-543200</v>
      </c>
      <c r="S608" s="23"/>
      <c r="T608" s="23"/>
      <c r="U608" s="23"/>
      <c r="V608" s="23"/>
      <c r="W608" s="74"/>
    </row>
    <row r="609" spans="1:23" x14ac:dyDescent="0.25">
      <c r="A609" s="81">
        <v>45365</v>
      </c>
      <c r="B609" s="6" t="s">
        <v>2708</v>
      </c>
      <c r="C609" s="100" t="s">
        <v>5397</v>
      </c>
      <c r="D609" s="21" t="s">
        <v>4554</v>
      </c>
      <c r="E609" s="23" t="s">
        <v>1444</v>
      </c>
      <c r="F609" s="27" t="str">
        <f>IF(E609="","",INDEX(DM_HANG_HOA!B:B,MATCH(E609,DM_HANG_HOA!A:A,0)))</f>
        <v>Cosse ép Cu 185mm2-2N dài 151mm chiều dài ép dây 52mm</v>
      </c>
      <c r="G609" s="26" t="s">
        <v>4545</v>
      </c>
      <c r="H609" s="27" t="str">
        <f>IF(G609="","",INDEX(DM_DOI_TUONG!C:C,MATCH(G609,DM_DOI_TUONG!B:B,0)))</f>
        <v>Công ty CP Tuấn Ân Long An</v>
      </c>
      <c r="I609" s="69" t="str">
        <f>IFERROR(INDEX(DM_NGHIEP_VU!D:D,MATCH(J609&amp;K609,DM_NGHIEP_VU!G:G,0)),"")</f>
        <v>Nhập kho - nhập mua hàng ghi nhận công nợ</v>
      </c>
      <c r="J609" s="29" t="s">
        <v>4977</v>
      </c>
      <c r="K609" s="29" t="s">
        <v>4494</v>
      </c>
      <c r="L609" s="26">
        <v>43</v>
      </c>
      <c r="M609" s="26" t="s">
        <v>4547</v>
      </c>
      <c r="N609" s="26">
        <v>110300</v>
      </c>
      <c r="O609" s="7">
        <f t="shared" si="27"/>
        <v>4742900</v>
      </c>
      <c r="P609" s="52">
        <v>0.1</v>
      </c>
      <c r="Q609" s="7">
        <f t="shared" si="28"/>
        <v>474290</v>
      </c>
      <c r="R609" s="7">
        <f t="shared" si="29"/>
        <v>5217190</v>
      </c>
      <c r="S609" s="23">
        <v>683</v>
      </c>
      <c r="T609" s="23"/>
      <c r="U609" s="23"/>
      <c r="V609" s="23"/>
      <c r="W609" s="74"/>
    </row>
    <row r="610" spans="1:23" x14ac:dyDescent="0.25">
      <c r="A610" s="81">
        <v>45365</v>
      </c>
      <c r="B610" s="6" t="s">
        <v>2708</v>
      </c>
      <c r="C610" s="100" t="s">
        <v>5397</v>
      </c>
      <c r="D610" s="21" t="s">
        <v>4554</v>
      </c>
      <c r="E610" s="23" t="s">
        <v>1450</v>
      </c>
      <c r="F610" s="27" t="str">
        <f>IF(E610="","",INDEX(DM_HANG_HOA!B:B,MATCH(E610,DM_HANG_HOA!A:A,0)))</f>
        <v>Cosse ép Cu 240mm2-2N dài 160mm chiều dài ép dây 58mm</v>
      </c>
      <c r="G610" s="26" t="s">
        <v>4545</v>
      </c>
      <c r="H610" s="27" t="str">
        <f>IF(G610="","",INDEX(DM_DOI_TUONG!C:C,MATCH(G610,DM_DOI_TUONG!B:B,0)))</f>
        <v>Công ty CP Tuấn Ân Long An</v>
      </c>
      <c r="I610" s="69" t="str">
        <f>IFERROR(INDEX(DM_NGHIEP_VU!D:D,MATCH(J610&amp;K610,DM_NGHIEP_VU!G:G,0)),"")</f>
        <v>Nhập kho - nhập mua hàng ghi nhận công nợ</v>
      </c>
      <c r="J610" s="29" t="s">
        <v>4977</v>
      </c>
      <c r="K610" s="29" t="s">
        <v>4494</v>
      </c>
      <c r="L610" s="26">
        <v>41</v>
      </c>
      <c r="M610" s="26" t="s">
        <v>4547</v>
      </c>
      <c r="N610" s="26">
        <v>145400</v>
      </c>
      <c r="O610" s="7">
        <f t="shared" si="27"/>
        <v>5961400</v>
      </c>
      <c r="P610" s="52">
        <v>0.1</v>
      </c>
      <c r="Q610" s="7">
        <f t="shared" si="28"/>
        <v>596140</v>
      </c>
      <c r="R610" s="7">
        <f t="shared" si="29"/>
        <v>6557540</v>
      </c>
      <c r="S610" s="23">
        <v>683</v>
      </c>
      <c r="T610" s="23"/>
      <c r="U610" s="23"/>
      <c r="V610" s="23"/>
      <c r="W610" s="74"/>
    </row>
    <row r="611" spans="1:23" x14ac:dyDescent="0.25">
      <c r="A611" s="81">
        <v>45365</v>
      </c>
      <c r="B611" s="6" t="s">
        <v>2708</v>
      </c>
      <c r="C611" s="100" t="s">
        <v>5397</v>
      </c>
      <c r="D611" s="21" t="s">
        <v>4554</v>
      </c>
      <c r="E611" s="23" t="s">
        <v>2272</v>
      </c>
      <c r="F611" s="27" t="str">
        <f>IF(E611="","",INDEX(DM_HANG_HOA!B:B,MATCH(E611,DM_HANG_HOA!A:A,0)))</f>
        <v>Cosse ép Cu-Al  240mm2-2N-TA dài 160mm chiều dài ép dây 58mm</v>
      </c>
      <c r="G611" s="26" t="s">
        <v>4545</v>
      </c>
      <c r="H611" s="27" t="str">
        <f>IF(G611="","",INDEX(DM_DOI_TUONG!C:C,MATCH(G611,DM_DOI_TUONG!B:B,0)))</f>
        <v>Công ty CP Tuấn Ân Long An</v>
      </c>
      <c r="I611" s="69" t="str">
        <f>IFERROR(INDEX(DM_NGHIEP_VU!D:D,MATCH(J611&amp;K611,DM_NGHIEP_VU!G:G,0)),"")</f>
        <v>Nhập kho - nhập mua hàng ghi nhận công nợ</v>
      </c>
      <c r="J611" s="29" t="s">
        <v>4977</v>
      </c>
      <c r="K611" s="29" t="s">
        <v>4494</v>
      </c>
      <c r="L611" s="26">
        <v>9</v>
      </c>
      <c r="M611" s="26" t="s">
        <v>4547</v>
      </c>
      <c r="N611" s="26">
        <v>131600</v>
      </c>
      <c r="O611" s="7">
        <f t="shared" si="27"/>
        <v>1184400</v>
      </c>
      <c r="P611" s="52">
        <v>0.1</v>
      </c>
      <c r="Q611" s="7">
        <f t="shared" si="28"/>
        <v>118440</v>
      </c>
      <c r="R611" s="7">
        <f t="shared" si="29"/>
        <v>1302840</v>
      </c>
      <c r="S611" s="23">
        <v>683</v>
      </c>
      <c r="T611" s="23"/>
      <c r="U611" s="23"/>
      <c r="V611" s="23"/>
      <c r="W611" s="74"/>
    </row>
    <row r="612" spans="1:23" x14ac:dyDescent="0.25">
      <c r="A612" s="81">
        <v>45365</v>
      </c>
      <c r="B612" s="6" t="s">
        <v>2708</v>
      </c>
      <c r="C612" s="100" t="s">
        <v>5397</v>
      </c>
      <c r="D612" s="21" t="s">
        <v>4554</v>
      </c>
      <c r="E612" s="23" t="s">
        <v>2562</v>
      </c>
      <c r="F612" s="27" t="str">
        <f>IF(E612="","",INDEX(DM_HANG_HOA!B:B,MATCH(E612,DM_HANG_HOA!A:A,0)))</f>
        <v>Giáp buộc đầu sứ đôi composite PDLT3140-F, đường kính cáp 31,0 ÷ 37,5mm (185-240mm2)</v>
      </c>
      <c r="G612" s="26" t="s">
        <v>4545</v>
      </c>
      <c r="H612" s="27" t="str">
        <f>IF(G612="","",INDEX(DM_DOI_TUONG!C:C,MATCH(G612,DM_DOI_TUONG!B:B,0)))</f>
        <v>Công ty CP Tuấn Ân Long An</v>
      </c>
      <c r="I612" s="69" t="str">
        <f>IFERROR(INDEX(DM_NGHIEP_VU!D:D,MATCH(J612&amp;K612,DM_NGHIEP_VU!G:G,0)),"")</f>
        <v>Nhập kho - nhập mua hàng ghi nhận công nợ</v>
      </c>
      <c r="J612" s="29" t="s">
        <v>4977</v>
      </c>
      <c r="K612" s="29" t="s">
        <v>4494</v>
      </c>
      <c r="L612" s="26">
        <v>100</v>
      </c>
      <c r="M612" s="26" t="s">
        <v>4547</v>
      </c>
      <c r="N612" s="26">
        <v>54800</v>
      </c>
      <c r="O612" s="7">
        <f t="shared" si="27"/>
        <v>5480000</v>
      </c>
      <c r="P612" s="52">
        <v>0.08</v>
      </c>
      <c r="Q612" s="7">
        <f t="shared" si="28"/>
        <v>438400</v>
      </c>
      <c r="R612" s="7">
        <f t="shared" si="29"/>
        <v>5918400</v>
      </c>
      <c r="S612" s="23">
        <v>643</v>
      </c>
      <c r="T612" s="23"/>
      <c r="U612" s="23"/>
      <c r="V612" s="23"/>
      <c r="W612" s="74"/>
    </row>
    <row r="613" spans="1:23" x14ac:dyDescent="0.25">
      <c r="A613" s="81">
        <v>45365</v>
      </c>
      <c r="B613" s="6" t="s">
        <v>2708</v>
      </c>
      <c r="C613" s="100" t="s">
        <v>5397</v>
      </c>
      <c r="D613" s="21" t="s">
        <v>4554</v>
      </c>
      <c r="E613" s="23" t="s">
        <v>2562</v>
      </c>
      <c r="F613" s="27" t="str">
        <f>IF(E613="","",INDEX(DM_HANG_HOA!B:B,MATCH(E613,DM_HANG_HOA!A:A,0)))</f>
        <v>Giáp buộc đầu sứ đôi composite PDLT3140-F, đường kính cáp 31,0 ÷ 37,5mm (185-240mm2)</v>
      </c>
      <c r="G613" s="26" t="s">
        <v>4545</v>
      </c>
      <c r="H613" s="27" t="str">
        <f>IF(G613="","",INDEX(DM_DOI_TUONG!C:C,MATCH(G613,DM_DOI_TUONG!B:B,0)))</f>
        <v>Công ty CP Tuấn Ân Long An</v>
      </c>
      <c r="I613" s="69" t="str">
        <f>IFERROR(INDEX(DM_NGHIEP_VU!D:D,MATCH(J613&amp;K613,DM_NGHIEP_VU!G:G,0)),"")</f>
        <v>Nhập kho - nhập mua hàng ghi nhận công nợ</v>
      </c>
      <c r="J613" s="29" t="s">
        <v>4977</v>
      </c>
      <c r="K613" s="29" t="s">
        <v>4494</v>
      </c>
      <c r="L613" s="26">
        <v>157</v>
      </c>
      <c r="M613" s="26" t="s">
        <v>4547</v>
      </c>
      <c r="N613" s="26">
        <v>54800</v>
      </c>
      <c r="O613" s="7">
        <f t="shared" si="27"/>
        <v>8603600</v>
      </c>
      <c r="P613" s="52">
        <v>0.08</v>
      </c>
      <c r="Q613" s="7">
        <f t="shared" si="28"/>
        <v>688288</v>
      </c>
      <c r="R613" s="7">
        <f t="shared" si="29"/>
        <v>9291888</v>
      </c>
      <c r="S613" s="23">
        <v>643</v>
      </c>
      <c r="T613" s="23"/>
      <c r="U613" s="23"/>
      <c r="V613" s="23"/>
      <c r="W613" s="74"/>
    </row>
    <row r="614" spans="1:23" x14ac:dyDescent="0.25">
      <c r="A614" s="81">
        <v>45365</v>
      </c>
      <c r="B614" s="6" t="s">
        <v>2708</v>
      </c>
      <c r="C614" s="100" t="s">
        <v>5397</v>
      </c>
      <c r="D614" s="21" t="s">
        <v>4554</v>
      </c>
      <c r="E614" s="23" t="s">
        <v>2562</v>
      </c>
      <c r="F614" s="27" t="str">
        <f>IF(E614="","",INDEX(DM_HANG_HOA!B:B,MATCH(E614,DM_HANG_HOA!A:A,0)))</f>
        <v>Giáp buộc đầu sứ đôi composite PDLT3140-F, đường kính cáp 31,0 ÷ 37,5mm (185-240mm2)</v>
      </c>
      <c r="G614" s="26" t="s">
        <v>4545</v>
      </c>
      <c r="H614" s="27" t="str">
        <f>IF(G614="","",INDEX(DM_DOI_TUONG!C:C,MATCH(G614,DM_DOI_TUONG!B:B,0)))</f>
        <v>Công ty CP Tuấn Ân Long An</v>
      </c>
      <c r="I614" s="69" t="str">
        <f>IFERROR(INDEX(DM_NGHIEP_VU!D:D,MATCH(J614&amp;K614,DM_NGHIEP_VU!G:G,0)),"")</f>
        <v>Nhập kho - nhập mua hàng ghi nhận công nợ</v>
      </c>
      <c r="J614" s="29" t="s">
        <v>4977</v>
      </c>
      <c r="K614" s="29" t="s">
        <v>4494</v>
      </c>
      <c r="L614" s="26">
        <v>200</v>
      </c>
      <c r="M614" s="26" t="s">
        <v>4547</v>
      </c>
      <c r="N614" s="26">
        <v>54800</v>
      </c>
      <c r="O614" s="7">
        <f t="shared" si="27"/>
        <v>10960000</v>
      </c>
      <c r="P614" s="52">
        <v>0.08</v>
      </c>
      <c r="Q614" s="7">
        <f t="shared" si="28"/>
        <v>876800</v>
      </c>
      <c r="R614" s="7">
        <f t="shared" si="29"/>
        <v>11836800</v>
      </c>
      <c r="S614" s="23">
        <v>674</v>
      </c>
      <c r="T614" s="23"/>
      <c r="U614" s="23"/>
      <c r="V614" s="23"/>
      <c r="W614" s="74"/>
    </row>
    <row r="615" spans="1:23" x14ac:dyDescent="0.25">
      <c r="A615" s="81">
        <v>45365</v>
      </c>
      <c r="B615" s="6" t="s">
        <v>2708</v>
      </c>
      <c r="C615" s="100" t="s">
        <v>5397</v>
      </c>
      <c r="D615" s="21" t="s">
        <v>4554</v>
      </c>
      <c r="E615" s="23" t="s">
        <v>1229</v>
      </c>
      <c r="F615" s="27" t="str">
        <f>IF(E615="","",INDEX(DM_HANG_HOA!B:B,MATCH(E615,DM_HANG_HOA!A:A,0)))</f>
        <v>Nối ép đồng nhôm WR-929</v>
      </c>
      <c r="G615" s="26" t="s">
        <v>4545</v>
      </c>
      <c r="H615" s="27" t="str">
        <f>IF(G615="","",INDEX(DM_DOI_TUONG!C:C,MATCH(G615,DM_DOI_TUONG!B:B,0)))</f>
        <v>Công ty CP Tuấn Ân Long An</v>
      </c>
      <c r="I615" s="69" t="str">
        <f>IFERROR(INDEX(DM_NGHIEP_VU!D:D,MATCH(J615&amp;K615,DM_NGHIEP_VU!G:G,0)),"")</f>
        <v>Nhập kho - nhập mua hàng ghi nhận công nợ</v>
      </c>
      <c r="J615" s="29" t="s">
        <v>4977</v>
      </c>
      <c r="K615" s="29" t="s">
        <v>4494</v>
      </c>
      <c r="L615" s="26">
        <v>220</v>
      </c>
      <c r="M615" s="26" t="s">
        <v>4547</v>
      </c>
      <c r="N615" s="26">
        <v>30600</v>
      </c>
      <c r="O615" s="7">
        <f t="shared" si="27"/>
        <v>6732000</v>
      </c>
      <c r="P615" s="52">
        <v>0.1</v>
      </c>
      <c r="Q615" s="7">
        <f t="shared" si="28"/>
        <v>673200</v>
      </c>
      <c r="R615" s="7">
        <f t="shared" si="29"/>
        <v>7405200</v>
      </c>
      <c r="S615" s="23">
        <v>673</v>
      </c>
      <c r="T615" s="23"/>
      <c r="U615" s="23"/>
      <c r="V615" s="23"/>
      <c r="W615" s="74"/>
    </row>
    <row r="616" spans="1:23" x14ac:dyDescent="0.25">
      <c r="A616" s="81">
        <v>45365</v>
      </c>
      <c r="B616" s="6" t="s">
        <v>2708</v>
      </c>
      <c r="C616" s="100" t="s">
        <v>5397</v>
      </c>
      <c r="D616" s="21" t="s">
        <v>4554</v>
      </c>
      <c r="E616" s="23" t="s">
        <v>1229</v>
      </c>
      <c r="F616" s="27" t="str">
        <f>IF(E616="","",INDEX(DM_HANG_HOA!B:B,MATCH(E616,DM_HANG_HOA!A:A,0)))</f>
        <v>Nối ép đồng nhôm WR-929</v>
      </c>
      <c r="G616" s="26" t="s">
        <v>4545</v>
      </c>
      <c r="H616" s="27" t="str">
        <f>IF(G616="","",INDEX(DM_DOI_TUONG!C:C,MATCH(G616,DM_DOI_TUONG!B:B,0)))</f>
        <v>Công ty CP Tuấn Ân Long An</v>
      </c>
      <c r="I616" s="69" t="str">
        <f>IFERROR(INDEX(DM_NGHIEP_VU!D:D,MATCH(J616&amp;K616,DM_NGHIEP_VU!G:G,0)),"")</f>
        <v>Nhập kho - nhập mua hàng ghi nhận công nợ</v>
      </c>
      <c r="J616" s="29" t="s">
        <v>4977</v>
      </c>
      <c r="K616" s="29" t="s">
        <v>4494</v>
      </c>
      <c r="L616" s="26">
        <v>100</v>
      </c>
      <c r="M616" s="26" t="s">
        <v>4547</v>
      </c>
      <c r="N616" s="26">
        <v>30600</v>
      </c>
      <c r="O616" s="7">
        <f t="shared" si="27"/>
        <v>3060000</v>
      </c>
      <c r="P616" s="52">
        <v>0.1</v>
      </c>
      <c r="Q616" s="7">
        <f t="shared" si="28"/>
        <v>306000</v>
      </c>
      <c r="R616" s="7">
        <f t="shared" si="29"/>
        <v>3366000</v>
      </c>
      <c r="S616" s="23">
        <v>673</v>
      </c>
      <c r="T616" s="23"/>
      <c r="U616" s="23"/>
      <c r="V616" s="23"/>
      <c r="W616" s="74"/>
    </row>
    <row r="617" spans="1:23" x14ac:dyDescent="0.25">
      <c r="A617" s="81">
        <v>45365</v>
      </c>
      <c r="B617" s="6" t="s">
        <v>2708</v>
      </c>
      <c r="C617" s="100" t="s">
        <v>5397</v>
      </c>
      <c r="D617" s="21" t="s">
        <v>4554</v>
      </c>
      <c r="E617" s="23" t="s">
        <v>72</v>
      </c>
      <c r="F617" s="27" t="str">
        <f>IF(E617="","",INDEX(DM_HANG_HOA!B:B,MATCH(E617,DM_HANG_HOA!A:A,0)))</f>
        <v>FCO 100A - 27KV - 150KV BIL - Polymer (không bass)</v>
      </c>
      <c r="G617" s="26" t="s">
        <v>4545</v>
      </c>
      <c r="H617" s="27" t="str">
        <f>IF(G617="","",INDEX(DM_DOI_TUONG!C:C,MATCH(G617,DM_DOI_TUONG!B:B,0)))</f>
        <v>Công ty CP Tuấn Ân Long An</v>
      </c>
      <c r="I617" s="69" t="str">
        <f>IFERROR(INDEX(DM_NGHIEP_VU!D:D,MATCH(J617&amp;K617,DM_NGHIEP_VU!G:G,0)),"")</f>
        <v>Nhập kho - nhập mua hàng ghi nhận công nợ</v>
      </c>
      <c r="J617" s="29" t="s">
        <v>4977</v>
      </c>
      <c r="K617" s="29" t="s">
        <v>4494</v>
      </c>
      <c r="L617" s="26">
        <v>50</v>
      </c>
      <c r="M617" s="26" t="s">
        <v>4547</v>
      </c>
      <c r="N617" s="26">
        <v>960700</v>
      </c>
      <c r="O617" s="7">
        <f t="shared" si="27"/>
        <v>48035000</v>
      </c>
      <c r="P617" s="52">
        <v>0.08</v>
      </c>
      <c r="Q617" s="7">
        <f t="shared" si="28"/>
        <v>3842800</v>
      </c>
      <c r="R617" s="7">
        <f t="shared" si="29"/>
        <v>51877800</v>
      </c>
      <c r="S617" s="23">
        <v>674</v>
      </c>
      <c r="T617" s="23"/>
      <c r="U617" s="23"/>
      <c r="V617" s="23"/>
      <c r="W617" s="74"/>
    </row>
    <row r="618" spans="1:23" x14ac:dyDescent="0.25">
      <c r="A618" s="81">
        <v>45365</v>
      </c>
      <c r="B618" s="6" t="s">
        <v>2708</v>
      </c>
      <c r="C618" s="100" t="s">
        <v>5397</v>
      </c>
      <c r="D618" s="21" t="s">
        <v>4554</v>
      </c>
      <c r="E618" s="23" t="s">
        <v>78</v>
      </c>
      <c r="F618" s="27" t="str">
        <f>IF(E618="","",INDEX(DM_HANG_HOA!B:B,MATCH(E618,DM_HANG_HOA!A:A,0)))</f>
        <v>Bass FCO</v>
      </c>
      <c r="G618" s="26" t="s">
        <v>4545</v>
      </c>
      <c r="H618" s="27" t="str">
        <f>IF(G618="","",INDEX(DM_DOI_TUONG!C:C,MATCH(G618,DM_DOI_TUONG!B:B,0)))</f>
        <v>Công ty CP Tuấn Ân Long An</v>
      </c>
      <c r="I618" s="69" t="str">
        <f>IFERROR(INDEX(DM_NGHIEP_VU!D:D,MATCH(J618&amp;K618,DM_NGHIEP_VU!G:G,0)),"")</f>
        <v>Nhập kho - nhập mua hàng ghi nhận công nợ</v>
      </c>
      <c r="J618" s="29" t="s">
        <v>4977</v>
      </c>
      <c r="K618" s="29" t="s">
        <v>4494</v>
      </c>
      <c r="L618" s="26">
        <v>50</v>
      </c>
      <c r="M618" s="26" t="s">
        <v>4547</v>
      </c>
      <c r="N618" s="26">
        <v>52800</v>
      </c>
      <c r="O618" s="7">
        <f t="shared" si="27"/>
        <v>2640000</v>
      </c>
      <c r="P618" s="52">
        <v>0.08</v>
      </c>
      <c r="Q618" s="7">
        <f t="shared" si="28"/>
        <v>211200</v>
      </c>
      <c r="R618" s="7">
        <f t="shared" si="29"/>
        <v>2851200</v>
      </c>
      <c r="S618" s="23">
        <v>674</v>
      </c>
      <c r="T618" s="23"/>
      <c r="U618" s="23"/>
      <c r="V618" s="23"/>
      <c r="W618" s="74"/>
    </row>
    <row r="619" spans="1:23" x14ac:dyDescent="0.25">
      <c r="A619" s="81">
        <v>45365</v>
      </c>
      <c r="B619" s="6" t="s">
        <v>2708</v>
      </c>
      <c r="C619" s="100" t="s">
        <v>5397</v>
      </c>
      <c r="D619" s="21" t="s">
        <v>4554</v>
      </c>
      <c r="E619" s="23" t="s">
        <v>77</v>
      </c>
      <c r="F619" s="27" t="str">
        <f>IF(E619="","",INDEX(DM_HANG_HOA!B:B,MATCH(E619,DM_HANG_HOA!A:A,0)))</f>
        <v>LBFCO 200A - 27KV-150KV BIL - Polymer (không bass)</v>
      </c>
      <c r="G619" s="26" t="s">
        <v>4545</v>
      </c>
      <c r="H619" s="27" t="str">
        <f>IF(G619="","",INDEX(DM_DOI_TUONG!C:C,MATCH(G619,DM_DOI_TUONG!B:B,0)))</f>
        <v>Công ty CP Tuấn Ân Long An</v>
      </c>
      <c r="I619" s="69" t="str">
        <f>IFERROR(INDEX(DM_NGHIEP_VU!D:D,MATCH(J619&amp;K619,DM_NGHIEP_VU!G:G,0)),"")</f>
        <v>Nhập kho - nhập mua hàng ghi nhận công nợ</v>
      </c>
      <c r="J619" s="29" t="s">
        <v>4977</v>
      </c>
      <c r="K619" s="29" t="s">
        <v>4494</v>
      </c>
      <c r="L619" s="26">
        <v>12</v>
      </c>
      <c r="M619" s="26" t="s">
        <v>4547</v>
      </c>
      <c r="N619" s="26">
        <v>1373600</v>
      </c>
      <c r="O619" s="7">
        <f t="shared" si="27"/>
        <v>16483200</v>
      </c>
      <c r="P619" s="52">
        <v>0.08</v>
      </c>
      <c r="Q619" s="7">
        <f t="shared" si="28"/>
        <v>1318656</v>
      </c>
      <c r="R619" s="7">
        <f t="shared" si="29"/>
        <v>17801856</v>
      </c>
      <c r="S619" s="23">
        <v>674</v>
      </c>
      <c r="T619" s="23"/>
      <c r="U619" s="23"/>
      <c r="V619" s="23"/>
      <c r="W619" s="74"/>
    </row>
    <row r="620" spans="1:23" x14ac:dyDescent="0.25">
      <c r="A620" s="81">
        <v>45365</v>
      </c>
      <c r="B620" s="6" t="s">
        <v>2708</v>
      </c>
      <c r="C620" s="100" t="s">
        <v>5397</v>
      </c>
      <c r="D620" s="21" t="s">
        <v>4554</v>
      </c>
      <c r="E620" s="23" t="s">
        <v>78</v>
      </c>
      <c r="F620" s="27" t="str">
        <f>IF(E620="","",INDEX(DM_HANG_HOA!B:B,MATCH(E620,DM_HANG_HOA!A:A,0)))</f>
        <v>Bass FCO</v>
      </c>
      <c r="G620" s="26" t="s">
        <v>4545</v>
      </c>
      <c r="H620" s="27" t="str">
        <f>IF(G620="","",INDEX(DM_DOI_TUONG!C:C,MATCH(G620,DM_DOI_TUONG!B:B,0)))</f>
        <v>Công ty CP Tuấn Ân Long An</v>
      </c>
      <c r="I620" s="69" t="str">
        <f>IFERROR(INDEX(DM_NGHIEP_VU!D:D,MATCH(J620&amp;K620,DM_NGHIEP_VU!G:G,0)),"")</f>
        <v>Nhập kho - nhập mua hàng ghi nhận công nợ</v>
      </c>
      <c r="J620" s="29" t="s">
        <v>4977</v>
      </c>
      <c r="K620" s="29" t="s">
        <v>4494</v>
      </c>
      <c r="L620" s="26">
        <v>12</v>
      </c>
      <c r="M620" s="26" t="s">
        <v>4547</v>
      </c>
      <c r="N620" s="26">
        <v>52800</v>
      </c>
      <c r="O620" s="7">
        <f t="shared" si="27"/>
        <v>633600</v>
      </c>
      <c r="P620" s="52">
        <v>0.08</v>
      </c>
      <c r="Q620" s="7">
        <f t="shared" si="28"/>
        <v>50688</v>
      </c>
      <c r="R620" s="7">
        <f t="shared" si="29"/>
        <v>684288</v>
      </c>
      <c r="S620" s="23">
        <v>674</v>
      </c>
      <c r="T620" s="23"/>
      <c r="U620" s="23"/>
      <c r="V620" s="23"/>
      <c r="W620" s="74"/>
    </row>
    <row r="621" spans="1:23" x14ac:dyDescent="0.25">
      <c r="A621" s="81">
        <v>45365</v>
      </c>
      <c r="B621" s="6" t="s">
        <v>2708</v>
      </c>
      <c r="C621" s="100" t="s">
        <v>5397</v>
      </c>
      <c r="D621" s="21" t="s">
        <v>4554</v>
      </c>
      <c r="E621" s="23" t="s">
        <v>668</v>
      </c>
      <c r="F621" s="27" t="str">
        <f>IF(E621="","",INDEX(DM_HANG_HOA!B:B,MATCH(E621,DM_HANG_HOA!A:A,0)))</f>
        <v>Ống nối MJPT 95 - 95</v>
      </c>
      <c r="G621" s="26" t="s">
        <v>4545</v>
      </c>
      <c r="H621" s="27" t="str">
        <f>IF(G621="","",INDEX(DM_DOI_TUONG!C:C,MATCH(G621,DM_DOI_TUONG!B:B,0)))</f>
        <v>Công ty CP Tuấn Ân Long An</v>
      </c>
      <c r="I621" s="69" t="str">
        <f>IFERROR(INDEX(DM_NGHIEP_VU!D:D,MATCH(J621&amp;K621,DM_NGHIEP_VU!G:G,0)),"")</f>
        <v>Nhập kho - nhập mua hàng ghi nhận công nợ</v>
      </c>
      <c r="J621" s="29" t="s">
        <v>4977</v>
      </c>
      <c r="K621" s="29" t="s">
        <v>4494</v>
      </c>
      <c r="L621" s="26">
        <v>49</v>
      </c>
      <c r="M621" s="26" t="s">
        <v>4547</v>
      </c>
      <c r="N621" s="26">
        <v>13800</v>
      </c>
      <c r="O621" s="7">
        <f t="shared" si="27"/>
        <v>676200</v>
      </c>
      <c r="P621" s="52">
        <v>0.08</v>
      </c>
      <c r="Q621" s="7">
        <f t="shared" si="28"/>
        <v>54096</v>
      </c>
      <c r="R621" s="7">
        <f t="shared" si="29"/>
        <v>730296</v>
      </c>
      <c r="S621" s="23">
        <v>674</v>
      </c>
      <c r="T621" s="23"/>
      <c r="U621" s="23"/>
      <c r="V621" s="23"/>
      <c r="W621" s="74"/>
    </row>
    <row r="622" spans="1:23" x14ac:dyDescent="0.25">
      <c r="A622" s="81">
        <v>45365</v>
      </c>
      <c r="B622" s="6" t="s">
        <v>2708</v>
      </c>
      <c r="C622" s="100" t="s">
        <v>5397</v>
      </c>
      <c r="D622" s="21" t="s">
        <v>4554</v>
      </c>
      <c r="E622" s="23" t="s">
        <v>894</v>
      </c>
      <c r="F622" s="27" t="str">
        <f>IF(E622="","",INDEX(DM_HANG_HOA!B:B,MATCH(E622,DM_HANG_HOA!A:A,0)))</f>
        <v>Khóa đai A200</v>
      </c>
      <c r="G622" s="26" t="s">
        <v>4545</v>
      </c>
      <c r="H622" s="27" t="str">
        <f>IF(G622="","",INDEX(DM_DOI_TUONG!C:C,MATCH(G622,DM_DOI_TUONG!B:B,0)))</f>
        <v>Công ty CP Tuấn Ân Long An</v>
      </c>
      <c r="I622" s="69" t="str">
        <f>IFERROR(INDEX(DM_NGHIEP_VU!D:D,MATCH(J622&amp;K622,DM_NGHIEP_VU!G:G,0)),"")</f>
        <v>Nhập kho - nhập mua hàng ghi nhận công nợ</v>
      </c>
      <c r="J622" s="29" t="s">
        <v>4977</v>
      </c>
      <c r="K622" s="29" t="s">
        <v>4494</v>
      </c>
      <c r="L622" s="26">
        <v>2000</v>
      </c>
      <c r="M622" s="26" t="s">
        <v>4547</v>
      </c>
      <c r="N622" s="26">
        <v>1000</v>
      </c>
      <c r="O622" s="7">
        <f t="shared" si="27"/>
        <v>2000000</v>
      </c>
      <c r="P622" s="52">
        <v>0.1</v>
      </c>
      <c r="Q622" s="7">
        <f t="shared" si="28"/>
        <v>200000</v>
      </c>
      <c r="R622" s="7">
        <f t="shared" si="29"/>
        <v>2200000</v>
      </c>
      <c r="S622" s="23">
        <v>673</v>
      </c>
      <c r="T622" s="23"/>
      <c r="U622" s="23"/>
      <c r="V622" s="23"/>
      <c r="W622" s="74"/>
    </row>
    <row r="623" spans="1:23" x14ac:dyDescent="0.25">
      <c r="A623" s="81">
        <v>45365</v>
      </c>
      <c r="B623" s="6" t="s">
        <v>2708</v>
      </c>
      <c r="C623" s="100" t="s">
        <v>5397</v>
      </c>
      <c r="D623" s="21" t="s">
        <v>4554</v>
      </c>
      <c r="E623" s="23" t="s">
        <v>1229</v>
      </c>
      <c r="F623" s="27" t="str">
        <f>IF(E623="","",INDEX(DM_HANG_HOA!B:B,MATCH(E623,DM_HANG_HOA!A:A,0)))</f>
        <v>Nối ép đồng nhôm WR-929</v>
      </c>
      <c r="G623" s="26" t="s">
        <v>4545</v>
      </c>
      <c r="H623" s="27" t="str">
        <f>IF(G623="","",INDEX(DM_DOI_TUONG!C:C,MATCH(G623,DM_DOI_TUONG!B:B,0)))</f>
        <v>Công ty CP Tuấn Ân Long An</v>
      </c>
      <c r="I623" s="69" t="str">
        <f>IFERROR(INDEX(DM_NGHIEP_VU!D:D,MATCH(J623&amp;K623,DM_NGHIEP_VU!G:G,0)),"")</f>
        <v>Nhập kho - nhập mua hàng ghi nhận công nợ</v>
      </c>
      <c r="J623" s="29" t="s">
        <v>4977</v>
      </c>
      <c r="K623" s="29" t="s">
        <v>4494</v>
      </c>
      <c r="L623" s="26">
        <v>100</v>
      </c>
      <c r="M623" s="26" t="s">
        <v>4547</v>
      </c>
      <c r="N623" s="26">
        <v>30600</v>
      </c>
      <c r="O623" s="7">
        <f t="shared" si="27"/>
        <v>3060000</v>
      </c>
      <c r="P623" s="52">
        <v>0.1</v>
      </c>
      <c r="Q623" s="7">
        <f t="shared" si="28"/>
        <v>306000</v>
      </c>
      <c r="R623" s="7">
        <f t="shared" si="29"/>
        <v>3366000</v>
      </c>
      <c r="S623" s="23">
        <v>673</v>
      </c>
      <c r="T623" s="23"/>
      <c r="U623" s="23"/>
      <c r="V623" s="23"/>
      <c r="W623" s="74"/>
    </row>
    <row r="624" spans="1:23" x14ac:dyDescent="0.25">
      <c r="A624" s="81">
        <v>45365</v>
      </c>
      <c r="B624" s="6" t="s">
        <v>2708</v>
      </c>
      <c r="C624" s="100" t="s">
        <v>5397</v>
      </c>
      <c r="D624" s="21" t="s">
        <v>4554</v>
      </c>
      <c r="E624" s="23" t="s">
        <v>1400</v>
      </c>
      <c r="F624" s="27" t="str">
        <f>IF(E624="","",INDEX(DM_HANG_HOA!B:B,MATCH(E624,DM_HANG_HOA!A:A,0)))</f>
        <v>Cosse ép Cu 240mm2-N dài 115mm chiều dài ép dây 58mm</v>
      </c>
      <c r="G624" s="26" t="s">
        <v>4545</v>
      </c>
      <c r="H624" s="27" t="str">
        <f>IF(G624="","",INDEX(DM_DOI_TUONG!C:C,MATCH(G624,DM_DOI_TUONG!B:B,0)))</f>
        <v>Công ty CP Tuấn Ân Long An</v>
      </c>
      <c r="I624" s="69" t="str">
        <f>IFERROR(INDEX(DM_NGHIEP_VU!D:D,MATCH(J624&amp;K624,DM_NGHIEP_VU!G:G,0)),"")</f>
        <v>Nhập kho - nhập mua hàng ghi nhận công nợ</v>
      </c>
      <c r="J624" s="29" t="s">
        <v>4977</v>
      </c>
      <c r="K624" s="29" t="s">
        <v>4494</v>
      </c>
      <c r="L624" s="26">
        <v>50</v>
      </c>
      <c r="M624" s="26" t="s">
        <v>4547</v>
      </c>
      <c r="N624" s="26">
        <v>109100</v>
      </c>
      <c r="O624" s="7">
        <f t="shared" si="27"/>
        <v>5455000</v>
      </c>
      <c r="P624" s="52">
        <v>0.1</v>
      </c>
      <c r="Q624" s="7">
        <f t="shared" si="28"/>
        <v>545500</v>
      </c>
      <c r="R624" s="7">
        <f t="shared" si="29"/>
        <v>6000500</v>
      </c>
      <c r="S624" s="23">
        <v>673</v>
      </c>
      <c r="T624" s="23"/>
      <c r="U624" s="23"/>
      <c r="V624" s="23"/>
      <c r="W624" s="74"/>
    </row>
    <row r="625" spans="1:23" x14ac:dyDescent="0.25">
      <c r="A625" s="81">
        <v>45365</v>
      </c>
      <c r="B625" s="6" t="s">
        <v>2708</v>
      </c>
      <c r="C625" s="100" t="s">
        <v>5397</v>
      </c>
      <c r="D625" s="21" t="s">
        <v>4554</v>
      </c>
      <c r="E625" s="23" t="s">
        <v>76</v>
      </c>
      <c r="F625" s="27" t="str">
        <f>IF(E625="","",INDEX(DM_HANG_HOA!B:B,MATCH(E625,DM_HANG_HOA!A:A,0)))</f>
        <v>LBFCO 100A - 27KV-150KV BIL - Polymer (không bass)</v>
      </c>
      <c r="G625" s="26" t="s">
        <v>4545</v>
      </c>
      <c r="H625" s="27" t="str">
        <f>IF(G625="","",INDEX(DM_DOI_TUONG!C:C,MATCH(G625,DM_DOI_TUONG!B:B,0)))</f>
        <v>Công ty CP Tuấn Ân Long An</v>
      </c>
      <c r="I625" s="69" t="str">
        <f>IFERROR(INDEX(DM_NGHIEP_VU!D:D,MATCH(J625&amp;K625,DM_NGHIEP_VU!G:G,0)),"")</f>
        <v>Nhập kho - nhập mua hàng ghi nhận công nợ</v>
      </c>
      <c r="J625" s="29" t="s">
        <v>4977</v>
      </c>
      <c r="K625" s="29" t="s">
        <v>4494</v>
      </c>
      <c r="L625" s="26">
        <v>12</v>
      </c>
      <c r="M625" s="26" t="s">
        <v>4547</v>
      </c>
      <c r="N625" s="26">
        <v>1302900</v>
      </c>
      <c r="O625" s="7">
        <f t="shared" si="27"/>
        <v>15634800</v>
      </c>
      <c r="P625" s="52">
        <v>0.08</v>
      </c>
      <c r="Q625" s="7">
        <f t="shared" si="28"/>
        <v>1250784</v>
      </c>
      <c r="R625" s="7">
        <f t="shared" si="29"/>
        <v>16885584</v>
      </c>
      <c r="S625" s="23">
        <v>675</v>
      </c>
      <c r="T625" s="23"/>
      <c r="U625" s="23"/>
      <c r="V625" s="23"/>
      <c r="W625" s="74"/>
    </row>
    <row r="626" spans="1:23" x14ac:dyDescent="0.25">
      <c r="A626" s="81">
        <v>45365</v>
      </c>
      <c r="B626" s="6" t="s">
        <v>2708</v>
      </c>
      <c r="C626" s="100" t="s">
        <v>5397</v>
      </c>
      <c r="D626" s="21" t="s">
        <v>4554</v>
      </c>
      <c r="E626" s="23" t="s">
        <v>78</v>
      </c>
      <c r="F626" s="27" t="str">
        <f>IF(E626="","",INDEX(DM_HANG_HOA!B:B,MATCH(E626,DM_HANG_HOA!A:A,0)))</f>
        <v>Bass FCO</v>
      </c>
      <c r="G626" s="26" t="s">
        <v>4545</v>
      </c>
      <c r="H626" s="27" t="str">
        <f>IF(G626="","",INDEX(DM_DOI_TUONG!C:C,MATCH(G626,DM_DOI_TUONG!B:B,0)))</f>
        <v>Công ty CP Tuấn Ân Long An</v>
      </c>
      <c r="I626" s="69" t="str">
        <f>IFERROR(INDEX(DM_NGHIEP_VU!D:D,MATCH(J626&amp;K626,DM_NGHIEP_VU!G:G,0)),"")</f>
        <v>Nhập kho - nhập mua hàng ghi nhận công nợ</v>
      </c>
      <c r="J626" s="29" t="s">
        <v>4977</v>
      </c>
      <c r="K626" s="29" t="s">
        <v>4494</v>
      </c>
      <c r="L626" s="26">
        <v>12</v>
      </c>
      <c r="M626" s="26" t="s">
        <v>4547</v>
      </c>
      <c r="N626" s="26">
        <v>52800</v>
      </c>
      <c r="O626" s="7">
        <f t="shared" si="27"/>
        <v>633600</v>
      </c>
      <c r="P626" s="52">
        <v>0.08</v>
      </c>
      <c r="Q626" s="7">
        <f t="shared" si="28"/>
        <v>50688</v>
      </c>
      <c r="R626" s="7">
        <f t="shared" si="29"/>
        <v>684288</v>
      </c>
      <c r="S626" s="23">
        <v>675</v>
      </c>
      <c r="T626" s="23"/>
      <c r="U626" s="23"/>
      <c r="V626" s="23"/>
      <c r="W626" s="74"/>
    </row>
    <row r="627" spans="1:23" x14ac:dyDescent="0.25">
      <c r="A627" s="81">
        <v>45366</v>
      </c>
      <c r="B627" s="6" t="s">
        <v>2708</v>
      </c>
      <c r="C627" s="100" t="s">
        <v>5398</v>
      </c>
      <c r="D627" s="21" t="s">
        <v>4554</v>
      </c>
      <c r="E627" s="23" t="s">
        <v>668</v>
      </c>
      <c r="F627" s="27" t="str">
        <f>IF(E627="","",INDEX(DM_HANG_HOA!B:B,MATCH(E627,DM_HANG_HOA!A:A,0)))</f>
        <v>Ống nối MJPT 95 - 95</v>
      </c>
      <c r="G627" s="26" t="s">
        <v>4545</v>
      </c>
      <c r="H627" s="27" t="str">
        <f>IF(G627="","",INDEX(DM_DOI_TUONG!C:C,MATCH(G627,DM_DOI_TUONG!B:B,0)))</f>
        <v>Công ty CP Tuấn Ân Long An</v>
      </c>
      <c r="I627" s="69" t="str">
        <f>IFERROR(INDEX(DM_NGHIEP_VU!D:D,MATCH(J627&amp;K627,DM_NGHIEP_VU!G:G,0)),"")</f>
        <v>Nhập kho - nhập mua hàng ghi nhận công nợ</v>
      </c>
      <c r="J627" s="29" t="s">
        <v>4977</v>
      </c>
      <c r="K627" s="29" t="s">
        <v>4494</v>
      </c>
      <c r="L627" s="26">
        <v>151</v>
      </c>
      <c r="M627" s="26" t="s">
        <v>4547</v>
      </c>
      <c r="N627" s="26">
        <v>13800</v>
      </c>
      <c r="O627" s="7">
        <f t="shared" si="27"/>
        <v>2083800</v>
      </c>
      <c r="P627" s="52">
        <v>0.08</v>
      </c>
      <c r="Q627" s="7">
        <f t="shared" si="28"/>
        <v>166704</v>
      </c>
      <c r="R627" s="7">
        <f t="shared" si="29"/>
        <v>2250504</v>
      </c>
      <c r="S627" s="23">
        <v>687</v>
      </c>
      <c r="T627" s="23"/>
      <c r="U627" s="23"/>
      <c r="V627" s="23"/>
      <c r="W627" s="74"/>
    </row>
    <row r="628" spans="1:23" x14ac:dyDescent="0.25">
      <c r="A628" s="81">
        <v>45366</v>
      </c>
      <c r="B628" s="6" t="s">
        <v>2708</v>
      </c>
      <c r="C628" s="100" t="s">
        <v>5398</v>
      </c>
      <c r="D628" s="21" t="s">
        <v>4554</v>
      </c>
      <c r="E628" s="23" t="s">
        <v>2562</v>
      </c>
      <c r="F628" s="27" t="str">
        <f>IF(E628="","",INDEX(DM_HANG_HOA!B:B,MATCH(E628,DM_HANG_HOA!A:A,0)))</f>
        <v>Giáp buộc đầu sứ đôi composite PDLT3140-F, đường kính cáp 31,0 ÷ 37,5mm (185-240mm2)</v>
      </c>
      <c r="G628" s="26" t="s">
        <v>4545</v>
      </c>
      <c r="H628" s="27" t="str">
        <f>IF(G628="","",INDEX(DM_DOI_TUONG!C:C,MATCH(G628,DM_DOI_TUONG!B:B,0)))</f>
        <v>Công ty CP Tuấn Ân Long An</v>
      </c>
      <c r="I628" s="69" t="str">
        <f>IFERROR(INDEX(DM_NGHIEP_VU!D:D,MATCH(J628&amp;K628,DM_NGHIEP_VU!G:G,0)),"")</f>
        <v>Nhập kho - nhập mua hàng ghi nhận công nợ</v>
      </c>
      <c r="J628" s="29" t="s">
        <v>4977</v>
      </c>
      <c r="K628" s="29" t="s">
        <v>4494</v>
      </c>
      <c r="L628" s="26">
        <v>143</v>
      </c>
      <c r="M628" s="26" t="s">
        <v>4547</v>
      </c>
      <c r="N628" s="26">
        <v>54800</v>
      </c>
      <c r="O628" s="7">
        <f t="shared" si="27"/>
        <v>7836400</v>
      </c>
      <c r="P628" s="52">
        <v>0.08</v>
      </c>
      <c r="Q628" s="7">
        <f t="shared" si="28"/>
        <v>626912</v>
      </c>
      <c r="R628" s="7">
        <f t="shared" si="29"/>
        <v>8463312</v>
      </c>
      <c r="S628" s="23">
        <v>697</v>
      </c>
      <c r="T628" s="23"/>
      <c r="U628" s="23"/>
      <c r="V628" s="23"/>
      <c r="W628" s="74"/>
    </row>
    <row r="629" spans="1:23" x14ac:dyDescent="0.25">
      <c r="A629" s="81">
        <v>45366</v>
      </c>
      <c r="B629" s="6" t="s">
        <v>2708</v>
      </c>
      <c r="C629" s="100" t="s">
        <v>5398</v>
      </c>
      <c r="D629" s="21" t="s">
        <v>4554</v>
      </c>
      <c r="E629" s="23" t="s">
        <v>3288</v>
      </c>
      <c r="F629" s="27" t="str">
        <f>IF(E629="","",INDEX(DM_HANG_HOA!B:B,MATCH(E629,DM_HANG_HOA!A:A,0)))</f>
        <v>Nối bọ IPC trung thế 300, tiếp địa 7-12 mm</v>
      </c>
      <c r="G629" s="26" t="s">
        <v>4545</v>
      </c>
      <c r="H629" s="27" t="str">
        <f>IF(G629="","",INDEX(DM_DOI_TUONG!C:C,MATCH(G629,DM_DOI_TUONG!B:B,0)))</f>
        <v>Công ty CP Tuấn Ân Long An</v>
      </c>
      <c r="I629" s="69" t="str">
        <f>IFERROR(INDEX(DM_NGHIEP_VU!D:D,MATCH(J629&amp;K629,DM_NGHIEP_VU!G:G,0)),"")</f>
        <v>Nhập kho - nhập mua hàng ghi nhận công nợ</v>
      </c>
      <c r="J629" s="29" t="s">
        <v>4977</v>
      </c>
      <c r="K629" s="29" t="s">
        <v>4494</v>
      </c>
      <c r="L629" s="26">
        <v>2</v>
      </c>
      <c r="M629" s="26" t="s">
        <v>4547</v>
      </c>
      <c r="N629" s="26">
        <v>353200</v>
      </c>
      <c r="O629" s="7">
        <f t="shared" si="27"/>
        <v>706400</v>
      </c>
      <c r="P629" s="52">
        <v>0.08</v>
      </c>
      <c r="Q629" s="7">
        <f t="shared" si="28"/>
        <v>56512</v>
      </c>
      <c r="R629" s="7">
        <f t="shared" si="29"/>
        <v>762912</v>
      </c>
      <c r="S629" s="23">
        <v>696</v>
      </c>
      <c r="T629" s="23"/>
      <c r="U629" s="23"/>
      <c r="V629" s="23"/>
      <c r="W629" s="74"/>
    </row>
    <row r="630" spans="1:23" x14ac:dyDescent="0.25">
      <c r="A630" s="81">
        <v>45366</v>
      </c>
      <c r="B630" s="6" t="s">
        <v>2708</v>
      </c>
      <c r="C630" s="100" t="s">
        <v>5398</v>
      </c>
      <c r="D630" s="21" t="s">
        <v>4554</v>
      </c>
      <c r="E630" s="23" t="s">
        <v>96</v>
      </c>
      <c r="F630" s="27" t="str">
        <f>IF(E630="","",INDEX(DM_HANG_HOA!B:B,MATCH(E630,DM_HANG_HOA!A:A,0)))</f>
        <v>LA 18KV - MCOV  15.3 - 10KA</v>
      </c>
      <c r="G630" s="26" t="s">
        <v>4545</v>
      </c>
      <c r="H630" s="27" t="str">
        <f>IF(G630="","",INDEX(DM_DOI_TUONG!C:C,MATCH(G630,DM_DOI_TUONG!B:B,0)))</f>
        <v>Công ty CP Tuấn Ân Long An</v>
      </c>
      <c r="I630" s="69" t="str">
        <f>IFERROR(INDEX(DM_NGHIEP_VU!D:D,MATCH(J630&amp;K630,DM_NGHIEP_VU!G:G,0)),"")</f>
        <v>Nhập kho - nhập mua hàng ghi nhận công nợ</v>
      </c>
      <c r="J630" s="29" t="s">
        <v>4977</v>
      </c>
      <c r="K630" s="29" t="s">
        <v>4494</v>
      </c>
      <c r="L630" s="26">
        <v>20</v>
      </c>
      <c r="M630" s="26" t="s">
        <v>4547</v>
      </c>
      <c r="N630" s="26">
        <v>732500</v>
      </c>
      <c r="O630" s="7">
        <f t="shared" si="27"/>
        <v>14650000</v>
      </c>
      <c r="P630" s="52">
        <v>0.08</v>
      </c>
      <c r="Q630" s="7">
        <f t="shared" si="28"/>
        <v>1172000</v>
      </c>
      <c r="R630" s="7">
        <f t="shared" si="29"/>
        <v>15822000</v>
      </c>
      <c r="S630" s="23">
        <v>700</v>
      </c>
      <c r="T630" s="23"/>
      <c r="U630" s="23"/>
      <c r="V630" s="23"/>
      <c r="W630" s="74"/>
    </row>
    <row r="631" spans="1:23" x14ac:dyDescent="0.25">
      <c r="A631" s="81">
        <v>45366</v>
      </c>
      <c r="B631" s="6" t="s">
        <v>2708</v>
      </c>
      <c r="C631" s="100" t="s">
        <v>5398</v>
      </c>
      <c r="D631" s="21" t="s">
        <v>4554</v>
      </c>
      <c r="E631" s="23" t="s">
        <v>106</v>
      </c>
      <c r="F631" s="27" t="str">
        <f>IF(E631="","",INDEX(DM_HANG_HOA!B:B,MATCH(E631,DM_HANG_HOA!A:A,0)))</f>
        <v>LTD 800A - 38KV - 120KN (không cosse)</v>
      </c>
      <c r="G631" s="26" t="s">
        <v>4545</v>
      </c>
      <c r="H631" s="27" t="str">
        <f>IF(G631="","",INDEX(DM_DOI_TUONG!C:C,MATCH(G631,DM_DOI_TUONG!B:B,0)))</f>
        <v>Công ty CP Tuấn Ân Long An</v>
      </c>
      <c r="I631" s="69" t="str">
        <f>IFERROR(INDEX(DM_NGHIEP_VU!D:D,MATCH(J631&amp;K631,DM_NGHIEP_VU!G:G,0)),"")</f>
        <v>Nhập kho - nhập mua hàng ghi nhận công nợ</v>
      </c>
      <c r="J631" s="29" t="s">
        <v>4977</v>
      </c>
      <c r="K631" s="29" t="s">
        <v>4494</v>
      </c>
      <c r="L631" s="26">
        <v>6</v>
      </c>
      <c r="M631" s="26" t="s">
        <v>4547</v>
      </c>
      <c r="N631" s="26">
        <v>1619700</v>
      </c>
      <c r="O631" s="7">
        <f t="shared" si="27"/>
        <v>9718200</v>
      </c>
      <c r="P631" s="52">
        <v>0.08</v>
      </c>
      <c r="Q631" s="7">
        <f t="shared" si="28"/>
        <v>777456</v>
      </c>
      <c r="R631" s="7">
        <f t="shared" si="29"/>
        <v>10495656</v>
      </c>
      <c r="S631" s="23">
        <v>700</v>
      </c>
      <c r="T631" s="23"/>
      <c r="U631" s="23"/>
      <c r="V631" s="23"/>
      <c r="W631" s="74"/>
    </row>
    <row r="632" spans="1:23" x14ac:dyDescent="0.25">
      <c r="A632" s="81">
        <v>45366</v>
      </c>
      <c r="B632" s="6" t="s">
        <v>2708</v>
      </c>
      <c r="C632" s="100" t="s">
        <v>5398</v>
      </c>
      <c r="D632" s="21" t="s">
        <v>4554</v>
      </c>
      <c r="E632" s="23" t="s">
        <v>110</v>
      </c>
      <c r="F632" s="27" t="str">
        <f>IF(E632="","",INDEX(DM_HANG_HOA!B:B,MATCH(E632,DM_HANG_HOA!A:A,0)))</f>
        <v>DS 1 pha 630A - 24Kv-150 KV BIL, OD, polymer</v>
      </c>
      <c r="G632" s="26" t="s">
        <v>4545</v>
      </c>
      <c r="H632" s="27" t="str">
        <f>IF(G632="","",INDEX(DM_DOI_TUONG!C:C,MATCH(G632,DM_DOI_TUONG!B:B,0)))</f>
        <v>Công ty CP Tuấn Ân Long An</v>
      </c>
      <c r="I632" s="69" t="str">
        <f>IFERROR(INDEX(DM_NGHIEP_VU!D:D,MATCH(J632&amp;K632,DM_NGHIEP_VU!G:G,0)),"")</f>
        <v>Nhập kho - nhập mua hàng ghi nhận công nợ</v>
      </c>
      <c r="J632" s="29" t="s">
        <v>4977</v>
      </c>
      <c r="K632" s="29" t="s">
        <v>4494</v>
      </c>
      <c r="L632" s="26">
        <v>9</v>
      </c>
      <c r="M632" s="26" t="s">
        <v>4547</v>
      </c>
      <c r="N632" s="26">
        <v>1701800</v>
      </c>
      <c r="O632" s="7">
        <f t="shared" si="27"/>
        <v>15316200</v>
      </c>
      <c r="P632" s="52">
        <v>0.08</v>
      </c>
      <c r="Q632" s="7">
        <f t="shared" si="28"/>
        <v>1225296</v>
      </c>
      <c r="R632" s="7">
        <f t="shared" si="29"/>
        <v>16541496</v>
      </c>
      <c r="S632" s="23">
        <v>700</v>
      </c>
      <c r="T632" s="23"/>
      <c r="U632" s="23"/>
      <c r="V632" s="23"/>
      <c r="W632" s="74"/>
    </row>
    <row r="633" spans="1:23" x14ac:dyDescent="0.25">
      <c r="A633" s="81">
        <v>45366</v>
      </c>
      <c r="B633" s="6" t="s">
        <v>2708</v>
      </c>
      <c r="C633" s="100" t="s">
        <v>5398</v>
      </c>
      <c r="D633" s="21" t="s">
        <v>4554</v>
      </c>
      <c r="E633" s="23" t="s">
        <v>1169</v>
      </c>
      <c r="F633" s="27" t="str">
        <f>IF(E633="","",INDEX(DM_HANG_HOA!B:B,MATCH(E633,DM_HANG_HOA!A:A,0)))</f>
        <v>Cosse ép Cu-Al  240mm2-2N-TA dài 160mm chiều dài ép dây 58mm</v>
      </c>
      <c r="G633" s="26" t="s">
        <v>4545</v>
      </c>
      <c r="H633" s="27" t="str">
        <f>IF(G633="","",INDEX(DM_DOI_TUONG!C:C,MATCH(G633,DM_DOI_TUONG!B:B,0)))</f>
        <v>Công ty CP Tuấn Ân Long An</v>
      </c>
      <c r="I633" s="69" t="str">
        <f>IFERROR(INDEX(DM_NGHIEP_VU!D:D,MATCH(J633&amp;K633,DM_NGHIEP_VU!G:G,0)),"")</f>
        <v>Nhập kho - nhập mua hàng ghi nhận công nợ</v>
      </c>
      <c r="J633" s="29" t="s">
        <v>4977</v>
      </c>
      <c r="K633" s="29" t="s">
        <v>4494</v>
      </c>
      <c r="L633" s="26">
        <v>51</v>
      </c>
      <c r="M633" s="26" t="s">
        <v>4547</v>
      </c>
      <c r="N633" s="26">
        <v>138600</v>
      </c>
      <c r="O633" s="7">
        <f t="shared" si="27"/>
        <v>7068600</v>
      </c>
      <c r="P633" s="52">
        <v>0.1</v>
      </c>
      <c r="Q633" s="7">
        <f t="shared" si="28"/>
        <v>706860</v>
      </c>
      <c r="R633" s="7">
        <f t="shared" si="29"/>
        <v>7775460</v>
      </c>
      <c r="S633" s="23">
        <v>707</v>
      </c>
      <c r="T633" s="23"/>
      <c r="U633" s="23"/>
      <c r="V633" s="23"/>
      <c r="W633" s="74"/>
    </row>
    <row r="634" spans="1:23" x14ac:dyDescent="0.25">
      <c r="A634" s="81">
        <v>45366</v>
      </c>
      <c r="B634" s="6" t="s">
        <v>2708</v>
      </c>
      <c r="C634" s="100" t="s">
        <v>5398</v>
      </c>
      <c r="D634" s="21" t="s">
        <v>4554</v>
      </c>
      <c r="E634" s="23" t="s">
        <v>1169</v>
      </c>
      <c r="F634" s="27" t="str">
        <f>IF(E634="","",INDEX(DM_HANG_HOA!B:B,MATCH(E634,DM_HANG_HOA!A:A,0)))</f>
        <v>Cosse ép Cu-Al  240mm2-2N-TA dài 160mm chiều dài ép dây 58mm</v>
      </c>
      <c r="G634" s="26" t="s">
        <v>4545</v>
      </c>
      <c r="H634" s="27" t="str">
        <f>IF(G634="","",INDEX(DM_DOI_TUONG!C:C,MATCH(G634,DM_DOI_TUONG!B:B,0)))</f>
        <v>Công ty CP Tuấn Ân Long An</v>
      </c>
      <c r="I634" s="69" t="str">
        <f>IFERROR(INDEX(DM_NGHIEP_VU!D:D,MATCH(J634&amp;K634,DM_NGHIEP_VU!G:G,0)),"")</f>
        <v>Nhập kho - nhập mua hàng ghi nhận công nợ</v>
      </c>
      <c r="J634" s="29" t="s">
        <v>4977</v>
      </c>
      <c r="K634" s="29" t="s">
        <v>4494</v>
      </c>
      <c r="L634" s="26">
        <v>9</v>
      </c>
      <c r="M634" s="26" t="s">
        <v>4547</v>
      </c>
      <c r="N634" s="26">
        <v>138600</v>
      </c>
      <c r="O634" s="7">
        <f t="shared" si="27"/>
        <v>1247400</v>
      </c>
      <c r="P634" s="52">
        <v>0.1</v>
      </c>
      <c r="Q634" s="7">
        <f t="shared" si="28"/>
        <v>124740</v>
      </c>
      <c r="R634" s="7">
        <f t="shared" si="29"/>
        <v>1372140</v>
      </c>
      <c r="S634" s="23">
        <v>707</v>
      </c>
      <c r="T634" s="23"/>
      <c r="U634" s="23"/>
      <c r="V634" s="23"/>
      <c r="W634" s="74"/>
    </row>
    <row r="635" spans="1:23" x14ac:dyDescent="0.25">
      <c r="A635" s="81">
        <v>45366</v>
      </c>
      <c r="B635" s="6" t="s">
        <v>2708</v>
      </c>
      <c r="C635" s="100" t="s">
        <v>5398</v>
      </c>
      <c r="D635" s="21" t="s">
        <v>4554</v>
      </c>
      <c r="E635" s="23" t="s">
        <v>76</v>
      </c>
      <c r="F635" s="27" t="str">
        <f>IF(E635="","",INDEX(DM_HANG_HOA!B:B,MATCH(E635,DM_HANG_HOA!A:A,0)))</f>
        <v>LBFCO 100A - 27KV-150KV BIL - Polymer (không bass)</v>
      </c>
      <c r="G635" s="26" t="s">
        <v>4545</v>
      </c>
      <c r="H635" s="27" t="str">
        <f>IF(G635="","",INDEX(DM_DOI_TUONG!C:C,MATCH(G635,DM_DOI_TUONG!B:B,0)))</f>
        <v>Công ty CP Tuấn Ân Long An</v>
      </c>
      <c r="I635" s="69" t="str">
        <f>IFERROR(INDEX(DM_NGHIEP_VU!D:D,MATCH(J635&amp;K635,DM_NGHIEP_VU!G:G,0)),"")</f>
        <v>Nhập kho - nhập mua hàng ghi nhận công nợ</v>
      </c>
      <c r="J635" s="29" t="s">
        <v>4977</v>
      </c>
      <c r="K635" s="29" t="s">
        <v>4494</v>
      </c>
      <c r="L635" s="26">
        <v>32</v>
      </c>
      <c r="M635" s="26" t="s">
        <v>4547</v>
      </c>
      <c r="N635" s="26">
        <v>1302900</v>
      </c>
      <c r="O635" s="7">
        <f t="shared" si="27"/>
        <v>41692800</v>
      </c>
      <c r="P635" s="52">
        <v>0.08</v>
      </c>
      <c r="Q635" s="7">
        <f t="shared" si="28"/>
        <v>3335424</v>
      </c>
      <c r="R635" s="7">
        <f t="shared" si="29"/>
        <v>45028224</v>
      </c>
      <c r="S635" s="23">
        <v>702</v>
      </c>
      <c r="T635" s="23"/>
      <c r="U635" s="23"/>
      <c r="V635" s="23"/>
      <c r="W635" s="74"/>
    </row>
    <row r="636" spans="1:23" x14ac:dyDescent="0.25">
      <c r="A636" s="81">
        <v>45366</v>
      </c>
      <c r="B636" s="6" t="s">
        <v>2708</v>
      </c>
      <c r="C636" s="100" t="s">
        <v>5398</v>
      </c>
      <c r="D636" s="21" t="s">
        <v>4554</v>
      </c>
      <c r="E636" s="23" t="s">
        <v>78</v>
      </c>
      <c r="F636" s="27" t="str">
        <f>IF(E636="","",INDEX(DM_HANG_HOA!B:B,MATCH(E636,DM_HANG_HOA!A:A,0)))</f>
        <v>Bass FCO</v>
      </c>
      <c r="G636" s="26" t="s">
        <v>4545</v>
      </c>
      <c r="H636" s="27" t="str">
        <f>IF(G636="","",INDEX(DM_DOI_TUONG!C:C,MATCH(G636,DM_DOI_TUONG!B:B,0)))</f>
        <v>Công ty CP Tuấn Ân Long An</v>
      </c>
      <c r="I636" s="69" t="str">
        <f>IFERROR(INDEX(DM_NGHIEP_VU!D:D,MATCH(J636&amp;K636,DM_NGHIEP_VU!G:G,0)),"")</f>
        <v>Nhập kho - nhập mua hàng ghi nhận công nợ</v>
      </c>
      <c r="J636" s="29" t="s">
        <v>4977</v>
      </c>
      <c r="K636" s="29" t="s">
        <v>4494</v>
      </c>
      <c r="L636" s="26">
        <v>32</v>
      </c>
      <c r="M636" s="26" t="s">
        <v>4547</v>
      </c>
      <c r="N636" s="26">
        <v>52800</v>
      </c>
      <c r="O636" s="7">
        <f t="shared" si="27"/>
        <v>1689600</v>
      </c>
      <c r="P636" s="52">
        <v>0.08</v>
      </c>
      <c r="Q636" s="7">
        <f t="shared" si="28"/>
        <v>135168</v>
      </c>
      <c r="R636" s="7">
        <f t="shared" si="29"/>
        <v>1824768</v>
      </c>
      <c r="S636" s="23">
        <v>702</v>
      </c>
      <c r="T636" s="23"/>
      <c r="U636" s="23"/>
      <c r="V636" s="23"/>
      <c r="W636" s="74"/>
    </row>
    <row r="637" spans="1:23" x14ac:dyDescent="0.25">
      <c r="A637" s="81">
        <v>45366</v>
      </c>
      <c r="B637" s="6" t="s">
        <v>2708</v>
      </c>
      <c r="C637" s="100" t="s">
        <v>5398</v>
      </c>
      <c r="D637" s="21" t="s">
        <v>4554</v>
      </c>
      <c r="E637" s="23" t="s">
        <v>76</v>
      </c>
      <c r="F637" s="27" t="str">
        <f>IF(E637="","",INDEX(DM_HANG_HOA!B:B,MATCH(E637,DM_HANG_HOA!A:A,0)))</f>
        <v>LBFCO 100A - 27KV-150KV BIL - Polymer (không bass)</v>
      </c>
      <c r="G637" s="26" t="s">
        <v>4545</v>
      </c>
      <c r="H637" s="27" t="str">
        <f>IF(G637="","",INDEX(DM_DOI_TUONG!C:C,MATCH(G637,DM_DOI_TUONG!B:B,0)))</f>
        <v>Công ty CP Tuấn Ân Long An</v>
      </c>
      <c r="I637" s="69" t="str">
        <f>IFERROR(INDEX(DM_NGHIEP_VU!D:D,MATCH(J637&amp;K637,DM_NGHIEP_VU!G:G,0)),"")</f>
        <v>Nhập kho - nhập mua hàng ghi nhận công nợ</v>
      </c>
      <c r="J637" s="29" t="s">
        <v>4977</v>
      </c>
      <c r="K637" s="29" t="s">
        <v>4494</v>
      </c>
      <c r="L637" s="26">
        <v>30</v>
      </c>
      <c r="M637" s="26" t="s">
        <v>4547</v>
      </c>
      <c r="N637" s="26">
        <v>1302900</v>
      </c>
      <c r="O637" s="7">
        <f t="shared" si="27"/>
        <v>39087000</v>
      </c>
      <c r="P637" s="52">
        <v>0.08</v>
      </c>
      <c r="Q637" s="7">
        <f t="shared" si="28"/>
        <v>3126960</v>
      </c>
      <c r="R637" s="7">
        <f t="shared" si="29"/>
        <v>42213960</v>
      </c>
      <c r="S637" s="23">
        <v>702</v>
      </c>
      <c r="T637" s="23"/>
      <c r="U637" s="23"/>
      <c r="V637" s="23"/>
      <c r="W637" s="74"/>
    </row>
    <row r="638" spans="1:23" x14ac:dyDescent="0.25">
      <c r="A638" s="81">
        <v>45366</v>
      </c>
      <c r="B638" s="6" t="s">
        <v>2708</v>
      </c>
      <c r="C638" s="100" t="s">
        <v>5398</v>
      </c>
      <c r="D638" s="21" t="s">
        <v>4554</v>
      </c>
      <c r="E638" s="23" t="s">
        <v>78</v>
      </c>
      <c r="F638" s="27" t="str">
        <f>IF(E638="","",INDEX(DM_HANG_HOA!B:B,MATCH(E638,DM_HANG_HOA!A:A,0)))</f>
        <v>Bass FCO</v>
      </c>
      <c r="G638" s="26" t="s">
        <v>4545</v>
      </c>
      <c r="H638" s="27" t="str">
        <f>IF(G638="","",INDEX(DM_DOI_TUONG!C:C,MATCH(G638,DM_DOI_TUONG!B:B,0)))</f>
        <v>Công ty CP Tuấn Ân Long An</v>
      </c>
      <c r="I638" s="69" t="str">
        <f>IFERROR(INDEX(DM_NGHIEP_VU!D:D,MATCH(J638&amp;K638,DM_NGHIEP_VU!G:G,0)),"")</f>
        <v>Nhập kho - nhập mua hàng ghi nhận công nợ</v>
      </c>
      <c r="J638" s="29" t="s">
        <v>4977</v>
      </c>
      <c r="K638" s="29" t="s">
        <v>4494</v>
      </c>
      <c r="L638" s="26">
        <v>30</v>
      </c>
      <c r="M638" s="26" t="s">
        <v>4547</v>
      </c>
      <c r="N638" s="26">
        <v>52800</v>
      </c>
      <c r="O638" s="7">
        <f t="shared" si="27"/>
        <v>1584000</v>
      </c>
      <c r="P638" s="52">
        <v>0.08</v>
      </c>
      <c r="Q638" s="7">
        <f t="shared" si="28"/>
        <v>126720</v>
      </c>
      <c r="R638" s="7">
        <f t="shared" si="29"/>
        <v>1710720</v>
      </c>
      <c r="S638" s="23">
        <v>702</v>
      </c>
      <c r="T638" s="23"/>
      <c r="U638" s="23"/>
      <c r="V638" s="23"/>
      <c r="W638" s="74"/>
    </row>
    <row r="639" spans="1:23" x14ac:dyDescent="0.25">
      <c r="A639" s="81">
        <v>45369</v>
      </c>
      <c r="B639" s="6" t="s">
        <v>2708</v>
      </c>
      <c r="C639" s="100" t="s">
        <v>5399</v>
      </c>
      <c r="D639" s="21" t="s">
        <v>4554</v>
      </c>
      <c r="E639" s="23" t="s">
        <v>3312</v>
      </c>
      <c r="F639" s="27" t="str">
        <f>IF(E639="","",INDEX(DM_HANG_HOA!B:B,MATCH(E639,DM_HANG_HOA!A:A,0)))</f>
        <v>Giáp níu dây bọc ACD3485-TP, dài 1390mm, 33,8 ÷ 37,5mm (240mm2)</v>
      </c>
      <c r="G639" s="26" t="s">
        <v>4545</v>
      </c>
      <c r="H639" s="27" t="str">
        <f>IF(G639="","",INDEX(DM_DOI_TUONG!C:C,MATCH(G639,DM_DOI_TUONG!B:B,0)))</f>
        <v>Công ty CP Tuấn Ân Long An</v>
      </c>
      <c r="I639" s="69" t="str">
        <f>IFERROR(INDEX(DM_NGHIEP_VU!D:D,MATCH(J639&amp;K639,DM_NGHIEP_VU!G:G,0)),"")</f>
        <v>Nhập kho - nhập mua hàng ghi nhận công nợ</v>
      </c>
      <c r="J639" s="29" t="s">
        <v>4977</v>
      </c>
      <c r="K639" s="29" t="s">
        <v>4494</v>
      </c>
      <c r="L639" s="26">
        <v>200</v>
      </c>
      <c r="M639" s="26" t="s">
        <v>4547</v>
      </c>
      <c r="N639" s="26">
        <v>255900</v>
      </c>
      <c r="O639" s="7">
        <f t="shared" si="27"/>
        <v>51180000</v>
      </c>
      <c r="P639" s="52">
        <v>0.1</v>
      </c>
      <c r="Q639" s="7">
        <f t="shared" si="28"/>
        <v>5118000</v>
      </c>
      <c r="R639" s="7">
        <f t="shared" si="29"/>
        <v>56298000</v>
      </c>
      <c r="S639" s="23">
        <v>719</v>
      </c>
      <c r="T639" s="23"/>
      <c r="U639" s="23"/>
      <c r="V639" s="23"/>
      <c r="W639" s="74"/>
    </row>
    <row r="640" spans="1:23" x14ac:dyDescent="0.25">
      <c r="A640" s="81">
        <v>45369</v>
      </c>
      <c r="B640" s="6" t="s">
        <v>2708</v>
      </c>
      <c r="C640" s="100" t="s">
        <v>5399</v>
      </c>
      <c r="D640" s="21" t="s">
        <v>4554</v>
      </c>
      <c r="E640" s="23" t="s">
        <v>524</v>
      </c>
      <c r="F640" s="27" t="str">
        <f>IF(E640="","",INDEX(DM_HANG_HOA!B:B,MATCH(E640,DM_HANG_HOA!A:A,0)))</f>
        <v>Móc treo cáp ABC 4 X 95mm2</v>
      </c>
      <c r="G640" s="26" t="s">
        <v>4545</v>
      </c>
      <c r="H640" s="27" t="str">
        <f>IF(G640="","",INDEX(DM_DOI_TUONG!C:C,MATCH(G640,DM_DOI_TUONG!B:B,0)))</f>
        <v>Công ty CP Tuấn Ân Long An</v>
      </c>
      <c r="I640" s="69" t="str">
        <f>IFERROR(INDEX(DM_NGHIEP_VU!D:D,MATCH(J640&amp;K640,DM_NGHIEP_VU!G:G,0)),"")</f>
        <v>Nhập kho - nhập mua hàng ghi nhận công nợ</v>
      </c>
      <c r="J640" s="29" t="s">
        <v>4977</v>
      </c>
      <c r="K640" s="29" t="s">
        <v>4494</v>
      </c>
      <c r="L640" s="26">
        <v>320</v>
      </c>
      <c r="M640" s="26" t="s">
        <v>4547</v>
      </c>
      <c r="N640" s="26">
        <v>12700</v>
      </c>
      <c r="O640" s="7">
        <f t="shared" si="27"/>
        <v>4064000</v>
      </c>
      <c r="P640" s="52">
        <v>0.1</v>
      </c>
      <c r="Q640" s="7">
        <f t="shared" si="28"/>
        <v>406400</v>
      </c>
      <c r="R640" s="7">
        <f t="shared" si="29"/>
        <v>4470400</v>
      </c>
      <c r="S640" s="23">
        <v>723</v>
      </c>
      <c r="T640" s="23"/>
      <c r="U640" s="23"/>
      <c r="V640" s="23"/>
      <c r="W640" s="74"/>
    </row>
    <row r="641" spans="1:23" x14ac:dyDescent="0.25">
      <c r="A641" s="81">
        <v>45369</v>
      </c>
      <c r="B641" s="6" t="s">
        <v>2708</v>
      </c>
      <c r="C641" s="100" t="s">
        <v>5399</v>
      </c>
      <c r="D641" s="21" t="s">
        <v>4554</v>
      </c>
      <c r="E641" s="23" t="s">
        <v>535</v>
      </c>
      <c r="F641" s="27" t="str">
        <f>IF(E641="","",INDEX(DM_HANG_HOA!B:B,MATCH(E641,DM_HANG_HOA!A:A,0)))</f>
        <v>Kẹp ngừng ABC 4 x (50-95)mm2</v>
      </c>
      <c r="G641" s="26" t="s">
        <v>4545</v>
      </c>
      <c r="H641" s="27" t="str">
        <f>IF(G641="","",INDEX(DM_DOI_TUONG!C:C,MATCH(G641,DM_DOI_TUONG!B:B,0)))</f>
        <v>Công ty CP Tuấn Ân Long An</v>
      </c>
      <c r="I641" s="69" t="str">
        <f>IFERROR(INDEX(DM_NGHIEP_VU!D:D,MATCH(J641&amp;K641,DM_NGHIEP_VU!G:G,0)),"")</f>
        <v>Nhập kho - nhập mua hàng ghi nhận công nợ</v>
      </c>
      <c r="J641" s="29" t="s">
        <v>4977</v>
      </c>
      <c r="K641" s="29" t="s">
        <v>4494</v>
      </c>
      <c r="L641" s="26">
        <v>136</v>
      </c>
      <c r="M641" s="26" t="s">
        <v>4547</v>
      </c>
      <c r="N641" s="26">
        <v>33100</v>
      </c>
      <c r="O641" s="7">
        <f t="shared" si="27"/>
        <v>4501600</v>
      </c>
      <c r="P641" s="52">
        <v>0.1</v>
      </c>
      <c r="Q641" s="7">
        <f t="shared" si="28"/>
        <v>450160</v>
      </c>
      <c r="R641" s="7">
        <f t="shared" si="29"/>
        <v>4951760</v>
      </c>
      <c r="S641" s="23">
        <v>723</v>
      </c>
      <c r="T641" s="23"/>
      <c r="U641" s="23"/>
      <c r="V641" s="23"/>
      <c r="W641" s="74"/>
    </row>
    <row r="642" spans="1:23" x14ac:dyDescent="0.25">
      <c r="A642" s="81">
        <v>45369</v>
      </c>
      <c r="B642" s="6" t="s">
        <v>2708</v>
      </c>
      <c r="C642" s="100" t="s">
        <v>5399</v>
      </c>
      <c r="D642" s="21" t="s">
        <v>4554</v>
      </c>
      <c r="E642" s="23" t="s">
        <v>1217</v>
      </c>
      <c r="F642" s="27" t="str">
        <f>IF(E642="","",INDEX(DM_HANG_HOA!B:B,MATCH(E642,DM_HANG_HOA!A:A,0)))</f>
        <v>Nối ép đồng nhôm WR-379</v>
      </c>
      <c r="G642" s="26" t="s">
        <v>4545</v>
      </c>
      <c r="H642" s="27" t="str">
        <f>IF(G642="","",INDEX(DM_DOI_TUONG!C:C,MATCH(G642,DM_DOI_TUONG!B:B,0)))</f>
        <v>Công ty CP Tuấn Ân Long An</v>
      </c>
      <c r="I642" s="69" t="str">
        <f>IFERROR(INDEX(DM_NGHIEP_VU!D:D,MATCH(J642&amp;K642,DM_NGHIEP_VU!G:G,0)),"")</f>
        <v>Nhập kho - nhập mua hàng ghi nhận công nợ</v>
      </c>
      <c r="J642" s="29" t="s">
        <v>4977</v>
      </c>
      <c r="K642" s="29" t="s">
        <v>4494</v>
      </c>
      <c r="L642" s="26">
        <v>1</v>
      </c>
      <c r="M642" s="26" t="s">
        <v>4547</v>
      </c>
      <c r="N642" s="26">
        <v>10000</v>
      </c>
      <c r="O642" s="7">
        <f t="shared" si="27"/>
        <v>10000</v>
      </c>
      <c r="P642" s="52">
        <v>0.1</v>
      </c>
      <c r="Q642" s="7">
        <f t="shared" si="28"/>
        <v>1000</v>
      </c>
      <c r="R642" s="7">
        <f t="shared" si="29"/>
        <v>11000</v>
      </c>
      <c r="S642" s="23">
        <v>723</v>
      </c>
      <c r="T642" s="23"/>
      <c r="U642" s="23"/>
      <c r="V642" s="23"/>
      <c r="W642" s="74"/>
    </row>
    <row r="643" spans="1:23" x14ac:dyDescent="0.25">
      <c r="A643" s="81">
        <v>45369</v>
      </c>
      <c r="B643" s="6" t="s">
        <v>2708</v>
      </c>
      <c r="C643" s="100" t="s">
        <v>5399</v>
      </c>
      <c r="D643" s="21" t="s">
        <v>4554</v>
      </c>
      <c r="E643" s="23" t="s">
        <v>585</v>
      </c>
      <c r="F643" s="27" t="str">
        <f>IF(E643="","",INDEX(DM_HANG_HOA!B:B,MATCH(E643,DM_HANG_HOA!A:A,0)))</f>
        <v>Nắp bịt đầu cáp 35 - 95,  Vỏ cách điện dầy 1-3mm, (màu đen)</v>
      </c>
      <c r="G643" s="26" t="s">
        <v>4545</v>
      </c>
      <c r="H643" s="27" t="str">
        <f>IF(G643="","",INDEX(DM_DOI_TUONG!C:C,MATCH(G643,DM_DOI_TUONG!B:B,0)))</f>
        <v>Công ty CP Tuấn Ân Long An</v>
      </c>
      <c r="I643" s="69" t="str">
        <f>IFERROR(INDEX(DM_NGHIEP_VU!D:D,MATCH(J643&amp;K643,DM_NGHIEP_VU!G:G,0)),"")</f>
        <v>Nhập kho - nhập mua hàng ghi nhận công nợ</v>
      </c>
      <c r="J643" s="29" t="s">
        <v>4977</v>
      </c>
      <c r="K643" s="29" t="s">
        <v>4494</v>
      </c>
      <c r="L643" s="26">
        <v>911</v>
      </c>
      <c r="M643" s="26" t="s">
        <v>4547</v>
      </c>
      <c r="N643" s="26">
        <v>1000</v>
      </c>
      <c r="O643" s="7">
        <f t="shared" si="27"/>
        <v>911000</v>
      </c>
      <c r="P643" s="52">
        <v>0.08</v>
      </c>
      <c r="Q643" s="7">
        <f t="shared" si="28"/>
        <v>72880</v>
      </c>
      <c r="R643" s="7">
        <f t="shared" si="29"/>
        <v>983880</v>
      </c>
      <c r="S643" s="23">
        <v>724</v>
      </c>
      <c r="T643" s="23"/>
      <c r="U643" s="23"/>
      <c r="V643" s="23"/>
      <c r="W643" s="74"/>
    </row>
    <row r="644" spans="1:23" x14ac:dyDescent="0.25">
      <c r="A644" s="81">
        <v>45370</v>
      </c>
      <c r="B644" s="6" t="s">
        <v>2708</v>
      </c>
      <c r="C644" s="100" t="s">
        <v>5400</v>
      </c>
      <c r="D644" s="21" t="s">
        <v>4554</v>
      </c>
      <c r="E644" s="23" t="s">
        <v>554</v>
      </c>
      <c r="F644" s="27" t="str">
        <f>IF(E644="","",INDEX(DM_HANG_HOA!B:B,MATCH(E644,DM_HANG_HOA!A:A,0)))</f>
        <v>Nối bọc  IPC 95-95, Vỏ cách điện dầy 1-3mm,  25 - 95 / 25 - 95, 2 boulon M8 nhựa</v>
      </c>
      <c r="G644" s="26" t="s">
        <v>4545</v>
      </c>
      <c r="H644" s="27" t="str">
        <f>IF(G644="","",INDEX(DM_DOI_TUONG!C:C,MATCH(G644,DM_DOI_TUONG!B:B,0)))</f>
        <v>Công ty CP Tuấn Ân Long An</v>
      </c>
      <c r="I644" s="69" t="str">
        <f>IFERROR(INDEX(DM_NGHIEP_VU!D:D,MATCH(J644&amp;K644,DM_NGHIEP_VU!G:G,0)),"")</f>
        <v>Nhập kho - nhập mua hàng ghi nhận công nợ</v>
      </c>
      <c r="J644" s="29" t="s">
        <v>4977</v>
      </c>
      <c r="K644" s="29" t="s">
        <v>4494</v>
      </c>
      <c r="L644" s="26">
        <v>624</v>
      </c>
      <c r="M644" s="26" t="s">
        <v>4547</v>
      </c>
      <c r="N644" s="26">
        <v>42300</v>
      </c>
      <c r="O644" s="7">
        <f t="shared" ref="O644:O707" si="30">+L644*N644</f>
        <v>26395200</v>
      </c>
      <c r="P644" s="52">
        <v>0.08</v>
      </c>
      <c r="Q644" s="7">
        <f t="shared" ref="Q644:Q707" si="31">+O644*P644</f>
        <v>2111616</v>
      </c>
      <c r="R644" s="7">
        <f t="shared" ref="R644:R707" si="32">+O644+Q644</f>
        <v>28506816</v>
      </c>
      <c r="S644" s="23">
        <v>724</v>
      </c>
      <c r="T644" s="23"/>
      <c r="U644" s="23"/>
      <c r="V644" s="23"/>
      <c r="W644" s="74"/>
    </row>
    <row r="645" spans="1:23" x14ac:dyDescent="0.25">
      <c r="A645" s="81">
        <v>45370</v>
      </c>
      <c r="B645" s="6" t="s">
        <v>2708</v>
      </c>
      <c r="C645" s="100" t="s">
        <v>5400</v>
      </c>
      <c r="D645" s="21" t="s">
        <v>4554</v>
      </c>
      <c r="E645" s="23" t="s">
        <v>72</v>
      </c>
      <c r="F645" s="27" t="str">
        <f>IF(E645="","",INDEX(DM_HANG_HOA!B:B,MATCH(E645,DM_HANG_HOA!A:A,0)))</f>
        <v>FCO 100A - 27KV - 150KV BIL - Polymer (không bass)</v>
      </c>
      <c r="G645" s="26" t="s">
        <v>4545</v>
      </c>
      <c r="H645" s="27" t="str">
        <f>IF(G645="","",INDEX(DM_DOI_TUONG!C:C,MATCH(G645,DM_DOI_TUONG!B:B,0)))</f>
        <v>Công ty CP Tuấn Ân Long An</v>
      </c>
      <c r="I645" s="69" t="str">
        <f>IFERROR(INDEX(DM_NGHIEP_VU!D:D,MATCH(J645&amp;K645,DM_NGHIEP_VU!G:G,0)),"")</f>
        <v>Nhập kho - nhập mua hàng ghi nhận công nợ</v>
      </c>
      <c r="J645" s="29" t="s">
        <v>4977</v>
      </c>
      <c r="K645" s="29" t="s">
        <v>4494</v>
      </c>
      <c r="L645" s="26">
        <v>5</v>
      </c>
      <c r="M645" s="26" t="s">
        <v>4547</v>
      </c>
      <c r="N645" s="26">
        <v>960700</v>
      </c>
      <c r="O645" s="7">
        <f t="shared" si="30"/>
        <v>4803500</v>
      </c>
      <c r="P645" s="52">
        <v>0.08</v>
      </c>
      <c r="Q645" s="7">
        <f t="shared" si="31"/>
        <v>384280</v>
      </c>
      <c r="R645" s="7">
        <f t="shared" si="32"/>
        <v>5187780</v>
      </c>
      <c r="S645" s="23">
        <v>726</v>
      </c>
      <c r="T645" s="23"/>
      <c r="U645" s="23"/>
      <c r="V645" s="23"/>
      <c r="W645" s="74"/>
    </row>
    <row r="646" spans="1:23" x14ac:dyDescent="0.25">
      <c r="A646" s="81">
        <v>45370</v>
      </c>
      <c r="B646" s="6" t="s">
        <v>2708</v>
      </c>
      <c r="C646" s="100" t="s">
        <v>5400</v>
      </c>
      <c r="D646" s="21" t="s">
        <v>4554</v>
      </c>
      <c r="E646" s="23" t="s">
        <v>78</v>
      </c>
      <c r="F646" s="27" t="str">
        <f>IF(E646="","",INDEX(DM_HANG_HOA!B:B,MATCH(E646,DM_HANG_HOA!A:A,0)))</f>
        <v>Bass FCO</v>
      </c>
      <c r="G646" s="26" t="s">
        <v>4545</v>
      </c>
      <c r="H646" s="27" t="str">
        <f>IF(G646="","",INDEX(DM_DOI_TUONG!C:C,MATCH(G646,DM_DOI_TUONG!B:B,0)))</f>
        <v>Công ty CP Tuấn Ân Long An</v>
      </c>
      <c r="I646" s="69" t="str">
        <f>IFERROR(INDEX(DM_NGHIEP_VU!D:D,MATCH(J646&amp;K646,DM_NGHIEP_VU!G:G,0)),"")</f>
        <v>Nhập kho - nhập mua hàng ghi nhận công nợ</v>
      </c>
      <c r="J646" s="29" t="s">
        <v>4977</v>
      </c>
      <c r="K646" s="29" t="s">
        <v>4494</v>
      </c>
      <c r="L646" s="26">
        <v>5</v>
      </c>
      <c r="M646" s="26" t="s">
        <v>4547</v>
      </c>
      <c r="N646" s="26">
        <v>52800</v>
      </c>
      <c r="O646" s="7">
        <f t="shared" si="30"/>
        <v>264000</v>
      </c>
      <c r="P646" s="52">
        <v>0.08</v>
      </c>
      <c r="Q646" s="7">
        <f t="shared" si="31"/>
        <v>21120</v>
      </c>
      <c r="R646" s="7">
        <f t="shared" si="32"/>
        <v>285120</v>
      </c>
      <c r="S646" s="23">
        <v>726</v>
      </c>
      <c r="T646" s="23"/>
      <c r="U646" s="23"/>
      <c r="V646" s="23"/>
      <c r="W646" s="74"/>
    </row>
    <row r="647" spans="1:23" x14ac:dyDescent="0.25">
      <c r="A647" s="81">
        <v>45370</v>
      </c>
      <c r="B647" s="6" t="s">
        <v>2708</v>
      </c>
      <c r="C647" s="100" t="s">
        <v>5400</v>
      </c>
      <c r="D647" s="21" t="s">
        <v>4554</v>
      </c>
      <c r="E647" s="23" t="s">
        <v>76</v>
      </c>
      <c r="F647" s="27" t="str">
        <f>IF(E647="","",INDEX(DM_HANG_HOA!B:B,MATCH(E647,DM_HANG_HOA!A:A,0)))</f>
        <v>LBFCO 100A - 27KV-150KV BIL - Polymer (không bass)</v>
      </c>
      <c r="G647" s="26" t="s">
        <v>4545</v>
      </c>
      <c r="H647" s="27" t="str">
        <f>IF(G647="","",INDEX(DM_DOI_TUONG!C:C,MATCH(G647,DM_DOI_TUONG!B:B,0)))</f>
        <v>Công ty CP Tuấn Ân Long An</v>
      </c>
      <c r="I647" s="69" t="str">
        <f>IFERROR(INDEX(DM_NGHIEP_VU!D:D,MATCH(J647&amp;K647,DM_NGHIEP_VU!G:G,0)),"")</f>
        <v>Nhập kho - nhập mua hàng ghi nhận công nợ</v>
      </c>
      <c r="J647" s="29" t="s">
        <v>4977</v>
      </c>
      <c r="K647" s="29" t="s">
        <v>4494</v>
      </c>
      <c r="L647" s="26">
        <v>7</v>
      </c>
      <c r="M647" s="26" t="s">
        <v>4547</v>
      </c>
      <c r="N647" s="26">
        <v>1302900</v>
      </c>
      <c r="O647" s="7">
        <f t="shared" si="30"/>
        <v>9120300</v>
      </c>
      <c r="P647" s="52">
        <v>0.08</v>
      </c>
      <c r="Q647" s="7">
        <f t="shared" si="31"/>
        <v>729624</v>
      </c>
      <c r="R647" s="7">
        <f t="shared" si="32"/>
        <v>9849924</v>
      </c>
      <c r="S647" s="23">
        <v>726</v>
      </c>
      <c r="T647" s="23"/>
      <c r="U647" s="23"/>
      <c r="V647" s="23"/>
      <c r="W647" s="74"/>
    </row>
    <row r="648" spans="1:23" x14ac:dyDescent="0.25">
      <c r="A648" s="81">
        <v>45370</v>
      </c>
      <c r="B648" s="6" t="s">
        <v>2708</v>
      </c>
      <c r="C648" s="100" t="s">
        <v>5400</v>
      </c>
      <c r="D648" s="21" t="s">
        <v>4554</v>
      </c>
      <c r="E648" s="23" t="s">
        <v>78</v>
      </c>
      <c r="F648" s="27" t="str">
        <f>IF(E648="","",INDEX(DM_HANG_HOA!B:B,MATCH(E648,DM_HANG_HOA!A:A,0)))</f>
        <v>Bass FCO</v>
      </c>
      <c r="G648" s="26" t="s">
        <v>4545</v>
      </c>
      <c r="H648" s="27" t="str">
        <f>IF(G648="","",INDEX(DM_DOI_TUONG!C:C,MATCH(G648,DM_DOI_TUONG!B:B,0)))</f>
        <v>Công ty CP Tuấn Ân Long An</v>
      </c>
      <c r="I648" s="69" t="str">
        <f>IFERROR(INDEX(DM_NGHIEP_VU!D:D,MATCH(J648&amp;K648,DM_NGHIEP_VU!G:G,0)),"")</f>
        <v>Nhập kho - nhập mua hàng ghi nhận công nợ</v>
      </c>
      <c r="J648" s="29" t="s">
        <v>4977</v>
      </c>
      <c r="K648" s="29" t="s">
        <v>4494</v>
      </c>
      <c r="L648" s="26">
        <v>7</v>
      </c>
      <c r="M648" s="26" t="s">
        <v>4547</v>
      </c>
      <c r="N648" s="26">
        <v>52800</v>
      </c>
      <c r="O648" s="7">
        <f t="shared" si="30"/>
        <v>369600</v>
      </c>
      <c r="P648" s="52">
        <v>0.08</v>
      </c>
      <c r="Q648" s="7">
        <f t="shared" si="31"/>
        <v>29568</v>
      </c>
      <c r="R648" s="7">
        <f t="shared" si="32"/>
        <v>399168</v>
      </c>
      <c r="S648" s="23">
        <v>726</v>
      </c>
      <c r="T648" s="23"/>
      <c r="U648" s="23"/>
      <c r="V648" s="23"/>
      <c r="W648" s="74"/>
    </row>
    <row r="649" spans="1:23" x14ac:dyDescent="0.25">
      <c r="A649" s="81">
        <v>45370</v>
      </c>
      <c r="B649" s="6" t="s">
        <v>2708</v>
      </c>
      <c r="C649" s="100" t="s">
        <v>5400</v>
      </c>
      <c r="D649" s="21" t="s">
        <v>4554</v>
      </c>
      <c r="E649" s="23" t="s">
        <v>96</v>
      </c>
      <c r="F649" s="27" t="str">
        <f>IF(E649="","",INDEX(DM_HANG_HOA!B:B,MATCH(E649,DM_HANG_HOA!A:A,0)))</f>
        <v>LA 18KV - MCOV  15.3 - 10KA</v>
      </c>
      <c r="G649" s="26" t="s">
        <v>4545</v>
      </c>
      <c r="H649" s="27" t="str">
        <f>IF(G649="","",INDEX(DM_DOI_TUONG!C:C,MATCH(G649,DM_DOI_TUONG!B:B,0)))</f>
        <v>Công ty CP Tuấn Ân Long An</v>
      </c>
      <c r="I649" s="69" t="str">
        <f>IFERROR(INDEX(DM_NGHIEP_VU!D:D,MATCH(J649&amp;K649,DM_NGHIEP_VU!G:G,0)),"")</f>
        <v>Nhập kho - nhập mua hàng ghi nhận công nợ</v>
      </c>
      <c r="J649" s="29" t="s">
        <v>4977</v>
      </c>
      <c r="K649" s="29" t="s">
        <v>4494</v>
      </c>
      <c r="L649" s="26">
        <v>14</v>
      </c>
      <c r="M649" s="26" t="s">
        <v>4547</v>
      </c>
      <c r="N649" s="26">
        <v>732500</v>
      </c>
      <c r="O649" s="7">
        <f t="shared" si="30"/>
        <v>10255000</v>
      </c>
      <c r="P649" s="52">
        <v>0.08</v>
      </c>
      <c r="Q649" s="7">
        <f t="shared" si="31"/>
        <v>820400</v>
      </c>
      <c r="R649" s="7">
        <f t="shared" si="32"/>
        <v>11075400</v>
      </c>
      <c r="S649" s="23">
        <v>726</v>
      </c>
      <c r="T649" s="23"/>
      <c r="U649" s="23"/>
      <c r="V649" s="23"/>
      <c r="W649" s="74"/>
    </row>
    <row r="650" spans="1:23" x14ac:dyDescent="0.25">
      <c r="A650" s="81">
        <v>45370</v>
      </c>
      <c r="B650" s="6" t="s">
        <v>2708</v>
      </c>
      <c r="C650" s="100" t="s">
        <v>5400</v>
      </c>
      <c r="D650" s="21" t="s">
        <v>4554</v>
      </c>
      <c r="E650" s="23" t="s">
        <v>941</v>
      </c>
      <c r="F650" s="27" t="str">
        <f>IF(E650="","",INDEX(DM_HANG_HOA!B:B,MATCH(E650,DM_HANG_HOA!A:A,0)))</f>
        <v>Nắp chụp đầu trên FCO màu  xám</v>
      </c>
      <c r="G650" s="26" t="s">
        <v>4545</v>
      </c>
      <c r="H650" s="27" t="str">
        <f>IF(G650="","",INDEX(DM_DOI_TUONG!C:C,MATCH(G650,DM_DOI_TUONG!B:B,0)))</f>
        <v>Công ty CP Tuấn Ân Long An</v>
      </c>
      <c r="I650" s="69" t="str">
        <f>IFERROR(INDEX(DM_NGHIEP_VU!D:D,MATCH(J650&amp;K650,DM_NGHIEP_VU!G:G,0)),"")</f>
        <v>Nhập kho - nhập mua hàng ghi nhận công nợ</v>
      </c>
      <c r="J650" s="29" t="s">
        <v>4977</v>
      </c>
      <c r="K650" s="29" t="s">
        <v>4494</v>
      </c>
      <c r="L650" s="26">
        <v>3</v>
      </c>
      <c r="M650" s="26" t="s">
        <v>4547</v>
      </c>
      <c r="N650" s="26">
        <v>78300</v>
      </c>
      <c r="O650" s="7">
        <f t="shared" si="30"/>
        <v>234900</v>
      </c>
      <c r="P650" s="52">
        <v>0.08</v>
      </c>
      <c r="Q650" s="7">
        <f t="shared" si="31"/>
        <v>18792</v>
      </c>
      <c r="R650" s="7">
        <f t="shared" si="32"/>
        <v>253692</v>
      </c>
      <c r="S650" s="23">
        <v>726</v>
      </c>
      <c r="T650" s="23"/>
      <c r="U650" s="23"/>
      <c r="V650" s="23"/>
      <c r="W650" s="74"/>
    </row>
    <row r="651" spans="1:23" x14ac:dyDescent="0.25">
      <c r="A651" s="81">
        <v>45370</v>
      </c>
      <c r="B651" s="6" t="s">
        <v>2708</v>
      </c>
      <c r="C651" s="100" t="s">
        <v>5400</v>
      </c>
      <c r="D651" s="21" t="s">
        <v>4554</v>
      </c>
      <c r="E651" s="23" t="s">
        <v>71</v>
      </c>
      <c r="F651" s="27" t="str">
        <f>IF(E651="","",INDEX(DM_HANG_HOA!B:B,MATCH(E651,DM_HANG_HOA!A:A,0)))</f>
        <v>LBFCO 200A - 27KV-150KV BIL - sứ (không bass)</v>
      </c>
      <c r="G651" s="26" t="s">
        <v>4545</v>
      </c>
      <c r="H651" s="27" t="str">
        <f>IF(G651="","",INDEX(DM_DOI_TUONG!C:C,MATCH(G651,DM_DOI_TUONG!B:B,0)))</f>
        <v>Công ty CP Tuấn Ân Long An</v>
      </c>
      <c r="I651" s="69" t="str">
        <f>IFERROR(INDEX(DM_NGHIEP_VU!D:D,MATCH(J651&amp;K651,DM_NGHIEP_VU!G:G,0)),"")</f>
        <v>Nhập kho - nhập mua hàng ghi nhận công nợ</v>
      </c>
      <c r="J651" s="29" t="s">
        <v>4977</v>
      </c>
      <c r="K651" s="29" t="s">
        <v>4494</v>
      </c>
      <c r="L651" s="26">
        <v>5</v>
      </c>
      <c r="M651" s="26" t="s">
        <v>4547</v>
      </c>
      <c r="N651" s="26">
        <v>1346100</v>
      </c>
      <c r="O651" s="7">
        <f t="shared" si="30"/>
        <v>6730500</v>
      </c>
      <c r="P651" s="52">
        <v>0.08</v>
      </c>
      <c r="Q651" s="7">
        <f t="shared" si="31"/>
        <v>538440</v>
      </c>
      <c r="R651" s="7">
        <f t="shared" si="32"/>
        <v>7268940</v>
      </c>
      <c r="S651" s="23">
        <v>727</v>
      </c>
      <c r="T651" s="23"/>
      <c r="U651" s="23"/>
      <c r="V651" s="23"/>
      <c r="W651" s="74"/>
    </row>
    <row r="652" spans="1:23" x14ac:dyDescent="0.25">
      <c r="A652" s="81">
        <v>45370</v>
      </c>
      <c r="B652" s="6" t="s">
        <v>2708</v>
      </c>
      <c r="C652" s="100" t="s">
        <v>5400</v>
      </c>
      <c r="D652" s="21" t="s">
        <v>4554</v>
      </c>
      <c r="E652" s="23" t="s">
        <v>78</v>
      </c>
      <c r="F652" s="27" t="str">
        <f>IF(E652="","",INDEX(DM_HANG_HOA!B:B,MATCH(E652,DM_HANG_HOA!A:A,0)))</f>
        <v>Bass FCO</v>
      </c>
      <c r="G652" s="26" t="s">
        <v>4545</v>
      </c>
      <c r="H652" s="27" t="str">
        <f>IF(G652="","",INDEX(DM_DOI_TUONG!C:C,MATCH(G652,DM_DOI_TUONG!B:B,0)))</f>
        <v>Công ty CP Tuấn Ân Long An</v>
      </c>
      <c r="I652" s="69" t="str">
        <f>IFERROR(INDEX(DM_NGHIEP_VU!D:D,MATCH(J652&amp;K652,DM_NGHIEP_VU!G:G,0)),"")</f>
        <v>Nhập kho - nhập mua hàng ghi nhận công nợ</v>
      </c>
      <c r="J652" s="29" t="s">
        <v>4977</v>
      </c>
      <c r="K652" s="29" t="s">
        <v>4494</v>
      </c>
      <c r="L652" s="26">
        <v>5</v>
      </c>
      <c r="M652" s="26" t="s">
        <v>4547</v>
      </c>
      <c r="N652" s="26">
        <v>52800</v>
      </c>
      <c r="O652" s="7">
        <f t="shared" si="30"/>
        <v>264000</v>
      </c>
      <c r="P652" s="52">
        <v>0.08</v>
      </c>
      <c r="Q652" s="7">
        <f t="shared" si="31"/>
        <v>21120</v>
      </c>
      <c r="R652" s="7">
        <f t="shared" si="32"/>
        <v>285120</v>
      </c>
      <c r="S652" s="23">
        <v>727</v>
      </c>
      <c r="T652" s="23"/>
      <c r="U652" s="23"/>
      <c r="V652" s="23"/>
      <c r="W652" s="74"/>
    </row>
    <row r="653" spans="1:23" x14ac:dyDescent="0.25">
      <c r="A653" s="81">
        <v>45370</v>
      </c>
      <c r="B653" s="6" t="s">
        <v>2708</v>
      </c>
      <c r="C653" s="100" t="s">
        <v>5400</v>
      </c>
      <c r="D653" s="21" t="s">
        <v>4554</v>
      </c>
      <c r="E653" s="23" t="s">
        <v>96</v>
      </c>
      <c r="F653" s="27" t="str">
        <f>IF(E653="","",INDEX(DM_HANG_HOA!B:B,MATCH(E653,DM_HANG_HOA!A:A,0)))</f>
        <v>LA 18KV - MCOV  15.3 - 10KA</v>
      </c>
      <c r="G653" s="26" t="s">
        <v>4545</v>
      </c>
      <c r="H653" s="27" t="str">
        <f>IF(G653="","",INDEX(DM_DOI_TUONG!C:C,MATCH(G653,DM_DOI_TUONG!B:B,0)))</f>
        <v>Công ty CP Tuấn Ân Long An</v>
      </c>
      <c r="I653" s="69" t="str">
        <f>IFERROR(INDEX(DM_NGHIEP_VU!D:D,MATCH(J653&amp;K653,DM_NGHIEP_VU!G:G,0)),"")</f>
        <v>Nhập kho - nhập mua hàng ghi nhận công nợ</v>
      </c>
      <c r="J653" s="29" t="s">
        <v>4977</v>
      </c>
      <c r="K653" s="29" t="s">
        <v>4494</v>
      </c>
      <c r="L653" s="26">
        <v>20</v>
      </c>
      <c r="M653" s="26" t="s">
        <v>4547</v>
      </c>
      <c r="N653" s="26">
        <v>732500</v>
      </c>
      <c r="O653" s="7">
        <f t="shared" si="30"/>
        <v>14650000</v>
      </c>
      <c r="P653" s="52">
        <v>0.08</v>
      </c>
      <c r="Q653" s="7">
        <f t="shared" si="31"/>
        <v>1172000</v>
      </c>
      <c r="R653" s="7">
        <f t="shared" si="32"/>
        <v>15822000</v>
      </c>
      <c r="S653" s="23">
        <v>727</v>
      </c>
      <c r="T653" s="23"/>
      <c r="U653" s="23"/>
      <c r="V653" s="23"/>
      <c r="W653" s="74"/>
    </row>
    <row r="654" spans="1:23" x14ac:dyDescent="0.25">
      <c r="A654" s="81">
        <v>45370</v>
      </c>
      <c r="B654" s="6" t="s">
        <v>2708</v>
      </c>
      <c r="C654" s="100" t="s">
        <v>5400</v>
      </c>
      <c r="D654" s="21" t="s">
        <v>4554</v>
      </c>
      <c r="E654" s="23" t="s">
        <v>72</v>
      </c>
      <c r="F654" s="27" t="str">
        <f>IF(E654="","",INDEX(DM_HANG_HOA!B:B,MATCH(E654,DM_HANG_HOA!A:A,0)))</f>
        <v>FCO 100A - 27KV - 150KV BIL - Polymer (không bass)</v>
      </c>
      <c r="G654" s="26" t="s">
        <v>4545</v>
      </c>
      <c r="H654" s="27" t="str">
        <f>IF(G654="","",INDEX(DM_DOI_TUONG!C:C,MATCH(G654,DM_DOI_TUONG!B:B,0)))</f>
        <v>Công ty CP Tuấn Ân Long An</v>
      </c>
      <c r="I654" s="69" t="str">
        <f>IFERROR(INDEX(DM_NGHIEP_VU!D:D,MATCH(J654&amp;K654,DM_NGHIEP_VU!G:G,0)),"")</f>
        <v>Nhập kho - nhập mua hàng ghi nhận công nợ</v>
      </c>
      <c r="J654" s="29" t="s">
        <v>4977</v>
      </c>
      <c r="K654" s="29" t="s">
        <v>4494</v>
      </c>
      <c r="L654" s="26">
        <v>20</v>
      </c>
      <c r="M654" s="26" t="s">
        <v>4547</v>
      </c>
      <c r="N654" s="26">
        <v>960700</v>
      </c>
      <c r="O654" s="7">
        <f t="shared" si="30"/>
        <v>19214000</v>
      </c>
      <c r="P654" s="52">
        <v>0.08</v>
      </c>
      <c r="Q654" s="7">
        <f t="shared" si="31"/>
        <v>1537120</v>
      </c>
      <c r="R654" s="7">
        <f t="shared" si="32"/>
        <v>20751120</v>
      </c>
      <c r="S654" s="23">
        <v>727</v>
      </c>
      <c r="T654" s="23"/>
      <c r="U654" s="23"/>
      <c r="V654" s="23"/>
      <c r="W654" s="74"/>
    </row>
    <row r="655" spans="1:23" x14ac:dyDescent="0.25">
      <c r="A655" s="81">
        <v>45370</v>
      </c>
      <c r="B655" s="6" t="s">
        <v>2708</v>
      </c>
      <c r="C655" s="100" t="s">
        <v>5400</v>
      </c>
      <c r="D655" s="21" t="s">
        <v>4554</v>
      </c>
      <c r="E655" s="23" t="s">
        <v>78</v>
      </c>
      <c r="F655" s="27" t="str">
        <f>IF(E655="","",INDEX(DM_HANG_HOA!B:B,MATCH(E655,DM_HANG_HOA!A:A,0)))</f>
        <v>Bass FCO</v>
      </c>
      <c r="G655" s="26" t="s">
        <v>4545</v>
      </c>
      <c r="H655" s="27" t="str">
        <f>IF(G655="","",INDEX(DM_DOI_TUONG!C:C,MATCH(G655,DM_DOI_TUONG!B:B,0)))</f>
        <v>Công ty CP Tuấn Ân Long An</v>
      </c>
      <c r="I655" s="69" t="str">
        <f>IFERROR(INDEX(DM_NGHIEP_VU!D:D,MATCH(J655&amp;K655,DM_NGHIEP_VU!G:G,0)),"")</f>
        <v>Nhập kho - nhập mua hàng ghi nhận công nợ</v>
      </c>
      <c r="J655" s="29" t="s">
        <v>4977</v>
      </c>
      <c r="K655" s="29" t="s">
        <v>4494</v>
      </c>
      <c r="L655" s="26">
        <v>20</v>
      </c>
      <c r="M655" s="26" t="s">
        <v>4547</v>
      </c>
      <c r="N655" s="26">
        <v>52800</v>
      </c>
      <c r="O655" s="7">
        <f t="shared" si="30"/>
        <v>1056000</v>
      </c>
      <c r="P655" s="52">
        <v>0.08</v>
      </c>
      <c r="Q655" s="7">
        <f t="shared" si="31"/>
        <v>84480</v>
      </c>
      <c r="R655" s="7">
        <f t="shared" si="32"/>
        <v>1140480</v>
      </c>
      <c r="S655" s="23">
        <v>727</v>
      </c>
      <c r="T655" s="23"/>
      <c r="U655" s="23"/>
      <c r="V655" s="23"/>
      <c r="W655" s="74"/>
    </row>
    <row r="656" spans="1:23" x14ac:dyDescent="0.25">
      <c r="A656" s="81">
        <v>45370</v>
      </c>
      <c r="B656" s="6" t="s">
        <v>2708</v>
      </c>
      <c r="C656" s="100" t="s">
        <v>5400</v>
      </c>
      <c r="D656" s="21" t="s">
        <v>4554</v>
      </c>
      <c r="E656" s="23" t="s">
        <v>77</v>
      </c>
      <c r="F656" s="27" t="str">
        <f>IF(E656="","",INDEX(DM_HANG_HOA!B:B,MATCH(E656,DM_HANG_HOA!A:A,0)))</f>
        <v>LBFCO 200A - 27KV-150KV BIL - Polymer (không bass)</v>
      </c>
      <c r="G656" s="26" t="s">
        <v>4545</v>
      </c>
      <c r="H656" s="27" t="str">
        <f>IF(G656="","",INDEX(DM_DOI_TUONG!C:C,MATCH(G656,DM_DOI_TUONG!B:B,0)))</f>
        <v>Công ty CP Tuấn Ân Long An</v>
      </c>
      <c r="I656" s="69" t="str">
        <f>IFERROR(INDEX(DM_NGHIEP_VU!D:D,MATCH(J656&amp;K656,DM_NGHIEP_VU!G:G,0)),"")</f>
        <v>Nhập kho - nhập mua hàng ghi nhận công nợ</v>
      </c>
      <c r="J656" s="29" t="s">
        <v>4977</v>
      </c>
      <c r="K656" s="29" t="s">
        <v>4494</v>
      </c>
      <c r="L656" s="26">
        <v>12</v>
      </c>
      <c r="M656" s="26" t="s">
        <v>4547</v>
      </c>
      <c r="N656" s="26">
        <v>1373600</v>
      </c>
      <c r="O656" s="7">
        <f t="shared" si="30"/>
        <v>16483200</v>
      </c>
      <c r="P656" s="52">
        <v>0.08</v>
      </c>
      <c r="Q656" s="7">
        <f t="shared" si="31"/>
        <v>1318656</v>
      </c>
      <c r="R656" s="7">
        <f t="shared" si="32"/>
        <v>17801856</v>
      </c>
      <c r="S656" s="23">
        <v>727</v>
      </c>
      <c r="T656" s="23"/>
      <c r="U656" s="23"/>
      <c r="V656" s="23"/>
      <c r="W656" s="74"/>
    </row>
    <row r="657" spans="1:23" x14ac:dyDescent="0.25">
      <c r="A657" s="81">
        <v>45370</v>
      </c>
      <c r="B657" s="6" t="s">
        <v>2708</v>
      </c>
      <c r="C657" s="100" t="s">
        <v>5400</v>
      </c>
      <c r="D657" s="21" t="s">
        <v>4554</v>
      </c>
      <c r="E657" s="23" t="s">
        <v>78</v>
      </c>
      <c r="F657" s="27" t="str">
        <f>IF(E657="","",INDEX(DM_HANG_HOA!B:B,MATCH(E657,DM_HANG_HOA!A:A,0)))</f>
        <v>Bass FCO</v>
      </c>
      <c r="G657" s="26" t="s">
        <v>4545</v>
      </c>
      <c r="H657" s="27" t="str">
        <f>IF(G657="","",INDEX(DM_DOI_TUONG!C:C,MATCH(G657,DM_DOI_TUONG!B:B,0)))</f>
        <v>Công ty CP Tuấn Ân Long An</v>
      </c>
      <c r="I657" s="69" t="str">
        <f>IFERROR(INDEX(DM_NGHIEP_VU!D:D,MATCH(J657&amp;K657,DM_NGHIEP_VU!G:G,0)),"")</f>
        <v>Nhập kho - nhập mua hàng ghi nhận công nợ</v>
      </c>
      <c r="J657" s="29" t="s">
        <v>4977</v>
      </c>
      <c r="K657" s="29" t="s">
        <v>4494</v>
      </c>
      <c r="L657" s="26">
        <v>12</v>
      </c>
      <c r="M657" s="26" t="s">
        <v>4547</v>
      </c>
      <c r="N657" s="26">
        <v>52800</v>
      </c>
      <c r="O657" s="7">
        <f t="shared" si="30"/>
        <v>633600</v>
      </c>
      <c r="P657" s="52">
        <v>0.08</v>
      </c>
      <c r="Q657" s="7">
        <f t="shared" si="31"/>
        <v>50688</v>
      </c>
      <c r="R657" s="7">
        <f t="shared" si="32"/>
        <v>684288</v>
      </c>
      <c r="S657" s="23">
        <v>727</v>
      </c>
      <c r="T657" s="23"/>
      <c r="U657" s="23"/>
      <c r="V657" s="23"/>
      <c r="W657" s="74"/>
    </row>
    <row r="658" spans="1:23" x14ac:dyDescent="0.25">
      <c r="A658" s="81">
        <v>45370</v>
      </c>
      <c r="B658" s="6" t="s">
        <v>2708</v>
      </c>
      <c r="C658" s="100" t="s">
        <v>5400</v>
      </c>
      <c r="D658" s="21" t="s">
        <v>4554</v>
      </c>
      <c r="E658" s="23" t="s">
        <v>80</v>
      </c>
      <c r="F658" s="27" t="str">
        <f>IF(E658="","",INDEX(DM_HANG_HOA!B:B,MATCH(E658,DM_HANG_HOA!A:A,0)))</f>
        <v>Cần   FCO   100A - 27KV</v>
      </c>
      <c r="G658" s="26" t="s">
        <v>4545</v>
      </c>
      <c r="H658" s="27" t="str">
        <f>IF(G658="","",INDEX(DM_DOI_TUONG!C:C,MATCH(G658,DM_DOI_TUONG!B:B,0)))</f>
        <v>Công ty CP Tuấn Ân Long An</v>
      </c>
      <c r="I658" s="69" t="str">
        <f>IFERROR(INDEX(DM_NGHIEP_VU!D:D,MATCH(J658&amp;K658,DM_NGHIEP_VU!G:G,0)),"")</f>
        <v>Nhập kho - nhập mua hàng ghi nhận công nợ</v>
      </c>
      <c r="J658" s="29" t="s">
        <v>4977</v>
      </c>
      <c r="K658" s="29" t="s">
        <v>4494</v>
      </c>
      <c r="L658" s="26">
        <v>4</v>
      </c>
      <c r="M658" s="26" t="s">
        <v>4547</v>
      </c>
      <c r="N658" s="26">
        <v>517000</v>
      </c>
      <c r="O658" s="7">
        <f t="shared" si="30"/>
        <v>2068000</v>
      </c>
      <c r="P658" s="52">
        <v>0.08</v>
      </c>
      <c r="Q658" s="7">
        <f t="shared" si="31"/>
        <v>165440</v>
      </c>
      <c r="R658" s="7">
        <f t="shared" si="32"/>
        <v>2233440</v>
      </c>
      <c r="S658" s="23">
        <v>727</v>
      </c>
      <c r="T658" s="23"/>
      <c r="U658" s="23"/>
      <c r="V658" s="23"/>
      <c r="W658" s="74"/>
    </row>
    <row r="659" spans="1:23" x14ac:dyDescent="0.25">
      <c r="A659" s="81">
        <v>45370</v>
      </c>
      <c r="B659" s="6" t="s">
        <v>2708</v>
      </c>
      <c r="C659" s="100" t="s">
        <v>5400</v>
      </c>
      <c r="D659" s="21" t="s">
        <v>4554</v>
      </c>
      <c r="E659" s="23" t="s">
        <v>81</v>
      </c>
      <c r="F659" s="27" t="str">
        <f>IF(E659="","",INDEX(DM_HANG_HOA!B:B,MATCH(E659,DM_HANG_HOA!A:A,0)))</f>
        <v>Cần   FCO   200A - 27KV</v>
      </c>
      <c r="G659" s="26" t="s">
        <v>4545</v>
      </c>
      <c r="H659" s="27" t="str">
        <f>IF(G659="","",INDEX(DM_DOI_TUONG!C:C,MATCH(G659,DM_DOI_TUONG!B:B,0)))</f>
        <v>Công ty CP Tuấn Ân Long An</v>
      </c>
      <c r="I659" s="69" t="str">
        <f>IFERROR(INDEX(DM_NGHIEP_VU!D:D,MATCH(J659&amp;K659,DM_NGHIEP_VU!G:G,0)),"")</f>
        <v>Nhập kho - nhập mua hàng ghi nhận công nợ</v>
      </c>
      <c r="J659" s="29" t="s">
        <v>4977</v>
      </c>
      <c r="K659" s="29" t="s">
        <v>4494</v>
      </c>
      <c r="L659" s="26">
        <v>3</v>
      </c>
      <c r="M659" s="26" t="s">
        <v>4547</v>
      </c>
      <c r="N659" s="26">
        <v>621300</v>
      </c>
      <c r="O659" s="7">
        <f t="shared" si="30"/>
        <v>1863900</v>
      </c>
      <c r="P659" s="52">
        <v>0.08</v>
      </c>
      <c r="Q659" s="7">
        <f t="shared" si="31"/>
        <v>149112</v>
      </c>
      <c r="R659" s="7">
        <f t="shared" si="32"/>
        <v>2013012</v>
      </c>
      <c r="S659" s="23">
        <v>727</v>
      </c>
      <c r="T659" s="23"/>
      <c r="U659" s="23"/>
      <c r="V659" s="23"/>
      <c r="W659" s="74"/>
    </row>
    <row r="660" spans="1:23" x14ac:dyDescent="0.25">
      <c r="A660" s="81">
        <v>45370</v>
      </c>
      <c r="B660" s="6" t="s">
        <v>2708</v>
      </c>
      <c r="C660" s="100" t="s">
        <v>5400</v>
      </c>
      <c r="D660" s="21" t="s">
        <v>4554</v>
      </c>
      <c r="E660" s="23" t="s">
        <v>82</v>
      </c>
      <c r="F660" s="27" t="str">
        <f>IF(E660="","",INDEX(DM_HANG_HOA!B:B,MATCH(E660,DM_HANG_HOA!A:A,0)))</f>
        <v xml:space="preserve">Cần   FCO   100A - 35KV </v>
      </c>
      <c r="G660" s="26" t="s">
        <v>4545</v>
      </c>
      <c r="H660" s="27" t="str">
        <f>IF(G660="","",INDEX(DM_DOI_TUONG!C:C,MATCH(G660,DM_DOI_TUONG!B:B,0)))</f>
        <v>Công ty CP Tuấn Ân Long An</v>
      </c>
      <c r="I660" s="69" t="str">
        <f>IFERROR(INDEX(DM_NGHIEP_VU!D:D,MATCH(J660&amp;K660,DM_NGHIEP_VU!G:G,0)),"")</f>
        <v>Nhập kho - nhập mua hàng ghi nhận công nợ</v>
      </c>
      <c r="J660" s="29" t="s">
        <v>4977</v>
      </c>
      <c r="K660" s="29" t="s">
        <v>4494</v>
      </c>
      <c r="L660" s="26">
        <v>3</v>
      </c>
      <c r="M660" s="26" t="s">
        <v>4547</v>
      </c>
      <c r="N660" s="26">
        <v>608300</v>
      </c>
      <c r="O660" s="7">
        <f t="shared" si="30"/>
        <v>1824900</v>
      </c>
      <c r="P660" s="52">
        <v>0.08</v>
      </c>
      <c r="Q660" s="7">
        <f t="shared" si="31"/>
        <v>145992</v>
      </c>
      <c r="R660" s="7">
        <f t="shared" si="32"/>
        <v>1970892</v>
      </c>
      <c r="S660" s="23">
        <v>727</v>
      </c>
      <c r="T660" s="23"/>
      <c r="U660" s="23"/>
      <c r="V660" s="23"/>
      <c r="W660" s="74"/>
    </row>
    <row r="661" spans="1:23" x14ac:dyDescent="0.25">
      <c r="A661" s="81">
        <v>45370</v>
      </c>
      <c r="B661" s="6" t="s">
        <v>2708</v>
      </c>
      <c r="C661" s="100" t="s">
        <v>5400</v>
      </c>
      <c r="D661" s="21" t="s">
        <v>4554</v>
      </c>
      <c r="E661" s="23" t="s">
        <v>552</v>
      </c>
      <c r="F661" s="27" t="str">
        <f>IF(E661="","",INDEX(DM_HANG_HOA!B:B,MATCH(E661,DM_HANG_HOA!A:A,0)))</f>
        <v>Nối bọc  IPC 35-95, Vỏ cách điện dầy 1-3mm,  16 - 35 / 16 - 95, 1 boulon M8 nhựa</v>
      </c>
      <c r="G661" s="26" t="s">
        <v>4545</v>
      </c>
      <c r="H661" s="27" t="str">
        <f>IF(G661="","",INDEX(DM_DOI_TUONG!C:C,MATCH(G661,DM_DOI_TUONG!B:B,0)))</f>
        <v>Công ty CP Tuấn Ân Long An</v>
      </c>
      <c r="I661" s="69" t="str">
        <f>IFERROR(INDEX(DM_NGHIEP_VU!D:D,MATCH(J661&amp;K661,DM_NGHIEP_VU!G:G,0)),"")</f>
        <v>Nhập kho - nhập mua hàng ghi nhận công nợ</v>
      </c>
      <c r="J661" s="29" t="s">
        <v>4977</v>
      </c>
      <c r="K661" s="29" t="s">
        <v>4494</v>
      </c>
      <c r="L661" s="26">
        <v>600</v>
      </c>
      <c r="M661" s="26" t="s">
        <v>4547</v>
      </c>
      <c r="N661" s="26">
        <v>22900</v>
      </c>
      <c r="O661" s="7">
        <f t="shared" si="30"/>
        <v>13740000</v>
      </c>
      <c r="P661" s="52">
        <v>0.08</v>
      </c>
      <c r="Q661" s="7">
        <f t="shared" si="31"/>
        <v>1099200</v>
      </c>
      <c r="R661" s="7">
        <f t="shared" si="32"/>
        <v>14839200</v>
      </c>
      <c r="S661" s="23">
        <v>727</v>
      </c>
      <c r="T661" s="23"/>
      <c r="U661" s="23"/>
      <c r="V661" s="23"/>
      <c r="W661" s="74"/>
    </row>
    <row r="662" spans="1:23" x14ac:dyDescent="0.25">
      <c r="A662" s="81">
        <v>45370</v>
      </c>
      <c r="B662" s="6" t="s">
        <v>2708</v>
      </c>
      <c r="C662" s="100" t="s">
        <v>5400</v>
      </c>
      <c r="D662" s="21" t="s">
        <v>4554</v>
      </c>
      <c r="E662" s="23" t="s">
        <v>553</v>
      </c>
      <c r="F662" s="27" t="str">
        <f>IF(E662="","",INDEX(DM_HANG_HOA!B:B,MATCH(E662,DM_HANG_HOA!A:A,0)))</f>
        <v>Nối bọc  IPC 70-95, Vỏ cách điện dầy 1-3mm,  16 - 70 / 35 - 95, 1 boulon M10 nhựa</v>
      </c>
      <c r="G662" s="26" t="s">
        <v>4545</v>
      </c>
      <c r="H662" s="27" t="str">
        <f>IF(G662="","",INDEX(DM_DOI_TUONG!C:C,MATCH(G662,DM_DOI_TUONG!B:B,0)))</f>
        <v>Công ty CP Tuấn Ân Long An</v>
      </c>
      <c r="I662" s="69" t="str">
        <f>IFERROR(INDEX(DM_NGHIEP_VU!D:D,MATCH(J662&amp;K662,DM_NGHIEP_VU!G:G,0)),"")</f>
        <v>Nhập kho - nhập mua hàng ghi nhận công nợ</v>
      </c>
      <c r="J662" s="29" t="s">
        <v>4977</v>
      </c>
      <c r="K662" s="29" t="s">
        <v>4494</v>
      </c>
      <c r="L662" s="26">
        <v>600</v>
      </c>
      <c r="M662" s="26" t="s">
        <v>4547</v>
      </c>
      <c r="N662" s="26">
        <v>27300</v>
      </c>
      <c r="O662" s="7">
        <f t="shared" si="30"/>
        <v>16380000</v>
      </c>
      <c r="P662" s="52">
        <v>0.08</v>
      </c>
      <c r="Q662" s="7">
        <f t="shared" si="31"/>
        <v>1310400</v>
      </c>
      <c r="R662" s="7">
        <f t="shared" si="32"/>
        <v>17690400</v>
      </c>
      <c r="S662" s="23">
        <v>727</v>
      </c>
      <c r="T662" s="23"/>
      <c r="U662" s="23"/>
      <c r="V662" s="23"/>
      <c r="W662" s="74"/>
    </row>
    <row r="663" spans="1:23" x14ac:dyDescent="0.25">
      <c r="A663" s="81">
        <v>45370</v>
      </c>
      <c r="B663" s="6" t="s">
        <v>2708</v>
      </c>
      <c r="C663" s="100" t="s">
        <v>5400</v>
      </c>
      <c r="D663" s="21" t="s">
        <v>4554</v>
      </c>
      <c r="E663" s="23" t="s">
        <v>555</v>
      </c>
      <c r="F663" s="27" t="str">
        <f>IF(E663="","",INDEX(DM_HANG_HOA!B:B,MATCH(E663,DM_HANG_HOA!A:A,0)))</f>
        <v xml:space="preserve">Nối bọc  IPC 120-120, Vỏ cách điện dầy 1-3mm,  70 - 120 /70 - 120, 2 boulon M8 nhựa </v>
      </c>
      <c r="G663" s="26" t="s">
        <v>4545</v>
      </c>
      <c r="H663" s="27" t="str">
        <f>IF(G663="","",INDEX(DM_DOI_TUONG!C:C,MATCH(G663,DM_DOI_TUONG!B:B,0)))</f>
        <v>Công ty CP Tuấn Ân Long An</v>
      </c>
      <c r="I663" s="69" t="str">
        <f>IFERROR(INDEX(DM_NGHIEP_VU!D:D,MATCH(J663&amp;K663,DM_NGHIEP_VU!G:G,0)),"")</f>
        <v>Nhập kho - nhập mua hàng ghi nhận công nợ</v>
      </c>
      <c r="J663" s="29" t="s">
        <v>4977</v>
      </c>
      <c r="K663" s="29" t="s">
        <v>4494</v>
      </c>
      <c r="L663" s="26">
        <v>300</v>
      </c>
      <c r="M663" s="26" t="s">
        <v>4547</v>
      </c>
      <c r="N663" s="26">
        <v>44600</v>
      </c>
      <c r="O663" s="7">
        <f t="shared" si="30"/>
        <v>13380000</v>
      </c>
      <c r="P663" s="52">
        <v>0.08</v>
      </c>
      <c r="Q663" s="7">
        <f t="shared" si="31"/>
        <v>1070400</v>
      </c>
      <c r="R663" s="7">
        <f t="shared" si="32"/>
        <v>14450400</v>
      </c>
      <c r="S663" s="23">
        <v>727</v>
      </c>
      <c r="T663" s="23"/>
      <c r="U663" s="23"/>
      <c r="V663" s="23"/>
      <c r="W663" s="74"/>
    </row>
    <row r="664" spans="1:23" x14ac:dyDescent="0.25">
      <c r="A664" s="81">
        <v>45370</v>
      </c>
      <c r="B664" s="6" t="s">
        <v>2708</v>
      </c>
      <c r="C664" s="100" t="s">
        <v>5400</v>
      </c>
      <c r="D664" s="21" t="s">
        <v>4554</v>
      </c>
      <c r="E664" s="23" t="s">
        <v>1340</v>
      </c>
      <c r="F664" s="27" t="str">
        <f>IF(E664="","",INDEX(DM_HANG_HOA!B:B,MATCH(E664,DM_HANG_HOA!A:A,0)))</f>
        <v>Kẹp quai dạng ép 150-240</v>
      </c>
      <c r="G664" s="26" t="s">
        <v>4545</v>
      </c>
      <c r="H664" s="27" t="str">
        <f>IF(G664="","",INDEX(DM_DOI_TUONG!C:C,MATCH(G664,DM_DOI_TUONG!B:B,0)))</f>
        <v>Công ty CP Tuấn Ân Long An</v>
      </c>
      <c r="I664" s="69" t="str">
        <f>IFERROR(INDEX(DM_NGHIEP_VU!D:D,MATCH(J664&amp;K664,DM_NGHIEP_VU!G:G,0)),"")</f>
        <v>Nhập kho - nhập mua hàng ghi nhận công nợ</v>
      </c>
      <c r="J664" s="29" t="s">
        <v>4977</v>
      </c>
      <c r="K664" s="29" t="s">
        <v>4494</v>
      </c>
      <c r="L664" s="26">
        <v>200</v>
      </c>
      <c r="M664" s="26" t="s">
        <v>4547</v>
      </c>
      <c r="N664" s="26">
        <v>99800</v>
      </c>
      <c r="O664" s="7">
        <f t="shared" si="30"/>
        <v>19960000</v>
      </c>
      <c r="P664" s="52">
        <v>0.1</v>
      </c>
      <c r="Q664" s="7">
        <f t="shared" si="31"/>
        <v>1996000</v>
      </c>
      <c r="R664" s="7">
        <f t="shared" si="32"/>
        <v>21956000</v>
      </c>
      <c r="S664" s="23">
        <v>728</v>
      </c>
      <c r="T664" s="23"/>
      <c r="U664" s="23"/>
      <c r="V664" s="23"/>
      <c r="W664" s="74"/>
    </row>
    <row r="665" spans="1:23" x14ac:dyDescent="0.25">
      <c r="A665" s="81">
        <v>45370</v>
      </c>
      <c r="B665" s="6" t="s">
        <v>2708</v>
      </c>
      <c r="C665" s="100" t="s">
        <v>5400</v>
      </c>
      <c r="D665" s="21" t="s">
        <v>4554</v>
      </c>
      <c r="E665" s="23" t="s">
        <v>1344</v>
      </c>
      <c r="F665" s="27" t="str">
        <f>IF(E665="","",INDEX(DM_HANG_HOA!B:B,MATCH(E665,DM_HANG_HOA!A:A,0)))</f>
        <v>Hotline 2/0</v>
      </c>
      <c r="G665" s="26" t="s">
        <v>4545</v>
      </c>
      <c r="H665" s="27" t="str">
        <f>IF(G665="","",INDEX(DM_DOI_TUONG!C:C,MATCH(G665,DM_DOI_TUONG!B:B,0)))</f>
        <v>Công ty CP Tuấn Ân Long An</v>
      </c>
      <c r="I665" s="69" t="str">
        <f>IFERROR(INDEX(DM_NGHIEP_VU!D:D,MATCH(J665&amp;K665,DM_NGHIEP_VU!G:G,0)),"")</f>
        <v>Nhập kho - nhập mua hàng ghi nhận công nợ</v>
      </c>
      <c r="J665" s="29" t="s">
        <v>4977</v>
      </c>
      <c r="K665" s="29" t="s">
        <v>4494</v>
      </c>
      <c r="L665" s="26">
        <v>100</v>
      </c>
      <c r="M665" s="26" t="s">
        <v>4547</v>
      </c>
      <c r="N665" s="26">
        <v>82700</v>
      </c>
      <c r="O665" s="7">
        <f t="shared" si="30"/>
        <v>8270000</v>
      </c>
      <c r="P665" s="52">
        <v>0.1</v>
      </c>
      <c r="Q665" s="7">
        <f t="shared" si="31"/>
        <v>827000</v>
      </c>
      <c r="R665" s="7">
        <f t="shared" si="32"/>
        <v>9097000</v>
      </c>
      <c r="S665" s="23">
        <v>728</v>
      </c>
      <c r="T665" s="23"/>
      <c r="U665" s="23"/>
      <c r="V665" s="23"/>
      <c r="W665" s="74"/>
    </row>
    <row r="666" spans="1:23" x14ac:dyDescent="0.25">
      <c r="A666" s="81">
        <v>45370</v>
      </c>
      <c r="B666" s="6" t="s">
        <v>2708</v>
      </c>
      <c r="C666" s="100" t="s">
        <v>5400</v>
      </c>
      <c r="D666" s="21" t="s">
        <v>4554</v>
      </c>
      <c r="E666" s="23" t="s">
        <v>2518</v>
      </c>
      <c r="F666" s="27" t="str">
        <f>IF(E666="","",INDEX(DM_HANG_HOA!B:B,MATCH(E666,DM_HANG_HOA!A:A,0)))</f>
        <v>Giáp níu dây trần ADG1350, dài 905mm, 13,32 ÷ 13,73mm (95mm2)</v>
      </c>
      <c r="G666" s="26" t="s">
        <v>4545</v>
      </c>
      <c r="H666" s="27" t="str">
        <f>IF(G666="","",INDEX(DM_DOI_TUONG!C:C,MATCH(G666,DM_DOI_TUONG!B:B,0)))</f>
        <v>Công ty CP Tuấn Ân Long An</v>
      </c>
      <c r="I666" s="69" t="str">
        <f>IFERROR(INDEX(DM_NGHIEP_VU!D:D,MATCH(J666&amp;K666,DM_NGHIEP_VU!G:G,0)),"")</f>
        <v>Nhập kho - nhập mua hàng ghi nhận công nợ</v>
      </c>
      <c r="J666" s="29" t="s">
        <v>4977</v>
      </c>
      <c r="K666" s="29" t="s">
        <v>4494</v>
      </c>
      <c r="L666" s="26">
        <v>50</v>
      </c>
      <c r="M666" s="26" t="s">
        <v>4547</v>
      </c>
      <c r="N666" s="26">
        <v>56400</v>
      </c>
      <c r="O666" s="7">
        <f t="shared" si="30"/>
        <v>2820000</v>
      </c>
      <c r="P666" s="52">
        <v>0.1</v>
      </c>
      <c r="Q666" s="7">
        <f t="shared" si="31"/>
        <v>282000</v>
      </c>
      <c r="R666" s="7">
        <f t="shared" si="32"/>
        <v>3102000</v>
      </c>
      <c r="S666" s="23">
        <v>728</v>
      </c>
      <c r="T666" s="23"/>
      <c r="U666" s="23"/>
      <c r="V666" s="23"/>
      <c r="W666" s="74"/>
    </row>
    <row r="667" spans="1:23" x14ac:dyDescent="0.25">
      <c r="A667" s="81">
        <v>45370</v>
      </c>
      <c r="B667" s="6" t="s">
        <v>2708</v>
      </c>
      <c r="C667" s="100" t="s">
        <v>5400</v>
      </c>
      <c r="D667" s="21" t="s">
        <v>4554</v>
      </c>
      <c r="E667" s="23" t="s">
        <v>1386</v>
      </c>
      <c r="F667" s="27" t="str">
        <f>IF(E667="","",INDEX(DM_HANG_HOA!B:B,MATCH(E667,DM_HANG_HOA!A:A,0)))</f>
        <v>Cosse ép Cu 120mm2-N dài 86mm chiều dài ép dây 42mm</v>
      </c>
      <c r="G667" s="26" t="s">
        <v>4545</v>
      </c>
      <c r="H667" s="27" t="str">
        <f>IF(G667="","",INDEX(DM_DOI_TUONG!C:C,MATCH(G667,DM_DOI_TUONG!B:B,0)))</f>
        <v>Công ty CP Tuấn Ân Long An</v>
      </c>
      <c r="I667" s="69" t="str">
        <f>IFERROR(INDEX(DM_NGHIEP_VU!D:D,MATCH(J667&amp;K667,DM_NGHIEP_VU!G:G,0)),"")</f>
        <v>Nhập kho - nhập mua hàng ghi nhận công nợ</v>
      </c>
      <c r="J667" s="29" t="s">
        <v>4977</v>
      </c>
      <c r="K667" s="29" t="s">
        <v>4494</v>
      </c>
      <c r="L667" s="26">
        <v>60</v>
      </c>
      <c r="M667" s="26" t="s">
        <v>4547</v>
      </c>
      <c r="N667" s="26">
        <v>43100</v>
      </c>
      <c r="O667" s="7">
        <f t="shared" si="30"/>
        <v>2586000</v>
      </c>
      <c r="P667" s="52">
        <v>0.1</v>
      </c>
      <c r="Q667" s="7">
        <f t="shared" si="31"/>
        <v>258600</v>
      </c>
      <c r="R667" s="7">
        <f t="shared" si="32"/>
        <v>2844600</v>
      </c>
      <c r="S667" s="23">
        <v>728</v>
      </c>
      <c r="T667" s="23"/>
      <c r="U667" s="23"/>
      <c r="V667" s="23"/>
      <c r="W667" s="74"/>
    </row>
    <row r="668" spans="1:23" x14ac:dyDescent="0.25">
      <c r="A668" s="81">
        <v>45371</v>
      </c>
      <c r="B668" s="6" t="s">
        <v>2708</v>
      </c>
      <c r="C668" s="100" t="s">
        <v>5401</v>
      </c>
      <c r="D668" s="21" t="s">
        <v>4554</v>
      </c>
      <c r="E668" s="23" t="s">
        <v>1165</v>
      </c>
      <c r="F668" s="27" t="str">
        <f>IF(E668="","",INDEX(DM_HANG_HOA!B:B,MATCH(E668,DM_HANG_HOA!A:A,0)))</f>
        <v>Cosse ép Cu-Al  185mm2-2N-TA dài 151mm chiều dài ép dây 52mm</v>
      </c>
      <c r="G668" s="26" t="s">
        <v>4545</v>
      </c>
      <c r="H668" s="27" t="str">
        <f>IF(G668="","",INDEX(DM_DOI_TUONG!C:C,MATCH(G668,DM_DOI_TUONG!B:B,0)))</f>
        <v>Công ty CP Tuấn Ân Long An</v>
      </c>
      <c r="I668" s="69" t="str">
        <f>IFERROR(INDEX(DM_NGHIEP_VU!D:D,MATCH(J668&amp;K668,DM_NGHIEP_VU!G:G,0)),"")</f>
        <v>Nhập kho - nhập mua hàng ghi nhận công nợ</v>
      </c>
      <c r="J668" s="29" t="s">
        <v>4977</v>
      </c>
      <c r="K668" s="29" t="s">
        <v>4494</v>
      </c>
      <c r="L668" s="26">
        <v>18</v>
      </c>
      <c r="M668" s="26" t="s">
        <v>4547</v>
      </c>
      <c r="N668" s="26">
        <v>103400</v>
      </c>
      <c r="O668" s="7">
        <f t="shared" si="30"/>
        <v>1861200</v>
      </c>
      <c r="P668" s="52">
        <v>0.1</v>
      </c>
      <c r="Q668" s="7">
        <f t="shared" si="31"/>
        <v>186120</v>
      </c>
      <c r="R668" s="7">
        <f t="shared" si="32"/>
        <v>2047320</v>
      </c>
      <c r="S668" s="23">
        <v>766</v>
      </c>
      <c r="T668" s="23"/>
      <c r="U668" s="23"/>
      <c r="V668" s="23"/>
      <c r="W668" s="74"/>
    </row>
    <row r="669" spans="1:23" x14ac:dyDescent="0.25">
      <c r="A669" s="81">
        <v>45371</v>
      </c>
      <c r="B669" s="6" t="s">
        <v>2708</v>
      </c>
      <c r="C669" s="100" t="s">
        <v>5401</v>
      </c>
      <c r="D669" s="21" t="s">
        <v>4554</v>
      </c>
      <c r="E669" s="23" t="s">
        <v>1508</v>
      </c>
      <c r="F669" s="27" t="str">
        <f>IF(E669="","",INDEX(DM_HANG_HOA!B:B,MATCH(E669,DM_HANG_HOA!A:A,0)))</f>
        <v>Cosse ép AL 50mm2-N</v>
      </c>
      <c r="G669" s="26" t="s">
        <v>4545</v>
      </c>
      <c r="H669" s="27" t="str">
        <f>IF(G669="","",INDEX(DM_DOI_TUONG!C:C,MATCH(G669,DM_DOI_TUONG!B:B,0)))</f>
        <v>Công ty CP Tuấn Ân Long An</v>
      </c>
      <c r="I669" s="69" t="str">
        <f>IFERROR(INDEX(DM_NGHIEP_VU!D:D,MATCH(J669&amp;K669,DM_NGHIEP_VU!G:G,0)),"")</f>
        <v>Nhập kho - nhập mua hàng ghi nhận công nợ</v>
      </c>
      <c r="J669" s="29" t="s">
        <v>4977</v>
      </c>
      <c r="K669" s="29" t="s">
        <v>4494</v>
      </c>
      <c r="L669" s="26">
        <v>44</v>
      </c>
      <c r="M669" s="26" t="s">
        <v>4547</v>
      </c>
      <c r="N669" s="26">
        <v>4300</v>
      </c>
      <c r="O669" s="7">
        <f t="shared" si="30"/>
        <v>189200</v>
      </c>
      <c r="P669" s="52">
        <v>0.1</v>
      </c>
      <c r="Q669" s="7">
        <f t="shared" si="31"/>
        <v>18920</v>
      </c>
      <c r="R669" s="7">
        <f t="shared" si="32"/>
        <v>208120</v>
      </c>
      <c r="S669" s="23">
        <v>766</v>
      </c>
      <c r="T669" s="23"/>
      <c r="U669" s="23"/>
      <c r="V669" s="23"/>
      <c r="W669" s="74"/>
    </row>
    <row r="670" spans="1:23" x14ac:dyDescent="0.25">
      <c r="A670" s="81">
        <v>45371</v>
      </c>
      <c r="B670" s="6" t="s">
        <v>2708</v>
      </c>
      <c r="C670" s="100" t="s">
        <v>5401</v>
      </c>
      <c r="D670" s="21" t="s">
        <v>4554</v>
      </c>
      <c r="E670" s="23" t="s">
        <v>1510</v>
      </c>
      <c r="F670" s="27" t="str">
        <f>IF(E670="","",INDEX(DM_HANG_HOA!B:B,MATCH(E670,DM_HANG_HOA!A:A,0)))</f>
        <v>Cosse ép AL 70mm2-N</v>
      </c>
      <c r="G670" s="26" t="s">
        <v>4545</v>
      </c>
      <c r="H670" s="27" t="str">
        <f>IF(G670="","",INDEX(DM_DOI_TUONG!C:C,MATCH(G670,DM_DOI_TUONG!B:B,0)))</f>
        <v>Công ty CP Tuấn Ân Long An</v>
      </c>
      <c r="I670" s="69" t="str">
        <f>IFERROR(INDEX(DM_NGHIEP_VU!D:D,MATCH(J670&amp;K670,DM_NGHIEP_VU!G:G,0)),"")</f>
        <v>Nhập kho - nhập mua hàng ghi nhận công nợ</v>
      </c>
      <c r="J670" s="29" t="s">
        <v>4977</v>
      </c>
      <c r="K670" s="29" t="s">
        <v>4494</v>
      </c>
      <c r="L670" s="26">
        <v>49</v>
      </c>
      <c r="M670" s="26" t="s">
        <v>4547</v>
      </c>
      <c r="N670" s="26">
        <v>4400</v>
      </c>
      <c r="O670" s="7">
        <f t="shared" si="30"/>
        <v>215600</v>
      </c>
      <c r="P670" s="52">
        <v>0.1</v>
      </c>
      <c r="Q670" s="7">
        <f t="shared" si="31"/>
        <v>21560</v>
      </c>
      <c r="R670" s="7">
        <f t="shared" si="32"/>
        <v>237160</v>
      </c>
      <c r="S670" s="23">
        <v>766</v>
      </c>
      <c r="T670" s="23"/>
      <c r="U670" s="23"/>
      <c r="V670" s="23"/>
      <c r="W670" s="74"/>
    </row>
    <row r="671" spans="1:23" x14ac:dyDescent="0.25">
      <c r="A671" s="81">
        <v>45371</v>
      </c>
      <c r="B671" s="6" t="s">
        <v>2708</v>
      </c>
      <c r="C671" s="100" t="s">
        <v>5401</v>
      </c>
      <c r="D671" s="21" t="s">
        <v>4554</v>
      </c>
      <c r="E671" s="23" t="s">
        <v>1580</v>
      </c>
      <c r="F671" s="27" t="str">
        <f>IF(E671="","",INDEX(DM_HANG_HOA!B:B,MATCH(E671,DM_HANG_HOA!A:A,0)))</f>
        <v>Cosse ép ACSR 185mm2-2N</v>
      </c>
      <c r="G671" s="26" t="s">
        <v>4545</v>
      </c>
      <c r="H671" s="27" t="str">
        <f>IF(G671="","",INDEX(DM_DOI_TUONG!C:C,MATCH(G671,DM_DOI_TUONG!B:B,0)))</f>
        <v>Công ty CP Tuấn Ân Long An</v>
      </c>
      <c r="I671" s="69" t="str">
        <f>IFERROR(INDEX(DM_NGHIEP_VU!D:D,MATCH(J671&amp;K671,DM_NGHIEP_VU!G:G,0)),"")</f>
        <v>Nhập kho - nhập mua hàng ghi nhận công nợ</v>
      </c>
      <c r="J671" s="29" t="s">
        <v>4977</v>
      </c>
      <c r="K671" s="29" t="s">
        <v>4494</v>
      </c>
      <c r="L671" s="26">
        <v>3</v>
      </c>
      <c r="M671" s="26" t="s">
        <v>4547</v>
      </c>
      <c r="N671" s="26">
        <v>19400</v>
      </c>
      <c r="O671" s="7">
        <f t="shared" si="30"/>
        <v>58200</v>
      </c>
      <c r="P671" s="52">
        <v>0.1</v>
      </c>
      <c r="Q671" s="7">
        <f t="shared" si="31"/>
        <v>5820</v>
      </c>
      <c r="R671" s="7">
        <f t="shared" si="32"/>
        <v>64020</v>
      </c>
      <c r="S671" s="23">
        <v>766</v>
      </c>
      <c r="T671" s="23"/>
      <c r="U671" s="23"/>
      <c r="V671" s="23"/>
      <c r="W671" s="74"/>
    </row>
    <row r="672" spans="1:23" x14ac:dyDescent="0.25">
      <c r="A672" s="81">
        <v>45371</v>
      </c>
      <c r="B672" s="6" t="s">
        <v>2708</v>
      </c>
      <c r="C672" s="100" t="s">
        <v>5401</v>
      </c>
      <c r="D672" s="21" t="s">
        <v>4554</v>
      </c>
      <c r="E672" s="23" t="s">
        <v>1420</v>
      </c>
      <c r="F672" s="27" t="str">
        <f>IF(E672="","",INDEX(DM_HANG_HOA!B:B,MATCH(E672,DM_HANG_HOA!A:A,0)))</f>
        <v>Cosse ép Cu 35mm2-2N dài 105mm chiều dài ép dây 32mm</v>
      </c>
      <c r="G672" s="26" t="s">
        <v>4545</v>
      </c>
      <c r="H672" s="27" t="str">
        <f>IF(G672="","",INDEX(DM_DOI_TUONG!C:C,MATCH(G672,DM_DOI_TUONG!B:B,0)))</f>
        <v>Công ty CP Tuấn Ân Long An</v>
      </c>
      <c r="I672" s="69" t="str">
        <f>IFERROR(INDEX(DM_NGHIEP_VU!D:D,MATCH(J672&amp;K672,DM_NGHIEP_VU!G:G,0)),"")</f>
        <v>Nhập kho - nhập mua hàng ghi nhận công nợ</v>
      </c>
      <c r="J672" s="29" t="s">
        <v>4977</v>
      </c>
      <c r="K672" s="29" t="s">
        <v>4494</v>
      </c>
      <c r="L672" s="26">
        <v>24</v>
      </c>
      <c r="M672" s="26" t="s">
        <v>4547</v>
      </c>
      <c r="N672" s="26">
        <v>16200</v>
      </c>
      <c r="O672" s="7">
        <f t="shared" si="30"/>
        <v>388800</v>
      </c>
      <c r="P672" s="52">
        <v>0.1</v>
      </c>
      <c r="Q672" s="7">
        <f t="shared" si="31"/>
        <v>38880</v>
      </c>
      <c r="R672" s="7">
        <f t="shared" si="32"/>
        <v>427680</v>
      </c>
      <c r="S672" s="23">
        <v>766</v>
      </c>
      <c r="T672" s="23"/>
      <c r="U672" s="23"/>
      <c r="V672" s="23"/>
      <c r="W672" s="74"/>
    </row>
    <row r="673" spans="1:23" x14ac:dyDescent="0.25">
      <c r="A673" s="81">
        <v>45371</v>
      </c>
      <c r="B673" s="6" t="s">
        <v>2708</v>
      </c>
      <c r="C673" s="100" t="s">
        <v>5401</v>
      </c>
      <c r="D673" s="21" t="s">
        <v>4554</v>
      </c>
      <c r="E673" s="23" t="s">
        <v>1382</v>
      </c>
      <c r="F673" s="27" t="str">
        <f>IF(E673="","",INDEX(DM_HANG_HOA!B:B,MATCH(E673,DM_HANG_HOA!A:A,0)))</f>
        <v>Cosse ép Cu 95mm2-N dài 81mm chiều dài ép dây 42mm</v>
      </c>
      <c r="G673" s="26" t="s">
        <v>4545</v>
      </c>
      <c r="H673" s="27" t="str">
        <f>IF(G673="","",INDEX(DM_DOI_TUONG!C:C,MATCH(G673,DM_DOI_TUONG!B:B,0)))</f>
        <v>Công ty CP Tuấn Ân Long An</v>
      </c>
      <c r="I673" s="69" t="str">
        <f>IFERROR(INDEX(DM_NGHIEP_VU!D:D,MATCH(J673&amp;K673,DM_NGHIEP_VU!G:G,0)),"")</f>
        <v>Nhập kho - nhập mua hàng ghi nhận công nợ</v>
      </c>
      <c r="J673" s="29" t="s">
        <v>4977</v>
      </c>
      <c r="K673" s="29" t="s">
        <v>4494</v>
      </c>
      <c r="L673" s="26">
        <v>150</v>
      </c>
      <c r="M673" s="26" t="s">
        <v>4547</v>
      </c>
      <c r="N673" s="26">
        <v>32200</v>
      </c>
      <c r="O673" s="7">
        <f t="shared" si="30"/>
        <v>4830000</v>
      </c>
      <c r="P673" s="52">
        <v>0.1</v>
      </c>
      <c r="Q673" s="7">
        <f t="shared" si="31"/>
        <v>483000</v>
      </c>
      <c r="R673" s="7">
        <f t="shared" si="32"/>
        <v>5313000</v>
      </c>
      <c r="S673" s="23">
        <v>766</v>
      </c>
      <c r="T673" s="23"/>
      <c r="U673" s="23"/>
      <c r="V673" s="23"/>
      <c r="W673" s="74"/>
    </row>
    <row r="674" spans="1:23" x14ac:dyDescent="0.25">
      <c r="A674" s="81">
        <v>45371</v>
      </c>
      <c r="B674" s="6" t="s">
        <v>2708</v>
      </c>
      <c r="C674" s="100" t="s">
        <v>5401</v>
      </c>
      <c r="D674" s="21" t="s">
        <v>4554</v>
      </c>
      <c r="E674" s="23" t="s">
        <v>1400</v>
      </c>
      <c r="F674" s="27" t="str">
        <f>IF(E674="","",INDEX(DM_HANG_HOA!B:B,MATCH(E674,DM_HANG_HOA!A:A,0)))</f>
        <v>Cosse ép Cu 240mm2-N dài 115mm chiều dài ép dây 58mm</v>
      </c>
      <c r="G674" s="26" t="s">
        <v>4545</v>
      </c>
      <c r="H674" s="27" t="str">
        <f>IF(G674="","",INDEX(DM_DOI_TUONG!C:C,MATCH(G674,DM_DOI_TUONG!B:B,0)))</f>
        <v>Công ty CP Tuấn Ân Long An</v>
      </c>
      <c r="I674" s="69" t="str">
        <f>IFERROR(INDEX(DM_NGHIEP_VU!D:D,MATCH(J674&amp;K674,DM_NGHIEP_VU!G:G,0)),"")</f>
        <v>Nhập kho - nhập mua hàng ghi nhận công nợ</v>
      </c>
      <c r="J674" s="29" t="s">
        <v>4977</v>
      </c>
      <c r="K674" s="29" t="s">
        <v>4494</v>
      </c>
      <c r="L674" s="26">
        <v>120</v>
      </c>
      <c r="M674" s="26" t="s">
        <v>4547</v>
      </c>
      <c r="N674" s="26">
        <v>109100</v>
      </c>
      <c r="O674" s="7">
        <f t="shared" si="30"/>
        <v>13092000</v>
      </c>
      <c r="P674" s="52">
        <v>0.1</v>
      </c>
      <c r="Q674" s="7">
        <f t="shared" si="31"/>
        <v>1309200</v>
      </c>
      <c r="R674" s="7">
        <f t="shared" si="32"/>
        <v>14401200</v>
      </c>
      <c r="S674" s="23">
        <v>766</v>
      </c>
      <c r="T674" s="23"/>
      <c r="U674" s="23"/>
      <c r="V674" s="23"/>
      <c r="W674" s="74"/>
    </row>
    <row r="675" spans="1:23" x14ac:dyDescent="0.25">
      <c r="A675" s="81">
        <v>45371</v>
      </c>
      <c r="B675" s="6" t="s">
        <v>2708</v>
      </c>
      <c r="C675" s="100" t="s">
        <v>5401</v>
      </c>
      <c r="D675" s="21" t="s">
        <v>4554</v>
      </c>
      <c r="E675" s="23" t="s">
        <v>1215</v>
      </c>
      <c r="F675" s="27" t="str">
        <f>IF(E675="","",INDEX(DM_HANG_HOA!B:B,MATCH(E675,DM_HANG_HOA!A:A,0)))</f>
        <v>Nối ép đồng nhôm WR-279</v>
      </c>
      <c r="G675" s="26" t="s">
        <v>4545</v>
      </c>
      <c r="H675" s="27" t="str">
        <f>IF(G675="","",INDEX(DM_DOI_TUONG!C:C,MATCH(G675,DM_DOI_TUONG!B:B,0)))</f>
        <v>Công ty CP Tuấn Ân Long An</v>
      </c>
      <c r="I675" s="69" t="str">
        <f>IFERROR(INDEX(DM_NGHIEP_VU!D:D,MATCH(J675&amp;K675,DM_NGHIEP_VU!G:G,0)),"")</f>
        <v>Nhập kho - nhập mua hàng ghi nhận công nợ</v>
      </c>
      <c r="J675" s="29" t="s">
        <v>4977</v>
      </c>
      <c r="K675" s="29" t="s">
        <v>4494</v>
      </c>
      <c r="L675" s="26">
        <v>400</v>
      </c>
      <c r="M675" s="26" t="s">
        <v>4547</v>
      </c>
      <c r="N675" s="26">
        <v>9400</v>
      </c>
      <c r="O675" s="7">
        <f t="shared" si="30"/>
        <v>3760000</v>
      </c>
      <c r="P675" s="52">
        <v>0.1</v>
      </c>
      <c r="Q675" s="7">
        <f t="shared" si="31"/>
        <v>376000</v>
      </c>
      <c r="R675" s="7">
        <f t="shared" si="32"/>
        <v>4136000</v>
      </c>
      <c r="S675" s="23">
        <v>766</v>
      </c>
      <c r="T675" s="23"/>
      <c r="U675" s="23"/>
      <c r="V675" s="23"/>
      <c r="W675" s="74"/>
    </row>
    <row r="676" spans="1:23" x14ac:dyDescent="0.25">
      <c r="A676" s="81">
        <v>45371</v>
      </c>
      <c r="B676" s="6" t="s">
        <v>2708</v>
      </c>
      <c r="C676" s="100" t="s">
        <v>5401</v>
      </c>
      <c r="D676" s="21" t="s">
        <v>4554</v>
      </c>
      <c r="E676" s="23" t="s">
        <v>1223</v>
      </c>
      <c r="F676" s="27" t="str">
        <f>IF(E676="","",INDEX(DM_HANG_HOA!B:B,MATCH(E676,DM_HANG_HOA!A:A,0)))</f>
        <v>Nối ép đồng nhôm WR-815</v>
      </c>
      <c r="G676" s="26" t="s">
        <v>4545</v>
      </c>
      <c r="H676" s="27" t="str">
        <f>IF(G676="","",INDEX(DM_DOI_TUONG!C:C,MATCH(G676,DM_DOI_TUONG!B:B,0)))</f>
        <v>Công ty CP Tuấn Ân Long An</v>
      </c>
      <c r="I676" s="69" t="str">
        <f>IFERROR(INDEX(DM_NGHIEP_VU!D:D,MATCH(J676&amp;K676,DM_NGHIEP_VU!G:G,0)),"")</f>
        <v>Nhập kho - nhập mua hàng ghi nhận công nợ</v>
      </c>
      <c r="J676" s="29" t="s">
        <v>4977</v>
      </c>
      <c r="K676" s="29" t="s">
        <v>4494</v>
      </c>
      <c r="L676" s="26">
        <v>200</v>
      </c>
      <c r="M676" s="26" t="s">
        <v>4547</v>
      </c>
      <c r="N676" s="26">
        <v>18900</v>
      </c>
      <c r="O676" s="7">
        <f t="shared" si="30"/>
        <v>3780000</v>
      </c>
      <c r="P676" s="52">
        <v>0.1</v>
      </c>
      <c r="Q676" s="7">
        <f t="shared" si="31"/>
        <v>378000</v>
      </c>
      <c r="R676" s="7">
        <f t="shared" si="32"/>
        <v>4158000</v>
      </c>
      <c r="S676" s="23">
        <v>766</v>
      </c>
      <c r="T676" s="23"/>
      <c r="U676" s="23"/>
      <c r="V676" s="23"/>
      <c r="W676" s="74"/>
    </row>
    <row r="677" spans="1:23" x14ac:dyDescent="0.25">
      <c r="A677" s="81">
        <v>45371</v>
      </c>
      <c r="B677" s="6" t="s">
        <v>2708</v>
      </c>
      <c r="C677" s="100" t="s">
        <v>5401</v>
      </c>
      <c r="D677" s="21" t="s">
        <v>4554</v>
      </c>
      <c r="E677" s="23" t="s">
        <v>200</v>
      </c>
      <c r="F677" s="27" t="str">
        <f>IF(E677="","",INDEX(DM_HANG_HOA!B:B,MATCH(E677,DM_HANG_HOA!A:A,0)))</f>
        <v>Pin post/Line post 24Kv- 840, Polymer có kẹp (không ty)</v>
      </c>
      <c r="G677" s="26" t="s">
        <v>4545</v>
      </c>
      <c r="H677" s="27" t="str">
        <f>IF(G677="","",INDEX(DM_DOI_TUONG!C:C,MATCH(G677,DM_DOI_TUONG!B:B,0)))</f>
        <v>Công ty CP Tuấn Ân Long An</v>
      </c>
      <c r="I677" s="69" t="str">
        <f>IFERROR(INDEX(DM_NGHIEP_VU!D:D,MATCH(J677&amp;K677,DM_NGHIEP_VU!G:G,0)),"")</f>
        <v>Nhập kho - nhập mua hàng ghi nhận công nợ</v>
      </c>
      <c r="J677" s="29" t="s">
        <v>4977</v>
      </c>
      <c r="K677" s="29" t="s">
        <v>4494</v>
      </c>
      <c r="L677" s="26">
        <v>4</v>
      </c>
      <c r="M677" s="26" t="s">
        <v>4547</v>
      </c>
      <c r="N677" s="26">
        <v>247400</v>
      </c>
      <c r="O677" s="7">
        <f t="shared" si="30"/>
        <v>989600</v>
      </c>
      <c r="P677" s="52">
        <v>0.08</v>
      </c>
      <c r="Q677" s="7">
        <f t="shared" si="31"/>
        <v>79168</v>
      </c>
      <c r="R677" s="7">
        <f t="shared" si="32"/>
        <v>1068768</v>
      </c>
      <c r="S677" s="23">
        <v>767</v>
      </c>
      <c r="T677" s="23"/>
      <c r="U677" s="23"/>
      <c r="V677" s="23"/>
      <c r="W677" s="74"/>
    </row>
    <row r="678" spans="1:23" x14ac:dyDescent="0.25">
      <c r="A678" s="81">
        <v>45371</v>
      </c>
      <c r="B678" s="6" t="s">
        <v>2708</v>
      </c>
      <c r="C678" s="100" t="s">
        <v>5401</v>
      </c>
      <c r="D678" s="21" t="s">
        <v>4554</v>
      </c>
      <c r="E678" s="23" t="s">
        <v>3302</v>
      </c>
      <c r="F678" s="27" t="str">
        <f>IF(E678="","",INDEX(DM_HANG_HOA!B:B,MATCH(E678,DM_HANG_HOA!A:A,0)))</f>
        <v>Kẹp cáp đầu sứ số 1, cổ sứ phi 60-80, boulon 8 x 60 , không đệm lót</v>
      </c>
      <c r="G678" s="26" t="s">
        <v>4545</v>
      </c>
      <c r="H678" s="27" t="str">
        <f>IF(G678="","",INDEX(DM_DOI_TUONG!C:C,MATCH(G678,DM_DOI_TUONG!B:B,0)))</f>
        <v>Công ty CP Tuấn Ân Long An</v>
      </c>
      <c r="I678" s="69" t="str">
        <f>IFERROR(INDEX(DM_NGHIEP_VU!D:D,MATCH(J678&amp;K678,DM_NGHIEP_VU!G:G,0)),"")</f>
        <v>Nhập kho - nhập mua hàng ghi nhận công nợ</v>
      </c>
      <c r="J678" s="29" t="s">
        <v>4977</v>
      </c>
      <c r="K678" s="29" t="s">
        <v>4494</v>
      </c>
      <c r="L678" s="26">
        <v>14</v>
      </c>
      <c r="M678" s="26" t="s">
        <v>4547</v>
      </c>
      <c r="N678" s="26">
        <v>20500</v>
      </c>
      <c r="O678" s="7">
        <f t="shared" si="30"/>
        <v>287000</v>
      </c>
      <c r="P678" s="52">
        <v>0.08</v>
      </c>
      <c r="Q678" s="7">
        <f t="shared" si="31"/>
        <v>22960</v>
      </c>
      <c r="R678" s="7">
        <f t="shared" si="32"/>
        <v>309960</v>
      </c>
      <c r="S678" s="23">
        <v>767</v>
      </c>
      <c r="T678" s="23"/>
      <c r="U678" s="23"/>
      <c r="V678" s="23"/>
      <c r="W678" s="74"/>
    </row>
    <row r="679" spans="1:23" x14ac:dyDescent="0.25">
      <c r="A679" s="81">
        <v>45371</v>
      </c>
      <c r="B679" s="6" t="s">
        <v>2708</v>
      </c>
      <c r="C679" s="100" t="s">
        <v>5401</v>
      </c>
      <c r="D679" s="21" t="s">
        <v>4554</v>
      </c>
      <c r="E679" s="23" t="s">
        <v>2638</v>
      </c>
      <c r="F679" s="27" t="str">
        <f>IF(E679="","",INDEX(DM_HANG_HOA!B:B,MATCH(E679,DM_HANG_HOA!A:A,0)))</f>
        <v>Giáp níu ADG1660, BC ( Dây trần 150 )</v>
      </c>
      <c r="G679" s="26" t="s">
        <v>4545</v>
      </c>
      <c r="H679" s="27" t="str">
        <f>IF(G679="","",INDEX(DM_DOI_TUONG!C:C,MATCH(G679,DM_DOI_TUONG!B:B,0)))</f>
        <v>Công ty CP Tuấn Ân Long An</v>
      </c>
      <c r="I679" s="69" t="str">
        <f>IFERROR(INDEX(DM_NGHIEP_VU!D:D,MATCH(J679&amp;K679,DM_NGHIEP_VU!G:G,0)),"")</f>
        <v>Nhập kho - nhập mua hàng ghi nhận công nợ</v>
      </c>
      <c r="J679" s="29" t="s">
        <v>4977</v>
      </c>
      <c r="K679" s="29" t="s">
        <v>4494</v>
      </c>
      <c r="L679" s="26">
        <v>14</v>
      </c>
      <c r="M679" s="26" t="s">
        <v>4547</v>
      </c>
      <c r="N679" s="26">
        <v>7300</v>
      </c>
      <c r="O679" s="7">
        <f t="shared" si="30"/>
        <v>102200</v>
      </c>
      <c r="P679" s="52">
        <v>0.08</v>
      </c>
      <c r="Q679" s="7">
        <f t="shared" si="31"/>
        <v>8176</v>
      </c>
      <c r="R679" s="7">
        <f t="shared" si="32"/>
        <v>110376</v>
      </c>
      <c r="S679" s="23">
        <v>767</v>
      </c>
      <c r="T679" s="23"/>
      <c r="U679" s="23"/>
      <c r="V679" s="23"/>
      <c r="W679" s="74"/>
    </row>
    <row r="680" spans="1:23" x14ac:dyDescent="0.25">
      <c r="A680" s="81">
        <v>45371</v>
      </c>
      <c r="B680" s="6" t="s">
        <v>2708</v>
      </c>
      <c r="C680" s="100" t="s">
        <v>5401</v>
      </c>
      <c r="D680" s="21" t="s">
        <v>4554</v>
      </c>
      <c r="E680" s="23" t="s">
        <v>72</v>
      </c>
      <c r="F680" s="27" t="str">
        <f>IF(E680="","",INDEX(DM_HANG_HOA!B:B,MATCH(E680,DM_HANG_HOA!A:A,0)))</f>
        <v>FCO 100A - 27KV - 150KV BIL - Polymer (không bass)</v>
      </c>
      <c r="G680" s="26" t="s">
        <v>4545</v>
      </c>
      <c r="H680" s="27" t="str">
        <f>IF(G680="","",INDEX(DM_DOI_TUONG!C:C,MATCH(G680,DM_DOI_TUONG!B:B,0)))</f>
        <v>Công ty CP Tuấn Ân Long An</v>
      </c>
      <c r="I680" s="69" t="str">
        <f>IFERROR(INDEX(DM_NGHIEP_VU!D:D,MATCH(J680&amp;K680,DM_NGHIEP_VU!G:G,0)),"")</f>
        <v>Nhập kho - nhập mua hàng ghi nhận công nợ</v>
      </c>
      <c r="J680" s="29" t="s">
        <v>4977</v>
      </c>
      <c r="K680" s="29" t="s">
        <v>4494</v>
      </c>
      <c r="L680" s="26">
        <v>12</v>
      </c>
      <c r="M680" s="26" t="s">
        <v>4547</v>
      </c>
      <c r="N680" s="26">
        <v>960700</v>
      </c>
      <c r="O680" s="7">
        <f t="shared" si="30"/>
        <v>11528400</v>
      </c>
      <c r="P680" s="52">
        <v>0.08</v>
      </c>
      <c r="Q680" s="7">
        <f t="shared" si="31"/>
        <v>922272</v>
      </c>
      <c r="R680" s="7">
        <f t="shared" si="32"/>
        <v>12450672</v>
      </c>
      <c r="S680" s="23">
        <v>768</v>
      </c>
      <c r="T680" s="23"/>
      <c r="U680" s="23"/>
      <c r="V680" s="23"/>
      <c r="W680" s="74"/>
    </row>
    <row r="681" spans="1:23" x14ac:dyDescent="0.25">
      <c r="A681" s="81">
        <v>45371</v>
      </c>
      <c r="B681" s="6" t="s">
        <v>2708</v>
      </c>
      <c r="C681" s="100" t="s">
        <v>5401</v>
      </c>
      <c r="D681" s="21" t="s">
        <v>4554</v>
      </c>
      <c r="E681" s="23" t="s">
        <v>78</v>
      </c>
      <c r="F681" s="27" t="str">
        <f>IF(E681="","",INDEX(DM_HANG_HOA!B:B,MATCH(E681,DM_HANG_HOA!A:A,0)))</f>
        <v>Bass FCO</v>
      </c>
      <c r="G681" s="26" t="s">
        <v>4545</v>
      </c>
      <c r="H681" s="27" t="str">
        <f>IF(G681="","",INDEX(DM_DOI_TUONG!C:C,MATCH(G681,DM_DOI_TUONG!B:B,0)))</f>
        <v>Công ty CP Tuấn Ân Long An</v>
      </c>
      <c r="I681" s="69" t="str">
        <f>IFERROR(INDEX(DM_NGHIEP_VU!D:D,MATCH(J681&amp;K681,DM_NGHIEP_VU!G:G,0)),"")</f>
        <v>Nhập kho - nhập mua hàng ghi nhận công nợ</v>
      </c>
      <c r="J681" s="29" t="s">
        <v>4977</v>
      </c>
      <c r="K681" s="29" t="s">
        <v>4494</v>
      </c>
      <c r="L681" s="26">
        <v>12</v>
      </c>
      <c r="M681" s="26" t="s">
        <v>4547</v>
      </c>
      <c r="N681" s="26">
        <v>52800</v>
      </c>
      <c r="O681" s="7">
        <f t="shared" si="30"/>
        <v>633600</v>
      </c>
      <c r="P681" s="52">
        <v>0.08</v>
      </c>
      <c r="Q681" s="7">
        <f t="shared" si="31"/>
        <v>50688</v>
      </c>
      <c r="R681" s="7">
        <f t="shared" si="32"/>
        <v>684288</v>
      </c>
      <c r="S681" s="23">
        <v>768</v>
      </c>
      <c r="T681" s="23"/>
      <c r="U681" s="23"/>
      <c r="V681" s="23"/>
      <c r="W681" s="74"/>
    </row>
    <row r="682" spans="1:23" x14ac:dyDescent="0.25">
      <c r="A682" s="81">
        <v>45371</v>
      </c>
      <c r="B682" s="6" t="s">
        <v>2708</v>
      </c>
      <c r="C682" s="100" t="s">
        <v>5401</v>
      </c>
      <c r="D682" s="21" t="s">
        <v>4554</v>
      </c>
      <c r="E682" s="23" t="s">
        <v>74</v>
      </c>
      <c r="F682" s="27" t="str">
        <f>IF(E682="","",INDEX(DM_HANG_HOA!B:B,MATCH(E682,DM_HANG_HOA!A:A,0)))</f>
        <v>FCO 200A - 27KV - 150KV BIL - Polymer (không bass)</v>
      </c>
      <c r="G682" s="26" t="s">
        <v>4545</v>
      </c>
      <c r="H682" s="27" t="str">
        <f>IF(G682="","",INDEX(DM_DOI_TUONG!C:C,MATCH(G682,DM_DOI_TUONG!B:B,0)))</f>
        <v>Công ty CP Tuấn Ân Long An</v>
      </c>
      <c r="I682" s="69" t="str">
        <f>IFERROR(INDEX(DM_NGHIEP_VU!D:D,MATCH(J682&amp;K682,DM_NGHIEP_VU!G:G,0)),"")</f>
        <v>Nhập kho - nhập mua hàng ghi nhận công nợ</v>
      </c>
      <c r="J682" s="29" t="s">
        <v>4977</v>
      </c>
      <c r="K682" s="29" t="s">
        <v>4494</v>
      </c>
      <c r="L682" s="26">
        <v>7</v>
      </c>
      <c r="M682" s="26" t="s">
        <v>4547</v>
      </c>
      <c r="N682" s="26">
        <v>1039300</v>
      </c>
      <c r="O682" s="7">
        <f t="shared" si="30"/>
        <v>7275100</v>
      </c>
      <c r="P682" s="52">
        <v>0.08</v>
      </c>
      <c r="Q682" s="7">
        <f t="shared" si="31"/>
        <v>582008</v>
      </c>
      <c r="R682" s="7">
        <f t="shared" si="32"/>
        <v>7857108</v>
      </c>
      <c r="S682" s="23">
        <v>768</v>
      </c>
      <c r="T682" s="23"/>
      <c r="U682" s="23"/>
      <c r="V682" s="23"/>
      <c r="W682" s="74"/>
    </row>
    <row r="683" spans="1:23" x14ac:dyDescent="0.25">
      <c r="A683" s="81">
        <v>45371</v>
      </c>
      <c r="B683" s="6" t="s">
        <v>2708</v>
      </c>
      <c r="C683" s="100" t="s">
        <v>5401</v>
      </c>
      <c r="D683" s="21" t="s">
        <v>4554</v>
      </c>
      <c r="E683" s="23" t="s">
        <v>78</v>
      </c>
      <c r="F683" s="27" t="str">
        <f>IF(E683="","",INDEX(DM_HANG_HOA!B:B,MATCH(E683,DM_HANG_HOA!A:A,0)))</f>
        <v>Bass FCO</v>
      </c>
      <c r="G683" s="26" t="s">
        <v>4545</v>
      </c>
      <c r="H683" s="27" t="str">
        <f>IF(G683="","",INDEX(DM_DOI_TUONG!C:C,MATCH(G683,DM_DOI_TUONG!B:B,0)))</f>
        <v>Công ty CP Tuấn Ân Long An</v>
      </c>
      <c r="I683" s="69" t="str">
        <f>IFERROR(INDEX(DM_NGHIEP_VU!D:D,MATCH(J683&amp;K683,DM_NGHIEP_VU!G:G,0)),"")</f>
        <v>Nhập kho - nhập mua hàng ghi nhận công nợ</v>
      </c>
      <c r="J683" s="29" t="s">
        <v>4977</v>
      </c>
      <c r="K683" s="29" t="s">
        <v>4494</v>
      </c>
      <c r="L683" s="26">
        <v>7</v>
      </c>
      <c r="M683" s="26" t="s">
        <v>4547</v>
      </c>
      <c r="N683" s="26">
        <v>52800</v>
      </c>
      <c r="O683" s="7">
        <f t="shared" si="30"/>
        <v>369600</v>
      </c>
      <c r="P683" s="52">
        <v>0.08</v>
      </c>
      <c r="Q683" s="7">
        <f t="shared" si="31"/>
        <v>29568</v>
      </c>
      <c r="R683" s="7">
        <f t="shared" si="32"/>
        <v>399168</v>
      </c>
      <c r="S683" s="23">
        <v>768</v>
      </c>
      <c r="T683" s="23"/>
      <c r="U683" s="23"/>
      <c r="V683" s="23"/>
      <c r="W683" s="74"/>
    </row>
    <row r="684" spans="1:23" x14ac:dyDescent="0.25">
      <c r="A684" s="81">
        <v>45371</v>
      </c>
      <c r="B684" s="6" t="s">
        <v>2708</v>
      </c>
      <c r="C684" s="100" t="s">
        <v>5401</v>
      </c>
      <c r="D684" s="21" t="s">
        <v>4554</v>
      </c>
      <c r="E684" s="23" t="s">
        <v>110</v>
      </c>
      <c r="F684" s="27" t="str">
        <f>IF(E684="","",INDEX(DM_HANG_HOA!B:B,MATCH(E684,DM_HANG_HOA!A:A,0)))</f>
        <v>DS 1 pha 630A - 24Kv-150 KV BIL, OD, polymer</v>
      </c>
      <c r="G684" s="26" t="s">
        <v>4545</v>
      </c>
      <c r="H684" s="27" t="str">
        <f>IF(G684="","",INDEX(DM_DOI_TUONG!C:C,MATCH(G684,DM_DOI_TUONG!B:B,0)))</f>
        <v>Công ty CP Tuấn Ân Long An</v>
      </c>
      <c r="I684" s="69" t="str">
        <f>IFERROR(INDEX(DM_NGHIEP_VU!D:D,MATCH(J684&amp;K684,DM_NGHIEP_VU!G:G,0)),"")</f>
        <v>Nhập kho - nhập mua hàng ghi nhận công nợ</v>
      </c>
      <c r="J684" s="29" t="s">
        <v>4977</v>
      </c>
      <c r="K684" s="29" t="s">
        <v>4494</v>
      </c>
      <c r="L684" s="26">
        <v>3</v>
      </c>
      <c r="M684" s="26" t="s">
        <v>4547</v>
      </c>
      <c r="N684" s="26">
        <v>1701800</v>
      </c>
      <c r="O684" s="7">
        <f t="shared" si="30"/>
        <v>5105400</v>
      </c>
      <c r="P684" s="52">
        <v>0.08</v>
      </c>
      <c r="Q684" s="7">
        <f t="shared" si="31"/>
        <v>408432</v>
      </c>
      <c r="R684" s="7">
        <f t="shared" si="32"/>
        <v>5513832</v>
      </c>
      <c r="S684" s="23">
        <v>768</v>
      </c>
      <c r="T684" s="23"/>
      <c r="U684" s="23"/>
      <c r="V684" s="23"/>
      <c r="W684" s="74"/>
    </row>
    <row r="685" spans="1:23" x14ac:dyDescent="0.25">
      <c r="A685" s="81">
        <v>45371</v>
      </c>
      <c r="B685" s="6" t="s">
        <v>2708</v>
      </c>
      <c r="C685" s="100" t="s">
        <v>5401</v>
      </c>
      <c r="D685" s="21" t="s">
        <v>4554</v>
      </c>
      <c r="E685" s="23" t="s">
        <v>2171</v>
      </c>
      <c r="F685" s="27" t="str">
        <f>IF(E685="","",INDEX(DM_HANG_HOA!B:B,MATCH(E685,DM_HANG_HOA!A:A,0)))</f>
        <v>Nắp chụp MBA F145 màu xám</v>
      </c>
      <c r="G685" s="26" t="s">
        <v>4545</v>
      </c>
      <c r="H685" s="27" t="str">
        <f>IF(G685="","",INDEX(DM_DOI_TUONG!C:C,MATCH(G685,DM_DOI_TUONG!B:B,0)))</f>
        <v>Công ty CP Tuấn Ân Long An</v>
      </c>
      <c r="I685" s="69" t="str">
        <f>IFERROR(INDEX(DM_NGHIEP_VU!D:D,MATCH(J685&amp;K685,DM_NGHIEP_VU!G:G,0)),"")</f>
        <v>Nhập kho - nhập mua hàng ghi nhận công nợ</v>
      </c>
      <c r="J685" s="29" t="s">
        <v>4977</v>
      </c>
      <c r="K685" s="29" t="s">
        <v>4494</v>
      </c>
      <c r="L685" s="26">
        <v>150</v>
      </c>
      <c r="M685" s="26" t="s">
        <v>4547</v>
      </c>
      <c r="N685" s="26">
        <v>34600</v>
      </c>
      <c r="O685" s="7">
        <f t="shared" si="30"/>
        <v>5190000</v>
      </c>
      <c r="P685" s="52">
        <v>0.08</v>
      </c>
      <c r="Q685" s="7">
        <f t="shared" si="31"/>
        <v>415200</v>
      </c>
      <c r="R685" s="7">
        <f t="shared" si="32"/>
        <v>5605200</v>
      </c>
      <c r="S685" s="23">
        <v>768</v>
      </c>
      <c r="T685" s="23"/>
      <c r="U685" s="23"/>
      <c r="V685" s="23"/>
      <c r="W685" s="74"/>
    </row>
    <row r="686" spans="1:23" x14ac:dyDescent="0.25">
      <c r="A686" s="81">
        <v>45371</v>
      </c>
      <c r="B686" s="6" t="s">
        <v>2708</v>
      </c>
      <c r="C686" s="100" t="s">
        <v>5401</v>
      </c>
      <c r="D686" s="21" t="s">
        <v>4554</v>
      </c>
      <c r="E686" s="23" t="s">
        <v>1169</v>
      </c>
      <c r="F686" s="27" t="str">
        <f>IF(E686="","",INDEX(DM_HANG_HOA!B:B,MATCH(E686,DM_HANG_HOA!A:A,0)))</f>
        <v>Cosse ép Cu-Al  240mm2-2N-TA dài 160mm chiều dài ép dây 58mm</v>
      </c>
      <c r="G686" s="26" t="s">
        <v>4545</v>
      </c>
      <c r="H686" s="27" t="str">
        <f>IF(G686="","",INDEX(DM_DOI_TUONG!C:C,MATCH(G686,DM_DOI_TUONG!B:B,0)))</f>
        <v>Công ty CP Tuấn Ân Long An</v>
      </c>
      <c r="I686" s="69" t="str">
        <f>IFERROR(INDEX(DM_NGHIEP_VU!D:D,MATCH(J686&amp;K686,DM_NGHIEP_VU!G:G,0)),"")</f>
        <v>Nhập kho - nhập mua hàng ghi nhận công nợ</v>
      </c>
      <c r="J686" s="29" t="s">
        <v>4977</v>
      </c>
      <c r="K686" s="29" t="s">
        <v>4494</v>
      </c>
      <c r="L686" s="26">
        <v>42</v>
      </c>
      <c r="M686" s="26" t="s">
        <v>4547</v>
      </c>
      <c r="N686" s="26">
        <v>138600</v>
      </c>
      <c r="O686" s="7">
        <f t="shared" si="30"/>
        <v>5821200</v>
      </c>
      <c r="P686" s="52">
        <v>0.1</v>
      </c>
      <c r="Q686" s="7">
        <f t="shared" si="31"/>
        <v>582120</v>
      </c>
      <c r="R686" s="7">
        <f t="shared" si="32"/>
        <v>6403320</v>
      </c>
      <c r="S686" s="23">
        <v>745</v>
      </c>
      <c r="T686" s="23"/>
      <c r="U686" s="23"/>
      <c r="V686" s="23"/>
      <c r="W686" s="74"/>
    </row>
    <row r="687" spans="1:23" x14ac:dyDescent="0.25">
      <c r="A687" s="81">
        <v>45371</v>
      </c>
      <c r="B687" s="6" t="s">
        <v>2708</v>
      </c>
      <c r="C687" s="100" t="s">
        <v>5401</v>
      </c>
      <c r="D687" s="21" t="s">
        <v>4554</v>
      </c>
      <c r="E687" s="23" t="s">
        <v>76</v>
      </c>
      <c r="F687" s="27" t="str">
        <f>IF(E687="","",INDEX(DM_HANG_HOA!B:B,MATCH(E687,DM_HANG_HOA!A:A,0)))</f>
        <v>LBFCO 100A - 27KV-150KV BIL - Polymer (không bass)</v>
      </c>
      <c r="G687" s="26" t="s">
        <v>4545</v>
      </c>
      <c r="H687" s="27" t="str">
        <f>IF(G687="","",INDEX(DM_DOI_TUONG!C:C,MATCH(G687,DM_DOI_TUONG!B:B,0)))</f>
        <v>Công ty CP Tuấn Ân Long An</v>
      </c>
      <c r="I687" s="69" t="str">
        <f>IFERROR(INDEX(DM_NGHIEP_VU!D:D,MATCH(J687&amp;K687,DM_NGHIEP_VU!G:G,0)),"")</f>
        <v>Nhập kho - nhập mua hàng ghi nhận công nợ</v>
      </c>
      <c r="J687" s="29" t="s">
        <v>4977</v>
      </c>
      <c r="K687" s="29" t="s">
        <v>4494</v>
      </c>
      <c r="L687" s="26">
        <v>8</v>
      </c>
      <c r="M687" s="26" t="s">
        <v>4547</v>
      </c>
      <c r="N687" s="26">
        <v>1302900</v>
      </c>
      <c r="O687" s="7">
        <f t="shared" si="30"/>
        <v>10423200</v>
      </c>
      <c r="P687" s="52">
        <v>0.08</v>
      </c>
      <c r="Q687" s="7">
        <f t="shared" si="31"/>
        <v>833856</v>
      </c>
      <c r="R687" s="7">
        <f t="shared" si="32"/>
        <v>11257056</v>
      </c>
      <c r="S687" s="23">
        <v>788</v>
      </c>
      <c r="T687" s="23"/>
      <c r="U687" s="23"/>
      <c r="V687" s="23"/>
      <c r="W687" s="74"/>
    </row>
    <row r="688" spans="1:23" x14ac:dyDescent="0.25">
      <c r="A688" s="81">
        <v>45371</v>
      </c>
      <c r="B688" s="6" t="s">
        <v>2708</v>
      </c>
      <c r="C688" s="100" t="s">
        <v>5401</v>
      </c>
      <c r="D688" s="21" t="s">
        <v>4554</v>
      </c>
      <c r="E688" s="23" t="s">
        <v>78</v>
      </c>
      <c r="F688" s="27" t="str">
        <f>IF(E688="","",INDEX(DM_HANG_HOA!B:B,MATCH(E688,DM_HANG_HOA!A:A,0)))</f>
        <v>Bass FCO</v>
      </c>
      <c r="G688" s="26" t="s">
        <v>4545</v>
      </c>
      <c r="H688" s="27" t="str">
        <f>IF(G688="","",INDEX(DM_DOI_TUONG!C:C,MATCH(G688,DM_DOI_TUONG!B:B,0)))</f>
        <v>Công ty CP Tuấn Ân Long An</v>
      </c>
      <c r="I688" s="69" t="str">
        <f>IFERROR(INDEX(DM_NGHIEP_VU!D:D,MATCH(J688&amp;K688,DM_NGHIEP_VU!G:G,0)),"")</f>
        <v>Nhập kho - nhập mua hàng ghi nhận công nợ</v>
      </c>
      <c r="J688" s="29" t="s">
        <v>4977</v>
      </c>
      <c r="K688" s="29" t="s">
        <v>4494</v>
      </c>
      <c r="L688" s="26">
        <v>8</v>
      </c>
      <c r="M688" s="26" t="s">
        <v>4547</v>
      </c>
      <c r="N688" s="26">
        <v>52800</v>
      </c>
      <c r="O688" s="7">
        <f t="shared" si="30"/>
        <v>422400</v>
      </c>
      <c r="P688" s="52">
        <v>0.08</v>
      </c>
      <c r="Q688" s="7">
        <f t="shared" si="31"/>
        <v>33792</v>
      </c>
      <c r="R688" s="7">
        <f t="shared" si="32"/>
        <v>456192</v>
      </c>
      <c r="S688" s="23">
        <v>788</v>
      </c>
      <c r="T688" s="23"/>
      <c r="U688" s="23"/>
      <c r="V688" s="23"/>
      <c r="W688" s="74"/>
    </row>
    <row r="689" spans="1:23" x14ac:dyDescent="0.25">
      <c r="A689" s="81">
        <v>45371</v>
      </c>
      <c r="B689" s="6" t="s">
        <v>2708</v>
      </c>
      <c r="C689" s="100" t="s">
        <v>5401</v>
      </c>
      <c r="D689" s="21" t="s">
        <v>4554</v>
      </c>
      <c r="E689" s="23" t="s">
        <v>76</v>
      </c>
      <c r="F689" s="27" t="str">
        <f>IF(E689="","",INDEX(DM_HANG_HOA!B:B,MATCH(E689,DM_HANG_HOA!A:A,0)))</f>
        <v>LBFCO 100A - 27KV-150KV BIL - Polymer (không bass)</v>
      </c>
      <c r="G689" s="26" t="s">
        <v>4545</v>
      </c>
      <c r="H689" s="27" t="str">
        <f>IF(G689="","",INDEX(DM_DOI_TUONG!C:C,MATCH(G689,DM_DOI_TUONG!B:B,0)))</f>
        <v>Công ty CP Tuấn Ân Long An</v>
      </c>
      <c r="I689" s="69" t="str">
        <f>IFERROR(INDEX(DM_NGHIEP_VU!D:D,MATCH(J689&amp;K689,DM_NGHIEP_VU!G:G,0)),"")</f>
        <v>Nhập kho - nhập mua hàng ghi nhận công nợ</v>
      </c>
      <c r="J689" s="29" t="s">
        <v>4977</v>
      </c>
      <c r="K689" s="29" t="s">
        <v>4494</v>
      </c>
      <c r="L689" s="26">
        <v>30</v>
      </c>
      <c r="M689" s="26" t="s">
        <v>4547</v>
      </c>
      <c r="N689" s="26">
        <v>1302900</v>
      </c>
      <c r="O689" s="7">
        <f t="shared" si="30"/>
        <v>39087000</v>
      </c>
      <c r="P689" s="52">
        <v>0.08</v>
      </c>
      <c r="Q689" s="7">
        <f t="shared" si="31"/>
        <v>3126960</v>
      </c>
      <c r="R689" s="7">
        <f t="shared" si="32"/>
        <v>42213960</v>
      </c>
      <c r="S689" s="23">
        <v>788</v>
      </c>
      <c r="T689" s="23"/>
      <c r="U689" s="23"/>
      <c r="V689" s="23"/>
      <c r="W689" s="74"/>
    </row>
    <row r="690" spans="1:23" x14ac:dyDescent="0.25">
      <c r="A690" s="81">
        <v>45371</v>
      </c>
      <c r="B690" s="6" t="s">
        <v>2708</v>
      </c>
      <c r="C690" s="100" t="s">
        <v>5401</v>
      </c>
      <c r="D690" s="21" t="s">
        <v>4554</v>
      </c>
      <c r="E690" s="23" t="s">
        <v>78</v>
      </c>
      <c r="F690" s="27" t="str">
        <f>IF(E690="","",INDEX(DM_HANG_HOA!B:B,MATCH(E690,DM_HANG_HOA!A:A,0)))</f>
        <v>Bass FCO</v>
      </c>
      <c r="G690" s="26" t="s">
        <v>4545</v>
      </c>
      <c r="H690" s="27" t="str">
        <f>IF(G690="","",INDEX(DM_DOI_TUONG!C:C,MATCH(G690,DM_DOI_TUONG!B:B,0)))</f>
        <v>Công ty CP Tuấn Ân Long An</v>
      </c>
      <c r="I690" s="69" t="str">
        <f>IFERROR(INDEX(DM_NGHIEP_VU!D:D,MATCH(J690&amp;K690,DM_NGHIEP_VU!G:G,0)),"")</f>
        <v>Nhập kho - nhập mua hàng ghi nhận công nợ</v>
      </c>
      <c r="J690" s="29" t="s">
        <v>4977</v>
      </c>
      <c r="K690" s="29" t="s">
        <v>4494</v>
      </c>
      <c r="L690" s="26">
        <v>30</v>
      </c>
      <c r="M690" s="26" t="s">
        <v>4547</v>
      </c>
      <c r="N690" s="26">
        <v>52800</v>
      </c>
      <c r="O690" s="7">
        <f t="shared" si="30"/>
        <v>1584000</v>
      </c>
      <c r="P690" s="52">
        <v>0.08</v>
      </c>
      <c r="Q690" s="7">
        <f t="shared" si="31"/>
        <v>126720</v>
      </c>
      <c r="R690" s="7">
        <f t="shared" si="32"/>
        <v>1710720</v>
      </c>
      <c r="S690" s="23">
        <v>788</v>
      </c>
      <c r="T690" s="23"/>
      <c r="U690" s="23"/>
      <c r="V690" s="23"/>
      <c r="W690" s="74"/>
    </row>
    <row r="691" spans="1:23" x14ac:dyDescent="0.25">
      <c r="A691" s="81">
        <v>45371</v>
      </c>
      <c r="B691" s="6" t="s">
        <v>2708</v>
      </c>
      <c r="C691" s="100" t="s">
        <v>5401</v>
      </c>
      <c r="D691" s="21" t="s">
        <v>4554</v>
      </c>
      <c r="E691" s="23" t="s">
        <v>589</v>
      </c>
      <c r="F691" s="27" t="str">
        <f>IF(E691="","",INDEX(DM_HANG_HOA!B:B,MATCH(E691,DM_HANG_HOA!A:A,0)))</f>
        <v>Nắp bịt đầu cáp 25 - 95,  Vỏ cách điện dầy 1-3mm, (màu đen)</v>
      </c>
      <c r="G691" s="26" t="s">
        <v>4545</v>
      </c>
      <c r="H691" s="27" t="str">
        <f>IF(G691="","",INDEX(DM_DOI_TUONG!C:C,MATCH(G691,DM_DOI_TUONG!B:B,0)))</f>
        <v>Công ty CP Tuấn Ân Long An</v>
      </c>
      <c r="I691" s="69" t="str">
        <f>IFERROR(INDEX(DM_NGHIEP_VU!D:D,MATCH(J691&amp;K691,DM_NGHIEP_VU!G:G,0)),"")</f>
        <v>Nhập kho - nhập mua hàng ghi nhận công nợ</v>
      </c>
      <c r="J691" s="29" t="s">
        <v>4977</v>
      </c>
      <c r="K691" s="29" t="s">
        <v>4494</v>
      </c>
      <c r="L691" s="26">
        <v>385</v>
      </c>
      <c r="M691" s="26" t="s">
        <v>4547</v>
      </c>
      <c r="N691" s="26">
        <v>1100</v>
      </c>
      <c r="O691" s="7">
        <f t="shared" si="30"/>
        <v>423500</v>
      </c>
      <c r="P691" s="52">
        <v>0.08</v>
      </c>
      <c r="Q691" s="7">
        <f t="shared" si="31"/>
        <v>33880</v>
      </c>
      <c r="R691" s="7">
        <f t="shared" si="32"/>
        <v>457380</v>
      </c>
      <c r="S691" s="23">
        <v>788</v>
      </c>
      <c r="T691" s="23"/>
      <c r="U691" s="23"/>
      <c r="V691" s="23"/>
      <c r="W691" s="74"/>
    </row>
    <row r="692" spans="1:23" x14ac:dyDescent="0.25">
      <c r="A692" s="81">
        <v>45371</v>
      </c>
      <c r="B692" s="6" t="s">
        <v>2708</v>
      </c>
      <c r="C692" s="100" t="s">
        <v>5401</v>
      </c>
      <c r="D692" s="21" t="s">
        <v>4554</v>
      </c>
      <c r="E692" s="23" t="s">
        <v>2641</v>
      </c>
      <c r="F692" s="27" t="str">
        <f>IF(E692="","",INDEX(DM_HANG_HOA!B:B,MATCH(E692,DM_HANG_HOA!A:A,0)))</f>
        <v>Giáp buộc cổ sứ đôi composite  PDST2175, FC ( Dây bọc 5.5mm, 35 - 50 )</v>
      </c>
      <c r="G692" s="26" t="s">
        <v>4545</v>
      </c>
      <c r="H692" s="27" t="str">
        <f>IF(G692="","",INDEX(DM_DOI_TUONG!C:C,MATCH(G692,DM_DOI_TUONG!B:B,0)))</f>
        <v>Công ty CP Tuấn Ân Long An</v>
      </c>
      <c r="I692" s="69" t="str">
        <f>IFERROR(INDEX(DM_NGHIEP_VU!D:D,MATCH(J692&amp;K692,DM_NGHIEP_VU!G:G,0)),"")</f>
        <v>Nhập kho - nhập mua hàng ghi nhận công nợ</v>
      </c>
      <c r="J692" s="29" t="s">
        <v>4977</v>
      </c>
      <c r="K692" s="29" t="s">
        <v>4494</v>
      </c>
      <c r="L692" s="26">
        <v>100</v>
      </c>
      <c r="M692" s="26" t="s">
        <v>4547</v>
      </c>
      <c r="N692" s="26">
        <v>8500</v>
      </c>
      <c r="O692" s="7">
        <f t="shared" si="30"/>
        <v>850000</v>
      </c>
      <c r="P692" s="52">
        <v>0.08</v>
      </c>
      <c r="Q692" s="7">
        <f t="shared" si="31"/>
        <v>68000</v>
      </c>
      <c r="R692" s="7">
        <f t="shared" si="32"/>
        <v>918000</v>
      </c>
      <c r="S692" s="23">
        <v>794</v>
      </c>
      <c r="T692" s="23"/>
      <c r="U692" s="23"/>
      <c r="V692" s="23"/>
      <c r="W692" s="74"/>
    </row>
    <row r="693" spans="1:23" x14ac:dyDescent="0.25">
      <c r="A693" s="81">
        <v>45371</v>
      </c>
      <c r="B693" s="6" t="s">
        <v>2708</v>
      </c>
      <c r="C693" s="100" t="s">
        <v>5401</v>
      </c>
      <c r="D693" s="21" t="s">
        <v>4554</v>
      </c>
      <c r="E693" s="23" t="s">
        <v>2644</v>
      </c>
      <c r="F693" s="27" t="str">
        <f>IF(E693="","",INDEX(DM_HANG_HOA!B:B,MATCH(E693,DM_HANG_HOA!A:A,0)))</f>
        <v>Giáp buộc cổ sứ đôi composite  PDST3150, FC ( Dây bọc 5.5mm, 185-240 )</v>
      </c>
      <c r="G693" s="26" t="s">
        <v>4545</v>
      </c>
      <c r="H693" s="27" t="str">
        <f>IF(G693="","",INDEX(DM_DOI_TUONG!C:C,MATCH(G693,DM_DOI_TUONG!B:B,0)))</f>
        <v>Công ty CP Tuấn Ân Long An</v>
      </c>
      <c r="I693" s="69" t="str">
        <f>IFERROR(INDEX(DM_NGHIEP_VU!D:D,MATCH(J693&amp;K693,DM_NGHIEP_VU!G:G,0)),"")</f>
        <v>Nhập kho - nhập mua hàng ghi nhận công nợ</v>
      </c>
      <c r="J693" s="29" t="s">
        <v>4977</v>
      </c>
      <c r="K693" s="29" t="s">
        <v>4494</v>
      </c>
      <c r="L693" s="26">
        <v>100</v>
      </c>
      <c r="M693" s="26" t="s">
        <v>4547</v>
      </c>
      <c r="N693" s="26">
        <v>23500</v>
      </c>
      <c r="O693" s="7">
        <f t="shared" si="30"/>
        <v>2350000</v>
      </c>
      <c r="P693" s="52">
        <v>0.08</v>
      </c>
      <c r="Q693" s="7">
        <f t="shared" si="31"/>
        <v>188000</v>
      </c>
      <c r="R693" s="7">
        <f t="shared" si="32"/>
        <v>2538000</v>
      </c>
      <c r="S693" s="23">
        <v>794</v>
      </c>
      <c r="T693" s="23"/>
      <c r="U693" s="23"/>
      <c r="V693" s="23"/>
      <c r="W693" s="74"/>
    </row>
    <row r="694" spans="1:23" x14ac:dyDescent="0.25">
      <c r="A694" s="81">
        <v>45371</v>
      </c>
      <c r="B694" s="6" t="s">
        <v>2708</v>
      </c>
      <c r="C694" s="100" t="s">
        <v>5401</v>
      </c>
      <c r="D694" s="21" t="s">
        <v>4554</v>
      </c>
      <c r="E694" s="23" t="s">
        <v>1400</v>
      </c>
      <c r="F694" s="27" t="str">
        <f>IF(E694="","",INDEX(DM_HANG_HOA!B:B,MATCH(E694,DM_HANG_HOA!A:A,0)))</f>
        <v>Cosse ép Cu 240mm2-N dài 115mm chiều dài ép dây 58mm</v>
      </c>
      <c r="G694" s="26" t="s">
        <v>4545</v>
      </c>
      <c r="H694" s="27" t="str">
        <f>IF(G694="","",INDEX(DM_DOI_TUONG!C:C,MATCH(G694,DM_DOI_TUONG!B:B,0)))</f>
        <v>Công ty CP Tuấn Ân Long An</v>
      </c>
      <c r="I694" s="69" t="str">
        <f>IFERROR(INDEX(DM_NGHIEP_VU!D:D,MATCH(J694&amp;K694,DM_NGHIEP_VU!G:G,0)),"")</f>
        <v>Nhập kho - nhập mua hàng ghi nhận công nợ</v>
      </c>
      <c r="J694" s="29" t="s">
        <v>4977</v>
      </c>
      <c r="K694" s="29" t="s">
        <v>4494</v>
      </c>
      <c r="L694" s="26">
        <v>100</v>
      </c>
      <c r="M694" s="26" t="s">
        <v>4547</v>
      </c>
      <c r="N694" s="26">
        <v>109100</v>
      </c>
      <c r="O694" s="7">
        <f t="shared" si="30"/>
        <v>10910000</v>
      </c>
      <c r="P694" s="52">
        <v>0.1</v>
      </c>
      <c r="Q694" s="7">
        <f t="shared" si="31"/>
        <v>1091000</v>
      </c>
      <c r="R694" s="7">
        <f t="shared" si="32"/>
        <v>12001000</v>
      </c>
      <c r="S694" s="23">
        <v>795</v>
      </c>
      <c r="T694" s="23"/>
      <c r="U694" s="23"/>
      <c r="V694" s="23"/>
      <c r="W694" s="74"/>
    </row>
    <row r="695" spans="1:23" x14ac:dyDescent="0.25">
      <c r="A695" s="81">
        <v>45371</v>
      </c>
      <c r="B695" s="6" t="s">
        <v>2708</v>
      </c>
      <c r="C695" s="100" t="s">
        <v>5401</v>
      </c>
      <c r="D695" s="21" t="s">
        <v>4554</v>
      </c>
      <c r="E695" s="23" t="s">
        <v>1105</v>
      </c>
      <c r="F695" s="27" t="str">
        <f>IF(E695="","",INDEX(DM_HANG_HOA!B:B,MATCH(E695,DM_HANG_HOA!A:A,0)))</f>
        <v>Cosse ép Cu-Al  95mm2-N-TA dài 81mm chiều dài ép dây 42mm</v>
      </c>
      <c r="G695" s="26" t="s">
        <v>4545</v>
      </c>
      <c r="H695" s="27" t="str">
        <f>IF(G695="","",INDEX(DM_DOI_TUONG!C:C,MATCH(G695,DM_DOI_TUONG!B:B,0)))</f>
        <v>Công ty CP Tuấn Ân Long An</v>
      </c>
      <c r="I695" s="69" t="str">
        <f>IFERROR(INDEX(DM_NGHIEP_VU!D:D,MATCH(J695&amp;K695,DM_NGHIEP_VU!G:G,0)),"")</f>
        <v>Nhập kho - nhập mua hàng ghi nhận công nợ</v>
      </c>
      <c r="J695" s="29" t="s">
        <v>4977</v>
      </c>
      <c r="K695" s="29" t="s">
        <v>4494</v>
      </c>
      <c r="L695" s="26">
        <v>200</v>
      </c>
      <c r="M695" s="26" t="s">
        <v>4547</v>
      </c>
      <c r="N695" s="26">
        <v>30900</v>
      </c>
      <c r="O695" s="7">
        <f t="shared" si="30"/>
        <v>6180000</v>
      </c>
      <c r="P695" s="52">
        <v>0.1</v>
      </c>
      <c r="Q695" s="7">
        <f t="shared" si="31"/>
        <v>618000</v>
      </c>
      <c r="R695" s="7">
        <f t="shared" si="32"/>
        <v>6798000</v>
      </c>
      <c r="S695" s="23">
        <v>795</v>
      </c>
      <c r="T695" s="23"/>
      <c r="U695" s="23"/>
      <c r="V695" s="23"/>
      <c r="W695" s="74"/>
    </row>
    <row r="696" spans="1:23" x14ac:dyDescent="0.25">
      <c r="A696" s="81">
        <v>45371</v>
      </c>
      <c r="B696" s="6" t="s">
        <v>2708</v>
      </c>
      <c r="C696" s="100" t="s">
        <v>5401</v>
      </c>
      <c r="D696" s="21" t="s">
        <v>4554</v>
      </c>
      <c r="E696" s="23" t="s">
        <v>1334</v>
      </c>
      <c r="F696" s="27" t="str">
        <f>IF(E696="","",INDEX(DM_HANG_HOA!B:B,MATCH(E696,DM_HANG_HOA!A:A,0)))</f>
        <v>Kẹp quai 150-240 boulon inox, trung thế</v>
      </c>
      <c r="G696" s="26" t="s">
        <v>4545</v>
      </c>
      <c r="H696" s="27" t="str">
        <f>IF(G696="","",INDEX(DM_DOI_TUONG!C:C,MATCH(G696,DM_DOI_TUONG!B:B,0)))</f>
        <v>Công ty CP Tuấn Ân Long An</v>
      </c>
      <c r="I696" s="69" t="str">
        <f>IFERROR(INDEX(DM_NGHIEP_VU!D:D,MATCH(J696&amp;K696,DM_NGHIEP_VU!G:G,0)),"")</f>
        <v>Nhập kho - nhập mua hàng ghi nhận công nợ</v>
      </c>
      <c r="J696" s="29" t="s">
        <v>4977</v>
      </c>
      <c r="K696" s="29" t="s">
        <v>4494</v>
      </c>
      <c r="L696" s="26">
        <v>50</v>
      </c>
      <c r="M696" s="26" t="s">
        <v>4547</v>
      </c>
      <c r="N696" s="26">
        <v>150000</v>
      </c>
      <c r="O696" s="7">
        <f t="shared" si="30"/>
        <v>7500000</v>
      </c>
      <c r="P696" s="52">
        <v>0.1</v>
      </c>
      <c r="Q696" s="7">
        <f t="shared" si="31"/>
        <v>750000</v>
      </c>
      <c r="R696" s="7">
        <f t="shared" si="32"/>
        <v>8250000</v>
      </c>
      <c r="S696" s="23">
        <v>798</v>
      </c>
      <c r="T696" s="23"/>
      <c r="U696" s="23"/>
      <c r="V696" s="23"/>
      <c r="W696" s="74"/>
    </row>
    <row r="697" spans="1:23" x14ac:dyDescent="0.25">
      <c r="A697" s="81">
        <v>45371</v>
      </c>
      <c r="B697" s="6" t="s">
        <v>2708</v>
      </c>
      <c r="C697" s="100" t="s">
        <v>5401</v>
      </c>
      <c r="D697" s="21" t="s">
        <v>4554</v>
      </c>
      <c r="E697" s="23" t="s">
        <v>2598</v>
      </c>
      <c r="F697" s="27" t="str">
        <f>IF(E697="","",INDEX(DM_HANG_HOA!B:B,MATCH(E697,DM_HANG_HOA!A:A,0)))</f>
        <v>Giáp buộc đầu sứ đơn composite PTT 1373SC-F, đường kính cáp 31 - 37.5mm (185-240mm2), bán dẫn</v>
      </c>
      <c r="G697" s="26" t="s">
        <v>4545</v>
      </c>
      <c r="H697" s="27" t="str">
        <f>IF(G697="","",INDEX(DM_DOI_TUONG!C:C,MATCH(G697,DM_DOI_TUONG!B:B,0)))</f>
        <v>Công ty CP Tuấn Ân Long An</v>
      </c>
      <c r="I697" s="69" t="str">
        <f>IFERROR(INDEX(DM_NGHIEP_VU!D:D,MATCH(J697&amp;K697,DM_NGHIEP_VU!G:G,0)),"")</f>
        <v>Nhập kho - nhập mua hàng ghi nhận công nợ</v>
      </c>
      <c r="J697" s="29" t="s">
        <v>4977</v>
      </c>
      <c r="K697" s="29" t="s">
        <v>4494</v>
      </c>
      <c r="L697" s="26">
        <v>1000</v>
      </c>
      <c r="M697" s="26" t="s">
        <v>4547</v>
      </c>
      <c r="N697" s="26">
        <v>72700</v>
      </c>
      <c r="O697" s="7">
        <f t="shared" si="30"/>
        <v>72700000</v>
      </c>
      <c r="P697" s="52">
        <v>0.08</v>
      </c>
      <c r="Q697" s="7">
        <f t="shared" si="31"/>
        <v>5816000</v>
      </c>
      <c r="R697" s="7">
        <f t="shared" si="32"/>
        <v>78516000</v>
      </c>
      <c r="S697" s="23">
        <v>799</v>
      </c>
      <c r="T697" s="23"/>
      <c r="U697" s="23"/>
      <c r="V697" s="23"/>
      <c r="W697" s="74"/>
    </row>
    <row r="698" spans="1:23" x14ac:dyDescent="0.25">
      <c r="A698" s="81">
        <v>45371</v>
      </c>
      <c r="B698" s="6" t="s">
        <v>2708</v>
      </c>
      <c r="C698" s="100" t="s">
        <v>5401</v>
      </c>
      <c r="D698" s="21" t="s">
        <v>4554</v>
      </c>
      <c r="E698" s="23" t="s">
        <v>2614</v>
      </c>
      <c r="F698" s="27" t="str">
        <f>IF(E698="","",INDEX(DM_HANG_HOA!B:B,MATCH(E698,DM_HANG_HOA!A:A,0)))</f>
        <v>Giáp buộc cổ sứ đôi composite PDST 3150SC-F, đường kính cáp 31.0- 37.5mm (185 -240mm2), bán dẫn</v>
      </c>
      <c r="G698" s="26" t="s">
        <v>4545</v>
      </c>
      <c r="H698" s="27" t="str">
        <f>IF(G698="","",INDEX(DM_DOI_TUONG!C:C,MATCH(G698,DM_DOI_TUONG!B:B,0)))</f>
        <v>Công ty CP Tuấn Ân Long An</v>
      </c>
      <c r="I698" s="69" t="str">
        <f>IFERROR(INDEX(DM_NGHIEP_VU!D:D,MATCH(J698&amp;K698,DM_NGHIEP_VU!G:G,0)),"")</f>
        <v>Nhập kho - nhập mua hàng ghi nhận công nợ</v>
      </c>
      <c r="J698" s="29" t="s">
        <v>4977</v>
      </c>
      <c r="K698" s="29" t="s">
        <v>4494</v>
      </c>
      <c r="L698" s="26">
        <v>50</v>
      </c>
      <c r="M698" s="26" t="s">
        <v>4547</v>
      </c>
      <c r="N698" s="26">
        <v>76500</v>
      </c>
      <c r="O698" s="7">
        <f t="shared" si="30"/>
        <v>3825000</v>
      </c>
      <c r="P698" s="52">
        <v>0.08</v>
      </c>
      <c r="Q698" s="7">
        <f t="shared" si="31"/>
        <v>306000</v>
      </c>
      <c r="R698" s="7">
        <f t="shared" si="32"/>
        <v>4131000</v>
      </c>
      <c r="S698" s="23">
        <v>799</v>
      </c>
      <c r="T698" s="23"/>
      <c r="U698" s="23"/>
      <c r="V698" s="23"/>
      <c r="W698" s="74"/>
    </row>
    <row r="699" spans="1:23" x14ac:dyDescent="0.25">
      <c r="A699" s="81">
        <v>45371</v>
      </c>
      <c r="B699" s="6" t="s">
        <v>2708</v>
      </c>
      <c r="C699" s="100" t="s">
        <v>5401</v>
      </c>
      <c r="D699" s="21" t="s">
        <v>4554</v>
      </c>
      <c r="E699" s="23" t="s">
        <v>503</v>
      </c>
      <c r="F699" s="27" t="str">
        <f>IF(E699="","",INDEX(DM_HANG_HOA!B:B,MATCH(E699,DM_HANG_HOA!A:A,0)))</f>
        <v>MCCB 3P, 400V, 125A, 70KA</v>
      </c>
      <c r="G699" s="26" t="s">
        <v>4545</v>
      </c>
      <c r="H699" s="27" t="str">
        <f>IF(G699="","",INDEX(DM_DOI_TUONG!C:C,MATCH(G699,DM_DOI_TUONG!B:B,0)))</f>
        <v>Công ty CP Tuấn Ân Long An</v>
      </c>
      <c r="I699" s="69" t="str">
        <f>IFERROR(INDEX(DM_NGHIEP_VU!D:D,MATCH(J699&amp;K699,DM_NGHIEP_VU!G:G,0)),"")</f>
        <v>Nhập kho - nhập mua hàng ghi nhận công nợ</v>
      </c>
      <c r="J699" s="29" t="s">
        <v>4977</v>
      </c>
      <c r="K699" s="29" t="s">
        <v>4494</v>
      </c>
      <c r="L699" s="26">
        <v>14</v>
      </c>
      <c r="M699" s="26" t="s">
        <v>4547</v>
      </c>
      <c r="N699" s="26">
        <v>1212000</v>
      </c>
      <c r="O699" s="7">
        <f t="shared" si="30"/>
        <v>16968000</v>
      </c>
      <c r="P699" s="52">
        <v>0.08</v>
      </c>
      <c r="Q699" s="7">
        <f t="shared" si="31"/>
        <v>1357440</v>
      </c>
      <c r="R699" s="7">
        <f t="shared" si="32"/>
        <v>18325440</v>
      </c>
      <c r="S699" s="23">
        <v>791</v>
      </c>
      <c r="T699" s="23"/>
      <c r="U699" s="23"/>
      <c r="V699" s="23"/>
      <c r="W699" s="74"/>
    </row>
    <row r="700" spans="1:23" x14ac:dyDescent="0.25">
      <c r="A700" s="81">
        <v>45371</v>
      </c>
      <c r="B700" s="6" t="s">
        <v>2708</v>
      </c>
      <c r="C700" s="100" t="s">
        <v>5401</v>
      </c>
      <c r="D700" s="21" t="s">
        <v>4554</v>
      </c>
      <c r="E700" s="23" t="s">
        <v>488</v>
      </c>
      <c r="F700" s="27" t="str">
        <f>IF(E700="","",INDEX(DM_HANG_HOA!B:B,MATCH(E700,DM_HANG_HOA!A:A,0)))</f>
        <v>Busbar dùng cho MCCB 80A - 250A</v>
      </c>
      <c r="G700" s="26" t="s">
        <v>4545</v>
      </c>
      <c r="H700" s="27" t="str">
        <f>IF(G700="","",INDEX(DM_DOI_TUONG!C:C,MATCH(G700,DM_DOI_TUONG!B:B,0)))</f>
        <v>Công ty CP Tuấn Ân Long An</v>
      </c>
      <c r="I700" s="69" t="str">
        <f>IFERROR(INDEX(DM_NGHIEP_VU!D:D,MATCH(J700&amp;K700,DM_NGHIEP_VU!G:G,0)),"")</f>
        <v>Nhập kho - nhập mua hàng ghi nhận công nợ</v>
      </c>
      <c r="J700" s="29" t="s">
        <v>4977</v>
      </c>
      <c r="K700" s="29" t="s">
        <v>4494</v>
      </c>
      <c r="L700" s="26">
        <v>14</v>
      </c>
      <c r="M700" s="26" t="s">
        <v>4547</v>
      </c>
      <c r="N700" s="26">
        <v>114700</v>
      </c>
      <c r="O700" s="7">
        <f t="shared" si="30"/>
        <v>1605800</v>
      </c>
      <c r="P700" s="52">
        <v>0.1</v>
      </c>
      <c r="Q700" s="7">
        <f t="shared" si="31"/>
        <v>160580</v>
      </c>
      <c r="R700" s="7">
        <f t="shared" si="32"/>
        <v>1766380</v>
      </c>
      <c r="S700" s="23">
        <v>792</v>
      </c>
      <c r="T700" s="23"/>
      <c r="U700" s="23"/>
      <c r="V700" s="23"/>
      <c r="W700" s="74"/>
    </row>
    <row r="701" spans="1:23" x14ac:dyDescent="0.25">
      <c r="A701" s="81">
        <v>45371</v>
      </c>
      <c r="B701" s="6" t="s">
        <v>2708</v>
      </c>
      <c r="C701" s="100" t="s">
        <v>5401</v>
      </c>
      <c r="D701" s="21" t="s">
        <v>4554</v>
      </c>
      <c r="E701" s="23" t="s">
        <v>516</v>
      </c>
      <c r="F701" s="27" t="str">
        <f>IF(E701="","",INDEX(DM_HANG_HOA!B:B,MATCH(E701,DM_HANG_HOA!A:A,0)))</f>
        <v>Boulon 8 x 30 + tán + londel (nhúng kẽm)</v>
      </c>
      <c r="G701" s="26" t="s">
        <v>4545</v>
      </c>
      <c r="H701" s="27" t="str">
        <f>IF(G701="","",INDEX(DM_DOI_TUONG!C:C,MATCH(G701,DM_DOI_TUONG!B:B,0)))</f>
        <v>Công ty CP Tuấn Ân Long An</v>
      </c>
      <c r="I701" s="69" t="str">
        <f>IFERROR(INDEX(DM_NGHIEP_VU!D:D,MATCH(J701&amp;K701,DM_NGHIEP_VU!G:G,0)),"")</f>
        <v>Nhập kho - nhập mua hàng ghi nhận công nợ</v>
      </c>
      <c r="J701" s="29" t="s">
        <v>4977</v>
      </c>
      <c r="K701" s="29" t="s">
        <v>4494</v>
      </c>
      <c r="L701" s="26">
        <v>84</v>
      </c>
      <c r="M701" s="26" t="s">
        <v>4547</v>
      </c>
      <c r="N701" s="26">
        <v>1100</v>
      </c>
      <c r="O701" s="7">
        <f t="shared" si="30"/>
        <v>92400</v>
      </c>
      <c r="P701" s="52">
        <v>0.1</v>
      </c>
      <c r="Q701" s="7">
        <f t="shared" si="31"/>
        <v>9240</v>
      </c>
      <c r="R701" s="7">
        <f t="shared" si="32"/>
        <v>101640</v>
      </c>
      <c r="S701" s="23">
        <v>792</v>
      </c>
      <c r="T701" s="23"/>
      <c r="U701" s="23"/>
      <c r="V701" s="23"/>
      <c r="W701" s="74"/>
    </row>
    <row r="702" spans="1:23" x14ac:dyDescent="0.25">
      <c r="A702" s="81">
        <v>45371</v>
      </c>
      <c r="B702" s="6" t="s">
        <v>2708</v>
      </c>
      <c r="C702" s="100" t="s">
        <v>5401</v>
      </c>
      <c r="D702" s="21" t="s">
        <v>4554</v>
      </c>
      <c r="E702" s="23" t="s">
        <v>508</v>
      </c>
      <c r="F702" s="27" t="str">
        <f>IF(E702="","",INDEX(DM_HANG_HOA!B:B,MATCH(E702,DM_HANG_HOA!A:A,0)))</f>
        <v>MCCB 3P, 400V, 400A, 70KA</v>
      </c>
      <c r="G702" s="26" t="s">
        <v>4545</v>
      </c>
      <c r="H702" s="27" t="str">
        <f>IF(G702="","",INDEX(DM_DOI_TUONG!C:C,MATCH(G702,DM_DOI_TUONG!B:B,0)))</f>
        <v>Công ty CP Tuấn Ân Long An</v>
      </c>
      <c r="I702" s="69" t="str">
        <f>IFERROR(INDEX(DM_NGHIEP_VU!D:D,MATCH(J702&amp;K702,DM_NGHIEP_VU!G:G,0)),"")</f>
        <v>Nhập kho - nhập mua hàng ghi nhận công nợ</v>
      </c>
      <c r="J702" s="29" t="s">
        <v>4977</v>
      </c>
      <c r="K702" s="29" t="s">
        <v>4494</v>
      </c>
      <c r="L702" s="26">
        <v>58</v>
      </c>
      <c r="M702" s="26" t="s">
        <v>4547</v>
      </c>
      <c r="N702" s="26">
        <v>5302500</v>
      </c>
      <c r="O702" s="7">
        <f t="shared" si="30"/>
        <v>307545000</v>
      </c>
      <c r="P702" s="52">
        <v>0.08</v>
      </c>
      <c r="Q702" s="7">
        <f t="shared" si="31"/>
        <v>24603600</v>
      </c>
      <c r="R702" s="7">
        <f t="shared" si="32"/>
        <v>332148600</v>
      </c>
      <c r="S702" s="23">
        <v>791</v>
      </c>
      <c r="T702" s="23"/>
      <c r="U702" s="23"/>
      <c r="V702" s="23"/>
      <c r="W702" s="74"/>
    </row>
    <row r="703" spans="1:23" x14ac:dyDescent="0.25">
      <c r="A703" s="81">
        <v>45371</v>
      </c>
      <c r="B703" s="6" t="s">
        <v>2708</v>
      </c>
      <c r="C703" s="100" t="s">
        <v>5401</v>
      </c>
      <c r="D703" s="21" t="s">
        <v>4554</v>
      </c>
      <c r="E703" s="23" t="s">
        <v>491</v>
      </c>
      <c r="F703" s="27" t="str">
        <f>IF(E703="","",INDEX(DM_HANG_HOA!B:B,MATCH(E703,DM_HANG_HOA!A:A,0)))</f>
        <v>Busbar dùng cho MCCB 400A - 630A</v>
      </c>
      <c r="G703" s="26" t="s">
        <v>4545</v>
      </c>
      <c r="H703" s="27" t="str">
        <f>IF(G703="","",INDEX(DM_DOI_TUONG!C:C,MATCH(G703,DM_DOI_TUONG!B:B,0)))</f>
        <v>Công ty CP Tuấn Ân Long An</v>
      </c>
      <c r="I703" s="69" t="str">
        <f>IFERROR(INDEX(DM_NGHIEP_VU!D:D,MATCH(J703&amp;K703,DM_NGHIEP_VU!G:G,0)),"")</f>
        <v>Nhập kho - nhập mua hàng ghi nhận công nợ</v>
      </c>
      <c r="J703" s="29" t="s">
        <v>4977</v>
      </c>
      <c r="K703" s="29" t="s">
        <v>4494</v>
      </c>
      <c r="L703" s="26">
        <v>58</v>
      </c>
      <c r="M703" s="26" t="s">
        <v>4547</v>
      </c>
      <c r="N703" s="26">
        <v>344600</v>
      </c>
      <c r="O703" s="7">
        <f t="shared" si="30"/>
        <v>19986800</v>
      </c>
      <c r="P703" s="52">
        <v>0.1</v>
      </c>
      <c r="Q703" s="7">
        <f t="shared" si="31"/>
        <v>1998680</v>
      </c>
      <c r="R703" s="7">
        <f t="shared" si="32"/>
        <v>21985480</v>
      </c>
      <c r="S703" s="23">
        <v>792</v>
      </c>
      <c r="T703" s="23"/>
      <c r="U703" s="23"/>
      <c r="V703" s="23"/>
      <c r="W703" s="74"/>
    </row>
    <row r="704" spans="1:23" x14ac:dyDescent="0.25">
      <c r="A704" s="81">
        <v>45371</v>
      </c>
      <c r="B704" s="6" t="s">
        <v>2708</v>
      </c>
      <c r="C704" s="100" t="s">
        <v>5401</v>
      </c>
      <c r="D704" s="21" t="s">
        <v>4554</v>
      </c>
      <c r="E704" s="23" t="s">
        <v>512</v>
      </c>
      <c r="F704" s="27" t="str">
        <f>IF(E704="","",INDEX(DM_HANG_HOA!B:B,MATCH(E704,DM_HANG_HOA!A:A,0)))</f>
        <v>Boulon 10 X 40 + tán + londel nhúng kẽm</v>
      </c>
      <c r="G704" s="26" t="s">
        <v>4545</v>
      </c>
      <c r="H704" s="27" t="str">
        <f>IF(G704="","",INDEX(DM_DOI_TUONG!C:C,MATCH(G704,DM_DOI_TUONG!B:B,0)))</f>
        <v>Công ty CP Tuấn Ân Long An</v>
      </c>
      <c r="I704" s="69" t="str">
        <f>IFERROR(INDEX(DM_NGHIEP_VU!D:D,MATCH(J704&amp;K704,DM_NGHIEP_VU!G:G,0)),"")</f>
        <v>Nhập kho - nhập mua hàng ghi nhận công nợ</v>
      </c>
      <c r="J704" s="29" t="s">
        <v>4977</v>
      </c>
      <c r="K704" s="29" t="s">
        <v>4494</v>
      </c>
      <c r="L704" s="26">
        <v>348</v>
      </c>
      <c r="M704" s="26" t="s">
        <v>4547</v>
      </c>
      <c r="N704" s="26">
        <v>2300</v>
      </c>
      <c r="O704" s="7">
        <f t="shared" si="30"/>
        <v>800400</v>
      </c>
      <c r="P704" s="52">
        <v>0.1</v>
      </c>
      <c r="Q704" s="7">
        <f t="shared" si="31"/>
        <v>80040</v>
      </c>
      <c r="R704" s="7">
        <f t="shared" si="32"/>
        <v>880440</v>
      </c>
      <c r="S704" s="23">
        <v>792</v>
      </c>
      <c r="T704" s="23"/>
      <c r="U704" s="23"/>
      <c r="V704" s="23"/>
      <c r="W704" s="74"/>
    </row>
    <row r="705" spans="1:23" x14ac:dyDescent="0.25">
      <c r="A705" s="81">
        <v>45373</v>
      </c>
      <c r="B705" s="6" t="s">
        <v>2708</v>
      </c>
      <c r="C705" s="100" t="s">
        <v>5402</v>
      </c>
      <c r="D705" s="21" t="s">
        <v>4554</v>
      </c>
      <c r="E705" s="23" t="s">
        <v>916</v>
      </c>
      <c r="F705" s="27" t="str">
        <f>IF(E705="","",INDEX(DM_HANG_HOA!B:B,MATCH(E705,DM_HANG_HOA!A:A,0)))</f>
        <v>Dây đai inox 20 x 0.7mm, 25 mét</v>
      </c>
      <c r="G705" s="26" t="s">
        <v>4545</v>
      </c>
      <c r="H705" s="27" t="str">
        <f>IF(G705="","",INDEX(DM_DOI_TUONG!C:C,MATCH(G705,DM_DOI_TUONG!B:B,0)))</f>
        <v>Công ty CP Tuấn Ân Long An</v>
      </c>
      <c r="I705" s="69" t="str">
        <f>IFERROR(INDEX(DM_NGHIEP_VU!D:D,MATCH(J705&amp;K705,DM_NGHIEP_VU!G:G,0)),"")</f>
        <v>Nhập kho - nhập mua hàng ghi nhận công nợ</v>
      </c>
      <c r="J705" s="29" t="s">
        <v>4977</v>
      </c>
      <c r="K705" s="29" t="s">
        <v>4494</v>
      </c>
      <c r="L705" s="26">
        <v>10</v>
      </c>
      <c r="M705" s="26" t="s">
        <v>4547</v>
      </c>
      <c r="N705" s="26">
        <v>191900</v>
      </c>
      <c r="O705" s="7">
        <f t="shared" si="30"/>
        <v>1919000</v>
      </c>
      <c r="P705" s="52">
        <v>0.1</v>
      </c>
      <c r="Q705" s="7">
        <f t="shared" si="31"/>
        <v>191900</v>
      </c>
      <c r="R705" s="7">
        <f t="shared" si="32"/>
        <v>2110900</v>
      </c>
      <c r="S705" s="23">
        <v>808</v>
      </c>
      <c r="T705" s="23"/>
      <c r="U705" s="23"/>
      <c r="V705" s="23"/>
      <c r="W705" s="74"/>
    </row>
    <row r="706" spans="1:23" x14ac:dyDescent="0.25">
      <c r="A706" s="81">
        <v>45373</v>
      </c>
      <c r="B706" s="6" t="s">
        <v>2708</v>
      </c>
      <c r="C706" s="100" t="s">
        <v>5402</v>
      </c>
      <c r="D706" s="21" t="s">
        <v>4554</v>
      </c>
      <c r="E706" s="23" t="s">
        <v>123</v>
      </c>
      <c r="F706" s="27" t="str">
        <f>IF(E706="","",INDEX(DM_HANG_HOA!B:B,MATCH(E706,DM_HANG_HOA!A:A,0)))</f>
        <v>DS 3P- 630A - 24KV-150 KV BIL Sứ OD, lắp phương đứng trên 1 trụ</v>
      </c>
      <c r="G706" s="26" t="s">
        <v>4545</v>
      </c>
      <c r="H706" s="27" t="str">
        <f>IF(G706="","",INDEX(DM_DOI_TUONG!C:C,MATCH(G706,DM_DOI_TUONG!B:B,0)))</f>
        <v>Công ty CP Tuấn Ân Long An</v>
      </c>
      <c r="I706" s="69" t="str">
        <f>IFERROR(INDEX(DM_NGHIEP_VU!D:D,MATCH(J706&amp;K706,DM_NGHIEP_VU!G:G,0)),"")</f>
        <v>Nhập kho - nhập mua hàng ghi nhận công nợ</v>
      </c>
      <c r="J706" s="29" t="s">
        <v>4977</v>
      </c>
      <c r="K706" s="29" t="s">
        <v>4494</v>
      </c>
      <c r="L706" s="26">
        <v>4</v>
      </c>
      <c r="M706" s="26" t="s">
        <v>4547</v>
      </c>
      <c r="N706" s="26">
        <v>7714900</v>
      </c>
      <c r="O706" s="7">
        <f t="shared" si="30"/>
        <v>30859600</v>
      </c>
      <c r="P706" s="52">
        <v>0.08</v>
      </c>
      <c r="Q706" s="7">
        <f t="shared" si="31"/>
        <v>2468768</v>
      </c>
      <c r="R706" s="7">
        <f t="shared" si="32"/>
        <v>33328368</v>
      </c>
      <c r="S706" s="23">
        <v>815</v>
      </c>
      <c r="T706" s="23"/>
      <c r="U706" s="23"/>
      <c r="V706" s="23"/>
      <c r="W706" s="74"/>
    </row>
    <row r="707" spans="1:23" x14ac:dyDescent="0.25">
      <c r="A707" s="81">
        <v>45373</v>
      </c>
      <c r="B707" s="6" t="s">
        <v>2708</v>
      </c>
      <c r="C707" s="100" t="s">
        <v>5402</v>
      </c>
      <c r="D707" s="21" t="s">
        <v>4554</v>
      </c>
      <c r="E707" s="23" t="s">
        <v>180</v>
      </c>
      <c r="F707" s="27" t="str">
        <f>IF(E707="","",INDEX(DM_HANG_HOA!B:B,MATCH(E707,DM_HANG_HOA!A:A,0)))</f>
        <v>Bộ sào thao tác dao cắt có tải trong dầu 24 kV - 35 kV, dài 8 m</v>
      </c>
      <c r="G707" s="26" t="s">
        <v>4545</v>
      </c>
      <c r="H707" s="27" t="str">
        <f>IF(G707="","",INDEX(DM_DOI_TUONG!C:C,MATCH(G707,DM_DOI_TUONG!B:B,0)))</f>
        <v>Công ty CP Tuấn Ân Long An</v>
      </c>
      <c r="I707" s="69" t="str">
        <f>IFERROR(INDEX(DM_NGHIEP_VU!D:D,MATCH(J707&amp;K707,DM_NGHIEP_VU!G:G,0)),"")</f>
        <v>Nhập kho - nhập mua hàng ghi nhận công nợ</v>
      </c>
      <c r="J707" s="29" t="s">
        <v>4977</v>
      </c>
      <c r="K707" s="29" t="s">
        <v>4494</v>
      </c>
      <c r="L707" s="26">
        <v>4</v>
      </c>
      <c r="M707" s="26" t="s">
        <v>4547</v>
      </c>
      <c r="N707" s="26">
        <v>1175400</v>
      </c>
      <c r="O707" s="7">
        <f t="shared" si="30"/>
        <v>4701600</v>
      </c>
      <c r="P707" s="52">
        <v>0.08</v>
      </c>
      <c r="Q707" s="7">
        <f t="shared" si="31"/>
        <v>376128</v>
      </c>
      <c r="R707" s="7">
        <f t="shared" si="32"/>
        <v>5077728</v>
      </c>
      <c r="S707" s="23">
        <v>815</v>
      </c>
      <c r="T707" s="23"/>
      <c r="U707" s="23"/>
      <c r="V707" s="23"/>
      <c r="W707" s="74"/>
    </row>
    <row r="708" spans="1:23" x14ac:dyDescent="0.25">
      <c r="A708" s="81">
        <v>45376</v>
      </c>
      <c r="B708" s="6" t="s">
        <v>2708</v>
      </c>
      <c r="C708" s="100" t="s">
        <v>5403</v>
      </c>
      <c r="D708" s="21" t="s">
        <v>4554</v>
      </c>
      <c r="E708" s="23" t="s">
        <v>110</v>
      </c>
      <c r="F708" s="27" t="str">
        <f>IF(E708="","",INDEX(DM_HANG_HOA!B:B,MATCH(E708,DM_HANG_HOA!A:A,0)))</f>
        <v>DS 1 pha 630A - 24Kv-150 KV BIL, OD, polymer</v>
      </c>
      <c r="G708" s="26" t="s">
        <v>4545</v>
      </c>
      <c r="H708" s="27" t="str">
        <f>IF(G708="","",INDEX(DM_DOI_TUONG!C:C,MATCH(G708,DM_DOI_TUONG!B:B,0)))</f>
        <v>Công ty CP Tuấn Ân Long An</v>
      </c>
      <c r="I708" s="69" t="str">
        <f>IFERROR(INDEX(DM_NGHIEP_VU!D:D,MATCH(J708&amp;K708,DM_NGHIEP_VU!G:G,0)),"")</f>
        <v>Nhập kho - nhập mua hàng ghi nhận công nợ</v>
      </c>
      <c r="J708" s="29" t="s">
        <v>4977</v>
      </c>
      <c r="K708" s="29" t="s">
        <v>4494</v>
      </c>
      <c r="L708" s="26">
        <v>21</v>
      </c>
      <c r="M708" s="26" t="s">
        <v>4547</v>
      </c>
      <c r="N708" s="26">
        <v>1701800</v>
      </c>
      <c r="O708" s="7">
        <f t="shared" ref="O708:O740" si="33">+L708*N708</f>
        <v>35737800</v>
      </c>
      <c r="P708" s="52">
        <v>0.08</v>
      </c>
      <c r="Q708" s="7">
        <f t="shared" ref="Q708:Q740" si="34">+O708*P708</f>
        <v>2859024</v>
      </c>
      <c r="R708" s="7">
        <f t="shared" ref="R708:R740" si="35">+O708+Q708</f>
        <v>38596824</v>
      </c>
      <c r="S708" s="23">
        <v>816</v>
      </c>
      <c r="T708" s="23"/>
      <c r="U708" s="23"/>
      <c r="V708" s="23"/>
      <c r="W708" s="74"/>
    </row>
    <row r="709" spans="1:23" x14ac:dyDescent="0.25">
      <c r="A709" s="81">
        <v>45376</v>
      </c>
      <c r="B709" s="6" t="s">
        <v>2708</v>
      </c>
      <c r="C709" s="100" t="s">
        <v>5403</v>
      </c>
      <c r="D709" s="21" t="s">
        <v>4554</v>
      </c>
      <c r="E709" s="23" t="s">
        <v>117</v>
      </c>
      <c r="F709" s="27" t="str">
        <f>IF(E709="","",INDEX(DM_HANG_HOA!B:B,MATCH(E709,DM_HANG_HOA!A:A,0)))</f>
        <v>Phụ kiện lắp DS 1 pha 24Kv</v>
      </c>
      <c r="G709" s="26" t="s">
        <v>4545</v>
      </c>
      <c r="H709" s="27" t="str">
        <f>IF(G709="","",INDEX(DM_DOI_TUONG!C:C,MATCH(G709,DM_DOI_TUONG!B:B,0)))</f>
        <v>Công ty CP Tuấn Ân Long An</v>
      </c>
      <c r="I709" s="69" t="str">
        <f>IFERROR(INDEX(DM_NGHIEP_VU!D:D,MATCH(J709&amp;K709,DM_NGHIEP_VU!G:G,0)),"")</f>
        <v>Nhập kho - nhập mua hàng ghi nhận công nợ</v>
      </c>
      <c r="J709" s="29" t="s">
        <v>4977</v>
      </c>
      <c r="K709" s="29" t="s">
        <v>4494</v>
      </c>
      <c r="L709" s="26">
        <v>21</v>
      </c>
      <c r="M709" s="26" t="s">
        <v>4547</v>
      </c>
      <c r="N709" s="26">
        <v>79700</v>
      </c>
      <c r="O709" s="7">
        <f t="shared" si="33"/>
        <v>1673700</v>
      </c>
      <c r="P709" s="52">
        <v>0.08</v>
      </c>
      <c r="Q709" s="7">
        <f t="shared" si="34"/>
        <v>133896</v>
      </c>
      <c r="R709" s="7">
        <f t="shared" si="35"/>
        <v>1807596</v>
      </c>
      <c r="S709" s="23">
        <v>816</v>
      </c>
      <c r="T709" s="23"/>
      <c r="U709" s="23"/>
      <c r="V709" s="23"/>
      <c r="W709" s="74"/>
    </row>
    <row r="710" spans="1:23" x14ac:dyDescent="0.25">
      <c r="A710" s="81">
        <v>45376</v>
      </c>
      <c r="B710" s="6" t="s">
        <v>2708</v>
      </c>
      <c r="C710" s="100" t="s">
        <v>5403</v>
      </c>
      <c r="D710" s="21" t="s">
        <v>4554</v>
      </c>
      <c r="E710" s="23" t="s">
        <v>1229</v>
      </c>
      <c r="F710" s="27" t="str">
        <f>IF(E710="","",INDEX(DM_HANG_HOA!B:B,MATCH(E710,DM_HANG_HOA!A:A,0)))</f>
        <v>Nối ép đồng nhôm WR-929</v>
      </c>
      <c r="G710" s="26" t="s">
        <v>4545</v>
      </c>
      <c r="H710" s="27" t="str">
        <f>IF(G710="","",INDEX(DM_DOI_TUONG!C:C,MATCH(G710,DM_DOI_TUONG!B:B,0)))</f>
        <v>Công ty CP Tuấn Ân Long An</v>
      </c>
      <c r="I710" s="69" t="str">
        <f>IFERROR(INDEX(DM_NGHIEP_VU!D:D,MATCH(J710&amp;K710,DM_NGHIEP_VU!G:G,0)),"")</f>
        <v>Nhập kho - nhập mua hàng ghi nhận công nợ</v>
      </c>
      <c r="J710" s="29" t="s">
        <v>4977</v>
      </c>
      <c r="K710" s="29" t="s">
        <v>4494</v>
      </c>
      <c r="L710" s="26">
        <v>220</v>
      </c>
      <c r="M710" s="26" t="s">
        <v>4547</v>
      </c>
      <c r="N710" s="26">
        <v>30600</v>
      </c>
      <c r="O710" s="7">
        <f t="shared" si="33"/>
        <v>6732000</v>
      </c>
      <c r="P710" s="52">
        <v>0.1</v>
      </c>
      <c r="Q710" s="7">
        <f t="shared" si="34"/>
        <v>673200</v>
      </c>
      <c r="R710" s="7">
        <f t="shared" si="35"/>
        <v>7405200</v>
      </c>
      <c r="S710" s="23">
        <v>817</v>
      </c>
      <c r="T710" s="23"/>
      <c r="U710" s="23"/>
      <c r="V710" s="23"/>
      <c r="W710" s="74"/>
    </row>
    <row r="711" spans="1:23" x14ac:dyDescent="0.25">
      <c r="A711" s="81">
        <v>45376</v>
      </c>
      <c r="B711" s="6" t="s">
        <v>2708</v>
      </c>
      <c r="C711" s="100" t="s">
        <v>5403</v>
      </c>
      <c r="D711" s="21" t="s">
        <v>4554</v>
      </c>
      <c r="E711" s="23" t="s">
        <v>1340</v>
      </c>
      <c r="F711" s="27" t="str">
        <f>IF(E711="","",INDEX(DM_HANG_HOA!B:B,MATCH(E711,DM_HANG_HOA!A:A,0)))</f>
        <v>Kẹp quai dạng ép 150-240</v>
      </c>
      <c r="G711" s="26" t="s">
        <v>4545</v>
      </c>
      <c r="H711" s="27" t="str">
        <f>IF(G711="","",INDEX(DM_DOI_TUONG!C:C,MATCH(G711,DM_DOI_TUONG!B:B,0)))</f>
        <v>Công ty CP Tuấn Ân Long An</v>
      </c>
      <c r="I711" s="69" t="str">
        <f>IFERROR(INDEX(DM_NGHIEP_VU!D:D,MATCH(J711&amp;K711,DM_NGHIEP_VU!G:G,0)),"")</f>
        <v>Nhập kho - nhập mua hàng ghi nhận công nợ</v>
      </c>
      <c r="J711" s="29" t="s">
        <v>4977</v>
      </c>
      <c r="K711" s="29" t="s">
        <v>4494</v>
      </c>
      <c r="L711" s="26">
        <v>122</v>
      </c>
      <c r="M711" s="26" t="s">
        <v>4547</v>
      </c>
      <c r="N711" s="26">
        <v>99800</v>
      </c>
      <c r="O711" s="7">
        <f t="shared" si="33"/>
        <v>12175600</v>
      </c>
      <c r="P711" s="52">
        <v>0.1</v>
      </c>
      <c r="Q711" s="7">
        <f t="shared" si="34"/>
        <v>1217560</v>
      </c>
      <c r="R711" s="7">
        <f t="shared" si="35"/>
        <v>13393160</v>
      </c>
      <c r="S711" s="23">
        <v>817</v>
      </c>
      <c r="T711" s="23"/>
      <c r="U711" s="23"/>
      <c r="V711" s="23"/>
      <c r="W711" s="74"/>
    </row>
    <row r="712" spans="1:23" x14ac:dyDescent="0.25">
      <c r="A712" s="81">
        <v>45376</v>
      </c>
      <c r="B712" s="6" t="s">
        <v>2708</v>
      </c>
      <c r="C712" s="100" t="s">
        <v>5403</v>
      </c>
      <c r="D712" s="21" t="s">
        <v>4554</v>
      </c>
      <c r="E712" s="23" t="s">
        <v>2536</v>
      </c>
      <c r="F712" s="27" t="str">
        <f>IF(E712="","",INDEX(DM_HANG_HOA!B:B,MATCH(E712,DM_HANG_HOA!A:A,0)))</f>
        <v>Giáp buộc đầu sứ đơn composite PTT1203-C, đường kính cáp 23,4 ÷ 27,9mm (70-95mm2)</v>
      </c>
      <c r="G712" s="26" t="s">
        <v>4545</v>
      </c>
      <c r="H712" s="27" t="str">
        <f>IF(G712="","",INDEX(DM_DOI_TUONG!C:C,MATCH(G712,DM_DOI_TUONG!B:B,0)))</f>
        <v>Công ty CP Tuấn Ân Long An</v>
      </c>
      <c r="I712" s="69" t="str">
        <f>IFERROR(INDEX(DM_NGHIEP_VU!D:D,MATCH(J712&amp;K712,DM_NGHIEP_VU!G:G,0)),"")</f>
        <v>Nhập kho - nhập mua hàng ghi nhận công nợ</v>
      </c>
      <c r="J712" s="29" t="s">
        <v>4977</v>
      </c>
      <c r="K712" s="29" t="s">
        <v>4494</v>
      </c>
      <c r="L712" s="26">
        <v>20</v>
      </c>
      <c r="M712" s="26" t="s">
        <v>4547</v>
      </c>
      <c r="N712" s="26">
        <v>24700</v>
      </c>
      <c r="O712" s="7">
        <f t="shared" si="33"/>
        <v>494000</v>
      </c>
      <c r="P712" s="52">
        <v>0.08</v>
      </c>
      <c r="Q712" s="7">
        <f t="shared" si="34"/>
        <v>39520</v>
      </c>
      <c r="R712" s="7">
        <f t="shared" si="35"/>
        <v>533520</v>
      </c>
      <c r="S712" s="23">
        <v>812</v>
      </c>
      <c r="T712" s="23"/>
      <c r="U712" s="23"/>
      <c r="V712" s="23"/>
      <c r="W712" s="74"/>
    </row>
    <row r="713" spans="1:23" x14ac:dyDescent="0.25">
      <c r="A713" s="81">
        <v>45376</v>
      </c>
      <c r="B713" s="6" t="s">
        <v>2708</v>
      </c>
      <c r="C713" s="100" t="s">
        <v>5403</v>
      </c>
      <c r="D713" s="21" t="s">
        <v>4554</v>
      </c>
      <c r="E713" s="23" t="s">
        <v>2537</v>
      </c>
      <c r="F713" s="27" t="str">
        <f>IF(E713="","",INDEX(DM_HANG_HOA!B:B,MATCH(E713,DM_HANG_HOA!A:A,0)))</f>
        <v>Giáp buộc đầu sứ đơn composite PTT1204-C, đường kính cáp 27,9 ÷ 30,9mm (120-150mm2)</v>
      </c>
      <c r="G713" s="26" t="s">
        <v>4545</v>
      </c>
      <c r="H713" s="27" t="str">
        <f>IF(G713="","",INDEX(DM_DOI_TUONG!C:C,MATCH(G713,DM_DOI_TUONG!B:B,0)))</f>
        <v>Công ty CP Tuấn Ân Long An</v>
      </c>
      <c r="I713" s="69" t="str">
        <f>IFERROR(INDEX(DM_NGHIEP_VU!D:D,MATCH(J713&amp;K713,DM_NGHIEP_VU!G:G,0)),"")</f>
        <v>Nhập kho - nhập mua hàng ghi nhận công nợ</v>
      </c>
      <c r="J713" s="29" t="s">
        <v>4977</v>
      </c>
      <c r="K713" s="29" t="s">
        <v>4494</v>
      </c>
      <c r="L713" s="26">
        <v>60</v>
      </c>
      <c r="M713" s="26" t="s">
        <v>4547</v>
      </c>
      <c r="N713" s="26">
        <v>26100</v>
      </c>
      <c r="O713" s="7">
        <f t="shared" si="33"/>
        <v>1566000</v>
      </c>
      <c r="P713" s="52">
        <v>0.08</v>
      </c>
      <c r="Q713" s="7">
        <f t="shared" si="34"/>
        <v>125280</v>
      </c>
      <c r="R713" s="7">
        <f t="shared" si="35"/>
        <v>1691280</v>
      </c>
      <c r="S713" s="23">
        <v>812</v>
      </c>
      <c r="T713" s="23"/>
      <c r="U713" s="23"/>
      <c r="V713" s="23"/>
      <c r="W713" s="74"/>
    </row>
    <row r="714" spans="1:23" x14ac:dyDescent="0.25">
      <c r="A714" s="81">
        <v>45376</v>
      </c>
      <c r="B714" s="6" t="s">
        <v>2708</v>
      </c>
      <c r="C714" s="100" t="s">
        <v>5403</v>
      </c>
      <c r="D714" s="21" t="s">
        <v>4554</v>
      </c>
      <c r="E714" s="23" t="s">
        <v>2558</v>
      </c>
      <c r="F714" s="27" t="str">
        <f>IF(E714="","",INDEX(DM_HANG_HOA!B:B,MATCH(E714,DM_HANG_HOA!A:A,0)))</f>
        <v>Giáp buộc đầu sứ đơn composite PTT1373-F, đường kính cáp 31 ÷ 37,5mm (185-240mm2)</v>
      </c>
      <c r="G714" s="26" t="s">
        <v>4545</v>
      </c>
      <c r="H714" s="27" t="str">
        <f>IF(G714="","",INDEX(DM_DOI_TUONG!C:C,MATCH(G714,DM_DOI_TUONG!B:B,0)))</f>
        <v>Công ty CP Tuấn Ân Long An</v>
      </c>
      <c r="I714" s="69" t="str">
        <f>IFERROR(INDEX(DM_NGHIEP_VU!D:D,MATCH(J714&amp;K714,DM_NGHIEP_VU!G:G,0)),"")</f>
        <v>Nhập kho - nhập mua hàng ghi nhận công nợ</v>
      </c>
      <c r="J714" s="29" t="s">
        <v>4977</v>
      </c>
      <c r="K714" s="29" t="s">
        <v>4494</v>
      </c>
      <c r="L714" s="26">
        <v>200</v>
      </c>
      <c r="M714" s="26" t="s">
        <v>4547</v>
      </c>
      <c r="N714" s="26">
        <v>35900</v>
      </c>
      <c r="O714" s="7">
        <f t="shared" si="33"/>
        <v>7180000</v>
      </c>
      <c r="P714" s="52">
        <v>0.08</v>
      </c>
      <c r="Q714" s="7">
        <f t="shared" si="34"/>
        <v>574400</v>
      </c>
      <c r="R714" s="7">
        <f t="shared" si="35"/>
        <v>7754400</v>
      </c>
      <c r="S714" s="23">
        <v>812</v>
      </c>
      <c r="T714" s="23"/>
      <c r="U714" s="23"/>
      <c r="V714" s="23"/>
      <c r="W714" s="74"/>
    </row>
    <row r="715" spans="1:23" x14ac:dyDescent="0.25">
      <c r="A715" s="81">
        <v>45376</v>
      </c>
      <c r="B715" s="6" t="s">
        <v>2708</v>
      </c>
      <c r="C715" s="100" t="s">
        <v>5403</v>
      </c>
      <c r="D715" s="21" t="s">
        <v>4554</v>
      </c>
      <c r="E715" s="23" t="s">
        <v>77</v>
      </c>
      <c r="F715" s="27" t="str">
        <f>IF(E715="","",INDEX(DM_HANG_HOA!B:B,MATCH(E715,DM_HANG_HOA!A:A,0)))</f>
        <v>LBFCO 200A - 27KV-150KV BIL - Polymer (không bass)</v>
      </c>
      <c r="G715" s="26" t="s">
        <v>4545</v>
      </c>
      <c r="H715" s="27" t="str">
        <f>IF(G715="","",INDEX(DM_DOI_TUONG!C:C,MATCH(G715,DM_DOI_TUONG!B:B,0)))</f>
        <v>Công ty CP Tuấn Ân Long An</v>
      </c>
      <c r="I715" s="69" t="str">
        <f>IFERROR(INDEX(DM_NGHIEP_VU!D:D,MATCH(J715&amp;K715,DM_NGHIEP_VU!G:G,0)),"")</f>
        <v>Nhập kho - nhập mua hàng ghi nhận công nợ</v>
      </c>
      <c r="J715" s="29" t="s">
        <v>4977</v>
      </c>
      <c r="K715" s="29" t="s">
        <v>4494</v>
      </c>
      <c r="L715" s="26">
        <v>30</v>
      </c>
      <c r="M715" s="26" t="s">
        <v>4547</v>
      </c>
      <c r="N715" s="26">
        <v>1373600</v>
      </c>
      <c r="O715" s="7">
        <f t="shared" si="33"/>
        <v>41208000</v>
      </c>
      <c r="P715" s="52">
        <v>0.08</v>
      </c>
      <c r="Q715" s="7">
        <f t="shared" si="34"/>
        <v>3296640</v>
      </c>
      <c r="R715" s="7">
        <f t="shared" si="35"/>
        <v>44504640</v>
      </c>
      <c r="S715" s="23">
        <v>812</v>
      </c>
      <c r="T715" s="23"/>
      <c r="U715" s="23"/>
      <c r="V715" s="23"/>
      <c r="W715" s="74"/>
    </row>
    <row r="716" spans="1:23" x14ac:dyDescent="0.25">
      <c r="A716" s="81">
        <v>45376</v>
      </c>
      <c r="B716" s="6" t="s">
        <v>2708</v>
      </c>
      <c r="C716" s="100" t="s">
        <v>5403</v>
      </c>
      <c r="D716" s="21" t="s">
        <v>4554</v>
      </c>
      <c r="E716" s="23" t="s">
        <v>78</v>
      </c>
      <c r="F716" s="27" t="str">
        <f>IF(E716="","",INDEX(DM_HANG_HOA!B:B,MATCH(E716,DM_HANG_HOA!A:A,0)))</f>
        <v>Bass FCO</v>
      </c>
      <c r="G716" s="26" t="s">
        <v>4545</v>
      </c>
      <c r="H716" s="27" t="str">
        <f>IF(G716="","",INDEX(DM_DOI_TUONG!C:C,MATCH(G716,DM_DOI_TUONG!B:B,0)))</f>
        <v>Công ty CP Tuấn Ân Long An</v>
      </c>
      <c r="I716" s="69" t="str">
        <f>IFERROR(INDEX(DM_NGHIEP_VU!D:D,MATCH(J716&amp;K716,DM_NGHIEP_VU!G:G,0)),"")</f>
        <v>Nhập kho - nhập mua hàng ghi nhận công nợ</v>
      </c>
      <c r="J716" s="29" t="s">
        <v>4977</v>
      </c>
      <c r="K716" s="29" t="s">
        <v>4494</v>
      </c>
      <c r="L716" s="26">
        <v>30</v>
      </c>
      <c r="M716" s="26" t="s">
        <v>4547</v>
      </c>
      <c r="N716" s="26">
        <v>52800</v>
      </c>
      <c r="O716" s="7">
        <f t="shared" si="33"/>
        <v>1584000</v>
      </c>
      <c r="P716" s="52">
        <v>0.08</v>
      </c>
      <c r="Q716" s="7">
        <f t="shared" si="34"/>
        <v>126720</v>
      </c>
      <c r="R716" s="7">
        <f t="shared" si="35"/>
        <v>1710720</v>
      </c>
      <c r="S716" s="23">
        <v>812</v>
      </c>
      <c r="T716" s="23"/>
      <c r="U716" s="23"/>
      <c r="V716" s="23"/>
      <c r="W716" s="74"/>
    </row>
    <row r="717" spans="1:23" x14ac:dyDescent="0.25">
      <c r="A717" s="81">
        <v>45376</v>
      </c>
      <c r="B717" s="6" t="s">
        <v>2708</v>
      </c>
      <c r="C717" s="100" t="s">
        <v>5403</v>
      </c>
      <c r="D717" s="21" t="s">
        <v>4554</v>
      </c>
      <c r="E717" s="23" t="s">
        <v>96</v>
      </c>
      <c r="F717" s="27" t="str">
        <f>IF(E717="","",INDEX(DM_HANG_HOA!B:B,MATCH(E717,DM_HANG_HOA!A:A,0)))</f>
        <v>LA 18KV - MCOV  15.3 - 10KA</v>
      </c>
      <c r="G717" s="26" t="s">
        <v>4545</v>
      </c>
      <c r="H717" s="27" t="str">
        <f>IF(G717="","",INDEX(DM_DOI_TUONG!C:C,MATCH(G717,DM_DOI_TUONG!B:B,0)))</f>
        <v>Công ty CP Tuấn Ân Long An</v>
      </c>
      <c r="I717" s="69" t="str">
        <f>IFERROR(INDEX(DM_NGHIEP_VU!D:D,MATCH(J717&amp;K717,DM_NGHIEP_VU!G:G,0)),"")</f>
        <v>Nhập kho - nhập mua hàng ghi nhận công nợ</v>
      </c>
      <c r="J717" s="29" t="s">
        <v>4977</v>
      </c>
      <c r="K717" s="29" t="s">
        <v>4494</v>
      </c>
      <c r="L717" s="26">
        <v>20</v>
      </c>
      <c r="M717" s="26" t="s">
        <v>4547</v>
      </c>
      <c r="N717" s="26">
        <v>732500</v>
      </c>
      <c r="O717" s="7">
        <f t="shared" si="33"/>
        <v>14650000</v>
      </c>
      <c r="P717" s="52">
        <v>0.08</v>
      </c>
      <c r="Q717" s="7">
        <f t="shared" si="34"/>
        <v>1172000</v>
      </c>
      <c r="R717" s="7">
        <f t="shared" si="35"/>
        <v>15822000</v>
      </c>
      <c r="S717" s="23">
        <v>812</v>
      </c>
      <c r="T717" s="23"/>
      <c r="U717" s="23"/>
      <c r="V717" s="23"/>
      <c r="W717" s="74"/>
    </row>
    <row r="718" spans="1:23" x14ac:dyDescent="0.25">
      <c r="A718" s="81">
        <v>45376</v>
      </c>
      <c r="B718" s="6" t="s">
        <v>2708</v>
      </c>
      <c r="C718" s="100" t="s">
        <v>5403</v>
      </c>
      <c r="D718" s="21" t="s">
        <v>4554</v>
      </c>
      <c r="E718" s="23" t="s">
        <v>110</v>
      </c>
      <c r="F718" s="27" t="str">
        <f>IF(E718="","",INDEX(DM_HANG_HOA!B:B,MATCH(E718,DM_HANG_HOA!A:A,0)))</f>
        <v>DS 1 pha 630A - 24Kv-150 KV BIL, OD, polymer</v>
      </c>
      <c r="G718" s="26" t="s">
        <v>4545</v>
      </c>
      <c r="H718" s="27" t="str">
        <f>IF(G718="","",INDEX(DM_DOI_TUONG!C:C,MATCH(G718,DM_DOI_TUONG!B:B,0)))</f>
        <v>Công ty CP Tuấn Ân Long An</v>
      </c>
      <c r="I718" s="69" t="str">
        <f>IFERROR(INDEX(DM_NGHIEP_VU!D:D,MATCH(J718&amp;K718,DM_NGHIEP_VU!G:G,0)),"")</f>
        <v>Nhập kho - nhập mua hàng ghi nhận công nợ</v>
      </c>
      <c r="J718" s="29" t="s">
        <v>4977</v>
      </c>
      <c r="K718" s="29" t="s">
        <v>4494</v>
      </c>
      <c r="L718" s="26">
        <v>15</v>
      </c>
      <c r="M718" s="26" t="s">
        <v>4547</v>
      </c>
      <c r="N718" s="26">
        <v>1701800</v>
      </c>
      <c r="O718" s="7">
        <f t="shared" si="33"/>
        <v>25527000</v>
      </c>
      <c r="P718" s="52">
        <v>0.08</v>
      </c>
      <c r="Q718" s="7">
        <f t="shared" si="34"/>
        <v>2042160</v>
      </c>
      <c r="R718" s="7">
        <f t="shared" si="35"/>
        <v>27569160</v>
      </c>
      <c r="S718" s="23">
        <v>812</v>
      </c>
      <c r="T718" s="23"/>
      <c r="U718" s="23"/>
      <c r="V718" s="23"/>
      <c r="W718" s="74"/>
    </row>
    <row r="719" spans="1:23" x14ac:dyDescent="0.25">
      <c r="A719" s="81">
        <v>45376</v>
      </c>
      <c r="B719" s="6" t="s">
        <v>2708</v>
      </c>
      <c r="C719" s="100" t="s">
        <v>5403</v>
      </c>
      <c r="D719" s="21" t="s">
        <v>4554</v>
      </c>
      <c r="E719" s="23" t="s">
        <v>525</v>
      </c>
      <c r="F719" s="27" t="str">
        <f>IF(E719="","",INDEX(DM_HANG_HOA!B:B,MATCH(E719,DM_HANG_HOA!A:A,0)))</f>
        <v>Móc treo cáp ABC 4 X 120mm2</v>
      </c>
      <c r="G719" s="26" t="s">
        <v>4545</v>
      </c>
      <c r="H719" s="27" t="str">
        <f>IF(G719="","",INDEX(DM_DOI_TUONG!C:C,MATCH(G719,DM_DOI_TUONG!B:B,0)))</f>
        <v>Công ty CP Tuấn Ân Long An</v>
      </c>
      <c r="I719" s="69" t="str">
        <f>IFERROR(INDEX(DM_NGHIEP_VU!D:D,MATCH(J719&amp;K719,DM_NGHIEP_VU!G:G,0)),"")</f>
        <v>Nhập kho - nhập mua hàng ghi nhận công nợ</v>
      </c>
      <c r="J719" s="29" t="s">
        <v>4977</v>
      </c>
      <c r="K719" s="29" t="s">
        <v>4494</v>
      </c>
      <c r="L719" s="26">
        <v>100</v>
      </c>
      <c r="M719" s="26" t="s">
        <v>4547</v>
      </c>
      <c r="N719" s="26">
        <v>15800</v>
      </c>
      <c r="O719" s="7">
        <f t="shared" si="33"/>
        <v>1580000</v>
      </c>
      <c r="P719" s="52">
        <v>0.1</v>
      </c>
      <c r="Q719" s="7">
        <f t="shared" si="34"/>
        <v>158000</v>
      </c>
      <c r="R719" s="7">
        <f t="shared" si="35"/>
        <v>1738000</v>
      </c>
      <c r="S719" s="23">
        <v>813</v>
      </c>
      <c r="T719" s="23"/>
      <c r="U719" s="23"/>
      <c r="V719" s="23"/>
      <c r="W719" s="74"/>
    </row>
    <row r="720" spans="1:23" x14ac:dyDescent="0.25">
      <c r="A720" s="81">
        <v>45376</v>
      </c>
      <c r="B720" s="6" t="s">
        <v>2708</v>
      </c>
      <c r="C720" s="100" t="s">
        <v>5403</v>
      </c>
      <c r="D720" s="21" t="s">
        <v>4554</v>
      </c>
      <c r="E720" s="23" t="s">
        <v>1628</v>
      </c>
      <c r="F720" s="27" t="str">
        <f>IF(E720="","",INDEX(DM_HANG_HOA!B:B,MATCH(E720,DM_HANG_HOA!A:A,0)))</f>
        <v>Ống nối ON-ACSR 240mm2 (ống nhôm dài 680mm, ống sắt dài 210mm)</v>
      </c>
      <c r="G720" s="26" t="s">
        <v>4545</v>
      </c>
      <c r="H720" s="27" t="str">
        <f>IF(G720="","",INDEX(DM_DOI_TUONG!C:C,MATCH(G720,DM_DOI_TUONG!B:B,0)))</f>
        <v>Công ty CP Tuấn Ân Long An</v>
      </c>
      <c r="I720" s="69" t="str">
        <f>IFERROR(INDEX(DM_NGHIEP_VU!D:D,MATCH(J720&amp;K720,DM_NGHIEP_VU!G:G,0)),"")</f>
        <v>Nhập kho - nhập mua hàng ghi nhận công nợ</v>
      </c>
      <c r="J720" s="29" t="s">
        <v>4977</v>
      </c>
      <c r="K720" s="29" t="s">
        <v>4494</v>
      </c>
      <c r="L720" s="26">
        <v>30</v>
      </c>
      <c r="M720" s="26" t="s">
        <v>4547</v>
      </c>
      <c r="N720" s="26">
        <v>143400</v>
      </c>
      <c r="O720" s="7">
        <f t="shared" si="33"/>
        <v>4302000</v>
      </c>
      <c r="P720" s="52">
        <v>0.1</v>
      </c>
      <c r="Q720" s="7">
        <f t="shared" si="34"/>
        <v>430200</v>
      </c>
      <c r="R720" s="7">
        <f t="shared" si="35"/>
        <v>4732200</v>
      </c>
      <c r="S720" s="23">
        <v>813</v>
      </c>
      <c r="T720" s="23"/>
      <c r="U720" s="23"/>
      <c r="V720" s="23"/>
      <c r="W720" s="74"/>
    </row>
    <row r="721" spans="1:23" x14ac:dyDescent="0.25">
      <c r="A721" s="81">
        <v>45376</v>
      </c>
      <c r="B721" s="6" t="s">
        <v>2708</v>
      </c>
      <c r="C721" s="100" t="s">
        <v>5403</v>
      </c>
      <c r="D721" s="21" t="s">
        <v>4554</v>
      </c>
      <c r="E721" s="23" t="s">
        <v>1510</v>
      </c>
      <c r="F721" s="27" t="str">
        <f>IF(E721="","",INDEX(DM_HANG_HOA!B:B,MATCH(E721,DM_HANG_HOA!A:A,0)))</f>
        <v>Cosse ép AL 70mm2-N</v>
      </c>
      <c r="G721" s="26" t="s">
        <v>4545</v>
      </c>
      <c r="H721" s="27" t="str">
        <f>IF(G721="","",INDEX(DM_DOI_TUONG!C:C,MATCH(G721,DM_DOI_TUONG!B:B,0)))</f>
        <v>Công ty CP Tuấn Ân Long An</v>
      </c>
      <c r="I721" s="69" t="str">
        <f>IFERROR(INDEX(DM_NGHIEP_VU!D:D,MATCH(J721&amp;K721,DM_NGHIEP_VU!G:G,0)),"")</f>
        <v>Nhập kho - nhập mua hàng ghi nhận công nợ</v>
      </c>
      <c r="J721" s="29" t="s">
        <v>4977</v>
      </c>
      <c r="K721" s="29" t="s">
        <v>4494</v>
      </c>
      <c r="L721" s="26">
        <v>15</v>
      </c>
      <c r="M721" s="26" t="s">
        <v>4547</v>
      </c>
      <c r="N721" s="26">
        <v>4400</v>
      </c>
      <c r="O721" s="7">
        <f t="shared" si="33"/>
        <v>66000</v>
      </c>
      <c r="P721" s="52">
        <v>0.1</v>
      </c>
      <c r="Q721" s="7">
        <f t="shared" si="34"/>
        <v>6600</v>
      </c>
      <c r="R721" s="7">
        <f t="shared" si="35"/>
        <v>72600</v>
      </c>
      <c r="S721" s="23">
        <v>876</v>
      </c>
      <c r="T721" s="23"/>
      <c r="U721" s="23"/>
      <c r="V721" s="23"/>
      <c r="W721" s="74"/>
    </row>
    <row r="722" spans="1:23" x14ac:dyDescent="0.25">
      <c r="A722" s="81">
        <v>45376</v>
      </c>
      <c r="B722" s="6" t="s">
        <v>2708</v>
      </c>
      <c r="C722" s="100" t="s">
        <v>5403</v>
      </c>
      <c r="D722" s="21" t="s">
        <v>4554</v>
      </c>
      <c r="E722" s="23" t="s">
        <v>3302</v>
      </c>
      <c r="F722" s="27" t="str">
        <f>IF(E722="","",INDEX(DM_HANG_HOA!B:B,MATCH(E722,DM_HANG_HOA!A:A,0)))</f>
        <v>Kẹp cáp đầu sứ số 1, cổ sứ phi 60-80, boulon 8 x 60 , không đệm lót</v>
      </c>
      <c r="G722" s="26" t="s">
        <v>4545</v>
      </c>
      <c r="H722" s="27" t="str">
        <f>IF(G722="","",INDEX(DM_DOI_TUONG!C:C,MATCH(G722,DM_DOI_TUONG!B:B,0)))</f>
        <v>Công ty CP Tuấn Ân Long An</v>
      </c>
      <c r="I722" s="69" t="str">
        <f>IFERROR(INDEX(DM_NGHIEP_VU!D:D,MATCH(J722&amp;K722,DM_NGHIEP_VU!G:G,0)),"")</f>
        <v>Nhập kho - nhập mua hàng ghi nhận công nợ</v>
      </c>
      <c r="J722" s="29" t="s">
        <v>4977</v>
      </c>
      <c r="K722" s="29" t="s">
        <v>4494</v>
      </c>
      <c r="L722" s="26">
        <v>100</v>
      </c>
      <c r="M722" s="26" t="s">
        <v>4547</v>
      </c>
      <c r="N722" s="26">
        <v>20500</v>
      </c>
      <c r="O722" s="7">
        <f t="shared" si="33"/>
        <v>2050000</v>
      </c>
      <c r="P722" s="52">
        <v>0.08</v>
      </c>
      <c r="Q722" s="7">
        <f t="shared" si="34"/>
        <v>164000</v>
      </c>
      <c r="R722" s="7">
        <f t="shared" si="35"/>
        <v>2214000</v>
      </c>
      <c r="S722" s="23">
        <v>878</v>
      </c>
      <c r="T722" s="23"/>
      <c r="U722" s="23"/>
      <c r="V722" s="23"/>
      <c r="W722" s="74"/>
    </row>
    <row r="723" spans="1:23" x14ac:dyDescent="0.25">
      <c r="A723" s="81">
        <v>45376</v>
      </c>
      <c r="B723" s="6" t="s">
        <v>2708</v>
      </c>
      <c r="C723" s="100" t="s">
        <v>5403</v>
      </c>
      <c r="D723" s="21" t="s">
        <v>4554</v>
      </c>
      <c r="E723" s="23" t="s">
        <v>2638</v>
      </c>
      <c r="F723" s="27" t="str">
        <f>IF(E723="","",INDEX(DM_HANG_HOA!B:B,MATCH(E723,DM_HANG_HOA!A:A,0)))</f>
        <v>Giáp níu ADG1660, BC ( Dây trần 150 )</v>
      </c>
      <c r="G723" s="26" t="s">
        <v>4545</v>
      </c>
      <c r="H723" s="27" t="str">
        <f>IF(G723="","",INDEX(DM_DOI_TUONG!C:C,MATCH(G723,DM_DOI_TUONG!B:B,0)))</f>
        <v>Công ty CP Tuấn Ân Long An</v>
      </c>
      <c r="I723" s="69" t="str">
        <f>IFERROR(INDEX(DM_NGHIEP_VU!D:D,MATCH(J723&amp;K723,DM_NGHIEP_VU!G:G,0)),"")</f>
        <v>Nhập kho - nhập mua hàng ghi nhận công nợ</v>
      </c>
      <c r="J723" s="29" t="s">
        <v>4977</v>
      </c>
      <c r="K723" s="29" t="s">
        <v>4494</v>
      </c>
      <c r="L723" s="26">
        <v>100</v>
      </c>
      <c r="M723" s="26" t="s">
        <v>4547</v>
      </c>
      <c r="N723" s="26">
        <v>7300</v>
      </c>
      <c r="O723" s="7">
        <f t="shared" si="33"/>
        <v>730000</v>
      </c>
      <c r="P723" s="52">
        <v>0.08</v>
      </c>
      <c r="Q723" s="7">
        <f t="shared" si="34"/>
        <v>58400</v>
      </c>
      <c r="R723" s="7">
        <f t="shared" si="35"/>
        <v>788400</v>
      </c>
      <c r="S723" s="23">
        <v>878</v>
      </c>
      <c r="T723" s="23"/>
      <c r="U723" s="23"/>
      <c r="V723" s="23"/>
      <c r="W723" s="74"/>
    </row>
    <row r="724" spans="1:23" x14ac:dyDescent="0.25">
      <c r="A724" s="81">
        <v>45376</v>
      </c>
      <c r="B724" s="6" t="s">
        <v>2708</v>
      </c>
      <c r="C724" s="100" t="s">
        <v>5403</v>
      </c>
      <c r="D724" s="21" t="s">
        <v>4554</v>
      </c>
      <c r="E724" s="23" t="s">
        <v>589</v>
      </c>
      <c r="F724" s="27" t="str">
        <f>IF(E724="","",INDEX(DM_HANG_HOA!B:B,MATCH(E724,DM_HANG_HOA!A:A,0)))</f>
        <v>Nắp bịt đầu cáp 25 - 95,  Vỏ cách điện dầy 1-3mm, (màu đen)</v>
      </c>
      <c r="G724" s="26" t="s">
        <v>4545</v>
      </c>
      <c r="H724" s="27" t="str">
        <f>IF(G724="","",INDEX(DM_DOI_TUONG!C:C,MATCH(G724,DM_DOI_TUONG!B:B,0)))</f>
        <v>Công ty CP Tuấn Ân Long An</v>
      </c>
      <c r="I724" s="69" t="str">
        <f>IFERROR(INDEX(DM_NGHIEP_VU!D:D,MATCH(J724&amp;K724,DM_NGHIEP_VU!G:G,0)),"")</f>
        <v>Nhập kho - nhập mua hàng ghi nhận công nợ</v>
      </c>
      <c r="J724" s="29" t="s">
        <v>4977</v>
      </c>
      <c r="K724" s="29" t="s">
        <v>4494</v>
      </c>
      <c r="L724" s="26">
        <v>615</v>
      </c>
      <c r="M724" s="26" t="s">
        <v>4547</v>
      </c>
      <c r="N724" s="26">
        <v>1100</v>
      </c>
      <c r="O724" s="7">
        <f t="shared" si="33"/>
        <v>676500</v>
      </c>
      <c r="P724" s="52">
        <v>0.08</v>
      </c>
      <c r="Q724" s="7">
        <f t="shared" si="34"/>
        <v>54120</v>
      </c>
      <c r="R724" s="7">
        <f t="shared" si="35"/>
        <v>730620</v>
      </c>
      <c r="S724" s="23">
        <v>878</v>
      </c>
      <c r="T724" s="23"/>
      <c r="U724" s="23"/>
      <c r="V724" s="23"/>
      <c r="W724" s="74"/>
    </row>
    <row r="725" spans="1:23" x14ac:dyDescent="0.25">
      <c r="A725" s="81">
        <v>45377</v>
      </c>
      <c r="B725" s="6" t="s">
        <v>2708</v>
      </c>
      <c r="C725" s="100" t="s">
        <v>5404</v>
      </c>
      <c r="D725" s="21" t="s">
        <v>4554</v>
      </c>
      <c r="E725" s="23" t="s">
        <v>977</v>
      </c>
      <c r="F725" s="27" t="str">
        <f>IF(E725="","",INDEX(DM_HANG_HOA!B:B,MATCH(E725,DM_HANG_HOA!A:A,0)))</f>
        <v>Nắp chụp trên FCO màu đỏ</v>
      </c>
      <c r="G725" s="26" t="s">
        <v>4545</v>
      </c>
      <c r="H725" s="27" t="str">
        <f>IF(G725="","",INDEX(DM_DOI_TUONG!C:C,MATCH(G725,DM_DOI_TUONG!B:B,0)))</f>
        <v>Công ty CP Tuấn Ân Long An</v>
      </c>
      <c r="I725" s="69" t="str">
        <f>IFERROR(INDEX(DM_NGHIEP_VU!D:D,MATCH(J725&amp;K725,DM_NGHIEP_VU!G:G,0)),"")</f>
        <v>Nhập kho - nhập mua hàng ghi nhận công nợ</v>
      </c>
      <c r="J725" s="29" t="s">
        <v>4977</v>
      </c>
      <c r="K725" s="29" t="s">
        <v>4494</v>
      </c>
      <c r="L725" s="26">
        <v>3</v>
      </c>
      <c r="M725" s="26" t="s">
        <v>4547</v>
      </c>
      <c r="N725" s="26">
        <v>72400</v>
      </c>
      <c r="O725" s="7">
        <f t="shared" si="33"/>
        <v>217200</v>
      </c>
      <c r="P725" s="52">
        <v>0.08</v>
      </c>
      <c r="Q725" s="7">
        <f t="shared" si="34"/>
        <v>17376</v>
      </c>
      <c r="R725" s="7">
        <f t="shared" si="35"/>
        <v>234576</v>
      </c>
      <c r="S725" s="23"/>
      <c r="T725" s="23"/>
      <c r="U725" s="23"/>
      <c r="V725" s="23"/>
      <c r="W725" s="74"/>
    </row>
    <row r="726" spans="1:23" x14ac:dyDescent="0.25">
      <c r="A726" s="81">
        <v>45377</v>
      </c>
      <c r="B726" s="6" t="s">
        <v>2708</v>
      </c>
      <c r="C726" s="100" t="s">
        <v>5404</v>
      </c>
      <c r="D726" s="21" t="s">
        <v>4554</v>
      </c>
      <c r="E726" s="23" t="s">
        <v>991</v>
      </c>
      <c r="F726" s="27" t="str">
        <f>IF(E726="","",INDEX(DM_HANG_HOA!B:B,MATCH(E726,DM_HANG_HOA!A:A,0)))</f>
        <v>Nắp chụp dưới FCO, LBFCO màu vàng</v>
      </c>
      <c r="G726" s="26" t="s">
        <v>4545</v>
      </c>
      <c r="H726" s="27" t="str">
        <f>IF(G726="","",INDEX(DM_DOI_TUONG!C:C,MATCH(G726,DM_DOI_TUONG!B:B,0)))</f>
        <v>Công ty CP Tuấn Ân Long An</v>
      </c>
      <c r="I726" s="69" t="str">
        <f>IFERROR(INDEX(DM_NGHIEP_VU!D:D,MATCH(J726&amp;K726,DM_NGHIEP_VU!G:G,0)),"")</f>
        <v>Nhập kho - nhập mua hàng ghi nhận công nợ</v>
      </c>
      <c r="J726" s="29" t="s">
        <v>4977</v>
      </c>
      <c r="K726" s="29" t="s">
        <v>4494</v>
      </c>
      <c r="L726" s="26">
        <v>6</v>
      </c>
      <c r="M726" s="26" t="s">
        <v>4547</v>
      </c>
      <c r="N726" s="26">
        <v>57000</v>
      </c>
      <c r="O726" s="7">
        <f t="shared" si="33"/>
        <v>342000</v>
      </c>
      <c r="P726" s="52">
        <v>0.08</v>
      </c>
      <c r="Q726" s="7">
        <f t="shared" si="34"/>
        <v>27360</v>
      </c>
      <c r="R726" s="7">
        <f t="shared" si="35"/>
        <v>369360</v>
      </c>
      <c r="S726" s="23"/>
      <c r="T726" s="23"/>
      <c r="U726" s="23"/>
      <c r="V726" s="23"/>
      <c r="W726" s="74"/>
    </row>
    <row r="727" spans="1:23" x14ac:dyDescent="0.25">
      <c r="A727" s="81">
        <v>45377</v>
      </c>
      <c r="B727" s="6" t="s">
        <v>2708</v>
      </c>
      <c r="C727" s="100" t="s">
        <v>5404</v>
      </c>
      <c r="D727" s="21" t="s">
        <v>4554</v>
      </c>
      <c r="E727" s="23" t="s">
        <v>993</v>
      </c>
      <c r="F727" s="27" t="str">
        <f>IF(E727="","",INDEX(DM_HANG_HOA!B:B,MATCH(E727,DM_HANG_HOA!A:A,0)))</f>
        <v>Nắp chụp dưới FCO, LBFCO màu xanh</v>
      </c>
      <c r="G727" s="26" t="s">
        <v>4545</v>
      </c>
      <c r="H727" s="27" t="str">
        <f>IF(G727="","",INDEX(DM_DOI_TUONG!C:C,MATCH(G727,DM_DOI_TUONG!B:B,0)))</f>
        <v>Công ty CP Tuấn Ân Long An</v>
      </c>
      <c r="I727" s="69" t="str">
        <f>IFERROR(INDEX(DM_NGHIEP_VU!D:D,MATCH(J727&amp;K727,DM_NGHIEP_VU!G:G,0)),"")</f>
        <v>Nhập kho - nhập mua hàng ghi nhận công nợ</v>
      </c>
      <c r="J727" s="29" t="s">
        <v>4977</v>
      </c>
      <c r="K727" s="29" t="s">
        <v>4494</v>
      </c>
      <c r="L727" s="26">
        <v>20</v>
      </c>
      <c r="M727" s="26" t="s">
        <v>4547</v>
      </c>
      <c r="N727" s="26">
        <v>57000</v>
      </c>
      <c r="O727" s="7">
        <f t="shared" si="33"/>
        <v>1140000</v>
      </c>
      <c r="P727" s="52">
        <v>0.08</v>
      </c>
      <c r="Q727" s="7">
        <f t="shared" si="34"/>
        <v>91200</v>
      </c>
      <c r="R727" s="7">
        <f t="shared" si="35"/>
        <v>1231200</v>
      </c>
      <c r="S727" s="23"/>
      <c r="T727" s="23"/>
      <c r="U727" s="23"/>
      <c r="V727" s="23"/>
      <c r="W727" s="74"/>
    </row>
    <row r="728" spans="1:23" x14ac:dyDescent="0.25">
      <c r="A728" s="81">
        <v>45377</v>
      </c>
      <c r="B728" s="6" t="s">
        <v>2708</v>
      </c>
      <c r="C728" s="100" t="s">
        <v>5404</v>
      </c>
      <c r="D728" s="21" t="s">
        <v>4554</v>
      </c>
      <c r="E728" s="23" t="s">
        <v>989</v>
      </c>
      <c r="F728" s="27" t="str">
        <f>IF(E728="","",INDEX(DM_HANG_HOA!B:B,MATCH(E728,DM_HANG_HOA!A:A,0)))</f>
        <v>Nắp chụp dưới FCO, LBFCO màu đỏ</v>
      </c>
      <c r="G728" s="26" t="s">
        <v>4545</v>
      </c>
      <c r="H728" s="27" t="str">
        <f>IF(G728="","",INDEX(DM_DOI_TUONG!C:C,MATCH(G728,DM_DOI_TUONG!B:B,0)))</f>
        <v>Công ty CP Tuấn Ân Long An</v>
      </c>
      <c r="I728" s="69" t="str">
        <f>IFERROR(INDEX(DM_NGHIEP_VU!D:D,MATCH(J728&amp;K728,DM_NGHIEP_VU!G:G,0)),"")</f>
        <v>Nhập kho - nhập mua hàng ghi nhận công nợ</v>
      </c>
      <c r="J728" s="29" t="s">
        <v>4977</v>
      </c>
      <c r="K728" s="29" t="s">
        <v>4494</v>
      </c>
      <c r="L728" s="26">
        <v>23</v>
      </c>
      <c r="M728" s="26" t="s">
        <v>4547</v>
      </c>
      <c r="N728" s="26">
        <v>57000</v>
      </c>
      <c r="O728" s="7">
        <f t="shared" si="33"/>
        <v>1311000</v>
      </c>
      <c r="P728" s="52">
        <v>0.08</v>
      </c>
      <c r="Q728" s="7">
        <f t="shared" si="34"/>
        <v>104880</v>
      </c>
      <c r="R728" s="7">
        <f t="shared" si="35"/>
        <v>1415880</v>
      </c>
      <c r="S728" s="23"/>
      <c r="T728" s="23"/>
      <c r="U728" s="23"/>
      <c r="V728" s="23"/>
      <c r="W728" s="74"/>
    </row>
    <row r="729" spans="1:23" x14ac:dyDescent="0.25">
      <c r="A729" s="81">
        <v>45377</v>
      </c>
      <c r="B729" s="6" t="s">
        <v>2708</v>
      </c>
      <c r="C729" s="100" t="s">
        <v>5404</v>
      </c>
      <c r="D729" s="21" t="s">
        <v>4554</v>
      </c>
      <c r="E729" s="23" t="s">
        <v>63</v>
      </c>
      <c r="F729" s="27" t="str">
        <f>IF(E729="","",INDEX(DM_HANG_HOA!B:B,MATCH(E729,DM_HANG_HOA!A:A,0)))</f>
        <v>FCO 100A - 27KV -125KV BIL - sứ (không bass)</v>
      </c>
      <c r="G729" s="26" t="s">
        <v>4545</v>
      </c>
      <c r="H729" s="27" t="str">
        <f>IF(G729="","",INDEX(DM_DOI_TUONG!C:C,MATCH(G729,DM_DOI_TUONG!B:B,0)))</f>
        <v>Công ty CP Tuấn Ân Long An</v>
      </c>
      <c r="I729" s="69" t="str">
        <f>IFERROR(INDEX(DM_NGHIEP_VU!D:D,MATCH(J729&amp;K729,DM_NGHIEP_VU!G:G,0)),"")</f>
        <v>Nhập kho - nhập mua hàng ghi nhận công nợ</v>
      </c>
      <c r="J729" s="29" t="s">
        <v>4977</v>
      </c>
      <c r="K729" s="29" t="s">
        <v>4494</v>
      </c>
      <c r="L729" s="26">
        <v>6</v>
      </c>
      <c r="M729" s="26" t="s">
        <v>4547</v>
      </c>
      <c r="N729" s="26">
        <v>893200</v>
      </c>
      <c r="O729" s="7">
        <f t="shared" si="33"/>
        <v>5359200</v>
      </c>
      <c r="P729" s="52">
        <v>0.08</v>
      </c>
      <c r="Q729" s="7">
        <f t="shared" si="34"/>
        <v>428736</v>
      </c>
      <c r="R729" s="7">
        <f t="shared" si="35"/>
        <v>5787936</v>
      </c>
      <c r="S729" s="23"/>
      <c r="T729" s="23"/>
      <c r="U729" s="23"/>
      <c r="V729" s="23"/>
      <c r="W729" s="74"/>
    </row>
    <row r="730" spans="1:23" x14ac:dyDescent="0.25">
      <c r="A730" s="81">
        <v>45377</v>
      </c>
      <c r="B730" s="6" t="s">
        <v>2708</v>
      </c>
      <c r="C730" s="100" t="s">
        <v>5404</v>
      </c>
      <c r="D730" s="21" t="s">
        <v>4554</v>
      </c>
      <c r="E730" s="23" t="s">
        <v>670</v>
      </c>
      <c r="F730" s="27" t="str">
        <f>IF(E730="","",INDEX(DM_HANG_HOA!B:B,MATCH(E730,DM_HANG_HOA!A:A,0)))</f>
        <v>Ống nối MJPT 120 - 120</v>
      </c>
      <c r="G730" s="26" t="s">
        <v>4545</v>
      </c>
      <c r="H730" s="27" t="str">
        <f>IF(G730="","",INDEX(DM_DOI_TUONG!C:C,MATCH(G730,DM_DOI_TUONG!B:B,0)))</f>
        <v>Công ty CP Tuấn Ân Long An</v>
      </c>
      <c r="I730" s="69" t="str">
        <f>IFERROR(INDEX(DM_NGHIEP_VU!D:D,MATCH(J730&amp;K730,DM_NGHIEP_VU!G:G,0)),"")</f>
        <v>Nhập kho - nhập mua hàng ghi nhận công nợ</v>
      </c>
      <c r="J730" s="29" t="s">
        <v>4977</v>
      </c>
      <c r="K730" s="29" t="s">
        <v>4494</v>
      </c>
      <c r="L730" s="26">
        <v>50</v>
      </c>
      <c r="M730" s="26" t="s">
        <v>4547</v>
      </c>
      <c r="N730" s="26">
        <v>18700</v>
      </c>
      <c r="O730" s="7">
        <f t="shared" si="33"/>
        <v>935000</v>
      </c>
      <c r="P730" s="52">
        <v>0.08</v>
      </c>
      <c r="Q730" s="7">
        <f t="shared" si="34"/>
        <v>74800</v>
      </c>
      <c r="R730" s="7">
        <f t="shared" si="35"/>
        <v>1009800</v>
      </c>
      <c r="S730" s="23"/>
      <c r="T730" s="23"/>
      <c r="U730" s="23"/>
      <c r="V730" s="23"/>
      <c r="W730" s="74"/>
    </row>
    <row r="731" spans="1:23" x14ac:dyDescent="0.25">
      <c r="A731" s="81">
        <v>45377</v>
      </c>
      <c r="B731" s="6" t="s">
        <v>2708</v>
      </c>
      <c r="C731" s="100" t="s">
        <v>5404</v>
      </c>
      <c r="D731" s="21" t="s">
        <v>4554</v>
      </c>
      <c r="E731" s="23" t="s">
        <v>672</v>
      </c>
      <c r="F731" s="27" t="str">
        <f>IF(E731="","",INDEX(DM_HANG_HOA!B:B,MATCH(E731,DM_HANG_HOA!A:A,0)))</f>
        <v>Ống nối MJPT 150 - 150</v>
      </c>
      <c r="G731" s="26" t="s">
        <v>4545</v>
      </c>
      <c r="H731" s="27" t="str">
        <f>IF(G731="","",INDEX(DM_DOI_TUONG!C:C,MATCH(G731,DM_DOI_TUONG!B:B,0)))</f>
        <v>Công ty CP Tuấn Ân Long An</v>
      </c>
      <c r="I731" s="69" t="str">
        <f>IFERROR(INDEX(DM_NGHIEP_VU!D:D,MATCH(J731&amp;K731,DM_NGHIEP_VU!G:G,0)),"")</f>
        <v>Nhập kho - nhập mua hàng ghi nhận công nợ</v>
      </c>
      <c r="J731" s="29" t="s">
        <v>4977</v>
      </c>
      <c r="K731" s="29" t="s">
        <v>4494</v>
      </c>
      <c r="L731" s="26">
        <v>50</v>
      </c>
      <c r="M731" s="26" t="s">
        <v>4547</v>
      </c>
      <c r="N731" s="26">
        <v>18700</v>
      </c>
      <c r="O731" s="7">
        <f t="shared" si="33"/>
        <v>935000</v>
      </c>
      <c r="P731" s="52">
        <v>0.08</v>
      </c>
      <c r="Q731" s="7">
        <f t="shared" si="34"/>
        <v>74800</v>
      </c>
      <c r="R731" s="7">
        <f t="shared" si="35"/>
        <v>1009800</v>
      </c>
      <c r="S731" s="23"/>
      <c r="T731" s="23"/>
      <c r="U731" s="23"/>
      <c r="V731" s="23"/>
      <c r="W731" s="74"/>
    </row>
    <row r="732" spans="1:23" x14ac:dyDescent="0.25">
      <c r="A732" s="81">
        <v>45377</v>
      </c>
      <c r="B732" s="6" t="s">
        <v>2708</v>
      </c>
      <c r="C732" s="100" t="s">
        <v>5404</v>
      </c>
      <c r="D732" s="21" t="s">
        <v>4554</v>
      </c>
      <c r="E732" s="23" t="s">
        <v>664</v>
      </c>
      <c r="F732" s="27" t="str">
        <f>IF(E732="","",INDEX(DM_HANG_HOA!B:B,MATCH(E732,DM_HANG_HOA!A:A,0)))</f>
        <v>Ống nối MJPT 50 -50</v>
      </c>
      <c r="G732" s="26" t="s">
        <v>4545</v>
      </c>
      <c r="H732" s="27" t="str">
        <f>IF(G732="","",INDEX(DM_DOI_TUONG!C:C,MATCH(G732,DM_DOI_TUONG!B:B,0)))</f>
        <v>Công ty CP Tuấn Ân Long An</v>
      </c>
      <c r="I732" s="69" t="str">
        <f>IFERROR(INDEX(DM_NGHIEP_VU!D:D,MATCH(J732&amp;K732,DM_NGHIEP_VU!G:G,0)),"")</f>
        <v>Nhập kho - nhập mua hàng ghi nhận công nợ</v>
      </c>
      <c r="J732" s="29" t="s">
        <v>4977</v>
      </c>
      <c r="K732" s="29" t="s">
        <v>4494</v>
      </c>
      <c r="L732" s="26">
        <v>50</v>
      </c>
      <c r="M732" s="26" t="s">
        <v>4547</v>
      </c>
      <c r="N732" s="26">
        <v>12900</v>
      </c>
      <c r="O732" s="7">
        <f t="shared" si="33"/>
        <v>645000</v>
      </c>
      <c r="P732" s="52">
        <v>0.08</v>
      </c>
      <c r="Q732" s="7">
        <f t="shared" si="34"/>
        <v>51600</v>
      </c>
      <c r="R732" s="7">
        <f t="shared" si="35"/>
        <v>696600</v>
      </c>
      <c r="S732" s="23"/>
      <c r="T732" s="23"/>
      <c r="U732" s="23"/>
      <c r="V732" s="23"/>
      <c r="W732" s="74"/>
    </row>
    <row r="733" spans="1:23" x14ac:dyDescent="0.25">
      <c r="A733" s="81">
        <v>45377</v>
      </c>
      <c r="B733" s="6" t="s">
        <v>2708</v>
      </c>
      <c r="C733" s="100" t="s">
        <v>5404</v>
      </c>
      <c r="D733" s="21" t="s">
        <v>4554</v>
      </c>
      <c r="E733" s="23" t="s">
        <v>597</v>
      </c>
      <c r="F733" s="27" t="str">
        <f>IF(E733="","",INDEX(DM_HANG_HOA!B:B,MATCH(E733,DM_HANG_HOA!A:A,0)))</f>
        <v>Nối bọc IPC trung thế 185 (tiếp địa)</v>
      </c>
      <c r="G733" s="26" t="s">
        <v>4545</v>
      </c>
      <c r="H733" s="27" t="str">
        <f>IF(G733="","",INDEX(DM_DOI_TUONG!C:C,MATCH(G733,DM_DOI_TUONG!B:B,0)))</f>
        <v>Công ty CP Tuấn Ân Long An</v>
      </c>
      <c r="I733" s="69" t="str">
        <f>IFERROR(INDEX(DM_NGHIEP_VU!D:D,MATCH(J733&amp;K733,DM_NGHIEP_VU!G:G,0)),"")</f>
        <v>Nhập kho - nhập mua hàng ghi nhận công nợ</v>
      </c>
      <c r="J733" s="29" t="s">
        <v>4977</v>
      </c>
      <c r="K733" s="29" t="s">
        <v>4494</v>
      </c>
      <c r="L733" s="26">
        <v>100</v>
      </c>
      <c r="M733" s="26" t="s">
        <v>4547</v>
      </c>
      <c r="N733" s="26">
        <v>198000</v>
      </c>
      <c r="O733" s="7">
        <f t="shared" si="33"/>
        <v>19800000</v>
      </c>
      <c r="P733" s="52">
        <v>0.08</v>
      </c>
      <c r="Q733" s="7">
        <f t="shared" si="34"/>
        <v>1584000</v>
      </c>
      <c r="R733" s="7">
        <f t="shared" si="35"/>
        <v>21384000</v>
      </c>
      <c r="S733" s="23"/>
      <c r="T733" s="23"/>
      <c r="U733" s="23"/>
      <c r="V733" s="23"/>
      <c r="W733" s="74"/>
    </row>
    <row r="734" spans="1:23" x14ac:dyDescent="0.25">
      <c r="A734" s="81">
        <v>45377</v>
      </c>
      <c r="B734" s="6" t="s">
        <v>2708</v>
      </c>
      <c r="C734" s="100" t="s">
        <v>5404</v>
      </c>
      <c r="D734" s="21" t="s">
        <v>4554</v>
      </c>
      <c r="E734" s="23" t="s">
        <v>201</v>
      </c>
      <c r="F734" s="27" t="str">
        <f>IF(E734="","",INDEX(DM_HANG_HOA!B:B,MATCH(E734,DM_HANG_HOA!A:A,0)))</f>
        <v>Pin post/Line post 35Kv- 1140, Polymer có kẹp (không ty)</v>
      </c>
      <c r="G734" s="26" t="s">
        <v>4545</v>
      </c>
      <c r="H734" s="27" t="str">
        <f>IF(G734="","",INDEX(DM_DOI_TUONG!C:C,MATCH(G734,DM_DOI_TUONG!B:B,0)))</f>
        <v>Công ty CP Tuấn Ân Long An</v>
      </c>
      <c r="I734" s="69" t="str">
        <f>IFERROR(INDEX(DM_NGHIEP_VU!D:D,MATCH(J734&amp;K734,DM_NGHIEP_VU!G:G,0)),"")</f>
        <v>Nhập kho - nhập mua hàng ghi nhận công nợ</v>
      </c>
      <c r="J734" s="29" t="s">
        <v>4977</v>
      </c>
      <c r="K734" s="29" t="s">
        <v>4494</v>
      </c>
      <c r="L734" s="26">
        <v>4</v>
      </c>
      <c r="M734" s="26" t="s">
        <v>4547</v>
      </c>
      <c r="N734" s="26">
        <v>315400</v>
      </c>
      <c r="O734" s="7">
        <f t="shared" si="33"/>
        <v>1261600</v>
      </c>
      <c r="P734" s="52">
        <v>0.08</v>
      </c>
      <c r="Q734" s="7">
        <f t="shared" si="34"/>
        <v>100928</v>
      </c>
      <c r="R734" s="7">
        <f t="shared" si="35"/>
        <v>1362528</v>
      </c>
      <c r="S734" s="23"/>
      <c r="T734" s="23"/>
      <c r="U734" s="23"/>
      <c r="V734" s="23"/>
      <c r="W734" s="74"/>
    </row>
    <row r="735" spans="1:23" x14ac:dyDescent="0.25">
      <c r="A735" s="81">
        <v>45377</v>
      </c>
      <c r="B735" s="6" t="s">
        <v>2708</v>
      </c>
      <c r="C735" s="100" t="s">
        <v>5404</v>
      </c>
      <c r="D735" s="21" t="s">
        <v>4554</v>
      </c>
      <c r="E735" s="23" t="s">
        <v>1474</v>
      </c>
      <c r="F735" s="27" t="str">
        <f>IF(E735="","",INDEX(DM_HANG_HOA!B:B,MATCH(E735,DM_HANG_HOA!A:A,0)))</f>
        <v>Ống nối ON - Cu 150mm2 dài 190mm</v>
      </c>
      <c r="G735" s="26" t="s">
        <v>4545</v>
      </c>
      <c r="H735" s="27" t="str">
        <f>IF(G735="","",INDEX(DM_DOI_TUONG!C:C,MATCH(G735,DM_DOI_TUONG!B:B,0)))</f>
        <v>Công ty CP Tuấn Ân Long An</v>
      </c>
      <c r="I735" s="69" t="str">
        <f>IFERROR(INDEX(DM_NGHIEP_VU!D:D,MATCH(J735&amp;K735,DM_NGHIEP_VU!G:G,0)),"")</f>
        <v>Nhập kho - nhập mua hàng ghi nhận công nợ</v>
      </c>
      <c r="J735" s="29" t="s">
        <v>4977</v>
      </c>
      <c r="K735" s="29" t="s">
        <v>4494</v>
      </c>
      <c r="L735" s="26">
        <v>6</v>
      </c>
      <c r="M735" s="26" t="s">
        <v>4547</v>
      </c>
      <c r="N735" s="26">
        <v>115600</v>
      </c>
      <c r="O735" s="7">
        <f t="shared" si="33"/>
        <v>693600</v>
      </c>
      <c r="P735" s="52">
        <v>0.1</v>
      </c>
      <c r="Q735" s="7">
        <f t="shared" si="34"/>
        <v>69360</v>
      </c>
      <c r="R735" s="7">
        <f t="shared" si="35"/>
        <v>762960</v>
      </c>
      <c r="S735" s="23"/>
      <c r="T735" s="23"/>
      <c r="U735" s="23"/>
      <c r="V735" s="23"/>
      <c r="W735" s="74"/>
    </row>
    <row r="736" spans="1:23" x14ac:dyDescent="0.25">
      <c r="A736" s="81">
        <v>45377</v>
      </c>
      <c r="B736" s="6" t="s">
        <v>2708</v>
      </c>
      <c r="C736" s="100" t="s">
        <v>5404</v>
      </c>
      <c r="D736" s="21" t="s">
        <v>4554</v>
      </c>
      <c r="E736" s="23" t="s">
        <v>604</v>
      </c>
      <c r="F736" s="27" t="str">
        <f>IF(E736="","",INDEX(DM_HANG_HOA!B:B,MATCH(E736,DM_HANG_HOA!A:A,0)))</f>
        <v>Bar tiếp địa nhôm</v>
      </c>
      <c r="G736" s="26" t="s">
        <v>4545</v>
      </c>
      <c r="H736" s="27" t="str">
        <f>IF(G736="","",INDEX(DM_DOI_TUONG!C:C,MATCH(G736,DM_DOI_TUONG!B:B,0)))</f>
        <v>Công ty CP Tuấn Ân Long An</v>
      </c>
      <c r="I736" s="69" t="str">
        <f>IFERROR(INDEX(DM_NGHIEP_VU!D:D,MATCH(J736&amp;K736,DM_NGHIEP_VU!G:G,0)),"")</f>
        <v>Nhập kho - nhập mua hàng ghi nhận công nợ</v>
      </c>
      <c r="J736" s="29" t="s">
        <v>4977</v>
      </c>
      <c r="K736" s="29" t="s">
        <v>4494</v>
      </c>
      <c r="L736" s="26">
        <v>50</v>
      </c>
      <c r="M736" s="26" t="s">
        <v>4547</v>
      </c>
      <c r="N736" s="26">
        <v>49600</v>
      </c>
      <c r="O736" s="7">
        <f t="shared" si="33"/>
        <v>2480000</v>
      </c>
      <c r="P736" s="52">
        <v>0.1</v>
      </c>
      <c r="Q736" s="7">
        <f t="shared" si="34"/>
        <v>248000</v>
      </c>
      <c r="R736" s="7">
        <f t="shared" si="35"/>
        <v>2728000</v>
      </c>
      <c r="S736" s="23"/>
      <c r="T736" s="23"/>
      <c r="U736" s="23"/>
      <c r="V736" s="23"/>
      <c r="W736" s="74"/>
    </row>
    <row r="737" spans="1:23" x14ac:dyDescent="0.25">
      <c r="A737" s="81">
        <v>45377</v>
      </c>
      <c r="B737" s="6" t="s">
        <v>2708</v>
      </c>
      <c r="C737" s="100" t="s">
        <v>5404</v>
      </c>
      <c r="D737" s="21" t="s">
        <v>4554</v>
      </c>
      <c r="E737" s="23" t="s">
        <v>612</v>
      </c>
      <c r="F737" s="27" t="str">
        <f>IF(E737="","",INDEX(DM_HANG_HOA!B:B,MATCH(E737,DM_HANG_HOA!A:A,0)))</f>
        <v>Kẹp đấu rẽ TA-CDB 86 93G28 - 95mm2</v>
      </c>
      <c r="G737" s="26" t="s">
        <v>4545</v>
      </c>
      <c r="H737" s="27" t="str">
        <f>IF(G737="","",INDEX(DM_DOI_TUONG!C:C,MATCH(G737,DM_DOI_TUONG!B:B,0)))</f>
        <v>Công ty CP Tuấn Ân Long An</v>
      </c>
      <c r="I737" s="69" t="str">
        <f>IFERROR(INDEX(DM_NGHIEP_VU!D:D,MATCH(J737&amp;K737,DM_NGHIEP_VU!G:G,0)),"")</f>
        <v>Nhập kho - nhập mua hàng ghi nhận công nợ</v>
      </c>
      <c r="J737" s="29" t="s">
        <v>4977</v>
      </c>
      <c r="K737" s="29" t="s">
        <v>4494</v>
      </c>
      <c r="L737" s="26">
        <v>18</v>
      </c>
      <c r="M737" s="26" t="s">
        <v>4547</v>
      </c>
      <c r="N737" s="26">
        <v>171900</v>
      </c>
      <c r="O737" s="7">
        <f t="shared" si="33"/>
        <v>3094200</v>
      </c>
      <c r="P737" s="52">
        <v>0.1</v>
      </c>
      <c r="Q737" s="7">
        <f t="shared" si="34"/>
        <v>309420</v>
      </c>
      <c r="R737" s="7">
        <f t="shared" si="35"/>
        <v>3403620</v>
      </c>
      <c r="S737" s="23"/>
      <c r="T737" s="23"/>
      <c r="U737" s="23"/>
      <c r="V737" s="23"/>
      <c r="W737" s="74"/>
    </row>
    <row r="738" spans="1:23" x14ac:dyDescent="0.25">
      <c r="A738" s="81">
        <v>45377</v>
      </c>
      <c r="B738" s="6" t="s">
        <v>2708</v>
      </c>
      <c r="C738" s="100" t="s">
        <v>5404</v>
      </c>
      <c r="D738" s="21" t="s">
        <v>4554</v>
      </c>
      <c r="E738" s="23" t="s">
        <v>904</v>
      </c>
      <c r="F738" s="27" t="str">
        <f>IF(E738="","",INDEX(DM_HANG_HOA!B:B,MATCH(E738,DM_HANG_HOA!A:A,0)))</f>
        <v>Dây đai inox 20 x 0.4mm, 50 mét</v>
      </c>
      <c r="G738" s="26" t="s">
        <v>4545</v>
      </c>
      <c r="H738" s="27" t="str">
        <f>IF(G738="","",INDEX(DM_DOI_TUONG!C:C,MATCH(G738,DM_DOI_TUONG!B:B,0)))</f>
        <v>Công ty CP Tuấn Ân Long An</v>
      </c>
      <c r="I738" s="69" t="str">
        <f>IFERROR(INDEX(DM_NGHIEP_VU!D:D,MATCH(J738&amp;K738,DM_NGHIEP_VU!G:G,0)),"")</f>
        <v>Nhập kho - nhập mua hàng ghi nhận công nợ</v>
      </c>
      <c r="J738" s="29" t="s">
        <v>4977</v>
      </c>
      <c r="K738" s="29" t="s">
        <v>4494</v>
      </c>
      <c r="L738" s="26">
        <v>20</v>
      </c>
      <c r="M738" s="26" t="s">
        <v>4547</v>
      </c>
      <c r="N738" s="26">
        <v>218200</v>
      </c>
      <c r="O738" s="7">
        <f t="shared" si="33"/>
        <v>4364000</v>
      </c>
      <c r="P738" s="52">
        <v>0.1</v>
      </c>
      <c r="Q738" s="7">
        <f t="shared" si="34"/>
        <v>436400</v>
      </c>
      <c r="R738" s="7">
        <f t="shared" si="35"/>
        <v>4800400</v>
      </c>
      <c r="S738" s="23"/>
      <c r="T738" s="23"/>
      <c r="U738" s="23"/>
      <c r="V738" s="23"/>
      <c r="W738" s="74"/>
    </row>
    <row r="739" spans="1:23" x14ac:dyDescent="0.25">
      <c r="A739" s="81">
        <v>45377</v>
      </c>
      <c r="B739" s="6" t="s">
        <v>2708</v>
      </c>
      <c r="C739" s="100" t="s">
        <v>5404</v>
      </c>
      <c r="D739" s="21" t="s">
        <v>4554</v>
      </c>
      <c r="E739" s="23" t="s">
        <v>1223</v>
      </c>
      <c r="F739" s="27" t="str">
        <f>IF(E739="","",INDEX(DM_HANG_HOA!B:B,MATCH(E739,DM_HANG_HOA!A:A,0)))</f>
        <v>Nối ép đồng nhôm WR-815</v>
      </c>
      <c r="G739" s="26" t="s">
        <v>4545</v>
      </c>
      <c r="H739" s="27" t="str">
        <f>IF(G739="","",INDEX(DM_DOI_TUONG!C:C,MATCH(G739,DM_DOI_TUONG!B:B,0)))</f>
        <v>Công ty CP Tuấn Ân Long An</v>
      </c>
      <c r="I739" s="69" t="str">
        <f>IFERROR(INDEX(DM_NGHIEP_VU!D:D,MATCH(J739&amp;K739,DM_NGHIEP_VU!G:G,0)),"")</f>
        <v>Nhập kho - nhập mua hàng ghi nhận công nợ</v>
      </c>
      <c r="J739" s="29" t="s">
        <v>4977</v>
      </c>
      <c r="K739" s="29" t="s">
        <v>4494</v>
      </c>
      <c r="L739" s="26">
        <v>100</v>
      </c>
      <c r="M739" s="26" t="s">
        <v>4547</v>
      </c>
      <c r="N739" s="26">
        <v>18900</v>
      </c>
      <c r="O739" s="7">
        <f t="shared" si="33"/>
        <v>1890000</v>
      </c>
      <c r="P739" s="52">
        <v>0.1</v>
      </c>
      <c r="Q739" s="7">
        <f t="shared" si="34"/>
        <v>189000</v>
      </c>
      <c r="R739" s="7">
        <f t="shared" si="35"/>
        <v>2079000</v>
      </c>
      <c r="S739" s="23"/>
      <c r="T739" s="23"/>
      <c r="U739" s="23"/>
      <c r="V739" s="23"/>
      <c r="W739" s="74"/>
    </row>
    <row r="740" spans="1:23" x14ac:dyDescent="0.25">
      <c r="A740" s="81">
        <v>45377</v>
      </c>
      <c r="B740" s="6" t="s">
        <v>2708</v>
      </c>
      <c r="C740" s="100" t="s">
        <v>5404</v>
      </c>
      <c r="D740" s="21" t="s">
        <v>4554</v>
      </c>
      <c r="E740" s="23" t="s">
        <v>2526</v>
      </c>
      <c r="F740" s="27" t="str">
        <f>IF(E740="","",INDEX(DM_HANG_HOA!B:B,MATCH(E740,DM_HANG_HOA!A:A,0)))</f>
        <v>Giáp níu dây bọc ACD2450-BP, dài 1390mm, 24,1 ÷ 28,1mm (185-240mm2)</v>
      </c>
      <c r="G740" s="26" t="s">
        <v>4545</v>
      </c>
      <c r="H740" s="27" t="str">
        <f>IF(G740="","",INDEX(DM_DOI_TUONG!C:C,MATCH(G740,DM_DOI_TUONG!B:B,0)))</f>
        <v>Công ty CP Tuấn Ân Long An</v>
      </c>
      <c r="I740" s="69" t="str">
        <f>IFERROR(INDEX(DM_NGHIEP_VU!D:D,MATCH(J740&amp;K740,DM_NGHIEP_VU!G:G,0)),"")</f>
        <v>Nhập kho - nhập mua hàng ghi nhận công nợ</v>
      </c>
      <c r="J740" s="29" t="s">
        <v>4977</v>
      </c>
      <c r="K740" s="29" t="s">
        <v>4494</v>
      </c>
      <c r="L740" s="26">
        <v>18</v>
      </c>
      <c r="M740" s="26" t="s">
        <v>4547</v>
      </c>
      <c r="N740" s="26">
        <v>230200</v>
      </c>
      <c r="O740" s="7">
        <f t="shared" si="33"/>
        <v>4143600</v>
      </c>
      <c r="P740" s="52">
        <v>0.1</v>
      </c>
      <c r="Q740" s="7">
        <f t="shared" si="34"/>
        <v>414360</v>
      </c>
      <c r="R740" s="7">
        <f t="shared" si="35"/>
        <v>4557960</v>
      </c>
      <c r="S740" s="23"/>
      <c r="T740" s="23"/>
      <c r="U740" s="23"/>
      <c r="V740" s="23"/>
      <c r="W740" s="74"/>
    </row>
    <row r="741" spans="1:23" x14ac:dyDescent="0.25">
      <c r="A741" s="81">
        <v>45292</v>
      </c>
      <c r="B741" s="6" t="s">
        <v>2710</v>
      </c>
      <c r="C741" s="100" t="s">
        <v>5413</v>
      </c>
      <c r="D741" s="21" t="s">
        <v>4951</v>
      </c>
      <c r="E741" s="23" t="s">
        <v>1330</v>
      </c>
      <c r="F741" s="27" t="str">
        <f>IF(E741="","",INDEX(DM_HANG_HOA!B:B,MATCH(E741,DM_HANG_HOA!A:A,0)))</f>
        <v>Kẹp quai 2/0 boulon inox, trung thế</v>
      </c>
      <c r="G741" s="26" t="s">
        <v>5245</v>
      </c>
      <c r="H741" s="27" t="str">
        <f>IF(G741="","",INDEX(DM_DOI_TUONG!C:C,MATCH(G741,DM_DOI_TUONG!B:B,0)))</f>
        <v>Công Ty TNHH Sản Xuất Thương Mại  Điện Sài Gòn TTL</v>
      </c>
      <c r="I741" s="69" t="str">
        <f>IFERROR(INDEX(DM_NGHIEP_VU!D:D,MATCH(J741&amp;K741,DM_NGHIEP_VU!G:G,0)),"")</f>
        <v>Xuất kho - xuất bán ghi nhận doanh thu</v>
      </c>
      <c r="J741" s="29" t="s">
        <v>4492</v>
      </c>
      <c r="K741" s="29" t="s">
        <v>4977</v>
      </c>
      <c r="L741" s="26">
        <v>6</v>
      </c>
      <c r="M741" s="26" t="s">
        <v>4547</v>
      </c>
      <c r="N741" s="26">
        <v>166700</v>
      </c>
      <c r="O741" s="7">
        <f t="shared" ref="O741:O804" si="36">+L741*N741</f>
        <v>1000200</v>
      </c>
      <c r="P741" s="52">
        <v>0.1</v>
      </c>
      <c r="Q741" s="7">
        <f t="shared" ref="Q741:Q804" si="37">+O741*P741</f>
        <v>100020</v>
      </c>
      <c r="R741" s="7">
        <f t="shared" ref="R741:R804" si="38">+O741+Q741</f>
        <v>1100220</v>
      </c>
      <c r="S741" s="23" t="s">
        <v>4556</v>
      </c>
      <c r="T741" s="23"/>
      <c r="U741" s="23"/>
      <c r="V741" s="23"/>
      <c r="W741" s="74"/>
    </row>
    <row r="742" spans="1:23" x14ac:dyDescent="0.25">
      <c r="A742" s="81">
        <v>45292</v>
      </c>
      <c r="B742" s="6" t="s">
        <v>2710</v>
      </c>
      <c r="C742" s="100" t="s">
        <v>5413</v>
      </c>
      <c r="D742" s="21" t="s">
        <v>4951</v>
      </c>
      <c r="E742" s="23" t="s">
        <v>1344</v>
      </c>
      <c r="F742" s="27" t="str">
        <f>IF(E742="","",INDEX(DM_HANG_HOA!B:B,MATCH(E742,DM_HANG_HOA!A:A,0)))</f>
        <v>Hotline 2/0</v>
      </c>
      <c r="G742" s="26" t="s">
        <v>5245</v>
      </c>
      <c r="H742" s="27" t="str">
        <f>IF(G742="","",INDEX(DM_DOI_TUONG!C:C,MATCH(G742,DM_DOI_TUONG!B:B,0)))</f>
        <v>Công Ty TNHH Sản Xuất Thương Mại  Điện Sài Gòn TTL</v>
      </c>
      <c r="I742" s="69" t="str">
        <f>IFERROR(INDEX(DM_NGHIEP_VU!D:D,MATCH(J742&amp;K742,DM_NGHIEP_VU!G:G,0)),"")</f>
        <v>Xuất kho - xuất bán ghi nhận doanh thu</v>
      </c>
      <c r="J742" s="29" t="s">
        <v>4492</v>
      </c>
      <c r="K742" s="29" t="s">
        <v>4977</v>
      </c>
      <c r="L742" s="26">
        <v>6</v>
      </c>
      <c r="M742" s="26" t="s">
        <v>4547</v>
      </c>
      <c r="N742" s="26">
        <v>115400</v>
      </c>
      <c r="O742" s="7">
        <f t="shared" si="36"/>
        <v>692400</v>
      </c>
      <c r="P742" s="52">
        <v>0.1</v>
      </c>
      <c r="Q742" s="7">
        <f t="shared" si="37"/>
        <v>69240</v>
      </c>
      <c r="R742" s="7">
        <f t="shared" si="38"/>
        <v>761640</v>
      </c>
      <c r="S742" s="23" t="s">
        <v>4556</v>
      </c>
      <c r="T742" s="23"/>
      <c r="U742" s="23"/>
      <c r="V742" s="23"/>
      <c r="W742" s="74"/>
    </row>
    <row r="743" spans="1:23" x14ac:dyDescent="0.25">
      <c r="A743" s="81">
        <v>45292</v>
      </c>
      <c r="B743" s="6" t="s">
        <v>2710</v>
      </c>
      <c r="C743" s="100" t="s">
        <v>5413</v>
      </c>
      <c r="D743" s="21" t="s">
        <v>4951</v>
      </c>
      <c r="E743" s="23" t="s">
        <v>2527</v>
      </c>
      <c r="F743" s="27" t="str">
        <f>IF(E743="","",INDEX(DM_HANG_HOA!B:B,MATCH(E743,DM_HANG_HOA!A:A,0)))</f>
        <v>Giáp níu dây bọc ACD2260-TP, dài 1100mm,  20,1 ÷ 23,5mm (50mm2)</v>
      </c>
      <c r="G743" s="26" t="s">
        <v>5245</v>
      </c>
      <c r="H743" s="27" t="str">
        <f>IF(G743="","",INDEX(DM_DOI_TUONG!C:C,MATCH(G743,DM_DOI_TUONG!B:B,0)))</f>
        <v>Công Ty TNHH Sản Xuất Thương Mại  Điện Sài Gòn TTL</v>
      </c>
      <c r="I743" s="69" t="str">
        <f>IFERROR(INDEX(DM_NGHIEP_VU!D:D,MATCH(J743&amp;K743,DM_NGHIEP_VU!G:G,0)),"")</f>
        <v>Xuất kho - xuất bán ghi nhận doanh thu</v>
      </c>
      <c r="J743" s="29" t="s">
        <v>4492</v>
      </c>
      <c r="K743" s="29" t="s">
        <v>4977</v>
      </c>
      <c r="L743" s="26">
        <v>6</v>
      </c>
      <c r="M743" s="26" t="s">
        <v>4547</v>
      </c>
      <c r="N743" s="26">
        <v>235200</v>
      </c>
      <c r="O743" s="7">
        <f t="shared" si="36"/>
        <v>1411200</v>
      </c>
      <c r="P743" s="52">
        <v>0.1</v>
      </c>
      <c r="Q743" s="7">
        <f t="shared" si="37"/>
        <v>141120</v>
      </c>
      <c r="R743" s="7">
        <f t="shared" si="38"/>
        <v>1552320</v>
      </c>
      <c r="S743" s="23" t="s">
        <v>4556</v>
      </c>
      <c r="T743" s="23"/>
      <c r="U743" s="23"/>
      <c r="V743" s="23"/>
      <c r="W743" s="74"/>
    </row>
    <row r="744" spans="1:23" x14ac:dyDescent="0.25">
      <c r="A744" s="81">
        <v>45292</v>
      </c>
      <c r="B744" s="6" t="s">
        <v>2710</v>
      </c>
      <c r="C744" s="100" t="s">
        <v>5413</v>
      </c>
      <c r="D744" s="21" t="s">
        <v>4951</v>
      </c>
      <c r="E744" s="23" t="s">
        <v>1374</v>
      </c>
      <c r="F744" s="27" t="str">
        <f>IF(E744="","",INDEX(DM_HANG_HOA!B:B,MATCH(E744,DM_HANG_HOA!A:A,0)))</f>
        <v>Cosse ép Cu 50mm2-N dài 64mm chiều dài ép dây 36mm</v>
      </c>
      <c r="G744" s="26" t="s">
        <v>5245</v>
      </c>
      <c r="H744" s="27" t="str">
        <f>IF(G744="","",INDEX(DM_DOI_TUONG!C:C,MATCH(G744,DM_DOI_TUONG!B:B,0)))</f>
        <v>Công Ty TNHH Sản Xuất Thương Mại  Điện Sài Gòn TTL</v>
      </c>
      <c r="I744" s="69" t="str">
        <f>IFERROR(INDEX(DM_NGHIEP_VU!D:D,MATCH(J744&amp;K744,DM_NGHIEP_VU!G:G,0)),"")</f>
        <v>Xuất kho - xuất bán ghi nhận doanh thu</v>
      </c>
      <c r="J744" s="29" t="s">
        <v>4492</v>
      </c>
      <c r="K744" s="29" t="s">
        <v>4977</v>
      </c>
      <c r="L744" s="26">
        <v>34</v>
      </c>
      <c r="M744" s="26" t="s">
        <v>4547</v>
      </c>
      <c r="N744" s="26">
        <v>22500</v>
      </c>
      <c r="O744" s="7">
        <f t="shared" si="36"/>
        <v>765000</v>
      </c>
      <c r="P744" s="52">
        <v>0.1</v>
      </c>
      <c r="Q744" s="7">
        <f t="shared" si="37"/>
        <v>76500</v>
      </c>
      <c r="R744" s="7">
        <f t="shared" si="38"/>
        <v>841500</v>
      </c>
      <c r="S744" s="23" t="s">
        <v>4556</v>
      </c>
      <c r="T744" s="23"/>
      <c r="U744" s="23"/>
      <c r="V744" s="23"/>
      <c r="W744" s="74"/>
    </row>
    <row r="745" spans="1:23" x14ac:dyDescent="0.25">
      <c r="A745" s="81">
        <v>45292</v>
      </c>
      <c r="B745" s="6" t="s">
        <v>2710</v>
      </c>
      <c r="C745" s="100" t="s">
        <v>5413</v>
      </c>
      <c r="D745" s="21" t="s">
        <v>4951</v>
      </c>
      <c r="E745" s="23" t="s">
        <v>1394</v>
      </c>
      <c r="F745" s="27" t="str">
        <f>IF(E745="","",INDEX(DM_HANG_HOA!B:B,MATCH(E745,DM_HANG_HOA!A:A,0)))</f>
        <v>Cosse ép Cu 185mm2-N dài 106mm chiều dài ép dây 52mm</v>
      </c>
      <c r="G745" s="26" t="s">
        <v>5245</v>
      </c>
      <c r="H745" s="27" t="str">
        <f>IF(G745="","",INDEX(DM_DOI_TUONG!C:C,MATCH(G745,DM_DOI_TUONG!B:B,0)))</f>
        <v>Công Ty TNHH Sản Xuất Thương Mại  Điện Sài Gòn TTL</v>
      </c>
      <c r="I745" s="69" t="str">
        <f>IFERROR(INDEX(DM_NGHIEP_VU!D:D,MATCH(J745&amp;K745,DM_NGHIEP_VU!G:G,0)),"")</f>
        <v>Xuất kho - xuất bán ghi nhận doanh thu</v>
      </c>
      <c r="J745" s="29" t="s">
        <v>4492</v>
      </c>
      <c r="K745" s="29" t="s">
        <v>4977</v>
      </c>
      <c r="L745" s="26">
        <v>36</v>
      </c>
      <c r="M745" s="26" t="s">
        <v>4547</v>
      </c>
      <c r="N745" s="26">
        <v>110100</v>
      </c>
      <c r="O745" s="7">
        <f t="shared" si="36"/>
        <v>3963600</v>
      </c>
      <c r="P745" s="52">
        <v>0.1</v>
      </c>
      <c r="Q745" s="7">
        <f t="shared" si="37"/>
        <v>396360</v>
      </c>
      <c r="R745" s="7">
        <f t="shared" si="38"/>
        <v>4359960</v>
      </c>
      <c r="S745" s="23" t="s">
        <v>4556</v>
      </c>
      <c r="T745" s="23"/>
      <c r="U745" s="23"/>
      <c r="V745" s="23"/>
      <c r="W745" s="74"/>
    </row>
    <row r="746" spans="1:23" x14ac:dyDescent="0.25">
      <c r="A746" s="81">
        <v>45292</v>
      </c>
      <c r="B746" s="6" t="s">
        <v>2710</v>
      </c>
      <c r="C746" s="100" t="s">
        <v>5414</v>
      </c>
      <c r="D746" s="21" t="s">
        <v>4951</v>
      </c>
      <c r="E746" s="23" t="s">
        <v>72</v>
      </c>
      <c r="F746" s="27" t="str">
        <f>IF(E746="","",INDEX(DM_HANG_HOA!B:B,MATCH(E746,DM_HANG_HOA!A:A,0)))</f>
        <v>FCO 100A - 27KV - 150KV BIL - Polymer (không bass)</v>
      </c>
      <c r="G746" s="26" t="s">
        <v>5245</v>
      </c>
      <c r="H746" s="27" t="str">
        <f>IF(G746="","",INDEX(DM_DOI_TUONG!C:C,MATCH(G746,DM_DOI_TUONG!B:B,0)))</f>
        <v>Công Ty TNHH Sản Xuất Thương Mại  Điện Sài Gòn TTL</v>
      </c>
      <c r="I746" s="69" t="str">
        <f>IFERROR(INDEX(DM_NGHIEP_VU!D:D,MATCH(J746&amp;K746,DM_NGHIEP_VU!G:G,0)),"")</f>
        <v>Xuất kho - xuất bán ghi nhận doanh thu</v>
      </c>
      <c r="J746" s="29" t="s">
        <v>4492</v>
      </c>
      <c r="K746" s="29" t="s">
        <v>4977</v>
      </c>
      <c r="L746" s="26">
        <v>6</v>
      </c>
      <c r="M746" s="26" t="s">
        <v>4547</v>
      </c>
      <c r="N746" s="26">
        <v>1384900</v>
      </c>
      <c r="O746" s="7">
        <f t="shared" si="36"/>
        <v>8309400</v>
      </c>
      <c r="P746" s="52">
        <v>0.08</v>
      </c>
      <c r="Q746" s="7">
        <f t="shared" si="37"/>
        <v>664752</v>
      </c>
      <c r="R746" s="7">
        <f t="shared" si="38"/>
        <v>8974152</v>
      </c>
      <c r="S746" s="23" t="s">
        <v>4557</v>
      </c>
      <c r="T746" s="23"/>
      <c r="U746" s="23"/>
      <c r="V746" s="23"/>
      <c r="W746" s="74"/>
    </row>
    <row r="747" spans="1:23" x14ac:dyDescent="0.25">
      <c r="A747" s="81">
        <v>45292</v>
      </c>
      <c r="B747" s="6" t="s">
        <v>2710</v>
      </c>
      <c r="C747" s="100" t="s">
        <v>5414</v>
      </c>
      <c r="D747" s="21" t="s">
        <v>4951</v>
      </c>
      <c r="E747" s="23" t="s">
        <v>78</v>
      </c>
      <c r="F747" s="27" t="str">
        <f>IF(E747="","",INDEX(DM_HANG_HOA!B:B,MATCH(E747,DM_HANG_HOA!A:A,0)))</f>
        <v>Bass FCO</v>
      </c>
      <c r="G747" s="26" t="s">
        <v>5245</v>
      </c>
      <c r="H747" s="27" t="str">
        <f>IF(G747="","",INDEX(DM_DOI_TUONG!C:C,MATCH(G747,DM_DOI_TUONG!B:B,0)))</f>
        <v>Công Ty TNHH Sản Xuất Thương Mại  Điện Sài Gòn TTL</v>
      </c>
      <c r="I747" s="69" t="str">
        <f>IFERROR(INDEX(DM_NGHIEP_VU!D:D,MATCH(J747&amp;K747,DM_NGHIEP_VU!G:G,0)),"")</f>
        <v>Xuất kho - xuất bán ghi nhận doanh thu</v>
      </c>
      <c r="J747" s="29" t="s">
        <v>4492</v>
      </c>
      <c r="K747" s="29" t="s">
        <v>4977</v>
      </c>
      <c r="L747" s="26">
        <v>6</v>
      </c>
      <c r="M747" s="26" t="s">
        <v>4547</v>
      </c>
      <c r="N747" s="26">
        <v>0</v>
      </c>
      <c r="O747" s="7">
        <f t="shared" si="36"/>
        <v>0</v>
      </c>
      <c r="P747" s="52">
        <v>0.08</v>
      </c>
      <c r="Q747" s="7">
        <f t="shared" si="37"/>
        <v>0</v>
      </c>
      <c r="R747" s="7">
        <f t="shared" si="38"/>
        <v>0</v>
      </c>
      <c r="S747" s="23" t="s">
        <v>4557</v>
      </c>
      <c r="T747" s="23"/>
      <c r="U747" s="23"/>
      <c r="V747" s="23"/>
      <c r="W747" s="74"/>
    </row>
    <row r="748" spans="1:23" x14ac:dyDescent="0.25">
      <c r="A748" s="81">
        <v>45292</v>
      </c>
      <c r="B748" s="6" t="s">
        <v>2710</v>
      </c>
      <c r="C748" s="100" t="s">
        <v>5414</v>
      </c>
      <c r="D748" s="21" t="s">
        <v>4951</v>
      </c>
      <c r="E748" s="23" t="s">
        <v>96</v>
      </c>
      <c r="F748" s="27" t="str">
        <f>IF(E748="","",INDEX(DM_HANG_HOA!B:B,MATCH(E748,DM_HANG_HOA!A:A,0)))</f>
        <v>LA 18KV - MCOV  15.3 - 10KA</v>
      </c>
      <c r="G748" s="26" t="s">
        <v>5245</v>
      </c>
      <c r="H748" s="27" t="str">
        <f>IF(G748="","",INDEX(DM_DOI_TUONG!C:C,MATCH(G748,DM_DOI_TUONG!B:B,0)))</f>
        <v>Công Ty TNHH Sản Xuất Thương Mại  Điện Sài Gòn TTL</v>
      </c>
      <c r="I748" s="69" t="str">
        <f>IFERROR(INDEX(DM_NGHIEP_VU!D:D,MATCH(J748&amp;K748,DM_NGHIEP_VU!G:G,0)),"")</f>
        <v>Xuất kho - xuất bán ghi nhận doanh thu</v>
      </c>
      <c r="J748" s="29" t="s">
        <v>4492</v>
      </c>
      <c r="K748" s="29" t="s">
        <v>4977</v>
      </c>
      <c r="L748" s="26">
        <v>3</v>
      </c>
      <c r="M748" s="26" t="s">
        <v>4547</v>
      </c>
      <c r="N748" s="26">
        <v>1000800</v>
      </c>
      <c r="O748" s="7">
        <f t="shared" si="36"/>
        <v>3002400</v>
      </c>
      <c r="P748" s="52">
        <v>0.08</v>
      </c>
      <c r="Q748" s="7">
        <f t="shared" si="37"/>
        <v>240192</v>
      </c>
      <c r="R748" s="7">
        <f t="shared" si="38"/>
        <v>3242592</v>
      </c>
      <c r="S748" s="23" t="s">
        <v>4557</v>
      </c>
      <c r="T748" s="23"/>
      <c r="U748" s="23"/>
      <c r="V748" s="23"/>
      <c r="W748" s="74"/>
    </row>
    <row r="749" spans="1:23" x14ac:dyDescent="0.25">
      <c r="A749" s="81">
        <v>45292</v>
      </c>
      <c r="B749" s="6" t="s">
        <v>2710</v>
      </c>
      <c r="C749" s="100" t="s">
        <v>5415</v>
      </c>
      <c r="D749" s="21" t="s">
        <v>4951</v>
      </c>
      <c r="E749" s="23" t="s">
        <v>3345</v>
      </c>
      <c r="F749" s="27" t="str">
        <f>IF(E749="","",INDEX(DM_HANG_HOA!B:B,MATCH(E749,DM_HANG_HOA!A:A,0)))</f>
        <v>Ốc xiết cáp Cu 2/0, 67.5mm2.</v>
      </c>
      <c r="G749" s="26" t="s">
        <v>5245</v>
      </c>
      <c r="H749" s="27" t="str">
        <f>IF(G749="","",INDEX(DM_DOI_TUONG!C:C,MATCH(G749,DM_DOI_TUONG!B:B,0)))</f>
        <v>Công Ty TNHH Sản Xuất Thương Mại  Điện Sài Gòn TTL</v>
      </c>
      <c r="I749" s="69" t="str">
        <f>IFERROR(INDEX(DM_NGHIEP_VU!D:D,MATCH(J749&amp;K749,DM_NGHIEP_VU!G:G,0)),"")</f>
        <v>Xuất kho - xuất bán ghi nhận doanh thu</v>
      </c>
      <c r="J749" s="29" t="s">
        <v>4492</v>
      </c>
      <c r="K749" s="29" t="s">
        <v>4977</v>
      </c>
      <c r="L749" s="26">
        <v>16</v>
      </c>
      <c r="M749" s="26" t="s">
        <v>4547</v>
      </c>
      <c r="N749" s="26">
        <v>40000</v>
      </c>
      <c r="O749" s="7">
        <f t="shared" si="36"/>
        <v>640000</v>
      </c>
      <c r="P749" s="52">
        <v>0.1</v>
      </c>
      <c r="Q749" s="7">
        <f t="shared" si="37"/>
        <v>64000</v>
      </c>
      <c r="R749" s="7">
        <f t="shared" si="38"/>
        <v>704000</v>
      </c>
      <c r="S749" s="23" t="s">
        <v>4558</v>
      </c>
      <c r="T749" s="23"/>
      <c r="U749" s="23"/>
      <c r="V749" s="23"/>
      <c r="W749" s="74"/>
    </row>
    <row r="750" spans="1:23" x14ac:dyDescent="0.25">
      <c r="A750" s="81">
        <v>45292</v>
      </c>
      <c r="B750" s="6" t="s">
        <v>2710</v>
      </c>
      <c r="C750" s="100" t="s">
        <v>5415</v>
      </c>
      <c r="D750" s="21" t="s">
        <v>4951</v>
      </c>
      <c r="E750" s="23" t="s">
        <v>1215</v>
      </c>
      <c r="F750" s="27" t="str">
        <f>IF(E750="","",INDEX(DM_HANG_HOA!B:B,MATCH(E750,DM_HANG_HOA!A:A,0)))</f>
        <v>Nối ép đồng nhôm WR-279</v>
      </c>
      <c r="G750" s="26" t="s">
        <v>5245</v>
      </c>
      <c r="H750" s="27" t="str">
        <f>IF(G750="","",INDEX(DM_DOI_TUONG!C:C,MATCH(G750,DM_DOI_TUONG!B:B,0)))</f>
        <v>Công Ty TNHH Sản Xuất Thương Mại  Điện Sài Gòn TTL</v>
      </c>
      <c r="I750" s="69" t="str">
        <f>IFERROR(INDEX(DM_NGHIEP_VU!D:D,MATCH(J750&amp;K750,DM_NGHIEP_VU!G:G,0)),"")</f>
        <v>Xuất kho - xuất bán ghi nhận doanh thu</v>
      </c>
      <c r="J750" s="29" t="s">
        <v>4492</v>
      </c>
      <c r="K750" s="29" t="s">
        <v>4977</v>
      </c>
      <c r="L750" s="26">
        <v>130</v>
      </c>
      <c r="M750" s="26" t="s">
        <v>4547</v>
      </c>
      <c r="N750" s="26">
        <v>13500</v>
      </c>
      <c r="O750" s="7">
        <f t="shared" si="36"/>
        <v>1755000</v>
      </c>
      <c r="P750" s="52">
        <v>0.1</v>
      </c>
      <c r="Q750" s="7">
        <f t="shared" si="37"/>
        <v>175500</v>
      </c>
      <c r="R750" s="7">
        <f t="shared" si="38"/>
        <v>1930500</v>
      </c>
      <c r="S750" s="23" t="s">
        <v>4558</v>
      </c>
      <c r="T750" s="23"/>
      <c r="U750" s="23"/>
      <c r="V750" s="23"/>
      <c r="W750" s="74"/>
    </row>
    <row r="751" spans="1:23" x14ac:dyDescent="0.25">
      <c r="A751" s="81">
        <v>45292</v>
      </c>
      <c r="B751" s="6" t="s">
        <v>2710</v>
      </c>
      <c r="C751" s="100" t="s">
        <v>5415</v>
      </c>
      <c r="D751" s="21" t="s">
        <v>4951</v>
      </c>
      <c r="E751" s="23" t="s">
        <v>1221</v>
      </c>
      <c r="F751" s="27" t="str">
        <f>IF(E751="","",INDEX(DM_HANG_HOA!B:B,MATCH(E751,DM_HANG_HOA!A:A,0)))</f>
        <v>Nối ép đồng nhôm WR-419</v>
      </c>
      <c r="G751" s="26" t="s">
        <v>5245</v>
      </c>
      <c r="H751" s="27" t="str">
        <f>IF(G751="","",INDEX(DM_DOI_TUONG!C:C,MATCH(G751,DM_DOI_TUONG!B:B,0)))</f>
        <v>Công Ty TNHH Sản Xuất Thương Mại  Điện Sài Gòn TTL</v>
      </c>
      <c r="I751" s="69" t="str">
        <f>IFERROR(INDEX(DM_NGHIEP_VU!D:D,MATCH(J751&amp;K751,DM_NGHIEP_VU!G:G,0)),"")</f>
        <v>Xuất kho - xuất bán ghi nhận doanh thu</v>
      </c>
      <c r="J751" s="29" t="s">
        <v>4492</v>
      </c>
      <c r="K751" s="29" t="s">
        <v>4977</v>
      </c>
      <c r="L751" s="26">
        <v>1</v>
      </c>
      <c r="M751" s="26" t="s">
        <v>4547</v>
      </c>
      <c r="N751" s="26">
        <v>18400</v>
      </c>
      <c r="O751" s="7">
        <f t="shared" si="36"/>
        <v>18400</v>
      </c>
      <c r="P751" s="52">
        <v>0.1</v>
      </c>
      <c r="Q751" s="7">
        <f t="shared" si="37"/>
        <v>1840</v>
      </c>
      <c r="R751" s="7">
        <f t="shared" si="38"/>
        <v>20240</v>
      </c>
      <c r="S751" s="23" t="s">
        <v>4558</v>
      </c>
      <c r="T751" s="23"/>
      <c r="U751" s="23"/>
      <c r="V751" s="23"/>
      <c r="W751" s="74"/>
    </row>
    <row r="752" spans="1:23" x14ac:dyDescent="0.25">
      <c r="A752" s="81">
        <v>45292</v>
      </c>
      <c r="B752" s="6" t="s">
        <v>2710</v>
      </c>
      <c r="C752" s="100" t="s">
        <v>5416</v>
      </c>
      <c r="D752" s="21" t="s">
        <v>4951</v>
      </c>
      <c r="E752" s="23" t="s">
        <v>1362</v>
      </c>
      <c r="F752" s="27" t="str">
        <f>IF(E752="","",INDEX(DM_HANG_HOA!B:B,MATCH(E752,DM_HANG_HOA!A:A,0)))</f>
        <v>Cosse ép Cu 16mm2-N dài 52mm chiều dài ép dây 28mm</v>
      </c>
      <c r="G752" s="26" t="s">
        <v>5245</v>
      </c>
      <c r="H752" s="27" t="str">
        <f>IF(G752="","",INDEX(DM_DOI_TUONG!C:C,MATCH(G752,DM_DOI_TUONG!B:B,0)))</f>
        <v>Công Ty TNHH Sản Xuất Thương Mại  Điện Sài Gòn TTL</v>
      </c>
      <c r="I752" s="69" t="str">
        <f>IFERROR(INDEX(DM_NGHIEP_VU!D:D,MATCH(J752&amp;K752,DM_NGHIEP_VU!G:G,0)),"")</f>
        <v>Xuất kho - xuất bán ghi nhận doanh thu</v>
      </c>
      <c r="J752" s="29" t="s">
        <v>4492</v>
      </c>
      <c r="K752" s="29" t="s">
        <v>4977</v>
      </c>
      <c r="L752" s="26">
        <v>50</v>
      </c>
      <c r="M752" s="26" t="s">
        <v>4547</v>
      </c>
      <c r="N752" s="26">
        <v>9800</v>
      </c>
      <c r="O752" s="7">
        <f t="shared" si="36"/>
        <v>490000</v>
      </c>
      <c r="P752" s="52">
        <v>0.1</v>
      </c>
      <c r="Q752" s="7">
        <f t="shared" si="37"/>
        <v>49000</v>
      </c>
      <c r="R752" s="7">
        <f t="shared" si="38"/>
        <v>539000</v>
      </c>
      <c r="S752" s="23" t="s">
        <v>4559</v>
      </c>
      <c r="T752" s="23"/>
      <c r="U752" s="23"/>
      <c r="V752" s="23"/>
      <c r="W752" s="74"/>
    </row>
    <row r="753" spans="1:23" x14ac:dyDescent="0.25">
      <c r="A753" s="81">
        <v>45292</v>
      </c>
      <c r="B753" s="6" t="s">
        <v>2710</v>
      </c>
      <c r="C753" s="100" t="s">
        <v>5417</v>
      </c>
      <c r="D753" s="21" t="s">
        <v>4951</v>
      </c>
      <c r="E753" s="23" t="s">
        <v>98</v>
      </c>
      <c r="F753" s="27" t="str">
        <f>IF(E753="","",INDEX(DM_HANG_HOA!B:B,MATCH(E753,DM_HANG_HOA!A:A,0)))</f>
        <v>LA 24KV - MCOV  19.5 - 10KA</v>
      </c>
      <c r="G753" s="26" t="s">
        <v>5245</v>
      </c>
      <c r="H753" s="27" t="str">
        <f>IF(G753="","",INDEX(DM_DOI_TUONG!C:C,MATCH(G753,DM_DOI_TUONG!B:B,0)))</f>
        <v>Công Ty TNHH Sản Xuất Thương Mại  Điện Sài Gòn TTL</v>
      </c>
      <c r="I753" s="69" t="str">
        <f>IFERROR(INDEX(DM_NGHIEP_VU!D:D,MATCH(J753&amp;K753,DM_NGHIEP_VU!G:G,0)),"")</f>
        <v>Xuất kho - xuất bán ghi nhận doanh thu</v>
      </c>
      <c r="J753" s="29" t="s">
        <v>4492</v>
      </c>
      <c r="K753" s="29" t="s">
        <v>4977</v>
      </c>
      <c r="L753" s="26">
        <v>3</v>
      </c>
      <c r="M753" s="26" t="s">
        <v>4547</v>
      </c>
      <c r="N753" s="26">
        <v>1212500</v>
      </c>
      <c r="O753" s="7">
        <f t="shared" si="36"/>
        <v>3637500</v>
      </c>
      <c r="P753" s="52">
        <v>0.08</v>
      </c>
      <c r="Q753" s="7">
        <f t="shared" si="37"/>
        <v>291000</v>
      </c>
      <c r="R753" s="7">
        <f t="shared" si="38"/>
        <v>3928500</v>
      </c>
      <c r="S753" s="23" t="s">
        <v>4560</v>
      </c>
      <c r="T753" s="23"/>
      <c r="U753" s="23"/>
      <c r="V753" s="23"/>
      <c r="W753" s="74"/>
    </row>
    <row r="754" spans="1:23" x14ac:dyDescent="0.25">
      <c r="A754" s="81">
        <v>45292</v>
      </c>
      <c r="B754" s="6" t="s">
        <v>2710</v>
      </c>
      <c r="C754" s="100" t="s">
        <v>5418</v>
      </c>
      <c r="D754" s="21" t="s">
        <v>4951</v>
      </c>
      <c r="E754" s="23" t="s">
        <v>3283</v>
      </c>
      <c r="F754" s="27" t="str">
        <f>IF(E754="","",INDEX(DM_HANG_HOA!B:B,MATCH(E754,DM_HANG_HOA!A:A,0)))</f>
        <v>Cách điện đứng 24 kV - 780, polymer (không ty)</v>
      </c>
      <c r="G754" s="26" t="s">
        <v>5245</v>
      </c>
      <c r="H754" s="27" t="str">
        <f>IF(G754="","",INDEX(DM_DOI_TUONG!C:C,MATCH(G754,DM_DOI_TUONG!B:B,0)))</f>
        <v>Công Ty TNHH Sản Xuất Thương Mại  Điện Sài Gòn TTL</v>
      </c>
      <c r="I754" s="69" t="str">
        <f>IFERROR(INDEX(DM_NGHIEP_VU!D:D,MATCH(J754&amp;K754,DM_NGHIEP_VU!G:G,0)),"")</f>
        <v>Xuất kho - xuất bán ghi nhận doanh thu</v>
      </c>
      <c r="J754" s="29" t="s">
        <v>4492</v>
      </c>
      <c r="K754" s="29" t="s">
        <v>4977</v>
      </c>
      <c r="L754" s="26">
        <v>494</v>
      </c>
      <c r="M754" s="26" t="s">
        <v>4547</v>
      </c>
      <c r="N754" s="26">
        <v>274500</v>
      </c>
      <c r="O754" s="7">
        <f t="shared" si="36"/>
        <v>135603000</v>
      </c>
      <c r="P754" s="52">
        <v>0.08</v>
      </c>
      <c r="Q754" s="7">
        <f t="shared" si="37"/>
        <v>10848240</v>
      </c>
      <c r="R754" s="7">
        <f t="shared" si="38"/>
        <v>146451240</v>
      </c>
      <c r="S754" s="23" t="s">
        <v>4561</v>
      </c>
      <c r="T754" s="23"/>
      <c r="U754" s="23"/>
      <c r="V754" s="23"/>
      <c r="W754" s="74"/>
    </row>
    <row r="755" spans="1:23" x14ac:dyDescent="0.25">
      <c r="A755" s="81">
        <v>45292</v>
      </c>
      <c r="B755" s="6" t="s">
        <v>2710</v>
      </c>
      <c r="C755" s="100" t="s">
        <v>5418</v>
      </c>
      <c r="D755" s="21" t="s">
        <v>4951</v>
      </c>
      <c r="E755" s="23" t="s">
        <v>203</v>
      </c>
      <c r="F755" s="27" t="str">
        <f>IF(E755="","",INDEX(DM_HANG_HOA!B:B,MATCH(E755,DM_HANG_HOA!A:A,0)))</f>
        <v>Ty Pin post/Line post 24Kv- 35Kv, M20 dài 180mm</v>
      </c>
      <c r="G755" s="26" t="s">
        <v>5245</v>
      </c>
      <c r="H755" s="27" t="str">
        <f>IF(G755="","",INDEX(DM_DOI_TUONG!C:C,MATCH(G755,DM_DOI_TUONG!B:B,0)))</f>
        <v>Công Ty TNHH Sản Xuất Thương Mại  Điện Sài Gòn TTL</v>
      </c>
      <c r="I755" s="69" t="str">
        <f>IFERROR(INDEX(DM_NGHIEP_VU!D:D,MATCH(J755&amp;K755,DM_NGHIEP_VU!G:G,0)),"")</f>
        <v>Xuất kho - xuất bán ghi nhận doanh thu</v>
      </c>
      <c r="J755" s="29" t="s">
        <v>4492</v>
      </c>
      <c r="K755" s="29" t="s">
        <v>4977</v>
      </c>
      <c r="L755" s="26">
        <v>494</v>
      </c>
      <c r="M755" s="26" t="s">
        <v>4547</v>
      </c>
      <c r="N755" s="26">
        <v>0</v>
      </c>
      <c r="O755" s="7">
        <f t="shared" si="36"/>
        <v>0</v>
      </c>
      <c r="P755" s="52">
        <v>0.08</v>
      </c>
      <c r="Q755" s="7">
        <f t="shared" si="37"/>
        <v>0</v>
      </c>
      <c r="R755" s="7">
        <f t="shared" si="38"/>
        <v>0</v>
      </c>
      <c r="S755" s="23" t="s">
        <v>4561</v>
      </c>
      <c r="T755" s="23"/>
      <c r="U755" s="23"/>
      <c r="V755" s="23"/>
      <c r="W755" s="74"/>
    </row>
    <row r="756" spans="1:23" x14ac:dyDescent="0.25">
      <c r="A756" s="81">
        <v>45292</v>
      </c>
      <c r="B756" s="6" t="s">
        <v>2710</v>
      </c>
      <c r="C756" s="100" t="s">
        <v>5419</v>
      </c>
      <c r="D756" s="21" t="s">
        <v>4951</v>
      </c>
      <c r="E756" s="23" t="s">
        <v>3164</v>
      </c>
      <c r="F756" s="27" t="str">
        <f>IF(E756="","",INDEX(DM_HANG_HOA!B:B,MATCH(E756,DM_HANG_HOA!A:A,0)))</f>
        <v>Pin post/Line post 24Kv- 680, Polymer + kẹp (không ty)</v>
      </c>
      <c r="G756" s="26" t="s">
        <v>5245</v>
      </c>
      <c r="H756" s="27" t="str">
        <f>IF(G756="","",INDEX(DM_DOI_TUONG!C:C,MATCH(G756,DM_DOI_TUONG!B:B,0)))</f>
        <v>Công Ty TNHH Sản Xuất Thương Mại  Điện Sài Gòn TTL</v>
      </c>
      <c r="I756" s="69" t="str">
        <f>IFERROR(INDEX(DM_NGHIEP_VU!D:D,MATCH(J756&amp;K756,DM_NGHIEP_VU!G:G,0)),"")</f>
        <v>Xuất kho - xuất bán ghi nhận doanh thu</v>
      </c>
      <c r="J756" s="29" t="s">
        <v>4492</v>
      </c>
      <c r="K756" s="29" t="s">
        <v>4977</v>
      </c>
      <c r="L756" s="26">
        <v>120</v>
      </c>
      <c r="M756" s="26" t="s">
        <v>4547</v>
      </c>
      <c r="N756" s="26">
        <v>359400</v>
      </c>
      <c r="O756" s="7">
        <f t="shared" si="36"/>
        <v>43128000</v>
      </c>
      <c r="P756" s="52">
        <v>0.08</v>
      </c>
      <c r="Q756" s="7">
        <f t="shared" si="37"/>
        <v>3450240</v>
      </c>
      <c r="R756" s="7">
        <f t="shared" si="38"/>
        <v>46578240</v>
      </c>
      <c r="S756" s="23" t="s">
        <v>4562</v>
      </c>
      <c r="T756" s="23"/>
      <c r="U756" s="23"/>
      <c r="V756" s="23"/>
      <c r="W756" s="74"/>
    </row>
    <row r="757" spans="1:23" x14ac:dyDescent="0.25">
      <c r="A757" s="81">
        <v>45292</v>
      </c>
      <c r="B757" s="6" t="s">
        <v>2710</v>
      </c>
      <c r="C757" s="100" t="s">
        <v>5419</v>
      </c>
      <c r="D757" s="21" t="s">
        <v>4951</v>
      </c>
      <c r="E757" s="23" t="s">
        <v>203</v>
      </c>
      <c r="F757" s="27" t="str">
        <f>IF(E757="","",INDEX(DM_HANG_HOA!B:B,MATCH(E757,DM_HANG_HOA!A:A,0)))</f>
        <v>Ty Pin post/Line post 24Kv- 35Kv, M20 dài 180mm</v>
      </c>
      <c r="G757" s="26" t="s">
        <v>5245</v>
      </c>
      <c r="H757" s="27" t="str">
        <f>IF(G757="","",INDEX(DM_DOI_TUONG!C:C,MATCH(G757,DM_DOI_TUONG!B:B,0)))</f>
        <v>Công Ty TNHH Sản Xuất Thương Mại  Điện Sài Gòn TTL</v>
      </c>
      <c r="I757" s="69" t="str">
        <f>IFERROR(INDEX(DM_NGHIEP_VU!D:D,MATCH(J757&amp;K757,DM_NGHIEP_VU!G:G,0)),"")</f>
        <v>Xuất kho - xuất bán ghi nhận doanh thu</v>
      </c>
      <c r="J757" s="29" t="s">
        <v>4492</v>
      </c>
      <c r="K757" s="29" t="s">
        <v>4977</v>
      </c>
      <c r="L757" s="26">
        <v>120</v>
      </c>
      <c r="M757" s="26" t="s">
        <v>4547</v>
      </c>
      <c r="N757" s="26">
        <v>0</v>
      </c>
      <c r="O757" s="7">
        <f t="shared" si="36"/>
        <v>0</v>
      </c>
      <c r="P757" s="52">
        <v>0.08</v>
      </c>
      <c r="Q757" s="7">
        <f t="shared" si="37"/>
        <v>0</v>
      </c>
      <c r="R757" s="7">
        <f t="shared" si="38"/>
        <v>0</v>
      </c>
      <c r="S757" s="23" t="s">
        <v>4562</v>
      </c>
      <c r="T757" s="23"/>
      <c r="U757" s="23"/>
      <c r="V757" s="23"/>
      <c r="W757" s="74"/>
    </row>
    <row r="758" spans="1:23" x14ac:dyDescent="0.25">
      <c r="A758" s="81">
        <v>45292</v>
      </c>
      <c r="B758" s="6" t="s">
        <v>2710</v>
      </c>
      <c r="C758" s="100" t="s">
        <v>5419</v>
      </c>
      <c r="D758" s="21" t="s">
        <v>4951</v>
      </c>
      <c r="E758" s="23" t="s">
        <v>199</v>
      </c>
      <c r="F758" s="27" t="str">
        <f>IF(E758="","",INDEX(DM_HANG_HOA!B:B,MATCH(E758,DM_HANG_HOA!A:A,0)))</f>
        <v>Pin post/Line post 24Kv- 680, Polymer có kẹp (không ty)</v>
      </c>
      <c r="G758" s="26" t="s">
        <v>5245</v>
      </c>
      <c r="H758" s="27" t="str">
        <f>IF(G758="","",INDEX(DM_DOI_TUONG!C:C,MATCH(G758,DM_DOI_TUONG!B:B,0)))</f>
        <v>Công Ty TNHH Sản Xuất Thương Mại  Điện Sài Gòn TTL</v>
      </c>
      <c r="I758" s="69" t="str">
        <f>IFERROR(INDEX(DM_NGHIEP_VU!D:D,MATCH(J758&amp;K758,DM_NGHIEP_VU!G:G,0)),"")</f>
        <v>Xuất kho - xuất bán ghi nhận doanh thu</v>
      </c>
      <c r="J758" s="29" t="s">
        <v>4492</v>
      </c>
      <c r="K758" s="29" t="s">
        <v>4977</v>
      </c>
      <c r="L758" s="26">
        <v>80</v>
      </c>
      <c r="M758" s="26" t="s">
        <v>4547</v>
      </c>
      <c r="N758" s="26">
        <v>359400</v>
      </c>
      <c r="O758" s="7">
        <f t="shared" si="36"/>
        <v>28752000</v>
      </c>
      <c r="P758" s="52">
        <v>0.08</v>
      </c>
      <c r="Q758" s="7">
        <f t="shared" si="37"/>
        <v>2300160</v>
      </c>
      <c r="R758" s="7">
        <f t="shared" si="38"/>
        <v>31052160</v>
      </c>
      <c r="S758" s="23" t="s">
        <v>4562</v>
      </c>
      <c r="T758" s="23"/>
      <c r="U758" s="23"/>
      <c r="V758" s="23"/>
      <c r="W758" s="74"/>
    </row>
    <row r="759" spans="1:23" x14ac:dyDescent="0.25">
      <c r="A759" s="81">
        <v>45292</v>
      </c>
      <c r="B759" s="6" t="s">
        <v>2710</v>
      </c>
      <c r="C759" s="100" t="s">
        <v>5419</v>
      </c>
      <c r="D759" s="21" t="s">
        <v>4951</v>
      </c>
      <c r="E759" s="23" t="s">
        <v>203</v>
      </c>
      <c r="F759" s="27" t="str">
        <f>IF(E759="","",INDEX(DM_HANG_HOA!B:B,MATCH(E759,DM_HANG_HOA!A:A,0)))</f>
        <v>Ty Pin post/Line post 24Kv- 35Kv, M20 dài 180mm</v>
      </c>
      <c r="G759" s="26" t="s">
        <v>5245</v>
      </c>
      <c r="H759" s="27" t="str">
        <f>IF(G759="","",INDEX(DM_DOI_TUONG!C:C,MATCH(G759,DM_DOI_TUONG!B:B,0)))</f>
        <v>Công Ty TNHH Sản Xuất Thương Mại  Điện Sài Gòn TTL</v>
      </c>
      <c r="I759" s="69" t="str">
        <f>IFERROR(INDEX(DM_NGHIEP_VU!D:D,MATCH(J759&amp;K759,DM_NGHIEP_VU!G:G,0)),"")</f>
        <v>Xuất kho - xuất bán ghi nhận doanh thu</v>
      </c>
      <c r="J759" s="29" t="s">
        <v>4492</v>
      </c>
      <c r="K759" s="29" t="s">
        <v>4977</v>
      </c>
      <c r="L759" s="26">
        <v>80</v>
      </c>
      <c r="M759" s="26" t="s">
        <v>4547</v>
      </c>
      <c r="N759" s="26">
        <v>0</v>
      </c>
      <c r="O759" s="7">
        <f t="shared" si="36"/>
        <v>0</v>
      </c>
      <c r="P759" s="52">
        <v>0.08</v>
      </c>
      <c r="Q759" s="7">
        <f t="shared" si="37"/>
        <v>0</v>
      </c>
      <c r="R759" s="7">
        <f t="shared" si="38"/>
        <v>0</v>
      </c>
      <c r="S759" s="23" t="s">
        <v>4562</v>
      </c>
      <c r="T759" s="23"/>
      <c r="U759" s="23"/>
      <c r="V759" s="23"/>
      <c r="W759" s="74"/>
    </row>
    <row r="760" spans="1:23" x14ac:dyDescent="0.25">
      <c r="A760" s="81">
        <v>45292</v>
      </c>
      <c r="B760" s="6" t="s">
        <v>2710</v>
      </c>
      <c r="C760" s="100" t="s">
        <v>5419</v>
      </c>
      <c r="D760" s="21" t="s">
        <v>4951</v>
      </c>
      <c r="E760" s="23" t="s">
        <v>3502</v>
      </c>
      <c r="F760" s="27" t="str">
        <f>IF(E760="","",INDEX(DM_HANG_HOA!B:B,MATCH(E760,DM_HANG_HOA!A:A,0)))</f>
        <v>Boulon inox 8 x 50 ( boulon các loại )</v>
      </c>
      <c r="G760" s="26" t="s">
        <v>5245</v>
      </c>
      <c r="H760" s="27" t="str">
        <f>IF(G760="","",INDEX(DM_DOI_TUONG!C:C,MATCH(G760,DM_DOI_TUONG!B:B,0)))</f>
        <v>Công Ty TNHH Sản Xuất Thương Mại  Điện Sài Gòn TTL</v>
      </c>
      <c r="I760" s="69" t="str">
        <f>IFERROR(INDEX(DM_NGHIEP_VU!D:D,MATCH(J760&amp;K760,DM_NGHIEP_VU!G:G,0)),"")</f>
        <v>Xuất kho - xuất bán ghi nhận doanh thu</v>
      </c>
      <c r="J760" s="29" t="s">
        <v>4492</v>
      </c>
      <c r="K760" s="29" t="s">
        <v>4977</v>
      </c>
      <c r="L760" s="26">
        <v>320</v>
      </c>
      <c r="M760" s="26" t="s">
        <v>4547</v>
      </c>
      <c r="N760" s="26">
        <v>0</v>
      </c>
      <c r="O760" s="7">
        <f t="shared" si="36"/>
        <v>0</v>
      </c>
      <c r="P760" s="52">
        <v>0.08</v>
      </c>
      <c r="Q760" s="7">
        <f t="shared" si="37"/>
        <v>0</v>
      </c>
      <c r="R760" s="7">
        <f t="shared" si="38"/>
        <v>0</v>
      </c>
      <c r="S760" s="23" t="s">
        <v>4562</v>
      </c>
      <c r="T760" s="23"/>
      <c r="U760" s="23"/>
      <c r="V760" s="23"/>
      <c r="W760" s="74"/>
    </row>
    <row r="761" spans="1:23" x14ac:dyDescent="0.25">
      <c r="A761" s="81">
        <v>45292</v>
      </c>
      <c r="B761" s="6" t="s">
        <v>2710</v>
      </c>
      <c r="C761" s="100" t="s">
        <v>5419</v>
      </c>
      <c r="D761" s="21" t="s">
        <v>4951</v>
      </c>
      <c r="E761" s="23" t="s">
        <v>195</v>
      </c>
      <c r="F761" s="27" t="str">
        <f>IF(E761="","",INDEX(DM_HANG_HOA!B:B,MATCH(E761,DM_HANG_HOA!A:A,0)))</f>
        <v>Pin post/Line post 24Kv- 680, Polymer (không ty)</v>
      </c>
      <c r="G761" s="26" t="s">
        <v>5245</v>
      </c>
      <c r="H761" s="27" t="str">
        <f>IF(G761="","",INDEX(DM_DOI_TUONG!C:C,MATCH(G761,DM_DOI_TUONG!B:B,0)))</f>
        <v>Công Ty TNHH Sản Xuất Thương Mại  Điện Sài Gòn TTL</v>
      </c>
      <c r="I761" s="69" t="str">
        <f>IFERROR(INDEX(DM_NGHIEP_VU!D:D,MATCH(J761&amp;K761,DM_NGHIEP_VU!G:G,0)),"")</f>
        <v>Xuất kho - xuất bán ghi nhận doanh thu</v>
      </c>
      <c r="J761" s="29" t="s">
        <v>4492</v>
      </c>
      <c r="K761" s="29" t="s">
        <v>4977</v>
      </c>
      <c r="L761" s="26">
        <v>30</v>
      </c>
      <c r="M761" s="26" t="s">
        <v>4547</v>
      </c>
      <c r="N761" s="26">
        <v>305300</v>
      </c>
      <c r="O761" s="7">
        <f t="shared" si="36"/>
        <v>9159000</v>
      </c>
      <c r="P761" s="52">
        <v>0.08</v>
      </c>
      <c r="Q761" s="7">
        <f t="shared" si="37"/>
        <v>732720</v>
      </c>
      <c r="R761" s="7">
        <f t="shared" si="38"/>
        <v>9891720</v>
      </c>
      <c r="S761" s="23" t="s">
        <v>4562</v>
      </c>
      <c r="T761" s="23"/>
      <c r="U761" s="23"/>
      <c r="V761" s="23"/>
      <c r="W761" s="74"/>
    </row>
    <row r="762" spans="1:23" x14ac:dyDescent="0.25">
      <c r="A762" s="81">
        <v>45292</v>
      </c>
      <c r="B762" s="6" t="s">
        <v>2710</v>
      </c>
      <c r="C762" s="100" t="s">
        <v>5419</v>
      </c>
      <c r="D762" s="21" t="s">
        <v>4951</v>
      </c>
      <c r="E762" s="23" t="s">
        <v>203</v>
      </c>
      <c r="F762" s="27" t="str">
        <f>IF(E762="","",INDEX(DM_HANG_HOA!B:B,MATCH(E762,DM_HANG_HOA!A:A,0)))</f>
        <v>Ty Pin post/Line post 24Kv- 35Kv, M20 dài 180mm</v>
      </c>
      <c r="G762" s="26" t="s">
        <v>5245</v>
      </c>
      <c r="H762" s="27" t="str">
        <f>IF(G762="","",INDEX(DM_DOI_TUONG!C:C,MATCH(G762,DM_DOI_TUONG!B:B,0)))</f>
        <v>Công Ty TNHH Sản Xuất Thương Mại  Điện Sài Gòn TTL</v>
      </c>
      <c r="I762" s="69" t="str">
        <f>IFERROR(INDEX(DM_NGHIEP_VU!D:D,MATCH(J762&amp;K762,DM_NGHIEP_VU!G:G,0)),"")</f>
        <v>Xuất kho - xuất bán ghi nhận doanh thu</v>
      </c>
      <c r="J762" s="29" t="s">
        <v>4492</v>
      </c>
      <c r="K762" s="29" t="s">
        <v>4977</v>
      </c>
      <c r="L762" s="26">
        <v>30</v>
      </c>
      <c r="M762" s="26" t="s">
        <v>4547</v>
      </c>
      <c r="N762" s="26">
        <v>0</v>
      </c>
      <c r="O762" s="7">
        <f t="shared" si="36"/>
        <v>0</v>
      </c>
      <c r="P762" s="52">
        <v>0.08</v>
      </c>
      <c r="Q762" s="7">
        <f t="shared" si="37"/>
        <v>0</v>
      </c>
      <c r="R762" s="7">
        <f t="shared" si="38"/>
        <v>0</v>
      </c>
      <c r="S762" s="23" t="s">
        <v>4562</v>
      </c>
      <c r="T762" s="23"/>
      <c r="U762" s="23"/>
      <c r="V762" s="23"/>
      <c r="W762" s="74"/>
    </row>
    <row r="763" spans="1:23" x14ac:dyDescent="0.25">
      <c r="A763" s="81">
        <v>45292</v>
      </c>
      <c r="B763" s="6" t="s">
        <v>2710</v>
      </c>
      <c r="C763" s="100" t="s">
        <v>5419</v>
      </c>
      <c r="D763" s="21" t="s">
        <v>4951</v>
      </c>
      <c r="E763" s="23" t="s">
        <v>190</v>
      </c>
      <c r="F763" s="27" t="str">
        <f>IF(E763="","",INDEX(DM_HANG_HOA!B:B,MATCH(E763,DM_HANG_HOA!A:A,0)))</f>
        <v>Chuỗi treo 24Kv - 70KN, Polymer</v>
      </c>
      <c r="G763" s="26" t="s">
        <v>5245</v>
      </c>
      <c r="H763" s="27" t="str">
        <f>IF(G763="","",INDEX(DM_DOI_TUONG!C:C,MATCH(G763,DM_DOI_TUONG!B:B,0)))</f>
        <v>Công Ty TNHH Sản Xuất Thương Mại  Điện Sài Gòn TTL</v>
      </c>
      <c r="I763" s="69" t="str">
        <f>IFERROR(INDEX(DM_NGHIEP_VU!D:D,MATCH(J763&amp;K763,DM_NGHIEP_VU!G:G,0)),"")</f>
        <v>Xuất kho - xuất bán ghi nhận doanh thu</v>
      </c>
      <c r="J763" s="29" t="s">
        <v>4492</v>
      </c>
      <c r="K763" s="29" t="s">
        <v>4977</v>
      </c>
      <c r="L763" s="26">
        <v>50</v>
      </c>
      <c r="M763" s="26" t="s">
        <v>4547</v>
      </c>
      <c r="N763" s="26">
        <v>229100</v>
      </c>
      <c r="O763" s="7">
        <f t="shared" si="36"/>
        <v>11455000</v>
      </c>
      <c r="P763" s="52">
        <v>0.08</v>
      </c>
      <c r="Q763" s="7">
        <f t="shared" si="37"/>
        <v>916400</v>
      </c>
      <c r="R763" s="7">
        <f t="shared" si="38"/>
        <v>12371400</v>
      </c>
      <c r="S763" s="23" t="s">
        <v>4562</v>
      </c>
      <c r="T763" s="23"/>
      <c r="U763" s="23"/>
      <c r="V763" s="23"/>
      <c r="W763" s="74"/>
    </row>
    <row r="764" spans="1:23" x14ac:dyDescent="0.25">
      <c r="A764" s="81">
        <v>45292</v>
      </c>
      <c r="B764" s="6" t="s">
        <v>2710</v>
      </c>
      <c r="C764" s="100" t="s">
        <v>5420</v>
      </c>
      <c r="D764" s="21" t="s">
        <v>4951</v>
      </c>
      <c r="E764" s="23" t="s">
        <v>1165</v>
      </c>
      <c r="F764" s="27" t="str">
        <f>IF(E764="","",INDEX(DM_HANG_HOA!B:B,MATCH(E764,DM_HANG_HOA!A:A,0)))</f>
        <v>Cosse ép Cu-Al  185mm2-2N-TA dài 151mm chiều dài ép dây 52mm</v>
      </c>
      <c r="G764" s="26" t="s">
        <v>5245</v>
      </c>
      <c r="H764" s="27" t="str">
        <f>IF(G764="","",INDEX(DM_DOI_TUONG!C:C,MATCH(G764,DM_DOI_TUONG!B:B,0)))</f>
        <v>Công Ty TNHH Sản Xuất Thương Mại  Điện Sài Gòn TTL</v>
      </c>
      <c r="I764" s="69" t="str">
        <f>IFERROR(INDEX(DM_NGHIEP_VU!D:D,MATCH(J764&amp;K764,DM_NGHIEP_VU!G:G,0)),"")</f>
        <v>Xuất kho - xuất bán ghi nhận doanh thu</v>
      </c>
      <c r="J764" s="29" t="s">
        <v>4492</v>
      </c>
      <c r="K764" s="29" t="s">
        <v>4977</v>
      </c>
      <c r="L764" s="26">
        <v>10</v>
      </c>
      <c r="M764" s="26" t="s">
        <v>4547</v>
      </c>
      <c r="N764" s="26">
        <v>141300</v>
      </c>
      <c r="O764" s="7">
        <f t="shared" si="36"/>
        <v>1413000</v>
      </c>
      <c r="P764" s="52">
        <v>0.1</v>
      </c>
      <c r="Q764" s="7">
        <f t="shared" si="37"/>
        <v>141300</v>
      </c>
      <c r="R764" s="7">
        <f t="shared" si="38"/>
        <v>1554300</v>
      </c>
      <c r="S764" s="23" t="s">
        <v>4563</v>
      </c>
      <c r="T764" s="23"/>
      <c r="U764" s="23"/>
      <c r="V764" s="23"/>
      <c r="W764" s="74"/>
    </row>
    <row r="765" spans="1:23" x14ac:dyDescent="0.25">
      <c r="A765" s="81">
        <v>45292</v>
      </c>
      <c r="B765" s="6" t="s">
        <v>2710</v>
      </c>
      <c r="C765" s="100" t="s">
        <v>5420</v>
      </c>
      <c r="D765" s="21" t="s">
        <v>4951</v>
      </c>
      <c r="E765" s="23" t="s">
        <v>1169</v>
      </c>
      <c r="F765" s="27" t="str">
        <f>IF(E765="","",INDEX(DM_HANG_HOA!B:B,MATCH(E765,DM_HANG_HOA!A:A,0)))</f>
        <v>Cosse ép Cu-Al  240mm2-2N-TA dài 160mm chiều dài ép dây 58mm</v>
      </c>
      <c r="G765" s="26" t="s">
        <v>5245</v>
      </c>
      <c r="H765" s="27" t="str">
        <f>IF(G765="","",INDEX(DM_DOI_TUONG!C:C,MATCH(G765,DM_DOI_TUONG!B:B,0)))</f>
        <v>Công Ty TNHH Sản Xuất Thương Mại  Điện Sài Gòn TTL</v>
      </c>
      <c r="I765" s="69" t="str">
        <f>IFERROR(INDEX(DM_NGHIEP_VU!D:D,MATCH(J765&amp;K765,DM_NGHIEP_VU!G:G,0)),"")</f>
        <v>Xuất kho - xuất bán ghi nhận doanh thu</v>
      </c>
      <c r="J765" s="29" t="s">
        <v>4492</v>
      </c>
      <c r="K765" s="29" t="s">
        <v>4977</v>
      </c>
      <c r="L765" s="26">
        <v>25</v>
      </c>
      <c r="M765" s="26" t="s">
        <v>4547</v>
      </c>
      <c r="N765" s="26">
        <v>189300</v>
      </c>
      <c r="O765" s="7">
        <f t="shared" si="36"/>
        <v>4732500</v>
      </c>
      <c r="P765" s="52">
        <v>0.1</v>
      </c>
      <c r="Q765" s="7">
        <f t="shared" si="37"/>
        <v>473250</v>
      </c>
      <c r="R765" s="7">
        <f t="shared" si="38"/>
        <v>5205750</v>
      </c>
      <c r="S765" s="23" t="s">
        <v>4563</v>
      </c>
      <c r="T765" s="23"/>
      <c r="U765" s="23"/>
      <c r="V765" s="23"/>
      <c r="W765" s="74"/>
    </row>
    <row r="766" spans="1:23" x14ac:dyDescent="0.25">
      <c r="A766" s="81">
        <v>45292</v>
      </c>
      <c r="B766" s="6" t="s">
        <v>2710</v>
      </c>
      <c r="C766" s="100" t="s">
        <v>5420</v>
      </c>
      <c r="D766" s="21" t="s">
        <v>4951</v>
      </c>
      <c r="E766" s="23" t="s">
        <v>1444</v>
      </c>
      <c r="F766" s="27" t="str">
        <f>IF(E766="","",INDEX(DM_HANG_HOA!B:B,MATCH(E766,DM_HANG_HOA!A:A,0)))</f>
        <v>Cosse ép Cu 185mm2-2N dài 151mm chiều dài ép dây 52mm</v>
      </c>
      <c r="G766" s="26" t="s">
        <v>5245</v>
      </c>
      <c r="H766" s="27" t="str">
        <f>IF(G766="","",INDEX(DM_DOI_TUONG!C:C,MATCH(G766,DM_DOI_TUONG!B:B,0)))</f>
        <v>Công Ty TNHH Sản Xuất Thương Mại  Điện Sài Gòn TTL</v>
      </c>
      <c r="I766" s="69" t="str">
        <f>IFERROR(INDEX(DM_NGHIEP_VU!D:D,MATCH(J766&amp;K766,DM_NGHIEP_VU!G:G,0)),"")</f>
        <v>Xuất kho - xuất bán ghi nhận doanh thu</v>
      </c>
      <c r="J766" s="29" t="s">
        <v>4492</v>
      </c>
      <c r="K766" s="29" t="s">
        <v>4977</v>
      </c>
      <c r="L766" s="26">
        <v>10</v>
      </c>
      <c r="M766" s="26" t="s">
        <v>4547</v>
      </c>
      <c r="N766" s="26">
        <v>157000</v>
      </c>
      <c r="O766" s="7">
        <f t="shared" si="36"/>
        <v>1570000</v>
      </c>
      <c r="P766" s="52">
        <v>0.1</v>
      </c>
      <c r="Q766" s="7">
        <f t="shared" si="37"/>
        <v>157000</v>
      </c>
      <c r="R766" s="7">
        <f t="shared" si="38"/>
        <v>1727000</v>
      </c>
      <c r="S766" s="23" t="s">
        <v>4563</v>
      </c>
      <c r="T766" s="23"/>
      <c r="U766" s="23"/>
      <c r="V766" s="23"/>
      <c r="W766" s="74"/>
    </row>
    <row r="767" spans="1:23" x14ac:dyDescent="0.25">
      <c r="A767" s="81">
        <v>45292</v>
      </c>
      <c r="B767" s="6" t="s">
        <v>2710</v>
      </c>
      <c r="C767" s="100" t="s">
        <v>5420</v>
      </c>
      <c r="D767" s="21" t="s">
        <v>4951</v>
      </c>
      <c r="E767" s="23" t="s">
        <v>1450</v>
      </c>
      <c r="F767" s="27" t="str">
        <f>IF(E767="","",INDEX(DM_HANG_HOA!B:B,MATCH(E767,DM_HANG_HOA!A:A,0)))</f>
        <v>Cosse ép Cu 240mm2-2N dài 160mm chiều dài ép dây 58mm</v>
      </c>
      <c r="G767" s="26" t="s">
        <v>5245</v>
      </c>
      <c r="H767" s="27" t="str">
        <f>IF(G767="","",INDEX(DM_DOI_TUONG!C:C,MATCH(G767,DM_DOI_TUONG!B:B,0)))</f>
        <v>Công Ty TNHH Sản Xuất Thương Mại  Điện Sài Gòn TTL</v>
      </c>
      <c r="I767" s="69" t="str">
        <f>IFERROR(INDEX(DM_NGHIEP_VU!D:D,MATCH(J767&amp;K767,DM_NGHIEP_VU!G:G,0)),"")</f>
        <v>Xuất kho - xuất bán ghi nhận doanh thu</v>
      </c>
      <c r="J767" s="29" t="s">
        <v>4492</v>
      </c>
      <c r="K767" s="29" t="s">
        <v>4977</v>
      </c>
      <c r="L767" s="26">
        <v>20</v>
      </c>
      <c r="M767" s="26" t="s">
        <v>4547</v>
      </c>
      <c r="N767" s="26">
        <v>207000</v>
      </c>
      <c r="O767" s="7">
        <f t="shared" si="36"/>
        <v>4140000</v>
      </c>
      <c r="P767" s="52">
        <v>0.1</v>
      </c>
      <c r="Q767" s="7">
        <f t="shared" si="37"/>
        <v>414000</v>
      </c>
      <c r="R767" s="7">
        <f t="shared" si="38"/>
        <v>4554000</v>
      </c>
      <c r="S767" s="23" t="s">
        <v>4563</v>
      </c>
      <c r="T767" s="23"/>
      <c r="U767" s="23"/>
      <c r="V767" s="23"/>
      <c r="W767" s="74"/>
    </row>
    <row r="768" spans="1:23" x14ac:dyDescent="0.25">
      <c r="A768" s="81">
        <v>45292</v>
      </c>
      <c r="B768" s="6" t="s">
        <v>2710</v>
      </c>
      <c r="C768" s="100" t="s">
        <v>5420</v>
      </c>
      <c r="D768" s="21" t="s">
        <v>4951</v>
      </c>
      <c r="E768" s="23" t="s">
        <v>1424</v>
      </c>
      <c r="F768" s="27" t="str">
        <f>IF(E768="","",INDEX(DM_HANG_HOA!B:B,MATCH(E768,DM_HANG_HOA!A:A,0)))</f>
        <v>Cosse ép Cu 50mm2-2N dài 109mm chiều dài ép dây 36mm</v>
      </c>
      <c r="G768" s="26" t="s">
        <v>5245</v>
      </c>
      <c r="H768" s="27" t="str">
        <f>IF(G768="","",INDEX(DM_DOI_TUONG!C:C,MATCH(G768,DM_DOI_TUONG!B:B,0)))</f>
        <v>Công Ty TNHH Sản Xuất Thương Mại  Điện Sài Gòn TTL</v>
      </c>
      <c r="I768" s="69" t="str">
        <f>IFERROR(INDEX(DM_NGHIEP_VU!D:D,MATCH(J768&amp;K768,DM_NGHIEP_VU!G:G,0)),"")</f>
        <v>Xuất kho - xuất bán ghi nhận doanh thu</v>
      </c>
      <c r="J768" s="29" t="s">
        <v>4492</v>
      </c>
      <c r="K768" s="29" t="s">
        <v>4977</v>
      </c>
      <c r="L768" s="26">
        <v>20</v>
      </c>
      <c r="M768" s="26" t="s">
        <v>4547</v>
      </c>
      <c r="N768" s="26">
        <v>32800</v>
      </c>
      <c r="O768" s="7">
        <f t="shared" si="36"/>
        <v>656000</v>
      </c>
      <c r="P768" s="52">
        <v>0.1</v>
      </c>
      <c r="Q768" s="7">
        <f t="shared" si="37"/>
        <v>65600</v>
      </c>
      <c r="R768" s="7">
        <f t="shared" si="38"/>
        <v>721600</v>
      </c>
      <c r="S768" s="23" t="s">
        <v>4563</v>
      </c>
      <c r="T768" s="23"/>
      <c r="U768" s="23"/>
      <c r="V768" s="23"/>
      <c r="W768" s="74"/>
    </row>
    <row r="769" spans="1:23" x14ac:dyDescent="0.25">
      <c r="A769" s="81">
        <v>45292</v>
      </c>
      <c r="B769" s="6" t="s">
        <v>2710</v>
      </c>
      <c r="C769" s="100" t="s">
        <v>5420</v>
      </c>
      <c r="D769" s="21" t="s">
        <v>4951</v>
      </c>
      <c r="E769" s="23" t="s">
        <v>1223</v>
      </c>
      <c r="F769" s="27" t="str">
        <f>IF(E769="","",INDEX(DM_HANG_HOA!B:B,MATCH(E769,DM_HANG_HOA!A:A,0)))</f>
        <v>Nối ép đồng nhôm WR-815</v>
      </c>
      <c r="G769" s="26" t="s">
        <v>5245</v>
      </c>
      <c r="H769" s="27" t="str">
        <f>IF(G769="","",INDEX(DM_DOI_TUONG!C:C,MATCH(G769,DM_DOI_TUONG!B:B,0)))</f>
        <v>Công Ty TNHH Sản Xuất Thương Mại  Điện Sài Gòn TTL</v>
      </c>
      <c r="I769" s="69" t="str">
        <f>IFERROR(INDEX(DM_NGHIEP_VU!D:D,MATCH(J769&amp;K769,DM_NGHIEP_VU!G:G,0)),"")</f>
        <v>Xuất kho - xuất bán ghi nhận doanh thu</v>
      </c>
      <c r="J769" s="29" t="s">
        <v>4492</v>
      </c>
      <c r="K769" s="29" t="s">
        <v>4977</v>
      </c>
      <c r="L769" s="26">
        <v>250</v>
      </c>
      <c r="M769" s="26" t="s">
        <v>4547</v>
      </c>
      <c r="N769" s="26">
        <v>27200</v>
      </c>
      <c r="O769" s="7">
        <f t="shared" si="36"/>
        <v>6800000</v>
      </c>
      <c r="P769" s="52">
        <v>0.1</v>
      </c>
      <c r="Q769" s="7">
        <f t="shared" si="37"/>
        <v>680000</v>
      </c>
      <c r="R769" s="7">
        <f t="shared" si="38"/>
        <v>7480000</v>
      </c>
      <c r="S769" s="23" t="s">
        <v>4563</v>
      </c>
      <c r="T769" s="23"/>
      <c r="U769" s="23"/>
      <c r="V769" s="23"/>
      <c r="W769" s="74"/>
    </row>
    <row r="770" spans="1:23" x14ac:dyDescent="0.25">
      <c r="A770" s="81">
        <v>45292</v>
      </c>
      <c r="B770" s="6" t="s">
        <v>2710</v>
      </c>
      <c r="C770" s="100" t="s">
        <v>5420</v>
      </c>
      <c r="D770" s="21" t="s">
        <v>4951</v>
      </c>
      <c r="E770" s="23" t="s">
        <v>1229</v>
      </c>
      <c r="F770" s="27" t="str">
        <f>IF(E770="","",INDEX(DM_HANG_HOA!B:B,MATCH(E770,DM_HANG_HOA!A:A,0)))</f>
        <v>Nối ép đồng nhôm WR-929</v>
      </c>
      <c r="G770" s="26" t="s">
        <v>5245</v>
      </c>
      <c r="H770" s="27" t="str">
        <f>IF(G770="","",INDEX(DM_DOI_TUONG!C:C,MATCH(G770,DM_DOI_TUONG!B:B,0)))</f>
        <v>Công Ty TNHH Sản Xuất Thương Mại  Điện Sài Gòn TTL</v>
      </c>
      <c r="I770" s="69" t="str">
        <f>IFERROR(INDEX(DM_NGHIEP_VU!D:D,MATCH(J770&amp;K770,DM_NGHIEP_VU!G:G,0)),"")</f>
        <v>Xuất kho - xuất bán ghi nhận doanh thu</v>
      </c>
      <c r="J770" s="29" t="s">
        <v>4492</v>
      </c>
      <c r="K770" s="29" t="s">
        <v>4977</v>
      </c>
      <c r="L770" s="26">
        <v>98</v>
      </c>
      <c r="M770" s="26" t="s">
        <v>4547</v>
      </c>
      <c r="N770" s="26">
        <v>44000</v>
      </c>
      <c r="O770" s="7">
        <f t="shared" si="36"/>
        <v>4312000</v>
      </c>
      <c r="P770" s="52">
        <v>0.1</v>
      </c>
      <c r="Q770" s="7">
        <f t="shared" si="37"/>
        <v>431200</v>
      </c>
      <c r="R770" s="7">
        <f t="shared" si="38"/>
        <v>4743200</v>
      </c>
      <c r="S770" s="23" t="s">
        <v>4563</v>
      </c>
      <c r="T770" s="23"/>
      <c r="U770" s="23"/>
      <c r="V770" s="23"/>
      <c r="W770" s="74"/>
    </row>
    <row r="771" spans="1:23" x14ac:dyDescent="0.25">
      <c r="A771" s="81">
        <v>45292</v>
      </c>
      <c r="B771" s="6" t="s">
        <v>2710</v>
      </c>
      <c r="C771" s="100" t="s">
        <v>5420</v>
      </c>
      <c r="D771" s="21" t="s">
        <v>4951</v>
      </c>
      <c r="E771" s="23" t="s">
        <v>1622</v>
      </c>
      <c r="F771" s="27" t="str">
        <f>IF(E771="","",INDEX(DM_HANG_HOA!B:B,MATCH(E771,DM_HANG_HOA!A:A,0)))</f>
        <v>Ống nối ON-ACSR 120mm2 (ống nhôm dài 520mm, ống sắt dài 150mm)</v>
      </c>
      <c r="G771" s="26" t="s">
        <v>5245</v>
      </c>
      <c r="H771" s="27" t="str">
        <f>IF(G771="","",INDEX(DM_DOI_TUONG!C:C,MATCH(G771,DM_DOI_TUONG!B:B,0)))</f>
        <v>Công Ty TNHH Sản Xuất Thương Mại  Điện Sài Gòn TTL</v>
      </c>
      <c r="I771" s="69" t="str">
        <f>IFERROR(INDEX(DM_NGHIEP_VU!D:D,MATCH(J771&amp;K771,DM_NGHIEP_VU!G:G,0)),"")</f>
        <v>Xuất kho - xuất bán ghi nhận doanh thu</v>
      </c>
      <c r="J771" s="29" t="s">
        <v>4492</v>
      </c>
      <c r="K771" s="29" t="s">
        <v>4977</v>
      </c>
      <c r="L771" s="26">
        <v>20</v>
      </c>
      <c r="M771" s="26" t="s">
        <v>4547</v>
      </c>
      <c r="N771" s="26">
        <v>103200</v>
      </c>
      <c r="O771" s="7">
        <f t="shared" si="36"/>
        <v>2064000</v>
      </c>
      <c r="P771" s="52">
        <v>0.1</v>
      </c>
      <c r="Q771" s="7">
        <f t="shared" si="37"/>
        <v>206400</v>
      </c>
      <c r="R771" s="7">
        <f t="shared" si="38"/>
        <v>2270400</v>
      </c>
      <c r="S771" s="23" t="s">
        <v>4563</v>
      </c>
      <c r="T771" s="23"/>
      <c r="U771" s="23"/>
      <c r="V771" s="23"/>
      <c r="W771" s="74"/>
    </row>
    <row r="772" spans="1:23" x14ac:dyDescent="0.25">
      <c r="A772" s="81">
        <v>45292</v>
      </c>
      <c r="B772" s="6" t="s">
        <v>2710</v>
      </c>
      <c r="C772" s="100" t="s">
        <v>5420</v>
      </c>
      <c r="D772" s="21" t="s">
        <v>4951</v>
      </c>
      <c r="E772" s="23" t="s">
        <v>1626</v>
      </c>
      <c r="F772" s="27" t="str">
        <f>IF(E772="","",INDEX(DM_HANG_HOA!B:B,MATCH(E772,DM_HANG_HOA!A:A,0)))</f>
        <v>Ống nối ON-ACSR 185mm2 (ống nhôm dài 620mm, ống sắt dài 200mm)</v>
      </c>
      <c r="G772" s="26" t="s">
        <v>5245</v>
      </c>
      <c r="H772" s="27" t="str">
        <f>IF(G772="","",INDEX(DM_DOI_TUONG!C:C,MATCH(G772,DM_DOI_TUONG!B:B,0)))</f>
        <v>Công Ty TNHH Sản Xuất Thương Mại  Điện Sài Gòn TTL</v>
      </c>
      <c r="I772" s="69" t="str">
        <f>IFERROR(INDEX(DM_NGHIEP_VU!D:D,MATCH(J772&amp;K772,DM_NGHIEP_VU!G:G,0)),"")</f>
        <v>Xuất kho - xuất bán ghi nhận doanh thu</v>
      </c>
      <c r="J772" s="29" t="s">
        <v>4492</v>
      </c>
      <c r="K772" s="29" t="s">
        <v>4977</v>
      </c>
      <c r="L772" s="26">
        <v>50</v>
      </c>
      <c r="M772" s="26" t="s">
        <v>4547</v>
      </c>
      <c r="N772" s="26">
        <v>161300</v>
      </c>
      <c r="O772" s="7">
        <f t="shared" si="36"/>
        <v>8065000</v>
      </c>
      <c r="P772" s="52">
        <v>0.1</v>
      </c>
      <c r="Q772" s="7">
        <f t="shared" si="37"/>
        <v>806500</v>
      </c>
      <c r="R772" s="7">
        <f t="shared" si="38"/>
        <v>8871500</v>
      </c>
      <c r="S772" s="23" t="s">
        <v>4563</v>
      </c>
      <c r="T772" s="23"/>
      <c r="U772" s="23"/>
      <c r="V772" s="23"/>
      <c r="W772" s="74"/>
    </row>
    <row r="773" spans="1:23" x14ac:dyDescent="0.25">
      <c r="A773" s="81">
        <v>45292</v>
      </c>
      <c r="B773" s="6" t="s">
        <v>2710</v>
      </c>
      <c r="C773" s="100" t="s">
        <v>5420</v>
      </c>
      <c r="D773" s="21" t="s">
        <v>4951</v>
      </c>
      <c r="E773" s="23" t="s">
        <v>1628</v>
      </c>
      <c r="F773" s="27" t="str">
        <f>IF(E773="","",INDEX(DM_HANG_HOA!B:B,MATCH(E773,DM_HANG_HOA!A:A,0)))</f>
        <v>Ống nối ON-ACSR 240mm2 (ống nhôm dài 680mm, ống sắt dài 210mm)</v>
      </c>
      <c r="G773" s="26" t="s">
        <v>5245</v>
      </c>
      <c r="H773" s="27" t="str">
        <f>IF(G773="","",INDEX(DM_DOI_TUONG!C:C,MATCH(G773,DM_DOI_TUONG!B:B,0)))</f>
        <v>Công Ty TNHH Sản Xuất Thương Mại  Điện Sài Gòn TTL</v>
      </c>
      <c r="I773" s="69" t="str">
        <f>IFERROR(INDEX(DM_NGHIEP_VU!D:D,MATCH(J773&amp;K773,DM_NGHIEP_VU!G:G,0)),"")</f>
        <v>Xuất kho - xuất bán ghi nhận doanh thu</v>
      </c>
      <c r="J773" s="29" t="s">
        <v>4492</v>
      </c>
      <c r="K773" s="29" t="s">
        <v>4977</v>
      </c>
      <c r="L773" s="26">
        <v>45</v>
      </c>
      <c r="M773" s="26" t="s">
        <v>4547</v>
      </c>
      <c r="N773" s="26">
        <v>206300</v>
      </c>
      <c r="O773" s="7">
        <f t="shared" si="36"/>
        <v>9283500</v>
      </c>
      <c r="P773" s="52">
        <v>0.1</v>
      </c>
      <c r="Q773" s="7">
        <f t="shared" si="37"/>
        <v>928350</v>
      </c>
      <c r="R773" s="7">
        <f t="shared" si="38"/>
        <v>10211850</v>
      </c>
      <c r="S773" s="23" t="s">
        <v>4563</v>
      </c>
      <c r="T773" s="23"/>
      <c r="U773" s="23"/>
      <c r="V773" s="23"/>
      <c r="W773" s="74"/>
    </row>
    <row r="774" spans="1:23" x14ac:dyDescent="0.25">
      <c r="A774" s="81">
        <v>45292</v>
      </c>
      <c r="B774" s="6" t="s">
        <v>2710</v>
      </c>
      <c r="C774" s="100" t="s">
        <v>5420</v>
      </c>
      <c r="D774" s="21" t="s">
        <v>4951</v>
      </c>
      <c r="E774" s="23" t="s">
        <v>1616</v>
      </c>
      <c r="F774" s="27" t="str">
        <f>IF(E774="","",INDEX(DM_HANG_HOA!B:B,MATCH(E774,DM_HANG_HOA!A:A,0)))</f>
        <v>Ống nối ON-ACSR 50mm2 (ống nhôm dài 390mm, ống sắt dài 120mm)</v>
      </c>
      <c r="G774" s="26" t="s">
        <v>5245</v>
      </c>
      <c r="H774" s="27" t="str">
        <f>IF(G774="","",INDEX(DM_DOI_TUONG!C:C,MATCH(G774,DM_DOI_TUONG!B:B,0)))</f>
        <v>Công Ty TNHH Sản Xuất Thương Mại  Điện Sài Gòn TTL</v>
      </c>
      <c r="I774" s="69" t="str">
        <f>IFERROR(INDEX(DM_NGHIEP_VU!D:D,MATCH(J774&amp;K774,DM_NGHIEP_VU!G:G,0)),"")</f>
        <v>Xuất kho - xuất bán ghi nhận doanh thu</v>
      </c>
      <c r="J774" s="29" t="s">
        <v>4492</v>
      </c>
      <c r="K774" s="29" t="s">
        <v>4977</v>
      </c>
      <c r="L774" s="26">
        <v>50</v>
      </c>
      <c r="M774" s="26" t="s">
        <v>4547</v>
      </c>
      <c r="N774" s="26">
        <v>61500</v>
      </c>
      <c r="O774" s="7">
        <f t="shared" si="36"/>
        <v>3075000</v>
      </c>
      <c r="P774" s="52">
        <v>0.1</v>
      </c>
      <c r="Q774" s="7">
        <f t="shared" si="37"/>
        <v>307500</v>
      </c>
      <c r="R774" s="7">
        <f t="shared" si="38"/>
        <v>3382500</v>
      </c>
      <c r="S774" s="23" t="s">
        <v>4563</v>
      </c>
      <c r="T774" s="23"/>
      <c r="U774" s="23"/>
      <c r="V774" s="23"/>
      <c r="W774" s="74"/>
    </row>
    <row r="775" spans="1:23" x14ac:dyDescent="0.25">
      <c r="A775" s="81">
        <v>45292</v>
      </c>
      <c r="B775" s="6" t="s">
        <v>2710</v>
      </c>
      <c r="C775" s="100" t="s">
        <v>5420</v>
      </c>
      <c r="D775" s="21" t="s">
        <v>4951</v>
      </c>
      <c r="E775" s="23" t="s">
        <v>2519</v>
      </c>
      <c r="F775" s="27" t="str">
        <f>IF(E775="","",INDEX(DM_HANG_HOA!B:B,MATCH(E775,DM_HANG_HOA!A:A,0)))</f>
        <v>Giáp níu dây trần ADG1470, dài 935mm, 14,68 ÷ 16,59mm (120mm2)</v>
      </c>
      <c r="G775" s="26" t="s">
        <v>5245</v>
      </c>
      <c r="H775" s="27" t="str">
        <f>IF(G775="","",INDEX(DM_DOI_TUONG!C:C,MATCH(G775,DM_DOI_TUONG!B:B,0)))</f>
        <v>Công Ty TNHH Sản Xuất Thương Mại  Điện Sài Gòn TTL</v>
      </c>
      <c r="I775" s="69" t="str">
        <f>IFERROR(INDEX(DM_NGHIEP_VU!D:D,MATCH(J775&amp;K775,DM_NGHIEP_VU!G:G,0)),"")</f>
        <v>Xuất kho - xuất bán ghi nhận doanh thu</v>
      </c>
      <c r="J775" s="29" t="s">
        <v>4492</v>
      </c>
      <c r="K775" s="29" t="s">
        <v>4977</v>
      </c>
      <c r="L775" s="26">
        <v>64</v>
      </c>
      <c r="M775" s="26" t="s">
        <v>4547</v>
      </c>
      <c r="N775" s="26">
        <v>93700</v>
      </c>
      <c r="O775" s="7">
        <f t="shared" si="36"/>
        <v>5996800</v>
      </c>
      <c r="P775" s="52">
        <v>0.1</v>
      </c>
      <c r="Q775" s="7">
        <f t="shared" si="37"/>
        <v>599680</v>
      </c>
      <c r="R775" s="7">
        <f t="shared" si="38"/>
        <v>6596480</v>
      </c>
      <c r="S775" s="23" t="s">
        <v>4563</v>
      </c>
      <c r="T775" s="23"/>
      <c r="U775" s="23"/>
      <c r="V775" s="23"/>
      <c r="W775" s="74"/>
    </row>
    <row r="776" spans="1:23" x14ac:dyDescent="0.25">
      <c r="A776" s="81">
        <v>45292</v>
      </c>
      <c r="B776" s="6" t="s">
        <v>2710</v>
      </c>
      <c r="C776" s="100" t="s">
        <v>5420</v>
      </c>
      <c r="D776" s="21" t="s">
        <v>4951</v>
      </c>
      <c r="E776" s="23" t="s">
        <v>2521</v>
      </c>
      <c r="F776" s="27" t="str">
        <f>IF(E776="","",INDEX(DM_HANG_HOA!B:B,MATCH(E776,DM_HANG_HOA!A:A,0)))</f>
        <v>Giáp níu dây trần ADG1880, dài 1215mm, 18,80 ÷ 21,26mm (185mm2)</v>
      </c>
      <c r="G776" s="26" t="s">
        <v>5245</v>
      </c>
      <c r="H776" s="27" t="str">
        <f>IF(G776="","",INDEX(DM_DOI_TUONG!C:C,MATCH(G776,DM_DOI_TUONG!B:B,0)))</f>
        <v>Công Ty TNHH Sản Xuất Thương Mại  Điện Sài Gòn TTL</v>
      </c>
      <c r="I776" s="69" t="str">
        <f>IFERROR(INDEX(DM_NGHIEP_VU!D:D,MATCH(J776&amp;K776,DM_NGHIEP_VU!G:G,0)),"")</f>
        <v>Xuất kho - xuất bán ghi nhận doanh thu</v>
      </c>
      <c r="J776" s="29" t="s">
        <v>4492</v>
      </c>
      <c r="K776" s="29" t="s">
        <v>4977</v>
      </c>
      <c r="L776" s="26">
        <v>165</v>
      </c>
      <c r="M776" s="26" t="s">
        <v>4547</v>
      </c>
      <c r="N776" s="26">
        <v>170600</v>
      </c>
      <c r="O776" s="7">
        <f t="shared" si="36"/>
        <v>28149000</v>
      </c>
      <c r="P776" s="52">
        <v>0.1</v>
      </c>
      <c r="Q776" s="7">
        <f t="shared" si="37"/>
        <v>2814900</v>
      </c>
      <c r="R776" s="7">
        <f t="shared" si="38"/>
        <v>30963900</v>
      </c>
      <c r="S776" s="23" t="s">
        <v>4563</v>
      </c>
      <c r="T776" s="23"/>
      <c r="U776" s="23"/>
      <c r="V776" s="23"/>
      <c r="W776" s="74"/>
    </row>
    <row r="777" spans="1:23" x14ac:dyDescent="0.25">
      <c r="A777" s="81">
        <v>45292</v>
      </c>
      <c r="B777" s="6" t="s">
        <v>2710</v>
      </c>
      <c r="C777" s="100" t="s">
        <v>5420</v>
      </c>
      <c r="D777" s="21" t="s">
        <v>4951</v>
      </c>
      <c r="E777" s="23" t="s">
        <v>2522</v>
      </c>
      <c r="F777" s="27" t="str">
        <f>IF(E777="","",INDEX(DM_HANG_HOA!B:B,MATCH(E777,DM_HANG_HOA!A:A,0)))</f>
        <v>Giáp níu dây trần ADG2130, dài 1330mm, 21,29 ÷ 24,05mm (240mm2)</v>
      </c>
      <c r="G777" s="26" t="s">
        <v>5245</v>
      </c>
      <c r="H777" s="27" t="str">
        <f>IF(G777="","",INDEX(DM_DOI_TUONG!C:C,MATCH(G777,DM_DOI_TUONG!B:B,0)))</f>
        <v>Công Ty TNHH Sản Xuất Thương Mại  Điện Sài Gòn TTL</v>
      </c>
      <c r="I777" s="69" t="str">
        <f>IFERROR(INDEX(DM_NGHIEP_VU!D:D,MATCH(J777&amp;K777,DM_NGHIEP_VU!G:G,0)),"")</f>
        <v>Xuất kho - xuất bán ghi nhận doanh thu</v>
      </c>
      <c r="J777" s="29" t="s">
        <v>4492</v>
      </c>
      <c r="K777" s="29" t="s">
        <v>4977</v>
      </c>
      <c r="L777" s="26">
        <v>115</v>
      </c>
      <c r="M777" s="26" t="s">
        <v>4547</v>
      </c>
      <c r="N777" s="26">
        <v>216400</v>
      </c>
      <c r="O777" s="7">
        <f t="shared" si="36"/>
        <v>24886000</v>
      </c>
      <c r="P777" s="52">
        <v>0.1</v>
      </c>
      <c r="Q777" s="7">
        <f t="shared" si="37"/>
        <v>2488600</v>
      </c>
      <c r="R777" s="7">
        <f t="shared" si="38"/>
        <v>27374600</v>
      </c>
      <c r="S777" s="23" t="s">
        <v>4563</v>
      </c>
      <c r="T777" s="23"/>
      <c r="U777" s="23"/>
      <c r="V777" s="23"/>
      <c r="W777" s="74"/>
    </row>
    <row r="778" spans="1:23" x14ac:dyDescent="0.25">
      <c r="A778" s="81">
        <v>45292</v>
      </c>
      <c r="B778" s="6" t="s">
        <v>2710</v>
      </c>
      <c r="C778" s="100" t="s">
        <v>5420</v>
      </c>
      <c r="D778" s="21" t="s">
        <v>4951</v>
      </c>
      <c r="E778" s="23" t="s">
        <v>3311</v>
      </c>
      <c r="F778" s="27" t="str">
        <f>IF(E778="","",INDEX(DM_HANG_HOA!B:B,MATCH(E778,DM_HANG_HOA!A:A,0)))</f>
        <v>Giáp níu dây bọc ACD3080-TP, dài 1350mm, 30,8 ÷ 33,7mm (185mm2)</v>
      </c>
      <c r="G778" s="26" t="s">
        <v>5245</v>
      </c>
      <c r="H778" s="27" t="str">
        <f>IF(G778="","",INDEX(DM_DOI_TUONG!C:C,MATCH(G778,DM_DOI_TUONG!B:B,0)))</f>
        <v>Công Ty TNHH Sản Xuất Thương Mại  Điện Sài Gòn TTL</v>
      </c>
      <c r="I778" s="69" t="str">
        <f>IFERROR(INDEX(DM_NGHIEP_VU!D:D,MATCH(J778&amp;K778,DM_NGHIEP_VU!G:G,0)),"")</f>
        <v>Xuất kho - xuất bán ghi nhận doanh thu</v>
      </c>
      <c r="J778" s="29" t="s">
        <v>4492</v>
      </c>
      <c r="K778" s="29" t="s">
        <v>4977</v>
      </c>
      <c r="L778" s="26">
        <v>21</v>
      </c>
      <c r="M778" s="26" t="s">
        <v>4547</v>
      </c>
      <c r="N778" s="26">
        <v>375000</v>
      </c>
      <c r="O778" s="7">
        <f t="shared" si="36"/>
        <v>7875000</v>
      </c>
      <c r="P778" s="52">
        <v>0.1</v>
      </c>
      <c r="Q778" s="7">
        <f t="shared" si="37"/>
        <v>787500</v>
      </c>
      <c r="R778" s="7">
        <f t="shared" si="38"/>
        <v>8662500</v>
      </c>
      <c r="S778" s="23" t="s">
        <v>4563</v>
      </c>
      <c r="T778" s="23"/>
      <c r="U778" s="23"/>
      <c r="V778" s="23"/>
      <c r="W778" s="74"/>
    </row>
    <row r="779" spans="1:23" x14ac:dyDescent="0.25">
      <c r="A779" s="81">
        <v>45292</v>
      </c>
      <c r="B779" s="6" t="s">
        <v>2710</v>
      </c>
      <c r="C779" s="100" t="s">
        <v>5420</v>
      </c>
      <c r="D779" s="21" t="s">
        <v>4951</v>
      </c>
      <c r="E779" s="23" t="s">
        <v>3315</v>
      </c>
      <c r="F779" s="27" t="str">
        <f>IF(E779="","",INDEX(DM_HANG_HOA!B:B,MATCH(E779,DM_HANG_HOA!A:A,0)))</f>
        <v>Giáp níu dây bọc SCD2260-TP, dài 1100mm, 20,1 ÷ 23,5mm (50mm2)</v>
      </c>
      <c r="G779" s="26" t="s">
        <v>5245</v>
      </c>
      <c r="H779" s="27" t="str">
        <f>IF(G779="","",INDEX(DM_DOI_TUONG!C:C,MATCH(G779,DM_DOI_TUONG!B:B,0)))</f>
        <v>Công Ty TNHH Sản Xuất Thương Mại  Điện Sài Gòn TTL</v>
      </c>
      <c r="I779" s="69" t="str">
        <f>IFERROR(INDEX(DM_NGHIEP_VU!D:D,MATCH(J779&amp;K779,DM_NGHIEP_VU!G:G,0)),"")</f>
        <v>Xuất kho - xuất bán ghi nhận doanh thu</v>
      </c>
      <c r="J779" s="29" t="s">
        <v>4492</v>
      </c>
      <c r="K779" s="29" t="s">
        <v>4977</v>
      </c>
      <c r="L779" s="26">
        <v>12</v>
      </c>
      <c r="M779" s="26" t="s">
        <v>4547</v>
      </c>
      <c r="N779" s="26">
        <v>216000</v>
      </c>
      <c r="O779" s="7">
        <f t="shared" si="36"/>
        <v>2592000</v>
      </c>
      <c r="P779" s="52">
        <v>0.1</v>
      </c>
      <c r="Q779" s="7">
        <f t="shared" si="37"/>
        <v>259200</v>
      </c>
      <c r="R779" s="7">
        <f t="shared" si="38"/>
        <v>2851200</v>
      </c>
      <c r="S779" s="23" t="s">
        <v>4563</v>
      </c>
      <c r="T779" s="23"/>
      <c r="U779" s="23"/>
      <c r="V779" s="23"/>
      <c r="W779" s="74"/>
    </row>
    <row r="780" spans="1:23" x14ac:dyDescent="0.25">
      <c r="A780" s="81">
        <v>45292</v>
      </c>
      <c r="B780" s="6" t="s">
        <v>2710</v>
      </c>
      <c r="C780" s="100" t="s">
        <v>5420</v>
      </c>
      <c r="D780" s="21" t="s">
        <v>4951</v>
      </c>
      <c r="E780" s="23" t="s">
        <v>3312</v>
      </c>
      <c r="F780" s="27" t="str">
        <f>IF(E780="","",INDEX(DM_HANG_HOA!B:B,MATCH(E780,DM_HANG_HOA!A:A,0)))</f>
        <v>Giáp níu dây bọc ACD3485-TP, dài 1390mm, 33,8 ÷ 37,5mm (240mm2)</v>
      </c>
      <c r="G780" s="26" t="s">
        <v>5245</v>
      </c>
      <c r="H780" s="27" t="str">
        <f>IF(G780="","",INDEX(DM_DOI_TUONG!C:C,MATCH(G780,DM_DOI_TUONG!B:B,0)))</f>
        <v>Công Ty TNHH Sản Xuất Thương Mại  Điện Sài Gòn TTL</v>
      </c>
      <c r="I780" s="69" t="str">
        <f>IFERROR(INDEX(DM_NGHIEP_VU!D:D,MATCH(J780&amp;K780,DM_NGHIEP_VU!G:G,0)),"")</f>
        <v>Xuất kho - xuất bán ghi nhận doanh thu</v>
      </c>
      <c r="J780" s="29" t="s">
        <v>4492</v>
      </c>
      <c r="K780" s="29" t="s">
        <v>4977</v>
      </c>
      <c r="L780" s="26">
        <v>48</v>
      </c>
      <c r="M780" s="26" t="s">
        <v>4547</v>
      </c>
      <c r="N780" s="26">
        <v>384000</v>
      </c>
      <c r="O780" s="7">
        <f t="shared" si="36"/>
        <v>18432000</v>
      </c>
      <c r="P780" s="52">
        <v>0.1</v>
      </c>
      <c r="Q780" s="7">
        <f t="shared" si="37"/>
        <v>1843200</v>
      </c>
      <c r="R780" s="7">
        <f t="shared" si="38"/>
        <v>20275200</v>
      </c>
      <c r="S780" s="23" t="s">
        <v>4563</v>
      </c>
      <c r="T780" s="23"/>
      <c r="U780" s="23"/>
      <c r="V780" s="23"/>
      <c r="W780" s="74"/>
    </row>
    <row r="781" spans="1:23" x14ac:dyDescent="0.25">
      <c r="A781" s="81">
        <v>45292</v>
      </c>
      <c r="B781" s="6" t="s">
        <v>2710</v>
      </c>
      <c r="C781" s="100" t="s">
        <v>5420</v>
      </c>
      <c r="D781" s="21" t="s">
        <v>4951</v>
      </c>
      <c r="E781" s="23" t="s">
        <v>1097</v>
      </c>
      <c r="F781" s="27" t="str">
        <f>IF(E781="","",INDEX(DM_HANG_HOA!B:B,MATCH(E781,DM_HANG_HOA!A:A,0)))</f>
        <v>Cosse ép Cu-Al  50mm2-N-TA dài 64mm chiều dài ép dây 36mm</v>
      </c>
      <c r="G781" s="26" t="s">
        <v>5245</v>
      </c>
      <c r="H781" s="27" t="str">
        <f>IF(G781="","",INDEX(DM_DOI_TUONG!C:C,MATCH(G781,DM_DOI_TUONG!B:B,0)))</f>
        <v>Công Ty TNHH Sản Xuất Thương Mại  Điện Sài Gòn TTL</v>
      </c>
      <c r="I781" s="69" t="str">
        <f>IFERROR(INDEX(DM_NGHIEP_VU!D:D,MATCH(J781&amp;K781,DM_NGHIEP_VU!G:G,0)),"")</f>
        <v>Xuất kho - xuất bán ghi nhận doanh thu</v>
      </c>
      <c r="J781" s="29" t="s">
        <v>4492</v>
      </c>
      <c r="K781" s="29" t="s">
        <v>4977</v>
      </c>
      <c r="L781" s="26">
        <v>100</v>
      </c>
      <c r="M781" s="26" t="s">
        <v>4547</v>
      </c>
      <c r="N781" s="26">
        <v>23700</v>
      </c>
      <c r="O781" s="7">
        <f t="shared" si="36"/>
        <v>2370000</v>
      </c>
      <c r="P781" s="52">
        <v>0.1</v>
      </c>
      <c r="Q781" s="7">
        <f t="shared" si="37"/>
        <v>237000</v>
      </c>
      <c r="R781" s="7">
        <f t="shared" si="38"/>
        <v>2607000</v>
      </c>
      <c r="S781" s="23" t="s">
        <v>4563</v>
      </c>
      <c r="T781" s="23"/>
      <c r="U781" s="23"/>
      <c r="V781" s="23"/>
      <c r="W781" s="74"/>
    </row>
    <row r="782" spans="1:23" x14ac:dyDescent="0.25">
      <c r="A782" s="81">
        <v>45292</v>
      </c>
      <c r="B782" s="6" t="s">
        <v>2710</v>
      </c>
      <c r="C782" s="100" t="s">
        <v>5420</v>
      </c>
      <c r="D782" s="21" t="s">
        <v>4951</v>
      </c>
      <c r="E782" s="23" t="s">
        <v>2298</v>
      </c>
      <c r="F782" s="27" t="str">
        <f>IF(E782="","",INDEX(DM_HANG_HOA!B:B,MATCH(E782,DM_HANG_HOA!A:A,0)))</f>
        <v>Nối ép đồng nhôm WR-419</v>
      </c>
      <c r="G782" s="26" t="s">
        <v>5245</v>
      </c>
      <c r="H782" s="27" t="str">
        <f>IF(G782="","",INDEX(DM_DOI_TUONG!C:C,MATCH(G782,DM_DOI_TUONG!B:B,0)))</f>
        <v>Công Ty TNHH Sản Xuất Thương Mại  Điện Sài Gòn TTL</v>
      </c>
      <c r="I782" s="69" t="str">
        <f>IFERROR(INDEX(DM_NGHIEP_VU!D:D,MATCH(J782&amp;K782,DM_NGHIEP_VU!G:G,0)),"")</f>
        <v>Xuất kho - xuất bán ghi nhận doanh thu</v>
      </c>
      <c r="J782" s="29" t="s">
        <v>4492</v>
      </c>
      <c r="K782" s="29" t="s">
        <v>4977</v>
      </c>
      <c r="L782" s="26">
        <v>100</v>
      </c>
      <c r="M782" s="26" t="s">
        <v>4547</v>
      </c>
      <c r="N782" s="26">
        <v>17800</v>
      </c>
      <c r="O782" s="7">
        <f t="shared" si="36"/>
        <v>1780000</v>
      </c>
      <c r="P782" s="52">
        <v>0.1</v>
      </c>
      <c r="Q782" s="7">
        <f t="shared" si="37"/>
        <v>178000</v>
      </c>
      <c r="R782" s="7">
        <f t="shared" si="38"/>
        <v>1958000</v>
      </c>
      <c r="S782" s="23" t="s">
        <v>4563</v>
      </c>
      <c r="T782" s="23"/>
      <c r="U782" s="23"/>
      <c r="V782" s="23"/>
      <c r="W782" s="74"/>
    </row>
    <row r="783" spans="1:23" x14ac:dyDescent="0.25">
      <c r="A783" s="81">
        <v>45292</v>
      </c>
      <c r="B783" s="6" t="s">
        <v>2710</v>
      </c>
      <c r="C783" s="100" t="s">
        <v>5421</v>
      </c>
      <c r="D783" s="21" t="s">
        <v>4951</v>
      </c>
      <c r="E783" s="23" t="s">
        <v>76</v>
      </c>
      <c r="F783" s="27" t="str">
        <f>IF(E783="","",INDEX(DM_HANG_HOA!B:B,MATCH(E783,DM_HANG_HOA!A:A,0)))</f>
        <v>LBFCO 100A - 27KV-150KV BIL - Polymer (không bass)</v>
      </c>
      <c r="G783" s="26" t="s">
        <v>5246</v>
      </c>
      <c r="H783" s="27" t="str">
        <f>IF(G783="","",INDEX(DM_DOI_TUONG!C:C,MATCH(G783,DM_DOI_TUONG!B:B,0)))</f>
        <v>Công Ty TNHH Một Thành Viên TM Điện Nhật Việt</v>
      </c>
      <c r="I783" s="69" t="str">
        <f>IFERROR(INDEX(DM_NGHIEP_VU!D:D,MATCH(J783&amp;K783,DM_NGHIEP_VU!G:G,0)),"")</f>
        <v>Xuất kho - xuất bán ghi nhận doanh thu</v>
      </c>
      <c r="J783" s="29" t="s">
        <v>4492</v>
      </c>
      <c r="K783" s="29" t="s">
        <v>4977</v>
      </c>
      <c r="L783" s="26">
        <v>3</v>
      </c>
      <c r="M783" s="26" t="s">
        <v>4547</v>
      </c>
      <c r="N783" s="26">
        <v>1986600</v>
      </c>
      <c r="O783" s="7">
        <f t="shared" si="36"/>
        <v>5959800</v>
      </c>
      <c r="P783" s="52">
        <v>0.08</v>
      </c>
      <c r="Q783" s="7">
        <f t="shared" si="37"/>
        <v>476784</v>
      </c>
      <c r="R783" s="7">
        <f t="shared" si="38"/>
        <v>6436584</v>
      </c>
      <c r="S783" s="23" t="s">
        <v>4564</v>
      </c>
      <c r="T783" s="23"/>
      <c r="U783" s="23"/>
      <c r="V783" s="23"/>
      <c r="W783" s="74"/>
    </row>
    <row r="784" spans="1:23" x14ac:dyDescent="0.25">
      <c r="A784" s="81">
        <v>45292</v>
      </c>
      <c r="B784" s="6" t="s">
        <v>2710</v>
      </c>
      <c r="C784" s="100" t="s">
        <v>5421</v>
      </c>
      <c r="D784" s="21" t="s">
        <v>4951</v>
      </c>
      <c r="E784" s="23" t="s">
        <v>78</v>
      </c>
      <c r="F784" s="27" t="str">
        <f>IF(E784="","",INDEX(DM_HANG_HOA!B:B,MATCH(E784,DM_HANG_HOA!A:A,0)))</f>
        <v>Bass FCO</v>
      </c>
      <c r="G784" s="26" t="s">
        <v>5246</v>
      </c>
      <c r="H784" s="27" t="str">
        <f>IF(G784="","",INDEX(DM_DOI_TUONG!C:C,MATCH(G784,DM_DOI_TUONG!B:B,0)))</f>
        <v>Công Ty TNHH Một Thành Viên TM Điện Nhật Việt</v>
      </c>
      <c r="I784" s="69" t="str">
        <f>IFERROR(INDEX(DM_NGHIEP_VU!D:D,MATCH(J784&amp;K784,DM_NGHIEP_VU!G:G,0)),"")</f>
        <v>Xuất kho - xuất bán ghi nhận doanh thu</v>
      </c>
      <c r="J784" s="29" t="s">
        <v>4492</v>
      </c>
      <c r="K784" s="29" t="s">
        <v>4977</v>
      </c>
      <c r="L784" s="26">
        <v>3</v>
      </c>
      <c r="M784" s="26" t="s">
        <v>4547</v>
      </c>
      <c r="N784" s="26">
        <v>0</v>
      </c>
      <c r="O784" s="7">
        <f t="shared" si="36"/>
        <v>0</v>
      </c>
      <c r="P784" s="52">
        <v>0.08</v>
      </c>
      <c r="Q784" s="7">
        <f t="shared" si="37"/>
        <v>0</v>
      </c>
      <c r="R784" s="7">
        <f t="shared" si="38"/>
        <v>0</v>
      </c>
      <c r="S784" s="23" t="s">
        <v>4564</v>
      </c>
      <c r="T784" s="23"/>
      <c r="U784" s="23"/>
      <c r="V784" s="23"/>
      <c r="W784" s="74"/>
    </row>
    <row r="785" spans="1:23" x14ac:dyDescent="0.25">
      <c r="A785" s="81">
        <v>45292</v>
      </c>
      <c r="B785" s="6" t="s">
        <v>2710</v>
      </c>
      <c r="C785" s="100" t="s">
        <v>5421</v>
      </c>
      <c r="D785" s="21" t="s">
        <v>4951</v>
      </c>
      <c r="E785" s="23" t="s">
        <v>72</v>
      </c>
      <c r="F785" s="27" t="str">
        <f>IF(E785="","",INDEX(DM_HANG_HOA!B:B,MATCH(E785,DM_HANG_HOA!A:A,0)))</f>
        <v>FCO 100A - 27KV - 150KV BIL - Polymer (không bass)</v>
      </c>
      <c r="G785" s="26" t="s">
        <v>5246</v>
      </c>
      <c r="H785" s="27" t="str">
        <f>IF(G785="","",INDEX(DM_DOI_TUONG!C:C,MATCH(G785,DM_DOI_TUONG!B:B,0)))</f>
        <v>Công Ty TNHH Một Thành Viên TM Điện Nhật Việt</v>
      </c>
      <c r="I785" s="69" t="str">
        <f>IFERROR(INDEX(DM_NGHIEP_VU!D:D,MATCH(J785&amp;K785,DM_NGHIEP_VU!G:G,0)),"")</f>
        <v>Xuất kho - xuất bán ghi nhận doanh thu</v>
      </c>
      <c r="J785" s="29" t="s">
        <v>4492</v>
      </c>
      <c r="K785" s="29" t="s">
        <v>4977</v>
      </c>
      <c r="L785" s="26">
        <v>3</v>
      </c>
      <c r="M785" s="26" t="s">
        <v>4547</v>
      </c>
      <c r="N785" s="26">
        <v>1485200</v>
      </c>
      <c r="O785" s="7">
        <f t="shared" si="36"/>
        <v>4455600</v>
      </c>
      <c r="P785" s="52">
        <v>0.08</v>
      </c>
      <c r="Q785" s="7">
        <f t="shared" si="37"/>
        <v>356448</v>
      </c>
      <c r="R785" s="7">
        <f t="shared" si="38"/>
        <v>4812048</v>
      </c>
      <c r="S785" s="23" t="s">
        <v>4564</v>
      </c>
      <c r="T785" s="23"/>
      <c r="U785" s="23"/>
      <c r="V785" s="23"/>
      <c r="W785" s="74"/>
    </row>
    <row r="786" spans="1:23" x14ac:dyDescent="0.25">
      <c r="A786" s="81">
        <v>45292</v>
      </c>
      <c r="B786" s="6" t="s">
        <v>2710</v>
      </c>
      <c r="C786" s="100" t="s">
        <v>5421</v>
      </c>
      <c r="D786" s="21" t="s">
        <v>4951</v>
      </c>
      <c r="E786" s="23" t="s">
        <v>78</v>
      </c>
      <c r="F786" s="27" t="str">
        <f>IF(E786="","",INDEX(DM_HANG_HOA!B:B,MATCH(E786,DM_HANG_HOA!A:A,0)))</f>
        <v>Bass FCO</v>
      </c>
      <c r="G786" s="26" t="s">
        <v>5246</v>
      </c>
      <c r="H786" s="27" t="str">
        <f>IF(G786="","",INDEX(DM_DOI_TUONG!C:C,MATCH(G786,DM_DOI_TUONG!B:B,0)))</f>
        <v>Công Ty TNHH Một Thành Viên TM Điện Nhật Việt</v>
      </c>
      <c r="I786" s="69" t="str">
        <f>IFERROR(INDEX(DM_NGHIEP_VU!D:D,MATCH(J786&amp;K786,DM_NGHIEP_VU!G:G,0)),"")</f>
        <v>Xuất kho - xuất bán ghi nhận doanh thu</v>
      </c>
      <c r="J786" s="29" t="s">
        <v>4492</v>
      </c>
      <c r="K786" s="29" t="s">
        <v>4977</v>
      </c>
      <c r="L786" s="26">
        <v>3</v>
      </c>
      <c r="M786" s="26" t="s">
        <v>4547</v>
      </c>
      <c r="N786" s="26">
        <v>0</v>
      </c>
      <c r="O786" s="7">
        <f t="shared" si="36"/>
        <v>0</v>
      </c>
      <c r="P786" s="52">
        <v>0.08</v>
      </c>
      <c r="Q786" s="7">
        <f t="shared" si="37"/>
        <v>0</v>
      </c>
      <c r="R786" s="7">
        <f t="shared" si="38"/>
        <v>0</v>
      </c>
      <c r="S786" s="23" t="s">
        <v>4564</v>
      </c>
      <c r="T786" s="23"/>
      <c r="U786" s="23"/>
      <c r="V786" s="23"/>
      <c r="W786" s="74"/>
    </row>
    <row r="787" spans="1:23" x14ac:dyDescent="0.25">
      <c r="A787" s="81">
        <v>45292</v>
      </c>
      <c r="B787" s="6" t="s">
        <v>2710</v>
      </c>
      <c r="C787" s="100" t="s">
        <v>5421</v>
      </c>
      <c r="D787" s="21" t="s">
        <v>4951</v>
      </c>
      <c r="E787" s="23" t="s">
        <v>96</v>
      </c>
      <c r="F787" s="27" t="str">
        <f>IF(E787="","",INDEX(DM_HANG_HOA!B:B,MATCH(E787,DM_HANG_HOA!A:A,0)))</f>
        <v>LA 18KV - MCOV  15.3 - 10KA</v>
      </c>
      <c r="G787" s="26" t="s">
        <v>5246</v>
      </c>
      <c r="H787" s="27" t="str">
        <f>IF(G787="","",INDEX(DM_DOI_TUONG!C:C,MATCH(G787,DM_DOI_TUONG!B:B,0)))</f>
        <v>Công Ty TNHH Một Thành Viên TM Điện Nhật Việt</v>
      </c>
      <c r="I787" s="69" t="str">
        <f>IFERROR(INDEX(DM_NGHIEP_VU!D:D,MATCH(J787&amp;K787,DM_NGHIEP_VU!G:G,0)),"")</f>
        <v>Xuất kho - xuất bán ghi nhận doanh thu</v>
      </c>
      <c r="J787" s="29" t="s">
        <v>4492</v>
      </c>
      <c r="K787" s="29" t="s">
        <v>4977</v>
      </c>
      <c r="L787" s="26">
        <v>3</v>
      </c>
      <c r="M787" s="26" t="s">
        <v>4547</v>
      </c>
      <c r="N787" s="26">
        <v>1073300</v>
      </c>
      <c r="O787" s="7">
        <f t="shared" si="36"/>
        <v>3219900</v>
      </c>
      <c r="P787" s="52">
        <v>0.08</v>
      </c>
      <c r="Q787" s="7">
        <f t="shared" si="37"/>
        <v>257592</v>
      </c>
      <c r="R787" s="7">
        <f t="shared" si="38"/>
        <v>3477492</v>
      </c>
      <c r="S787" s="23" t="s">
        <v>4564</v>
      </c>
      <c r="T787" s="23"/>
      <c r="U787" s="23"/>
      <c r="V787" s="23"/>
      <c r="W787" s="74"/>
    </row>
    <row r="788" spans="1:23" x14ac:dyDescent="0.25">
      <c r="A788" s="81">
        <v>45292</v>
      </c>
      <c r="B788" s="6" t="s">
        <v>2710</v>
      </c>
      <c r="C788" s="100" t="s">
        <v>5422</v>
      </c>
      <c r="D788" s="21" t="s">
        <v>4951</v>
      </c>
      <c r="E788" s="23" t="s">
        <v>1049</v>
      </c>
      <c r="F788" s="27" t="str">
        <f>IF(E788="","",INDEX(DM_HANG_HOA!B:B,MATCH(E788,DM_HANG_HOA!A:A,0)))</f>
        <v>Nắp chụp cách điện kẹp quai màu xanh</v>
      </c>
      <c r="G788" s="26" t="s">
        <v>5247</v>
      </c>
      <c r="H788" s="27" t="str">
        <f>IF(G788="","",INDEX(DM_DOI_TUONG!C:C,MATCH(G788,DM_DOI_TUONG!B:B,0)))</f>
        <v>Công ty TNHH Xây lắp 168</v>
      </c>
      <c r="I788" s="69" t="str">
        <f>IFERROR(INDEX(DM_NGHIEP_VU!D:D,MATCH(J788&amp;K788,DM_NGHIEP_VU!G:G,0)),"")</f>
        <v>Xuất kho - xuất bán ghi nhận doanh thu</v>
      </c>
      <c r="J788" s="29" t="s">
        <v>4492</v>
      </c>
      <c r="K788" s="29" t="s">
        <v>4977</v>
      </c>
      <c r="L788" s="26">
        <v>6</v>
      </c>
      <c r="M788" s="26" t="s">
        <v>4547</v>
      </c>
      <c r="N788" s="26">
        <v>131400</v>
      </c>
      <c r="O788" s="7">
        <f t="shared" si="36"/>
        <v>788400</v>
      </c>
      <c r="P788" s="52">
        <v>0.08</v>
      </c>
      <c r="Q788" s="7">
        <f t="shared" si="37"/>
        <v>63072</v>
      </c>
      <c r="R788" s="7">
        <f t="shared" si="38"/>
        <v>851472</v>
      </c>
      <c r="S788" s="23" t="s">
        <v>4565</v>
      </c>
      <c r="T788" s="23"/>
      <c r="U788" s="23"/>
      <c r="V788" s="23"/>
      <c r="W788" s="74"/>
    </row>
    <row r="789" spans="1:23" x14ac:dyDescent="0.25">
      <c r="A789" s="81">
        <v>45292</v>
      </c>
      <c r="B789" s="6" t="s">
        <v>2710</v>
      </c>
      <c r="C789" s="100" t="s">
        <v>5422</v>
      </c>
      <c r="D789" s="21" t="s">
        <v>4951</v>
      </c>
      <c r="E789" s="23" t="s">
        <v>1051</v>
      </c>
      <c r="F789" s="27" t="str">
        <f>IF(E789="","",INDEX(DM_HANG_HOA!B:B,MATCH(E789,DM_HANG_HOA!A:A,0)))</f>
        <v>Nắp chụp cách điện kẹp quai màu đỏ</v>
      </c>
      <c r="G789" s="26" t="s">
        <v>5247</v>
      </c>
      <c r="H789" s="27" t="str">
        <f>IF(G789="","",INDEX(DM_DOI_TUONG!C:C,MATCH(G789,DM_DOI_TUONG!B:B,0)))</f>
        <v>Công ty TNHH Xây lắp 168</v>
      </c>
      <c r="I789" s="69" t="str">
        <f>IFERROR(INDEX(DM_NGHIEP_VU!D:D,MATCH(J789&amp;K789,DM_NGHIEP_VU!G:G,0)),"")</f>
        <v>Xuất kho - xuất bán ghi nhận doanh thu</v>
      </c>
      <c r="J789" s="29" t="s">
        <v>4492</v>
      </c>
      <c r="K789" s="29" t="s">
        <v>4977</v>
      </c>
      <c r="L789" s="26">
        <v>6</v>
      </c>
      <c r="M789" s="26" t="s">
        <v>4547</v>
      </c>
      <c r="N789" s="26">
        <v>131400</v>
      </c>
      <c r="O789" s="7">
        <f t="shared" si="36"/>
        <v>788400</v>
      </c>
      <c r="P789" s="52">
        <v>0.08</v>
      </c>
      <c r="Q789" s="7">
        <f t="shared" si="37"/>
        <v>63072</v>
      </c>
      <c r="R789" s="7">
        <f t="shared" si="38"/>
        <v>851472</v>
      </c>
      <c r="S789" s="23" t="s">
        <v>4565</v>
      </c>
      <c r="T789" s="23"/>
      <c r="U789" s="23"/>
      <c r="V789" s="23"/>
      <c r="W789" s="74"/>
    </row>
    <row r="790" spans="1:23" x14ac:dyDescent="0.25">
      <c r="A790" s="81">
        <v>45292</v>
      </c>
      <c r="B790" s="6" t="s">
        <v>2710</v>
      </c>
      <c r="C790" s="100" t="s">
        <v>5422</v>
      </c>
      <c r="D790" s="21" t="s">
        <v>4951</v>
      </c>
      <c r="E790" s="23" t="s">
        <v>1053</v>
      </c>
      <c r="F790" s="27" t="str">
        <f>IF(E790="","",INDEX(DM_HANG_HOA!B:B,MATCH(E790,DM_HANG_HOA!A:A,0)))</f>
        <v>Nắp chụp cách điện kẹp quai màu vàng</v>
      </c>
      <c r="G790" s="26" t="s">
        <v>5247</v>
      </c>
      <c r="H790" s="27" t="str">
        <f>IF(G790="","",INDEX(DM_DOI_TUONG!C:C,MATCH(G790,DM_DOI_TUONG!B:B,0)))</f>
        <v>Công ty TNHH Xây lắp 168</v>
      </c>
      <c r="I790" s="69" t="str">
        <f>IFERROR(INDEX(DM_NGHIEP_VU!D:D,MATCH(J790&amp;K790,DM_NGHIEP_VU!G:G,0)),"")</f>
        <v>Xuất kho - xuất bán ghi nhận doanh thu</v>
      </c>
      <c r="J790" s="29" t="s">
        <v>4492</v>
      </c>
      <c r="K790" s="29" t="s">
        <v>4977</v>
      </c>
      <c r="L790" s="26">
        <v>6</v>
      </c>
      <c r="M790" s="26" t="s">
        <v>4547</v>
      </c>
      <c r="N790" s="26">
        <v>131400</v>
      </c>
      <c r="O790" s="7">
        <f t="shared" si="36"/>
        <v>788400</v>
      </c>
      <c r="P790" s="52">
        <v>0.08</v>
      </c>
      <c r="Q790" s="7">
        <f t="shared" si="37"/>
        <v>63072</v>
      </c>
      <c r="R790" s="7">
        <f t="shared" si="38"/>
        <v>851472</v>
      </c>
      <c r="S790" s="23" t="s">
        <v>4565</v>
      </c>
      <c r="T790" s="23"/>
      <c r="U790" s="23"/>
      <c r="V790" s="23"/>
      <c r="W790" s="74"/>
    </row>
    <row r="791" spans="1:23" x14ac:dyDescent="0.25">
      <c r="A791" s="81">
        <v>45292</v>
      </c>
      <c r="B791" s="6" t="s">
        <v>2710</v>
      </c>
      <c r="C791" s="100" t="s">
        <v>5423</v>
      </c>
      <c r="D791" s="21" t="s">
        <v>4951</v>
      </c>
      <c r="E791" s="23" t="s">
        <v>19</v>
      </c>
      <c r="F791" s="27" t="str">
        <f>IF(E791="","",INDEX(DM_HANG_HOA!B:B,MATCH(E791,DM_HANG_HOA!A:A,0)))</f>
        <v>Fuselink 100K - Tuấn Ân</v>
      </c>
      <c r="G791" s="26" t="s">
        <v>5245</v>
      </c>
      <c r="H791" s="27" t="str">
        <f>IF(G791="","",INDEX(DM_DOI_TUONG!C:C,MATCH(G791,DM_DOI_TUONG!B:B,0)))</f>
        <v>Công Ty TNHH Sản Xuất Thương Mại  Điện Sài Gòn TTL</v>
      </c>
      <c r="I791" s="69" t="str">
        <f>IFERROR(INDEX(DM_NGHIEP_VU!D:D,MATCH(J791&amp;K791,DM_NGHIEP_VU!G:G,0)),"")</f>
        <v>Xuất kho - xuất bán ghi nhận doanh thu</v>
      </c>
      <c r="J791" s="29" t="s">
        <v>4492</v>
      </c>
      <c r="K791" s="29" t="s">
        <v>4977</v>
      </c>
      <c r="L791" s="26">
        <v>3</v>
      </c>
      <c r="M791" s="26" t="s">
        <v>4547</v>
      </c>
      <c r="N791" s="26">
        <v>120900</v>
      </c>
      <c r="O791" s="7">
        <f t="shared" si="36"/>
        <v>362700</v>
      </c>
      <c r="P791" s="52">
        <v>0.08</v>
      </c>
      <c r="Q791" s="7">
        <f t="shared" si="37"/>
        <v>29016</v>
      </c>
      <c r="R791" s="7">
        <f t="shared" si="38"/>
        <v>391716</v>
      </c>
      <c r="S791" s="23" t="s">
        <v>4566</v>
      </c>
      <c r="T791" s="23"/>
      <c r="U791" s="23"/>
      <c r="V791" s="23"/>
      <c r="W791" s="74"/>
    </row>
    <row r="792" spans="1:23" x14ac:dyDescent="0.25">
      <c r="A792" s="81">
        <v>45292</v>
      </c>
      <c r="B792" s="6" t="s">
        <v>2710</v>
      </c>
      <c r="C792" s="100" t="s">
        <v>5424</v>
      </c>
      <c r="D792" s="21" t="s">
        <v>4951</v>
      </c>
      <c r="E792" s="23" t="s">
        <v>2521</v>
      </c>
      <c r="F792" s="27" t="str">
        <f>IF(E792="","",INDEX(DM_HANG_HOA!B:B,MATCH(E792,DM_HANG_HOA!A:A,0)))</f>
        <v>Giáp níu dây trần ADG1880, dài 1215mm, 18,80 ÷ 21,26mm (185mm2)</v>
      </c>
      <c r="G792" s="26" t="s">
        <v>5248</v>
      </c>
      <c r="H792" s="27" t="str">
        <f>IF(G792="","",INDEX(DM_DOI_TUONG!C:C,MATCH(G792,DM_DOI_TUONG!B:B,0)))</f>
        <v>Công Ty TNHH Tư Vấn SX TM Xây Lắp Điện Song An</v>
      </c>
      <c r="I792" s="69" t="str">
        <f>IFERROR(INDEX(DM_NGHIEP_VU!D:D,MATCH(J792&amp;K792,DM_NGHIEP_VU!G:G,0)),"")</f>
        <v>Xuất kho - xuất bán ghi nhận doanh thu</v>
      </c>
      <c r="J792" s="29" t="s">
        <v>4492</v>
      </c>
      <c r="K792" s="29" t="s">
        <v>4977</v>
      </c>
      <c r="L792" s="26">
        <v>30</v>
      </c>
      <c r="M792" s="26" t="s">
        <v>4547</v>
      </c>
      <c r="N792" s="26">
        <v>182900</v>
      </c>
      <c r="O792" s="7">
        <f t="shared" si="36"/>
        <v>5487000</v>
      </c>
      <c r="P792" s="52">
        <v>0.1</v>
      </c>
      <c r="Q792" s="7">
        <f t="shared" si="37"/>
        <v>548700</v>
      </c>
      <c r="R792" s="7">
        <f t="shared" si="38"/>
        <v>6035700</v>
      </c>
      <c r="S792" s="23" t="s">
        <v>4567</v>
      </c>
      <c r="T792" s="23"/>
      <c r="U792" s="23"/>
      <c r="V792" s="23"/>
      <c r="W792" s="74"/>
    </row>
    <row r="793" spans="1:23" x14ac:dyDescent="0.25">
      <c r="A793" s="81">
        <v>45292</v>
      </c>
      <c r="B793" s="6" t="s">
        <v>2710</v>
      </c>
      <c r="C793" s="100" t="s">
        <v>5424</v>
      </c>
      <c r="D793" s="21" t="s">
        <v>4951</v>
      </c>
      <c r="E793" s="23" t="s">
        <v>3845</v>
      </c>
      <c r="F793" s="27" t="str">
        <f>IF(E793="","",INDEX(DM_HANG_HOA!B:B,MATCH(E793,DM_HANG_HOA!A:A,0)))</f>
        <v>Thimble clevis đặc biệt (chốt bi)</v>
      </c>
      <c r="G793" s="26" t="s">
        <v>5248</v>
      </c>
      <c r="H793" s="27" t="str">
        <f>IF(G793="","",INDEX(DM_DOI_TUONG!C:C,MATCH(G793,DM_DOI_TUONG!B:B,0)))</f>
        <v>Công Ty TNHH Tư Vấn SX TM Xây Lắp Điện Song An</v>
      </c>
      <c r="I793" s="69" t="str">
        <f>IFERROR(INDEX(DM_NGHIEP_VU!D:D,MATCH(J793&amp;K793,DM_NGHIEP_VU!G:G,0)),"")</f>
        <v>Xuất kho - xuất bán ghi nhận doanh thu</v>
      </c>
      <c r="J793" s="29" t="s">
        <v>4492</v>
      </c>
      <c r="K793" s="29" t="s">
        <v>4977</v>
      </c>
      <c r="L793" s="26">
        <v>30</v>
      </c>
      <c r="M793" s="26" t="s">
        <v>4547</v>
      </c>
      <c r="N793" s="26">
        <v>40000</v>
      </c>
      <c r="O793" s="7">
        <f t="shared" si="36"/>
        <v>1200000</v>
      </c>
      <c r="P793" s="52">
        <v>0.1</v>
      </c>
      <c r="Q793" s="7">
        <f t="shared" si="37"/>
        <v>120000</v>
      </c>
      <c r="R793" s="7">
        <f t="shared" si="38"/>
        <v>1320000</v>
      </c>
      <c r="S793" s="23" t="s">
        <v>4567</v>
      </c>
      <c r="T793" s="23"/>
      <c r="U793" s="23"/>
      <c r="V793" s="23"/>
      <c r="W793" s="74"/>
    </row>
    <row r="794" spans="1:23" x14ac:dyDescent="0.25">
      <c r="A794" s="81">
        <v>45292</v>
      </c>
      <c r="B794" s="6" t="s">
        <v>2710</v>
      </c>
      <c r="C794" s="100" t="s">
        <v>5425</v>
      </c>
      <c r="D794" s="21" t="s">
        <v>4951</v>
      </c>
      <c r="E794" s="23" t="s">
        <v>904</v>
      </c>
      <c r="F794" s="27" t="str">
        <f>IF(E794="","",INDEX(DM_HANG_HOA!B:B,MATCH(E794,DM_HANG_HOA!A:A,0)))</f>
        <v>Dây đai inox 20 x 0.4mm, 50 mét</v>
      </c>
      <c r="G794" s="26" t="s">
        <v>5245</v>
      </c>
      <c r="H794" s="27" t="str">
        <f>IF(G794="","",INDEX(DM_DOI_TUONG!C:C,MATCH(G794,DM_DOI_TUONG!B:B,0)))</f>
        <v>Công Ty TNHH Sản Xuất Thương Mại  Điện Sài Gòn TTL</v>
      </c>
      <c r="I794" s="69" t="str">
        <f>IFERROR(INDEX(DM_NGHIEP_VU!D:D,MATCH(J794&amp;K794,DM_NGHIEP_VU!G:G,0)),"")</f>
        <v>Xuất kho - xuất bán ghi nhận doanh thu</v>
      </c>
      <c r="J794" s="29" t="s">
        <v>4492</v>
      </c>
      <c r="K794" s="29" t="s">
        <v>4977</v>
      </c>
      <c r="L794" s="26">
        <v>12</v>
      </c>
      <c r="M794" s="26" t="s">
        <v>4547</v>
      </c>
      <c r="N794" s="26">
        <v>298100</v>
      </c>
      <c r="O794" s="7">
        <f t="shared" si="36"/>
        <v>3577200</v>
      </c>
      <c r="P794" s="52">
        <v>0.1</v>
      </c>
      <c r="Q794" s="7">
        <f t="shared" si="37"/>
        <v>357720</v>
      </c>
      <c r="R794" s="7">
        <f t="shared" si="38"/>
        <v>3934920</v>
      </c>
      <c r="S794" s="23" t="s">
        <v>4568</v>
      </c>
      <c r="T794" s="23"/>
      <c r="U794" s="23"/>
      <c r="V794" s="23"/>
      <c r="W794" s="74"/>
    </row>
    <row r="795" spans="1:23" x14ac:dyDescent="0.25">
      <c r="A795" s="81">
        <v>45292</v>
      </c>
      <c r="B795" s="6" t="s">
        <v>2710</v>
      </c>
      <c r="C795" s="100" t="s">
        <v>5426</v>
      </c>
      <c r="D795" s="21" t="s">
        <v>4951</v>
      </c>
      <c r="E795" s="23" t="s">
        <v>569</v>
      </c>
      <c r="F795" s="27" t="str">
        <f>IF(E795="","",INDEX(DM_HANG_HOA!B:B,MATCH(E795,DM_HANG_HOA!A:A,0)))</f>
        <v>Nối bọc MV IPC 120-120,  Vỏ cách điện dầy 3-7mm, 35 - 120 / 35 - 120, 2 boulon M10 thép</v>
      </c>
      <c r="G795" s="26" t="s">
        <v>5249</v>
      </c>
      <c r="H795" s="27" t="str">
        <f>IF(G795="","",INDEX(DM_DOI_TUONG!C:C,MATCH(G795,DM_DOI_TUONG!B:B,0)))</f>
        <v>Công Ty CP Điện Và Chiếu Sáng Phước Mỹ</v>
      </c>
      <c r="I795" s="69" t="str">
        <f>IFERROR(INDEX(DM_NGHIEP_VU!D:D,MATCH(J795&amp;K795,DM_NGHIEP_VU!G:G,0)),"")</f>
        <v>Xuất kho - xuất bán ghi nhận doanh thu</v>
      </c>
      <c r="J795" s="29" t="s">
        <v>4492</v>
      </c>
      <c r="K795" s="29" t="s">
        <v>4977</v>
      </c>
      <c r="L795" s="26">
        <v>20</v>
      </c>
      <c r="M795" s="26" t="s">
        <v>4547</v>
      </c>
      <c r="N795" s="26">
        <v>362000</v>
      </c>
      <c r="O795" s="7">
        <f t="shared" si="36"/>
        <v>7240000</v>
      </c>
      <c r="P795" s="52">
        <v>0.08</v>
      </c>
      <c r="Q795" s="7">
        <f t="shared" si="37"/>
        <v>579200</v>
      </c>
      <c r="R795" s="7">
        <f t="shared" si="38"/>
        <v>7819200</v>
      </c>
      <c r="S795" s="23" t="s">
        <v>4569</v>
      </c>
      <c r="T795" s="23"/>
      <c r="U795" s="23"/>
      <c r="V795" s="23"/>
      <c r="W795" s="74"/>
    </row>
    <row r="796" spans="1:23" x14ac:dyDescent="0.25">
      <c r="A796" s="81">
        <v>45292</v>
      </c>
      <c r="B796" s="6" t="s">
        <v>2710</v>
      </c>
      <c r="C796" s="100" t="s">
        <v>5427</v>
      </c>
      <c r="D796" s="21" t="s">
        <v>4952</v>
      </c>
      <c r="E796" s="23" t="s">
        <v>96</v>
      </c>
      <c r="F796" s="27" t="str">
        <f>IF(E796="","",INDEX(DM_HANG_HOA!B:B,MATCH(E796,DM_HANG_HOA!A:A,0)))</f>
        <v>LA 18KV - MCOV  15.3 - 10KA</v>
      </c>
      <c r="G796" s="26" t="s">
        <v>5245</v>
      </c>
      <c r="H796" s="27" t="str">
        <f>IF(G796="","",INDEX(DM_DOI_TUONG!C:C,MATCH(G796,DM_DOI_TUONG!B:B,0)))</f>
        <v>Công Ty TNHH Sản Xuất Thương Mại  Điện Sài Gòn TTL</v>
      </c>
      <c r="I796" s="69" t="str">
        <f>IFERROR(INDEX(DM_NGHIEP_VU!D:D,MATCH(J796&amp;K796,DM_NGHIEP_VU!G:G,0)),"")</f>
        <v>Xuất kho - xuất bán ghi nhận doanh thu</v>
      </c>
      <c r="J796" s="29" t="s">
        <v>4492</v>
      </c>
      <c r="K796" s="29" t="s">
        <v>4977</v>
      </c>
      <c r="L796" s="26">
        <v>26</v>
      </c>
      <c r="M796" s="26" t="s">
        <v>4547</v>
      </c>
      <c r="N796" s="26">
        <v>1000800</v>
      </c>
      <c r="O796" s="7">
        <f t="shared" si="36"/>
        <v>26020800</v>
      </c>
      <c r="P796" s="52">
        <v>0.08</v>
      </c>
      <c r="Q796" s="7">
        <f t="shared" si="37"/>
        <v>2081664</v>
      </c>
      <c r="R796" s="7">
        <f t="shared" si="38"/>
        <v>28102464</v>
      </c>
      <c r="S796" s="23" t="s">
        <v>4570</v>
      </c>
      <c r="T796" s="23"/>
      <c r="U796" s="23"/>
      <c r="V796" s="23"/>
      <c r="W796" s="74"/>
    </row>
    <row r="797" spans="1:23" x14ac:dyDescent="0.25">
      <c r="A797" s="81">
        <v>45292</v>
      </c>
      <c r="B797" s="6" t="s">
        <v>2710</v>
      </c>
      <c r="C797" s="100" t="s">
        <v>5427</v>
      </c>
      <c r="D797" s="21" t="s">
        <v>4952</v>
      </c>
      <c r="E797" s="23" t="s">
        <v>2578</v>
      </c>
      <c r="F797" s="27" t="str">
        <f>IF(E797="","",INDEX(DM_HANG_HOA!B:B,MATCH(E797,DM_HANG_HOA!A:A,0)))</f>
        <v>Giáp buộc đầu sứ đơn composite PTT 1373SC-C, đường kính cáp 31 - 37.5mm (185-240mm2), bán dẫn</v>
      </c>
      <c r="G797" s="26" t="s">
        <v>5245</v>
      </c>
      <c r="H797" s="27" t="str">
        <f>IF(G797="","",INDEX(DM_DOI_TUONG!C:C,MATCH(G797,DM_DOI_TUONG!B:B,0)))</f>
        <v>Công Ty TNHH Sản Xuất Thương Mại  Điện Sài Gòn TTL</v>
      </c>
      <c r="I797" s="69" t="str">
        <f>IFERROR(INDEX(DM_NGHIEP_VU!D:D,MATCH(J797&amp;K797,DM_NGHIEP_VU!G:G,0)),"")</f>
        <v>Xuất kho - xuất bán ghi nhận doanh thu</v>
      </c>
      <c r="J797" s="29" t="s">
        <v>4492</v>
      </c>
      <c r="K797" s="29" t="s">
        <v>4977</v>
      </c>
      <c r="L797" s="26">
        <v>43</v>
      </c>
      <c r="M797" s="26" t="s">
        <v>4547</v>
      </c>
      <c r="N797" s="26">
        <v>102300</v>
      </c>
      <c r="O797" s="7">
        <f t="shared" si="36"/>
        <v>4398900</v>
      </c>
      <c r="P797" s="52">
        <v>0.08</v>
      </c>
      <c r="Q797" s="7">
        <f t="shared" si="37"/>
        <v>351912</v>
      </c>
      <c r="R797" s="7">
        <f t="shared" si="38"/>
        <v>4750812</v>
      </c>
      <c r="S797" s="23" t="s">
        <v>4570</v>
      </c>
      <c r="T797" s="23"/>
      <c r="U797" s="23"/>
      <c r="V797" s="23"/>
      <c r="W797" s="74"/>
    </row>
    <row r="798" spans="1:23" x14ac:dyDescent="0.25">
      <c r="A798" s="81">
        <v>45292</v>
      </c>
      <c r="B798" s="6" t="s">
        <v>2710</v>
      </c>
      <c r="C798" s="100" t="s">
        <v>5427</v>
      </c>
      <c r="D798" s="21" t="s">
        <v>4952</v>
      </c>
      <c r="E798" s="23" t="s">
        <v>76</v>
      </c>
      <c r="F798" s="27" t="str">
        <f>IF(E798="","",INDEX(DM_HANG_HOA!B:B,MATCH(E798,DM_HANG_HOA!A:A,0)))</f>
        <v>LBFCO 100A - 27KV-150KV BIL - Polymer (không bass)</v>
      </c>
      <c r="G798" s="26" t="s">
        <v>5245</v>
      </c>
      <c r="H798" s="27" t="str">
        <f>IF(G798="","",INDEX(DM_DOI_TUONG!C:C,MATCH(G798,DM_DOI_TUONG!B:B,0)))</f>
        <v>Công Ty TNHH Sản Xuất Thương Mại  Điện Sài Gòn TTL</v>
      </c>
      <c r="I798" s="69" t="str">
        <f>IFERROR(INDEX(DM_NGHIEP_VU!D:D,MATCH(J798&amp;K798,DM_NGHIEP_VU!G:G,0)),"")</f>
        <v>Xuất kho - xuất bán ghi nhận doanh thu</v>
      </c>
      <c r="J798" s="29" t="s">
        <v>4492</v>
      </c>
      <c r="K798" s="29" t="s">
        <v>4977</v>
      </c>
      <c r="L798" s="26">
        <v>12</v>
      </c>
      <c r="M798" s="26" t="s">
        <v>4547</v>
      </c>
      <c r="N798" s="26">
        <v>1852400</v>
      </c>
      <c r="O798" s="7">
        <f t="shared" si="36"/>
        <v>22228800</v>
      </c>
      <c r="P798" s="52">
        <v>0.08</v>
      </c>
      <c r="Q798" s="7">
        <f t="shared" si="37"/>
        <v>1778304</v>
      </c>
      <c r="R798" s="7">
        <f t="shared" si="38"/>
        <v>24007104</v>
      </c>
      <c r="S798" s="23" t="s">
        <v>4570</v>
      </c>
      <c r="T798" s="23"/>
      <c r="U798" s="23"/>
      <c r="V798" s="23"/>
      <c r="W798" s="74"/>
    </row>
    <row r="799" spans="1:23" x14ac:dyDescent="0.25">
      <c r="A799" s="81">
        <v>45292</v>
      </c>
      <c r="B799" s="6" t="s">
        <v>2710</v>
      </c>
      <c r="C799" s="100" t="s">
        <v>5427</v>
      </c>
      <c r="D799" s="21" t="s">
        <v>4952</v>
      </c>
      <c r="E799" s="23" t="s">
        <v>78</v>
      </c>
      <c r="F799" s="27" t="str">
        <f>IF(E799="","",INDEX(DM_HANG_HOA!B:B,MATCH(E799,DM_HANG_HOA!A:A,0)))</f>
        <v>Bass FCO</v>
      </c>
      <c r="G799" s="26" t="s">
        <v>5245</v>
      </c>
      <c r="H799" s="27" t="str">
        <f>IF(G799="","",INDEX(DM_DOI_TUONG!C:C,MATCH(G799,DM_DOI_TUONG!B:B,0)))</f>
        <v>Công Ty TNHH Sản Xuất Thương Mại  Điện Sài Gòn TTL</v>
      </c>
      <c r="I799" s="69" t="str">
        <f>IFERROR(INDEX(DM_NGHIEP_VU!D:D,MATCH(J799&amp;K799,DM_NGHIEP_VU!G:G,0)),"")</f>
        <v>Xuất kho - xuất bán ghi nhận doanh thu</v>
      </c>
      <c r="J799" s="29" t="s">
        <v>4492</v>
      </c>
      <c r="K799" s="29" t="s">
        <v>4977</v>
      </c>
      <c r="L799" s="26">
        <v>12</v>
      </c>
      <c r="M799" s="26" t="s">
        <v>4547</v>
      </c>
      <c r="N799" s="26">
        <v>0</v>
      </c>
      <c r="O799" s="7">
        <f t="shared" si="36"/>
        <v>0</v>
      </c>
      <c r="P799" s="52">
        <v>0.08</v>
      </c>
      <c r="Q799" s="7">
        <f t="shared" si="37"/>
        <v>0</v>
      </c>
      <c r="R799" s="7">
        <f t="shared" si="38"/>
        <v>0</v>
      </c>
      <c r="S799" s="23" t="s">
        <v>4570</v>
      </c>
      <c r="T799" s="23"/>
      <c r="U799" s="23"/>
      <c r="V799" s="23"/>
      <c r="W799" s="74"/>
    </row>
    <row r="800" spans="1:23" x14ac:dyDescent="0.25">
      <c r="A800" s="81">
        <v>45292</v>
      </c>
      <c r="B800" s="6" t="s">
        <v>2710</v>
      </c>
      <c r="C800" s="100" t="s">
        <v>5427</v>
      </c>
      <c r="D800" s="21" t="s">
        <v>4952</v>
      </c>
      <c r="E800" s="23" t="s">
        <v>72</v>
      </c>
      <c r="F800" s="27" t="str">
        <f>IF(E800="","",INDEX(DM_HANG_HOA!B:B,MATCH(E800,DM_HANG_HOA!A:A,0)))</f>
        <v>FCO 100A - 27KV - 150KV BIL - Polymer (không bass)</v>
      </c>
      <c r="G800" s="26" t="s">
        <v>5245</v>
      </c>
      <c r="H800" s="27" t="str">
        <f>IF(G800="","",INDEX(DM_DOI_TUONG!C:C,MATCH(G800,DM_DOI_TUONG!B:B,0)))</f>
        <v>Công Ty TNHH Sản Xuất Thương Mại  Điện Sài Gòn TTL</v>
      </c>
      <c r="I800" s="69" t="str">
        <f>IFERROR(INDEX(DM_NGHIEP_VU!D:D,MATCH(J800&amp;K800,DM_NGHIEP_VU!G:G,0)),"")</f>
        <v>Xuất kho - xuất bán ghi nhận doanh thu</v>
      </c>
      <c r="J800" s="29" t="s">
        <v>4492</v>
      </c>
      <c r="K800" s="29" t="s">
        <v>4977</v>
      </c>
      <c r="L800" s="26">
        <v>12</v>
      </c>
      <c r="M800" s="26" t="s">
        <v>4547</v>
      </c>
      <c r="N800" s="26">
        <v>1384900</v>
      </c>
      <c r="O800" s="7">
        <f t="shared" si="36"/>
        <v>16618800</v>
      </c>
      <c r="P800" s="52">
        <v>0.08</v>
      </c>
      <c r="Q800" s="7">
        <f t="shared" si="37"/>
        <v>1329504</v>
      </c>
      <c r="R800" s="7">
        <f t="shared" si="38"/>
        <v>17948304</v>
      </c>
      <c r="S800" s="23" t="s">
        <v>4570</v>
      </c>
      <c r="T800" s="23"/>
      <c r="U800" s="23"/>
      <c r="V800" s="23"/>
      <c r="W800" s="74"/>
    </row>
    <row r="801" spans="1:23" x14ac:dyDescent="0.25">
      <c r="A801" s="81">
        <v>45292</v>
      </c>
      <c r="B801" s="6" t="s">
        <v>2710</v>
      </c>
      <c r="C801" s="100" t="s">
        <v>5427</v>
      </c>
      <c r="D801" s="21" t="s">
        <v>4952</v>
      </c>
      <c r="E801" s="23" t="s">
        <v>78</v>
      </c>
      <c r="F801" s="27" t="str">
        <f>IF(E801="","",INDEX(DM_HANG_HOA!B:B,MATCH(E801,DM_HANG_HOA!A:A,0)))</f>
        <v>Bass FCO</v>
      </c>
      <c r="G801" s="26" t="s">
        <v>5245</v>
      </c>
      <c r="H801" s="27" t="str">
        <f>IF(G801="","",INDEX(DM_DOI_TUONG!C:C,MATCH(G801,DM_DOI_TUONG!B:B,0)))</f>
        <v>Công Ty TNHH Sản Xuất Thương Mại  Điện Sài Gòn TTL</v>
      </c>
      <c r="I801" s="69" t="str">
        <f>IFERROR(INDEX(DM_NGHIEP_VU!D:D,MATCH(J801&amp;K801,DM_NGHIEP_VU!G:G,0)),"")</f>
        <v>Xuất kho - xuất bán ghi nhận doanh thu</v>
      </c>
      <c r="J801" s="29" t="s">
        <v>4492</v>
      </c>
      <c r="K801" s="29" t="s">
        <v>4977</v>
      </c>
      <c r="L801" s="26">
        <v>12</v>
      </c>
      <c r="M801" s="26" t="s">
        <v>4547</v>
      </c>
      <c r="N801" s="26">
        <v>0</v>
      </c>
      <c r="O801" s="7">
        <f t="shared" si="36"/>
        <v>0</v>
      </c>
      <c r="P801" s="52">
        <v>0.08</v>
      </c>
      <c r="Q801" s="7">
        <f t="shared" si="37"/>
        <v>0</v>
      </c>
      <c r="R801" s="7">
        <f t="shared" si="38"/>
        <v>0</v>
      </c>
      <c r="S801" s="23" t="s">
        <v>4570</v>
      </c>
      <c r="T801" s="23"/>
      <c r="U801" s="23"/>
      <c r="V801" s="23"/>
      <c r="W801" s="74"/>
    </row>
    <row r="802" spans="1:23" x14ac:dyDescent="0.25">
      <c r="A802" s="81">
        <v>45292</v>
      </c>
      <c r="B802" s="6" t="s">
        <v>2710</v>
      </c>
      <c r="C802" s="100" t="s">
        <v>5427</v>
      </c>
      <c r="D802" s="21" t="s">
        <v>4952</v>
      </c>
      <c r="E802" s="23" t="s">
        <v>3</v>
      </c>
      <c r="F802" s="27" t="str">
        <f>IF(E802="","",INDEX(DM_HANG_HOA!B:B,MATCH(E802,DM_HANG_HOA!A:A,0)))</f>
        <v>Fuselink 3K - Tuấn Ân</v>
      </c>
      <c r="G802" s="26" t="s">
        <v>5245</v>
      </c>
      <c r="H802" s="27" t="str">
        <f>IF(G802="","",INDEX(DM_DOI_TUONG!C:C,MATCH(G802,DM_DOI_TUONG!B:B,0)))</f>
        <v>Công Ty TNHH Sản Xuất Thương Mại  Điện Sài Gòn TTL</v>
      </c>
      <c r="I802" s="69" t="str">
        <f>IFERROR(INDEX(DM_NGHIEP_VU!D:D,MATCH(J802&amp;K802,DM_NGHIEP_VU!G:G,0)),"")</f>
        <v>Xuất kho - xuất bán ghi nhận doanh thu</v>
      </c>
      <c r="J802" s="29" t="s">
        <v>4492</v>
      </c>
      <c r="K802" s="29" t="s">
        <v>4977</v>
      </c>
      <c r="L802" s="26">
        <v>3</v>
      </c>
      <c r="M802" s="26" t="s">
        <v>4547</v>
      </c>
      <c r="N802" s="26">
        <v>28300</v>
      </c>
      <c r="O802" s="7">
        <f t="shared" si="36"/>
        <v>84900</v>
      </c>
      <c r="P802" s="52">
        <v>0.08</v>
      </c>
      <c r="Q802" s="7">
        <f t="shared" si="37"/>
        <v>6792</v>
      </c>
      <c r="R802" s="7">
        <f t="shared" si="38"/>
        <v>91692</v>
      </c>
      <c r="S802" s="23" t="s">
        <v>4570</v>
      </c>
      <c r="T802" s="23"/>
      <c r="U802" s="23"/>
      <c r="V802" s="23"/>
      <c r="W802" s="74"/>
    </row>
    <row r="803" spans="1:23" x14ac:dyDescent="0.25">
      <c r="A803" s="81">
        <v>45292</v>
      </c>
      <c r="B803" s="6" t="s">
        <v>2710</v>
      </c>
      <c r="C803" s="100" t="s">
        <v>5427</v>
      </c>
      <c r="D803" s="21" t="s">
        <v>4952</v>
      </c>
      <c r="E803" s="23" t="s">
        <v>6</v>
      </c>
      <c r="F803" s="27" t="str">
        <f>IF(E803="","",INDEX(DM_HANG_HOA!B:B,MATCH(E803,DM_HANG_HOA!A:A,0)))</f>
        <v>Fuselink 6K - Tuấn Ân</v>
      </c>
      <c r="G803" s="26" t="s">
        <v>5245</v>
      </c>
      <c r="H803" s="27" t="str">
        <f>IF(G803="","",INDEX(DM_DOI_TUONG!C:C,MATCH(G803,DM_DOI_TUONG!B:B,0)))</f>
        <v>Công Ty TNHH Sản Xuất Thương Mại  Điện Sài Gòn TTL</v>
      </c>
      <c r="I803" s="69" t="str">
        <f>IFERROR(INDEX(DM_NGHIEP_VU!D:D,MATCH(J803&amp;K803,DM_NGHIEP_VU!G:G,0)),"")</f>
        <v>Xuất kho - xuất bán ghi nhận doanh thu</v>
      </c>
      <c r="J803" s="29" t="s">
        <v>4492</v>
      </c>
      <c r="K803" s="29" t="s">
        <v>4977</v>
      </c>
      <c r="L803" s="26">
        <v>1</v>
      </c>
      <c r="M803" s="26" t="s">
        <v>4547</v>
      </c>
      <c r="N803" s="26">
        <v>28800</v>
      </c>
      <c r="O803" s="7">
        <f t="shared" si="36"/>
        <v>28800</v>
      </c>
      <c r="P803" s="52">
        <v>0.08</v>
      </c>
      <c r="Q803" s="7">
        <f t="shared" si="37"/>
        <v>2304</v>
      </c>
      <c r="R803" s="7">
        <f t="shared" si="38"/>
        <v>31104</v>
      </c>
      <c r="S803" s="23" t="s">
        <v>4570</v>
      </c>
      <c r="T803" s="23"/>
      <c r="U803" s="23"/>
      <c r="V803" s="23"/>
      <c r="W803" s="74"/>
    </row>
    <row r="804" spans="1:23" x14ac:dyDescent="0.25">
      <c r="A804" s="81">
        <v>45292</v>
      </c>
      <c r="B804" s="6" t="s">
        <v>2710</v>
      </c>
      <c r="C804" s="100" t="s">
        <v>5427</v>
      </c>
      <c r="D804" s="21" t="s">
        <v>4952</v>
      </c>
      <c r="E804" s="23" t="s">
        <v>7</v>
      </c>
      <c r="F804" s="27" t="str">
        <f>IF(E804="","",INDEX(DM_HANG_HOA!B:B,MATCH(E804,DM_HANG_HOA!A:A,0)))</f>
        <v>Fuselink 8K - Tuấn Ân</v>
      </c>
      <c r="G804" s="26" t="s">
        <v>5245</v>
      </c>
      <c r="H804" s="27" t="str">
        <f>IF(G804="","",INDEX(DM_DOI_TUONG!C:C,MATCH(G804,DM_DOI_TUONG!B:B,0)))</f>
        <v>Công Ty TNHH Sản Xuất Thương Mại  Điện Sài Gòn TTL</v>
      </c>
      <c r="I804" s="69" t="str">
        <f>IFERROR(INDEX(DM_NGHIEP_VU!D:D,MATCH(J804&amp;K804,DM_NGHIEP_VU!G:G,0)),"")</f>
        <v>Xuất kho - xuất bán ghi nhận doanh thu</v>
      </c>
      <c r="J804" s="29" t="s">
        <v>4492</v>
      </c>
      <c r="K804" s="29" t="s">
        <v>4977</v>
      </c>
      <c r="L804" s="26">
        <v>25</v>
      </c>
      <c r="M804" s="26" t="s">
        <v>4547</v>
      </c>
      <c r="N804" s="26">
        <v>30100</v>
      </c>
      <c r="O804" s="7">
        <f t="shared" si="36"/>
        <v>752500</v>
      </c>
      <c r="P804" s="52">
        <v>0.08</v>
      </c>
      <c r="Q804" s="7">
        <f t="shared" si="37"/>
        <v>60200</v>
      </c>
      <c r="R804" s="7">
        <f t="shared" si="38"/>
        <v>812700</v>
      </c>
      <c r="S804" s="23" t="s">
        <v>4570</v>
      </c>
      <c r="T804" s="23"/>
      <c r="U804" s="23"/>
      <c r="V804" s="23"/>
      <c r="W804" s="74"/>
    </row>
    <row r="805" spans="1:23" x14ac:dyDescent="0.25">
      <c r="A805" s="81">
        <v>45292</v>
      </c>
      <c r="B805" s="6" t="s">
        <v>2710</v>
      </c>
      <c r="C805" s="100" t="s">
        <v>5427</v>
      </c>
      <c r="D805" s="21" t="s">
        <v>4952</v>
      </c>
      <c r="E805" s="23" t="s">
        <v>8</v>
      </c>
      <c r="F805" s="27" t="str">
        <f>IF(E805="","",INDEX(DM_HANG_HOA!B:B,MATCH(E805,DM_HANG_HOA!A:A,0)))</f>
        <v>Fuselink 10K - Tuấn Ân</v>
      </c>
      <c r="G805" s="26" t="s">
        <v>5245</v>
      </c>
      <c r="H805" s="27" t="str">
        <f>IF(G805="","",INDEX(DM_DOI_TUONG!C:C,MATCH(G805,DM_DOI_TUONG!B:B,0)))</f>
        <v>Công Ty TNHH Sản Xuất Thương Mại  Điện Sài Gòn TTL</v>
      </c>
      <c r="I805" s="69" t="str">
        <f>IFERROR(INDEX(DM_NGHIEP_VU!D:D,MATCH(J805&amp;K805,DM_NGHIEP_VU!G:G,0)),"")</f>
        <v>Xuất kho - xuất bán ghi nhận doanh thu</v>
      </c>
      <c r="J805" s="29" t="s">
        <v>4492</v>
      </c>
      <c r="K805" s="29" t="s">
        <v>4977</v>
      </c>
      <c r="L805" s="26">
        <v>30</v>
      </c>
      <c r="M805" s="26" t="s">
        <v>4547</v>
      </c>
      <c r="N805" s="26">
        <v>31600</v>
      </c>
      <c r="O805" s="7">
        <f t="shared" ref="O805:O868" si="39">+L805*N805</f>
        <v>948000</v>
      </c>
      <c r="P805" s="52">
        <v>0.08</v>
      </c>
      <c r="Q805" s="7">
        <f t="shared" ref="Q805:Q868" si="40">+O805*P805</f>
        <v>75840</v>
      </c>
      <c r="R805" s="7">
        <f t="shared" ref="R805:R868" si="41">+O805+Q805</f>
        <v>1023840</v>
      </c>
      <c r="S805" s="23" t="s">
        <v>4570</v>
      </c>
      <c r="T805" s="23"/>
      <c r="U805" s="23"/>
      <c r="V805" s="23"/>
      <c r="W805" s="74"/>
    </row>
    <row r="806" spans="1:23" x14ac:dyDescent="0.25">
      <c r="A806" s="81">
        <v>45292</v>
      </c>
      <c r="B806" s="6" t="s">
        <v>2710</v>
      </c>
      <c r="C806" s="100" t="s">
        <v>5427</v>
      </c>
      <c r="D806" s="21" t="s">
        <v>4952</v>
      </c>
      <c r="E806" s="23" t="s">
        <v>11</v>
      </c>
      <c r="F806" s="27" t="str">
        <f>IF(E806="","",INDEX(DM_HANG_HOA!B:B,MATCH(E806,DM_HANG_HOA!A:A,0)))</f>
        <v>Fuselink 20K - Tuấn Ân</v>
      </c>
      <c r="G806" s="26" t="s">
        <v>5245</v>
      </c>
      <c r="H806" s="27" t="str">
        <f>IF(G806="","",INDEX(DM_DOI_TUONG!C:C,MATCH(G806,DM_DOI_TUONG!B:B,0)))</f>
        <v>Công Ty TNHH Sản Xuất Thương Mại  Điện Sài Gòn TTL</v>
      </c>
      <c r="I806" s="69" t="str">
        <f>IFERROR(INDEX(DM_NGHIEP_VU!D:D,MATCH(J806&amp;K806,DM_NGHIEP_VU!G:G,0)),"")</f>
        <v>Xuất kho - xuất bán ghi nhận doanh thu</v>
      </c>
      <c r="J806" s="29" t="s">
        <v>4492</v>
      </c>
      <c r="K806" s="29" t="s">
        <v>4977</v>
      </c>
      <c r="L806" s="26">
        <v>20</v>
      </c>
      <c r="M806" s="26" t="s">
        <v>4547</v>
      </c>
      <c r="N806" s="26">
        <v>37800</v>
      </c>
      <c r="O806" s="7">
        <f t="shared" si="39"/>
        <v>756000</v>
      </c>
      <c r="P806" s="52">
        <v>0.08</v>
      </c>
      <c r="Q806" s="7">
        <f t="shared" si="40"/>
        <v>60480</v>
      </c>
      <c r="R806" s="7">
        <f t="shared" si="41"/>
        <v>816480</v>
      </c>
      <c r="S806" s="23" t="s">
        <v>4570</v>
      </c>
      <c r="T806" s="23"/>
      <c r="U806" s="23"/>
      <c r="V806" s="23"/>
      <c r="W806" s="74"/>
    </row>
    <row r="807" spans="1:23" x14ac:dyDescent="0.25">
      <c r="A807" s="81">
        <v>45292</v>
      </c>
      <c r="B807" s="6" t="s">
        <v>2710</v>
      </c>
      <c r="C807" s="100" t="s">
        <v>5427</v>
      </c>
      <c r="D807" s="21" t="s">
        <v>4952</v>
      </c>
      <c r="E807" s="23" t="s">
        <v>971</v>
      </c>
      <c r="F807" s="27" t="str">
        <f>IF(E807="","",INDEX(DM_HANG_HOA!B:B,MATCH(E807,DM_HANG_HOA!A:A,0)))</f>
        <v>Nắp chụp LA màu xanh</v>
      </c>
      <c r="G807" s="26" t="s">
        <v>5245</v>
      </c>
      <c r="H807" s="27" t="str">
        <f>IF(G807="","",INDEX(DM_DOI_TUONG!C:C,MATCH(G807,DM_DOI_TUONG!B:B,0)))</f>
        <v>Công Ty TNHH Sản Xuất Thương Mại  Điện Sài Gòn TTL</v>
      </c>
      <c r="I807" s="69" t="str">
        <f>IFERROR(INDEX(DM_NGHIEP_VU!D:D,MATCH(J807&amp;K807,DM_NGHIEP_VU!G:G,0)),"")</f>
        <v>Xuất kho - xuất bán ghi nhận doanh thu</v>
      </c>
      <c r="J807" s="29" t="s">
        <v>4492</v>
      </c>
      <c r="K807" s="29" t="s">
        <v>4977</v>
      </c>
      <c r="L807" s="26">
        <v>25</v>
      </c>
      <c r="M807" s="26" t="s">
        <v>4547</v>
      </c>
      <c r="N807" s="26">
        <v>35900</v>
      </c>
      <c r="O807" s="7">
        <f t="shared" si="39"/>
        <v>897500</v>
      </c>
      <c r="P807" s="52">
        <v>0.08</v>
      </c>
      <c r="Q807" s="7">
        <f t="shared" si="40"/>
        <v>71800</v>
      </c>
      <c r="R807" s="7">
        <f t="shared" si="41"/>
        <v>969300</v>
      </c>
      <c r="S807" s="23" t="s">
        <v>4570</v>
      </c>
      <c r="T807" s="23"/>
      <c r="U807" s="23"/>
      <c r="V807" s="23"/>
      <c r="W807" s="74"/>
    </row>
    <row r="808" spans="1:23" x14ac:dyDescent="0.25">
      <c r="A808" s="81">
        <v>45292</v>
      </c>
      <c r="B808" s="6" t="s">
        <v>2710</v>
      </c>
      <c r="C808" s="100" t="s">
        <v>5427</v>
      </c>
      <c r="D808" s="21" t="s">
        <v>4952</v>
      </c>
      <c r="E808" s="23" t="s">
        <v>973</v>
      </c>
      <c r="F808" s="27" t="str">
        <f>IF(E808="","",INDEX(DM_HANG_HOA!B:B,MATCH(E808,DM_HANG_HOA!A:A,0)))</f>
        <v xml:space="preserve">Nắp chụp LA màu đỏ </v>
      </c>
      <c r="G808" s="26" t="s">
        <v>5245</v>
      </c>
      <c r="H808" s="27" t="str">
        <f>IF(G808="","",INDEX(DM_DOI_TUONG!C:C,MATCH(G808,DM_DOI_TUONG!B:B,0)))</f>
        <v>Công Ty TNHH Sản Xuất Thương Mại  Điện Sài Gòn TTL</v>
      </c>
      <c r="I808" s="69" t="str">
        <f>IFERROR(INDEX(DM_NGHIEP_VU!D:D,MATCH(J808&amp;K808,DM_NGHIEP_VU!G:G,0)),"")</f>
        <v>Xuất kho - xuất bán ghi nhận doanh thu</v>
      </c>
      <c r="J808" s="29" t="s">
        <v>4492</v>
      </c>
      <c r="K808" s="29" t="s">
        <v>4977</v>
      </c>
      <c r="L808" s="26">
        <v>22</v>
      </c>
      <c r="M808" s="26" t="s">
        <v>4547</v>
      </c>
      <c r="N808" s="26">
        <v>35900</v>
      </c>
      <c r="O808" s="7">
        <f t="shared" si="39"/>
        <v>789800</v>
      </c>
      <c r="P808" s="52">
        <v>0.08</v>
      </c>
      <c r="Q808" s="7">
        <f t="shared" si="40"/>
        <v>63184</v>
      </c>
      <c r="R808" s="7">
        <f t="shared" si="41"/>
        <v>852984</v>
      </c>
      <c r="S808" s="23" t="s">
        <v>4570</v>
      </c>
      <c r="T808" s="23"/>
      <c r="U808" s="23"/>
      <c r="V808" s="23"/>
      <c r="W808" s="74"/>
    </row>
    <row r="809" spans="1:23" x14ac:dyDescent="0.25">
      <c r="A809" s="81">
        <v>45292</v>
      </c>
      <c r="B809" s="6" t="s">
        <v>2710</v>
      </c>
      <c r="C809" s="100" t="s">
        <v>5427</v>
      </c>
      <c r="D809" s="21" t="s">
        <v>4952</v>
      </c>
      <c r="E809" s="23" t="s">
        <v>975</v>
      </c>
      <c r="F809" s="27" t="str">
        <f>IF(E809="","",INDEX(DM_HANG_HOA!B:B,MATCH(E809,DM_HANG_HOA!A:A,0)))</f>
        <v xml:space="preserve">Nắp chụp LA màu vàng </v>
      </c>
      <c r="G809" s="26" t="s">
        <v>5245</v>
      </c>
      <c r="H809" s="27" t="str">
        <f>IF(G809="","",INDEX(DM_DOI_TUONG!C:C,MATCH(G809,DM_DOI_TUONG!B:B,0)))</f>
        <v>Công Ty TNHH Sản Xuất Thương Mại  Điện Sài Gòn TTL</v>
      </c>
      <c r="I809" s="69" t="str">
        <f>IFERROR(INDEX(DM_NGHIEP_VU!D:D,MATCH(J809&amp;K809,DM_NGHIEP_VU!G:G,0)),"")</f>
        <v>Xuất kho - xuất bán ghi nhận doanh thu</v>
      </c>
      <c r="J809" s="29" t="s">
        <v>4492</v>
      </c>
      <c r="K809" s="29" t="s">
        <v>4977</v>
      </c>
      <c r="L809" s="26">
        <v>19</v>
      </c>
      <c r="M809" s="26" t="s">
        <v>4547</v>
      </c>
      <c r="N809" s="26">
        <v>35900</v>
      </c>
      <c r="O809" s="7">
        <f t="shared" si="39"/>
        <v>682100</v>
      </c>
      <c r="P809" s="52">
        <v>0.08</v>
      </c>
      <c r="Q809" s="7">
        <f t="shared" si="40"/>
        <v>54568</v>
      </c>
      <c r="R809" s="7">
        <f t="shared" si="41"/>
        <v>736668</v>
      </c>
      <c r="S809" s="23" t="s">
        <v>4570</v>
      </c>
      <c r="T809" s="23"/>
      <c r="U809" s="23"/>
      <c r="V809" s="23"/>
      <c r="W809" s="74"/>
    </row>
    <row r="810" spans="1:23" x14ac:dyDescent="0.25">
      <c r="A810" s="81">
        <v>45292</v>
      </c>
      <c r="B810" s="6" t="s">
        <v>2710</v>
      </c>
      <c r="C810" s="100" t="s">
        <v>5427</v>
      </c>
      <c r="D810" s="21" t="s">
        <v>4952</v>
      </c>
      <c r="E810" s="23" t="s">
        <v>977</v>
      </c>
      <c r="F810" s="27" t="str">
        <f>IF(E810="","",INDEX(DM_HANG_HOA!B:B,MATCH(E810,DM_HANG_HOA!A:A,0)))</f>
        <v>Nắp chụp trên FCO màu đỏ</v>
      </c>
      <c r="G810" s="26" t="s">
        <v>5245</v>
      </c>
      <c r="H810" s="27" t="str">
        <f>IF(G810="","",INDEX(DM_DOI_TUONG!C:C,MATCH(G810,DM_DOI_TUONG!B:B,0)))</f>
        <v>Công Ty TNHH Sản Xuất Thương Mại  Điện Sài Gòn TTL</v>
      </c>
      <c r="I810" s="69" t="str">
        <f>IFERROR(INDEX(DM_NGHIEP_VU!D:D,MATCH(J810&amp;K810,DM_NGHIEP_VU!G:G,0)),"")</f>
        <v>Xuất kho - xuất bán ghi nhận doanh thu</v>
      </c>
      <c r="J810" s="29" t="s">
        <v>4492</v>
      </c>
      <c r="K810" s="29" t="s">
        <v>4977</v>
      </c>
      <c r="L810" s="26">
        <v>16</v>
      </c>
      <c r="M810" s="26" t="s">
        <v>4547</v>
      </c>
      <c r="N810" s="26">
        <v>107500</v>
      </c>
      <c r="O810" s="7">
        <f t="shared" si="39"/>
        <v>1720000</v>
      </c>
      <c r="P810" s="52">
        <v>0.08</v>
      </c>
      <c r="Q810" s="7">
        <f t="shared" si="40"/>
        <v>137600</v>
      </c>
      <c r="R810" s="7">
        <f t="shared" si="41"/>
        <v>1857600</v>
      </c>
      <c r="S810" s="23" t="s">
        <v>4570</v>
      </c>
      <c r="T810" s="23"/>
      <c r="U810" s="23"/>
      <c r="V810" s="23"/>
      <c r="W810" s="74"/>
    </row>
    <row r="811" spans="1:23" x14ac:dyDescent="0.25">
      <c r="A811" s="81">
        <v>45292</v>
      </c>
      <c r="B811" s="6" t="s">
        <v>2710</v>
      </c>
      <c r="C811" s="100" t="s">
        <v>5427</v>
      </c>
      <c r="D811" s="21" t="s">
        <v>4952</v>
      </c>
      <c r="E811" s="23" t="s">
        <v>979</v>
      </c>
      <c r="F811" s="27" t="str">
        <f>IF(E811="","",INDEX(DM_HANG_HOA!B:B,MATCH(E811,DM_HANG_HOA!A:A,0)))</f>
        <v>Nắp chụp trên FCO màu vàng</v>
      </c>
      <c r="G811" s="26" t="s">
        <v>5245</v>
      </c>
      <c r="H811" s="27" t="str">
        <f>IF(G811="","",INDEX(DM_DOI_TUONG!C:C,MATCH(G811,DM_DOI_TUONG!B:B,0)))</f>
        <v>Công Ty TNHH Sản Xuất Thương Mại  Điện Sài Gòn TTL</v>
      </c>
      <c r="I811" s="69" t="str">
        <f>IFERROR(INDEX(DM_NGHIEP_VU!D:D,MATCH(J811&amp;K811,DM_NGHIEP_VU!G:G,0)),"")</f>
        <v>Xuất kho - xuất bán ghi nhận doanh thu</v>
      </c>
      <c r="J811" s="29" t="s">
        <v>4492</v>
      </c>
      <c r="K811" s="29" t="s">
        <v>4977</v>
      </c>
      <c r="L811" s="26">
        <v>16</v>
      </c>
      <c r="M811" s="26" t="s">
        <v>4547</v>
      </c>
      <c r="N811" s="26">
        <v>107500</v>
      </c>
      <c r="O811" s="7">
        <f t="shared" si="39"/>
        <v>1720000</v>
      </c>
      <c r="P811" s="52">
        <v>0.08</v>
      </c>
      <c r="Q811" s="7">
        <f t="shared" si="40"/>
        <v>137600</v>
      </c>
      <c r="R811" s="7">
        <f t="shared" si="41"/>
        <v>1857600</v>
      </c>
      <c r="S811" s="23" t="s">
        <v>4570</v>
      </c>
      <c r="T811" s="23"/>
      <c r="U811" s="23"/>
      <c r="V811" s="23"/>
      <c r="W811" s="74"/>
    </row>
    <row r="812" spans="1:23" x14ac:dyDescent="0.25">
      <c r="A812" s="81">
        <v>45292</v>
      </c>
      <c r="B812" s="6" t="s">
        <v>2710</v>
      </c>
      <c r="C812" s="100" t="s">
        <v>5427</v>
      </c>
      <c r="D812" s="21" t="s">
        <v>4952</v>
      </c>
      <c r="E812" s="23" t="s">
        <v>981</v>
      </c>
      <c r="F812" s="27" t="str">
        <f>IF(E812="","",INDEX(DM_HANG_HOA!B:B,MATCH(E812,DM_HANG_HOA!A:A,0)))</f>
        <v>Nắp chụp trên FCO màu xanh</v>
      </c>
      <c r="G812" s="26" t="s">
        <v>5245</v>
      </c>
      <c r="H812" s="27" t="str">
        <f>IF(G812="","",INDEX(DM_DOI_TUONG!C:C,MATCH(G812,DM_DOI_TUONG!B:B,0)))</f>
        <v>Công Ty TNHH Sản Xuất Thương Mại  Điện Sài Gòn TTL</v>
      </c>
      <c r="I812" s="69" t="str">
        <f>IFERROR(INDEX(DM_NGHIEP_VU!D:D,MATCH(J812&amp;K812,DM_NGHIEP_VU!G:G,0)),"")</f>
        <v>Xuất kho - xuất bán ghi nhận doanh thu</v>
      </c>
      <c r="J812" s="29" t="s">
        <v>4492</v>
      </c>
      <c r="K812" s="29" t="s">
        <v>4977</v>
      </c>
      <c r="L812" s="26">
        <v>16</v>
      </c>
      <c r="M812" s="26" t="s">
        <v>4547</v>
      </c>
      <c r="N812" s="26">
        <v>107500</v>
      </c>
      <c r="O812" s="7">
        <f t="shared" si="39"/>
        <v>1720000</v>
      </c>
      <c r="P812" s="52">
        <v>0.08</v>
      </c>
      <c r="Q812" s="7">
        <f t="shared" si="40"/>
        <v>137600</v>
      </c>
      <c r="R812" s="7">
        <f t="shared" si="41"/>
        <v>1857600</v>
      </c>
      <c r="S812" s="23" t="s">
        <v>4570</v>
      </c>
      <c r="T812" s="23"/>
      <c r="U812" s="23"/>
      <c r="V812" s="23"/>
      <c r="W812" s="74"/>
    </row>
    <row r="813" spans="1:23" x14ac:dyDescent="0.25">
      <c r="A813" s="81">
        <v>45292</v>
      </c>
      <c r="B813" s="6" t="s">
        <v>2710</v>
      </c>
      <c r="C813" s="100" t="s">
        <v>5427</v>
      </c>
      <c r="D813" s="21" t="s">
        <v>4952</v>
      </c>
      <c r="E813" s="23" t="s">
        <v>989</v>
      </c>
      <c r="F813" s="27" t="str">
        <f>IF(E813="","",INDEX(DM_HANG_HOA!B:B,MATCH(E813,DM_HANG_HOA!A:A,0)))</f>
        <v>Nắp chụp dưới FCO, LBFCO màu đỏ</v>
      </c>
      <c r="G813" s="26" t="s">
        <v>5245</v>
      </c>
      <c r="H813" s="27" t="str">
        <f>IF(G813="","",INDEX(DM_DOI_TUONG!C:C,MATCH(G813,DM_DOI_TUONG!B:B,0)))</f>
        <v>Công Ty TNHH Sản Xuất Thương Mại  Điện Sài Gòn TTL</v>
      </c>
      <c r="I813" s="69" t="str">
        <f>IFERROR(INDEX(DM_NGHIEP_VU!D:D,MATCH(J813&amp;K813,DM_NGHIEP_VU!G:G,0)),"")</f>
        <v>Xuất kho - xuất bán ghi nhận doanh thu</v>
      </c>
      <c r="J813" s="29" t="s">
        <v>4492</v>
      </c>
      <c r="K813" s="29" t="s">
        <v>4977</v>
      </c>
      <c r="L813" s="26">
        <v>16</v>
      </c>
      <c r="M813" s="26" t="s">
        <v>4547</v>
      </c>
      <c r="N813" s="26">
        <v>84600</v>
      </c>
      <c r="O813" s="7">
        <f t="shared" si="39"/>
        <v>1353600</v>
      </c>
      <c r="P813" s="52">
        <v>0.08</v>
      </c>
      <c r="Q813" s="7">
        <f t="shared" si="40"/>
        <v>108288</v>
      </c>
      <c r="R813" s="7">
        <f t="shared" si="41"/>
        <v>1461888</v>
      </c>
      <c r="S813" s="23" t="s">
        <v>4570</v>
      </c>
      <c r="T813" s="23"/>
      <c r="U813" s="23"/>
      <c r="V813" s="23"/>
      <c r="W813" s="74"/>
    </row>
    <row r="814" spans="1:23" x14ac:dyDescent="0.25">
      <c r="A814" s="81">
        <v>45292</v>
      </c>
      <c r="B814" s="6" t="s">
        <v>2710</v>
      </c>
      <c r="C814" s="100" t="s">
        <v>5427</v>
      </c>
      <c r="D814" s="21" t="s">
        <v>4952</v>
      </c>
      <c r="E814" s="23" t="s">
        <v>991</v>
      </c>
      <c r="F814" s="27" t="str">
        <f>IF(E814="","",INDEX(DM_HANG_HOA!B:B,MATCH(E814,DM_HANG_HOA!A:A,0)))</f>
        <v>Nắp chụp dưới FCO, LBFCO màu vàng</v>
      </c>
      <c r="G814" s="26" t="s">
        <v>5245</v>
      </c>
      <c r="H814" s="27" t="str">
        <f>IF(G814="","",INDEX(DM_DOI_TUONG!C:C,MATCH(G814,DM_DOI_TUONG!B:B,0)))</f>
        <v>Công Ty TNHH Sản Xuất Thương Mại  Điện Sài Gòn TTL</v>
      </c>
      <c r="I814" s="69" t="str">
        <f>IFERROR(INDEX(DM_NGHIEP_VU!D:D,MATCH(J814&amp;K814,DM_NGHIEP_VU!G:G,0)),"")</f>
        <v>Xuất kho - xuất bán ghi nhận doanh thu</v>
      </c>
      <c r="J814" s="29" t="s">
        <v>4492</v>
      </c>
      <c r="K814" s="29" t="s">
        <v>4977</v>
      </c>
      <c r="L814" s="26">
        <v>16</v>
      </c>
      <c r="M814" s="26" t="s">
        <v>4547</v>
      </c>
      <c r="N814" s="26">
        <v>84600</v>
      </c>
      <c r="O814" s="7">
        <f t="shared" si="39"/>
        <v>1353600</v>
      </c>
      <c r="P814" s="52">
        <v>0.08</v>
      </c>
      <c r="Q814" s="7">
        <f t="shared" si="40"/>
        <v>108288</v>
      </c>
      <c r="R814" s="7">
        <f t="shared" si="41"/>
        <v>1461888</v>
      </c>
      <c r="S814" s="23" t="s">
        <v>4570</v>
      </c>
      <c r="T814" s="23"/>
      <c r="U814" s="23"/>
      <c r="V814" s="23"/>
      <c r="W814" s="74"/>
    </row>
    <row r="815" spans="1:23" x14ac:dyDescent="0.25">
      <c r="A815" s="81">
        <v>45292</v>
      </c>
      <c r="B815" s="6" t="s">
        <v>2710</v>
      </c>
      <c r="C815" s="100" t="s">
        <v>5427</v>
      </c>
      <c r="D815" s="21" t="s">
        <v>4952</v>
      </c>
      <c r="E815" s="23" t="s">
        <v>993</v>
      </c>
      <c r="F815" s="27" t="str">
        <f>IF(E815="","",INDEX(DM_HANG_HOA!B:B,MATCH(E815,DM_HANG_HOA!A:A,0)))</f>
        <v>Nắp chụp dưới FCO, LBFCO màu xanh</v>
      </c>
      <c r="G815" s="26" t="s">
        <v>5245</v>
      </c>
      <c r="H815" s="27" t="str">
        <f>IF(G815="","",INDEX(DM_DOI_TUONG!C:C,MATCH(G815,DM_DOI_TUONG!B:B,0)))</f>
        <v>Công Ty TNHH Sản Xuất Thương Mại  Điện Sài Gòn TTL</v>
      </c>
      <c r="I815" s="69" t="str">
        <f>IFERROR(INDEX(DM_NGHIEP_VU!D:D,MATCH(J815&amp;K815,DM_NGHIEP_VU!G:G,0)),"")</f>
        <v>Xuất kho - xuất bán ghi nhận doanh thu</v>
      </c>
      <c r="J815" s="29" t="s">
        <v>4492</v>
      </c>
      <c r="K815" s="29" t="s">
        <v>4977</v>
      </c>
      <c r="L815" s="26">
        <v>16</v>
      </c>
      <c r="M815" s="26" t="s">
        <v>4547</v>
      </c>
      <c r="N815" s="26">
        <v>84600</v>
      </c>
      <c r="O815" s="7">
        <f t="shared" si="39"/>
        <v>1353600</v>
      </c>
      <c r="P815" s="52">
        <v>0.08</v>
      </c>
      <c r="Q815" s="7">
        <f t="shared" si="40"/>
        <v>108288</v>
      </c>
      <c r="R815" s="7">
        <f t="shared" si="41"/>
        <v>1461888</v>
      </c>
      <c r="S815" s="23" t="s">
        <v>4570</v>
      </c>
      <c r="T815" s="23"/>
      <c r="U815" s="23"/>
      <c r="V815" s="23"/>
      <c r="W815" s="74"/>
    </row>
    <row r="816" spans="1:23" x14ac:dyDescent="0.25">
      <c r="A816" s="81">
        <v>45292</v>
      </c>
      <c r="B816" s="6" t="s">
        <v>2710</v>
      </c>
      <c r="C816" s="100" t="s">
        <v>5427</v>
      </c>
      <c r="D816" s="21" t="s">
        <v>4952</v>
      </c>
      <c r="E816" s="23" t="s">
        <v>983</v>
      </c>
      <c r="F816" s="27" t="str">
        <f>IF(E816="","",INDEX(DM_HANG_HOA!B:B,MATCH(E816,DM_HANG_HOA!A:A,0)))</f>
        <v>Nắp chụp trên LBFCO màu đỏ</v>
      </c>
      <c r="G816" s="26" t="s">
        <v>5245</v>
      </c>
      <c r="H816" s="27" t="str">
        <f>IF(G816="","",INDEX(DM_DOI_TUONG!C:C,MATCH(G816,DM_DOI_TUONG!B:B,0)))</f>
        <v>Công Ty TNHH Sản Xuất Thương Mại  Điện Sài Gòn TTL</v>
      </c>
      <c r="I816" s="69" t="str">
        <f>IFERROR(INDEX(DM_NGHIEP_VU!D:D,MATCH(J816&amp;K816,DM_NGHIEP_VU!G:G,0)),"")</f>
        <v>Xuất kho - xuất bán ghi nhận doanh thu</v>
      </c>
      <c r="J816" s="29" t="s">
        <v>4492</v>
      </c>
      <c r="K816" s="29" t="s">
        <v>4977</v>
      </c>
      <c r="L816" s="26">
        <v>7</v>
      </c>
      <c r="M816" s="26" t="s">
        <v>4547</v>
      </c>
      <c r="N816" s="26">
        <v>156900</v>
      </c>
      <c r="O816" s="7">
        <f t="shared" si="39"/>
        <v>1098300</v>
      </c>
      <c r="P816" s="52">
        <v>0.08</v>
      </c>
      <c r="Q816" s="7">
        <f t="shared" si="40"/>
        <v>87864</v>
      </c>
      <c r="R816" s="7">
        <f t="shared" si="41"/>
        <v>1186164</v>
      </c>
      <c r="S816" s="23" t="s">
        <v>4570</v>
      </c>
      <c r="T816" s="23"/>
      <c r="U816" s="23"/>
      <c r="V816" s="23"/>
      <c r="W816" s="74"/>
    </row>
    <row r="817" spans="1:23" x14ac:dyDescent="0.25">
      <c r="A817" s="81">
        <v>45292</v>
      </c>
      <c r="B817" s="6" t="s">
        <v>2710</v>
      </c>
      <c r="C817" s="100" t="s">
        <v>5427</v>
      </c>
      <c r="D817" s="21" t="s">
        <v>4952</v>
      </c>
      <c r="E817" s="23" t="s">
        <v>985</v>
      </c>
      <c r="F817" s="27" t="str">
        <f>IF(E817="","",INDEX(DM_HANG_HOA!B:B,MATCH(E817,DM_HANG_HOA!A:A,0)))</f>
        <v>Nắp chụp trên LBFCO màu vàng</v>
      </c>
      <c r="G817" s="26" t="s">
        <v>5245</v>
      </c>
      <c r="H817" s="27" t="str">
        <f>IF(G817="","",INDEX(DM_DOI_TUONG!C:C,MATCH(G817,DM_DOI_TUONG!B:B,0)))</f>
        <v>Công Ty TNHH Sản Xuất Thương Mại  Điện Sài Gòn TTL</v>
      </c>
      <c r="I817" s="69" t="str">
        <f>IFERROR(INDEX(DM_NGHIEP_VU!D:D,MATCH(J817&amp;K817,DM_NGHIEP_VU!G:G,0)),"")</f>
        <v>Xuất kho - xuất bán ghi nhận doanh thu</v>
      </c>
      <c r="J817" s="29" t="s">
        <v>4492</v>
      </c>
      <c r="K817" s="29" t="s">
        <v>4977</v>
      </c>
      <c r="L817" s="26">
        <v>7</v>
      </c>
      <c r="M817" s="26" t="s">
        <v>4547</v>
      </c>
      <c r="N817" s="26">
        <v>156900</v>
      </c>
      <c r="O817" s="7">
        <f t="shared" si="39"/>
        <v>1098300</v>
      </c>
      <c r="P817" s="52">
        <v>0.08</v>
      </c>
      <c r="Q817" s="7">
        <f t="shared" si="40"/>
        <v>87864</v>
      </c>
      <c r="R817" s="7">
        <f t="shared" si="41"/>
        <v>1186164</v>
      </c>
      <c r="S817" s="23" t="s">
        <v>4570</v>
      </c>
      <c r="T817" s="23"/>
      <c r="U817" s="23"/>
      <c r="V817" s="23"/>
      <c r="W817" s="74"/>
    </row>
    <row r="818" spans="1:23" x14ac:dyDescent="0.25">
      <c r="A818" s="81">
        <v>45292</v>
      </c>
      <c r="B818" s="6" t="s">
        <v>2710</v>
      </c>
      <c r="C818" s="100" t="s">
        <v>5427</v>
      </c>
      <c r="D818" s="21" t="s">
        <v>4952</v>
      </c>
      <c r="E818" s="23" t="s">
        <v>987</v>
      </c>
      <c r="F818" s="27" t="str">
        <f>IF(E818="","",INDEX(DM_HANG_HOA!B:B,MATCH(E818,DM_HANG_HOA!A:A,0)))</f>
        <v>Nắp chụp trên LBFCO màu xanh</v>
      </c>
      <c r="G818" s="26" t="s">
        <v>5245</v>
      </c>
      <c r="H818" s="27" t="str">
        <f>IF(G818="","",INDEX(DM_DOI_TUONG!C:C,MATCH(G818,DM_DOI_TUONG!B:B,0)))</f>
        <v>Công Ty TNHH Sản Xuất Thương Mại  Điện Sài Gòn TTL</v>
      </c>
      <c r="I818" s="69" t="str">
        <f>IFERROR(INDEX(DM_NGHIEP_VU!D:D,MATCH(J818&amp;K818,DM_NGHIEP_VU!G:G,0)),"")</f>
        <v>Xuất kho - xuất bán ghi nhận doanh thu</v>
      </c>
      <c r="J818" s="29" t="s">
        <v>4492</v>
      </c>
      <c r="K818" s="29" t="s">
        <v>4977</v>
      </c>
      <c r="L818" s="26">
        <v>8</v>
      </c>
      <c r="M818" s="26" t="s">
        <v>4547</v>
      </c>
      <c r="N818" s="26">
        <v>156900</v>
      </c>
      <c r="O818" s="7">
        <f t="shared" si="39"/>
        <v>1255200</v>
      </c>
      <c r="P818" s="52">
        <v>0.08</v>
      </c>
      <c r="Q818" s="7">
        <f t="shared" si="40"/>
        <v>100416</v>
      </c>
      <c r="R818" s="7">
        <f t="shared" si="41"/>
        <v>1355616</v>
      </c>
      <c r="S818" s="23" t="s">
        <v>4570</v>
      </c>
      <c r="T818" s="23"/>
      <c r="U818" s="23"/>
      <c r="V818" s="23"/>
      <c r="W818" s="74"/>
    </row>
    <row r="819" spans="1:23" x14ac:dyDescent="0.25">
      <c r="A819" s="81">
        <v>45292</v>
      </c>
      <c r="B819" s="6" t="s">
        <v>2710</v>
      </c>
      <c r="C819" s="100" t="s">
        <v>5427</v>
      </c>
      <c r="D819" s="21" t="s">
        <v>4952</v>
      </c>
      <c r="E819" s="23" t="s">
        <v>989</v>
      </c>
      <c r="F819" s="27" t="str">
        <f>IF(E819="","",INDEX(DM_HANG_HOA!B:B,MATCH(E819,DM_HANG_HOA!A:A,0)))</f>
        <v>Nắp chụp dưới FCO, LBFCO màu đỏ</v>
      </c>
      <c r="G819" s="26" t="s">
        <v>5245</v>
      </c>
      <c r="H819" s="27" t="str">
        <f>IF(G819="","",INDEX(DM_DOI_TUONG!C:C,MATCH(G819,DM_DOI_TUONG!B:B,0)))</f>
        <v>Công Ty TNHH Sản Xuất Thương Mại  Điện Sài Gòn TTL</v>
      </c>
      <c r="I819" s="69" t="str">
        <f>IFERROR(INDEX(DM_NGHIEP_VU!D:D,MATCH(J819&amp;K819,DM_NGHIEP_VU!G:G,0)),"")</f>
        <v>Xuất kho - xuất bán ghi nhận doanh thu</v>
      </c>
      <c r="J819" s="29" t="s">
        <v>4492</v>
      </c>
      <c r="K819" s="29" t="s">
        <v>4977</v>
      </c>
      <c r="L819" s="26">
        <v>7</v>
      </c>
      <c r="M819" s="26" t="s">
        <v>4547</v>
      </c>
      <c r="N819" s="26">
        <v>84600</v>
      </c>
      <c r="O819" s="7">
        <f t="shared" si="39"/>
        <v>592200</v>
      </c>
      <c r="P819" s="52">
        <v>0.08</v>
      </c>
      <c r="Q819" s="7">
        <f t="shared" si="40"/>
        <v>47376</v>
      </c>
      <c r="R819" s="7">
        <f t="shared" si="41"/>
        <v>639576</v>
      </c>
      <c r="S819" s="23" t="s">
        <v>4570</v>
      </c>
      <c r="T819" s="23"/>
      <c r="U819" s="23"/>
      <c r="V819" s="23"/>
      <c r="W819" s="74"/>
    </row>
    <row r="820" spans="1:23" x14ac:dyDescent="0.25">
      <c r="A820" s="81">
        <v>45292</v>
      </c>
      <c r="B820" s="6" t="s">
        <v>2710</v>
      </c>
      <c r="C820" s="100" t="s">
        <v>5427</v>
      </c>
      <c r="D820" s="21" t="s">
        <v>4952</v>
      </c>
      <c r="E820" s="23" t="s">
        <v>991</v>
      </c>
      <c r="F820" s="27" t="str">
        <f>IF(E820="","",INDEX(DM_HANG_HOA!B:B,MATCH(E820,DM_HANG_HOA!A:A,0)))</f>
        <v>Nắp chụp dưới FCO, LBFCO màu vàng</v>
      </c>
      <c r="G820" s="26" t="s">
        <v>5245</v>
      </c>
      <c r="H820" s="27" t="str">
        <f>IF(G820="","",INDEX(DM_DOI_TUONG!C:C,MATCH(G820,DM_DOI_TUONG!B:B,0)))</f>
        <v>Công Ty TNHH Sản Xuất Thương Mại  Điện Sài Gòn TTL</v>
      </c>
      <c r="I820" s="69" t="str">
        <f>IFERROR(INDEX(DM_NGHIEP_VU!D:D,MATCH(J820&amp;K820,DM_NGHIEP_VU!G:G,0)),"")</f>
        <v>Xuất kho - xuất bán ghi nhận doanh thu</v>
      </c>
      <c r="J820" s="29" t="s">
        <v>4492</v>
      </c>
      <c r="K820" s="29" t="s">
        <v>4977</v>
      </c>
      <c r="L820" s="26">
        <v>7</v>
      </c>
      <c r="M820" s="26" t="s">
        <v>4547</v>
      </c>
      <c r="N820" s="26">
        <v>84600</v>
      </c>
      <c r="O820" s="7">
        <f t="shared" si="39"/>
        <v>592200</v>
      </c>
      <c r="P820" s="52">
        <v>0.08</v>
      </c>
      <c r="Q820" s="7">
        <f t="shared" si="40"/>
        <v>47376</v>
      </c>
      <c r="R820" s="7">
        <f t="shared" si="41"/>
        <v>639576</v>
      </c>
      <c r="S820" s="23" t="s">
        <v>4570</v>
      </c>
      <c r="T820" s="23"/>
      <c r="U820" s="23"/>
      <c r="V820" s="23"/>
      <c r="W820" s="74"/>
    </row>
    <row r="821" spans="1:23" x14ac:dyDescent="0.25">
      <c r="A821" s="81">
        <v>45292</v>
      </c>
      <c r="B821" s="6" t="s">
        <v>2710</v>
      </c>
      <c r="C821" s="100" t="s">
        <v>5427</v>
      </c>
      <c r="D821" s="21" t="s">
        <v>4952</v>
      </c>
      <c r="E821" s="23" t="s">
        <v>993</v>
      </c>
      <c r="F821" s="27" t="str">
        <f>IF(E821="","",INDEX(DM_HANG_HOA!B:B,MATCH(E821,DM_HANG_HOA!A:A,0)))</f>
        <v>Nắp chụp dưới FCO, LBFCO màu xanh</v>
      </c>
      <c r="G821" s="26" t="s">
        <v>5245</v>
      </c>
      <c r="H821" s="27" t="str">
        <f>IF(G821="","",INDEX(DM_DOI_TUONG!C:C,MATCH(G821,DM_DOI_TUONG!B:B,0)))</f>
        <v>Công Ty TNHH Sản Xuất Thương Mại  Điện Sài Gòn TTL</v>
      </c>
      <c r="I821" s="69" t="str">
        <f>IFERROR(INDEX(DM_NGHIEP_VU!D:D,MATCH(J821&amp;K821,DM_NGHIEP_VU!G:G,0)),"")</f>
        <v>Xuất kho - xuất bán ghi nhận doanh thu</v>
      </c>
      <c r="J821" s="29" t="s">
        <v>4492</v>
      </c>
      <c r="K821" s="29" t="s">
        <v>4977</v>
      </c>
      <c r="L821" s="26">
        <v>8</v>
      </c>
      <c r="M821" s="26" t="s">
        <v>4547</v>
      </c>
      <c r="N821" s="26">
        <v>84600</v>
      </c>
      <c r="O821" s="7">
        <f t="shared" si="39"/>
        <v>676800</v>
      </c>
      <c r="P821" s="52">
        <v>0.08</v>
      </c>
      <c r="Q821" s="7">
        <f t="shared" si="40"/>
        <v>54144</v>
      </c>
      <c r="R821" s="7">
        <f t="shared" si="41"/>
        <v>730944</v>
      </c>
      <c r="S821" s="23" t="s">
        <v>4570</v>
      </c>
      <c r="T821" s="23"/>
      <c r="U821" s="23"/>
      <c r="V821" s="23"/>
      <c r="W821" s="74"/>
    </row>
    <row r="822" spans="1:23" x14ac:dyDescent="0.25">
      <c r="A822" s="81">
        <v>45292</v>
      </c>
      <c r="B822" s="6" t="s">
        <v>2710</v>
      </c>
      <c r="C822" s="100" t="s">
        <v>5427</v>
      </c>
      <c r="D822" s="21" t="s">
        <v>4952</v>
      </c>
      <c r="E822" s="23" t="s">
        <v>1007</v>
      </c>
      <c r="F822" s="27" t="str">
        <f>IF(E822="","",INDEX(DM_HANG_HOA!B:B,MATCH(E822,DM_HANG_HOA!A:A,0)))</f>
        <v>Nắp chụp MBT F145 màu xanh</v>
      </c>
      <c r="G822" s="26" t="s">
        <v>5245</v>
      </c>
      <c r="H822" s="27" t="str">
        <f>IF(G822="","",INDEX(DM_DOI_TUONG!C:C,MATCH(G822,DM_DOI_TUONG!B:B,0)))</f>
        <v>Công Ty TNHH Sản Xuất Thương Mại  Điện Sài Gòn TTL</v>
      </c>
      <c r="I822" s="69" t="str">
        <f>IFERROR(INDEX(DM_NGHIEP_VU!D:D,MATCH(J822&amp;K822,DM_NGHIEP_VU!G:G,0)),"")</f>
        <v>Xuất kho - xuất bán ghi nhận doanh thu</v>
      </c>
      <c r="J822" s="29" t="s">
        <v>4492</v>
      </c>
      <c r="K822" s="29" t="s">
        <v>4977</v>
      </c>
      <c r="L822" s="26">
        <v>20</v>
      </c>
      <c r="M822" s="26" t="s">
        <v>4547</v>
      </c>
      <c r="N822" s="26">
        <v>52000</v>
      </c>
      <c r="O822" s="7">
        <f t="shared" si="39"/>
        <v>1040000</v>
      </c>
      <c r="P822" s="52">
        <v>0.08</v>
      </c>
      <c r="Q822" s="7">
        <f t="shared" si="40"/>
        <v>83200</v>
      </c>
      <c r="R822" s="7">
        <f t="shared" si="41"/>
        <v>1123200</v>
      </c>
      <c r="S822" s="23" t="s">
        <v>4570</v>
      </c>
      <c r="T822" s="23"/>
      <c r="U822" s="23"/>
      <c r="V822" s="23"/>
      <c r="W822" s="74"/>
    </row>
    <row r="823" spans="1:23" x14ac:dyDescent="0.25">
      <c r="A823" s="81">
        <v>45292</v>
      </c>
      <c r="B823" s="6" t="s">
        <v>2710</v>
      </c>
      <c r="C823" s="100" t="s">
        <v>5427</v>
      </c>
      <c r="D823" s="21" t="s">
        <v>4952</v>
      </c>
      <c r="E823" s="23" t="s">
        <v>1009</v>
      </c>
      <c r="F823" s="27" t="str">
        <f>IF(E823="","",INDEX(DM_HANG_HOA!B:B,MATCH(E823,DM_HANG_HOA!A:A,0)))</f>
        <v xml:space="preserve">Nắp chụp MBT F145 màu đỏ </v>
      </c>
      <c r="G823" s="26" t="s">
        <v>5245</v>
      </c>
      <c r="H823" s="27" t="str">
        <f>IF(G823="","",INDEX(DM_DOI_TUONG!C:C,MATCH(G823,DM_DOI_TUONG!B:B,0)))</f>
        <v>Công Ty TNHH Sản Xuất Thương Mại  Điện Sài Gòn TTL</v>
      </c>
      <c r="I823" s="69" t="str">
        <f>IFERROR(INDEX(DM_NGHIEP_VU!D:D,MATCH(J823&amp;K823,DM_NGHIEP_VU!G:G,0)),"")</f>
        <v>Xuất kho - xuất bán ghi nhận doanh thu</v>
      </c>
      <c r="J823" s="29" t="s">
        <v>4492</v>
      </c>
      <c r="K823" s="29" t="s">
        <v>4977</v>
      </c>
      <c r="L823" s="26">
        <v>20</v>
      </c>
      <c r="M823" s="26" t="s">
        <v>4547</v>
      </c>
      <c r="N823" s="26">
        <v>52000</v>
      </c>
      <c r="O823" s="7">
        <f t="shared" si="39"/>
        <v>1040000</v>
      </c>
      <c r="P823" s="52">
        <v>0.08</v>
      </c>
      <c r="Q823" s="7">
        <f t="shared" si="40"/>
        <v>83200</v>
      </c>
      <c r="R823" s="7">
        <f t="shared" si="41"/>
        <v>1123200</v>
      </c>
      <c r="S823" s="23" t="s">
        <v>4570</v>
      </c>
      <c r="T823" s="23"/>
      <c r="U823" s="23"/>
      <c r="V823" s="23"/>
      <c r="W823" s="74"/>
    </row>
    <row r="824" spans="1:23" x14ac:dyDescent="0.25">
      <c r="A824" s="81">
        <v>45292</v>
      </c>
      <c r="B824" s="6" t="s">
        <v>2710</v>
      </c>
      <c r="C824" s="100" t="s">
        <v>5427</v>
      </c>
      <c r="D824" s="21" t="s">
        <v>4952</v>
      </c>
      <c r="E824" s="23" t="s">
        <v>1011</v>
      </c>
      <c r="F824" s="27" t="str">
        <f>IF(E824="","",INDEX(DM_HANG_HOA!B:B,MATCH(E824,DM_HANG_HOA!A:A,0)))</f>
        <v>Nắp chụp MBT F145 màu vàng</v>
      </c>
      <c r="G824" s="26" t="s">
        <v>5245</v>
      </c>
      <c r="H824" s="27" t="str">
        <f>IF(G824="","",INDEX(DM_DOI_TUONG!C:C,MATCH(G824,DM_DOI_TUONG!B:B,0)))</f>
        <v>Công Ty TNHH Sản Xuất Thương Mại  Điện Sài Gòn TTL</v>
      </c>
      <c r="I824" s="69" t="str">
        <f>IFERROR(INDEX(DM_NGHIEP_VU!D:D,MATCH(J824&amp;K824,DM_NGHIEP_VU!G:G,0)),"")</f>
        <v>Xuất kho - xuất bán ghi nhận doanh thu</v>
      </c>
      <c r="J824" s="29" t="s">
        <v>4492</v>
      </c>
      <c r="K824" s="29" t="s">
        <v>4977</v>
      </c>
      <c r="L824" s="26">
        <v>19</v>
      </c>
      <c r="M824" s="26" t="s">
        <v>4547</v>
      </c>
      <c r="N824" s="26">
        <v>52000</v>
      </c>
      <c r="O824" s="7">
        <f t="shared" si="39"/>
        <v>988000</v>
      </c>
      <c r="P824" s="52">
        <v>0.08</v>
      </c>
      <c r="Q824" s="7">
        <f t="shared" si="40"/>
        <v>79040</v>
      </c>
      <c r="R824" s="7">
        <f t="shared" si="41"/>
        <v>1067040</v>
      </c>
      <c r="S824" s="23" t="s">
        <v>4570</v>
      </c>
      <c r="T824" s="23"/>
      <c r="U824" s="23"/>
      <c r="V824" s="23"/>
      <c r="W824" s="74"/>
    </row>
    <row r="825" spans="1:23" x14ac:dyDescent="0.25">
      <c r="A825" s="81">
        <v>45292</v>
      </c>
      <c r="B825" s="6" t="s">
        <v>2710</v>
      </c>
      <c r="C825" s="100" t="s">
        <v>5427</v>
      </c>
      <c r="D825" s="21" t="s">
        <v>4952</v>
      </c>
      <c r="E825" s="23" t="s">
        <v>2575</v>
      </c>
      <c r="F825" s="27" t="str">
        <f>IF(E825="","",INDEX(DM_HANG_HOA!B:B,MATCH(E825,DM_HANG_HOA!A:A,0)))</f>
        <v>Giáp buộc đầu sứ đơn composite PTT 1202SC-C, đường kính cáp 18.5 - 23.4mm (35-50mm2), bán dẫn</v>
      </c>
      <c r="G825" s="26" t="s">
        <v>5245</v>
      </c>
      <c r="H825" s="27" t="str">
        <f>IF(G825="","",INDEX(DM_DOI_TUONG!C:C,MATCH(G825,DM_DOI_TUONG!B:B,0)))</f>
        <v>Công Ty TNHH Sản Xuất Thương Mại  Điện Sài Gòn TTL</v>
      </c>
      <c r="I825" s="69" t="str">
        <f>IFERROR(INDEX(DM_NGHIEP_VU!D:D,MATCH(J825&amp;K825,DM_NGHIEP_VU!G:G,0)),"")</f>
        <v>Xuất kho - xuất bán ghi nhận doanh thu</v>
      </c>
      <c r="J825" s="29" t="s">
        <v>4492</v>
      </c>
      <c r="K825" s="29" t="s">
        <v>4977</v>
      </c>
      <c r="L825" s="26">
        <v>144</v>
      </c>
      <c r="M825" s="26" t="s">
        <v>4547</v>
      </c>
      <c r="N825" s="26">
        <v>82000</v>
      </c>
      <c r="O825" s="7">
        <f t="shared" si="39"/>
        <v>11808000</v>
      </c>
      <c r="P825" s="52">
        <v>0.08</v>
      </c>
      <c r="Q825" s="7">
        <f t="shared" si="40"/>
        <v>944640</v>
      </c>
      <c r="R825" s="7">
        <f t="shared" si="41"/>
        <v>12752640</v>
      </c>
      <c r="S825" s="23" t="s">
        <v>4570</v>
      </c>
      <c r="T825" s="23"/>
      <c r="U825" s="23"/>
      <c r="V825" s="23"/>
      <c r="W825" s="74"/>
    </row>
    <row r="826" spans="1:23" x14ac:dyDescent="0.25">
      <c r="A826" s="81">
        <v>45292</v>
      </c>
      <c r="B826" s="6" t="s">
        <v>2710</v>
      </c>
      <c r="C826" s="100" t="s">
        <v>5427</v>
      </c>
      <c r="D826" s="21" t="s">
        <v>4952</v>
      </c>
      <c r="E826" s="23" t="s">
        <v>2591</v>
      </c>
      <c r="F826" s="27" t="str">
        <f>IF(E826="","",INDEX(DM_HANG_HOA!B:B,MATCH(E826,DM_HANG_HOA!A:A,0)))</f>
        <v>Giáp buộc cổ sứ đôi composite PDST 2175SC-C, đường kính cáp 18.5 - 23.4mm (35- 50mm2), bán dẫn</v>
      </c>
      <c r="G826" s="26" t="s">
        <v>5245</v>
      </c>
      <c r="H826" s="27" t="str">
        <f>IF(G826="","",INDEX(DM_DOI_TUONG!C:C,MATCH(G826,DM_DOI_TUONG!B:B,0)))</f>
        <v>Công Ty TNHH Sản Xuất Thương Mại  Điện Sài Gòn TTL</v>
      </c>
      <c r="I826" s="69" t="str">
        <f>IFERROR(INDEX(DM_NGHIEP_VU!D:D,MATCH(J826&amp;K826,DM_NGHIEP_VU!G:G,0)),"")</f>
        <v>Xuất kho - xuất bán ghi nhận doanh thu</v>
      </c>
      <c r="J826" s="29" t="s">
        <v>4492</v>
      </c>
      <c r="K826" s="29" t="s">
        <v>4977</v>
      </c>
      <c r="L826" s="26">
        <v>7</v>
      </c>
      <c r="M826" s="26" t="s">
        <v>4547</v>
      </c>
      <c r="N826" s="26">
        <v>111200</v>
      </c>
      <c r="O826" s="7">
        <f t="shared" si="39"/>
        <v>778400</v>
      </c>
      <c r="P826" s="52">
        <v>0.08</v>
      </c>
      <c r="Q826" s="7">
        <f t="shared" si="40"/>
        <v>62272</v>
      </c>
      <c r="R826" s="7">
        <f t="shared" si="41"/>
        <v>840672</v>
      </c>
      <c r="S826" s="23" t="s">
        <v>4570</v>
      </c>
      <c r="T826" s="23"/>
      <c r="U826" s="23"/>
      <c r="V826" s="23"/>
      <c r="W826" s="74"/>
    </row>
    <row r="827" spans="1:23" x14ac:dyDescent="0.25">
      <c r="A827" s="81">
        <v>45292</v>
      </c>
      <c r="B827" s="6" t="s">
        <v>2710</v>
      </c>
      <c r="C827" s="100" t="s">
        <v>5428</v>
      </c>
      <c r="D827" s="21" t="s">
        <v>4952</v>
      </c>
      <c r="E827" s="23" t="s">
        <v>2533</v>
      </c>
      <c r="F827" s="27" t="str">
        <f>IF(E827="","",INDEX(DM_HANG_HOA!B:B,MATCH(E827,DM_HANG_HOA!A:A,0)))</f>
        <v>Giáp níu dây bọc ACD3485-TP, dài 1390mm, 33,8 ÷ 37,5mm (240mm2)</v>
      </c>
      <c r="G827" s="26" t="s">
        <v>5245</v>
      </c>
      <c r="H827" s="27" t="str">
        <f>IF(G827="","",INDEX(DM_DOI_TUONG!C:C,MATCH(G827,DM_DOI_TUONG!B:B,0)))</f>
        <v>Công Ty TNHH Sản Xuất Thương Mại  Điện Sài Gòn TTL</v>
      </c>
      <c r="I827" s="69" t="str">
        <f>IFERROR(INDEX(DM_NGHIEP_VU!D:D,MATCH(J827&amp;K827,DM_NGHIEP_VU!G:G,0)),"")</f>
        <v>Xuất kho - xuất bán ghi nhận doanh thu</v>
      </c>
      <c r="J827" s="29" t="s">
        <v>4492</v>
      </c>
      <c r="K827" s="29" t="s">
        <v>4977</v>
      </c>
      <c r="L827" s="26">
        <v>42</v>
      </c>
      <c r="M827" s="26" t="s">
        <v>4547</v>
      </c>
      <c r="N827" s="26">
        <v>387000</v>
      </c>
      <c r="O827" s="7">
        <f t="shared" si="39"/>
        <v>16254000</v>
      </c>
      <c r="P827" s="52">
        <v>0.1</v>
      </c>
      <c r="Q827" s="7">
        <f t="shared" si="40"/>
        <v>1625400</v>
      </c>
      <c r="R827" s="7">
        <f t="shared" si="41"/>
        <v>17879400</v>
      </c>
      <c r="S827" s="23" t="s">
        <v>4571</v>
      </c>
      <c r="T827" s="23"/>
      <c r="U827" s="23"/>
      <c r="V827" s="23"/>
      <c r="W827" s="74"/>
    </row>
    <row r="828" spans="1:23" x14ac:dyDescent="0.25">
      <c r="A828" s="81">
        <v>45292</v>
      </c>
      <c r="B828" s="6" t="s">
        <v>2710</v>
      </c>
      <c r="C828" s="100" t="s">
        <v>5428</v>
      </c>
      <c r="D828" s="21" t="s">
        <v>4952</v>
      </c>
      <c r="E828" s="23" t="s">
        <v>2527</v>
      </c>
      <c r="F828" s="27" t="str">
        <f>IF(E828="","",INDEX(DM_HANG_HOA!B:B,MATCH(E828,DM_HANG_HOA!A:A,0)))</f>
        <v>Giáp níu dây bọc ACD2260-TP, dài 1100mm,  20,1 ÷ 23,5mm (50mm2)</v>
      </c>
      <c r="G828" s="26" t="s">
        <v>5245</v>
      </c>
      <c r="H828" s="27" t="str">
        <f>IF(G828="","",INDEX(DM_DOI_TUONG!C:C,MATCH(G828,DM_DOI_TUONG!B:B,0)))</f>
        <v>Công Ty TNHH Sản Xuất Thương Mại  Điện Sài Gòn TTL</v>
      </c>
      <c r="I828" s="69" t="str">
        <f>IFERROR(INDEX(DM_NGHIEP_VU!D:D,MATCH(J828&amp;K828,DM_NGHIEP_VU!G:G,0)),"")</f>
        <v>Xuất kho - xuất bán ghi nhận doanh thu</v>
      </c>
      <c r="J828" s="29" t="s">
        <v>4492</v>
      </c>
      <c r="K828" s="29" t="s">
        <v>4977</v>
      </c>
      <c r="L828" s="26">
        <v>36</v>
      </c>
      <c r="M828" s="26" t="s">
        <v>4547</v>
      </c>
      <c r="N828" s="26">
        <v>235200</v>
      </c>
      <c r="O828" s="7">
        <f t="shared" si="39"/>
        <v>8467200</v>
      </c>
      <c r="P828" s="52">
        <v>0.1</v>
      </c>
      <c r="Q828" s="7">
        <f t="shared" si="40"/>
        <v>846720</v>
      </c>
      <c r="R828" s="7">
        <f t="shared" si="41"/>
        <v>9313920</v>
      </c>
      <c r="S828" s="23" t="s">
        <v>4571</v>
      </c>
      <c r="T828" s="23"/>
      <c r="U828" s="23"/>
      <c r="V828" s="23"/>
      <c r="W828" s="74"/>
    </row>
    <row r="829" spans="1:23" x14ac:dyDescent="0.25">
      <c r="A829" s="81">
        <v>45292</v>
      </c>
      <c r="B829" s="6" t="s">
        <v>2710</v>
      </c>
      <c r="C829" s="100" t="s">
        <v>5429</v>
      </c>
      <c r="D829" s="21" t="s">
        <v>4952</v>
      </c>
      <c r="E829" s="23" t="s">
        <v>1400</v>
      </c>
      <c r="F829" s="27" t="str">
        <f>IF(E829="","",INDEX(DM_HANG_HOA!B:B,MATCH(E829,DM_HANG_HOA!A:A,0)))</f>
        <v>Cosse ép Cu 240mm2-N dài 115mm chiều dài ép dây 58mm</v>
      </c>
      <c r="G829" s="26" t="s">
        <v>5245</v>
      </c>
      <c r="H829" s="27" t="str">
        <f>IF(G829="","",INDEX(DM_DOI_TUONG!C:C,MATCH(G829,DM_DOI_TUONG!B:B,0)))</f>
        <v>Công Ty TNHH Sản Xuất Thương Mại  Điện Sài Gòn TTL</v>
      </c>
      <c r="I829" s="69" t="str">
        <f>IFERROR(INDEX(DM_NGHIEP_VU!D:D,MATCH(J829&amp;K829,DM_NGHIEP_VU!G:G,0)),"")</f>
        <v>Xuất kho - xuất bán ghi nhận doanh thu</v>
      </c>
      <c r="J829" s="29" t="s">
        <v>4492</v>
      </c>
      <c r="K829" s="29" t="s">
        <v>4977</v>
      </c>
      <c r="L829" s="26">
        <v>32</v>
      </c>
      <c r="M829" s="26" t="s">
        <v>4547</v>
      </c>
      <c r="N829" s="26">
        <v>155300</v>
      </c>
      <c r="O829" s="7">
        <f t="shared" si="39"/>
        <v>4969600</v>
      </c>
      <c r="P829" s="52">
        <v>0.1</v>
      </c>
      <c r="Q829" s="7">
        <f t="shared" si="40"/>
        <v>496960</v>
      </c>
      <c r="R829" s="7">
        <f t="shared" si="41"/>
        <v>5466560</v>
      </c>
      <c r="S829" s="23" t="s">
        <v>4572</v>
      </c>
      <c r="T829" s="23"/>
      <c r="U829" s="23"/>
      <c r="V829" s="23"/>
      <c r="W829" s="74"/>
    </row>
    <row r="830" spans="1:23" x14ac:dyDescent="0.25">
      <c r="A830" s="81">
        <v>45292</v>
      </c>
      <c r="B830" s="6" t="s">
        <v>2710</v>
      </c>
      <c r="C830" s="100" t="s">
        <v>5429</v>
      </c>
      <c r="D830" s="21" t="s">
        <v>4952</v>
      </c>
      <c r="E830" s="23" t="s">
        <v>1394</v>
      </c>
      <c r="F830" s="27" t="str">
        <f>IF(E830="","",INDEX(DM_HANG_HOA!B:B,MATCH(E830,DM_HANG_HOA!A:A,0)))</f>
        <v>Cosse ép Cu 185mm2-N dài 106mm chiều dài ép dây 52mm</v>
      </c>
      <c r="G830" s="26" t="s">
        <v>5245</v>
      </c>
      <c r="H830" s="27" t="str">
        <f>IF(G830="","",INDEX(DM_DOI_TUONG!C:C,MATCH(G830,DM_DOI_TUONG!B:B,0)))</f>
        <v>Công Ty TNHH Sản Xuất Thương Mại  Điện Sài Gòn TTL</v>
      </c>
      <c r="I830" s="69" t="str">
        <f>IFERROR(INDEX(DM_NGHIEP_VU!D:D,MATCH(J830&amp;K830,DM_NGHIEP_VU!G:G,0)),"")</f>
        <v>Xuất kho - xuất bán ghi nhận doanh thu</v>
      </c>
      <c r="J830" s="29" t="s">
        <v>4492</v>
      </c>
      <c r="K830" s="29" t="s">
        <v>4977</v>
      </c>
      <c r="L830" s="26">
        <v>40</v>
      </c>
      <c r="M830" s="26" t="s">
        <v>4547</v>
      </c>
      <c r="N830" s="26">
        <v>110100</v>
      </c>
      <c r="O830" s="7">
        <f t="shared" si="39"/>
        <v>4404000</v>
      </c>
      <c r="P830" s="52">
        <v>0.1</v>
      </c>
      <c r="Q830" s="7">
        <f t="shared" si="40"/>
        <v>440400</v>
      </c>
      <c r="R830" s="7">
        <f t="shared" si="41"/>
        <v>4844400</v>
      </c>
      <c r="S830" s="23" t="s">
        <v>4572</v>
      </c>
      <c r="T830" s="23"/>
      <c r="U830" s="23"/>
      <c r="V830" s="23"/>
      <c r="W830" s="74"/>
    </row>
    <row r="831" spans="1:23" x14ac:dyDescent="0.25">
      <c r="A831" s="81">
        <v>45292</v>
      </c>
      <c r="B831" s="6" t="s">
        <v>2710</v>
      </c>
      <c r="C831" s="100" t="s">
        <v>5429</v>
      </c>
      <c r="D831" s="21" t="s">
        <v>4952</v>
      </c>
      <c r="E831" s="23" t="s">
        <v>1390</v>
      </c>
      <c r="F831" s="27" t="str">
        <f>IF(E831="","",INDEX(DM_HANG_HOA!B:B,MATCH(E831,DM_HANG_HOA!A:A,0)))</f>
        <v>Cosse ép Cu 150mm2-N dài 101mm chiều dài ép dây 52mm</v>
      </c>
      <c r="G831" s="26" t="s">
        <v>5245</v>
      </c>
      <c r="H831" s="27" t="str">
        <f>IF(G831="","",INDEX(DM_DOI_TUONG!C:C,MATCH(G831,DM_DOI_TUONG!B:B,0)))</f>
        <v>Công Ty TNHH Sản Xuất Thương Mại  Điện Sài Gòn TTL</v>
      </c>
      <c r="I831" s="69" t="str">
        <f>IFERROR(INDEX(DM_NGHIEP_VU!D:D,MATCH(J831&amp;K831,DM_NGHIEP_VU!G:G,0)),"")</f>
        <v>Xuất kho - xuất bán ghi nhận doanh thu</v>
      </c>
      <c r="J831" s="29" t="s">
        <v>4492</v>
      </c>
      <c r="K831" s="29" t="s">
        <v>4977</v>
      </c>
      <c r="L831" s="26">
        <v>34</v>
      </c>
      <c r="M831" s="26" t="s">
        <v>4547</v>
      </c>
      <c r="N831" s="26">
        <v>88700</v>
      </c>
      <c r="O831" s="7">
        <f t="shared" si="39"/>
        <v>3015800</v>
      </c>
      <c r="P831" s="52">
        <v>0.1</v>
      </c>
      <c r="Q831" s="7">
        <f t="shared" si="40"/>
        <v>301580</v>
      </c>
      <c r="R831" s="7">
        <f t="shared" si="41"/>
        <v>3317380</v>
      </c>
      <c r="S831" s="23" t="s">
        <v>4572</v>
      </c>
      <c r="T831" s="23"/>
      <c r="U831" s="23"/>
      <c r="V831" s="23"/>
      <c r="W831" s="74"/>
    </row>
    <row r="832" spans="1:23" x14ac:dyDescent="0.25">
      <c r="A832" s="81">
        <v>45292</v>
      </c>
      <c r="B832" s="6" t="s">
        <v>2710</v>
      </c>
      <c r="C832" s="100" t="s">
        <v>5429</v>
      </c>
      <c r="D832" s="21" t="s">
        <v>4952</v>
      </c>
      <c r="E832" s="23" t="s">
        <v>1382</v>
      </c>
      <c r="F832" s="27" t="str">
        <f>IF(E832="","",INDEX(DM_HANG_HOA!B:B,MATCH(E832,DM_HANG_HOA!A:A,0)))</f>
        <v>Cosse ép Cu 95mm2-N dài 81mm chiều dài ép dây 42mm</v>
      </c>
      <c r="G832" s="26" t="s">
        <v>5245</v>
      </c>
      <c r="H832" s="27" t="str">
        <f>IF(G832="","",INDEX(DM_DOI_TUONG!C:C,MATCH(G832,DM_DOI_TUONG!B:B,0)))</f>
        <v>Công Ty TNHH Sản Xuất Thương Mại  Điện Sài Gòn TTL</v>
      </c>
      <c r="I832" s="69" t="str">
        <f>IFERROR(INDEX(DM_NGHIEP_VU!D:D,MATCH(J832&amp;K832,DM_NGHIEP_VU!G:G,0)),"")</f>
        <v>Xuất kho - xuất bán ghi nhận doanh thu</v>
      </c>
      <c r="J832" s="29" t="s">
        <v>4492</v>
      </c>
      <c r="K832" s="29" t="s">
        <v>4977</v>
      </c>
      <c r="L832" s="26">
        <v>2</v>
      </c>
      <c r="M832" s="26" t="s">
        <v>4547</v>
      </c>
      <c r="N832" s="26">
        <v>45800</v>
      </c>
      <c r="O832" s="7">
        <f t="shared" si="39"/>
        <v>91600</v>
      </c>
      <c r="P832" s="52">
        <v>0.1</v>
      </c>
      <c r="Q832" s="7">
        <f t="shared" si="40"/>
        <v>9160</v>
      </c>
      <c r="R832" s="7">
        <f t="shared" si="41"/>
        <v>100760</v>
      </c>
      <c r="S832" s="23" t="s">
        <v>4572</v>
      </c>
      <c r="T832" s="23"/>
      <c r="U832" s="23"/>
      <c r="V832" s="23"/>
      <c r="W832" s="74"/>
    </row>
    <row r="833" spans="1:23" x14ac:dyDescent="0.25">
      <c r="A833" s="81">
        <v>45292</v>
      </c>
      <c r="B833" s="6" t="s">
        <v>2710</v>
      </c>
      <c r="C833" s="100" t="s">
        <v>5429</v>
      </c>
      <c r="D833" s="21" t="s">
        <v>4952</v>
      </c>
      <c r="E833" s="23" t="s">
        <v>1378</v>
      </c>
      <c r="F833" s="27" t="str">
        <f>IF(E833="","",INDEX(DM_HANG_HOA!B:B,MATCH(E833,DM_HANG_HOA!A:A,0)))</f>
        <v>Cosse ép Cu 70mm2-N dài 72mm chiều dài ép dây 38mm</v>
      </c>
      <c r="G833" s="26" t="s">
        <v>5245</v>
      </c>
      <c r="H833" s="27" t="str">
        <f>IF(G833="","",INDEX(DM_DOI_TUONG!C:C,MATCH(G833,DM_DOI_TUONG!B:B,0)))</f>
        <v>Công Ty TNHH Sản Xuất Thương Mại  Điện Sài Gòn TTL</v>
      </c>
      <c r="I833" s="69" t="str">
        <f>IFERROR(INDEX(DM_NGHIEP_VU!D:D,MATCH(J833&amp;K833,DM_NGHIEP_VU!G:G,0)),"")</f>
        <v>Xuất kho - xuất bán ghi nhận doanh thu</v>
      </c>
      <c r="J833" s="29" t="s">
        <v>4492</v>
      </c>
      <c r="K833" s="29" t="s">
        <v>4977</v>
      </c>
      <c r="L833" s="26">
        <v>10</v>
      </c>
      <c r="M833" s="26" t="s">
        <v>4547</v>
      </c>
      <c r="N833" s="26">
        <v>31700</v>
      </c>
      <c r="O833" s="7">
        <f t="shared" si="39"/>
        <v>317000</v>
      </c>
      <c r="P833" s="52">
        <v>0.1</v>
      </c>
      <c r="Q833" s="7">
        <f t="shared" si="40"/>
        <v>31700</v>
      </c>
      <c r="R833" s="7">
        <f t="shared" si="41"/>
        <v>348700</v>
      </c>
      <c r="S833" s="23" t="s">
        <v>4572</v>
      </c>
      <c r="T833" s="23"/>
      <c r="U833" s="23"/>
      <c r="V833" s="23"/>
      <c r="W833" s="74"/>
    </row>
    <row r="834" spans="1:23" x14ac:dyDescent="0.25">
      <c r="A834" s="81">
        <v>45292</v>
      </c>
      <c r="B834" s="6" t="s">
        <v>2710</v>
      </c>
      <c r="C834" s="100" t="s">
        <v>5430</v>
      </c>
      <c r="D834" s="21" t="s">
        <v>4952</v>
      </c>
      <c r="E834" s="23" t="s">
        <v>199</v>
      </c>
      <c r="F834" s="27" t="str">
        <f>IF(E834="","",INDEX(DM_HANG_HOA!B:B,MATCH(E834,DM_HANG_HOA!A:A,0)))</f>
        <v>Pin post/Line post 24Kv- 680, Polymer có kẹp (không ty)</v>
      </c>
      <c r="G834" s="26" t="s">
        <v>5245</v>
      </c>
      <c r="H834" s="27" t="str">
        <f>IF(G834="","",INDEX(DM_DOI_TUONG!C:C,MATCH(G834,DM_DOI_TUONG!B:B,0)))</f>
        <v>Công Ty TNHH Sản Xuất Thương Mại  Điện Sài Gòn TTL</v>
      </c>
      <c r="I834" s="69" t="str">
        <f>IFERROR(INDEX(DM_NGHIEP_VU!D:D,MATCH(J834&amp;K834,DM_NGHIEP_VU!G:G,0)),"")</f>
        <v>Xuất kho - xuất bán ghi nhận doanh thu</v>
      </c>
      <c r="J834" s="29" t="s">
        <v>4492</v>
      </c>
      <c r="K834" s="29" t="s">
        <v>4977</v>
      </c>
      <c r="L834" s="26">
        <v>50</v>
      </c>
      <c r="M834" s="26" t="s">
        <v>4547</v>
      </c>
      <c r="N834" s="26">
        <v>311100</v>
      </c>
      <c r="O834" s="7">
        <f t="shared" si="39"/>
        <v>15555000</v>
      </c>
      <c r="P834" s="52">
        <v>0.08</v>
      </c>
      <c r="Q834" s="7">
        <f t="shared" si="40"/>
        <v>1244400</v>
      </c>
      <c r="R834" s="7">
        <f t="shared" si="41"/>
        <v>16799400</v>
      </c>
      <c r="S834" s="23" t="s">
        <v>4573</v>
      </c>
      <c r="T834" s="23"/>
      <c r="U834" s="23"/>
      <c r="V834" s="23"/>
      <c r="W834" s="74"/>
    </row>
    <row r="835" spans="1:23" x14ac:dyDescent="0.25">
      <c r="A835" s="81">
        <v>45292</v>
      </c>
      <c r="B835" s="6" t="s">
        <v>2710</v>
      </c>
      <c r="C835" s="100" t="s">
        <v>5430</v>
      </c>
      <c r="D835" s="21" t="s">
        <v>4952</v>
      </c>
      <c r="E835" s="23" t="s">
        <v>203</v>
      </c>
      <c r="F835" s="27" t="str">
        <f>IF(E835="","",INDEX(DM_HANG_HOA!B:B,MATCH(E835,DM_HANG_HOA!A:A,0)))</f>
        <v>Ty Pin post/Line post 24Kv- 35Kv, M20 dài 180mm</v>
      </c>
      <c r="G835" s="26" t="s">
        <v>5245</v>
      </c>
      <c r="H835" s="27" t="str">
        <f>IF(G835="","",INDEX(DM_DOI_TUONG!C:C,MATCH(G835,DM_DOI_TUONG!B:B,0)))</f>
        <v>Công Ty TNHH Sản Xuất Thương Mại  Điện Sài Gòn TTL</v>
      </c>
      <c r="I835" s="69" t="str">
        <f>IFERROR(INDEX(DM_NGHIEP_VU!D:D,MATCH(J835&amp;K835,DM_NGHIEP_VU!G:G,0)),"")</f>
        <v>Xuất kho - xuất bán ghi nhận doanh thu</v>
      </c>
      <c r="J835" s="29" t="s">
        <v>4492</v>
      </c>
      <c r="K835" s="29" t="s">
        <v>4977</v>
      </c>
      <c r="L835" s="26">
        <v>50</v>
      </c>
      <c r="M835" s="26" t="s">
        <v>4547</v>
      </c>
      <c r="N835" s="26">
        <v>48300</v>
      </c>
      <c r="O835" s="7">
        <f t="shared" si="39"/>
        <v>2415000</v>
      </c>
      <c r="P835" s="52">
        <v>0.08</v>
      </c>
      <c r="Q835" s="7">
        <f t="shared" si="40"/>
        <v>193200</v>
      </c>
      <c r="R835" s="7">
        <f t="shared" si="41"/>
        <v>2608200</v>
      </c>
      <c r="S835" s="23" t="s">
        <v>4573</v>
      </c>
      <c r="T835" s="23"/>
      <c r="U835" s="23"/>
      <c r="V835" s="23"/>
      <c r="W835" s="74"/>
    </row>
    <row r="836" spans="1:23" x14ac:dyDescent="0.25">
      <c r="A836" s="81">
        <v>45292</v>
      </c>
      <c r="B836" s="6" t="s">
        <v>2710</v>
      </c>
      <c r="C836" s="100" t="s">
        <v>5431</v>
      </c>
      <c r="D836" s="21" t="s">
        <v>4952</v>
      </c>
      <c r="E836" s="23" t="s">
        <v>77</v>
      </c>
      <c r="F836" s="27" t="str">
        <f>IF(E836="","",INDEX(DM_HANG_HOA!B:B,MATCH(E836,DM_HANG_HOA!A:A,0)))</f>
        <v>LBFCO 200A - 27KV-150KV BIL - Polymer (không bass)</v>
      </c>
      <c r="G836" s="26" t="s">
        <v>5245</v>
      </c>
      <c r="H836" s="27" t="str">
        <f>IF(G836="","",INDEX(DM_DOI_TUONG!C:C,MATCH(G836,DM_DOI_TUONG!B:B,0)))</f>
        <v>Công Ty TNHH Sản Xuất Thương Mại  Điện Sài Gòn TTL</v>
      </c>
      <c r="I836" s="69" t="str">
        <f>IFERROR(INDEX(DM_NGHIEP_VU!D:D,MATCH(J836&amp;K836,DM_NGHIEP_VU!G:G,0)),"")</f>
        <v>Xuất kho - xuất bán ghi nhận doanh thu</v>
      </c>
      <c r="J836" s="29" t="s">
        <v>4492</v>
      </c>
      <c r="K836" s="29" t="s">
        <v>4977</v>
      </c>
      <c r="L836" s="26">
        <v>1</v>
      </c>
      <c r="M836" s="26" t="s">
        <v>4547</v>
      </c>
      <c r="N836" s="26">
        <v>1949000</v>
      </c>
      <c r="O836" s="7">
        <f t="shared" si="39"/>
        <v>1949000</v>
      </c>
      <c r="P836" s="52">
        <v>0.08</v>
      </c>
      <c r="Q836" s="7">
        <f t="shared" si="40"/>
        <v>155920</v>
      </c>
      <c r="R836" s="7">
        <f t="shared" si="41"/>
        <v>2104920</v>
      </c>
      <c r="S836" s="23" t="s">
        <v>4574</v>
      </c>
      <c r="T836" s="23"/>
      <c r="U836" s="23"/>
      <c r="V836" s="23"/>
      <c r="W836" s="74"/>
    </row>
    <row r="837" spans="1:23" x14ac:dyDescent="0.25">
      <c r="A837" s="81">
        <v>45292</v>
      </c>
      <c r="B837" s="6" t="s">
        <v>2710</v>
      </c>
      <c r="C837" s="100" t="s">
        <v>5431</v>
      </c>
      <c r="D837" s="21" t="s">
        <v>4952</v>
      </c>
      <c r="E837" s="23" t="s">
        <v>78</v>
      </c>
      <c r="F837" s="27" t="str">
        <f>IF(E837="","",INDEX(DM_HANG_HOA!B:B,MATCH(E837,DM_HANG_HOA!A:A,0)))</f>
        <v>Bass FCO</v>
      </c>
      <c r="G837" s="26" t="s">
        <v>5245</v>
      </c>
      <c r="H837" s="27" t="str">
        <f>IF(G837="","",INDEX(DM_DOI_TUONG!C:C,MATCH(G837,DM_DOI_TUONG!B:B,0)))</f>
        <v>Công Ty TNHH Sản Xuất Thương Mại  Điện Sài Gòn TTL</v>
      </c>
      <c r="I837" s="69" t="str">
        <f>IFERROR(INDEX(DM_NGHIEP_VU!D:D,MATCH(J837&amp;K837,DM_NGHIEP_VU!G:G,0)),"")</f>
        <v>Xuất kho - xuất bán ghi nhận doanh thu</v>
      </c>
      <c r="J837" s="29" t="s">
        <v>4492</v>
      </c>
      <c r="K837" s="29" t="s">
        <v>4977</v>
      </c>
      <c r="L837" s="26">
        <v>1</v>
      </c>
      <c r="M837" s="26" t="s">
        <v>4547</v>
      </c>
      <c r="N837" s="26">
        <v>0</v>
      </c>
      <c r="O837" s="7">
        <f t="shared" si="39"/>
        <v>0</v>
      </c>
      <c r="P837" s="52">
        <v>0.08</v>
      </c>
      <c r="Q837" s="7">
        <f t="shared" si="40"/>
        <v>0</v>
      </c>
      <c r="R837" s="7">
        <f t="shared" si="41"/>
        <v>0</v>
      </c>
      <c r="S837" s="23" t="s">
        <v>4574</v>
      </c>
      <c r="T837" s="23"/>
      <c r="U837" s="23"/>
      <c r="V837" s="23"/>
      <c r="W837" s="74"/>
    </row>
    <row r="838" spans="1:23" x14ac:dyDescent="0.25">
      <c r="A838" s="81">
        <v>45292</v>
      </c>
      <c r="B838" s="6" t="s">
        <v>2710</v>
      </c>
      <c r="C838" s="100" t="s">
        <v>5431</v>
      </c>
      <c r="D838" s="21" t="s">
        <v>4952</v>
      </c>
      <c r="E838" s="23" t="s">
        <v>2614</v>
      </c>
      <c r="F838" s="27" t="str">
        <f>IF(E838="","",INDEX(DM_HANG_HOA!B:B,MATCH(E838,DM_HANG_HOA!A:A,0)))</f>
        <v>Giáp buộc cổ sứ đôi composite PDST 3150SC-F, đường kính cáp 31.0- 37.5mm (185 -240mm2), bán dẫn</v>
      </c>
      <c r="G838" s="26" t="s">
        <v>5245</v>
      </c>
      <c r="H838" s="27" t="str">
        <f>IF(G838="","",INDEX(DM_DOI_TUONG!C:C,MATCH(G838,DM_DOI_TUONG!B:B,0)))</f>
        <v>Công Ty TNHH Sản Xuất Thương Mại  Điện Sài Gòn TTL</v>
      </c>
      <c r="I838" s="69" t="str">
        <f>IFERROR(INDEX(DM_NGHIEP_VU!D:D,MATCH(J838&amp;K838,DM_NGHIEP_VU!G:G,0)),"")</f>
        <v>Xuất kho - xuất bán ghi nhận doanh thu</v>
      </c>
      <c r="J838" s="29" t="s">
        <v>4492</v>
      </c>
      <c r="K838" s="29" t="s">
        <v>4977</v>
      </c>
      <c r="L838" s="26">
        <v>18</v>
      </c>
      <c r="M838" s="26" t="s">
        <v>4547</v>
      </c>
      <c r="N838" s="26">
        <v>113600</v>
      </c>
      <c r="O838" s="7">
        <f t="shared" si="39"/>
        <v>2044800</v>
      </c>
      <c r="P838" s="52">
        <v>0.08</v>
      </c>
      <c r="Q838" s="7">
        <f t="shared" si="40"/>
        <v>163584</v>
      </c>
      <c r="R838" s="7">
        <f t="shared" si="41"/>
        <v>2208384</v>
      </c>
      <c r="S838" s="23" t="s">
        <v>4574</v>
      </c>
      <c r="T838" s="23"/>
      <c r="U838" s="23"/>
      <c r="V838" s="23"/>
      <c r="W838" s="74"/>
    </row>
    <row r="839" spans="1:23" x14ac:dyDescent="0.25">
      <c r="A839" s="81">
        <v>45292</v>
      </c>
      <c r="B839" s="6" t="s">
        <v>2710</v>
      </c>
      <c r="C839" s="100" t="s">
        <v>5431</v>
      </c>
      <c r="D839" s="21" t="s">
        <v>4952</v>
      </c>
      <c r="E839" s="23" t="s">
        <v>2602</v>
      </c>
      <c r="F839" s="27" t="str">
        <f>IF(E839="","",INDEX(DM_HANG_HOA!B:B,MATCH(E839,DM_HANG_HOA!A:A,0)))</f>
        <v>Giáp buộc đầu sứ đôi composite PDLT 3140SC-F, đường kính cáp 31.0 - 37.5mm (185-240mm2), bán dẫn</v>
      </c>
      <c r="G839" s="26" t="s">
        <v>5245</v>
      </c>
      <c r="H839" s="27" t="str">
        <f>IF(G839="","",INDEX(DM_DOI_TUONG!C:C,MATCH(G839,DM_DOI_TUONG!B:B,0)))</f>
        <v>Công Ty TNHH Sản Xuất Thương Mại  Điện Sài Gòn TTL</v>
      </c>
      <c r="I839" s="69" t="str">
        <f>IFERROR(INDEX(DM_NGHIEP_VU!D:D,MATCH(J839&amp;K839,DM_NGHIEP_VU!G:G,0)),"")</f>
        <v>Xuất kho - xuất bán ghi nhận doanh thu</v>
      </c>
      <c r="J839" s="29" t="s">
        <v>4492</v>
      </c>
      <c r="K839" s="29" t="s">
        <v>4977</v>
      </c>
      <c r="L839" s="26">
        <v>15</v>
      </c>
      <c r="M839" s="26" t="s">
        <v>4547</v>
      </c>
      <c r="N839" s="26">
        <v>112600</v>
      </c>
      <c r="O839" s="7">
        <f t="shared" si="39"/>
        <v>1689000</v>
      </c>
      <c r="P839" s="52">
        <v>0.08</v>
      </c>
      <c r="Q839" s="7">
        <f t="shared" si="40"/>
        <v>135120</v>
      </c>
      <c r="R839" s="7">
        <f t="shared" si="41"/>
        <v>1824120</v>
      </c>
      <c r="S839" s="23" t="s">
        <v>4574</v>
      </c>
      <c r="T839" s="23"/>
      <c r="U839" s="23"/>
      <c r="V839" s="23"/>
      <c r="W839" s="74"/>
    </row>
    <row r="840" spans="1:23" x14ac:dyDescent="0.25">
      <c r="A840" s="81">
        <v>45292</v>
      </c>
      <c r="B840" s="6" t="s">
        <v>2710</v>
      </c>
      <c r="C840" s="100" t="s">
        <v>5432</v>
      </c>
      <c r="D840" s="21" t="s">
        <v>4952</v>
      </c>
      <c r="E840" s="23" t="s">
        <v>2521</v>
      </c>
      <c r="F840" s="27" t="str">
        <f>IF(E840="","",INDEX(DM_HANG_HOA!B:B,MATCH(E840,DM_HANG_HOA!A:A,0)))</f>
        <v>Giáp níu dây trần ADG1880, dài 1215mm, 18,80 ÷ 21,26mm (185mm2)</v>
      </c>
      <c r="G840" s="26" t="s">
        <v>5245</v>
      </c>
      <c r="H840" s="27" t="str">
        <f>IF(G840="","",INDEX(DM_DOI_TUONG!C:C,MATCH(G840,DM_DOI_TUONG!B:B,0)))</f>
        <v>Công Ty TNHH Sản Xuất Thương Mại  Điện Sài Gòn TTL</v>
      </c>
      <c r="I840" s="69" t="str">
        <f>IFERROR(INDEX(DM_NGHIEP_VU!D:D,MATCH(J840&amp;K840,DM_NGHIEP_VU!G:G,0)),"")</f>
        <v>Xuất kho - xuất bán ghi nhận doanh thu</v>
      </c>
      <c r="J840" s="29" t="s">
        <v>4492</v>
      </c>
      <c r="K840" s="29" t="s">
        <v>4977</v>
      </c>
      <c r="L840" s="26">
        <v>30</v>
      </c>
      <c r="M840" s="26" t="s">
        <v>4547</v>
      </c>
      <c r="N840" s="26">
        <v>170600</v>
      </c>
      <c r="O840" s="7">
        <f t="shared" si="39"/>
        <v>5118000</v>
      </c>
      <c r="P840" s="52">
        <v>0.1</v>
      </c>
      <c r="Q840" s="7">
        <f t="shared" si="40"/>
        <v>511800</v>
      </c>
      <c r="R840" s="7">
        <f t="shared" si="41"/>
        <v>5629800</v>
      </c>
      <c r="S840" s="23" t="s">
        <v>4575</v>
      </c>
      <c r="T840" s="23"/>
      <c r="U840" s="23"/>
      <c r="V840" s="23"/>
      <c r="W840" s="74"/>
    </row>
    <row r="841" spans="1:23" x14ac:dyDescent="0.25">
      <c r="A841" s="81">
        <v>45292</v>
      </c>
      <c r="B841" s="6" t="s">
        <v>2710</v>
      </c>
      <c r="C841" s="100" t="s">
        <v>5433</v>
      </c>
      <c r="D841" s="21" t="s">
        <v>4952</v>
      </c>
      <c r="E841" s="23" t="s">
        <v>525</v>
      </c>
      <c r="F841" s="27" t="str">
        <f>IF(E841="","",INDEX(DM_HANG_HOA!B:B,MATCH(E841,DM_HANG_HOA!A:A,0)))</f>
        <v>Móc treo cáp ABC 4 X 120mm2</v>
      </c>
      <c r="G841" s="26" t="s">
        <v>5245</v>
      </c>
      <c r="H841" s="27" t="str">
        <f>IF(G841="","",INDEX(DM_DOI_TUONG!C:C,MATCH(G841,DM_DOI_TUONG!B:B,0)))</f>
        <v>Công Ty TNHH Sản Xuất Thương Mại  Điện Sài Gòn TTL</v>
      </c>
      <c r="I841" s="69" t="str">
        <f>IFERROR(INDEX(DM_NGHIEP_VU!D:D,MATCH(J841&amp;K841,DM_NGHIEP_VU!G:G,0)),"")</f>
        <v>Xuất kho - xuất bán ghi nhận doanh thu</v>
      </c>
      <c r="J841" s="29" t="s">
        <v>4492</v>
      </c>
      <c r="K841" s="29" t="s">
        <v>4977</v>
      </c>
      <c r="L841" s="26">
        <v>4</v>
      </c>
      <c r="M841" s="26" t="s">
        <v>4547</v>
      </c>
      <c r="N841" s="26">
        <v>22800</v>
      </c>
      <c r="O841" s="7">
        <f t="shared" si="39"/>
        <v>91200</v>
      </c>
      <c r="P841" s="52">
        <v>0.1</v>
      </c>
      <c r="Q841" s="7">
        <f t="shared" si="40"/>
        <v>9120</v>
      </c>
      <c r="R841" s="7">
        <f t="shared" si="41"/>
        <v>100320</v>
      </c>
      <c r="S841" s="23" t="s">
        <v>4576</v>
      </c>
      <c r="T841" s="23"/>
      <c r="U841" s="23"/>
      <c r="V841" s="23"/>
      <c r="W841" s="74"/>
    </row>
    <row r="842" spans="1:23" x14ac:dyDescent="0.25">
      <c r="A842" s="81">
        <v>45292</v>
      </c>
      <c r="B842" s="6" t="s">
        <v>2710</v>
      </c>
      <c r="C842" s="100" t="s">
        <v>5433</v>
      </c>
      <c r="D842" s="21" t="s">
        <v>4952</v>
      </c>
      <c r="E842" s="23" t="s">
        <v>522</v>
      </c>
      <c r="F842" s="27" t="str">
        <f>IF(E842="","",INDEX(DM_HANG_HOA!B:B,MATCH(E842,DM_HANG_HOA!A:A,0)))</f>
        <v>Móc treo cáp ABC 4 X 50mm2</v>
      </c>
      <c r="G842" s="26" t="s">
        <v>5245</v>
      </c>
      <c r="H842" s="27" t="str">
        <f>IF(G842="","",INDEX(DM_DOI_TUONG!C:C,MATCH(G842,DM_DOI_TUONG!B:B,0)))</f>
        <v>Công Ty TNHH Sản Xuất Thương Mại  Điện Sài Gòn TTL</v>
      </c>
      <c r="I842" s="69" t="str">
        <f>IFERROR(INDEX(DM_NGHIEP_VU!D:D,MATCH(J842&amp;K842,DM_NGHIEP_VU!G:G,0)),"")</f>
        <v>Xuất kho - xuất bán ghi nhận doanh thu</v>
      </c>
      <c r="J842" s="29" t="s">
        <v>4492</v>
      </c>
      <c r="K842" s="29" t="s">
        <v>4977</v>
      </c>
      <c r="L842" s="26">
        <v>9</v>
      </c>
      <c r="M842" s="26" t="s">
        <v>4547</v>
      </c>
      <c r="N842" s="26">
        <v>16300</v>
      </c>
      <c r="O842" s="7">
        <f t="shared" si="39"/>
        <v>146700</v>
      </c>
      <c r="P842" s="52">
        <v>0.1</v>
      </c>
      <c r="Q842" s="7">
        <f t="shared" si="40"/>
        <v>14670</v>
      </c>
      <c r="R842" s="7">
        <f t="shared" si="41"/>
        <v>161370</v>
      </c>
      <c r="S842" s="23" t="s">
        <v>4576</v>
      </c>
      <c r="T842" s="23"/>
      <c r="U842" s="23"/>
      <c r="V842" s="23"/>
      <c r="W842" s="74"/>
    </row>
    <row r="843" spans="1:23" x14ac:dyDescent="0.25">
      <c r="A843" s="81">
        <v>45292</v>
      </c>
      <c r="B843" s="6" t="s">
        <v>2710</v>
      </c>
      <c r="C843" s="100" t="s">
        <v>5433</v>
      </c>
      <c r="D843" s="21" t="s">
        <v>4952</v>
      </c>
      <c r="E843" s="23" t="s">
        <v>523</v>
      </c>
      <c r="F843" s="27" t="str">
        <f>IF(E843="","",INDEX(DM_HANG_HOA!B:B,MATCH(E843,DM_HANG_HOA!A:A,0)))</f>
        <v>Móc treo cáp ABC 4 X 70mm2</v>
      </c>
      <c r="G843" s="26" t="s">
        <v>5245</v>
      </c>
      <c r="H843" s="27" t="str">
        <f>IF(G843="","",INDEX(DM_DOI_TUONG!C:C,MATCH(G843,DM_DOI_TUONG!B:B,0)))</f>
        <v>Công Ty TNHH Sản Xuất Thương Mại  Điện Sài Gòn TTL</v>
      </c>
      <c r="I843" s="69" t="str">
        <f>IFERROR(INDEX(DM_NGHIEP_VU!D:D,MATCH(J843&amp;K843,DM_NGHIEP_VU!G:G,0)),"")</f>
        <v>Xuất kho - xuất bán ghi nhận doanh thu</v>
      </c>
      <c r="J843" s="29" t="s">
        <v>4492</v>
      </c>
      <c r="K843" s="29" t="s">
        <v>4977</v>
      </c>
      <c r="L843" s="26">
        <v>91</v>
      </c>
      <c r="M843" s="26" t="s">
        <v>4547</v>
      </c>
      <c r="N843" s="26">
        <v>17500</v>
      </c>
      <c r="O843" s="7">
        <f t="shared" si="39"/>
        <v>1592500</v>
      </c>
      <c r="P843" s="52">
        <v>0.1</v>
      </c>
      <c r="Q843" s="7">
        <f t="shared" si="40"/>
        <v>159250</v>
      </c>
      <c r="R843" s="7">
        <f t="shared" si="41"/>
        <v>1751750</v>
      </c>
      <c r="S843" s="23" t="s">
        <v>4576</v>
      </c>
      <c r="T843" s="23"/>
      <c r="U843" s="23"/>
      <c r="V843" s="23"/>
      <c r="W843" s="74"/>
    </row>
    <row r="844" spans="1:23" x14ac:dyDescent="0.25">
      <c r="A844" s="81">
        <v>45292</v>
      </c>
      <c r="B844" s="6" t="s">
        <v>2710</v>
      </c>
      <c r="C844" s="100" t="s">
        <v>5433</v>
      </c>
      <c r="D844" s="21" t="s">
        <v>4952</v>
      </c>
      <c r="E844" s="23" t="s">
        <v>524</v>
      </c>
      <c r="F844" s="27" t="str">
        <f>IF(E844="","",INDEX(DM_HANG_HOA!B:B,MATCH(E844,DM_HANG_HOA!A:A,0)))</f>
        <v>Móc treo cáp ABC 4 X 95mm2</v>
      </c>
      <c r="G844" s="26" t="s">
        <v>5245</v>
      </c>
      <c r="H844" s="27" t="str">
        <f>IF(G844="","",INDEX(DM_DOI_TUONG!C:C,MATCH(G844,DM_DOI_TUONG!B:B,0)))</f>
        <v>Công Ty TNHH Sản Xuất Thương Mại  Điện Sài Gòn TTL</v>
      </c>
      <c r="I844" s="69" t="str">
        <f>IFERROR(INDEX(DM_NGHIEP_VU!D:D,MATCH(J844&amp;K844,DM_NGHIEP_VU!G:G,0)),"")</f>
        <v>Xuất kho - xuất bán ghi nhận doanh thu</v>
      </c>
      <c r="J844" s="29" t="s">
        <v>4492</v>
      </c>
      <c r="K844" s="29" t="s">
        <v>4977</v>
      </c>
      <c r="L844" s="26">
        <v>91</v>
      </c>
      <c r="M844" s="26" t="s">
        <v>4547</v>
      </c>
      <c r="N844" s="26">
        <v>18200</v>
      </c>
      <c r="O844" s="7">
        <f t="shared" si="39"/>
        <v>1656200</v>
      </c>
      <c r="P844" s="52">
        <v>0.1</v>
      </c>
      <c r="Q844" s="7">
        <f t="shared" si="40"/>
        <v>165620</v>
      </c>
      <c r="R844" s="7">
        <f t="shared" si="41"/>
        <v>1821820</v>
      </c>
      <c r="S844" s="23" t="s">
        <v>4576</v>
      </c>
      <c r="T844" s="23"/>
      <c r="U844" s="23"/>
      <c r="V844" s="23"/>
      <c r="W844" s="74"/>
    </row>
    <row r="845" spans="1:23" x14ac:dyDescent="0.25">
      <c r="A845" s="81">
        <v>45292</v>
      </c>
      <c r="B845" s="6" t="s">
        <v>2710</v>
      </c>
      <c r="C845" s="100" t="s">
        <v>5433</v>
      </c>
      <c r="D845" s="21" t="s">
        <v>4952</v>
      </c>
      <c r="E845" s="23" t="s">
        <v>539</v>
      </c>
      <c r="F845" s="27" t="str">
        <f>IF(E845="","",INDEX(DM_HANG_HOA!B:B,MATCH(E845,DM_HANG_HOA!A:A,0)))</f>
        <v>Kẹp ngừng ABC 4 x (50-150)mm2</v>
      </c>
      <c r="G845" s="26" t="s">
        <v>5245</v>
      </c>
      <c r="H845" s="27" t="str">
        <f>IF(G845="","",INDEX(DM_DOI_TUONG!C:C,MATCH(G845,DM_DOI_TUONG!B:B,0)))</f>
        <v>Công Ty TNHH Sản Xuất Thương Mại  Điện Sài Gòn TTL</v>
      </c>
      <c r="I845" s="69" t="str">
        <f>IFERROR(INDEX(DM_NGHIEP_VU!D:D,MATCH(J845&amp;K845,DM_NGHIEP_VU!G:G,0)),"")</f>
        <v>Xuất kho - xuất bán ghi nhận doanh thu</v>
      </c>
      <c r="J845" s="29" t="s">
        <v>4492</v>
      </c>
      <c r="K845" s="29" t="s">
        <v>4977</v>
      </c>
      <c r="L845" s="26">
        <v>19</v>
      </c>
      <c r="M845" s="26" t="s">
        <v>4547</v>
      </c>
      <c r="N845" s="26">
        <v>69000</v>
      </c>
      <c r="O845" s="7">
        <f t="shared" si="39"/>
        <v>1311000</v>
      </c>
      <c r="P845" s="52">
        <v>0.1</v>
      </c>
      <c r="Q845" s="7">
        <f t="shared" si="40"/>
        <v>131100</v>
      </c>
      <c r="R845" s="7">
        <f t="shared" si="41"/>
        <v>1442100</v>
      </c>
      <c r="S845" s="23" t="s">
        <v>4576</v>
      </c>
      <c r="T845" s="23"/>
      <c r="U845" s="23"/>
      <c r="V845" s="23"/>
      <c r="W845" s="74"/>
    </row>
    <row r="846" spans="1:23" x14ac:dyDescent="0.25">
      <c r="A846" s="81">
        <v>45292</v>
      </c>
      <c r="B846" s="6" t="s">
        <v>2710</v>
      </c>
      <c r="C846" s="100" t="s">
        <v>5434</v>
      </c>
      <c r="D846" s="21" t="s">
        <v>4952</v>
      </c>
      <c r="E846" s="23" t="s">
        <v>7</v>
      </c>
      <c r="F846" s="27" t="str">
        <f>IF(E846="","",INDEX(DM_HANG_HOA!B:B,MATCH(E846,DM_HANG_HOA!A:A,0)))</f>
        <v>Fuselink 8K - Tuấn Ân</v>
      </c>
      <c r="G846" s="26" t="s">
        <v>5250</v>
      </c>
      <c r="H846" s="27" t="str">
        <f>IF(G846="","",INDEX(DM_DOI_TUONG!C:C,MATCH(G846,DM_DOI_TUONG!B:B,0)))</f>
        <v>Công Ty TNHH  Sản Xuất Thương Mại Vân Phúc</v>
      </c>
      <c r="I846" s="69" t="str">
        <f>IFERROR(INDEX(DM_NGHIEP_VU!D:D,MATCH(J846&amp;K846,DM_NGHIEP_VU!G:G,0)),"")</f>
        <v>Xuất kho - xuất bán ghi nhận doanh thu</v>
      </c>
      <c r="J846" s="29" t="s">
        <v>4492</v>
      </c>
      <c r="K846" s="29" t="s">
        <v>4977</v>
      </c>
      <c r="L846" s="26">
        <v>20</v>
      </c>
      <c r="M846" s="26" t="s">
        <v>4547</v>
      </c>
      <c r="N846" s="26">
        <v>30100</v>
      </c>
      <c r="O846" s="7">
        <f t="shared" si="39"/>
        <v>602000</v>
      </c>
      <c r="P846" s="52">
        <v>0.08</v>
      </c>
      <c r="Q846" s="7">
        <f t="shared" si="40"/>
        <v>48160</v>
      </c>
      <c r="R846" s="7">
        <f t="shared" si="41"/>
        <v>650160</v>
      </c>
      <c r="S846" s="23" t="s">
        <v>4577</v>
      </c>
      <c r="T846" s="23"/>
      <c r="U846" s="23"/>
      <c r="V846" s="23"/>
      <c r="W846" s="74"/>
    </row>
    <row r="847" spans="1:23" x14ac:dyDescent="0.25">
      <c r="A847" s="81">
        <v>45292</v>
      </c>
      <c r="B847" s="6" t="s">
        <v>2710</v>
      </c>
      <c r="C847" s="100" t="s">
        <v>5435</v>
      </c>
      <c r="D847" s="21" t="s">
        <v>4952</v>
      </c>
      <c r="E847" s="23" t="s">
        <v>75</v>
      </c>
      <c r="F847" s="27" t="str">
        <f>IF(E847="","",INDEX(DM_HANG_HOA!B:B,MATCH(E847,DM_HANG_HOA!A:A,0)))</f>
        <v>FCO 100A - 35KV - 170KV BIL - Polymer (không bass)</v>
      </c>
      <c r="G847" s="26" t="s">
        <v>5245</v>
      </c>
      <c r="H847" s="27" t="str">
        <f>IF(G847="","",INDEX(DM_DOI_TUONG!C:C,MATCH(G847,DM_DOI_TUONG!B:B,0)))</f>
        <v>Công Ty TNHH Sản Xuất Thương Mại  Điện Sài Gòn TTL</v>
      </c>
      <c r="I847" s="69" t="str">
        <f>IFERROR(INDEX(DM_NGHIEP_VU!D:D,MATCH(J847&amp;K847,DM_NGHIEP_VU!G:G,0)),"")</f>
        <v>Xuất kho - xuất bán ghi nhận doanh thu</v>
      </c>
      <c r="J847" s="29" t="s">
        <v>4492</v>
      </c>
      <c r="K847" s="29" t="s">
        <v>4977</v>
      </c>
      <c r="L847" s="26">
        <v>3</v>
      </c>
      <c r="M847" s="26" t="s">
        <v>4547</v>
      </c>
      <c r="N847" s="26">
        <v>1573600</v>
      </c>
      <c r="O847" s="7">
        <f t="shared" si="39"/>
        <v>4720800</v>
      </c>
      <c r="P847" s="52">
        <v>0.08</v>
      </c>
      <c r="Q847" s="7">
        <f t="shared" si="40"/>
        <v>377664</v>
      </c>
      <c r="R847" s="7">
        <f t="shared" si="41"/>
        <v>5098464</v>
      </c>
      <c r="S847" s="23" t="s">
        <v>4578</v>
      </c>
      <c r="T847" s="23"/>
      <c r="U847" s="23"/>
      <c r="V847" s="23"/>
      <c r="W847" s="74"/>
    </row>
    <row r="848" spans="1:23" x14ac:dyDescent="0.25">
      <c r="A848" s="81">
        <v>45292</v>
      </c>
      <c r="B848" s="6" t="s">
        <v>2710</v>
      </c>
      <c r="C848" s="100" t="s">
        <v>5435</v>
      </c>
      <c r="D848" s="21" t="s">
        <v>4952</v>
      </c>
      <c r="E848" s="23" t="s">
        <v>78</v>
      </c>
      <c r="F848" s="27" t="str">
        <f>IF(E848="","",INDEX(DM_HANG_HOA!B:B,MATCH(E848,DM_HANG_HOA!A:A,0)))</f>
        <v>Bass FCO</v>
      </c>
      <c r="G848" s="26" t="s">
        <v>5245</v>
      </c>
      <c r="H848" s="27" t="str">
        <f>IF(G848="","",INDEX(DM_DOI_TUONG!C:C,MATCH(G848,DM_DOI_TUONG!B:B,0)))</f>
        <v>Công Ty TNHH Sản Xuất Thương Mại  Điện Sài Gòn TTL</v>
      </c>
      <c r="I848" s="69" t="str">
        <f>IFERROR(INDEX(DM_NGHIEP_VU!D:D,MATCH(J848&amp;K848,DM_NGHIEP_VU!G:G,0)),"")</f>
        <v>Xuất kho - xuất bán ghi nhận doanh thu</v>
      </c>
      <c r="J848" s="29" t="s">
        <v>4492</v>
      </c>
      <c r="K848" s="29" t="s">
        <v>4977</v>
      </c>
      <c r="L848" s="26">
        <v>3</v>
      </c>
      <c r="M848" s="26" t="s">
        <v>4547</v>
      </c>
      <c r="N848" s="26">
        <v>0</v>
      </c>
      <c r="O848" s="7">
        <f t="shared" si="39"/>
        <v>0</v>
      </c>
      <c r="P848" s="52">
        <v>0.08</v>
      </c>
      <c r="Q848" s="7">
        <f t="shared" si="40"/>
        <v>0</v>
      </c>
      <c r="R848" s="7">
        <f t="shared" si="41"/>
        <v>0</v>
      </c>
      <c r="S848" s="23" t="s">
        <v>4578</v>
      </c>
      <c r="T848" s="23"/>
      <c r="U848" s="23"/>
      <c r="V848" s="23"/>
      <c r="W848" s="74"/>
    </row>
    <row r="849" spans="1:23" x14ac:dyDescent="0.25">
      <c r="A849" s="81">
        <v>45292</v>
      </c>
      <c r="B849" s="6" t="s">
        <v>2710</v>
      </c>
      <c r="C849" s="100" t="s">
        <v>5435</v>
      </c>
      <c r="D849" s="21" t="s">
        <v>4952</v>
      </c>
      <c r="E849" s="23" t="s">
        <v>99</v>
      </c>
      <c r="F849" s="27" t="str">
        <f>IF(E849="","",INDEX(DM_HANG_HOA!B:B,MATCH(E849,DM_HANG_HOA!A:A,0)))</f>
        <v>LA 42KV - MCOV  34.0 - 10KA</v>
      </c>
      <c r="G849" s="26" t="s">
        <v>5245</v>
      </c>
      <c r="H849" s="27" t="str">
        <f>IF(G849="","",INDEX(DM_DOI_TUONG!C:C,MATCH(G849,DM_DOI_TUONG!B:B,0)))</f>
        <v>Công Ty TNHH Sản Xuất Thương Mại  Điện Sài Gòn TTL</v>
      </c>
      <c r="I849" s="69" t="str">
        <f>IFERROR(INDEX(DM_NGHIEP_VU!D:D,MATCH(J849&amp;K849,DM_NGHIEP_VU!G:G,0)),"")</f>
        <v>Xuất kho - xuất bán ghi nhận doanh thu</v>
      </c>
      <c r="J849" s="29" t="s">
        <v>4492</v>
      </c>
      <c r="K849" s="29" t="s">
        <v>4977</v>
      </c>
      <c r="L849" s="26">
        <v>3</v>
      </c>
      <c r="M849" s="26" t="s">
        <v>4547</v>
      </c>
      <c r="N849" s="26">
        <v>1974500</v>
      </c>
      <c r="O849" s="7">
        <f t="shared" si="39"/>
        <v>5923500</v>
      </c>
      <c r="P849" s="52">
        <v>0.08</v>
      </c>
      <c r="Q849" s="7">
        <f t="shared" si="40"/>
        <v>473880</v>
      </c>
      <c r="R849" s="7">
        <f t="shared" si="41"/>
        <v>6397380</v>
      </c>
      <c r="S849" s="23" t="s">
        <v>4578</v>
      </c>
      <c r="T849" s="23"/>
      <c r="U849" s="23"/>
      <c r="V849" s="23"/>
      <c r="W849" s="74"/>
    </row>
    <row r="850" spans="1:23" x14ac:dyDescent="0.25">
      <c r="A850" s="81">
        <v>45292</v>
      </c>
      <c r="B850" s="6" t="s">
        <v>2710</v>
      </c>
      <c r="C850" s="100" t="s">
        <v>5435</v>
      </c>
      <c r="D850" s="21" t="s">
        <v>4952</v>
      </c>
      <c r="E850" s="23" t="s">
        <v>191</v>
      </c>
      <c r="F850" s="27" t="str">
        <f>IF(E850="","",INDEX(DM_HANG_HOA!B:B,MATCH(E850,DM_HANG_HOA!A:A,0)))</f>
        <v>Chuỗi treo 35Kv - 70KN, Polymer</v>
      </c>
      <c r="G850" s="26" t="s">
        <v>5245</v>
      </c>
      <c r="H850" s="27" t="str">
        <f>IF(G850="","",INDEX(DM_DOI_TUONG!C:C,MATCH(G850,DM_DOI_TUONG!B:B,0)))</f>
        <v>Công Ty TNHH Sản Xuất Thương Mại  Điện Sài Gòn TTL</v>
      </c>
      <c r="I850" s="69" t="str">
        <f>IFERROR(INDEX(DM_NGHIEP_VU!D:D,MATCH(J850&amp;K850,DM_NGHIEP_VU!G:G,0)),"")</f>
        <v>Xuất kho - xuất bán ghi nhận doanh thu</v>
      </c>
      <c r="J850" s="29" t="s">
        <v>4492</v>
      </c>
      <c r="K850" s="29" t="s">
        <v>4977</v>
      </c>
      <c r="L850" s="26">
        <v>6</v>
      </c>
      <c r="M850" s="26" t="s">
        <v>4547</v>
      </c>
      <c r="N850" s="26">
        <v>296100</v>
      </c>
      <c r="O850" s="7">
        <f t="shared" si="39"/>
        <v>1776600</v>
      </c>
      <c r="P850" s="52">
        <v>0.08</v>
      </c>
      <c r="Q850" s="7">
        <f t="shared" si="40"/>
        <v>142128</v>
      </c>
      <c r="R850" s="7">
        <f t="shared" si="41"/>
        <v>1918728</v>
      </c>
      <c r="S850" s="23" t="s">
        <v>4578</v>
      </c>
      <c r="T850" s="23"/>
      <c r="U850" s="23"/>
      <c r="V850" s="23"/>
      <c r="W850" s="74"/>
    </row>
    <row r="851" spans="1:23" x14ac:dyDescent="0.25">
      <c r="A851" s="81">
        <v>45292</v>
      </c>
      <c r="B851" s="6" t="s">
        <v>2710</v>
      </c>
      <c r="C851" s="100" t="s">
        <v>5435</v>
      </c>
      <c r="D851" s="21" t="s">
        <v>4952</v>
      </c>
      <c r="E851" s="23" t="s">
        <v>573</v>
      </c>
      <c r="F851" s="27" t="str">
        <f>IF(E851="","",INDEX(DM_HANG_HOA!B:B,MATCH(E851,DM_HANG_HOA!A:A,0)))</f>
        <v>Nối bọc MV IPC 300-300,  Vỏ cách điện dầy 3-7mm, 120 - 300 / 120 - 300, 2 boulon M10 thép</v>
      </c>
      <c r="G851" s="26" t="s">
        <v>5245</v>
      </c>
      <c r="H851" s="27" t="str">
        <f>IF(G851="","",INDEX(DM_DOI_TUONG!C:C,MATCH(G851,DM_DOI_TUONG!B:B,0)))</f>
        <v>Công Ty TNHH Sản Xuất Thương Mại  Điện Sài Gòn TTL</v>
      </c>
      <c r="I851" s="69" t="str">
        <f>IFERROR(INDEX(DM_NGHIEP_VU!D:D,MATCH(J851&amp;K851,DM_NGHIEP_VU!G:G,0)),"")</f>
        <v>Xuất kho - xuất bán ghi nhận doanh thu</v>
      </c>
      <c r="J851" s="29" t="s">
        <v>4492</v>
      </c>
      <c r="K851" s="29" t="s">
        <v>4977</v>
      </c>
      <c r="L851" s="26">
        <v>18</v>
      </c>
      <c r="M851" s="26" t="s">
        <v>4547</v>
      </c>
      <c r="N851" s="26">
        <v>477200</v>
      </c>
      <c r="O851" s="7">
        <f t="shared" si="39"/>
        <v>8589600</v>
      </c>
      <c r="P851" s="52">
        <v>0.08</v>
      </c>
      <c r="Q851" s="7">
        <f t="shared" si="40"/>
        <v>687168</v>
      </c>
      <c r="R851" s="7">
        <f t="shared" si="41"/>
        <v>9276768</v>
      </c>
      <c r="S851" s="23" t="s">
        <v>4578</v>
      </c>
      <c r="T851" s="23"/>
      <c r="U851" s="23"/>
      <c r="V851" s="23"/>
      <c r="W851" s="74"/>
    </row>
    <row r="852" spans="1:23" x14ac:dyDescent="0.25">
      <c r="A852" s="81">
        <v>45292</v>
      </c>
      <c r="B852" s="6" t="s">
        <v>2710</v>
      </c>
      <c r="C852" s="100" t="s">
        <v>5436</v>
      </c>
      <c r="D852" s="21" t="s">
        <v>4952</v>
      </c>
      <c r="E852" s="23" t="s">
        <v>2298</v>
      </c>
      <c r="F852" s="27" t="str">
        <f>IF(E852="","",INDEX(DM_HANG_HOA!B:B,MATCH(E852,DM_HANG_HOA!A:A,0)))</f>
        <v>Nối ép đồng nhôm WR-419</v>
      </c>
      <c r="G852" s="26" t="s">
        <v>5245</v>
      </c>
      <c r="H852" s="27" t="str">
        <f>IF(G852="","",INDEX(DM_DOI_TUONG!C:C,MATCH(G852,DM_DOI_TUONG!B:B,0)))</f>
        <v>Công Ty TNHH Sản Xuất Thương Mại  Điện Sài Gòn TTL</v>
      </c>
      <c r="I852" s="69" t="str">
        <f>IFERROR(INDEX(DM_NGHIEP_VU!D:D,MATCH(J852&amp;K852,DM_NGHIEP_VU!G:G,0)),"")</f>
        <v>Xuất kho - xuất bán ghi nhận doanh thu</v>
      </c>
      <c r="J852" s="29" t="s">
        <v>4492</v>
      </c>
      <c r="K852" s="29" t="s">
        <v>4977</v>
      </c>
      <c r="L852" s="26">
        <v>32</v>
      </c>
      <c r="M852" s="26" t="s">
        <v>4547</v>
      </c>
      <c r="N852" s="26">
        <v>18400</v>
      </c>
      <c r="O852" s="7">
        <f t="shared" si="39"/>
        <v>588800</v>
      </c>
      <c r="P852" s="52">
        <v>0.1</v>
      </c>
      <c r="Q852" s="7">
        <f t="shared" si="40"/>
        <v>58880</v>
      </c>
      <c r="R852" s="7">
        <f t="shared" si="41"/>
        <v>647680</v>
      </c>
      <c r="S852" s="23" t="s">
        <v>4579</v>
      </c>
      <c r="T852" s="23"/>
      <c r="U852" s="23"/>
      <c r="V852" s="23"/>
      <c r="W852" s="74"/>
    </row>
    <row r="853" spans="1:23" x14ac:dyDescent="0.25">
      <c r="A853" s="81">
        <v>45292</v>
      </c>
      <c r="B853" s="6" t="s">
        <v>2710</v>
      </c>
      <c r="C853" s="100" t="s">
        <v>5436</v>
      </c>
      <c r="D853" s="21" t="s">
        <v>4952</v>
      </c>
      <c r="E853" s="23" t="s">
        <v>1221</v>
      </c>
      <c r="F853" s="27" t="str">
        <f>IF(E853="","",INDEX(DM_HANG_HOA!B:B,MATCH(E853,DM_HANG_HOA!A:A,0)))</f>
        <v>Nối ép đồng nhôm WR-419</v>
      </c>
      <c r="G853" s="26" t="s">
        <v>5245</v>
      </c>
      <c r="H853" s="27" t="str">
        <f>IF(G853="","",INDEX(DM_DOI_TUONG!C:C,MATCH(G853,DM_DOI_TUONG!B:B,0)))</f>
        <v>Công Ty TNHH Sản Xuất Thương Mại  Điện Sài Gòn TTL</v>
      </c>
      <c r="I853" s="69" t="str">
        <f>IFERROR(INDEX(DM_NGHIEP_VU!D:D,MATCH(J853&amp;K853,DM_NGHIEP_VU!G:G,0)),"")</f>
        <v>Xuất kho - xuất bán ghi nhận doanh thu</v>
      </c>
      <c r="J853" s="29" t="s">
        <v>4492</v>
      </c>
      <c r="K853" s="29" t="s">
        <v>4977</v>
      </c>
      <c r="L853" s="26">
        <v>92</v>
      </c>
      <c r="M853" s="26" t="s">
        <v>4547</v>
      </c>
      <c r="N853" s="26">
        <v>18400</v>
      </c>
      <c r="O853" s="7">
        <f t="shared" si="39"/>
        <v>1692800</v>
      </c>
      <c r="P853" s="52">
        <v>0.1</v>
      </c>
      <c r="Q853" s="7">
        <f t="shared" si="40"/>
        <v>169280</v>
      </c>
      <c r="R853" s="7">
        <f t="shared" si="41"/>
        <v>1862080</v>
      </c>
      <c r="S853" s="23" t="s">
        <v>4579</v>
      </c>
      <c r="T853" s="23"/>
      <c r="U853" s="23"/>
      <c r="V853" s="23"/>
      <c r="W853" s="74"/>
    </row>
    <row r="854" spans="1:23" x14ac:dyDescent="0.25">
      <c r="A854" s="81">
        <v>45292</v>
      </c>
      <c r="B854" s="6" t="s">
        <v>2710</v>
      </c>
      <c r="C854" s="100" t="s">
        <v>5437</v>
      </c>
      <c r="D854" s="21" t="s">
        <v>4952</v>
      </c>
      <c r="E854" s="23" t="s">
        <v>808</v>
      </c>
      <c r="F854" s="27" t="str">
        <f>IF(E854="","",INDEX(DM_HANG_HOA!B:B,MATCH(E854,DM_HANG_HOA!A:A,0)))</f>
        <v>Hộp 2 điện kế cơ, 1 pha - Compositer (loại nhỏ,boulon vis xi niken)</v>
      </c>
      <c r="G854" s="26" t="s">
        <v>5245</v>
      </c>
      <c r="H854" s="27" t="str">
        <f>IF(G854="","",INDEX(DM_DOI_TUONG!C:C,MATCH(G854,DM_DOI_TUONG!B:B,0)))</f>
        <v>Công Ty TNHH Sản Xuất Thương Mại  Điện Sài Gòn TTL</v>
      </c>
      <c r="I854" s="69" t="str">
        <f>IFERROR(INDEX(DM_NGHIEP_VU!D:D,MATCH(J854&amp;K854,DM_NGHIEP_VU!G:G,0)),"")</f>
        <v>Xuất kho - xuất bán ghi nhận doanh thu</v>
      </c>
      <c r="J854" s="29" t="s">
        <v>4492</v>
      </c>
      <c r="K854" s="29" t="s">
        <v>4977</v>
      </c>
      <c r="L854" s="26">
        <v>36</v>
      </c>
      <c r="M854" s="26" t="s">
        <v>4547</v>
      </c>
      <c r="N854" s="26">
        <v>300300</v>
      </c>
      <c r="O854" s="7">
        <f t="shared" si="39"/>
        <v>10810800</v>
      </c>
      <c r="P854" s="52">
        <v>0.08</v>
      </c>
      <c r="Q854" s="7">
        <f t="shared" si="40"/>
        <v>864864</v>
      </c>
      <c r="R854" s="7">
        <f t="shared" si="41"/>
        <v>11675664</v>
      </c>
      <c r="S854" s="23" t="s">
        <v>4580</v>
      </c>
      <c r="T854" s="23"/>
      <c r="U854" s="23"/>
      <c r="V854" s="23"/>
      <c r="W854" s="74"/>
    </row>
    <row r="855" spans="1:23" x14ac:dyDescent="0.25">
      <c r="A855" s="81">
        <v>45292</v>
      </c>
      <c r="B855" s="6" t="s">
        <v>2710</v>
      </c>
      <c r="C855" s="100" t="s">
        <v>5437</v>
      </c>
      <c r="D855" s="21" t="s">
        <v>4952</v>
      </c>
      <c r="E855" s="23" t="s">
        <v>878</v>
      </c>
      <c r="F855" s="27" t="str">
        <f>IF(E855="","",INDEX(DM_HANG_HOA!B:B,MATCH(E855,DM_HANG_HOA!A:A,0)))</f>
        <v>Phụ kiện treo hộp 2-4 công tơ 1 pha, 1 công tơ 3 pha lên trụ</v>
      </c>
      <c r="G855" s="26" t="s">
        <v>5245</v>
      </c>
      <c r="H855" s="27" t="str">
        <f>IF(G855="","",INDEX(DM_DOI_TUONG!C:C,MATCH(G855,DM_DOI_TUONG!B:B,0)))</f>
        <v>Công Ty TNHH Sản Xuất Thương Mại  Điện Sài Gòn TTL</v>
      </c>
      <c r="I855" s="69" t="str">
        <f>IFERROR(INDEX(DM_NGHIEP_VU!D:D,MATCH(J855&amp;K855,DM_NGHIEP_VU!G:G,0)),"")</f>
        <v>Xuất kho - xuất bán ghi nhận doanh thu</v>
      </c>
      <c r="J855" s="29" t="s">
        <v>4492</v>
      </c>
      <c r="K855" s="29" t="s">
        <v>4977</v>
      </c>
      <c r="L855" s="26">
        <v>36</v>
      </c>
      <c r="M855" s="26" t="s">
        <v>4547</v>
      </c>
      <c r="N855" s="26">
        <v>24600</v>
      </c>
      <c r="O855" s="7">
        <f t="shared" si="39"/>
        <v>885600</v>
      </c>
      <c r="P855" s="52">
        <v>0.08</v>
      </c>
      <c r="Q855" s="7">
        <f t="shared" si="40"/>
        <v>70848</v>
      </c>
      <c r="R855" s="7">
        <f t="shared" si="41"/>
        <v>956448</v>
      </c>
      <c r="S855" s="23" t="s">
        <v>4580</v>
      </c>
      <c r="T855" s="23"/>
      <c r="U855" s="23"/>
      <c r="V855" s="23"/>
      <c r="W855" s="74"/>
    </row>
    <row r="856" spans="1:23" x14ac:dyDescent="0.25">
      <c r="A856" s="81">
        <v>45292</v>
      </c>
      <c r="B856" s="6" t="s">
        <v>2710</v>
      </c>
      <c r="C856" s="100" t="s">
        <v>5437</v>
      </c>
      <c r="D856" s="21" t="s">
        <v>4952</v>
      </c>
      <c r="E856" s="23" t="s">
        <v>863</v>
      </c>
      <c r="F856" s="27" t="str">
        <f>IF(E856="","",INDEX(DM_HANG_HOA!B:B,MATCH(E856,DM_HANG_HOA!A:A,0)))</f>
        <v>Hộp 4 điện kế cơ, 1 pha - Compositer (loại nhỏ, boulon vis xi niken), 2 cửa thao tác</v>
      </c>
      <c r="G856" s="26" t="s">
        <v>5245</v>
      </c>
      <c r="H856" s="27" t="str">
        <f>IF(G856="","",INDEX(DM_DOI_TUONG!C:C,MATCH(G856,DM_DOI_TUONG!B:B,0)))</f>
        <v>Công Ty TNHH Sản Xuất Thương Mại  Điện Sài Gòn TTL</v>
      </c>
      <c r="I856" s="69" t="str">
        <f>IFERROR(INDEX(DM_NGHIEP_VU!D:D,MATCH(J856&amp;K856,DM_NGHIEP_VU!G:G,0)),"")</f>
        <v>Xuất kho - xuất bán ghi nhận doanh thu</v>
      </c>
      <c r="J856" s="29" t="s">
        <v>4492</v>
      </c>
      <c r="K856" s="29" t="s">
        <v>4977</v>
      </c>
      <c r="L856" s="26">
        <v>23</v>
      </c>
      <c r="M856" s="26" t="s">
        <v>4547</v>
      </c>
      <c r="N856" s="26">
        <v>453100</v>
      </c>
      <c r="O856" s="7">
        <f t="shared" si="39"/>
        <v>10421300</v>
      </c>
      <c r="P856" s="52">
        <v>0.08</v>
      </c>
      <c r="Q856" s="7">
        <f t="shared" si="40"/>
        <v>833704</v>
      </c>
      <c r="R856" s="7">
        <f t="shared" si="41"/>
        <v>11255004</v>
      </c>
      <c r="S856" s="23" t="s">
        <v>4580</v>
      </c>
      <c r="T856" s="23"/>
      <c r="U856" s="23"/>
      <c r="V856" s="23"/>
      <c r="W856" s="74"/>
    </row>
    <row r="857" spans="1:23" x14ac:dyDescent="0.25">
      <c r="A857" s="81">
        <v>45292</v>
      </c>
      <c r="B857" s="6" t="s">
        <v>2710</v>
      </c>
      <c r="C857" s="100" t="s">
        <v>5437</v>
      </c>
      <c r="D857" s="21" t="s">
        <v>4952</v>
      </c>
      <c r="E857" s="23" t="s">
        <v>878</v>
      </c>
      <c r="F857" s="27" t="str">
        <f>IF(E857="","",INDEX(DM_HANG_HOA!B:B,MATCH(E857,DM_HANG_HOA!A:A,0)))</f>
        <v>Phụ kiện treo hộp 2-4 công tơ 1 pha, 1 công tơ 3 pha lên trụ</v>
      </c>
      <c r="G857" s="26" t="s">
        <v>5245</v>
      </c>
      <c r="H857" s="27" t="str">
        <f>IF(G857="","",INDEX(DM_DOI_TUONG!C:C,MATCH(G857,DM_DOI_TUONG!B:B,0)))</f>
        <v>Công Ty TNHH Sản Xuất Thương Mại  Điện Sài Gòn TTL</v>
      </c>
      <c r="I857" s="69" t="str">
        <f>IFERROR(INDEX(DM_NGHIEP_VU!D:D,MATCH(J857&amp;K857,DM_NGHIEP_VU!G:G,0)),"")</f>
        <v>Xuất kho - xuất bán ghi nhận doanh thu</v>
      </c>
      <c r="J857" s="29" t="s">
        <v>4492</v>
      </c>
      <c r="K857" s="29" t="s">
        <v>4977</v>
      </c>
      <c r="L857" s="26">
        <v>23</v>
      </c>
      <c r="M857" s="26" t="s">
        <v>4547</v>
      </c>
      <c r="N857" s="26">
        <v>24600</v>
      </c>
      <c r="O857" s="7">
        <f t="shared" si="39"/>
        <v>565800</v>
      </c>
      <c r="P857" s="52">
        <v>0.08</v>
      </c>
      <c r="Q857" s="7">
        <f t="shared" si="40"/>
        <v>45264</v>
      </c>
      <c r="R857" s="7">
        <f t="shared" si="41"/>
        <v>611064</v>
      </c>
      <c r="S857" s="23" t="s">
        <v>4580</v>
      </c>
      <c r="T857" s="23"/>
      <c r="U857" s="23"/>
      <c r="V857" s="23"/>
      <c r="W857" s="74"/>
    </row>
    <row r="858" spans="1:23" x14ac:dyDescent="0.25">
      <c r="A858" s="81">
        <v>45292</v>
      </c>
      <c r="B858" s="6" t="s">
        <v>2710</v>
      </c>
      <c r="C858" s="100" t="s">
        <v>5437</v>
      </c>
      <c r="D858" s="21" t="s">
        <v>4952</v>
      </c>
      <c r="E858" s="23" t="s">
        <v>3280</v>
      </c>
      <c r="F858" s="27" t="str">
        <f>IF(E858="","",INDEX(DM_HANG_HOA!B:B,MATCH(E858,DM_HANG_HOA!A:A,0)))</f>
        <v>Hộp 6 điện kế cơ, 1 pha - Compositer (boulon vis xi niken), 2 cửa thao tác</v>
      </c>
      <c r="G858" s="26" t="s">
        <v>5245</v>
      </c>
      <c r="H858" s="27" t="str">
        <f>IF(G858="","",INDEX(DM_DOI_TUONG!C:C,MATCH(G858,DM_DOI_TUONG!B:B,0)))</f>
        <v>Công Ty TNHH Sản Xuất Thương Mại  Điện Sài Gòn TTL</v>
      </c>
      <c r="I858" s="69" t="str">
        <f>IFERROR(INDEX(DM_NGHIEP_VU!D:D,MATCH(J858&amp;K858,DM_NGHIEP_VU!G:G,0)),"")</f>
        <v>Xuất kho - xuất bán ghi nhận doanh thu</v>
      </c>
      <c r="J858" s="29" t="s">
        <v>4492</v>
      </c>
      <c r="K858" s="29" t="s">
        <v>4977</v>
      </c>
      <c r="L858" s="26">
        <v>26</v>
      </c>
      <c r="M858" s="26" t="s">
        <v>4547</v>
      </c>
      <c r="N858" s="26">
        <v>641700</v>
      </c>
      <c r="O858" s="7">
        <f t="shared" si="39"/>
        <v>16684200</v>
      </c>
      <c r="P858" s="52">
        <v>0.08</v>
      </c>
      <c r="Q858" s="7">
        <f t="shared" si="40"/>
        <v>1334736</v>
      </c>
      <c r="R858" s="7">
        <f t="shared" si="41"/>
        <v>18018936</v>
      </c>
      <c r="S858" s="23" t="s">
        <v>4580</v>
      </c>
      <c r="T858" s="23"/>
      <c r="U858" s="23"/>
      <c r="V858" s="23"/>
      <c r="W858" s="74"/>
    </row>
    <row r="859" spans="1:23" x14ac:dyDescent="0.25">
      <c r="A859" s="81">
        <v>45292</v>
      </c>
      <c r="B859" s="6" t="s">
        <v>2710</v>
      </c>
      <c r="C859" s="100" t="s">
        <v>5437</v>
      </c>
      <c r="D859" s="21" t="s">
        <v>4952</v>
      </c>
      <c r="E859" s="23" t="s">
        <v>882</v>
      </c>
      <c r="F859" s="27" t="str">
        <f>IF(E859="","",INDEX(DM_HANG_HOA!B:B,MATCH(E859,DM_HANG_HOA!A:A,0)))</f>
        <v>Phụ kiện treo hộp 6 công tơ 1 pha lên trụ</v>
      </c>
      <c r="G859" s="26" t="s">
        <v>5245</v>
      </c>
      <c r="H859" s="27" t="str">
        <f>IF(G859="","",INDEX(DM_DOI_TUONG!C:C,MATCH(G859,DM_DOI_TUONG!B:B,0)))</f>
        <v>Công Ty TNHH Sản Xuất Thương Mại  Điện Sài Gòn TTL</v>
      </c>
      <c r="I859" s="69" t="str">
        <f>IFERROR(INDEX(DM_NGHIEP_VU!D:D,MATCH(J859&amp;K859,DM_NGHIEP_VU!G:G,0)),"")</f>
        <v>Xuất kho - xuất bán ghi nhận doanh thu</v>
      </c>
      <c r="J859" s="29" t="s">
        <v>4492</v>
      </c>
      <c r="K859" s="29" t="s">
        <v>4977</v>
      </c>
      <c r="L859" s="26">
        <v>26</v>
      </c>
      <c r="M859" s="26" t="s">
        <v>4547</v>
      </c>
      <c r="N859" s="26">
        <v>25700</v>
      </c>
      <c r="O859" s="7">
        <f t="shared" si="39"/>
        <v>668200</v>
      </c>
      <c r="P859" s="52">
        <v>0.08</v>
      </c>
      <c r="Q859" s="7">
        <f t="shared" si="40"/>
        <v>53456</v>
      </c>
      <c r="R859" s="7">
        <f t="shared" si="41"/>
        <v>721656</v>
      </c>
      <c r="S859" s="23" t="s">
        <v>4580</v>
      </c>
      <c r="T859" s="23"/>
      <c r="U859" s="23"/>
      <c r="V859" s="23"/>
      <c r="W859" s="74"/>
    </row>
    <row r="860" spans="1:23" x14ac:dyDescent="0.25">
      <c r="A860" s="81">
        <v>45292</v>
      </c>
      <c r="B860" s="6" t="s">
        <v>2710</v>
      </c>
      <c r="C860" s="100" t="s">
        <v>5438</v>
      </c>
      <c r="D860" s="21" t="s">
        <v>4952</v>
      </c>
      <c r="E860" s="23" t="s">
        <v>535</v>
      </c>
      <c r="F860" s="27" t="str">
        <f>IF(E860="","",INDEX(DM_HANG_HOA!B:B,MATCH(E860,DM_HANG_HOA!A:A,0)))</f>
        <v>Kẹp ngừng ABC 4 x (50-95)mm2</v>
      </c>
      <c r="G860" s="26" t="s">
        <v>5245</v>
      </c>
      <c r="H860" s="27" t="str">
        <f>IF(G860="","",INDEX(DM_DOI_TUONG!C:C,MATCH(G860,DM_DOI_TUONG!B:B,0)))</f>
        <v>Công Ty TNHH Sản Xuất Thương Mại  Điện Sài Gòn TTL</v>
      </c>
      <c r="I860" s="69" t="str">
        <f>IFERROR(INDEX(DM_NGHIEP_VU!D:D,MATCH(J860&amp;K860,DM_NGHIEP_VU!G:G,0)),"")</f>
        <v>Xuất kho - xuất bán ghi nhận doanh thu</v>
      </c>
      <c r="J860" s="29" t="s">
        <v>4492</v>
      </c>
      <c r="K860" s="29" t="s">
        <v>4977</v>
      </c>
      <c r="L860" s="26">
        <v>480</v>
      </c>
      <c r="M860" s="26" t="s">
        <v>4547</v>
      </c>
      <c r="N860" s="26">
        <v>47600</v>
      </c>
      <c r="O860" s="7">
        <f t="shared" si="39"/>
        <v>22848000</v>
      </c>
      <c r="P860" s="52">
        <v>0.1</v>
      </c>
      <c r="Q860" s="7">
        <f t="shared" si="40"/>
        <v>2284800</v>
      </c>
      <c r="R860" s="7">
        <f t="shared" si="41"/>
        <v>25132800</v>
      </c>
      <c r="S860" s="23" t="s">
        <v>4581</v>
      </c>
      <c r="T860" s="23"/>
      <c r="U860" s="23"/>
      <c r="V860" s="23"/>
      <c r="W860" s="74"/>
    </row>
    <row r="861" spans="1:23" x14ac:dyDescent="0.25">
      <c r="A861" s="81">
        <v>45292</v>
      </c>
      <c r="B861" s="6" t="s">
        <v>2710</v>
      </c>
      <c r="C861" s="100" t="s">
        <v>5438</v>
      </c>
      <c r="D861" s="21" t="s">
        <v>4952</v>
      </c>
      <c r="E861" s="23" t="s">
        <v>523</v>
      </c>
      <c r="F861" s="27" t="str">
        <f>IF(E861="","",INDEX(DM_HANG_HOA!B:B,MATCH(E861,DM_HANG_HOA!A:A,0)))</f>
        <v>Móc treo cáp ABC 4 X 70mm2</v>
      </c>
      <c r="G861" s="26" t="s">
        <v>5245</v>
      </c>
      <c r="H861" s="27" t="str">
        <f>IF(G861="","",INDEX(DM_DOI_TUONG!C:C,MATCH(G861,DM_DOI_TUONG!B:B,0)))</f>
        <v>Công Ty TNHH Sản Xuất Thương Mại  Điện Sài Gòn TTL</v>
      </c>
      <c r="I861" s="69" t="str">
        <f>IFERROR(INDEX(DM_NGHIEP_VU!D:D,MATCH(J861&amp;K861,DM_NGHIEP_VU!G:G,0)),"")</f>
        <v>Xuất kho - xuất bán ghi nhận doanh thu</v>
      </c>
      <c r="J861" s="29" t="s">
        <v>4492</v>
      </c>
      <c r="K861" s="29" t="s">
        <v>4977</v>
      </c>
      <c r="L861" s="26">
        <v>152</v>
      </c>
      <c r="M861" s="26" t="s">
        <v>4547</v>
      </c>
      <c r="N861" s="26">
        <v>17500</v>
      </c>
      <c r="O861" s="7">
        <f t="shared" si="39"/>
        <v>2660000</v>
      </c>
      <c r="P861" s="52">
        <v>0.1</v>
      </c>
      <c r="Q861" s="7">
        <f t="shared" si="40"/>
        <v>266000</v>
      </c>
      <c r="R861" s="7">
        <f t="shared" si="41"/>
        <v>2926000</v>
      </c>
      <c r="S861" s="23" t="s">
        <v>4581</v>
      </c>
      <c r="T861" s="23"/>
      <c r="U861" s="23"/>
      <c r="V861" s="23"/>
      <c r="W861" s="74"/>
    </row>
    <row r="862" spans="1:23" x14ac:dyDescent="0.25">
      <c r="A862" s="81">
        <v>45292</v>
      </c>
      <c r="B862" s="6" t="s">
        <v>2710</v>
      </c>
      <c r="C862" s="100" t="s">
        <v>5439</v>
      </c>
      <c r="D862" s="21" t="s">
        <v>4952</v>
      </c>
      <c r="E862" s="23" t="s">
        <v>554</v>
      </c>
      <c r="F862" s="27" t="str">
        <f>IF(E862="","",INDEX(DM_HANG_HOA!B:B,MATCH(E862,DM_HANG_HOA!A:A,0)))</f>
        <v>Nối bọc  IPC 95-95, Vỏ cách điện dầy 1-3mm,  25 - 95 / 25 - 95, 2 boulon M8 nhựa</v>
      </c>
      <c r="G862" s="26" t="s">
        <v>5245</v>
      </c>
      <c r="H862" s="27" t="str">
        <f>IF(G862="","",INDEX(DM_DOI_TUONG!C:C,MATCH(G862,DM_DOI_TUONG!B:B,0)))</f>
        <v>Công Ty TNHH Sản Xuất Thương Mại  Điện Sài Gòn TTL</v>
      </c>
      <c r="I862" s="69" t="str">
        <f>IFERROR(INDEX(DM_NGHIEP_VU!D:D,MATCH(J862&amp;K862,DM_NGHIEP_VU!G:G,0)),"")</f>
        <v>Xuất kho - xuất bán ghi nhận doanh thu</v>
      </c>
      <c r="J862" s="29" t="s">
        <v>4492</v>
      </c>
      <c r="K862" s="29" t="s">
        <v>4977</v>
      </c>
      <c r="L862" s="26">
        <v>500</v>
      </c>
      <c r="M862" s="26" t="s">
        <v>4547</v>
      </c>
      <c r="N862" s="26">
        <v>60200</v>
      </c>
      <c r="O862" s="7">
        <f t="shared" si="39"/>
        <v>30100000</v>
      </c>
      <c r="P862" s="52">
        <v>0.08</v>
      </c>
      <c r="Q862" s="7">
        <f t="shared" si="40"/>
        <v>2408000</v>
      </c>
      <c r="R862" s="7">
        <f t="shared" si="41"/>
        <v>32508000</v>
      </c>
      <c r="S862" s="23" t="s">
        <v>4582</v>
      </c>
      <c r="T862" s="23"/>
      <c r="U862" s="23"/>
      <c r="V862" s="23"/>
      <c r="W862" s="74"/>
    </row>
    <row r="863" spans="1:23" x14ac:dyDescent="0.25">
      <c r="A863" s="81">
        <v>45292</v>
      </c>
      <c r="B863" s="6" t="s">
        <v>2710</v>
      </c>
      <c r="C863" s="100" t="s">
        <v>5439</v>
      </c>
      <c r="D863" s="21" t="s">
        <v>4952</v>
      </c>
      <c r="E863" s="23" t="s">
        <v>552</v>
      </c>
      <c r="F863" s="27" t="str">
        <f>IF(E863="","",INDEX(DM_HANG_HOA!B:B,MATCH(E863,DM_HANG_HOA!A:A,0)))</f>
        <v>Nối bọc  IPC 35-95, Vỏ cách điện dầy 1-3mm,  16 - 35 / 16 - 95, 1 boulon M8 nhựa</v>
      </c>
      <c r="G863" s="26" t="s">
        <v>5245</v>
      </c>
      <c r="H863" s="27" t="str">
        <f>IF(G863="","",INDEX(DM_DOI_TUONG!C:C,MATCH(G863,DM_DOI_TUONG!B:B,0)))</f>
        <v>Công Ty TNHH Sản Xuất Thương Mại  Điện Sài Gòn TTL</v>
      </c>
      <c r="I863" s="69" t="str">
        <f>IFERROR(INDEX(DM_NGHIEP_VU!D:D,MATCH(J863&amp;K863,DM_NGHIEP_VU!G:G,0)),"")</f>
        <v>Xuất kho - xuất bán ghi nhận doanh thu</v>
      </c>
      <c r="J863" s="29" t="s">
        <v>4492</v>
      </c>
      <c r="K863" s="29" t="s">
        <v>4977</v>
      </c>
      <c r="L863" s="26">
        <v>2301</v>
      </c>
      <c r="M863" s="26" t="s">
        <v>4547</v>
      </c>
      <c r="N863" s="26">
        <v>32600</v>
      </c>
      <c r="O863" s="7">
        <f t="shared" si="39"/>
        <v>75012600</v>
      </c>
      <c r="P863" s="52">
        <v>0.08</v>
      </c>
      <c r="Q863" s="7">
        <f t="shared" si="40"/>
        <v>6001008</v>
      </c>
      <c r="R863" s="7">
        <f t="shared" si="41"/>
        <v>81013608</v>
      </c>
      <c r="S863" s="23" t="s">
        <v>4582</v>
      </c>
      <c r="T863" s="23"/>
      <c r="U863" s="23"/>
      <c r="V863" s="23"/>
      <c r="W863" s="74"/>
    </row>
    <row r="864" spans="1:23" x14ac:dyDescent="0.25">
      <c r="A864" s="81">
        <v>45292</v>
      </c>
      <c r="B864" s="6" t="s">
        <v>2710</v>
      </c>
      <c r="C864" s="100" t="s">
        <v>5439</v>
      </c>
      <c r="D864" s="21" t="s">
        <v>4952</v>
      </c>
      <c r="E864" s="23" t="s">
        <v>8</v>
      </c>
      <c r="F864" s="27" t="str">
        <f>IF(E864="","",INDEX(DM_HANG_HOA!B:B,MATCH(E864,DM_HANG_HOA!A:A,0)))</f>
        <v>Fuselink 10K - Tuấn Ân</v>
      </c>
      <c r="G864" s="26" t="s">
        <v>5245</v>
      </c>
      <c r="H864" s="27" t="str">
        <f>IF(G864="","",INDEX(DM_DOI_TUONG!C:C,MATCH(G864,DM_DOI_TUONG!B:B,0)))</f>
        <v>Công Ty TNHH Sản Xuất Thương Mại  Điện Sài Gòn TTL</v>
      </c>
      <c r="I864" s="69" t="str">
        <f>IFERROR(INDEX(DM_NGHIEP_VU!D:D,MATCH(J864&amp;K864,DM_NGHIEP_VU!G:G,0)),"")</f>
        <v>Xuất kho - xuất bán ghi nhận doanh thu</v>
      </c>
      <c r="J864" s="29" t="s">
        <v>4492</v>
      </c>
      <c r="K864" s="29" t="s">
        <v>4977</v>
      </c>
      <c r="L864" s="26">
        <v>30</v>
      </c>
      <c r="M864" s="26" t="s">
        <v>4547</v>
      </c>
      <c r="N864" s="26">
        <v>31600</v>
      </c>
      <c r="O864" s="7">
        <f t="shared" si="39"/>
        <v>948000</v>
      </c>
      <c r="P864" s="52">
        <v>0.08</v>
      </c>
      <c r="Q864" s="7">
        <f t="shared" si="40"/>
        <v>75840</v>
      </c>
      <c r="R864" s="7">
        <f t="shared" si="41"/>
        <v>1023840</v>
      </c>
      <c r="S864" s="23" t="s">
        <v>4582</v>
      </c>
      <c r="T864" s="23"/>
      <c r="U864" s="23"/>
      <c r="V864" s="23"/>
      <c r="W864" s="74"/>
    </row>
    <row r="865" spans="1:23" x14ac:dyDescent="0.25">
      <c r="A865" s="81">
        <v>45292</v>
      </c>
      <c r="B865" s="6" t="s">
        <v>2710</v>
      </c>
      <c r="C865" s="100" t="s">
        <v>5439</v>
      </c>
      <c r="D865" s="21" t="s">
        <v>4952</v>
      </c>
      <c r="E865" s="23" t="s">
        <v>10</v>
      </c>
      <c r="F865" s="27" t="str">
        <f>IF(E865="","",INDEX(DM_HANG_HOA!B:B,MATCH(E865,DM_HANG_HOA!A:A,0)))</f>
        <v>Fuselink 15K - Tuấn Ân</v>
      </c>
      <c r="G865" s="26" t="s">
        <v>5245</v>
      </c>
      <c r="H865" s="27" t="str">
        <f>IF(G865="","",INDEX(DM_DOI_TUONG!C:C,MATCH(G865,DM_DOI_TUONG!B:B,0)))</f>
        <v>Công Ty TNHH Sản Xuất Thương Mại  Điện Sài Gòn TTL</v>
      </c>
      <c r="I865" s="69" t="str">
        <f>IFERROR(INDEX(DM_NGHIEP_VU!D:D,MATCH(J865&amp;K865,DM_NGHIEP_VU!G:G,0)),"")</f>
        <v>Xuất kho - xuất bán ghi nhận doanh thu</v>
      </c>
      <c r="J865" s="29" t="s">
        <v>4492</v>
      </c>
      <c r="K865" s="29" t="s">
        <v>4977</v>
      </c>
      <c r="L865" s="26">
        <v>3</v>
      </c>
      <c r="M865" s="26" t="s">
        <v>4547</v>
      </c>
      <c r="N865" s="26">
        <v>33300</v>
      </c>
      <c r="O865" s="7">
        <f t="shared" si="39"/>
        <v>99900</v>
      </c>
      <c r="P865" s="52">
        <v>0.08</v>
      </c>
      <c r="Q865" s="7">
        <f t="shared" si="40"/>
        <v>7992</v>
      </c>
      <c r="R865" s="7">
        <f t="shared" si="41"/>
        <v>107892</v>
      </c>
      <c r="S865" s="23" t="s">
        <v>4582</v>
      </c>
      <c r="T865" s="23"/>
      <c r="U865" s="23"/>
      <c r="V865" s="23"/>
      <c r="W865" s="74"/>
    </row>
    <row r="866" spans="1:23" x14ac:dyDescent="0.25">
      <c r="A866" s="81">
        <v>45292</v>
      </c>
      <c r="B866" s="6" t="s">
        <v>2710</v>
      </c>
      <c r="C866" s="100" t="s">
        <v>5439</v>
      </c>
      <c r="D866" s="21" t="s">
        <v>4952</v>
      </c>
      <c r="E866" s="23" t="s">
        <v>3</v>
      </c>
      <c r="F866" s="27" t="str">
        <f>IF(E866="","",INDEX(DM_HANG_HOA!B:B,MATCH(E866,DM_HANG_HOA!A:A,0)))</f>
        <v>Fuselink 3K - Tuấn Ân</v>
      </c>
      <c r="G866" s="26" t="s">
        <v>5245</v>
      </c>
      <c r="H866" s="27" t="str">
        <f>IF(G866="","",INDEX(DM_DOI_TUONG!C:C,MATCH(G866,DM_DOI_TUONG!B:B,0)))</f>
        <v>Công Ty TNHH Sản Xuất Thương Mại  Điện Sài Gòn TTL</v>
      </c>
      <c r="I866" s="69" t="str">
        <f>IFERROR(INDEX(DM_NGHIEP_VU!D:D,MATCH(J866&amp;K866,DM_NGHIEP_VU!G:G,0)),"")</f>
        <v>Xuất kho - xuất bán ghi nhận doanh thu</v>
      </c>
      <c r="J866" s="29" t="s">
        <v>4492</v>
      </c>
      <c r="K866" s="29" t="s">
        <v>4977</v>
      </c>
      <c r="L866" s="26">
        <v>16</v>
      </c>
      <c r="M866" s="26" t="s">
        <v>4547</v>
      </c>
      <c r="N866" s="26">
        <v>28300</v>
      </c>
      <c r="O866" s="7">
        <f t="shared" si="39"/>
        <v>452800</v>
      </c>
      <c r="P866" s="52">
        <v>0.08</v>
      </c>
      <c r="Q866" s="7">
        <f t="shared" si="40"/>
        <v>36224</v>
      </c>
      <c r="R866" s="7">
        <f t="shared" si="41"/>
        <v>489024</v>
      </c>
      <c r="S866" s="23" t="s">
        <v>4582</v>
      </c>
      <c r="T866" s="23"/>
      <c r="U866" s="23"/>
      <c r="V866" s="23"/>
      <c r="W866" s="74"/>
    </row>
    <row r="867" spans="1:23" x14ac:dyDescent="0.25">
      <c r="A867" s="81">
        <v>45292</v>
      </c>
      <c r="B867" s="6" t="s">
        <v>2710</v>
      </c>
      <c r="C867" s="100" t="s">
        <v>5439</v>
      </c>
      <c r="D867" s="21" t="s">
        <v>4952</v>
      </c>
      <c r="E867" s="23" t="s">
        <v>6</v>
      </c>
      <c r="F867" s="27" t="str">
        <f>IF(E867="","",INDEX(DM_HANG_HOA!B:B,MATCH(E867,DM_HANG_HOA!A:A,0)))</f>
        <v>Fuselink 6K - Tuấn Ân</v>
      </c>
      <c r="G867" s="26" t="s">
        <v>5245</v>
      </c>
      <c r="H867" s="27" t="str">
        <f>IF(G867="","",INDEX(DM_DOI_TUONG!C:C,MATCH(G867,DM_DOI_TUONG!B:B,0)))</f>
        <v>Công Ty TNHH Sản Xuất Thương Mại  Điện Sài Gòn TTL</v>
      </c>
      <c r="I867" s="69" t="str">
        <f>IFERROR(INDEX(DM_NGHIEP_VU!D:D,MATCH(J867&amp;K867,DM_NGHIEP_VU!G:G,0)),"")</f>
        <v>Xuất kho - xuất bán ghi nhận doanh thu</v>
      </c>
      <c r="J867" s="29" t="s">
        <v>4492</v>
      </c>
      <c r="K867" s="29" t="s">
        <v>4977</v>
      </c>
      <c r="L867" s="26">
        <v>55</v>
      </c>
      <c r="M867" s="26" t="s">
        <v>4547</v>
      </c>
      <c r="N867" s="26">
        <v>28800</v>
      </c>
      <c r="O867" s="7">
        <f t="shared" si="39"/>
        <v>1584000</v>
      </c>
      <c r="P867" s="52">
        <v>0.08</v>
      </c>
      <c r="Q867" s="7">
        <f t="shared" si="40"/>
        <v>126720</v>
      </c>
      <c r="R867" s="7">
        <f t="shared" si="41"/>
        <v>1710720</v>
      </c>
      <c r="S867" s="23" t="s">
        <v>4582</v>
      </c>
      <c r="T867" s="23"/>
      <c r="U867" s="23"/>
      <c r="V867" s="23"/>
      <c r="W867" s="74"/>
    </row>
    <row r="868" spans="1:23" x14ac:dyDescent="0.25">
      <c r="A868" s="81">
        <v>45292</v>
      </c>
      <c r="B868" s="6" t="s">
        <v>2710</v>
      </c>
      <c r="C868" s="100" t="s">
        <v>5439</v>
      </c>
      <c r="D868" s="21" t="s">
        <v>4952</v>
      </c>
      <c r="E868" s="23" t="s">
        <v>7</v>
      </c>
      <c r="F868" s="27" t="str">
        <f>IF(E868="","",INDEX(DM_HANG_HOA!B:B,MATCH(E868,DM_HANG_HOA!A:A,0)))</f>
        <v>Fuselink 8K - Tuấn Ân</v>
      </c>
      <c r="G868" s="26" t="s">
        <v>5245</v>
      </c>
      <c r="H868" s="27" t="str">
        <f>IF(G868="","",INDEX(DM_DOI_TUONG!C:C,MATCH(G868,DM_DOI_TUONG!B:B,0)))</f>
        <v>Công Ty TNHH Sản Xuất Thương Mại  Điện Sài Gòn TTL</v>
      </c>
      <c r="I868" s="69" t="str">
        <f>IFERROR(INDEX(DM_NGHIEP_VU!D:D,MATCH(J868&amp;K868,DM_NGHIEP_VU!G:G,0)),"")</f>
        <v>Xuất kho - xuất bán ghi nhận doanh thu</v>
      </c>
      <c r="J868" s="29" t="s">
        <v>4492</v>
      </c>
      <c r="K868" s="29" t="s">
        <v>4977</v>
      </c>
      <c r="L868" s="26">
        <v>60</v>
      </c>
      <c r="M868" s="26" t="s">
        <v>4547</v>
      </c>
      <c r="N868" s="26">
        <v>30100</v>
      </c>
      <c r="O868" s="7">
        <f t="shared" si="39"/>
        <v>1806000</v>
      </c>
      <c r="P868" s="52">
        <v>0.08</v>
      </c>
      <c r="Q868" s="7">
        <f t="shared" si="40"/>
        <v>144480</v>
      </c>
      <c r="R868" s="7">
        <f t="shared" si="41"/>
        <v>1950480</v>
      </c>
      <c r="S868" s="23" t="s">
        <v>4582</v>
      </c>
      <c r="T868" s="23"/>
      <c r="U868" s="23"/>
      <c r="V868" s="23"/>
      <c r="W868" s="74"/>
    </row>
    <row r="869" spans="1:23" x14ac:dyDescent="0.25">
      <c r="A869" s="81">
        <v>45292</v>
      </c>
      <c r="B869" s="6" t="s">
        <v>2710</v>
      </c>
      <c r="C869" s="100" t="s">
        <v>5439</v>
      </c>
      <c r="D869" s="21" t="s">
        <v>4952</v>
      </c>
      <c r="E869" s="23" t="s">
        <v>593</v>
      </c>
      <c r="F869" s="27" t="str">
        <f>IF(E869="","",INDEX(DM_HANG_HOA!B:B,MATCH(E869,DM_HANG_HOA!A:A,0)))</f>
        <v>Nắp bịt đầu cáp 120 - 150,  Vỏ cách điện dầy 1-3mm, (màu đen)</v>
      </c>
      <c r="G869" s="26" t="s">
        <v>5245</v>
      </c>
      <c r="H869" s="27" t="str">
        <f>IF(G869="","",INDEX(DM_DOI_TUONG!C:C,MATCH(G869,DM_DOI_TUONG!B:B,0)))</f>
        <v>Công Ty TNHH Sản Xuất Thương Mại  Điện Sài Gòn TTL</v>
      </c>
      <c r="I869" s="69" t="str">
        <f>IFERROR(INDEX(DM_NGHIEP_VU!D:D,MATCH(J869&amp;K869,DM_NGHIEP_VU!G:G,0)),"")</f>
        <v>Xuất kho - xuất bán ghi nhận doanh thu</v>
      </c>
      <c r="J869" s="29" t="s">
        <v>4492</v>
      </c>
      <c r="K869" s="29" t="s">
        <v>4977</v>
      </c>
      <c r="L869" s="26">
        <v>8</v>
      </c>
      <c r="M869" s="26" t="s">
        <v>4547</v>
      </c>
      <c r="N869" s="26">
        <v>1500</v>
      </c>
      <c r="O869" s="7">
        <f t="shared" ref="O869:O932" si="42">+L869*N869</f>
        <v>12000</v>
      </c>
      <c r="P869" s="52">
        <v>0.08</v>
      </c>
      <c r="Q869" s="7">
        <f t="shared" ref="Q869:Q932" si="43">+O869*P869</f>
        <v>960</v>
      </c>
      <c r="R869" s="7">
        <f t="shared" ref="R869:R932" si="44">+O869+Q869</f>
        <v>12960</v>
      </c>
      <c r="S869" s="23" t="s">
        <v>4582</v>
      </c>
      <c r="T869" s="23"/>
      <c r="U869" s="23"/>
      <c r="V869" s="23"/>
      <c r="W869" s="74"/>
    </row>
    <row r="870" spans="1:23" x14ac:dyDescent="0.25">
      <c r="A870" s="81">
        <v>45292</v>
      </c>
      <c r="B870" s="6" t="s">
        <v>2710</v>
      </c>
      <c r="C870" s="100" t="s">
        <v>5439</v>
      </c>
      <c r="D870" s="21" t="s">
        <v>4952</v>
      </c>
      <c r="E870" s="23" t="s">
        <v>589</v>
      </c>
      <c r="F870" s="27" t="str">
        <f>IF(E870="","",INDEX(DM_HANG_HOA!B:B,MATCH(E870,DM_HANG_HOA!A:A,0)))</f>
        <v>Nắp bịt đầu cáp 25 - 95,  Vỏ cách điện dầy 1-3mm, (màu đen)</v>
      </c>
      <c r="G870" s="26" t="s">
        <v>5245</v>
      </c>
      <c r="H870" s="27" t="str">
        <f>IF(G870="","",INDEX(DM_DOI_TUONG!C:C,MATCH(G870,DM_DOI_TUONG!B:B,0)))</f>
        <v>Công Ty TNHH Sản Xuất Thương Mại  Điện Sài Gòn TTL</v>
      </c>
      <c r="I870" s="69" t="str">
        <f>IFERROR(INDEX(DM_NGHIEP_VU!D:D,MATCH(J870&amp;K870,DM_NGHIEP_VU!G:G,0)),"")</f>
        <v>Xuất kho - xuất bán ghi nhận doanh thu</v>
      </c>
      <c r="J870" s="29" t="s">
        <v>4492</v>
      </c>
      <c r="K870" s="29" t="s">
        <v>4977</v>
      </c>
      <c r="L870" s="26">
        <v>646</v>
      </c>
      <c r="M870" s="26" t="s">
        <v>4547</v>
      </c>
      <c r="N870" s="26">
        <v>1500</v>
      </c>
      <c r="O870" s="7">
        <f t="shared" si="42"/>
        <v>969000</v>
      </c>
      <c r="P870" s="52">
        <v>0.08</v>
      </c>
      <c r="Q870" s="7">
        <f t="shared" si="43"/>
        <v>77520</v>
      </c>
      <c r="R870" s="7">
        <f t="shared" si="44"/>
        <v>1046520</v>
      </c>
      <c r="S870" s="23" t="s">
        <v>4582</v>
      </c>
      <c r="T870" s="23"/>
      <c r="U870" s="23"/>
      <c r="V870" s="23"/>
      <c r="W870" s="74"/>
    </row>
    <row r="871" spans="1:23" x14ac:dyDescent="0.25">
      <c r="A871" s="81">
        <v>45292</v>
      </c>
      <c r="B871" s="6" t="s">
        <v>2710</v>
      </c>
      <c r="C871" s="100" t="s">
        <v>5440</v>
      </c>
      <c r="D871" s="21" t="s">
        <v>4952</v>
      </c>
      <c r="E871" s="23" t="s">
        <v>1213</v>
      </c>
      <c r="F871" s="27" t="str">
        <f>IF(E871="","",INDEX(DM_HANG_HOA!B:B,MATCH(E871,DM_HANG_HOA!A:A,0)))</f>
        <v>Nối ép đồng nhôm WR-259</v>
      </c>
      <c r="G871" s="26" t="s">
        <v>5245</v>
      </c>
      <c r="H871" s="27" t="str">
        <f>IF(G871="","",INDEX(DM_DOI_TUONG!C:C,MATCH(G871,DM_DOI_TUONG!B:B,0)))</f>
        <v>Công Ty TNHH Sản Xuất Thương Mại  Điện Sài Gòn TTL</v>
      </c>
      <c r="I871" s="69" t="str">
        <f>IFERROR(INDEX(DM_NGHIEP_VU!D:D,MATCH(J871&amp;K871,DM_NGHIEP_VU!G:G,0)),"")</f>
        <v>Xuất kho - xuất bán ghi nhận doanh thu</v>
      </c>
      <c r="J871" s="29" t="s">
        <v>4492</v>
      </c>
      <c r="K871" s="29" t="s">
        <v>4977</v>
      </c>
      <c r="L871" s="26">
        <v>106</v>
      </c>
      <c r="M871" s="26" t="s">
        <v>4547</v>
      </c>
      <c r="N871" s="26">
        <v>9700</v>
      </c>
      <c r="O871" s="7">
        <f t="shared" si="42"/>
        <v>1028200</v>
      </c>
      <c r="P871" s="52">
        <v>0.1</v>
      </c>
      <c r="Q871" s="7">
        <f t="shared" si="43"/>
        <v>102820</v>
      </c>
      <c r="R871" s="7">
        <f t="shared" si="44"/>
        <v>1131020</v>
      </c>
      <c r="S871" s="23" t="s">
        <v>4583</v>
      </c>
      <c r="T871" s="23"/>
      <c r="U871" s="23"/>
      <c r="V871" s="23"/>
      <c r="W871" s="74"/>
    </row>
    <row r="872" spans="1:23" x14ac:dyDescent="0.25">
      <c r="A872" s="81">
        <v>45292</v>
      </c>
      <c r="B872" s="6" t="s">
        <v>2710</v>
      </c>
      <c r="C872" s="100" t="s">
        <v>5440</v>
      </c>
      <c r="D872" s="21" t="s">
        <v>4952</v>
      </c>
      <c r="E872" s="23" t="s">
        <v>1215</v>
      </c>
      <c r="F872" s="27" t="str">
        <f>IF(E872="","",INDEX(DM_HANG_HOA!B:B,MATCH(E872,DM_HANG_HOA!A:A,0)))</f>
        <v>Nối ép đồng nhôm WR-279</v>
      </c>
      <c r="G872" s="26" t="s">
        <v>5245</v>
      </c>
      <c r="H872" s="27" t="str">
        <f>IF(G872="","",INDEX(DM_DOI_TUONG!C:C,MATCH(G872,DM_DOI_TUONG!B:B,0)))</f>
        <v>Công Ty TNHH Sản Xuất Thương Mại  Điện Sài Gòn TTL</v>
      </c>
      <c r="I872" s="69" t="str">
        <f>IFERROR(INDEX(DM_NGHIEP_VU!D:D,MATCH(J872&amp;K872,DM_NGHIEP_VU!G:G,0)),"")</f>
        <v>Xuất kho - xuất bán ghi nhận doanh thu</v>
      </c>
      <c r="J872" s="29" t="s">
        <v>4492</v>
      </c>
      <c r="K872" s="29" t="s">
        <v>4977</v>
      </c>
      <c r="L872" s="26">
        <v>1725</v>
      </c>
      <c r="M872" s="26" t="s">
        <v>4547</v>
      </c>
      <c r="N872" s="26">
        <v>13500</v>
      </c>
      <c r="O872" s="7">
        <f t="shared" si="42"/>
        <v>23287500</v>
      </c>
      <c r="P872" s="52">
        <v>0.1</v>
      </c>
      <c r="Q872" s="7">
        <f t="shared" si="43"/>
        <v>2328750</v>
      </c>
      <c r="R872" s="7">
        <f t="shared" si="44"/>
        <v>25616250</v>
      </c>
      <c r="S872" s="23" t="s">
        <v>4583</v>
      </c>
      <c r="T872" s="23"/>
      <c r="U872" s="23"/>
      <c r="V872" s="23"/>
      <c r="W872" s="74"/>
    </row>
    <row r="873" spans="1:23" x14ac:dyDescent="0.25">
      <c r="A873" s="81">
        <v>45292</v>
      </c>
      <c r="B873" s="6" t="s">
        <v>2710</v>
      </c>
      <c r="C873" s="100" t="s">
        <v>5440</v>
      </c>
      <c r="D873" s="21" t="s">
        <v>4952</v>
      </c>
      <c r="E873" s="23" t="s">
        <v>1219</v>
      </c>
      <c r="F873" s="27" t="str">
        <f>IF(E873="","",INDEX(DM_HANG_HOA!B:B,MATCH(E873,DM_HANG_HOA!A:A,0)))</f>
        <v>Nối ép đồng nhôm WR-399</v>
      </c>
      <c r="G873" s="26" t="s">
        <v>5245</v>
      </c>
      <c r="H873" s="27" t="str">
        <f>IF(G873="","",INDEX(DM_DOI_TUONG!C:C,MATCH(G873,DM_DOI_TUONG!B:B,0)))</f>
        <v>Công Ty TNHH Sản Xuất Thương Mại  Điện Sài Gòn TTL</v>
      </c>
      <c r="I873" s="69" t="str">
        <f>IFERROR(INDEX(DM_NGHIEP_VU!D:D,MATCH(J873&amp;K873,DM_NGHIEP_VU!G:G,0)),"")</f>
        <v>Xuất kho - xuất bán ghi nhận doanh thu</v>
      </c>
      <c r="J873" s="29" t="s">
        <v>4492</v>
      </c>
      <c r="K873" s="29" t="s">
        <v>4977</v>
      </c>
      <c r="L873" s="26">
        <v>66</v>
      </c>
      <c r="M873" s="26" t="s">
        <v>4547</v>
      </c>
      <c r="N873" s="26">
        <v>16600</v>
      </c>
      <c r="O873" s="7">
        <f t="shared" si="42"/>
        <v>1095600</v>
      </c>
      <c r="P873" s="52">
        <v>0.1</v>
      </c>
      <c r="Q873" s="7">
        <f t="shared" si="43"/>
        <v>109560</v>
      </c>
      <c r="R873" s="7">
        <f t="shared" si="44"/>
        <v>1205160</v>
      </c>
      <c r="S873" s="23" t="s">
        <v>4583</v>
      </c>
      <c r="T873" s="23"/>
      <c r="U873" s="23"/>
      <c r="V873" s="23"/>
      <c r="W873" s="74"/>
    </row>
    <row r="874" spans="1:23" x14ac:dyDescent="0.25">
      <c r="A874" s="81">
        <v>45292</v>
      </c>
      <c r="B874" s="6" t="s">
        <v>2710</v>
      </c>
      <c r="C874" s="100" t="s">
        <v>5440</v>
      </c>
      <c r="D874" s="21" t="s">
        <v>4952</v>
      </c>
      <c r="E874" s="23" t="s">
        <v>2298</v>
      </c>
      <c r="F874" s="27" t="str">
        <f>IF(E874="","",INDEX(DM_HANG_HOA!B:B,MATCH(E874,DM_HANG_HOA!A:A,0)))</f>
        <v>Nối ép đồng nhôm WR-419</v>
      </c>
      <c r="G874" s="26" t="s">
        <v>5245</v>
      </c>
      <c r="H874" s="27" t="str">
        <f>IF(G874="","",INDEX(DM_DOI_TUONG!C:C,MATCH(G874,DM_DOI_TUONG!B:B,0)))</f>
        <v>Công Ty TNHH Sản Xuất Thương Mại  Điện Sài Gòn TTL</v>
      </c>
      <c r="I874" s="69" t="str">
        <f>IFERROR(INDEX(DM_NGHIEP_VU!D:D,MATCH(J874&amp;K874,DM_NGHIEP_VU!G:G,0)),"")</f>
        <v>Xuất kho - xuất bán ghi nhận doanh thu</v>
      </c>
      <c r="J874" s="29" t="s">
        <v>4492</v>
      </c>
      <c r="K874" s="29" t="s">
        <v>4977</v>
      </c>
      <c r="L874" s="26">
        <v>328</v>
      </c>
      <c r="M874" s="26" t="s">
        <v>4547</v>
      </c>
      <c r="N874" s="26">
        <v>18400</v>
      </c>
      <c r="O874" s="7">
        <f t="shared" si="42"/>
        <v>6035200</v>
      </c>
      <c r="P874" s="52">
        <v>0.1</v>
      </c>
      <c r="Q874" s="7">
        <f t="shared" si="43"/>
        <v>603520</v>
      </c>
      <c r="R874" s="7">
        <f t="shared" si="44"/>
        <v>6638720</v>
      </c>
      <c r="S874" s="23" t="s">
        <v>4583</v>
      </c>
      <c r="T874" s="23"/>
      <c r="U874" s="23"/>
      <c r="V874" s="23"/>
      <c r="W874" s="74"/>
    </row>
    <row r="875" spans="1:23" x14ac:dyDescent="0.25">
      <c r="A875" s="81">
        <v>45292</v>
      </c>
      <c r="B875" s="6" t="s">
        <v>2710</v>
      </c>
      <c r="C875" s="100" t="s">
        <v>5440</v>
      </c>
      <c r="D875" s="21" t="s">
        <v>4952</v>
      </c>
      <c r="E875" s="23" t="s">
        <v>1223</v>
      </c>
      <c r="F875" s="27" t="str">
        <f>IF(E875="","",INDEX(DM_HANG_HOA!B:B,MATCH(E875,DM_HANG_HOA!A:A,0)))</f>
        <v>Nối ép đồng nhôm WR-815</v>
      </c>
      <c r="G875" s="26" t="s">
        <v>5245</v>
      </c>
      <c r="H875" s="27" t="str">
        <f>IF(G875="","",INDEX(DM_DOI_TUONG!C:C,MATCH(G875,DM_DOI_TUONG!B:B,0)))</f>
        <v>Công Ty TNHH Sản Xuất Thương Mại  Điện Sài Gòn TTL</v>
      </c>
      <c r="I875" s="69" t="str">
        <f>IFERROR(INDEX(DM_NGHIEP_VU!D:D,MATCH(J875&amp;K875,DM_NGHIEP_VU!G:G,0)),"")</f>
        <v>Xuất kho - xuất bán ghi nhận doanh thu</v>
      </c>
      <c r="J875" s="29" t="s">
        <v>4492</v>
      </c>
      <c r="K875" s="29" t="s">
        <v>4977</v>
      </c>
      <c r="L875" s="26">
        <v>80</v>
      </c>
      <c r="M875" s="26" t="s">
        <v>4547</v>
      </c>
      <c r="N875" s="26">
        <v>27200</v>
      </c>
      <c r="O875" s="7">
        <f t="shared" si="42"/>
        <v>2176000</v>
      </c>
      <c r="P875" s="52">
        <v>0.1</v>
      </c>
      <c r="Q875" s="7">
        <f t="shared" si="43"/>
        <v>217600</v>
      </c>
      <c r="R875" s="7">
        <f t="shared" si="44"/>
        <v>2393600</v>
      </c>
      <c r="S875" s="23" t="s">
        <v>4583</v>
      </c>
      <c r="T875" s="23"/>
      <c r="U875" s="23"/>
      <c r="V875" s="23"/>
      <c r="W875" s="74"/>
    </row>
    <row r="876" spans="1:23" x14ac:dyDescent="0.25">
      <c r="A876" s="81">
        <v>45292</v>
      </c>
      <c r="B876" s="6" t="s">
        <v>2710</v>
      </c>
      <c r="C876" s="100" t="s">
        <v>5440</v>
      </c>
      <c r="D876" s="21" t="s">
        <v>4952</v>
      </c>
      <c r="E876" s="23" t="s">
        <v>1225</v>
      </c>
      <c r="F876" s="27" t="str">
        <f>IF(E876="","",INDEX(DM_HANG_HOA!B:B,MATCH(E876,DM_HANG_HOA!A:A,0)))</f>
        <v>Nối ép đồng nhôm WR-835</v>
      </c>
      <c r="G876" s="26" t="s">
        <v>5245</v>
      </c>
      <c r="H876" s="27" t="str">
        <f>IF(G876="","",INDEX(DM_DOI_TUONG!C:C,MATCH(G876,DM_DOI_TUONG!B:B,0)))</f>
        <v>Công Ty TNHH Sản Xuất Thương Mại  Điện Sài Gòn TTL</v>
      </c>
      <c r="I876" s="69" t="str">
        <f>IFERROR(INDEX(DM_NGHIEP_VU!D:D,MATCH(J876&amp;K876,DM_NGHIEP_VU!G:G,0)),"")</f>
        <v>Xuất kho - xuất bán ghi nhận doanh thu</v>
      </c>
      <c r="J876" s="29" t="s">
        <v>4492</v>
      </c>
      <c r="K876" s="29" t="s">
        <v>4977</v>
      </c>
      <c r="L876" s="26">
        <v>48</v>
      </c>
      <c r="M876" s="26" t="s">
        <v>4547</v>
      </c>
      <c r="N876" s="26">
        <v>28000</v>
      </c>
      <c r="O876" s="7">
        <f t="shared" si="42"/>
        <v>1344000</v>
      </c>
      <c r="P876" s="52">
        <v>0.1</v>
      </c>
      <c r="Q876" s="7">
        <f t="shared" si="43"/>
        <v>134400</v>
      </c>
      <c r="R876" s="7">
        <f t="shared" si="44"/>
        <v>1478400</v>
      </c>
      <c r="S876" s="23" t="s">
        <v>4583</v>
      </c>
      <c r="T876" s="23"/>
      <c r="U876" s="23"/>
      <c r="V876" s="23"/>
      <c r="W876" s="74"/>
    </row>
    <row r="877" spans="1:23" x14ac:dyDescent="0.25">
      <c r="A877" s="81">
        <v>45292</v>
      </c>
      <c r="B877" s="6" t="s">
        <v>2710</v>
      </c>
      <c r="C877" s="100" t="s">
        <v>5440</v>
      </c>
      <c r="D877" s="21" t="s">
        <v>4952</v>
      </c>
      <c r="E877" s="23" t="s">
        <v>1386</v>
      </c>
      <c r="F877" s="27" t="str">
        <f>IF(E877="","",INDEX(DM_HANG_HOA!B:B,MATCH(E877,DM_HANG_HOA!A:A,0)))</f>
        <v>Cosse ép Cu 120mm2-N dài 86mm chiều dài ép dây 42mm</v>
      </c>
      <c r="G877" s="26" t="s">
        <v>5245</v>
      </c>
      <c r="H877" s="27" t="str">
        <f>IF(G877="","",INDEX(DM_DOI_TUONG!C:C,MATCH(G877,DM_DOI_TUONG!B:B,0)))</f>
        <v>Công Ty TNHH Sản Xuất Thương Mại  Điện Sài Gòn TTL</v>
      </c>
      <c r="I877" s="69" t="str">
        <f>IFERROR(INDEX(DM_NGHIEP_VU!D:D,MATCH(J877&amp;K877,DM_NGHIEP_VU!G:G,0)),"")</f>
        <v>Xuất kho - xuất bán ghi nhận doanh thu</v>
      </c>
      <c r="J877" s="29" t="s">
        <v>4492</v>
      </c>
      <c r="K877" s="29" t="s">
        <v>4977</v>
      </c>
      <c r="L877" s="26">
        <v>168</v>
      </c>
      <c r="M877" s="26" t="s">
        <v>4547</v>
      </c>
      <c r="N877" s="26">
        <v>61300</v>
      </c>
      <c r="O877" s="7">
        <f t="shared" si="42"/>
        <v>10298400</v>
      </c>
      <c r="P877" s="52">
        <v>0.1</v>
      </c>
      <c r="Q877" s="7">
        <f t="shared" si="43"/>
        <v>1029840</v>
      </c>
      <c r="R877" s="7">
        <f t="shared" si="44"/>
        <v>11328240</v>
      </c>
      <c r="S877" s="23" t="s">
        <v>4583</v>
      </c>
      <c r="T877" s="23"/>
      <c r="U877" s="23"/>
      <c r="V877" s="23"/>
      <c r="W877" s="74"/>
    </row>
    <row r="878" spans="1:23" x14ac:dyDescent="0.25">
      <c r="A878" s="81">
        <v>45292</v>
      </c>
      <c r="B878" s="6" t="s">
        <v>2710</v>
      </c>
      <c r="C878" s="100" t="s">
        <v>5440</v>
      </c>
      <c r="D878" s="21" t="s">
        <v>4952</v>
      </c>
      <c r="E878" s="23" t="s">
        <v>1390</v>
      </c>
      <c r="F878" s="27" t="str">
        <f>IF(E878="","",INDEX(DM_HANG_HOA!B:B,MATCH(E878,DM_HANG_HOA!A:A,0)))</f>
        <v>Cosse ép Cu 150mm2-N dài 101mm chiều dài ép dây 52mm</v>
      </c>
      <c r="G878" s="26" t="s">
        <v>5245</v>
      </c>
      <c r="H878" s="27" t="str">
        <f>IF(G878="","",INDEX(DM_DOI_TUONG!C:C,MATCH(G878,DM_DOI_TUONG!B:B,0)))</f>
        <v>Công Ty TNHH Sản Xuất Thương Mại  Điện Sài Gòn TTL</v>
      </c>
      <c r="I878" s="69" t="str">
        <f>IFERROR(INDEX(DM_NGHIEP_VU!D:D,MATCH(J878&amp;K878,DM_NGHIEP_VU!G:G,0)),"")</f>
        <v>Xuất kho - xuất bán ghi nhận doanh thu</v>
      </c>
      <c r="J878" s="29" t="s">
        <v>4492</v>
      </c>
      <c r="K878" s="29" t="s">
        <v>4977</v>
      </c>
      <c r="L878" s="26">
        <v>22</v>
      </c>
      <c r="M878" s="26" t="s">
        <v>4547</v>
      </c>
      <c r="N878" s="26">
        <v>88700</v>
      </c>
      <c r="O878" s="7">
        <f t="shared" si="42"/>
        <v>1951400</v>
      </c>
      <c r="P878" s="52">
        <v>0.1</v>
      </c>
      <c r="Q878" s="7">
        <f t="shared" si="43"/>
        <v>195140</v>
      </c>
      <c r="R878" s="7">
        <f t="shared" si="44"/>
        <v>2146540</v>
      </c>
      <c r="S878" s="23" t="s">
        <v>4583</v>
      </c>
      <c r="T878" s="23"/>
      <c r="U878" s="23"/>
      <c r="V878" s="23"/>
      <c r="W878" s="74"/>
    </row>
    <row r="879" spans="1:23" x14ac:dyDescent="0.25">
      <c r="A879" s="81">
        <v>45292</v>
      </c>
      <c r="B879" s="6" t="s">
        <v>2710</v>
      </c>
      <c r="C879" s="100" t="s">
        <v>5440</v>
      </c>
      <c r="D879" s="21" t="s">
        <v>4952</v>
      </c>
      <c r="E879" s="23" t="s">
        <v>1362</v>
      </c>
      <c r="F879" s="27" t="str">
        <f>IF(E879="","",INDEX(DM_HANG_HOA!B:B,MATCH(E879,DM_HANG_HOA!A:A,0)))</f>
        <v>Cosse ép Cu 16mm2-N dài 52mm chiều dài ép dây 28mm</v>
      </c>
      <c r="G879" s="26" t="s">
        <v>5245</v>
      </c>
      <c r="H879" s="27" t="str">
        <f>IF(G879="","",INDEX(DM_DOI_TUONG!C:C,MATCH(G879,DM_DOI_TUONG!B:B,0)))</f>
        <v>Công Ty TNHH Sản Xuất Thương Mại  Điện Sài Gòn TTL</v>
      </c>
      <c r="I879" s="69" t="str">
        <f>IFERROR(INDEX(DM_NGHIEP_VU!D:D,MATCH(J879&amp;K879,DM_NGHIEP_VU!G:G,0)),"")</f>
        <v>Xuất kho - xuất bán ghi nhận doanh thu</v>
      </c>
      <c r="J879" s="29" t="s">
        <v>4492</v>
      </c>
      <c r="K879" s="29" t="s">
        <v>4977</v>
      </c>
      <c r="L879" s="26">
        <v>72</v>
      </c>
      <c r="M879" s="26" t="s">
        <v>4547</v>
      </c>
      <c r="N879" s="26">
        <v>9800</v>
      </c>
      <c r="O879" s="7">
        <f t="shared" si="42"/>
        <v>705600</v>
      </c>
      <c r="P879" s="52">
        <v>0.1</v>
      </c>
      <c r="Q879" s="7">
        <f t="shared" si="43"/>
        <v>70560</v>
      </c>
      <c r="R879" s="7">
        <f t="shared" si="44"/>
        <v>776160</v>
      </c>
      <c r="S879" s="23" t="s">
        <v>4583</v>
      </c>
      <c r="T879" s="23"/>
      <c r="U879" s="23"/>
      <c r="V879" s="23"/>
      <c r="W879" s="74"/>
    </row>
    <row r="880" spans="1:23" x14ac:dyDescent="0.25">
      <c r="A880" s="81">
        <v>45292</v>
      </c>
      <c r="B880" s="6" t="s">
        <v>2710</v>
      </c>
      <c r="C880" s="100" t="s">
        <v>5440</v>
      </c>
      <c r="D880" s="21" t="s">
        <v>4952</v>
      </c>
      <c r="E880" s="23" t="s">
        <v>1400</v>
      </c>
      <c r="F880" s="27" t="str">
        <f>IF(E880="","",INDEX(DM_HANG_HOA!B:B,MATCH(E880,DM_HANG_HOA!A:A,0)))</f>
        <v>Cosse ép Cu 240mm2-N dài 115mm chiều dài ép dây 58mm</v>
      </c>
      <c r="G880" s="26" t="s">
        <v>5245</v>
      </c>
      <c r="H880" s="27" t="str">
        <f>IF(G880="","",INDEX(DM_DOI_TUONG!C:C,MATCH(G880,DM_DOI_TUONG!B:B,0)))</f>
        <v>Công Ty TNHH Sản Xuất Thương Mại  Điện Sài Gòn TTL</v>
      </c>
      <c r="I880" s="69" t="str">
        <f>IFERROR(INDEX(DM_NGHIEP_VU!D:D,MATCH(J880&amp;K880,DM_NGHIEP_VU!G:G,0)),"")</f>
        <v>Xuất kho - xuất bán ghi nhận doanh thu</v>
      </c>
      <c r="J880" s="29" t="s">
        <v>4492</v>
      </c>
      <c r="K880" s="29" t="s">
        <v>4977</v>
      </c>
      <c r="L880" s="26">
        <v>27</v>
      </c>
      <c r="M880" s="26" t="s">
        <v>4547</v>
      </c>
      <c r="N880" s="26">
        <v>155300</v>
      </c>
      <c r="O880" s="7">
        <f t="shared" si="42"/>
        <v>4193100</v>
      </c>
      <c r="P880" s="52">
        <v>0.1</v>
      </c>
      <c r="Q880" s="7">
        <f t="shared" si="43"/>
        <v>419310</v>
      </c>
      <c r="R880" s="7">
        <f t="shared" si="44"/>
        <v>4612410</v>
      </c>
      <c r="S880" s="23" t="s">
        <v>4583</v>
      </c>
      <c r="T880" s="23"/>
      <c r="U880" s="23"/>
      <c r="V880" s="23"/>
      <c r="W880" s="74"/>
    </row>
    <row r="881" spans="1:23" x14ac:dyDescent="0.25">
      <c r="A881" s="81">
        <v>45292</v>
      </c>
      <c r="B881" s="6" t="s">
        <v>2710</v>
      </c>
      <c r="C881" s="100" t="s">
        <v>5440</v>
      </c>
      <c r="D881" s="21" t="s">
        <v>4952</v>
      </c>
      <c r="E881" s="23" t="s">
        <v>1366</v>
      </c>
      <c r="F881" s="27" t="str">
        <f>IF(E881="","",INDEX(DM_HANG_HOA!B:B,MATCH(E881,DM_HANG_HOA!A:A,0)))</f>
        <v>Cosse ép Cu 25mm2-N dài 52mm chiều dài ép dây 28mm</v>
      </c>
      <c r="G881" s="26" t="s">
        <v>5245</v>
      </c>
      <c r="H881" s="27" t="str">
        <f>IF(G881="","",INDEX(DM_DOI_TUONG!C:C,MATCH(G881,DM_DOI_TUONG!B:B,0)))</f>
        <v>Công Ty TNHH Sản Xuất Thương Mại  Điện Sài Gòn TTL</v>
      </c>
      <c r="I881" s="69" t="str">
        <f>IFERROR(INDEX(DM_NGHIEP_VU!D:D,MATCH(J881&amp;K881,DM_NGHIEP_VU!G:G,0)),"")</f>
        <v>Xuất kho - xuất bán ghi nhận doanh thu</v>
      </c>
      <c r="J881" s="29" t="s">
        <v>4492</v>
      </c>
      <c r="K881" s="29" t="s">
        <v>4977</v>
      </c>
      <c r="L881" s="26">
        <v>630</v>
      </c>
      <c r="M881" s="26" t="s">
        <v>4547</v>
      </c>
      <c r="N881" s="26">
        <v>10200</v>
      </c>
      <c r="O881" s="7">
        <f t="shared" si="42"/>
        <v>6426000</v>
      </c>
      <c r="P881" s="52">
        <v>0.1</v>
      </c>
      <c r="Q881" s="7">
        <f t="shared" si="43"/>
        <v>642600</v>
      </c>
      <c r="R881" s="7">
        <f t="shared" si="44"/>
        <v>7068600</v>
      </c>
      <c r="S881" s="23" t="s">
        <v>4583</v>
      </c>
      <c r="T881" s="23"/>
      <c r="U881" s="23"/>
      <c r="V881" s="23"/>
      <c r="W881" s="74"/>
    </row>
    <row r="882" spans="1:23" x14ac:dyDescent="0.25">
      <c r="A882" s="81">
        <v>45292</v>
      </c>
      <c r="B882" s="6" t="s">
        <v>2710</v>
      </c>
      <c r="C882" s="100" t="s">
        <v>5440</v>
      </c>
      <c r="D882" s="21" t="s">
        <v>4952</v>
      </c>
      <c r="E882" s="23" t="s">
        <v>1370</v>
      </c>
      <c r="F882" s="27" t="str">
        <f>IF(E882="","",INDEX(DM_HANG_HOA!B:B,MATCH(E882,DM_HANG_HOA!A:A,0)))</f>
        <v>Cosse ép Cu 35mm2-N dài 60mm chiều dài ép dây 32mm</v>
      </c>
      <c r="G882" s="26" t="s">
        <v>5245</v>
      </c>
      <c r="H882" s="27" t="str">
        <f>IF(G882="","",INDEX(DM_DOI_TUONG!C:C,MATCH(G882,DM_DOI_TUONG!B:B,0)))</f>
        <v>Công Ty TNHH Sản Xuất Thương Mại  Điện Sài Gòn TTL</v>
      </c>
      <c r="I882" s="69" t="str">
        <f>IFERROR(INDEX(DM_NGHIEP_VU!D:D,MATCH(J882&amp;K882,DM_NGHIEP_VU!G:G,0)),"")</f>
        <v>Xuất kho - xuất bán ghi nhận doanh thu</v>
      </c>
      <c r="J882" s="29" t="s">
        <v>4492</v>
      </c>
      <c r="K882" s="29" t="s">
        <v>4977</v>
      </c>
      <c r="L882" s="26">
        <v>187</v>
      </c>
      <c r="M882" s="26" t="s">
        <v>4547</v>
      </c>
      <c r="N882" s="26">
        <v>14800</v>
      </c>
      <c r="O882" s="7">
        <f t="shared" si="42"/>
        <v>2767600</v>
      </c>
      <c r="P882" s="52">
        <v>0.1</v>
      </c>
      <c r="Q882" s="7">
        <f t="shared" si="43"/>
        <v>276760</v>
      </c>
      <c r="R882" s="7">
        <f t="shared" si="44"/>
        <v>3044360</v>
      </c>
      <c r="S882" s="23" t="s">
        <v>4583</v>
      </c>
      <c r="T882" s="23"/>
      <c r="U882" s="23"/>
      <c r="V882" s="23"/>
      <c r="W882" s="74"/>
    </row>
    <row r="883" spans="1:23" x14ac:dyDescent="0.25">
      <c r="A883" s="81">
        <v>45292</v>
      </c>
      <c r="B883" s="6" t="s">
        <v>2710</v>
      </c>
      <c r="C883" s="100" t="s">
        <v>5440</v>
      </c>
      <c r="D883" s="21" t="s">
        <v>4952</v>
      </c>
      <c r="E883" s="23" t="s">
        <v>1374</v>
      </c>
      <c r="F883" s="27" t="str">
        <f>IF(E883="","",INDEX(DM_HANG_HOA!B:B,MATCH(E883,DM_HANG_HOA!A:A,0)))</f>
        <v>Cosse ép Cu 50mm2-N dài 64mm chiều dài ép dây 36mm</v>
      </c>
      <c r="G883" s="26" t="s">
        <v>5245</v>
      </c>
      <c r="H883" s="27" t="str">
        <f>IF(G883="","",INDEX(DM_DOI_TUONG!C:C,MATCH(G883,DM_DOI_TUONG!B:B,0)))</f>
        <v>Công Ty TNHH Sản Xuất Thương Mại  Điện Sài Gòn TTL</v>
      </c>
      <c r="I883" s="69" t="str">
        <f>IFERROR(INDEX(DM_NGHIEP_VU!D:D,MATCH(J883&amp;K883,DM_NGHIEP_VU!G:G,0)),"")</f>
        <v>Xuất kho - xuất bán ghi nhận doanh thu</v>
      </c>
      <c r="J883" s="29" t="s">
        <v>4492</v>
      </c>
      <c r="K883" s="29" t="s">
        <v>4977</v>
      </c>
      <c r="L883" s="26">
        <v>89</v>
      </c>
      <c r="M883" s="26" t="s">
        <v>4547</v>
      </c>
      <c r="N883" s="26">
        <v>22500</v>
      </c>
      <c r="O883" s="7">
        <f t="shared" si="42"/>
        <v>2002500</v>
      </c>
      <c r="P883" s="52">
        <v>0.1</v>
      </c>
      <c r="Q883" s="7">
        <f t="shared" si="43"/>
        <v>200250</v>
      </c>
      <c r="R883" s="7">
        <f t="shared" si="44"/>
        <v>2202750</v>
      </c>
      <c r="S883" s="23" t="s">
        <v>4583</v>
      </c>
      <c r="T883" s="23"/>
      <c r="U883" s="23"/>
      <c r="V883" s="23"/>
      <c r="W883" s="74"/>
    </row>
    <row r="884" spans="1:23" x14ac:dyDescent="0.25">
      <c r="A884" s="81">
        <v>45292</v>
      </c>
      <c r="B884" s="6" t="s">
        <v>2710</v>
      </c>
      <c r="C884" s="100" t="s">
        <v>5440</v>
      </c>
      <c r="D884" s="21" t="s">
        <v>4952</v>
      </c>
      <c r="E884" s="23" t="s">
        <v>1378</v>
      </c>
      <c r="F884" s="27" t="str">
        <f>IF(E884="","",INDEX(DM_HANG_HOA!B:B,MATCH(E884,DM_HANG_HOA!A:A,0)))</f>
        <v>Cosse ép Cu 70mm2-N dài 72mm chiều dài ép dây 38mm</v>
      </c>
      <c r="G884" s="26" t="s">
        <v>5245</v>
      </c>
      <c r="H884" s="27" t="str">
        <f>IF(G884="","",INDEX(DM_DOI_TUONG!C:C,MATCH(G884,DM_DOI_TUONG!B:B,0)))</f>
        <v>Công Ty TNHH Sản Xuất Thương Mại  Điện Sài Gòn TTL</v>
      </c>
      <c r="I884" s="69" t="str">
        <f>IFERROR(INDEX(DM_NGHIEP_VU!D:D,MATCH(J884&amp;K884,DM_NGHIEP_VU!G:G,0)),"")</f>
        <v>Xuất kho - xuất bán ghi nhận doanh thu</v>
      </c>
      <c r="J884" s="29" t="s">
        <v>4492</v>
      </c>
      <c r="K884" s="29" t="s">
        <v>4977</v>
      </c>
      <c r="L884" s="26">
        <v>257</v>
      </c>
      <c r="M884" s="26" t="s">
        <v>4547</v>
      </c>
      <c r="N884" s="26">
        <v>31700</v>
      </c>
      <c r="O884" s="7">
        <f t="shared" si="42"/>
        <v>8146900</v>
      </c>
      <c r="P884" s="52">
        <v>0.1</v>
      </c>
      <c r="Q884" s="7">
        <f t="shared" si="43"/>
        <v>814690</v>
      </c>
      <c r="R884" s="7">
        <f t="shared" si="44"/>
        <v>8961590</v>
      </c>
      <c r="S884" s="23" t="s">
        <v>4583</v>
      </c>
      <c r="T884" s="23"/>
      <c r="U884" s="23"/>
      <c r="V884" s="23"/>
      <c r="W884" s="74"/>
    </row>
    <row r="885" spans="1:23" x14ac:dyDescent="0.25">
      <c r="A885" s="81">
        <v>45292</v>
      </c>
      <c r="B885" s="6" t="s">
        <v>2710</v>
      </c>
      <c r="C885" s="100" t="s">
        <v>5440</v>
      </c>
      <c r="D885" s="21" t="s">
        <v>4952</v>
      </c>
      <c r="E885" s="23" t="s">
        <v>1382</v>
      </c>
      <c r="F885" s="27" t="str">
        <f>IF(E885="","",INDEX(DM_HANG_HOA!B:B,MATCH(E885,DM_HANG_HOA!A:A,0)))</f>
        <v>Cosse ép Cu 95mm2-N dài 81mm chiều dài ép dây 42mm</v>
      </c>
      <c r="G885" s="26" t="s">
        <v>5245</v>
      </c>
      <c r="H885" s="27" t="str">
        <f>IF(G885="","",INDEX(DM_DOI_TUONG!C:C,MATCH(G885,DM_DOI_TUONG!B:B,0)))</f>
        <v>Công Ty TNHH Sản Xuất Thương Mại  Điện Sài Gòn TTL</v>
      </c>
      <c r="I885" s="69" t="str">
        <f>IFERROR(INDEX(DM_NGHIEP_VU!D:D,MATCH(J885&amp;K885,DM_NGHIEP_VU!G:G,0)),"")</f>
        <v>Xuất kho - xuất bán ghi nhận doanh thu</v>
      </c>
      <c r="J885" s="29" t="s">
        <v>4492</v>
      </c>
      <c r="K885" s="29" t="s">
        <v>4977</v>
      </c>
      <c r="L885" s="26">
        <v>101</v>
      </c>
      <c r="M885" s="26" t="s">
        <v>4547</v>
      </c>
      <c r="N885" s="26">
        <v>45800</v>
      </c>
      <c r="O885" s="7">
        <f t="shared" si="42"/>
        <v>4625800</v>
      </c>
      <c r="P885" s="52">
        <v>0.1</v>
      </c>
      <c r="Q885" s="7">
        <f t="shared" si="43"/>
        <v>462580</v>
      </c>
      <c r="R885" s="7">
        <f t="shared" si="44"/>
        <v>5088380</v>
      </c>
      <c r="S885" s="23" t="s">
        <v>4583</v>
      </c>
      <c r="T885" s="23"/>
      <c r="U885" s="23"/>
      <c r="V885" s="23"/>
      <c r="W885" s="74"/>
    </row>
    <row r="886" spans="1:23" x14ac:dyDescent="0.25">
      <c r="A886" s="81">
        <v>45292</v>
      </c>
      <c r="B886" s="6" t="s">
        <v>2710</v>
      </c>
      <c r="C886" s="100" t="s">
        <v>5440</v>
      </c>
      <c r="D886" s="21" t="s">
        <v>4952</v>
      </c>
      <c r="E886" s="23" t="s">
        <v>1097</v>
      </c>
      <c r="F886" s="27" t="str">
        <f>IF(E886="","",INDEX(DM_HANG_HOA!B:B,MATCH(E886,DM_HANG_HOA!A:A,0)))</f>
        <v>Cosse ép Cu-Al  50mm2-N-TA dài 64mm chiều dài ép dây 36mm</v>
      </c>
      <c r="G886" s="26" t="s">
        <v>5245</v>
      </c>
      <c r="H886" s="27" t="str">
        <f>IF(G886="","",INDEX(DM_DOI_TUONG!C:C,MATCH(G886,DM_DOI_TUONG!B:B,0)))</f>
        <v>Công Ty TNHH Sản Xuất Thương Mại  Điện Sài Gòn TTL</v>
      </c>
      <c r="I886" s="69" t="str">
        <f>IFERROR(INDEX(DM_NGHIEP_VU!D:D,MATCH(J886&amp;K886,DM_NGHIEP_VU!G:G,0)),"")</f>
        <v>Xuất kho - xuất bán ghi nhận doanh thu</v>
      </c>
      <c r="J886" s="29" t="s">
        <v>4492</v>
      </c>
      <c r="K886" s="29" t="s">
        <v>4977</v>
      </c>
      <c r="L886" s="26">
        <v>15</v>
      </c>
      <c r="M886" s="26" t="s">
        <v>4547</v>
      </c>
      <c r="N886" s="26">
        <v>23700</v>
      </c>
      <c r="O886" s="7">
        <f t="shared" si="42"/>
        <v>355500</v>
      </c>
      <c r="P886" s="52">
        <v>0.1</v>
      </c>
      <c r="Q886" s="7">
        <f t="shared" si="43"/>
        <v>35550</v>
      </c>
      <c r="R886" s="7">
        <f t="shared" si="44"/>
        <v>391050</v>
      </c>
      <c r="S886" s="23" t="s">
        <v>4583</v>
      </c>
      <c r="T886" s="23"/>
      <c r="U886" s="23"/>
      <c r="V886" s="23"/>
      <c r="W886" s="74"/>
    </row>
    <row r="887" spans="1:23" x14ac:dyDescent="0.25">
      <c r="A887" s="81">
        <v>45292</v>
      </c>
      <c r="B887" s="6" t="s">
        <v>2710</v>
      </c>
      <c r="C887" s="100" t="s">
        <v>5440</v>
      </c>
      <c r="D887" s="21" t="s">
        <v>4952</v>
      </c>
      <c r="E887" s="23" t="s">
        <v>3274</v>
      </c>
      <c r="F887" s="27" t="str">
        <f>IF(E887="","",INDEX(DM_HANG_HOA!B:B,MATCH(E887,DM_HANG_HOA!A:A,0)))</f>
        <v xml:space="preserve">Cosse ép Cu 25mm2-N dài 45mm chiều dài ép dây 15mm (lỗ phi 12.5) </v>
      </c>
      <c r="G887" s="26" t="s">
        <v>5245</v>
      </c>
      <c r="H887" s="27" t="str">
        <f>IF(G887="","",INDEX(DM_DOI_TUONG!C:C,MATCH(G887,DM_DOI_TUONG!B:B,0)))</f>
        <v>Công Ty TNHH Sản Xuất Thương Mại  Điện Sài Gòn TTL</v>
      </c>
      <c r="I887" s="69" t="str">
        <f>IFERROR(INDEX(DM_NGHIEP_VU!D:D,MATCH(J887&amp;K887,DM_NGHIEP_VU!G:G,0)),"")</f>
        <v>Xuất kho - xuất bán ghi nhận doanh thu</v>
      </c>
      <c r="J887" s="29" t="s">
        <v>4492</v>
      </c>
      <c r="K887" s="29" t="s">
        <v>4977</v>
      </c>
      <c r="L887" s="26">
        <v>567</v>
      </c>
      <c r="M887" s="26" t="s">
        <v>4547</v>
      </c>
      <c r="N887" s="26">
        <v>10000</v>
      </c>
      <c r="O887" s="7">
        <f t="shared" si="42"/>
        <v>5670000</v>
      </c>
      <c r="P887" s="52">
        <v>0.1</v>
      </c>
      <c r="Q887" s="7">
        <f t="shared" si="43"/>
        <v>567000</v>
      </c>
      <c r="R887" s="7">
        <f t="shared" si="44"/>
        <v>6237000</v>
      </c>
      <c r="S887" s="23" t="s">
        <v>4583</v>
      </c>
      <c r="T887" s="23"/>
      <c r="U887" s="23"/>
      <c r="V887" s="23"/>
      <c r="W887" s="74"/>
    </row>
    <row r="888" spans="1:23" x14ac:dyDescent="0.25">
      <c r="A888" s="81">
        <v>45292</v>
      </c>
      <c r="B888" s="6" t="s">
        <v>2710</v>
      </c>
      <c r="C888" s="100" t="s">
        <v>5440</v>
      </c>
      <c r="D888" s="21" t="s">
        <v>4952</v>
      </c>
      <c r="E888" s="23" t="s">
        <v>1344</v>
      </c>
      <c r="F888" s="27" t="str">
        <f>IF(E888="","",INDEX(DM_HANG_HOA!B:B,MATCH(E888,DM_HANG_HOA!A:A,0)))</f>
        <v>Hotline 2/0</v>
      </c>
      <c r="G888" s="26" t="s">
        <v>5245</v>
      </c>
      <c r="H888" s="27" t="str">
        <f>IF(G888="","",INDEX(DM_DOI_TUONG!C:C,MATCH(G888,DM_DOI_TUONG!B:B,0)))</f>
        <v>Công Ty TNHH Sản Xuất Thương Mại  Điện Sài Gòn TTL</v>
      </c>
      <c r="I888" s="69" t="str">
        <f>IFERROR(INDEX(DM_NGHIEP_VU!D:D,MATCH(J888&amp;K888,DM_NGHIEP_VU!G:G,0)),"")</f>
        <v>Xuất kho - xuất bán ghi nhận doanh thu</v>
      </c>
      <c r="J888" s="29" t="s">
        <v>4492</v>
      </c>
      <c r="K888" s="29" t="s">
        <v>4977</v>
      </c>
      <c r="L888" s="26">
        <v>239</v>
      </c>
      <c r="M888" s="26" t="s">
        <v>4547</v>
      </c>
      <c r="N888" s="26">
        <v>115400</v>
      </c>
      <c r="O888" s="7">
        <f t="shared" si="42"/>
        <v>27580600</v>
      </c>
      <c r="P888" s="52">
        <v>0.1</v>
      </c>
      <c r="Q888" s="7">
        <f t="shared" si="43"/>
        <v>2758060</v>
      </c>
      <c r="R888" s="7">
        <f t="shared" si="44"/>
        <v>30338660</v>
      </c>
      <c r="S888" s="23" t="s">
        <v>4583</v>
      </c>
      <c r="T888" s="23"/>
      <c r="U888" s="23"/>
      <c r="V888" s="23"/>
      <c r="W888" s="74"/>
    </row>
    <row r="889" spans="1:23" x14ac:dyDescent="0.25">
      <c r="A889" s="81">
        <v>45292</v>
      </c>
      <c r="B889" s="6" t="s">
        <v>2710</v>
      </c>
      <c r="C889" s="100" t="s">
        <v>5440</v>
      </c>
      <c r="D889" s="21" t="s">
        <v>4952</v>
      </c>
      <c r="E889" s="23" t="s">
        <v>1259</v>
      </c>
      <c r="F889" s="27" t="str">
        <f>IF(E889="","",INDEX(DM_HANG_HOA!B:B,MATCH(E889,DM_HANG_HOA!A:A,0)))</f>
        <v xml:space="preserve">Kẹp AC 25 - 70 , 2 boulon </v>
      </c>
      <c r="G889" s="26" t="s">
        <v>5245</v>
      </c>
      <c r="H889" s="27" t="str">
        <f>IF(G889="","",INDEX(DM_DOI_TUONG!C:C,MATCH(G889,DM_DOI_TUONG!B:B,0)))</f>
        <v>Công Ty TNHH Sản Xuất Thương Mại  Điện Sài Gòn TTL</v>
      </c>
      <c r="I889" s="69" t="str">
        <f>IFERROR(INDEX(DM_NGHIEP_VU!D:D,MATCH(J889&amp;K889,DM_NGHIEP_VU!G:G,0)),"")</f>
        <v>Xuất kho - xuất bán ghi nhận doanh thu</v>
      </c>
      <c r="J889" s="29" t="s">
        <v>4492</v>
      </c>
      <c r="K889" s="29" t="s">
        <v>4977</v>
      </c>
      <c r="L889" s="26">
        <v>140</v>
      </c>
      <c r="M889" s="26" t="s">
        <v>4547</v>
      </c>
      <c r="N889" s="26">
        <v>14900</v>
      </c>
      <c r="O889" s="7">
        <f t="shared" si="42"/>
        <v>2086000</v>
      </c>
      <c r="P889" s="52">
        <v>0.1</v>
      </c>
      <c r="Q889" s="7">
        <f t="shared" si="43"/>
        <v>208600</v>
      </c>
      <c r="R889" s="7">
        <f t="shared" si="44"/>
        <v>2294600</v>
      </c>
      <c r="S889" s="23" t="s">
        <v>4583</v>
      </c>
      <c r="T889" s="23"/>
      <c r="U889" s="23"/>
      <c r="V889" s="23"/>
      <c r="W889" s="74"/>
    </row>
    <row r="890" spans="1:23" x14ac:dyDescent="0.25">
      <c r="A890" s="81">
        <v>45292</v>
      </c>
      <c r="B890" s="6" t="s">
        <v>2710</v>
      </c>
      <c r="C890" s="100" t="s">
        <v>5440</v>
      </c>
      <c r="D890" s="21" t="s">
        <v>4952</v>
      </c>
      <c r="E890" s="23" t="s">
        <v>1261</v>
      </c>
      <c r="F890" s="27" t="str">
        <f>IF(E890="","",INDEX(DM_HANG_HOA!B:B,MATCH(E890,DM_HANG_HOA!A:A,0)))</f>
        <v xml:space="preserve">Kẹp AC 25 - 70 , 3 boulon </v>
      </c>
      <c r="G890" s="26" t="s">
        <v>5245</v>
      </c>
      <c r="H890" s="27" t="str">
        <f>IF(G890="","",INDEX(DM_DOI_TUONG!C:C,MATCH(G890,DM_DOI_TUONG!B:B,0)))</f>
        <v>Công Ty TNHH Sản Xuất Thương Mại  Điện Sài Gòn TTL</v>
      </c>
      <c r="I890" s="69" t="str">
        <f>IFERROR(INDEX(DM_NGHIEP_VU!D:D,MATCH(J890&amp;K890,DM_NGHIEP_VU!G:G,0)),"")</f>
        <v>Xuất kho - xuất bán ghi nhận doanh thu</v>
      </c>
      <c r="J890" s="29" t="s">
        <v>4492</v>
      </c>
      <c r="K890" s="29" t="s">
        <v>4977</v>
      </c>
      <c r="L890" s="26">
        <v>302</v>
      </c>
      <c r="M890" s="26" t="s">
        <v>4547</v>
      </c>
      <c r="N890" s="26">
        <v>21000</v>
      </c>
      <c r="O890" s="7">
        <f t="shared" si="42"/>
        <v>6342000</v>
      </c>
      <c r="P890" s="52">
        <v>0.1</v>
      </c>
      <c r="Q890" s="7">
        <f t="shared" si="43"/>
        <v>634200</v>
      </c>
      <c r="R890" s="7">
        <f t="shared" si="44"/>
        <v>6976200</v>
      </c>
      <c r="S890" s="23" t="s">
        <v>4583</v>
      </c>
      <c r="T890" s="23"/>
      <c r="U890" s="23"/>
      <c r="V890" s="23"/>
      <c r="W890" s="74"/>
    </row>
    <row r="891" spans="1:23" x14ac:dyDescent="0.25">
      <c r="A891" s="81">
        <v>45292</v>
      </c>
      <c r="B891" s="6" t="s">
        <v>2710</v>
      </c>
      <c r="C891" s="100" t="s">
        <v>5440</v>
      </c>
      <c r="D891" s="21" t="s">
        <v>4952</v>
      </c>
      <c r="E891" s="23" t="s">
        <v>1265</v>
      </c>
      <c r="F891" s="27" t="str">
        <f>IF(E891="","",INDEX(DM_HANG_HOA!B:B,MATCH(E891,DM_HANG_HOA!A:A,0)))</f>
        <v>Kẹp AC 25 - 150 , 3 boulon</v>
      </c>
      <c r="G891" s="26" t="s">
        <v>5245</v>
      </c>
      <c r="H891" s="27" t="str">
        <f>IF(G891="","",INDEX(DM_DOI_TUONG!C:C,MATCH(G891,DM_DOI_TUONG!B:B,0)))</f>
        <v>Công Ty TNHH Sản Xuất Thương Mại  Điện Sài Gòn TTL</v>
      </c>
      <c r="I891" s="69" t="str">
        <f>IFERROR(INDEX(DM_NGHIEP_VU!D:D,MATCH(J891&amp;K891,DM_NGHIEP_VU!G:G,0)),"")</f>
        <v>Xuất kho - xuất bán ghi nhận doanh thu</v>
      </c>
      <c r="J891" s="29" t="s">
        <v>4492</v>
      </c>
      <c r="K891" s="29" t="s">
        <v>4977</v>
      </c>
      <c r="L891" s="26">
        <v>184</v>
      </c>
      <c r="M891" s="26" t="s">
        <v>4547</v>
      </c>
      <c r="N891" s="26">
        <v>35900</v>
      </c>
      <c r="O891" s="7">
        <f t="shared" si="42"/>
        <v>6605600</v>
      </c>
      <c r="P891" s="52">
        <v>0.1</v>
      </c>
      <c r="Q891" s="7">
        <f t="shared" si="43"/>
        <v>660560</v>
      </c>
      <c r="R891" s="7">
        <f t="shared" si="44"/>
        <v>7266160</v>
      </c>
      <c r="S891" s="23" t="s">
        <v>4583</v>
      </c>
      <c r="T891" s="23"/>
      <c r="U891" s="23"/>
      <c r="V891" s="23"/>
      <c r="W891" s="74"/>
    </row>
    <row r="892" spans="1:23" x14ac:dyDescent="0.25">
      <c r="A892" s="81">
        <v>45292</v>
      </c>
      <c r="B892" s="6" t="s">
        <v>2710</v>
      </c>
      <c r="C892" s="100" t="s">
        <v>5440</v>
      </c>
      <c r="D892" s="21" t="s">
        <v>4952</v>
      </c>
      <c r="E892" s="23" t="s">
        <v>1324</v>
      </c>
      <c r="F892" s="27" t="str">
        <f>IF(E892="","",INDEX(DM_HANG_HOA!B:B,MATCH(E892,DM_HANG_HOA!A:A,0)))</f>
        <v>Kẹp quai 150-240mm2 loại ty, trung thế</v>
      </c>
      <c r="G892" s="26" t="s">
        <v>5245</v>
      </c>
      <c r="H892" s="27" t="str">
        <f>IF(G892="","",INDEX(DM_DOI_TUONG!C:C,MATCH(G892,DM_DOI_TUONG!B:B,0)))</f>
        <v>Công Ty TNHH Sản Xuất Thương Mại  Điện Sài Gòn TTL</v>
      </c>
      <c r="I892" s="69" t="str">
        <f>IFERROR(INDEX(DM_NGHIEP_VU!D:D,MATCH(J892&amp;K892,DM_NGHIEP_VU!G:G,0)),"")</f>
        <v>Xuất kho - xuất bán ghi nhận doanh thu</v>
      </c>
      <c r="J892" s="29" t="s">
        <v>4492</v>
      </c>
      <c r="K892" s="29" t="s">
        <v>4977</v>
      </c>
      <c r="L892" s="26">
        <v>64</v>
      </c>
      <c r="M892" s="26" t="s">
        <v>4547</v>
      </c>
      <c r="N892" s="26">
        <v>296800</v>
      </c>
      <c r="O892" s="7">
        <f t="shared" si="42"/>
        <v>18995200</v>
      </c>
      <c r="P892" s="52">
        <v>0.1</v>
      </c>
      <c r="Q892" s="7">
        <f t="shared" si="43"/>
        <v>1899520</v>
      </c>
      <c r="R892" s="7">
        <f t="shared" si="44"/>
        <v>20894720</v>
      </c>
      <c r="S892" s="23" t="s">
        <v>4583</v>
      </c>
      <c r="T892" s="23"/>
      <c r="U892" s="23"/>
      <c r="V892" s="23"/>
      <c r="W892" s="74"/>
    </row>
    <row r="893" spans="1:23" x14ac:dyDescent="0.25">
      <c r="A893" s="81">
        <v>45292</v>
      </c>
      <c r="B893" s="6" t="s">
        <v>2710</v>
      </c>
      <c r="C893" s="100" t="s">
        <v>5440</v>
      </c>
      <c r="D893" s="21" t="s">
        <v>4952</v>
      </c>
      <c r="E893" s="23" t="s">
        <v>1320</v>
      </c>
      <c r="F893" s="27" t="str">
        <f>IF(E893="","",INDEX(DM_HANG_HOA!B:B,MATCH(E893,DM_HANG_HOA!A:A,0)))</f>
        <v>Kẹp quai 2/0 lọai ty, trung thế</v>
      </c>
      <c r="G893" s="26" t="s">
        <v>5245</v>
      </c>
      <c r="H893" s="27" t="str">
        <f>IF(G893="","",INDEX(DM_DOI_TUONG!C:C,MATCH(G893,DM_DOI_TUONG!B:B,0)))</f>
        <v>Công Ty TNHH Sản Xuất Thương Mại  Điện Sài Gòn TTL</v>
      </c>
      <c r="I893" s="69" t="str">
        <f>IFERROR(INDEX(DM_NGHIEP_VU!D:D,MATCH(J893&amp;K893,DM_NGHIEP_VU!G:G,0)),"")</f>
        <v>Xuất kho - xuất bán ghi nhận doanh thu</v>
      </c>
      <c r="J893" s="29" t="s">
        <v>4492</v>
      </c>
      <c r="K893" s="29" t="s">
        <v>4977</v>
      </c>
      <c r="L893" s="26">
        <v>118</v>
      </c>
      <c r="M893" s="26" t="s">
        <v>4547</v>
      </c>
      <c r="N893" s="26">
        <v>262500</v>
      </c>
      <c r="O893" s="7">
        <f t="shared" si="42"/>
        <v>30975000</v>
      </c>
      <c r="P893" s="52">
        <v>0.1</v>
      </c>
      <c r="Q893" s="7">
        <f t="shared" si="43"/>
        <v>3097500</v>
      </c>
      <c r="R893" s="7">
        <f t="shared" si="44"/>
        <v>34072500</v>
      </c>
      <c r="S893" s="23" t="s">
        <v>4583</v>
      </c>
      <c r="T893" s="23"/>
      <c r="U893" s="23"/>
      <c r="V893" s="23"/>
      <c r="W893" s="74"/>
    </row>
    <row r="894" spans="1:23" x14ac:dyDescent="0.25">
      <c r="A894" s="81">
        <v>45292</v>
      </c>
      <c r="B894" s="6" t="s">
        <v>2710</v>
      </c>
      <c r="C894" s="100" t="s">
        <v>5440</v>
      </c>
      <c r="D894" s="21" t="s">
        <v>4952</v>
      </c>
      <c r="E894" s="23" t="s">
        <v>1322</v>
      </c>
      <c r="F894" s="27" t="str">
        <f>IF(E894="","",INDEX(DM_HANG_HOA!B:B,MATCH(E894,DM_HANG_HOA!A:A,0)))</f>
        <v>Kẹp quai 4/0 lọai ty, trung thế</v>
      </c>
      <c r="G894" s="26" t="s">
        <v>5245</v>
      </c>
      <c r="H894" s="27" t="str">
        <f>IF(G894="","",INDEX(DM_DOI_TUONG!C:C,MATCH(G894,DM_DOI_TUONG!B:B,0)))</f>
        <v>Công Ty TNHH Sản Xuất Thương Mại  Điện Sài Gòn TTL</v>
      </c>
      <c r="I894" s="69" t="str">
        <f>IFERROR(INDEX(DM_NGHIEP_VU!D:D,MATCH(J894&amp;K894,DM_NGHIEP_VU!G:G,0)),"")</f>
        <v>Xuất kho - xuất bán ghi nhận doanh thu</v>
      </c>
      <c r="J894" s="29" t="s">
        <v>4492</v>
      </c>
      <c r="K894" s="29" t="s">
        <v>4977</v>
      </c>
      <c r="L894" s="26">
        <v>23</v>
      </c>
      <c r="M894" s="26" t="s">
        <v>4547</v>
      </c>
      <c r="N894" s="26">
        <v>287900</v>
      </c>
      <c r="O894" s="7">
        <f t="shared" si="42"/>
        <v>6621700</v>
      </c>
      <c r="P894" s="52">
        <v>0.1</v>
      </c>
      <c r="Q894" s="7">
        <f t="shared" si="43"/>
        <v>662170</v>
      </c>
      <c r="R894" s="7">
        <f t="shared" si="44"/>
        <v>7283870</v>
      </c>
      <c r="S894" s="23" t="s">
        <v>4583</v>
      </c>
      <c r="T894" s="23"/>
      <c r="U894" s="23"/>
      <c r="V894" s="23"/>
      <c r="W894" s="74"/>
    </row>
    <row r="895" spans="1:23" x14ac:dyDescent="0.25">
      <c r="A895" s="81">
        <v>45292</v>
      </c>
      <c r="B895" s="6" t="s">
        <v>2710</v>
      </c>
      <c r="C895" s="100" t="s">
        <v>5440</v>
      </c>
      <c r="D895" s="21" t="s">
        <v>4952</v>
      </c>
      <c r="E895" s="23" t="s">
        <v>894</v>
      </c>
      <c r="F895" s="27" t="str">
        <f>IF(E895="","",INDEX(DM_HANG_HOA!B:B,MATCH(E895,DM_HANG_HOA!A:A,0)))</f>
        <v>Khóa đai A200</v>
      </c>
      <c r="G895" s="26" t="s">
        <v>5245</v>
      </c>
      <c r="H895" s="27" t="str">
        <f>IF(G895="","",INDEX(DM_DOI_TUONG!C:C,MATCH(G895,DM_DOI_TUONG!B:B,0)))</f>
        <v>Công Ty TNHH Sản Xuất Thương Mại  Điện Sài Gòn TTL</v>
      </c>
      <c r="I895" s="69" t="str">
        <f>IFERROR(INDEX(DM_NGHIEP_VU!D:D,MATCH(J895&amp;K895,DM_NGHIEP_VU!G:G,0)),"")</f>
        <v>Xuất kho - xuất bán ghi nhận doanh thu</v>
      </c>
      <c r="J895" s="29" t="s">
        <v>4492</v>
      </c>
      <c r="K895" s="29" t="s">
        <v>4977</v>
      </c>
      <c r="L895" s="26">
        <v>1484</v>
      </c>
      <c r="M895" s="26" t="s">
        <v>4547</v>
      </c>
      <c r="N895" s="26">
        <v>1400</v>
      </c>
      <c r="O895" s="7">
        <f t="shared" si="42"/>
        <v>2077600</v>
      </c>
      <c r="P895" s="52">
        <v>0.1</v>
      </c>
      <c r="Q895" s="7">
        <f t="shared" si="43"/>
        <v>207760</v>
      </c>
      <c r="R895" s="7">
        <f t="shared" si="44"/>
        <v>2285360</v>
      </c>
      <c r="S895" s="23" t="s">
        <v>4583</v>
      </c>
      <c r="T895" s="23"/>
      <c r="U895" s="23"/>
      <c r="V895" s="23"/>
      <c r="W895" s="74"/>
    </row>
    <row r="896" spans="1:23" x14ac:dyDescent="0.25">
      <c r="A896" s="81">
        <v>45292</v>
      </c>
      <c r="B896" s="6" t="s">
        <v>2710</v>
      </c>
      <c r="C896" s="100" t="s">
        <v>5440</v>
      </c>
      <c r="D896" s="21" t="s">
        <v>4952</v>
      </c>
      <c r="E896" s="23" t="s">
        <v>1616</v>
      </c>
      <c r="F896" s="27" t="str">
        <f>IF(E896="","",INDEX(DM_HANG_HOA!B:B,MATCH(E896,DM_HANG_HOA!A:A,0)))</f>
        <v>Ống nối ON-ACSR 50mm2 (ống nhôm dài 390mm, ống sắt dài 120mm)</v>
      </c>
      <c r="G896" s="26" t="s">
        <v>5245</v>
      </c>
      <c r="H896" s="27" t="str">
        <f>IF(G896="","",INDEX(DM_DOI_TUONG!C:C,MATCH(G896,DM_DOI_TUONG!B:B,0)))</f>
        <v>Công Ty TNHH Sản Xuất Thương Mại  Điện Sài Gòn TTL</v>
      </c>
      <c r="I896" s="69" t="str">
        <f>IFERROR(INDEX(DM_NGHIEP_VU!D:D,MATCH(J896&amp;K896,DM_NGHIEP_VU!G:G,0)),"")</f>
        <v>Xuất kho - xuất bán ghi nhận doanh thu</v>
      </c>
      <c r="J896" s="29" t="s">
        <v>4492</v>
      </c>
      <c r="K896" s="29" t="s">
        <v>4977</v>
      </c>
      <c r="L896" s="26">
        <v>3</v>
      </c>
      <c r="M896" s="26" t="s">
        <v>4547</v>
      </c>
      <c r="N896" s="26">
        <v>61500</v>
      </c>
      <c r="O896" s="7">
        <f t="shared" si="42"/>
        <v>184500</v>
      </c>
      <c r="P896" s="52">
        <v>0.1</v>
      </c>
      <c r="Q896" s="7">
        <f t="shared" si="43"/>
        <v>18450</v>
      </c>
      <c r="R896" s="7">
        <f t="shared" si="44"/>
        <v>202950</v>
      </c>
      <c r="S896" s="23" t="s">
        <v>4583</v>
      </c>
      <c r="T896" s="23"/>
      <c r="U896" s="23"/>
      <c r="V896" s="23"/>
      <c r="W896" s="74"/>
    </row>
    <row r="897" spans="1:23" x14ac:dyDescent="0.25">
      <c r="A897" s="81">
        <v>45292</v>
      </c>
      <c r="B897" s="6" t="s">
        <v>2710</v>
      </c>
      <c r="C897" s="100" t="s">
        <v>5440</v>
      </c>
      <c r="D897" s="21" t="s">
        <v>4952</v>
      </c>
      <c r="E897" s="23" t="s">
        <v>3343</v>
      </c>
      <c r="F897" s="27" t="str">
        <f>IF(E897="","",INDEX(DM_HANG_HOA!B:B,MATCH(E897,DM_HANG_HOA!A:A,0)))</f>
        <v>Ốc xiết cáp Cu 1/0, 53.4mm2.</v>
      </c>
      <c r="G897" s="26" t="s">
        <v>5245</v>
      </c>
      <c r="H897" s="27" t="str">
        <f>IF(G897="","",INDEX(DM_DOI_TUONG!C:C,MATCH(G897,DM_DOI_TUONG!B:B,0)))</f>
        <v>Công Ty TNHH Sản Xuất Thương Mại  Điện Sài Gòn TTL</v>
      </c>
      <c r="I897" s="69" t="str">
        <f>IFERROR(INDEX(DM_NGHIEP_VU!D:D,MATCH(J897&amp;K897,DM_NGHIEP_VU!G:G,0)),"")</f>
        <v>Xuất kho - xuất bán ghi nhận doanh thu</v>
      </c>
      <c r="J897" s="29" t="s">
        <v>4492</v>
      </c>
      <c r="K897" s="29" t="s">
        <v>4977</v>
      </c>
      <c r="L897" s="26">
        <v>114</v>
      </c>
      <c r="M897" s="26" t="s">
        <v>4547</v>
      </c>
      <c r="N897" s="26">
        <v>28000</v>
      </c>
      <c r="O897" s="7">
        <f t="shared" si="42"/>
        <v>3192000</v>
      </c>
      <c r="P897" s="52">
        <v>0.1</v>
      </c>
      <c r="Q897" s="7">
        <f t="shared" si="43"/>
        <v>319200</v>
      </c>
      <c r="R897" s="7">
        <f t="shared" si="44"/>
        <v>3511200</v>
      </c>
      <c r="S897" s="23" t="s">
        <v>4583</v>
      </c>
      <c r="T897" s="23"/>
      <c r="U897" s="23"/>
      <c r="V897" s="23"/>
      <c r="W897" s="74"/>
    </row>
    <row r="898" spans="1:23" x14ac:dyDescent="0.25">
      <c r="A898" s="81">
        <v>45292</v>
      </c>
      <c r="B898" s="6" t="s">
        <v>2710</v>
      </c>
      <c r="C898" s="100" t="s">
        <v>5440</v>
      </c>
      <c r="D898" s="21" t="s">
        <v>4952</v>
      </c>
      <c r="E898" s="23" t="s">
        <v>539</v>
      </c>
      <c r="F898" s="27" t="str">
        <f>IF(E898="","",INDEX(DM_HANG_HOA!B:B,MATCH(E898,DM_HANG_HOA!A:A,0)))</f>
        <v>Kẹp ngừng ABC 4 x (50-150)mm2</v>
      </c>
      <c r="G898" s="26" t="s">
        <v>5245</v>
      </c>
      <c r="H898" s="27" t="str">
        <f>IF(G898="","",INDEX(DM_DOI_TUONG!C:C,MATCH(G898,DM_DOI_TUONG!B:B,0)))</f>
        <v>Công Ty TNHH Sản Xuất Thương Mại  Điện Sài Gòn TTL</v>
      </c>
      <c r="I898" s="69" t="str">
        <f>IFERROR(INDEX(DM_NGHIEP_VU!D:D,MATCH(J898&amp;K898,DM_NGHIEP_VU!G:G,0)),"")</f>
        <v>Xuất kho - xuất bán ghi nhận doanh thu</v>
      </c>
      <c r="J898" s="29" t="s">
        <v>4492</v>
      </c>
      <c r="K898" s="29" t="s">
        <v>4977</v>
      </c>
      <c r="L898" s="26">
        <v>19</v>
      </c>
      <c r="M898" s="26" t="s">
        <v>4547</v>
      </c>
      <c r="N898" s="26">
        <v>69000</v>
      </c>
      <c r="O898" s="7">
        <f t="shared" si="42"/>
        <v>1311000</v>
      </c>
      <c r="P898" s="52">
        <v>0.1</v>
      </c>
      <c r="Q898" s="7">
        <f t="shared" si="43"/>
        <v>131100</v>
      </c>
      <c r="R898" s="7">
        <f t="shared" si="44"/>
        <v>1442100</v>
      </c>
      <c r="S898" s="23" t="s">
        <v>4583</v>
      </c>
      <c r="T898" s="23"/>
      <c r="U898" s="23"/>
      <c r="V898" s="23"/>
      <c r="W898" s="74"/>
    </row>
    <row r="899" spans="1:23" x14ac:dyDescent="0.25">
      <c r="A899" s="81">
        <v>45292</v>
      </c>
      <c r="B899" s="6" t="s">
        <v>2710</v>
      </c>
      <c r="C899" s="100" t="s">
        <v>5440</v>
      </c>
      <c r="D899" s="21" t="s">
        <v>4952</v>
      </c>
      <c r="E899" s="23" t="s">
        <v>525</v>
      </c>
      <c r="F899" s="27" t="str">
        <f>IF(E899="","",INDEX(DM_HANG_HOA!B:B,MATCH(E899,DM_HANG_HOA!A:A,0)))</f>
        <v>Móc treo cáp ABC 4 X 120mm2</v>
      </c>
      <c r="G899" s="26" t="s">
        <v>5245</v>
      </c>
      <c r="H899" s="27" t="str">
        <f>IF(G899="","",INDEX(DM_DOI_TUONG!C:C,MATCH(G899,DM_DOI_TUONG!B:B,0)))</f>
        <v>Công Ty TNHH Sản Xuất Thương Mại  Điện Sài Gòn TTL</v>
      </c>
      <c r="I899" s="69" t="str">
        <f>IFERROR(INDEX(DM_NGHIEP_VU!D:D,MATCH(J899&amp;K899,DM_NGHIEP_VU!G:G,0)),"")</f>
        <v>Xuất kho - xuất bán ghi nhận doanh thu</v>
      </c>
      <c r="J899" s="29" t="s">
        <v>4492</v>
      </c>
      <c r="K899" s="29" t="s">
        <v>4977</v>
      </c>
      <c r="L899" s="26">
        <v>4</v>
      </c>
      <c r="M899" s="26" t="s">
        <v>4547</v>
      </c>
      <c r="N899" s="26">
        <v>22800</v>
      </c>
      <c r="O899" s="7">
        <f t="shared" si="42"/>
        <v>91200</v>
      </c>
      <c r="P899" s="52">
        <v>0.1</v>
      </c>
      <c r="Q899" s="7">
        <f t="shared" si="43"/>
        <v>9120</v>
      </c>
      <c r="R899" s="7">
        <f t="shared" si="44"/>
        <v>100320</v>
      </c>
      <c r="S899" s="23" t="s">
        <v>4583</v>
      </c>
      <c r="T899" s="23"/>
      <c r="U899" s="23"/>
      <c r="V899" s="23"/>
      <c r="W899" s="74"/>
    </row>
    <row r="900" spans="1:23" x14ac:dyDescent="0.25">
      <c r="A900" s="81">
        <v>45292</v>
      </c>
      <c r="B900" s="6" t="s">
        <v>2710</v>
      </c>
      <c r="C900" s="100" t="s">
        <v>5440</v>
      </c>
      <c r="D900" s="21" t="s">
        <v>4952</v>
      </c>
      <c r="E900" s="23" t="s">
        <v>522</v>
      </c>
      <c r="F900" s="27" t="str">
        <f>IF(E900="","",INDEX(DM_HANG_HOA!B:B,MATCH(E900,DM_HANG_HOA!A:A,0)))</f>
        <v>Móc treo cáp ABC 4 X 50mm2</v>
      </c>
      <c r="G900" s="26" t="s">
        <v>5245</v>
      </c>
      <c r="H900" s="27" t="str">
        <f>IF(G900="","",INDEX(DM_DOI_TUONG!C:C,MATCH(G900,DM_DOI_TUONG!B:B,0)))</f>
        <v>Công Ty TNHH Sản Xuất Thương Mại  Điện Sài Gòn TTL</v>
      </c>
      <c r="I900" s="69" t="str">
        <f>IFERROR(INDEX(DM_NGHIEP_VU!D:D,MATCH(J900&amp;K900,DM_NGHIEP_VU!G:G,0)),"")</f>
        <v>Xuất kho - xuất bán ghi nhận doanh thu</v>
      </c>
      <c r="J900" s="29" t="s">
        <v>4492</v>
      </c>
      <c r="K900" s="29" t="s">
        <v>4977</v>
      </c>
      <c r="L900" s="26">
        <v>9</v>
      </c>
      <c r="M900" s="26" t="s">
        <v>4547</v>
      </c>
      <c r="N900" s="26">
        <v>16300</v>
      </c>
      <c r="O900" s="7">
        <f t="shared" si="42"/>
        <v>146700</v>
      </c>
      <c r="P900" s="52">
        <v>0.1</v>
      </c>
      <c r="Q900" s="7">
        <f t="shared" si="43"/>
        <v>14670</v>
      </c>
      <c r="R900" s="7">
        <f t="shared" si="44"/>
        <v>161370</v>
      </c>
      <c r="S900" s="23" t="s">
        <v>4583</v>
      </c>
      <c r="T900" s="23"/>
      <c r="U900" s="23"/>
      <c r="V900" s="23"/>
      <c r="W900" s="74"/>
    </row>
    <row r="901" spans="1:23" x14ac:dyDescent="0.25">
      <c r="A901" s="81">
        <v>45292</v>
      </c>
      <c r="B901" s="6" t="s">
        <v>2710</v>
      </c>
      <c r="C901" s="100" t="s">
        <v>5440</v>
      </c>
      <c r="D901" s="21" t="s">
        <v>4952</v>
      </c>
      <c r="E901" s="23" t="s">
        <v>523</v>
      </c>
      <c r="F901" s="27" t="str">
        <f>IF(E901="","",INDEX(DM_HANG_HOA!B:B,MATCH(E901,DM_HANG_HOA!A:A,0)))</f>
        <v>Móc treo cáp ABC 4 X 70mm2</v>
      </c>
      <c r="G901" s="26" t="s">
        <v>5245</v>
      </c>
      <c r="H901" s="27" t="str">
        <f>IF(G901="","",INDEX(DM_DOI_TUONG!C:C,MATCH(G901,DM_DOI_TUONG!B:B,0)))</f>
        <v>Công Ty TNHH Sản Xuất Thương Mại  Điện Sài Gòn TTL</v>
      </c>
      <c r="I901" s="69" t="str">
        <f>IFERROR(INDEX(DM_NGHIEP_VU!D:D,MATCH(J901&amp;K901,DM_NGHIEP_VU!G:G,0)),"")</f>
        <v>Xuất kho - xuất bán ghi nhận doanh thu</v>
      </c>
      <c r="J901" s="29" t="s">
        <v>4492</v>
      </c>
      <c r="K901" s="29" t="s">
        <v>4977</v>
      </c>
      <c r="L901" s="26">
        <v>91</v>
      </c>
      <c r="M901" s="26" t="s">
        <v>4547</v>
      </c>
      <c r="N901" s="26">
        <v>17500</v>
      </c>
      <c r="O901" s="7">
        <f t="shared" si="42"/>
        <v>1592500</v>
      </c>
      <c r="P901" s="52">
        <v>0.1</v>
      </c>
      <c r="Q901" s="7">
        <f t="shared" si="43"/>
        <v>159250</v>
      </c>
      <c r="R901" s="7">
        <f t="shared" si="44"/>
        <v>1751750</v>
      </c>
      <c r="S901" s="23" t="s">
        <v>4583</v>
      </c>
      <c r="T901" s="23"/>
      <c r="U901" s="23"/>
      <c r="V901" s="23"/>
      <c r="W901" s="74"/>
    </row>
    <row r="902" spans="1:23" x14ac:dyDescent="0.25">
      <c r="A902" s="81">
        <v>45292</v>
      </c>
      <c r="B902" s="6" t="s">
        <v>2710</v>
      </c>
      <c r="C902" s="100" t="s">
        <v>5440</v>
      </c>
      <c r="D902" s="21" t="s">
        <v>4952</v>
      </c>
      <c r="E902" s="23" t="s">
        <v>524</v>
      </c>
      <c r="F902" s="27" t="str">
        <f>IF(E902="","",INDEX(DM_HANG_HOA!B:B,MATCH(E902,DM_HANG_HOA!A:A,0)))</f>
        <v>Móc treo cáp ABC 4 X 95mm2</v>
      </c>
      <c r="G902" s="26" t="s">
        <v>5245</v>
      </c>
      <c r="H902" s="27" t="str">
        <f>IF(G902="","",INDEX(DM_DOI_TUONG!C:C,MATCH(G902,DM_DOI_TUONG!B:B,0)))</f>
        <v>Công Ty TNHH Sản Xuất Thương Mại  Điện Sài Gòn TTL</v>
      </c>
      <c r="I902" s="69" t="str">
        <f>IFERROR(INDEX(DM_NGHIEP_VU!D:D,MATCH(J902&amp;K902,DM_NGHIEP_VU!G:G,0)),"")</f>
        <v>Xuất kho - xuất bán ghi nhận doanh thu</v>
      </c>
      <c r="J902" s="29" t="s">
        <v>4492</v>
      </c>
      <c r="K902" s="29" t="s">
        <v>4977</v>
      </c>
      <c r="L902" s="26">
        <v>91</v>
      </c>
      <c r="M902" s="26" t="s">
        <v>4547</v>
      </c>
      <c r="N902" s="26">
        <v>18200</v>
      </c>
      <c r="O902" s="7">
        <f t="shared" si="42"/>
        <v>1656200</v>
      </c>
      <c r="P902" s="52">
        <v>0.1</v>
      </c>
      <c r="Q902" s="7">
        <f t="shared" si="43"/>
        <v>165620</v>
      </c>
      <c r="R902" s="7">
        <f t="shared" si="44"/>
        <v>1821820</v>
      </c>
      <c r="S902" s="23" t="s">
        <v>4583</v>
      </c>
      <c r="T902" s="23"/>
      <c r="U902" s="23"/>
      <c r="V902" s="23"/>
      <c r="W902" s="74"/>
    </row>
    <row r="903" spans="1:23" x14ac:dyDescent="0.25">
      <c r="A903" s="81">
        <v>45292</v>
      </c>
      <c r="B903" s="6" t="s">
        <v>2710</v>
      </c>
      <c r="C903" s="100" t="s">
        <v>5441</v>
      </c>
      <c r="D903" s="21" t="s">
        <v>4952</v>
      </c>
      <c r="E903" s="23" t="s">
        <v>1223</v>
      </c>
      <c r="F903" s="27" t="str">
        <f>IF(E903="","",INDEX(DM_HANG_HOA!B:B,MATCH(E903,DM_HANG_HOA!A:A,0)))</f>
        <v>Nối ép đồng nhôm WR-815</v>
      </c>
      <c r="G903" s="26" t="s">
        <v>5245</v>
      </c>
      <c r="H903" s="27" t="str">
        <f>IF(G903="","",INDEX(DM_DOI_TUONG!C:C,MATCH(G903,DM_DOI_TUONG!B:B,0)))</f>
        <v>Công Ty TNHH Sản Xuất Thương Mại  Điện Sài Gòn TTL</v>
      </c>
      <c r="I903" s="69" t="str">
        <f>IFERROR(INDEX(DM_NGHIEP_VU!D:D,MATCH(J903&amp;K903,DM_NGHIEP_VU!G:G,0)),"")</f>
        <v>Xuất kho - xuất bán ghi nhận doanh thu</v>
      </c>
      <c r="J903" s="29" t="s">
        <v>4492</v>
      </c>
      <c r="K903" s="29" t="s">
        <v>4977</v>
      </c>
      <c r="L903" s="26">
        <v>55</v>
      </c>
      <c r="M903" s="26" t="s">
        <v>4547</v>
      </c>
      <c r="N903" s="26">
        <v>27200</v>
      </c>
      <c r="O903" s="7">
        <f t="shared" si="42"/>
        <v>1496000</v>
      </c>
      <c r="P903" s="52">
        <v>0.1</v>
      </c>
      <c r="Q903" s="7">
        <f t="shared" si="43"/>
        <v>149600</v>
      </c>
      <c r="R903" s="7">
        <f t="shared" si="44"/>
        <v>1645600</v>
      </c>
      <c r="S903" s="23" t="s">
        <v>4584</v>
      </c>
      <c r="T903" s="23"/>
      <c r="U903" s="23"/>
      <c r="V903" s="23"/>
      <c r="W903" s="74"/>
    </row>
    <row r="904" spans="1:23" x14ac:dyDescent="0.25">
      <c r="A904" s="81">
        <v>45292</v>
      </c>
      <c r="B904" s="6" t="s">
        <v>2710</v>
      </c>
      <c r="C904" s="100" t="s">
        <v>5441</v>
      </c>
      <c r="D904" s="21" t="s">
        <v>4952</v>
      </c>
      <c r="E904" s="23" t="s">
        <v>2294</v>
      </c>
      <c r="F904" s="27" t="str">
        <f>IF(E904="","",INDEX(DM_HANG_HOA!B:B,MATCH(E904,DM_HANG_HOA!A:A,0)))</f>
        <v>Nối ép đồng nhôm WR-259</v>
      </c>
      <c r="G904" s="26" t="s">
        <v>5245</v>
      </c>
      <c r="H904" s="27" t="str">
        <f>IF(G904="","",INDEX(DM_DOI_TUONG!C:C,MATCH(G904,DM_DOI_TUONG!B:B,0)))</f>
        <v>Công Ty TNHH Sản Xuất Thương Mại  Điện Sài Gòn TTL</v>
      </c>
      <c r="I904" s="69" t="str">
        <f>IFERROR(INDEX(DM_NGHIEP_VU!D:D,MATCH(J904&amp;K904,DM_NGHIEP_VU!G:G,0)),"")</f>
        <v>Xuất kho - xuất bán ghi nhận doanh thu</v>
      </c>
      <c r="J904" s="29" t="s">
        <v>4492</v>
      </c>
      <c r="K904" s="29" t="s">
        <v>4977</v>
      </c>
      <c r="L904" s="26">
        <v>106</v>
      </c>
      <c r="M904" s="26" t="s">
        <v>4547</v>
      </c>
      <c r="N904" s="26">
        <v>9700</v>
      </c>
      <c r="O904" s="7">
        <f t="shared" si="42"/>
        <v>1028200</v>
      </c>
      <c r="P904" s="52">
        <v>0.1</v>
      </c>
      <c r="Q904" s="7">
        <f t="shared" si="43"/>
        <v>102820</v>
      </c>
      <c r="R904" s="7">
        <f t="shared" si="44"/>
        <v>1131020</v>
      </c>
      <c r="S904" s="23" t="s">
        <v>4584</v>
      </c>
      <c r="T904" s="23"/>
      <c r="U904" s="23"/>
      <c r="V904" s="23"/>
      <c r="W904" s="74"/>
    </row>
    <row r="905" spans="1:23" x14ac:dyDescent="0.25">
      <c r="A905" s="81">
        <v>45292</v>
      </c>
      <c r="B905" s="6" t="s">
        <v>2710</v>
      </c>
      <c r="C905" s="100" t="s">
        <v>5441</v>
      </c>
      <c r="D905" s="21" t="s">
        <v>4952</v>
      </c>
      <c r="E905" s="23" t="s">
        <v>1213</v>
      </c>
      <c r="F905" s="27" t="str">
        <f>IF(E905="","",INDEX(DM_HANG_HOA!B:B,MATCH(E905,DM_HANG_HOA!A:A,0)))</f>
        <v>Nối ép đồng nhôm WR-259</v>
      </c>
      <c r="G905" s="26" t="s">
        <v>5245</v>
      </c>
      <c r="H905" s="27" t="str">
        <f>IF(G905="","",INDEX(DM_DOI_TUONG!C:C,MATCH(G905,DM_DOI_TUONG!B:B,0)))</f>
        <v>Công Ty TNHH Sản Xuất Thương Mại  Điện Sài Gòn TTL</v>
      </c>
      <c r="I905" s="69" t="str">
        <f>IFERROR(INDEX(DM_NGHIEP_VU!D:D,MATCH(J905&amp;K905,DM_NGHIEP_VU!G:G,0)),"")</f>
        <v>Xuất kho - xuất bán ghi nhận doanh thu</v>
      </c>
      <c r="J905" s="29" t="s">
        <v>4492</v>
      </c>
      <c r="K905" s="29" t="s">
        <v>4977</v>
      </c>
      <c r="L905" s="26">
        <v>158</v>
      </c>
      <c r="M905" s="26" t="s">
        <v>4547</v>
      </c>
      <c r="N905" s="26">
        <v>9700</v>
      </c>
      <c r="O905" s="7">
        <f t="shared" si="42"/>
        <v>1532600</v>
      </c>
      <c r="P905" s="52">
        <v>0.1</v>
      </c>
      <c r="Q905" s="7">
        <f t="shared" si="43"/>
        <v>153260</v>
      </c>
      <c r="R905" s="7">
        <f t="shared" si="44"/>
        <v>1685860</v>
      </c>
      <c r="S905" s="23" t="s">
        <v>4584</v>
      </c>
      <c r="T905" s="23"/>
      <c r="U905" s="23"/>
      <c r="V905" s="23"/>
      <c r="W905" s="74"/>
    </row>
    <row r="906" spans="1:23" x14ac:dyDescent="0.25">
      <c r="A906" s="81">
        <v>45292</v>
      </c>
      <c r="B906" s="6" t="s">
        <v>2710</v>
      </c>
      <c r="C906" s="100" t="s">
        <v>5441</v>
      </c>
      <c r="D906" s="21" t="s">
        <v>4952</v>
      </c>
      <c r="E906" s="23" t="s">
        <v>1378</v>
      </c>
      <c r="F906" s="27" t="str">
        <f>IF(E906="","",INDEX(DM_HANG_HOA!B:B,MATCH(E906,DM_HANG_HOA!A:A,0)))</f>
        <v>Cosse ép Cu 70mm2-N dài 72mm chiều dài ép dây 38mm</v>
      </c>
      <c r="G906" s="26" t="s">
        <v>5245</v>
      </c>
      <c r="H906" s="27" t="str">
        <f>IF(G906="","",INDEX(DM_DOI_TUONG!C:C,MATCH(G906,DM_DOI_TUONG!B:B,0)))</f>
        <v>Công Ty TNHH Sản Xuất Thương Mại  Điện Sài Gòn TTL</v>
      </c>
      <c r="I906" s="69" t="str">
        <f>IFERROR(INDEX(DM_NGHIEP_VU!D:D,MATCH(J906&amp;K906,DM_NGHIEP_VU!G:G,0)),"")</f>
        <v>Xuất kho - xuất bán ghi nhận doanh thu</v>
      </c>
      <c r="J906" s="29" t="s">
        <v>4492</v>
      </c>
      <c r="K906" s="29" t="s">
        <v>4977</v>
      </c>
      <c r="L906" s="26">
        <v>20</v>
      </c>
      <c r="M906" s="26" t="s">
        <v>4547</v>
      </c>
      <c r="N906" s="26">
        <v>31700</v>
      </c>
      <c r="O906" s="7">
        <f t="shared" si="42"/>
        <v>634000</v>
      </c>
      <c r="P906" s="52">
        <v>0.1</v>
      </c>
      <c r="Q906" s="7">
        <f t="shared" si="43"/>
        <v>63400</v>
      </c>
      <c r="R906" s="7">
        <f t="shared" si="44"/>
        <v>697400</v>
      </c>
      <c r="S906" s="23" t="s">
        <v>4584</v>
      </c>
      <c r="T906" s="23"/>
      <c r="U906" s="23"/>
      <c r="V906" s="23"/>
      <c r="W906" s="74"/>
    </row>
    <row r="907" spans="1:23" x14ac:dyDescent="0.25">
      <c r="A907" s="81">
        <v>45292</v>
      </c>
      <c r="B907" s="6" t="s">
        <v>2710</v>
      </c>
      <c r="C907" s="100" t="s">
        <v>5441</v>
      </c>
      <c r="D907" s="21" t="s">
        <v>4952</v>
      </c>
      <c r="E907" s="23" t="s">
        <v>1374</v>
      </c>
      <c r="F907" s="27" t="str">
        <f>IF(E907="","",INDEX(DM_HANG_HOA!B:B,MATCH(E907,DM_HANG_HOA!A:A,0)))</f>
        <v>Cosse ép Cu 50mm2-N dài 64mm chiều dài ép dây 36mm</v>
      </c>
      <c r="G907" s="26" t="s">
        <v>5245</v>
      </c>
      <c r="H907" s="27" t="str">
        <f>IF(G907="","",INDEX(DM_DOI_TUONG!C:C,MATCH(G907,DM_DOI_TUONG!B:B,0)))</f>
        <v>Công Ty TNHH Sản Xuất Thương Mại  Điện Sài Gòn TTL</v>
      </c>
      <c r="I907" s="69" t="str">
        <f>IFERROR(INDEX(DM_NGHIEP_VU!D:D,MATCH(J907&amp;K907,DM_NGHIEP_VU!G:G,0)),"")</f>
        <v>Xuất kho - xuất bán ghi nhận doanh thu</v>
      </c>
      <c r="J907" s="29" t="s">
        <v>4492</v>
      </c>
      <c r="K907" s="29" t="s">
        <v>4977</v>
      </c>
      <c r="L907" s="26">
        <v>115</v>
      </c>
      <c r="M907" s="26" t="s">
        <v>4547</v>
      </c>
      <c r="N907" s="26">
        <v>22500</v>
      </c>
      <c r="O907" s="7">
        <f t="shared" si="42"/>
        <v>2587500</v>
      </c>
      <c r="P907" s="52">
        <v>0.1</v>
      </c>
      <c r="Q907" s="7">
        <f t="shared" si="43"/>
        <v>258750</v>
      </c>
      <c r="R907" s="7">
        <f t="shared" si="44"/>
        <v>2846250</v>
      </c>
      <c r="S907" s="23" t="s">
        <v>4584</v>
      </c>
      <c r="T907" s="23"/>
      <c r="U907" s="23"/>
      <c r="V907" s="23"/>
      <c r="W907" s="74"/>
    </row>
    <row r="908" spans="1:23" x14ac:dyDescent="0.25">
      <c r="A908" s="81">
        <v>45292</v>
      </c>
      <c r="B908" s="6" t="s">
        <v>2710</v>
      </c>
      <c r="C908" s="100" t="s">
        <v>5442</v>
      </c>
      <c r="D908" s="21" t="s">
        <v>4952</v>
      </c>
      <c r="E908" s="23" t="s">
        <v>1340</v>
      </c>
      <c r="F908" s="27" t="str">
        <f>IF(E908="","",INDEX(DM_HANG_HOA!B:B,MATCH(E908,DM_HANG_HOA!A:A,0)))</f>
        <v>Kẹp quai dạng ép 150-240</v>
      </c>
      <c r="G908" s="26" t="s">
        <v>5245</v>
      </c>
      <c r="H908" s="27" t="str">
        <f>IF(G908="","",INDEX(DM_DOI_TUONG!C:C,MATCH(G908,DM_DOI_TUONG!B:B,0)))</f>
        <v>Công Ty TNHH Sản Xuất Thương Mại  Điện Sài Gòn TTL</v>
      </c>
      <c r="I908" s="69" t="str">
        <f>IFERROR(INDEX(DM_NGHIEP_VU!D:D,MATCH(J908&amp;K908,DM_NGHIEP_VU!G:G,0)),"")</f>
        <v>Xuất kho - xuất bán ghi nhận doanh thu</v>
      </c>
      <c r="J908" s="29" t="s">
        <v>4492</v>
      </c>
      <c r="K908" s="29" t="s">
        <v>4977</v>
      </c>
      <c r="L908" s="26">
        <v>40</v>
      </c>
      <c r="M908" s="26" t="s">
        <v>4547</v>
      </c>
      <c r="N908" s="26">
        <v>142000</v>
      </c>
      <c r="O908" s="7">
        <f t="shared" si="42"/>
        <v>5680000</v>
      </c>
      <c r="P908" s="52">
        <v>0.1</v>
      </c>
      <c r="Q908" s="7">
        <f t="shared" si="43"/>
        <v>568000</v>
      </c>
      <c r="R908" s="7">
        <f t="shared" si="44"/>
        <v>6248000</v>
      </c>
      <c r="S908" s="23" t="s">
        <v>4585</v>
      </c>
      <c r="T908" s="23"/>
      <c r="U908" s="23"/>
      <c r="V908" s="23"/>
      <c r="W908" s="74"/>
    </row>
    <row r="909" spans="1:23" x14ac:dyDescent="0.25">
      <c r="A909" s="81">
        <v>45292</v>
      </c>
      <c r="B909" s="6" t="s">
        <v>2710</v>
      </c>
      <c r="C909" s="100" t="s">
        <v>5442</v>
      </c>
      <c r="D909" s="21" t="s">
        <v>4952</v>
      </c>
      <c r="E909" s="23" t="s">
        <v>535</v>
      </c>
      <c r="F909" s="27" t="str">
        <f>IF(E909="","",INDEX(DM_HANG_HOA!B:B,MATCH(E909,DM_HANG_HOA!A:A,0)))</f>
        <v>Kẹp ngừng ABC 4 x (50-95)mm2</v>
      </c>
      <c r="G909" s="26" t="s">
        <v>5245</v>
      </c>
      <c r="H909" s="27" t="str">
        <f>IF(G909="","",INDEX(DM_DOI_TUONG!C:C,MATCH(G909,DM_DOI_TUONG!B:B,0)))</f>
        <v>Công Ty TNHH Sản Xuất Thương Mại  Điện Sài Gòn TTL</v>
      </c>
      <c r="I909" s="69" t="str">
        <f>IFERROR(INDEX(DM_NGHIEP_VU!D:D,MATCH(J909&amp;K909,DM_NGHIEP_VU!G:G,0)),"")</f>
        <v>Xuất kho - xuất bán ghi nhận doanh thu</v>
      </c>
      <c r="J909" s="29" t="s">
        <v>4492</v>
      </c>
      <c r="K909" s="29" t="s">
        <v>4977</v>
      </c>
      <c r="L909" s="26">
        <v>120</v>
      </c>
      <c r="M909" s="26" t="s">
        <v>4547</v>
      </c>
      <c r="N909" s="26">
        <v>47600</v>
      </c>
      <c r="O909" s="7">
        <f t="shared" si="42"/>
        <v>5712000</v>
      </c>
      <c r="P909" s="52">
        <v>0.1</v>
      </c>
      <c r="Q909" s="7">
        <f t="shared" si="43"/>
        <v>571200</v>
      </c>
      <c r="R909" s="7">
        <f t="shared" si="44"/>
        <v>6283200</v>
      </c>
      <c r="S909" s="23" t="s">
        <v>4585</v>
      </c>
      <c r="T909" s="23"/>
      <c r="U909" s="23"/>
      <c r="V909" s="23"/>
      <c r="W909" s="74"/>
    </row>
    <row r="910" spans="1:23" x14ac:dyDescent="0.25">
      <c r="A910" s="81">
        <v>45292</v>
      </c>
      <c r="B910" s="6" t="s">
        <v>2710</v>
      </c>
      <c r="C910" s="100" t="s">
        <v>5442</v>
      </c>
      <c r="D910" s="21" t="s">
        <v>4952</v>
      </c>
      <c r="E910" s="23" t="s">
        <v>524</v>
      </c>
      <c r="F910" s="27" t="str">
        <f>IF(E910="","",INDEX(DM_HANG_HOA!B:B,MATCH(E910,DM_HANG_HOA!A:A,0)))</f>
        <v>Móc treo cáp ABC 4 X 95mm2</v>
      </c>
      <c r="G910" s="26" t="s">
        <v>5245</v>
      </c>
      <c r="H910" s="27" t="str">
        <f>IF(G910="","",INDEX(DM_DOI_TUONG!C:C,MATCH(G910,DM_DOI_TUONG!B:B,0)))</f>
        <v>Công Ty TNHH Sản Xuất Thương Mại  Điện Sài Gòn TTL</v>
      </c>
      <c r="I910" s="69" t="str">
        <f>IFERROR(INDEX(DM_NGHIEP_VU!D:D,MATCH(J910&amp;K910,DM_NGHIEP_VU!G:G,0)),"")</f>
        <v>Xuất kho - xuất bán ghi nhận doanh thu</v>
      </c>
      <c r="J910" s="29" t="s">
        <v>4492</v>
      </c>
      <c r="K910" s="29" t="s">
        <v>4977</v>
      </c>
      <c r="L910" s="26">
        <v>240</v>
      </c>
      <c r="M910" s="26" t="s">
        <v>4547</v>
      </c>
      <c r="N910" s="26">
        <v>18200</v>
      </c>
      <c r="O910" s="7">
        <f t="shared" si="42"/>
        <v>4368000</v>
      </c>
      <c r="P910" s="52">
        <v>0.1</v>
      </c>
      <c r="Q910" s="7">
        <f t="shared" si="43"/>
        <v>436800</v>
      </c>
      <c r="R910" s="7">
        <f t="shared" si="44"/>
        <v>4804800</v>
      </c>
      <c r="S910" s="23" t="s">
        <v>4585</v>
      </c>
      <c r="T910" s="23"/>
      <c r="U910" s="23"/>
      <c r="V910" s="23"/>
      <c r="W910" s="74"/>
    </row>
    <row r="911" spans="1:23" x14ac:dyDescent="0.25">
      <c r="A911" s="81">
        <v>45292</v>
      </c>
      <c r="B911" s="6" t="s">
        <v>2710</v>
      </c>
      <c r="C911" s="100" t="s">
        <v>5442</v>
      </c>
      <c r="D911" s="21" t="s">
        <v>4952</v>
      </c>
      <c r="E911" s="23" t="s">
        <v>3323</v>
      </c>
      <c r="F911" s="27" t="str">
        <f>IF(E911="","",INDEX(DM_HANG_HOA!B:B,MATCH(E911,DM_HANG_HOA!A:A,0)))</f>
        <v>Giáp níu dây bọc SCD2405-TP, dài 1180mm, 22,2 ÷ 25,6mm (70mm2)</v>
      </c>
      <c r="G911" s="26" t="s">
        <v>5245</v>
      </c>
      <c r="H911" s="27" t="str">
        <f>IF(G911="","",INDEX(DM_DOI_TUONG!C:C,MATCH(G911,DM_DOI_TUONG!B:B,0)))</f>
        <v>Công Ty TNHH Sản Xuất Thương Mại  Điện Sài Gòn TTL</v>
      </c>
      <c r="I911" s="69" t="str">
        <f>IFERROR(INDEX(DM_NGHIEP_VU!D:D,MATCH(J911&amp;K911,DM_NGHIEP_VU!G:G,0)),"")</f>
        <v>Xuất kho - xuất bán ghi nhận doanh thu</v>
      </c>
      <c r="J911" s="29" t="s">
        <v>4492</v>
      </c>
      <c r="K911" s="29" t="s">
        <v>4977</v>
      </c>
      <c r="L911" s="26">
        <v>30</v>
      </c>
      <c r="M911" s="26" t="s">
        <v>4547</v>
      </c>
      <c r="N911" s="26">
        <v>241000</v>
      </c>
      <c r="O911" s="7">
        <f t="shared" si="42"/>
        <v>7230000</v>
      </c>
      <c r="P911" s="52">
        <v>0.1</v>
      </c>
      <c r="Q911" s="7">
        <f t="shared" si="43"/>
        <v>723000</v>
      </c>
      <c r="R911" s="7">
        <f t="shared" si="44"/>
        <v>7953000</v>
      </c>
      <c r="S911" s="23" t="s">
        <v>4585</v>
      </c>
      <c r="T911" s="23"/>
      <c r="U911" s="23"/>
      <c r="V911" s="23"/>
      <c r="W911" s="74"/>
    </row>
    <row r="912" spans="1:23" x14ac:dyDescent="0.25">
      <c r="A912" s="81">
        <v>45292</v>
      </c>
      <c r="B912" s="6" t="s">
        <v>2710</v>
      </c>
      <c r="C912" s="100" t="s">
        <v>5442</v>
      </c>
      <c r="D912" s="21" t="s">
        <v>4952</v>
      </c>
      <c r="E912" s="23" t="s">
        <v>1215</v>
      </c>
      <c r="F912" s="27" t="str">
        <f>IF(E912="","",INDEX(DM_HANG_HOA!B:B,MATCH(E912,DM_HANG_HOA!A:A,0)))</f>
        <v>Nối ép đồng nhôm WR-279</v>
      </c>
      <c r="G912" s="26" t="s">
        <v>5245</v>
      </c>
      <c r="H912" s="27" t="str">
        <f>IF(G912="","",INDEX(DM_DOI_TUONG!C:C,MATCH(G912,DM_DOI_TUONG!B:B,0)))</f>
        <v>Công Ty TNHH Sản Xuất Thương Mại  Điện Sài Gòn TTL</v>
      </c>
      <c r="I912" s="69" t="str">
        <f>IFERROR(INDEX(DM_NGHIEP_VU!D:D,MATCH(J912&amp;K912,DM_NGHIEP_VU!G:G,0)),"")</f>
        <v>Xuất kho - xuất bán ghi nhận doanh thu</v>
      </c>
      <c r="J912" s="29" t="s">
        <v>4492</v>
      </c>
      <c r="K912" s="29" t="s">
        <v>4977</v>
      </c>
      <c r="L912" s="26">
        <v>100</v>
      </c>
      <c r="M912" s="26" t="s">
        <v>4547</v>
      </c>
      <c r="N912" s="26">
        <v>13500</v>
      </c>
      <c r="O912" s="7">
        <f t="shared" si="42"/>
        <v>1350000</v>
      </c>
      <c r="P912" s="52">
        <v>0.1</v>
      </c>
      <c r="Q912" s="7">
        <f t="shared" si="43"/>
        <v>135000</v>
      </c>
      <c r="R912" s="7">
        <f t="shared" si="44"/>
        <v>1485000</v>
      </c>
      <c r="S912" s="23" t="s">
        <v>4585</v>
      </c>
      <c r="T912" s="23"/>
      <c r="U912" s="23"/>
      <c r="V912" s="23"/>
      <c r="W912" s="74"/>
    </row>
    <row r="913" spans="1:23" x14ac:dyDescent="0.25">
      <c r="A913" s="81">
        <v>45292</v>
      </c>
      <c r="B913" s="6" t="s">
        <v>2710</v>
      </c>
      <c r="C913" s="100" t="s">
        <v>5442</v>
      </c>
      <c r="D913" s="21" t="s">
        <v>4952</v>
      </c>
      <c r="E913" s="23" t="s">
        <v>1229</v>
      </c>
      <c r="F913" s="27" t="str">
        <f>IF(E913="","",INDEX(DM_HANG_HOA!B:B,MATCH(E913,DM_HANG_HOA!A:A,0)))</f>
        <v>Nối ép đồng nhôm WR-929</v>
      </c>
      <c r="G913" s="26" t="s">
        <v>5245</v>
      </c>
      <c r="H913" s="27" t="str">
        <f>IF(G913="","",INDEX(DM_DOI_TUONG!C:C,MATCH(G913,DM_DOI_TUONG!B:B,0)))</f>
        <v>Công Ty TNHH Sản Xuất Thương Mại  Điện Sài Gòn TTL</v>
      </c>
      <c r="I913" s="69" t="str">
        <f>IFERROR(INDEX(DM_NGHIEP_VU!D:D,MATCH(J913&amp;K913,DM_NGHIEP_VU!G:G,0)),"")</f>
        <v>Xuất kho - xuất bán ghi nhận doanh thu</v>
      </c>
      <c r="J913" s="29" t="s">
        <v>4492</v>
      </c>
      <c r="K913" s="29" t="s">
        <v>4977</v>
      </c>
      <c r="L913" s="26">
        <v>100</v>
      </c>
      <c r="M913" s="26" t="s">
        <v>4547</v>
      </c>
      <c r="N913" s="26">
        <v>44000</v>
      </c>
      <c r="O913" s="7">
        <f t="shared" si="42"/>
        <v>4400000</v>
      </c>
      <c r="P913" s="52">
        <v>0.1</v>
      </c>
      <c r="Q913" s="7">
        <f t="shared" si="43"/>
        <v>440000</v>
      </c>
      <c r="R913" s="7">
        <f t="shared" si="44"/>
        <v>4840000</v>
      </c>
      <c r="S913" s="23" t="s">
        <v>4585</v>
      </c>
      <c r="T913" s="23"/>
      <c r="U913" s="23"/>
      <c r="V913" s="23"/>
      <c r="W913" s="74"/>
    </row>
    <row r="914" spans="1:23" x14ac:dyDescent="0.25">
      <c r="A914" s="81">
        <v>45292</v>
      </c>
      <c r="B914" s="6" t="s">
        <v>2710</v>
      </c>
      <c r="C914" s="100" t="s">
        <v>5442</v>
      </c>
      <c r="D914" s="21" t="s">
        <v>4952</v>
      </c>
      <c r="E914" s="23" t="s">
        <v>1217</v>
      </c>
      <c r="F914" s="27" t="str">
        <f>IF(E914="","",INDEX(DM_HANG_HOA!B:B,MATCH(E914,DM_HANG_HOA!A:A,0)))</f>
        <v>Nối ép đồng nhôm WR-379</v>
      </c>
      <c r="G914" s="26" t="s">
        <v>5245</v>
      </c>
      <c r="H914" s="27" t="str">
        <f>IF(G914="","",INDEX(DM_DOI_TUONG!C:C,MATCH(G914,DM_DOI_TUONG!B:B,0)))</f>
        <v>Công Ty TNHH Sản Xuất Thương Mại  Điện Sài Gòn TTL</v>
      </c>
      <c r="I914" s="69" t="str">
        <f>IFERROR(INDEX(DM_NGHIEP_VU!D:D,MATCH(J914&amp;K914,DM_NGHIEP_VU!G:G,0)),"")</f>
        <v>Xuất kho - xuất bán ghi nhận doanh thu</v>
      </c>
      <c r="J914" s="29" t="s">
        <v>4492</v>
      </c>
      <c r="K914" s="29" t="s">
        <v>4977</v>
      </c>
      <c r="L914" s="26">
        <v>100</v>
      </c>
      <c r="M914" s="26" t="s">
        <v>4547</v>
      </c>
      <c r="N914" s="26">
        <v>14400</v>
      </c>
      <c r="O914" s="7">
        <f t="shared" si="42"/>
        <v>1440000</v>
      </c>
      <c r="P914" s="52">
        <v>0.1</v>
      </c>
      <c r="Q914" s="7">
        <f t="shared" si="43"/>
        <v>144000</v>
      </c>
      <c r="R914" s="7">
        <f t="shared" si="44"/>
        <v>1584000</v>
      </c>
      <c r="S914" s="23" t="s">
        <v>4585</v>
      </c>
      <c r="T914" s="23"/>
      <c r="U914" s="23"/>
      <c r="V914" s="23"/>
      <c r="W914" s="74"/>
    </row>
    <row r="915" spans="1:23" x14ac:dyDescent="0.25">
      <c r="A915" s="81">
        <v>45292</v>
      </c>
      <c r="B915" s="6" t="s">
        <v>2710</v>
      </c>
      <c r="C915" s="100" t="s">
        <v>5442</v>
      </c>
      <c r="D915" s="21" t="s">
        <v>4952</v>
      </c>
      <c r="E915" s="23" t="s">
        <v>1213</v>
      </c>
      <c r="F915" s="27" t="str">
        <f>IF(E915="","",INDEX(DM_HANG_HOA!B:B,MATCH(E915,DM_HANG_HOA!A:A,0)))</f>
        <v>Nối ép đồng nhôm WR-259</v>
      </c>
      <c r="G915" s="26" t="s">
        <v>5245</v>
      </c>
      <c r="H915" s="27" t="str">
        <f>IF(G915="","",INDEX(DM_DOI_TUONG!C:C,MATCH(G915,DM_DOI_TUONG!B:B,0)))</f>
        <v>Công Ty TNHH Sản Xuất Thương Mại  Điện Sài Gòn TTL</v>
      </c>
      <c r="I915" s="69" t="str">
        <f>IFERROR(INDEX(DM_NGHIEP_VU!D:D,MATCH(J915&amp;K915,DM_NGHIEP_VU!G:G,0)),"")</f>
        <v>Xuất kho - xuất bán ghi nhận doanh thu</v>
      </c>
      <c r="J915" s="29" t="s">
        <v>4492</v>
      </c>
      <c r="K915" s="29" t="s">
        <v>4977</v>
      </c>
      <c r="L915" s="26">
        <v>200</v>
      </c>
      <c r="M915" s="26" t="s">
        <v>4547</v>
      </c>
      <c r="N915" s="26">
        <v>9700</v>
      </c>
      <c r="O915" s="7">
        <f t="shared" si="42"/>
        <v>1940000</v>
      </c>
      <c r="P915" s="52">
        <v>0.1</v>
      </c>
      <c r="Q915" s="7">
        <f t="shared" si="43"/>
        <v>194000</v>
      </c>
      <c r="R915" s="7">
        <f t="shared" si="44"/>
        <v>2134000</v>
      </c>
      <c r="S915" s="23" t="s">
        <v>4585</v>
      </c>
      <c r="T915" s="23"/>
      <c r="U915" s="23"/>
      <c r="V915" s="23"/>
      <c r="W915" s="74"/>
    </row>
    <row r="916" spans="1:23" x14ac:dyDescent="0.25">
      <c r="A916" s="81">
        <v>45292</v>
      </c>
      <c r="B916" s="6" t="s">
        <v>2710</v>
      </c>
      <c r="C916" s="100" t="s">
        <v>5442</v>
      </c>
      <c r="D916" s="21" t="s">
        <v>4952</v>
      </c>
      <c r="E916" s="23" t="s">
        <v>1436</v>
      </c>
      <c r="F916" s="27" t="str">
        <f>IF(E916="","",INDEX(DM_HANG_HOA!B:B,MATCH(E916,DM_HANG_HOA!A:A,0)))</f>
        <v>Cosse ép Cu 120mm2-2N dài 131mm chiều dài ép dây 42mm</v>
      </c>
      <c r="G916" s="26" t="s">
        <v>5245</v>
      </c>
      <c r="H916" s="27" t="str">
        <f>IF(G916="","",INDEX(DM_DOI_TUONG!C:C,MATCH(G916,DM_DOI_TUONG!B:B,0)))</f>
        <v>Công Ty TNHH Sản Xuất Thương Mại  Điện Sài Gòn TTL</v>
      </c>
      <c r="I916" s="69" t="str">
        <f>IFERROR(INDEX(DM_NGHIEP_VU!D:D,MATCH(J916&amp;K916,DM_NGHIEP_VU!G:G,0)),"")</f>
        <v>Xuất kho - xuất bán ghi nhận doanh thu</v>
      </c>
      <c r="J916" s="29" t="s">
        <v>4492</v>
      </c>
      <c r="K916" s="29" t="s">
        <v>4977</v>
      </c>
      <c r="L916" s="26">
        <v>45</v>
      </c>
      <c r="M916" s="26" t="s">
        <v>4547</v>
      </c>
      <c r="N916" s="26">
        <v>90300</v>
      </c>
      <c r="O916" s="7">
        <f t="shared" si="42"/>
        <v>4063500</v>
      </c>
      <c r="P916" s="52">
        <v>0.1</v>
      </c>
      <c r="Q916" s="7">
        <f t="shared" si="43"/>
        <v>406350</v>
      </c>
      <c r="R916" s="7">
        <f t="shared" si="44"/>
        <v>4469850</v>
      </c>
      <c r="S916" s="23" t="s">
        <v>4585</v>
      </c>
      <c r="T916" s="23"/>
      <c r="U916" s="23"/>
      <c r="V916" s="23"/>
      <c r="W916" s="74"/>
    </row>
    <row r="917" spans="1:23" x14ac:dyDescent="0.25">
      <c r="A917" s="81">
        <v>45292</v>
      </c>
      <c r="B917" s="6" t="s">
        <v>2710</v>
      </c>
      <c r="C917" s="100" t="s">
        <v>5442</v>
      </c>
      <c r="D917" s="21" t="s">
        <v>4952</v>
      </c>
      <c r="E917" s="23" t="s">
        <v>1382</v>
      </c>
      <c r="F917" s="27" t="str">
        <f>IF(E917="","",INDEX(DM_HANG_HOA!B:B,MATCH(E917,DM_HANG_HOA!A:A,0)))</f>
        <v>Cosse ép Cu 95mm2-N dài 81mm chiều dài ép dây 42mm</v>
      </c>
      <c r="G917" s="26" t="s">
        <v>5245</v>
      </c>
      <c r="H917" s="27" t="str">
        <f>IF(G917="","",INDEX(DM_DOI_TUONG!C:C,MATCH(G917,DM_DOI_TUONG!B:B,0)))</f>
        <v>Công Ty TNHH Sản Xuất Thương Mại  Điện Sài Gòn TTL</v>
      </c>
      <c r="I917" s="69" t="str">
        <f>IFERROR(INDEX(DM_NGHIEP_VU!D:D,MATCH(J917&amp;K917,DM_NGHIEP_VU!G:G,0)),"")</f>
        <v>Xuất kho - xuất bán ghi nhận doanh thu</v>
      </c>
      <c r="J917" s="29" t="s">
        <v>4492</v>
      </c>
      <c r="K917" s="29" t="s">
        <v>4977</v>
      </c>
      <c r="L917" s="26">
        <v>50</v>
      </c>
      <c r="M917" s="26" t="s">
        <v>4547</v>
      </c>
      <c r="N917" s="26">
        <v>45800</v>
      </c>
      <c r="O917" s="7">
        <f t="shared" si="42"/>
        <v>2290000</v>
      </c>
      <c r="P917" s="52">
        <v>0.1</v>
      </c>
      <c r="Q917" s="7">
        <f t="shared" si="43"/>
        <v>229000</v>
      </c>
      <c r="R917" s="7">
        <f t="shared" si="44"/>
        <v>2519000</v>
      </c>
      <c r="S917" s="23" t="s">
        <v>4585</v>
      </c>
      <c r="T917" s="23"/>
      <c r="U917" s="23"/>
      <c r="V917" s="23"/>
      <c r="W917" s="74"/>
    </row>
    <row r="918" spans="1:23" x14ac:dyDescent="0.25">
      <c r="A918" s="81">
        <v>45292</v>
      </c>
      <c r="B918" s="6" t="s">
        <v>2710</v>
      </c>
      <c r="C918" s="100" t="s">
        <v>5442</v>
      </c>
      <c r="D918" s="21" t="s">
        <v>4952</v>
      </c>
      <c r="E918" s="23" t="s">
        <v>1378</v>
      </c>
      <c r="F918" s="27" t="str">
        <f>IF(E918="","",INDEX(DM_HANG_HOA!B:B,MATCH(E918,DM_HANG_HOA!A:A,0)))</f>
        <v>Cosse ép Cu 70mm2-N dài 72mm chiều dài ép dây 38mm</v>
      </c>
      <c r="G918" s="26" t="s">
        <v>5245</v>
      </c>
      <c r="H918" s="27" t="str">
        <f>IF(G918="","",INDEX(DM_DOI_TUONG!C:C,MATCH(G918,DM_DOI_TUONG!B:B,0)))</f>
        <v>Công Ty TNHH Sản Xuất Thương Mại  Điện Sài Gòn TTL</v>
      </c>
      <c r="I918" s="69" t="str">
        <f>IFERROR(INDEX(DM_NGHIEP_VU!D:D,MATCH(J918&amp;K918,DM_NGHIEP_VU!G:G,0)),"")</f>
        <v>Xuất kho - xuất bán ghi nhận doanh thu</v>
      </c>
      <c r="J918" s="29" t="s">
        <v>4492</v>
      </c>
      <c r="K918" s="29" t="s">
        <v>4977</v>
      </c>
      <c r="L918" s="26">
        <v>48</v>
      </c>
      <c r="M918" s="26" t="s">
        <v>4547</v>
      </c>
      <c r="N918" s="26">
        <v>31700</v>
      </c>
      <c r="O918" s="7">
        <f t="shared" si="42"/>
        <v>1521600</v>
      </c>
      <c r="P918" s="52">
        <v>0.1</v>
      </c>
      <c r="Q918" s="7">
        <f t="shared" si="43"/>
        <v>152160</v>
      </c>
      <c r="R918" s="7">
        <f t="shared" si="44"/>
        <v>1673760</v>
      </c>
      <c r="S918" s="23" t="s">
        <v>4585</v>
      </c>
      <c r="T918" s="23"/>
      <c r="U918" s="23"/>
      <c r="V918" s="23"/>
      <c r="W918" s="74"/>
    </row>
    <row r="919" spans="1:23" x14ac:dyDescent="0.25">
      <c r="A919" s="81">
        <v>45292</v>
      </c>
      <c r="B919" s="6" t="s">
        <v>2710</v>
      </c>
      <c r="C919" s="100" t="s">
        <v>5442</v>
      </c>
      <c r="D919" s="21" t="s">
        <v>4952</v>
      </c>
      <c r="E919" s="23" t="s">
        <v>3274</v>
      </c>
      <c r="F919" s="27" t="str">
        <f>IF(E919="","",INDEX(DM_HANG_HOA!B:B,MATCH(E919,DM_HANG_HOA!A:A,0)))</f>
        <v xml:space="preserve">Cosse ép Cu 25mm2-N dài 45mm chiều dài ép dây 15mm (lỗ phi 12.5) </v>
      </c>
      <c r="G919" s="26" t="s">
        <v>5245</v>
      </c>
      <c r="H919" s="27" t="str">
        <f>IF(G919="","",INDEX(DM_DOI_TUONG!C:C,MATCH(G919,DM_DOI_TUONG!B:B,0)))</f>
        <v>Công Ty TNHH Sản Xuất Thương Mại  Điện Sài Gòn TTL</v>
      </c>
      <c r="I919" s="69" t="str">
        <f>IFERROR(INDEX(DM_NGHIEP_VU!D:D,MATCH(J919&amp;K919,DM_NGHIEP_VU!G:G,0)),"")</f>
        <v>Xuất kho - xuất bán ghi nhận doanh thu</v>
      </c>
      <c r="J919" s="29" t="s">
        <v>4492</v>
      </c>
      <c r="K919" s="29" t="s">
        <v>4977</v>
      </c>
      <c r="L919" s="26">
        <v>150</v>
      </c>
      <c r="M919" s="26" t="s">
        <v>4547</v>
      </c>
      <c r="N919" s="26">
        <v>10000</v>
      </c>
      <c r="O919" s="7">
        <f t="shared" si="42"/>
        <v>1500000</v>
      </c>
      <c r="P919" s="52">
        <v>0.1</v>
      </c>
      <c r="Q919" s="7">
        <f t="shared" si="43"/>
        <v>150000</v>
      </c>
      <c r="R919" s="7">
        <f t="shared" si="44"/>
        <v>1650000</v>
      </c>
      <c r="S919" s="23" t="s">
        <v>4585</v>
      </c>
      <c r="T919" s="23"/>
      <c r="U919" s="23"/>
      <c r="V919" s="23"/>
      <c r="W919" s="74"/>
    </row>
    <row r="920" spans="1:23" x14ac:dyDescent="0.25">
      <c r="A920" s="81">
        <v>45292</v>
      </c>
      <c r="B920" s="6" t="s">
        <v>2710</v>
      </c>
      <c r="C920" s="100" t="s">
        <v>5443</v>
      </c>
      <c r="D920" s="21" t="s">
        <v>4952</v>
      </c>
      <c r="E920" s="23" t="s">
        <v>199</v>
      </c>
      <c r="F920" s="27" t="str">
        <f>IF(E920="","",INDEX(DM_HANG_HOA!B:B,MATCH(E920,DM_HANG_HOA!A:A,0)))</f>
        <v>Pin post/Line post 24Kv- 680, Polymer có kẹp (không ty)</v>
      </c>
      <c r="G920" s="26" t="s">
        <v>5245</v>
      </c>
      <c r="H920" s="27" t="str">
        <f>IF(G920="","",INDEX(DM_DOI_TUONG!C:C,MATCH(G920,DM_DOI_TUONG!B:B,0)))</f>
        <v>Công Ty TNHH Sản Xuất Thương Mại  Điện Sài Gòn TTL</v>
      </c>
      <c r="I920" s="69" t="str">
        <f>IFERROR(INDEX(DM_NGHIEP_VU!D:D,MATCH(J920&amp;K920,DM_NGHIEP_VU!G:G,0)),"")</f>
        <v>Xuất kho - xuất bán ghi nhận doanh thu</v>
      </c>
      <c r="J920" s="29" t="s">
        <v>4492</v>
      </c>
      <c r="K920" s="29" t="s">
        <v>4977</v>
      </c>
      <c r="L920" s="26">
        <v>50</v>
      </c>
      <c r="M920" s="26" t="s">
        <v>4547</v>
      </c>
      <c r="N920" s="26">
        <v>311100</v>
      </c>
      <c r="O920" s="7">
        <f t="shared" si="42"/>
        <v>15555000</v>
      </c>
      <c r="P920" s="52">
        <v>0.08</v>
      </c>
      <c r="Q920" s="7">
        <f t="shared" si="43"/>
        <v>1244400</v>
      </c>
      <c r="R920" s="7">
        <f t="shared" si="44"/>
        <v>16799400</v>
      </c>
      <c r="S920" s="23" t="s">
        <v>4586</v>
      </c>
      <c r="T920" s="23"/>
      <c r="U920" s="23"/>
      <c r="V920" s="23"/>
      <c r="W920" s="74"/>
    </row>
    <row r="921" spans="1:23" x14ac:dyDescent="0.25">
      <c r="A921" s="81">
        <v>45292</v>
      </c>
      <c r="B921" s="6" t="s">
        <v>2710</v>
      </c>
      <c r="C921" s="100" t="s">
        <v>5443</v>
      </c>
      <c r="D921" s="21" t="s">
        <v>4952</v>
      </c>
      <c r="E921" s="23" t="s">
        <v>203</v>
      </c>
      <c r="F921" s="27" t="str">
        <f>IF(E921="","",INDEX(DM_HANG_HOA!B:B,MATCH(E921,DM_HANG_HOA!A:A,0)))</f>
        <v>Ty Pin post/Line post 24Kv- 35Kv, M20 dài 180mm</v>
      </c>
      <c r="G921" s="26" t="s">
        <v>5245</v>
      </c>
      <c r="H921" s="27" t="str">
        <f>IF(G921="","",INDEX(DM_DOI_TUONG!C:C,MATCH(G921,DM_DOI_TUONG!B:B,0)))</f>
        <v>Công Ty TNHH Sản Xuất Thương Mại  Điện Sài Gòn TTL</v>
      </c>
      <c r="I921" s="69" t="str">
        <f>IFERROR(INDEX(DM_NGHIEP_VU!D:D,MATCH(J921&amp;K921,DM_NGHIEP_VU!G:G,0)),"")</f>
        <v>Xuất kho - xuất bán ghi nhận doanh thu</v>
      </c>
      <c r="J921" s="29" t="s">
        <v>4492</v>
      </c>
      <c r="K921" s="29" t="s">
        <v>4977</v>
      </c>
      <c r="L921" s="26">
        <v>50</v>
      </c>
      <c r="M921" s="26" t="s">
        <v>4547</v>
      </c>
      <c r="N921" s="26">
        <v>48300</v>
      </c>
      <c r="O921" s="7">
        <f t="shared" si="42"/>
        <v>2415000</v>
      </c>
      <c r="P921" s="52">
        <v>0.08</v>
      </c>
      <c r="Q921" s="7">
        <f t="shared" si="43"/>
        <v>193200</v>
      </c>
      <c r="R921" s="7">
        <f t="shared" si="44"/>
        <v>2608200</v>
      </c>
      <c r="S921" s="23" t="s">
        <v>4586</v>
      </c>
      <c r="T921" s="23"/>
      <c r="U921" s="23"/>
      <c r="V921" s="23"/>
      <c r="W921" s="74"/>
    </row>
    <row r="922" spans="1:23" x14ac:dyDescent="0.25">
      <c r="A922" s="81">
        <v>45292</v>
      </c>
      <c r="B922" s="6" t="s">
        <v>2710</v>
      </c>
      <c r="C922" s="100" t="s">
        <v>5443</v>
      </c>
      <c r="D922" s="21" t="s">
        <v>4952</v>
      </c>
      <c r="E922" s="23" t="s">
        <v>199</v>
      </c>
      <c r="F922" s="27" t="str">
        <f>IF(E922="","",INDEX(DM_HANG_HOA!B:B,MATCH(E922,DM_HANG_HOA!A:A,0)))</f>
        <v>Pin post/Line post 24Kv- 680, Polymer có kẹp (không ty)</v>
      </c>
      <c r="G922" s="26" t="s">
        <v>5245</v>
      </c>
      <c r="H922" s="27" t="str">
        <f>IF(G922="","",INDEX(DM_DOI_TUONG!C:C,MATCH(G922,DM_DOI_TUONG!B:B,0)))</f>
        <v>Công Ty TNHH Sản Xuất Thương Mại  Điện Sài Gòn TTL</v>
      </c>
      <c r="I922" s="69" t="str">
        <f>IFERROR(INDEX(DM_NGHIEP_VU!D:D,MATCH(J922&amp;K922,DM_NGHIEP_VU!G:G,0)),"")</f>
        <v>Xuất kho - xuất bán ghi nhận doanh thu</v>
      </c>
      <c r="J922" s="29" t="s">
        <v>4492</v>
      </c>
      <c r="K922" s="29" t="s">
        <v>4977</v>
      </c>
      <c r="L922" s="26">
        <v>24</v>
      </c>
      <c r="M922" s="26" t="s">
        <v>4547</v>
      </c>
      <c r="N922" s="26">
        <v>311100</v>
      </c>
      <c r="O922" s="7">
        <f t="shared" si="42"/>
        <v>7466400</v>
      </c>
      <c r="P922" s="52">
        <v>0.08</v>
      </c>
      <c r="Q922" s="7">
        <f t="shared" si="43"/>
        <v>597312</v>
      </c>
      <c r="R922" s="7">
        <f t="shared" si="44"/>
        <v>8063712</v>
      </c>
      <c r="S922" s="23" t="s">
        <v>4586</v>
      </c>
      <c r="T922" s="23"/>
      <c r="U922" s="23"/>
      <c r="V922" s="23"/>
      <c r="W922" s="74"/>
    </row>
    <row r="923" spans="1:23" x14ac:dyDescent="0.25">
      <c r="A923" s="81">
        <v>45292</v>
      </c>
      <c r="B923" s="6" t="s">
        <v>2710</v>
      </c>
      <c r="C923" s="100" t="s">
        <v>5443</v>
      </c>
      <c r="D923" s="21" t="s">
        <v>4952</v>
      </c>
      <c r="E923" s="23" t="s">
        <v>203</v>
      </c>
      <c r="F923" s="27" t="str">
        <f>IF(E923="","",INDEX(DM_HANG_HOA!B:B,MATCH(E923,DM_HANG_HOA!A:A,0)))</f>
        <v>Ty Pin post/Line post 24Kv- 35Kv, M20 dài 180mm</v>
      </c>
      <c r="G923" s="26" t="s">
        <v>5245</v>
      </c>
      <c r="H923" s="27" t="str">
        <f>IF(G923="","",INDEX(DM_DOI_TUONG!C:C,MATCH(G923,DM_DOI_TUONG!B:B,0)))</f>
        <v>Công Ty TNHH Sản Xuất Thương Mại  Điện Sài Gòn TTL</v>
      </c>
      <c r="I923" s="69" t="str">
        <f>IFERROR(INDEX(DM_NGHIEP_VU!D:D,MATCH(J923&amp;K923,DM_NGHIEP_VU!G:G,0)),"")</f>
        <v>Xuất kho - xuất bán ghi nhận doanh thu</v>
      </c>
      <c r="J923" s="29" t="s">
        <v>4492</v>
      </c>
      <c r="K923" s="29" t="s">
        <v>4977</v>
      </c>
      <c r="L923" s="26">
        <v>24</v>
      </c>
      <c r="M923" s="26" t="s">
        <v>4547</v>
      </c>
      <c r="N923" s="26">
        <v>48300</v>
      </c>
      <c r="O923" s="7">
        <f t="shared" si="42"/>
        <v>1159200</v>
      </c>
      <c r="P923" s="52">
        <v>0.08</v>
      </c>
      <c r="Q923" s="7">
        <f t="shared" si="43"/>
        <v>92736</v>
      </c>
      <c r="R923" s="7">
        <f t="shared" si="44"/>
        <v>1251936</v>
      </c>
      <c r="S923" s="23" t="s">
        <v>4586</v>
      </c>
      <c r="T923" s="23"/>
      <c r="U923" s="23"/>
      <c r="V923" s="23"/>
      <c r="W923" s="74"/>
    </row>
    <row r="924" spans="1:23" x14ac:dyDescent="0.25">
      <c r="A924" s="81">
        <v>45292</v>
      </c>
      <c r="B924" s="6" t="s">
        <v>2710</v>
      </c>
      <c r="C924" s="100" t="s">
        <v>5443</v>
      </c>
      <c r="D924" s="21" t="s">
        <v>4952</v>
      </c>
      <c r="E924" s="23" t="s">
        <v>195</v>
      </c>
      <c r="F924" s="27" t="str">
        <f>IF(E924="","",INDEX(DM_HANG_HOA!B:B,MATCH(E924,DM_HANG_HOA!A:A,0)))</f>
        <v>Pin post/Line post 24Kv- 680, Polymer (không ty)</v>
      </c>
      <c r="G924" s="26" t="s">
        <v>5245</v>
      </c>
      <c r="H924" s="27" t="str">
        <f>IF(G924="","",INDEX(DM_DOI_TUONG!C:C,MATCH(G924,DM_DOI_TUONG!B:B,0)))</f>
        <v>Công Ty TNHH Sản Xuất Thương Mại  Điện Sài Gòn TTL</v>
      </c>
      <c r="I924" s="69" t="str">
        <f>IFERROR(INDEX(DM_NGHIEP_VU!D:D,MATCH(J924&amp;K924,DM_NGHIEP_VU!G:G,0)),"")</f>
        <v>Xuất kho - xuất bán ghi nhận doanh thu</v>
      </c>
      <c r="J924" s="29" t="s">
        <v>4492</v>
      </c>
      <c r="K924" s="29" t="s">
        <v>4977</v>
      </c>
      <c r="L924" s="26">
        <v>90</v>
      </c>
      <c r="M924" s="26" t="s">
        <v>4547</v>
      </c>
      <c r="N924" s="26">
        <v>257000</v>
      </c>
      <c r="O924" s="7">
        <f t="shared" si="42"/>
        <v>23130000</v>
      </c>
      <c r="P924" s="52">
        <v>0.08</v>
      </c>
      <c r="Q924" s="7">
        <f t="shared" si="43"/>
        <v>1850400</v>
      </c>
      <c r="R924" s="7">
        <f t="shared" si="44"/>
        <v>24980400</v>
      </c>
      <c r="S924" s="23" t="s">
        <v>4586</v>
      </c>
      <c r="T924" s="23"/>
      <c r="U924" s="23"/>
      <c r="V924" s="23"/>
      <c r="W924" s="74"/>
    </row>
    <row r="925" spans="1:23" x14ac:dyDescent="0.25">
      <c r="A925" s="81">
        <v>45292</v>
      </c>
      <c r="B925" s="6" t="s">
        <v>2710</v>
      </c>
      <c r="C925" s="100" t="s">
        <v>5443</v>
      </c>
      <c r="D925" s="21" t="s">
        <v>4952</v>
      </c>
      <c r="E925" s="23" t="s">
        <v>203</v>
      </c>
      <c r="F925" s="27" t="str">
        <f>IF(E925="","",INDEX(DM_HANG_HOA!B:B,MATCH(E925,DM_HANG_HOA!A:A,0)))</f>
        <v>Ty Pin post/Line post 24Kv- 35Kv, M20 dài 180mm</v>
      </c>
      <c r="G925" s="26" t="s">
        <v>5245</v>
      </c>
      <c r="H925" s="27" t="str">
        <f>IF(G925="","",INDEX(DM_DOI_TUONG!C:C,MATCH(G925,DM_DOI_TUONG!B:B,0)))</f>
        <v>Công Ty TNHH Sản Xuất Thương Mại  Điện Sài Gòn TTL</v>
      </c>
      <c r="I925" s="69" t="str">
        <f>IFERROR(INDEX(DM_NGHIEP_VU!D:D,MATCH(J925&amp;K925,DM_NGHIEP_VU!G:G,0)),"")</f>
        <v>Xuất kho - xuất bán ghi nhận doanh thu</v>
      </c>
      <c r="J925" s="29" t="s">
        <v>4492</v>
      </c>
      <c r="K925" s="29" t="s">
        <v>4977</v>
      </c>
      <c r="L925" s="26">
        <v>90</v>
      </c>
      <c r="M925" s="26" t="s">
        <v>4547</v>
      </c>
      <c r="N925" s="26">
        <v>48300</v>
      </c>
      <c r="O925" s="7">
        <f t="shared" si="42"/>
        <v>4347000</v>
      </c>
      <c r="P925" s="52">
        <v>0.08</v>
      </c>
      <c r="Q925" s="7">
        <f t="shared" si="43"/>
        <v>347760</v>
      </c>
      <c r="R925" s="7">
        <f t="shared" si="44"/>
        <v>4694760</v>
      </c>
      <c r="S925" s="23" t="s">
        <v>4586</v>
      </c>
      <c r="T925" s="23"/>
      <c r="U925" s="23"/>
      <c r="V925" s="23"/>
      <c r="W925" s="74"/>
    </row>
    <row r="926" spans="1:23" x14ac:dyDescent="0.25">
      <c r="A926" s="81">
        <v>45292</v>
      </c>
      <c r="B926" s="6" t="s">
        <v>2710</v>
      </c>
      <c r="C926" s="100" t="s">
        <v>5444</v>
      </c>
      <c r="D926" s="21" t="s">
        <v>4952</v>
      </c>
      <c r="E926" s="23" t="s">
        <v>190</v>
      </c>
      <c r="F926" s="27" t="str">
        <f>IF(E926="","",INDEX(DM_HANG_HOA!B:B,MATCH(E926,DM_HANG_HOA!A:A,0)))</f>
        <v>Chuỗi treo 24Kv - 70KN, Polymer</v>
      </c>
      <c r="G926" s="26" t="s">
        <v>5245</v>
      </c>
      <c r="H926" s="27" t="str">
        <f>IF(G926="","",INDEX(DM_DOI_TUONG!C:C,MATCH(G926,DM_DOI_TUONG!B:B,0)))</f>
        <v>Công Ty TNHH Sản Xuất Thương Mại  Điện Sài Gòn TTL</v>
      </c>
      <c r="I926" s="69" t="str">
        <f>IFERROR(INDEX(DM_NGHIEP_VU!D:D,MATCH(J926&amp;K926,DM_NGHIEP_VU!G:G,0)),"")</f>
        <v>Xuất kho - xuất bán ghi nhận doanh thu</v>
      </c>
      <c r="J926" s="29" t="s">
        <v>4492</v>
      </c>
      <c r="K926" s="29" t="s">
        <v>4977</v>
      </c>
      <c r="L926" s="26">
        <v>20</v>
      </c>
      <c r="M926" s="26" t="s">
        <v>4547</v>
      </c>
      <c r="N926" s="26">
        <v>229100</v>
      </c>
      <c r="O926" s="7">
        <f t="shared" si="42"/>
        <v>4582000</v>
      </c>
      <c r="P926" s="52">
        <v>0.08</v>
      </c>
      <c r="Q926" s="7">
        <f t="shared" si="43"/>
        <v>366560</v>
      </c>
      <c r="R926" s="7">
        <f t="shared" si="44"/>
        <v>4948560</v>
      </c>
      <c r="S926" s="23" t="s">
        <v>4587</v>
      </c>
      <c r="T926" s="23"/>
      <c r="U926" s="23"/>
      <c r="V926" s="23"/>
      <c r="W926" s="74"/>
    </row>
    <row r="927" spans="1:23" x14ac:dyDescent="0.25">
      <c r="A927" s="81">
        <v>45292</v>
      </c>
      <c r="B927" s="6" t="s">
        <v>2710</v>
      </c>
      <c r="C927" s="100" t="s">
        <v>5445</v>
      </c>
      <c r="D927" s="21" t="s">
        <v>4952</v>
      </c>
      <c r="E927" s="23" t="s">
        <v>1121</v>
      </c>
      <c r="F927" s="27" t="str">
        <f>IF(E927="","",INDEX(DM_HANG_HOA!B:B,MATCH(E927,DM_HANG_HOA!A:A,0)))</f>
        <v>Cosse ép Cu-Al  240mm2-N-TA dài 115mm chiều dài ép dây 58mm</v>
      </c>
      <c r="G927" s="26" t="s">
        <v>5245</v>
      </c>
      <c r="H927" s="27" t="str">
        <f>IF(G927="","",INDEX(DM_DOI_TUONG!C:C,MATCH(G927,DM_DOI_TUONG!B:B,0)))</f>
        <v>Công Ty TNHH Sản Xuất Thương Mại  Điện Sài Gòn TTL</v>
      </c>
      <c r="I927" s="69" t="str">
        <f>IFERROR(INDEX(DM_NGHIEP_VU!D:D,MATCH(J927&amp;K927,DM_NGHIEP_VU!G:G,0)),"")</f>
        <v>Xuất kho - xuất bán ghi nhận doanh thu</v>
      </c>
      <c r="J927" s="29" t="s">
        <v>4492</v>
      </c>
      <c r="K927" s="29" t="s">
        <v>4977</v>
      </c>
      <c r="L927" s="26">
        <v>30</v>
      </c>
      <c r="M927" s="26" t="s">
        <v>4547</v>
      </c>
      <c r="N927" s="26">
        <v>140800</v>
      </c>
      <c r="O927" s="7">
        <f t="shared" si="42"/>
        <v>4224000</v>
      </c>
      <c r="P927" s="52">
        <v>0.1</v>
      </c>
      <c r="Q927" s="7">
        <f t="shared" si="43"/>
        <v>422400</v>
      </c>
      <c r="R927" s="7">
        <f t="shared" si="44"/>
        <v>4646400</v>
      </c>
      <c r="S927" s="23" t="s">
        <v>4588</v>
      </c>
      <c r="T927" s="23"/>
      <c r="U927" s="23"/>
      <c r="V927" s="23"/>
      <c r="W927" s="74"/>
    </row>
    <row r="928" spans="1:23" x14ac:dyDescent="0.25">
      <c r="A928" s="81">
        <v>45292</v>
      </c>
      <c r="B928" s="6" t="s">
        <v>2710</v>
      </c>
      <c r="C928" s="100" t="s">
        <v>5446</v>
      </c>
      <c r="D928" s="21" t="s">
        <v>4952</v>
      </c>
      <c r="E928" s="23" t="s">
        <v>123</v>
      </c>
      <c r="F928" s="27" t="str">
        <f>IF(E928="","",INDEX(DM_HANG_HOA!B:B,MATCH(E928,DM_HANG_HOA!A:A,0)))</f>
        <v>DS 3P- 630A - 24KV-150 KV BIL Sứ OD, lắp phương đứng trên 1 trụ</v>
      </c>
      <c r="G928" s="26" t="s">
        <v>5250</v>
      </c>
      <c r="H928" s="27" t="str">
        <f>IF(G928="","",INDEX(DM_DOI_TUONG!C:C,MATCH(G928,DM_DOI_TUONG!B:B,0)))</f>
        <v>Công Ty TNHH  Sản Xuất Thương Mại Vân Phúc</v>
      </c>
      <c r="I928" s="69" t="str">
        <f>IFERROR(INDEX(DM_NGHIEP_VU!D:D,MATCH(J928&amp;K928,DM_NGHIEP_VU!G:G,0)),"")</f>
        <v>Xuất kho - xuất bán ghi nhận doanh thu</v>
      </c>
      <c r="J928" s="29" t="s">
        <v>4492</v>
      </c>
      <c r="K928" s="29" t="s">
        <v>4977</v>
      </c>
      <c r="L928" s="26">
        <v>2</v>
      </c>
      <c r="M928" s="26" t="s">
        <v>4547</v>
      </c>
      <c r="N928" s="26">
        <v>10867200</v>
      </c>
      <c r="O928" s="7">
        <f t="shared" si="42"/>
        <v>21734400</v>
      </c>
      <c r="P928" s="52">
        <v>0.08</v>
      </c>
      <c r="Q928" s="7">
        <f t="shared" si="43"/>
        <v>1738752</v>
      </c>
      <c r="R928" s="7">
        <f t="shared" si="44"/>
        <v>23473152</v>
      </c>
      <c r="S928" s="23" t="s">
        <v>4589</v>
      </c>
      <c r="T928" s="23"/>
      <c r="U928" s="23"/>
      <c r="V928" s="23"/>
      <c r="W928" s="74"/>
    </row>
    <row r="929" spans="1:23" x14ac:dyDescent="0.25">
      <c r="A929" s="81">
        <v>45292</v>
      </c>
      <c r="B929" s="6" t="s">
        <v>2710</v>
      </c>
      <c r="C929" s="100" t="s">
        <v>5446</v>
      </c>
      <c r="D929" s="21" t="s">
        <v>4952</v>
      </c>
      <c r="E929" s="23" t="s">
        <v>180</v>
      </c>
      <c r="F929" s="27" t="str">
        <f>IF(E929="","",INDEX(DM_HANG_HOA!B:B,MATCH(E929,DM_HANG_HOA!A:A,0)))</f>
        <v>Bộ sào thao tác dao cắt có tải trong dầu 24 kV - 35 kV, dài 8 m</v>
      </c>
      <c r="G929" s="26" t="s">
        <v>5250</v>
      </c>
      <c r="H929" s="27" t="str">
        <f>IF(G929="","",INDEX(DM_DOI_TUONG!C:C,MATCH(G929,DM_DOI_TUONG!B:B,0)))</f>
        <v>Công Ty TNHH  Sản Xuất Thương Mại Vân Phúc</v>
      </c>
      <c r="I929" s="69" t="str">
        <f>IFERROR(INDEX(DM_NGHIEP_VU!D:D,MATCH(J929&amp;K929,DM_NGHIEP_VU!G:G,0)),"")</f>
        <v>Xuất kho - xuất bán ghi nhận doanh thu</v>
      </c>
      <c r="J929" s="29" t="s">
        <v>4492</v>
      </c>
      <c r="K929" s="29" t="s">
        <v>4977</v>
      </c>
      <c r="L929" s="26">
        <v>2</v>
      </c>
      <c r="M929" s="26" t="s">
        <v>4547</v>
      </c>
      <c r="N929" s="26">
        <v>1690500</v>
      </c>
      <c r="O929" s="7">
        <f t="shared" si="42"/>
        <v>3381000</v>
      </c>
      <c r="P929" s="52">
        <v>0.08</v>
      </c>
      <c r="Q929" s="7">
        <f t="shared" si="43"/>
        <v>270480</v>
      </c>
      <c r="R929" s="7">
        <f t="shared" si="44"/>
        <v>3651480</v>
      </c>
      <c r="S929" s="23" t="s">
        <v>4589</v>
      </c>
      <c r="T929" s="23"/>
      <c r="U929" s="23"/>
      <c r="V929" s="23"/>
      <c r="W929" s="74"/>
    </row>
    <row r="930" spans="1:23" x14ac:dyDescent="0.25">
      <c r="A930" s="81">
        <v>45292</v>
      </c>
      <c r="B930" s="6" t="s">
        <v>2710</v>
      </c>
      <c r="C930" s="100" t="s">
        <v>5446</v>
      </c>
      <c r="D930" s="21" t="s">
        <v>4952</v>
      </c>
      <c r="E930" s="23" t="s">
        <v>76</v>
      </c>
      <c r="F930" s="27" t="str">
        <f>IF(E930="","",INDEX(DM_HANG_HOA!B:B,MATCH(E930,DM_HANG_HOA!A:A,0)))</f>
        <v>LBFCO 100A - 27KV-150KV BIL - Polymer (không bass)</v>
      </c>
      <c r="G930" s="26" t="s">
        <v>5250</v>
      </c>
      <c r="H930" s="27" t="str">
        <f>IF(G930="","",INDEX(DM_DOI_TUONG!C:C,MATCH(G930,DM_DOI_TUONG!B:B,0)))</f>
        <v>Công Ty TNHH  Sản Xuất Thương Mại Vân Phúc</v>
      </c>
      <c r="I930" s="69" t="str">
        <f>IFERROR(INDEX(DM_NGHIEP_VU!D:D,MATCH(J930&amp;K930,DM_NGHIEP_VU!G:G,0)),"")</f>
        <v>Xuất kho - xuất bán ghi nhận doanh thu</v>
      </c>
      <c r="J930" s="29" t="s">
        <v>4492</v>
      </c>
      <c r="K930" s="29" t="s">
        <v>4977</v>
      </c>
      <c r="L930" s="26">
        <v>4</v>
      </c>
      <c r="M930" s="26" t="s">
        <v>4547</v>
      </c>
      <c r="N930" s="26">
        <v>1852400</v>
      </c>
      <c r="O930" s="7">
        <f t="shared" si="42"/>
        <v>7409600</v>
      </c>
      <c r="P930" s="52">
        <v>0.08</v>
      </c>
      <c r="Q930" s="7">
        <f t="shared" si="43"/>
        <v>592768</v>
      </c>
      <c r="R930" s="7">
        <f t="shared" si="44"/>
        <v>8002368</v>
      </c>
      <c r="S930" s="23" t="s">
        <v>4589</v>
      </c>
      <c r="T930" s="23"/>
      <c r="U930" s="23"/>
      <c r="V930" s="23"/>
      <c r="W930" s="74"/>
    </row>
    <row r="931" spans="1:23" x14ac:dyDescent="0.25">
      <c r="A931" s="81">
        <v>45292</v>
      </c>
      <c r="B931" s="6" t="s">
        <v>2710</v>
      </c>
      <c r="C931" s="100" t="s">
        <v>5446</v>
      </c>
      <c r="D931" s="21" t="s">
        <v>4952</v>
      </c>
      <c r="E931" s="23" t="s">
        <v>78</v>
      </c>
      <c r="F931" s="27" t="str">
        <f>IF(E931="","",INDEX(DM_HANG_HOA!B:B,MATCH(E931,DM_HANG_HOA!A:A,0)))</f>
        <v>Bass FCO</v>
      </c>
      <c r="G931" s="26" t="s">
        <v>5250</v>
      </c>
      <c r="H931" s="27" t="str">
        <f>IF(G931="","",INDEX(DM_DOI_TUONG!C:C,MATCH(G931,DM_DOI_TUONG!B:B,0)))</f>
        <v>Công Ty TNHH  Sản Xuất Thương Mại Vân Phúc</v>
      </c>
      <c r="I931" s="69" t="str">
        <f>IFERROR(INDEX(DM_NGHIEP_VU!D:D,MATCH(J931&amp;K931,DM_NGHIEP_VU!G:G,0)),"")</f>
        <v>Xuất kho - xuất bán ghi nhận doanh thu</v>
      </c>
      <c r="J931" s="29" t="s">
        <v>4492</v>
      </c>
      <c r="K931" s="29" t="s">
        <v>4977</v>
      </c>
      <c r="L931" s="26">
        <v>4</v>
      </c>
      <c r="M931" s="26" t="s">
        <v>4547</v>
      </c>
      <c r="N931" s="26">
        <v>0</v>
      </c>
      <c r="O931" s="7">
        <f t="shared" si="42"/>
        <v>0</v>
      </c>
      <c r="P931" s="52">
        <v>0.08</v>
      </c>
      <c r="Q931" s="7">
        <f t="shared" si="43"/>
        <v>0</v>
      </c>
      <c r="R931" s="7">
        <f t="shared" si="44"/>
        <v>0</v>
      </c>
      <c r="S931" s="23" t="s">
        <v>4589</v>
      </c>
      <c r="T931" s="23"/>
      <c r="U931" s="23"/>
      <c r="V931" s="23"/>
      <c r="W931" s="74"/>
    </row>
    <row r="932" spans="1:23" x14ac:dyDescent="0.25">
      <c r="A932" s="81">
        <v>45292</v>
      </c>
      <c r="B932" s="6" t="s">
        <v>2710</v>
      </c>
      <c r="C932" s="100" t="s">
        <v>5446</v>
      </c>
      <c r="D932" s="21" t="s">
        <v>4952</v>
      </c>
      <c r="E932" s="23" t="s">
        <v>77</v>
      </c>
      <c r="F932" s="27" t="str">
        <f>IF(E932="","",INDEX(DM_HANG_HOA!B:B,MATCH(E932,DM_HANG_HOA!A:A,0)))</f>
        <v>LBFCO 200A - 27KV-150KV BIL - Polymer (không bass)</v>
      </c>
      <c r="G932" s="26" t="s">
        <v>5250</v>
      </c>
      <c r="H932" s="27" t="str">
        <f>IF(G932="","",INDEX(DM_DOI_TUONG!C:C,MATCH(G932,DM_DOI_TUONG!B:B,0)))</f>
        <v>Công Ty TNHH  Sản Xuất Thương Mại Vân Phúc</v>
      </c>
      <c r="I932" s="69" t="str">
        <f>IFERROR(INDEX(DM_NGHIEP_VU!D:D,MATCH(J932&amp;K932,DM_NGHIEP_VU!G:G,0)),"")</f>
        <v>Xuất kho - xuất bán ghi nhận doanh thu</v>
      </c>
      <c r="J932" s="29" t="s">
        <v>4492</v>
      </c>
      <c r="K932" s="29" t="s">
        <v>4977</v>
      </c>
      <c r="L932" s="26">
        <v>3</v>
      </c>
      <c r="M932" s="26" t="s">
        <v>4547</v>
      </c>
      <c r="N932" s="26">
        <v>1949000</v>
      </c>
      <c r="O932" s="7">
        <f t="shared" si="42"/>
        <v>5847000</v>
      </c>
      <c r="P932" s="52">
        <v>0.08</v>
      </c>
      <c r="Q932" s="7">
        <f t="shared" si="43"/>
        <v>467760</v>
      </c>
      <c r="R932" s="7">
        <f t="shared" si="44"/>
        <v>6314760</v>
      </c>
      <c r="S932" s="23" t="s">
        <v>4589</v>
      </c>
      <c r="T932" s="23"/>
      <c r="U932" s="23"/>
      <c r="V932" s="23"/>
      <c r="W932" s="74"/>
    </row>
    <row r="933" spans="1:23" x14ac:dyDescent="0.25">
      <c r="A933" s="81">
        <v>45292</v>
      </c>
      <c r="B933" s="6" t="s">
        <v>2710</v>
      </c>
      <c r="C933" s="100" t="s">
        <v>5446</v>
      </c>
      <c r="D933" s="21" t="s">
        <v>4952</v>
      </c>
      <c r="E933" s="23" t="s">
        <v>78</v>
      </c>
      <c r="F933" s="27" t="str">
        <f>IF(E933="","",INDEX(DM_HANG_HOA!B:B,MATCH(E933,DM_HANG_HOA!A:A,0)))</f>
        <v>Bass FCO</v>
      </c>
      <c r="G933" s="26" t="s">
        <v>5250</v>
      </c>
      <c r="H933" s="27" t="str">
        <f>IF(G933="","",INDEX(DM_DOI_TUONG!C:C,MATCH(G933,DM_DOI_TUONG!B:B,0)))</f>
        <v>Công Ty TNHH  Sản Xuất Thương Mại Vân Phúc</v>
      </c>
      <c r="I933" s="69" t="str">
        <f>IFERROR(INDEX(DM_NGHIEP_VU!D:D,MATCH(J933&amp;K933,DM_NGHIEP_VU!G:G,0)),"")</f>
        <v>Xuất kho - xuất bán ghi nhận doanh thu</v>
      </c>
      <c r="J933" s="29" t="s">
        <v>4492</v>
      </c>
      <c r="K933" s="29" t="s">
        <v>4977</v>
      </c>
      <c r="L933" s="26">
        <v>3</v>
      </c>
      <c r="M933" s="26" t="s">
        <v>4547</v>
      </c>
      <c r="N933" s="26">
        <v>0</v>
      </c>
      <c r="O933" s="7">
        <f t="shared" ref="O933:O996" si="45">+L933*N933</f>
        <v>0</v>
      </c>
      <c r="P933" s="52">
        <v>0.08</v>
      </c>
      <c r="Q933" s="7">
        <f t="shared" ref="Q933:Q996" si="46">+O933*P933</f>
        <v>0</v>
      </c>
      <c r="R933" s="7">
        <f t="shared" ref="R933:R996" si="47">+O933+Q933</f>
        <v>0</v>
      </c>
      <c r="S933" s="23" t="s">
        <v>4589</v>
      </c>
      <c r="T933" s="23"/>
      <c r="U933" s="23"/>
      <c r="V933" s="23"/>
      <c r="W933" s="74"/>
    </row>
    <row r="934" spans="1:23" x14ac:dyDescent="0.25">
      <c r="A934" s="81">
        <v>45292</v>
      </c>
      <c r="B934" s="6" t="s">
        <v>2710</v>
      </c>
      <c r="C934" s="100" t="s">
        <v>5446</v>
      </c>
      <c r="D934" s="21" t="s">
        <v>4952</v>
      </c>
      <c r="E934" s="23" t="s">
        <v>2535</v>
      </c>
      <c r="F934" s="27" t="str">
        <f>IF(E934="","",INDEX(DM_HANG_HOA!B:B,MATCH(E934,DM_HANG_HOA!A:A,0)))</f>
        <v>Giáp buộc đầu sứ đơn composite PTT1202-C, đường kính cáp 18,5 ÷ 23,4mm (35-50mm2)</v>
      </c>
      <c r="G934" s="26" t="s">
        <v>5250</v>
      </c>
      <c r="H934" s="27" t="str">
        <f>IF(G934="","",INDEX(DM_DOI_TUONG!C:C,MATCH(G934,DM_DOI_TUONG!B:B,0)))</f>
        <v>Công Ty TNHH  Sản Xuất Thương Mại Vân Phúc</v>
      </c>
      <c r="I934" s="69" t="str">
        <f>IFERROR(INDEX(DM_NGHIEP_VU!D:D,MATCH(J934&amp;K934,DM_NGHIEP_VU!G:G,0)),"")</f>
        <v>Xuất kho - xuất bán ghi nhận doanh thu</v>
      </c>
      <c r="J934" s="29" t="s">
        <v>4492</v>
      </c>
      <c r="K934" s="29" t="s">
        <v>4977</v>
      </c>
      <c r="L934" s="26">
        <v>50</v>
      </c>
      <c r="M934" s="26" t="s">
        <v>4547</v>
      </c>
      <c r="N934" s="26">
        <v>31900</v>
      </c>
      <c r="O934" s="7">
        <f t="shared" si="45"/>
        <v>1595000</v>
      </c>
      <c r="P934" s="52">
        <v>0.08</v>
      </c>
      <c r="Q934" s="7">
        <f t="shared" si="46"/>
        <v>127600</v>
      </c>
      <c r="R934" s="7">
        <f t="shared" si="47"/>
        <v>1722600</v>
      </c>
      <c r="S934" s="23" t="s">
        <v>4589</v>
      </c>
      <c r="T934" s="23"/>
      <c r="U934" s="23"/>
      <c r="V934" s="23"/>
      <c r="W934" s="74"/>
    </row>
    <row r="935" spans="1:23" x14ac:dyDescent="0.25">
      <c r="A935" s="81">
        <v>45292</v>
      </c>
      <c r="B935" s="6" t="s">
        <v>2710</v>
      </c>
      <c r="C935" s="100" t="s">
        <v>5446</v>
      </c>
      <c r="D935" s="21" t="s">
        <v>4952</v>
      </c>
      <c r="E935" s="23" t="s">
        <v>2537</v>
      </c>
      <c r="F935" s="27" t="str">
        <f>IF(E935="","",INDEX(DM_HANG_HOA!B:B,MATCH(E935,DM_HANG_HOA!A:A,0)))</f>
        <v>Giáp buộc đầu sứ đơn composite PTT1204-C, đường kính cáp 27,9 ÷ 30,9mm (120-150mm2)</v>
      </c>
      <c r="G935" s="26" t="s">
        <v>5250</v>
      </c>
      <c r="H935" s="27" t="str">
        <f>IF(G935="","",INDEX(DM_DOI_TUONG!C:C,MATCH(G935,DM_DOI_TUONG!B:B,0)))</f>
        <v>Công Ty TNHH  Sản Xuất Thương Mại Vân Phúc</v>
      </c>
      <c r="I935" s="69" t="str">
        <f>IFERROR(INDEX(DM_NGHIEP_VU!D:D,MATCH(J935&amp;K935,DM_NGHIEP_VU!G:G,0)),"")</f>
        <v>Xuất kho - xuất bán ghi nhận doanh thu</v>
      </c>
      <c r="J935" s="29" t="s">
        <v>4492</v>
      </c>
      <c r="K935" s="29" t="s">
        <v>4977</v>
      </c>
      <c r="L935" s="26">
        <v>50</v>
      </c>
      <c r="M935" s="26" t="s">
        <v>4547</v>
      </c>
      <c r="N935" s="26">
        <v>38600</v>
      </c>
      <c r="O935" s="7">
        <f t="shared" si="45"/>
        <v>1930000</v>
      </c>
      <c r="P935" s="52">
        <v>0.08</v>
      </c>
      <c r="Q935" s="7">
        <f t="shared" si="46"/>
        <v>154400</v>
      </c>
      <c r="R935" s="7">
        <f t="shared" si="47"/>
        <v>2084400</v>
      </c>
      <c r="S935" s="23" t="s">
        <v>4589</v>
      </c>
      <c r="T935" s="23"/>
      <c r="U935" s="23"/>
      <c r="V935" s="23"/>
      <c r="W935" s="74"/>
    </row>
    <row r="936" spans="1:23" x14ac:dyDescent="0.25">
      <c r="A936" s="81">
        <v>45292</v>
      </c>
      <c r="B936" s="6" t="s">
        <v>2710</v>
      </c>
      <c r="C936" s="100" t="s">
        <v>5446</v>
      </c>
      <c r="D936" s="21" t="s">
        <v>4952</v>
      </c>
      <c r="E936" s="23" t="s">
        <v>2559</v>
      </c>
      <c r="F936" s="27" t="str">
        <f>IF(E936="","",INDEX(DM_HANG_HOA!B:B,MATCH(E936,DM_HANG_HOA!A:A,0)))</f>
        <v>Giáp buộc đầu sứ đôi composite PDLT2175-F, đường kính cáp 18,5 ÷ 23,4mm (35-50mm2)</v>
      </c>
      <c r="G936" s="26" t="s">
        <v>5250</v>
      </c>
      <c r="H936" s="27" t="str">
        <f>IF(G936="","",INDEX(DM_DOI_TUONG!C:C,MATCH(G936,DM_DOI_TUONG!B:B,0)))</f>
        <v>Công Ty TNHH  Sản Xuất Thương Mại Vân Phúc</v>
      </c>
      <c r="I936" s="69" t="str">
        <f>IFERROR(INDEX(DM_NGHIEP_VU!D:D,MATCH(J936&amp;K936,DM_NGHIEP_VU!G:G,0)),"")</f>
        <v>Xuất kho - xuất bán ghi nhận doanh thu</v>
      </c>
      <c r="J936" s="29" t="s">
        <v>4492</v>
      </c>
      <c r="K936" s="29" t="s">
        <v>4977</v>
      </c>
      <c r="L936" s="26">
        <v>30</v>
      </c>
      <c r="M936" s="26" t="s">
        <v>4547</v>
      </c>
      <c r="N936" s="26">
        <v>59200</v>
      </c>
      <c r="O936" s="7">
        <f t="shared" si="45"/>
        <v>1776000</v>
      </c>
      <c r="P936" s="52">
        <v>0.08</v>
      </c>
      <c r="Q936" s="7">
        <f t="shared" si="46"/>
        <v>142080</v>
      </c>
      <c r="R936" s="7">
        <f t="shared" si="47"/>
        <v>1918080</v>
      </c>
      <c r="S936" s="23" t="s">
        <v>4589</v>
      </c>
      <c r="T936" s="23"/>
      <c r="U936" s="23"/>
      <c r="V936" s="23"/>
      <c r="W936" s="74"/>
    </row>
    <row r="937" spans="1:23" x14ac:dyDescent="0.25">
      <c r="A937" s="81">
        <v>45292</v>
      </c>
      <c r="B937" s="6" t="s">
        <v>2710</v>
      </c>
      <c r="C937" s="100" t="s">
        <v>5447</v>
      </c>
      <c r="D937" s="21" t="s">
        <v>4953</v>
      </c>
      <c r="E937" s="23" t="s">
        <v>1215</v>
      </c>
      <c r="F937" s="27" t="str">
        <f>IF(E937="","",INDEX(DM_HANG_HOA!B:B,MATCH(E937,DM_HANG_HOA!A:A,0)))</f>
        <v>Nối ép đồng nhôm WR-279</v>
      </c>
      <c r="G937" s="26" t="s">
        <v>5245</v>
      </c>
      <c r="H937" s="27" t="str">
        <f>IF(G937="","",INDEX(DM_DOI_TUONG!C:C,MATCH(G937,DM_DOI_TUONG!B:B,0)))</f>
        <v>Công Ty TNHH Sản Xuất Thương Mại  Điện Sài Gòn TTL</v>
      </c>
      <c r="I937" s="69" t="str">
        <f>IFERROR(INDEX(DM_NGHIEP_VU!D:D,MATCH(J937&amp;K937,DM_NGHIEP_VU!G:G,0)),"")</f>
        <v>Xuất kho - xuất bán ghi nhận doanh thu</v>
      </c>
      <c r="J937" s="29" t="s">
        <v>4492</v>
      </c>
      <c r="K937" s="29" t="s">
        <v>4977</v>
      </c>
      <c r="L937" s="26">
        <v>50</v>
      </c>
      <c r="M937" s="26" t="s">
        <v>4547</v>
      </c>
      <c r="N937" s="26">
        <v>13500</v>
      </c>
      <c r="O937" s="7">
        <f t="shared" si="45"/>
        <v>675000</v>
      </c>
      <c r="P937" s="52">
        <v>0.1</v>
      </c>
      <c r="Q937" s="7">
        <f t="shared" si="46"/>
        <v>67500</v>
      </c>
      <c r="R937" s="7">
        <f t="shared" si="47"/>
        <v>742500</v>
      </c>
      <c r="S937" s="23" t="s">
        <v>4590</v>
      </c>
      <c r="T937" s="23"/>
      <c r="U937" s="23"/>
      <c r="V937" s="23"/>
      <c r="W937" s="74"/>
    </row>
    <row r="938" spans="1:23" x14ac:dyDescent="0.25">
      <c r="A938" s="81">
        <v>45292</v>
      </c>
      <c r="B938" s="6" t="s">
        <v>2710</v>
      </c>
      <c r="C938" s="100" t="s">
        <v>5447</v>
      </c>
      <c r="D938" s="21" t="s">
        <v>4953</v>
      </c>
      <c r="E938" s="23" t="s">
        <v>2298</v>
      </c>
      <c r="F938" s="27" t="str">
        <f>IF(E938="","",INDEX(DM_HANG_HOA!B:B,MATCH(E938,DM_HANG_HOA!A:A,0)))</f>
        <v>Nối ép đồng nhôm WR-419</v>
      </c>
      <c r="G938" s="26" t="s">
        <v>5245</v>
      </c>
      <c r="H938" s="27" t="str">
        <f>IF(G938="","",INDEX(DM_DOI_TUONG!C:C,MATCH(G938,DM_DOI_TUONG!B:B,0)))</f>
        <v>Công Ty TNHH Sản Xuất Thương Mại  Điện Sài Gòn TTL</v>
      </c>
      <c r="I938" s="69" t="str">
        <f>IFERROR(INDEX(DM_NGHIEP_VU!D:D,MATCH(J938&amp;K938,DM_NGHIEP_VU!G:G,0)),"")</f>
        <v>Xuất kho - xuất bán ghi nhận doanh thu</v>
      </c>
      <c r="J938" s="29" t="s">
        <v>4492</v>
      </c>
      <c r="K938" s="29" t="s">
        <v>4977</v>
      </c>
      <c r="L938" s="26">
        <v>100</v>
      </c>
      <c r="M938" s="26" t="s">
        <v>4547</v>
      </c>
      <c r="N938" s="26">
        <v>17800</v>
      </c>
      <c r="O938" s="7">
        <f t="shared" si="45"/>
        <v>1780000</v>
      </c>
      <c r="P938" s="52">
        <v>0.1</v>
      </c>
      <c r="Q938" s="7">
        <f t="shared" si="46"/>
        <v>178000</v>
      </c>
      <c r="R938" s="7">
        <f t="shared" si="47"/>
        <v>1958000</v>
      </c>
      <c r="S938" s="23" t="s">
        <v>4590</v>
      </c>
      <c r="T938" s="23"/>
      <c r="U938" s="23"/>
      <c r="V938" s="23"/>
      <c r="W938" s="74"/>
    </row>
    <row r="939" spans="1:23" x14ac:dyDescent="0.25">
      <c r="A939" s="81">
        <v>45292</v>
      </c>
      <c r="B939" s="6" t="s">
        <v>2710</v>
      </c>
      <c r="C939" s="100" t="s">
        <v>5448</v>
      </c>
      <c r="D939" s="21" t="s">
        <v>4953</v>
      </c>
      <c r="E939" s="23" t="s">
        <v>1169</v>
      </c>
      <c r="F939" s="27" t="str">
        <f>IF(E939="","",INDEX(DM_HANG_HOA!B:B,MATCH(E939,DM_HANG_HOA!A:A,0)))</f>
        <v>Cosse ép Cu-Al  240mm2-2N-TA dài 160mm chiều dài ép dây 58mm</v>
      </c>
      <c r="G939" s="26" t="s">
        <v>5245</v>
      </c>
      <c r="H939" s="27" t="str">
        <f>IF(G939="","",INDEX(DM_DOI_TUONG!C:C,MATCH(G939,DM_DOI_TUONG!B:B,0)))</f>
        <v>Công Ty TNHH Sản Xuất Thương Mại  Điện Sài Gòn TTL</v>
      </c>
      <c r="I939" s="69" t="str">
        <f>IFERROR(INDEX(DM_NGHIEP_VU!D:D,MATCH(J939&amp;K939,DM_NGHIEP_VU!G:G,0)),"")</f>
        <v>Xuất kho - xuất bán ghi nhận doanh thu</v>
      </c>
      <c r="J939" s="29" t="s">
        <v>4492</v>
      </c>
      <c r="K939" s="29" t="s">
        <v>4977</v>
      </c>
      <c r="L939" s="26">
        <v>24</v>
      </c>
      <c r="M939" s="26" t="s">
        <v>4547</v>
      </c>
      <c r="N939" s="26">
        <v>189300</v>
      </c>
      <c r="O939" s="7">
        <f t="shared" si="45"/>
        <v>4543200</v>
      </c>
      <c r="P939" s="52">
        <v>0.1</v>
      </c>
      <c r="Q939" s="7">
        <f t="shared" si="46"/>
        <v>454320</v>
      </c>
      <c r="R939" s="7">
        <f t="shared" si="47"/>
        <v>4997520</v>
      </c>
      <c r="S939" s="23" t="s">
        <v>4591</v>
      </c>
      <c r="T939" s="23"/>
      <c r="U939" s="23"/>
      <c r="V939" s="23"/>
      <c r="W939" s="74"/>
    </row>
    <row r="940" spans="1:23" x14ac:dyDescent="0.25">
      <c r="A940" s="81">
        <v>45292</v>
      </c>
      <c r="B940" s="6" t="s">
        <v>2710</v>
      </c>
      <c r="C940" s="100" t="s">
        <v>5449</v>
      </c>
      <c r="D940" s="21" t="s">
        <v>4953</v>
      </c>
      <c r="E940" s="23" t="s">
        <v>501</v>
      </c>
      <c r="F940" s="27" t="str">
        <f>IF(E940="","",INDEX(DM_HANG_HOA!B:B,MATCH(E940,DM_HANG_HOA!A:A,0)))</f>
        <v>MCCB 3P, 400V,   80A, 70KA</v>
      </c>
      <c r="G940" s="26" t="s">
        <v>5245</v>
      </c>
      <c r="H940" s="27" t="str">
        <f>IF(G940="","",INDEX(DM_DOI_TUONG!C:C,MATCH(G940,DM_DOI_TUONG!B:B,0)))</f>
        <v>Công Ty TNHH Sản Xuất Thương Mại  Điện Sài Gòn TTL</v>
      </c>
      <c r="I940" s="69" t="str">
        <f>IFERROR(INDEX(DM_NGHIEP_VU!D:D,MATCH(J940&amp;K940,DM_NGHIEP_VU!G:G,0)),"")</f>
        <v>Xuất kho - xuất bán ghi nhận doanh thu</v>
      </c>
      <c r="J940" s="29" t="s">
        <v>4492</v>
      </c>
      <c r="K940" s="29" t="s">
        <v>4977</v>
      </c>
      <c r="L940" s="26">
        <v>1</v>
      </c>
      <c r="M940" s="26" t="s">
        <v>4547</v>
      </c>
      <c r="N940" s="26">
        <v>1420600</v>
      </c>
      <c r="O940" s="7">
        <f t="shared" si="45"/>
        <v>1420600</v>
      </c>
      <c r="P940" s="52">
        <v>0.08</v>
      </c>
      <c r="Q940" s="7">
        <f t="shared" si="46"/>
        <v>113648</v>
      </c>
      <c r="R940" s="7">
        <f t="shared" si="47"/>
        <v>1534248</v>
      </c>
      <c r="S940" s="23" t="s">
        <v>4592</v>
      </c>
      <c r="T940" s="23"/>
      <c r="U940" s="23"/>
      <c r="V940" s="23"/>
      <c r="W940" s="74"/>
    </row>
    <row r="941" spans="1:23" x14ac:dyDescent="0.25">
      <c r="A941" s="81">
        <v>45292</v>
      </c>
      <c r="B941" s="6" t="s">
        <v>2710</v>
      </c>
      <c r="C941" s="100" t="s">
        <v>5449</v>
      </c>
      <c r="D941" s="21" t="s">
        <v>4953</v>
      </c>
      <c r="E941" s="23" t="s">
        <v>502</v>
      </c>
      <c r="F941" s="27" t="str">
        <f>IF(E941="","",INDEX(DM_HANG_HOA!B:B,MATCH(E941,DM_HANG_HOA!A:A,0)))</f>
        <v>MCCB 3P, 400V, 100A, 70KA</v>
      </c>
      <c r="G941" s="26" t="s">
        <v>5245</v>
      </c>
      <c r="H941" s="27" t="str">
        <f>IF(G941="","",INDEX(DM_DOI_TUONG!C:C,MATCH(G941,DM_DOI_TUONG!B:B,0)))</f>
        <v>Công Ty TNHH Sản Xuất Thương Mại  Điện Sài Gòn TTL</v>
      </c>
      <c r="I941" s="69" t="str">
        <f>IFERROR(INDEX(DM_NGHIEP_VU!D:D,MATCH(J941&amp;K941,DM_NGHIEP_VU!G:G,0)),"")</f>
        <v>Xuất kho - xuất bán ghi nhận doanh thu</v>
      </c>
      <c r="J941" s="29" t="s">
        <v>4492</v>
      </c>
      <c r="K941" s="29" t="s">
        <v>4977</v>
      </c>
      <c r="L941" s="26">
        <v>9</v>
      </c>
      <c r="M941" s="26" t="s">
        <v>4547</v>
      </c>
      <c r="N941" s="26">
        <v>1420000</v>
      </c>
      <c r="O941" s="7">
        <f t="shared" si="45"/>
        <v>12780000</v>
      </c>
      <c r="P941" s="52">
        <v>0.08</v>
      </c>
      <c r="Q941" s="7">
        <f t="shared" si="46"/>
        <v>1022400</v>
      </c>
      <c r="R941" s="7">
        <f t="shared" si="47"/>
        <v>13802400</v>
      </c>
      <c r="S941" s="23" t="s">
        <v>4592</v>
      </c>
      <c r="T941" s="23"/>
      <c r="U941" s="23"/>
      <c r="V941" s="23"/>
      <c r="W941" s="74"/>
    </row>
    <row r="942" spans="1:23" x14ac:dyDescent="0.25">
      <c r="A942" s="81">
        <v>45292</v>
      </c>
      <c r="B942" s="6" t="s">
        <v>2710</v>
      </c>
      <c r="C942" s="100" t="s">
        <v>5449</v>
      </c>
      <c r="D942" s="21" t="s">
        <v>4953</v>
      </c>
      <c r="E942" s="23" t="s">
        <v>503</v>
      </c>
      <c r="F942" s="27" t="str">
        <f>IF(E942="","",INDEX(DM_HANG_HOA!B:B,MATCH(E942,DM_HANG_HOA!A:A,0)))</f>
        <v>MCCB 3P, 400V, 125A, 70KA</v>
      </c>
      <c r="G942" s="26" t="s">
        <v>5245</v>
      </c>
      <c r="H942" s="27" t="str">
        <f>IF(G942="","",INDEX(DM_DOI_TUONG!C:C,MATCH(G942,DM_DOI_TUONG!B:B,0)))</f>
        <v>Công Ty TNHH Sản Xuất Thương Mại  Điện Sài Gòn TTL</v>
      </c>
      <c r="I942" s="69" t="str">
        <f>IFERROR(INDEX(DM_NGHIEP_VU!D:D,MATCH(J942&amp;K942,DM_NGHIEP_VU!G:G,0)),"")</f>
        <v>Xuất kho - xuất bán ghi nhận doanh thu</v>
      </c>
      <c r="J942" s="29" t="s">
        <v>4492</v>
      </c>
      <c r="K942" s="29" t="s">
        <v>4977</v>
      </c>
      <c r="L942" s="26">
        <v>28</v>
      </c>
      <c r="M942" s="26" t="s">
        <v>4547</v>
      </c>
      <c r="N942" s="26">
        <v>1622900</v>
      </c>
      <c r="O942" s="7">
        <f t="shared" si="45"/>
        <v>45441200</v>
      </c>
      <c r="P942" s="52">
        <v>0.08</v>
      </c>
      <c r="Q942" s="7">
        <f t="shared" si="46"/>
        <v>3635296</v>
      </c>
      <c r="R942" s="7">
        <f t="shared" si="47"/>
        <v>49076496</v>
      </c>
      <c r="S942" s="23" t="s">
        <v>4592</v>
      </c>
      <c r="T942" s="23"/>
      <c r="U942" s="23"/>
      <c r="V942" s="23"/>
      <c r="W942" s="74"/>
    </row>
    <row r="943" spans="1:23" x14ac:dyDescent="0.25">
      <c r="A943" s="81">
        <v>45292</v>
      </c>
      <c r="B943" s="6" t="s">
        <v>2710</v>
      </c>
      <c r="C943" s="100" t="s">
        <v>5449</v>
      </c>
      <c r="D943" s="21" t="s">
        <v>4953</v>
      </c>
      <c r="E943" s="23" t="s">
        <v>504</v>
      </c>
      <c r="F943" s="27" t="str">
        <f>IF(E943="","",INDEX(DM_HANG_HOA!B:B,MATCH(E943,DM_HANG_HOA!A:A,0)))</f>
        <v>MCCB 3P, 400V, 160A, 70KA</v>
      </c>
      <c r="G943" s="26" t="s">
        <v>5245</v>
      </c>
      <c r="H943" s="27" t="str">
        <f>IF(G943="","",INDEX(DM_DOI_TUONG!C:C,MATCH(G943,DM_DOI_TUONG!B:B,0)))</f>
        <v>Công Ty TNHH Sản Xuất Thương Mại  Điện Sài Gòn TTL</v>
      </c>
      <c r="I943" s="69" t="str">
        <f>IFERROR(INDEX(DM_NGHIEP_VU!D:D,MATCH(J943&amp;K943,DM_NGHIEP_VU!G:G,0)),"")</f>
        <v>Xuất kho - xuất bán ghi nhận doanh thu</v>
      </c>
      <c r="J943" s="29" t="s">
        <v>4492</v>
      </c>
      <c r="K943" s="29" t="s">
        <v>4977</v>
      </c>
      <c r="L943" s="26">
        <v>8</v>
      </c>
      <c r="M943" s="26" t="s">
        <v>4547</v>
      </c>
      <c r="N943" s="26">
        <v>1636400</v>
      </c>
      <c r="O943" s="7">
        <f t="shared" si="45"/>
        <v>13091200</v>
      </c>
      <c r="P943" s="52">
        <v>0.08</v>
      </c>
      <c r="Q943" s="7">
        <f t="shared" si="46"/>
        <v>1047296</v>
      </c>
      <c r="R943" s="7">
        <f t="shared" si="47"/>
        <v>14138496</v>
      </c>
      <c r="S943" s="23" t="s">
        <v>4592</v>
      </c>
      <c r="T943" s="23"/>
      <c r="U943" s="23"/>
      <c r="V943" s="23"/>
      <c r="W943" s="74"/>
    </row>
    <row r="944" spans="1:23" x14ac:dyDescent="0.25">
      <c r="A944" s="81">
        <v>45292</v>
      </c>
      <c r="B944" s="6" t="s">
        <v>2710</v>
      </c>
      <c r="C944" s="100" t="s">
        <v>5449</v>
      </c>
      <c r="D944" s="21" t="s">
        <v>4953</v>
      </c>
      <c r="E944" s="23" t="s">
        <v>505</v>
      </c>
      <c r="F944" s="27" t="str">
        <f>IF(E944="","",INDEX(DM_HANG_HOA!B:B,MATCH(E944,DM_HANG_HOA!A:A,0)))</f>
        <v>MCCB 3P, 400V, 200A, 70KA</v>
      </c>
      <c r="G944" s="26" t="s">
        <v>5245</v>
      </c>
      <c r="H944" s="27" t="str">
        <f>IF(G944="","",INDEX(DM_DOI_TUONG!C:C,MATCH(G944,DM_DOI_TUONG!B:B,0)))</f>
        <v>Công Ty TNHH Sản Xuất Thương Mại  Điện Sài Gòn TTL</v>
      </c>
      <c r="I944" s="69" t="str">
        <f>IFERROR(INDEX(DM_NGHIEP_VU!D:D,MATCH(J944&amp;K944,DM_NGHIEP_VU!G:G,0)),"")</f>
        <v>Xuất kho - xuất bán ghi nhận doanh thu</v>
      </c>
      <c r="J944" s="29" t="s">
        <v>4492</v>
      </c>
      <c r="K944" s="29" t="s">
        <v>4977</v>
      </c>
      <c r="L944" s="26">
        <v>4</v>
      </c>
      <c r="M944" s="26" t="s">
        <v>4547</v>
      </c>
      <c r="N944" s="26">
        <v>1866300</v>
      </c>
      <c r="O944" s="7">
        <f t="shared" si="45"/>
        <v>7465200</v>
      </c>
      <c r="P944" s="52">
        <v>0.08</v>
      </c>
      <c r="Q944" s="7">
        <f t="shared" si="46"/>
        <v>597216</v>
      </c>
      <c r="R944" s="7">
        <f t="shared" si="47"/>
        <v>8062416</v>
      </c>
      <c r="S944" s="23" t="s">
        <v>4592</v>
      </c>
      <c r="T944" s="23"/>
      <c r="U944" s="23"/>
      <c r="V944" s="23"/>
      <c r="W944" s="74"/>
    </row>
    <row r="945" spans="1:23" x14ac:dyDescent="0.25">
      <c r="A945" s="81">
        <v>45292</v>
      </c>
      <c r="B945" s="6" t="s">
        <v>2710</v>
      </c>
      <c r="C945" s="100" t="s">
        <v>5449</v>
      </c>
      <c r="D945" s="21" t="s">
        <v>4953</v>
      </c>
      <c r="E945" s="23" t="s">
        <v>506</v>
      </c>
      <c r="F945" s="27" t="str">
        <f>IF(E945="","",INDEX(DM_HANG_HOA!B:B,MATCH(E945,DM_HANG_HOA!A:A,0)))</f>
        <v>MCCB 3P, 400V, 250A, 70KA</v>
      </c>
      <c r="G945" s="26" t="s">
        <v>5245</v>
      </c>
      <c r="H945" s="27" t="str">
        <f>IF(G945="","",INDEX(DM_DOI_TUONG!C:C,MATCH(G945,DM_DOI_TUONG!B:B,0)))</f>
        <v>Công Ty TNHH Sản Xuất Thương Mại  Điện Sài Gòn TTL</v>
      </c>
      <c r="I945" s="69" t="str">
        <f>IFERROR(INDEX(DM_NGHIEP_VU!D:D,MATCH(J945&amp;K945,DM_NGHIEP_VU!G:G,0)),"")</f>
        <v>Xuất kho - xuất bán ghi nhận doanh thu</v>
      </c>
      <c r="J945" s="29" t="s">
        <v>4492</v>
      </c>
      <c r="K945" s="29" t="s">
        <v>4977</v>
      </c>
      <c r="L945" s="26">
        <v>18</v>
      </c>
      <c r="M945" s="26" t="s">
        <v>4547</v>
      </c>
      <c r="N945" s="26">
        <v>1893400</v>
      </c>
      <c r="O945" s="7">
        <f t="shared" si="45"/>
        <v>34081200</v>
      </c>
      <c r="P945" s="52">
        <v>0.08</v>
      </c>
      <c r="Q945" s="7">
        <f t="shared" si="46"/>
        <v>2726496</v>
      </c>
      <c r="R945" s="7">
        <f t="shared" si="47"/>
        <v>36807696</v>
      </c>
      <c r="S945" s="23" t="s">
        <v>4592</v>
      </c>
      <c r="T945" s="23"/>
      <c r="U945" s="23"/>
      <c r="V945" s="23"/>
      <c r="W945" s="74"/>
    </row>
    <row r="946" spans="1:23" x14ac:dyDescent="0.25">
      <c r="A946" s="81">
        <v>45292</v>
      </c>
      <c r="B946" s="6" t="s">
        <v>2710</v>
      </c>
      <c r="C946" s="100" t="s">
        <v>5449</v>
      </c>
      <c r="D946" s="21" t="s">
        <v>4953</v>
      </c>
      <c r="E946" s="23" t="s">
        <v>508</v>
      </c>
      <c r="F946" s="27" t="str">
        <f>IF(E946="","",INDEX(DM_HANG_HOA!B:B,MATCH(E946,DM_HANG_HOA!A:A,0)))</f>
        <v>MCCB 3P, 400V, 400A, 70KA</v>
      </c>
      <c r="G946" s="26" t="s">
        <v>5245</v>
      </c>
      <c r="H946" s="27" t="str">
        <f>IF(G946="","",INDEX(DM_DOI_TUONG!C:C,MATCH(G946,DM_DOI_TUONG!B:B,0)))</f>
        <v>Công Ty TNHH Sản Xuất Thương Mại  Điện Sài Gòn TTL</v>
      </c>
      <c r="I946" s="69" t="str">
        <f>IFERROR(INDEX(DM_NGHIEP_VU!D:D,MATCH(J946&amp;K946,DM_NGHIEP_VU!G:G,0)),"")</f>
        <v>Xuất kho - xuất bán ghi nhận doanh thu</v>
      </c>
      <c r="J946" s="29" t="s">
        <v>4492</v>
      </c>
      <c r="K946" s="29" t="s">
        <v>4977</v>
      </c>
      <c r="L946" s="26">
        <v>3</v>
      </c>
      <c r="M946" s="26" t="s">
        <v>4547</v>
      </c>
      <c r="N946" s="26">
        <v>7100100</v>
      </c>
      <c r="O946" s="7">
        <f t="shared" si="45"/>
        <v>21300300</v>
      </c>
      <c r="P946" s="52">
        <v>0.08</v>
      </c>
      <c r="Q946" s="7">
        <f t="shared" si="46"/>
        <v>1704024</v>
      </c>
      <c r="R946" s="7">
        <f t="shared" si="47"/>
        <v>23004324</v>
      </c>
      <c r="S946" s="23" t="s">
        <v>4592</v>
      </c>
      <c r="T946" s="23"/>
      <c r="U946" s="23"/>
      <c r="V946" s="23"/>
      <c r="W946" s="74"/>
    </row>
    <row r="947" spans="1:23" x14ac:dyDescent="0.25">
      <c r="A947" s="81">
        <v>45292</v>
      </c>
      <c r="B947" s="6" t="s">
        <v>2710</v>
      </c>
      <c r="C947" s="100" t="s">
        <v>5449</v>
      </c>
      <c r="D947" s="21" t="s">
        <v>4953</v>
      </c>
      <c r="E947" s="23" t="s">
        <v>510</v>
      </c>
      <c r="F947" s="27" t="str">
        <f>IF(E947="","",INDEX(DM_HANG_HOA!B:B,MATCH(E947,DM_HANG_HOA!A:A,0)))</f>
        <v>MCCB 3P, 400V, 630A, 70KA</v>
      </c>
      <c r="G947" s="26" t="s">
        <v>5245</v>
      </c>
      <c r="H947" s="27" t="str">
        <f>IF(G947="","",INDEX(DM_DOI_TUONG!C:C,MATCH(G947,DM_DOI_TUONG!B:B,0)))</f>
        <v>Công Ty TNHH Sản Xuất Thương Mại  Điện Sài Gòn TTL</v>
      </c>
      <c r="I947" s="69" t="str">
        <f>IFERROR(INDEX(DM_NGHIEP_VU!D:D,MATCH(J947&amp;K947,DM_NGHIEP_VU!G:G,0)),"")</f>
        <v>Xuất kho - xuất bán ghi nhận doanh thu</v>
      </c>
      <c r="J947" s="29" t="s">
        <v>4492</v>
      </c>
      <c r="K947" s="29" t="s">
        <v>4977</v>
      </c>
      <c r="L947" s="26">
        <v>1</v>
      </c>
      <c r="M947" s="26" t="s">
        <v>4547</v>
      </c>
      <c r="N947" s="26">
        <v>7303000</v>
      </c>
      <c r="O947" s="7">
        <f t="shared" si="45"/>
        <v>7303000</v>
      </c>
      <c r="P947" s="52">
        <v>0.08</v>
      </c>
      <c r="Q947" s="7">
        <f t="shared" si="46"/>
        <v>584240</v>
      </c>
      <c r="R947" s="7">
        <f t="shared" si="47"/>
        <v>7887240</v>
      </c>
      <c r="S947" s="23" t="s">
        <v>4592</v>
      </c>
      <c r="T947" s="23"/>
      <c r="U947" s="23"/>
      <c r="V947" s="23"/>
      <c r="W947" s="74"/>
    </row>
    <row r="948" spans="1:23" x14ac:dyDescent="0.25">
      <c r="A948" s="81">
        <v>45292</v>
      </c>
      <c r="B948" s="6" t="s">
        <v>2710</v>
      </c>
      <c r="C948" s="100" t="s">
        <v>5450</v>
      </c>
      <c r="D948" s="21" t="s">
        <v>4953</v>
      </c>
      <c r="E948" s="23" t="s">
        <v>904</v>
      </c>
      <c r="F948" s="27" t="str">
        <f>IF(E948="","",INDEX(DM_HANG_HOA!B:B,MATCH(E948,DM_HANG_HOA!A:A,0)))</f>
        <v>Dây đai inox 20 x 0.4mm, 50 mét</v>
      </c>
      <c r="G948" s="26" t="s">
        <v>5245</v>
      </c>
      <c r="H948" s="27" t="str">
        <f>IF(G948="","",INDEX(DM_DOI_TUONG!C:C,MATCH(G948,DM_DOI_TUONG!B:B,0)))</f>
        <v>Công Ty TNHH Sản Xuất Thương Mại  Điện Sài Gòn TTL</v>
      </c>
      <c r="I948" s="69" t="str">
        <f>IFERROR(INDEX(DM_NGHIEP_VU!D:D,MATCH(J948&amp;K948,DM_NGHIEP_VU!G:G,0)),"")</f>
        <v>Xuất kho - xuất bán ghi nhận doanh thu</v>
      </c>
      <c r="J948" s="29" t="s">
        <v>4492</v>
      </c>
      <c r="K948" s="29" t="s">
        <v>4977</v>
      </c>
      <c r="L948" s="26">
        <v>40</v>
      </c>
      <c r="M948" s="26" t="s">
        <v>4547</v>
      </c>
      <c r="N948" s="26">
        <v>298100</v>
      </c>
      <c r="O948" s="7">
        <f t="shared" si="45"/>
        <v>11924000</v>
      </c>
      <c r="P948" s="52">
        <v>0.1</v>
      </c>
      <c r="Q948" s="7">
        <f t="shared" si="46"/>
        <v>1192400</v>
      </c>
      <c r="R948" s="7">
        <f t="shared" si="47"/>
        <v>13116400</v>
      </c>
      <c r="S948" s="23" t="s">
        <v>4593</v>
      </c>
      <c r="T948" s="23"/>
      <c r="U948" s="23"/>
      <c r="V948" s="23"/>
      <c r="W948" s="74"/>
    </row>
    <row r="949" spans="1:23" x14ac:dyDescent="0.25">
      <c r="A949" s="81">
        <v>45293</v>
      </c>
      <c r="B949" s="6" t="s">
        <v>2710</v>
      </c>
      <c r="C949" s="100" t="s">
        <v>5451</v>
      </c>
      <c r="D949" s="21" t="s">
        <v>4555</v>
      </c>
      <c r="E949" s="23" t="s">
        <v>77</v>
      </c>
      <c r="F949" s="27" t="str">
        <f>IF(E949="","",INDEX(DM_HANG_HOA!B:B,MATCH(E949,DM_HANG_HOA!A:A,0)))</f>
        <v>LBFCO 200A - 27KV-150KV BIL - Polymer (không bass)</v>
      </c>
      <c r="G949" s="26" t="s">
        <v>5251</v>
      </c>
      <c r="H949" s="27" t="str">
        <f>IF(G949="","",INDEX(DM_DOI_TUONG!C:C,MATCH(G949,DM_DOI_TUONG!B:B,0)))</f>
        <v>Anh Thành - Minh Phụng</v>
      </c>
      <c r="I949" s="69" t="str">
        <f>IFERROR(INDEX(DM_NGHIEP_VU!D:D,MATCH(J949&amp;K949,DM_NGHIEP_VU!G:G,0)),"")</f>
        <v>Xuất kho - xuất bán ghi nhận doanh thu</v>
      </c>
      <c r="J949" s="29" t="s">
        <v>4492</v>
      </c>
      <c r="K949" s="29" t="s">
        <v>4977</v>
      </c>
      <c r="L949" s="26">
        <v>3</v>
      </c>
      <c r="M949" s="26" t="s">
        <v>4547</v>
      </c>
      <c r="N949" s="26">
        <v>2083333</v>
      </c>
      <c r="O949" s="7">
        <f t="shared" si="45"/>
        <v>6249999</v>
      </c>
      <c r="P949" s="52">
        <v>0.08</v>
      </c>
      <c r="Q949" s="7">
        <f t="shared" si="46"/>
        <v>499999.92</v>
      </c>
      <c r="R949" s="7">
        <f t="shared" si="47"/>
        <v>6749998.9199999999</v>
      </c>
      <c r="S949" s="23" t="s">
        <v>4594</v>
      </c>
      <c r="T949" s="23"/>
      <c r="U949" s="23"/>
      <c r="V949" s="23"/>
      <c r="W949" s="74"/>
    </row>
    <row r="950" spans="1:23" x14ac:dyDescent="0.25">
      <c r="A950" s="81">
        <v>45293</v>
      </c>
      <c r="B950" s="6" t="s">
        <v>2710</v>
      </c>
      <c r="C950" s="100" t="s">
        <v>5451</v>
      </c>
      <c r="D950" s="21" t="s">
        <v>4555</v>
      </c>
      <c r="E950" s="23" t="s">
        <v>78</v>
      </c>
      <c r="F950" s="27" t="str">
        <f>IF(E950="","",INDEX(DM_HANG_HOA!B:B,MATCH(E950,DM_HANG_HOA!A:A,0)))</f>
        <v>Bass FCO</v>
      </c>
      <c r="G950" s="26" t="s">
        <v>5251</v>
      </c>
      <c r="H950" s="27" t="str">
        <f>IF(G950="","",INDEX(DM_DOI_TUONG!C:C,MATCH(G950,DM_DOI_TUONG!B:B,0)))</f>
        <v>Anh Thành - Minh Phụng</v>
      </c>
      <c r="I950" s="69" t="str">
        <f>IFERROR(INDEX(DM_NGHIEP_VU!D:D,MATCH(J950&amp;K950,DM_NGHIEP_VU!G:G,0)),"")</f>
        <v>Xuất kho - xuất bán ghi nhận doanh thu</v>
      </c>
      <c r="J950" s="29" t="s">
        <v>4492</v>
      </c>
      <c r="K950" s="29" t="s">
        <v>4977</v>
      </c>
      <c r="L950" s="26">
        <v>3</v>
      </c>
      <c r="M950" s="26" t="s">
        <v>4547</v>
      </c>
      <c r="N950" s="26">
        <v>0</v>
      </c>
      <c r="O950" s="7">
        <f t="shared" si="45"/>
        <v>0</v>
      </c>
      <c r="P950" s="52">
        <v>0.08</v>
      </c>
      <c r="Q950" s="7">
        <f t="shared" si="46"/>
        <v>0</v>
      </c>
      <c r="R950" s="7">
        <f t="shared" si="47"/>
        <v>0</v>
      </c>
      <c r="S950" s="23" t="s">
        <v>4594</v>
      </c>
      <c r="T950" s="23"/>
      <c r="U950" s="23"/>
      <c r="V950" s="23"/>
      <c r="W950" s="74"/>
    </row>
    <row r="951" spans="1:23" x14ac:dyDescent="0.25">
      <c r="A951" s="81">
        <v>45293</v>
      </c>
      <c r="B951" s="6" t="s">
        <v>2710</v>
      </c>
      <c r="C951" s="100" t="s">
        <v>5452</v>
      </c>
      <c r="D951" s="21" t="s">
        <v>4555</v>
      </c>
      <c r="E951" s="23" t="s">
        <v>460</v>
      </c>
      <c r="F951" s="27" t="str">
        <f>IF(E951="","",INDEX(DM_HANG_HOA!B:B,MATCH(E951,DM_HANG_HOA!A:A,0)))</f>
        <v xml:space="preserve">MCB   2 pha 32A  - 6KA -TA </v>
      </c>
      <c r="G951" s="26" t="s">
        <v>5252</v>
      </c>
      <c r="H951" s="27" t="str">
        <f>IF(G951="","",INDEX(DM_DOI_TUONG!C:C,MATCH(G951,DM_DOI_TUONG!B:B,0)))</f>
        <v>Cửa Hàng Ngọc Thì</v>
      </c>
      <c r="I951" s="69" t="str">
        <f>IFERROR(INDEX(DM_NGHIEP_VU!D:D,MATCH(J951&amp;K951,DM_NGHIEP_VU!G:G,0)),"")</f>
        <v>Xuất kho - xuất bán ghi nhận doanh thu</v>
      </c>
      <c r="J951" s="29" t="s">
        <v>4492</v>
      </c>
      <c r="K951" s="29" t="s">
        <v>4977</v>
      </c>
      <c r="L951" s="26">
        <v>300</v>
      </c>
      <c r="M951" s="26" t="s">
        <v>4547</v>
      </c>
      <c r="N951" s="26">
        <v>64996</v>
      </c>
      <c r="O951" s="7">
        <f t="shared" si="45"/>
        <v>19498800</v>
      </c>
      <c r="P951" s="52">
        <v>0.08</v>
      </c>
      <c r="Q951" s="7">
        <f t="shared" si="46"/>
        <v>1559904</v>
      </c>
      <c r="R951" s="7">
        <f t="shared" si="47"/>
        <v>21058704</v>
      </c>
      <c r="S951" s="23" t="s">
        <v>4595</v>
      </c>
      <c r="T951" s="23"/>
      <c r="U951" s="23"/>
      <c r="V951" s="23"/>
      <c r="W951" s="74"/>
    </row>
    <row r="952" spans="1:23" x14ac:dyDescent="0.25">
      <c r="A952" s="81">
        <v>45293</v>
      </c>
      <c r="B952" s="6" t="s">
        <v>2710</v>
      </c>
      <c r="C952" s="100" t="s">
        <v>5452</v>
      </c>
      <c r="D952" s="21" t="s">
        <v>4555</v>
      </c>
      <c r="E952" s="23" t="s">
        <v>461</v>
      </c>
      <c r="F952" s="27" t="str">
        <f>IF(E952="","",INDEX(DM_HANG_HOA!B:B,MATCH(E952,DM_HANG_HOA!A:A,0)))</f>
        <v xml:space="preserve">MCB   2 pha 40A  - 6KA -TA </v>
      </c>
      <c r="G952" s="26" t="s">
        <v>5252</v>
      </c>
      <c r="H952" s="27" t="str">
        <f>IF(G952="","",INDEX(DM_DOI_TUONG!C:C,MATCH(G952,DM_DOI_TUONG!B:B,0)))</f>
        <v>Cửa Hàng Ngọc Thì</v>
      </c>
      <c r="I952" s="69" t="str">
        <f>IFERROR(INDEX(DM_NGHIEP_VU!D:D,MATCH(J952&amp;K952,DM_NGHIEP_VU!G:G,0)),"")</f>
        <v>Xuất kho - xuất bán ghi nhận doanh thu</v>
      </c>
      <c r="J952" s="29" t="s">
        <v>4492</v>
      </c>
      <c r="K952" s="29" t="s">
        <v>4977</v>
      </c>
      <c r="L952" s="26">
        <v>60</v>
      </c>
      <c r="M952" s="26" t="s">
        <v>4547</v>
      </c>
      <c r="N952" s="26">
        <v>77800</v>
      </c>
      <c r="O952" s="7">
        <f t="shared" si="45"/>
        <v>4668000</v>
      </c>
      <c r="P952" s="52">
        <v>0.08</v>
      </c>
      <c r="Q952" s="7">
        <f t="shared" si="46"/>
        <v>373440</v>
      </c>
      <c r="R952" s="7">
        <f t="shared" si="47"/>
        <v>5041440</v>
      </c>
      <c r="S952" s="23" t="s">
        <v>4595</v>
      </c>
      <c r="T952" s="23"/>
      <c r="U952" s="23"/>
      <c r="V952" s="23"/>
      <c r="W952" s="74"/>
    </row>
    <row r="953" spans="1:23" x14ac:dyDescent="0.25">
      <c r="A953" s="81">
        <v>45293</v>
      </c>
      <c r="B953" s="6" t="s">
        <v>2710</v>
      </c>
      <c r="C953" s="100" t="s">
        <v>5452</v>
      </c>
      <c r="D953" s="21" t="s">
        <v>4555</v>
      </c>
      <c r="E953" s="23" t="s">
        <v>463</v>
      </c>
      <c r="F953" s="27" t="str">
        <f>IF(E953="","",INDEX(DM_HANG_HOA!B:B,MATCH(E953,DM_HANG_HOA!A:A,0)))</f>
        <v xml:space="preserve">MCB   2 pha 63A  - 6KA -TA </v>
      </c>
      <c r="G953" s="26" t="s">
        <v>5252</v>
      </c>
      <c r="H953" s="27" t="str">
        <f>IF(G953="","",INDEX(DM_DOI_TUONG!C:C,MATCH(G953,DM_DOI_TUONG!B:B,0)))</f>
        <v>Cửa Hàng Ngọc Thì</v>
      </c>
      <c r="I953" s="69" t="str">
        <f>IFERROR(INDEX(DM_NGHIEP_VU!D:D,MATCH(J953&amp;K953,DM_NGHIEP_VU!G:G,0)),"")</f>
        <v>Xuất kho - xuất bán ghi nhận doanh thu</v>
      </c>
      <c r="J953" s="29" t="s">
        <v>4492</v>
      </c>
      <c r="K953" s="29" t="s">
        <v>4977</v>
      </c>
      <c r="L953" s="26">
        <v>150</v>
      </c>
      <c r="M953" s="26" t="s">
        <v>4547</v>
      </c>
      <c r="N953" s="26">
        <v>80607</v>
      </c>
      <c r="O953" s="7">
        <f t="shared" si="45"/>
        <v>12091050</v>
      </c>
      <c r="P953" s="52">
        <v>0.08</v>
      </c>
      <c r="Q953" s="7">
        <f t="shared" si="46"/>
        <v>967284</v>
      </c>
      <c r="R953" s="7">
        <f t="shared" si="47"/>
        <v>13058334</v>
      </c>
      <c r="S953" s="23" t="s">
        <v>4595</v>
      </c>
      <c r="T953" s="23"/>
      <c r="U953" s="23"/>
      <c r="V953" s="23"/>
      <c r="W953" s="74"/>
    </row>
    <row r="954" spans="1:23" x14ac:dyDescent="0.25">
      <c r="A954" s="81">
        <v>45293</v>
      </c>
      <c r="B954" s="6" t="s">
        <v>2710</v>
      </c>
      <c r="C954" s="100" t="s">
        <v>5452</v>
      </c>
      <c r="D954" s="21" t="s">
        <v>4555</v>
      </c>
      <c r="E954" s="23" t="s">
        <v>453</v>
      </c>
      <c r="F954" s="27" t="str">
        <f>IF(E954="","",INDEX(DM_HANG_HOA!B:B,MATCH(E954,DM_HANG_HOA!A:A,0)))</f>
        <v>MCB   1 pha 32A  - 6KA - TA</v>
      </c>
      <c r="G954" s="26" t="s">
        <v>5252</v>
      </c>
      <c r="H954" s="27" t="str">
        <f>IF(G954="","",INDEX(DM_DOI_TUONG!C:C,MATCH(G954,DM_DOI_TUONG!B:B,0)))</f>
        <v>Cửa Hàng Ngọc Thì</v>
      </c>
      <c r="I954" s="69" t="str">
        <f>IFERROR(INDEX(DM_NGHIEP_VU!D:D,MATCH(J954&amp;K954,DM_NGHIEP_VU!G:G,0)),"")</f>
        <v>Xuất kho - xuất bán ghi nhận doanh thu</v>
      </c>
      <c r="J954" s="29" t="s">
        <v>4492</v>
      </c>
      <c r="K954" s="29" t="s">
        <v>4977</v>
      </c>
      <c r="L954" s="26">
        <v>60</v>
      </c>
      <c r="M954" s="26" t="s">
        <v>4547</v>
      </c>
      <c r="N954" s="26">
        <v>31811</v>
      </c>
      <c r="O954" s="7">
        <f t="shared" si="45"/>
        <v>1908660</v>
      </c>
      <c r="P954" s="52">
        <v>0.08</v>
      </c>
      <c r="Q954" s="7">
        <f t="shared" si="46"/>
        <v>152692.80000000002</v>
      </c>
      <c r="R954" s="7">
        <f t="shared" si="47"/>
        <v>2061352.8</v>
      </c>
      <c r="S954" s="23" t="s">
        <v>4595</v>
      </c>
      <c r="T954" s="23"/>
      <c r="U954" s="23"/>
      <c r="V954" s="23"/>
      <c r="W954" s="74"/>
    </row>
    <row r="955" spans="1:23" x14ac:dyDescent="0.25">
      <c r="A955" s="81">
        <v>45293</v>
      </c>
      <c r="B955" s="6" t="s">
        <v>2710</v>
      </c>
      <c r="C955" s="100" t="s">
        <v>5452</v>
      </c>
      <c r="D955" s="21" t="s">
        <v>4555</v>
      </c>
      <c r="E955" s="23" t="s">
        <v>456</v>
      </c>
      <c r="F955" s="27" t="str">
        <f>IF(E955="","",INDEX(DM_HANG_HOA!B:B,MATCH(E955,DM_HANG_HOA!A:A,0)))</f>
        <v>MCB   1 pha 63A  - 6KA -TA</v>
      </c>
      <c r="G955" s="26" t="s">
        <v>5252</v>
      </c>
      <c r="H955" s="27" t="str">
        <f>IF(G955="","",INDEX(DM_DOI_TUONG!C:C,MATCH(G955,DM_DOI_TUONG!B:B,0)))</f>
        <v>Cửa Hàng Ngọc Thì</v>
      </c>
      <c r="I955" s="69" t="str">
        <f>IFERROR(INDEX(DM_NGHIEP_VU!D:D,MATCH(J955&amp;K955,DM_NGHIEP_VU!G:G,0)),"")</f>
        <v>Xuất kho - xuất bán ghi nhận doanh thu</v>
      </c>
      <c r="J955" s="29" t="s">
        <v>4492</v>
      </c>
      <c r="K955" s="29" t="s">
        <v>4977</v>
      </c>
      <c r="L955" s="26">
        <v>60</v>
      </c>
      <c r="M955" s="26" t="s">
        <v>4547</v>
      </c>
      <c r="N955" s="26">
        <v>41000</v>
      </c>
      <c r="O955" s="7">
        <f t="shared" si="45"/>
        <v>2460000</v>
      </c>
      <c r="P955" s="52">
        <v>0.08</v>
      </c>
      <c r="Q955" s="7">
        <f t="shared" si="46"/>
        <v>196800</v>
      </c>
      <c r="R955" s="7">
        <f t="shared" si="47"/>
        <v>2656800</v>
      </c>
      <c r="S955" s="23" t="s">
        <v>4595</v>
      </c>
      <c r="T955" s="23"/>
      <c r="U955" s="23"/>
      <c r="V955" s="23"/>
      <c r="W955" s="74"/>
    </row>
    <row r="956" spans="1:23" x14ac:dyDescent="0.25">
      <c r="A956" s="81">
        <v>45293</v>
      </c>
      <c r="B956" s="6" t="s">
        <v>2710</v>
      </c>
      <c r="C956" s="100" t="s">
        <v>5452</v>
      </c>
      <c r="D956" s="21" t="s">
        <v>4555</v>
      </c>
      <c r="E956" s="23" t="s">
        <v>457</v>
      </c>
      <c r="F956" s="27" t="str">
        <f>IF(E956="","",INDEX(DM_HANG_HOA!B:B,MATCH(E956,DM_HANG_HOA!A:A,0)))</f>
        <v xml:space="preserve">MCB   2 pha 10A  - 6KA -TA </v>
      </c>
      <c r="G956" s="26" t="s">
        <v>5252</v>
      </c>
      <c r="H956" s="27" t="str">
        <f>IF(G956="","",INDEX(DM_DOI_TUONG!C:C,MATCH(G956,DM_DOI_TUONG!B:B,0)))</f>
        <v>Cửa Hàng Ngọc Thì</v>
      </c>
      <c r="I956" s="69" t="str">
        <f>IFERROR(INDEX(DM_NGHIEP_VU!D:D,MATCH(J956&amp;K956,DM_NGHIEP_VU!G:G,0)),"")</f>
        <v>Xuất kho - xuất bán ghi nhận doanh thu</v>
      </c>
      <c r="J956" s="29" t="s">
        <v>4492</v>
      </c>
      <c r="K956" s="29" t="s">
        <v>4977</v>
      </c>
      <c r="L956" s="26">
        <v>30</v>
      </c>
      <c r="M956" s="26" t="s">
        <v>4547</v>
      </c>
      <c r="N956" s="26">
        <v>60000</v>
      </c>
      <c r="O956" s="7">
        <f t="shared" si="45"/>
        <v>1800000</v>
      </c>
      <c r="P956" s="52">
        <v>0.08</v>
      </c>
      <c r="Q956" s="7">
        <f t="shared" si="46"/>
        <v>144000</v>
      </c>
      <c r="R956" s="7">
        <f t="shared" si="47"/>
        <v>1944000</v>
      </c>
      <c r="S956" s="23" t="s">
        <v>4595</v>
      </c>
      <c r="T956" s="23"/>
      <c r="U956" s="23"/>
      <c r="V956" s="23"/>
      <c r="W956" s="74"/>
    </row>
    <row r="957" spans="1:23" x14ac:dyDescent="0.25">
      <c r="A957" s="81">
        <v>45294</v>
      </c>
      <c r="B957" s="6" t="s">
        <v>2710</v>
      </c>
      <c r="C957" s="100" t="s">
        <v>5453</v>
      </c>
      <c r="D957" s="21" t="s">
        <v>4555</v>
      </c>
      <c r="E957" s="23" t="s">
        <v>84</v>
      </c>
      <c r="F957" s="27" t="str">
        <f>IF(E957="","",INDEX(DM_HANG_HOA!B:B,MATCH(E957,DM_HANG_HOA!A:A,0)))</f>
        <v>Cần   LBFCO   200A - 27KV</v>
      </c>
      <c r="G957" s="26" t="s">
        <v>5245</v>
      </c>
      <c r="H957" s="27" t="str">
        <f>IF(G957="","",INDEX(DM_DOI_TUONG!C:C,MATCH(G957,DM_DOI_TUONG!B:B,0)))</f>
        <v>Công Ty TNHH Sản Xuất Thương Mại  Điện Sài Gòn TTL</v>
      </c>
      <c r="I957" s="69" t="str">
        <f>IFERROR(INDEX(DM_NGHIEP_VU!D:D,MATCH(J957&amp;K957,DM_NGHIEP_VU!G:G,0)),"")</f>
        <v>Xuất kho - xuất bán ghi nhận doanh thu</v>
      </c>
      <c r="J957" s="29" t="s">
        <v>4492</v>
      </c>
      <c r="K957" s="29" t="s">
        <v>4977</v>
      </c>
      <c r="L957" s="26">
        <v>1</v>
      </c>
      <c r="M957" s="26" t="s">
        <v>4547</v>
      </c>
      <c r="N957" s="26">
        <v>1080000</v>
      </c>
      <c r="O957" s="7">
        <f t="shared" si="45"/>
        <v>1080000</v>
      </c>
      <c r="P957" s="52">
        <v>0.08</v>
      </c>
      <c r="Q957" s="7">
        <f t="shared" si="46"/>
        <v>86400</v>
      </c>
      <c r="R957" s="7">
        <f t="shared" si="47"/>
        <v>1166400</v>
      </c>
      <c r="S957" s="23" t="s">
        <v>4596</v>
      </c>
      <c r="T957" s="23"/>
      <c r="U957" s="23"/>
      <c r="V957" s="23"/>
      <c r="W957" s="74"/>
    </row>
    <row r="958" spans="1:23" x14ac:dyDescent="0.25">
      <c r="A958" s="81">
        <v>45294</v>
      </c>
      <c r="B958" s="6" t="s">
        <v>2710</v>
      </c>
      <c r="C958" s="100" t="s">
        <v>5453</v>
      </c>
      <c r="D958" s="21" t="s">
        <v>4555</v>
      </c>
      <c r="E958" s="23" t="s">
        <v>12</v>
      </c>
      <c r="F958" s="27" t="str">
        <f>IF(E958="","",INDEX(DM_HANG_HOA!B:B,MATCH(E958,DM_HANG_HOA!A:A,0)))</f>
        <v>Fuselink 25K - Tuấn Ân</v>
      </c>
      <c r="G958" s="26" t="s">
        <v>5245</v>
      </c>
      <c r="H958" s="27" t="str">
        <f>IF(G958="","",INDEX(DM_DOI_TUONG!C:C,MATCH(G958,DM_DOI_TUONG!B:B,0)))</f>
        <v>Công Ty TNHH Sản Xuất Thương Mại  Điện Sài Gòn TTL</v>
      </c>
      <c r="I958" s="69" t="str">
        <f>IFERROR(INDEX(DM_NGHIEP_VU!D:D,MATCH(J958&amp;K958,DM_NGHIEP_VU!G:G,0)),"")</f>
        <v>Xuất kho - xuất bán ghi nhận doanh thu</v>
      </c>
      <c r="J958" s="29" t="s">
        <v>4492</v>
      </c>
      <c r="K958" s="29" t="s">
        <v>4977</v>
      </c>
      <c r="L958" s="26">
        <v>1</v>
      </c>
      <c r="M958" s="26" t="s">
        <v>4547</v>
      </c>
      <c r="N958" s="26">
        <v>39700</v>
      </c>
      <c r="O958" s="7">
        <f t="shared" si="45"/>
        <v>39700</v>
      </c>
      <c r="P958" s="52">
        <v>0.08</v>
      </c>
      <c r="Q958" s="7">
        <f t="shared" si="46"/>
        <v>3176</v>
      </c>
      <c r="R958" s="7">
        <f t="shared" si="47"/>
        <v>42876</v>
      </c>
      <c r="S958" s="23" t="s">
        <v>4596</v>
      </c>
      <c r="T958" s="23"/>
      <c r="U958" s="23"/>
      <c r="V958" s="23"/>
      <c r="W958" s="74"/>
    </row>
    <row r="959" spans="1:23" x14ac:dyDescent="0.25">
      <c r="A959" s="81">
        <v>45294</v>
      </c>
      <c r="B959" s="6" t="s">
        <v>2710</v>
      </c>
      <c r="C959" s="100" t="s">
        <v>5454</v>
      </c>
      <c r="D959" s="21" t="s">
        <v>4555</v>
      </c>
      <c r="E959" s="23" t="s">
        <v>1324</v>
      </c>
      <c r="F959" s="27" t="str">
        <f>IF(E959="","",INDEX(DM_HANG_HOA!B:B,MATCH(E959,DM_HANG_HOA!A:A,0)))</f>
        <v>Kẹp quai 150-240mm2 loại ty, trung thế</v>
      </c>
      <c r="G959" s="26" t="s">
        <v>5253</v>
      </c>
      <c r="H959" s="27" t="str">
        <f>IF(G959="","",INDEX(DM_DOI_TUONG!C:C,MATCH(G959,DM_DOI_TUONG!B:B,0)))</f>
        <v>Công Ty TNHH Thương Mại Sản Xuất Thiết Bị Điện Á Thành</v>
      </c>
      <c r="I959" s="69" t="str">
        <f>IFERROR(INDEX(DM_NGHIEP_VU!D:D,MATCH(J959&amp;K959,DM_NGHIEP_VU!G:G,0)),"")</f>
        <v>Xuất kho - xuất bán ghi nhận doanh thu</v>
      </c>
      <c r="J959" s="29" t="s">
        <v>4492</v>
      </c>
      <c r="K959" s="29" t="s">
        <v>4977</v>
      </c>
      <c r="L959" s="26">
        <v>4</v>
      </c>
      <c r="M959" s="26" t="s">
        <v>4547</v>
      </c>
      <c r="N959" s="26">
        <v>320000</v>
      </c>
      <c r="O959" s="7">
        <f t="shared" si="45"/>
        <v>1280000</v>
      </c>
      <c r="P959" s="52">
        <v>0.1</v>
      </c>
      <c r="Q959" s="7">
        <f t="shared" si="46"/>
        <v>128000</v>
      </c>
      <c r="R959" s="7">
        <f t="shared" si="47"/>
        <v>1408000</v>
      </c>
      <c r="S959" s="23" t="s">
        <v>4597</v>
      </c>
      <c r="T959" s="23"/>
      <c r="U959" s="23"/>
      <c r="V959" s="23"/>
      <c r="W959" s="74"/>
    </row>
    <row r="960" spans="1:23" x14ac:dyDescent="0.25">
      <c r="A960" s="81">
        <v>45294</v>
      </c>
      <c r="B960" s="6" t="s">
        <v>2710</v>
      </c>
      <c r="C960" s="100" t="s">
        <v>5455</v>
      </c>
      <c r="D960" s="21" t="s">
        <v>4555</v>
      </c>
      <c r="E960" s="23" t="s">
        <v>72</v>
      </c>
      <c r="F960" s="27" t="str">
        <f>IF(E960="","",INDEX(DM_HANG_HOA!B:B,MATCH(E960,DM_HANG_HOA!A:A,0)))</f>
        <v>FCO 100A - 27KV - 150KV BIL - Polymer (không bass)</v>
      </c>
      <c r="G960" s="26" t="s">
        <v>5245</v>
      </c>
      <c r="H960" s="27" t="str">
        <f>IF(G960="","",INDEX(DM_DOI_TUONG!C:C,MATCH(G960,DM_DOI_TUONG!B:B,0)))</f>
        <v>Công Ty TNHH Sản Xuất Thương Mại  Điện Sài Gòn TTL</v>
      </c>
      <c r="I960" s="69" t="str">
        <f>IFERROR(INDEX(DM_NGHIEP_VU!D:D,MATCH(J960&amp;K960,DM_NGHIEP_VU!G:G,0)),"")</f>
        <v>Xuất kho - xuất bán ghi nhận doanh thu</v>
      </c>
      <c r="J960" s="29" t="s">
        <v>4492</v>
      </c>
      <c r="K960" s="29" t="s">
        <v>4977</v>
      </c>
      <c r="L960" s="26">
        <v>14</v>
      </c>
      <c r="M960" s="26" t="s">
        <v>4547</v>
      </c>
      <c r="N960" s="26">
        <v>1384900</v>
      </c>
      <c r="O960" s="7">
        <f t="shared" si="45"/>
        <v>19388600</v>
      </c>
      <c r="P960" s="52">
        <v>0.08</v>
      </c>
      <c r="Q960" s="7">
        <f t="shared" si="46"/>
        <v>1551088</v>
      </c>
      <c r="R960" s="7">
        <f t="shared" si="47"/>
        <v>20939688</v>
      </c>
      <c r="S960" s="23" t="s">
        <v>4598</v>
      </c>
      <c r="T960" s="23"/>
      <c r="U960" s="23"/>
      <c r="V960" s="23"/>
      <c r="W960" s="74"/>
    </row>
    <row r="961" spans="1:23" x14ac:dyDescent="0.25">
      <c r="A961" s="81">
        <v>45294</v>
      </c>
      <c r="B961" s="6" t="s">
        <v>2710</v>
      </c>
      <c r="C961" s="100" t="s">
        <v>5455</v>
      </c>
      <c r="D961" s="21" t="s">
        <v>4555</v>
      </c>
      <c r="E961" s="23" t="s">
        <v>78</v>
      </c>
      <c r="F961" s="27" t="str">
        <f>IF(E961="","",INDEX(DM_HANG_HOA!B:B,MATCH(E961,DM_HANG_HOA!A:A,0)))</f>
        <v>Bass FCO</v>
      </c>
      <c r="G961" s="26" t="s">
        <v>5245</v>
      </c>
      <c r="H961" s="27" t="str">
        <f>IF(G961="","",INDEX(DM_DOI_TUONG!C:C,MATCH(G961,DM_DOI_TUONG!B:B,0)))</f>
        <v>Công Ty TNHH Sản Xuất Thương Mại  Điện Sài Gòn TTL</v>
      </c>
      <c r="I961" s="69" t="str">
        <f>IFERROR(INDEX(DM_NGHIEP_VU!D:D,MATCH(J961&amp;K961,DM_NGHIEP_VU!G:G,0)),"")</f>
        <v>Xuất kho - xuất bán ghi nhận doanh thu</v>
      </c>
      <c r="J961" s="29" t="s">
        <v>4492</v>
      </c>
      <c r="K961" s="29" t="s">
        <v>4977</v>
      </c>
      <c r="L961" s="26">
        <v>14</v>
      </c>
      <c r="M961" s="26" t="s">
        <v>4547</v>
      </c>
      <c r="N961" s="26">
        <v>0</v>
      </c>
      <c r="O961" s="7">
        <f t="shared" si="45"/>
        <v>0</v>
      </c>
      <c r="P961" s="52">
        <v>0.08</v>
      </c>
      <c r="Q961" s="7">
        <f t="shared" si="46"/>
        <v>0</v>
      </c>
      <c r="R961" s="7">
        <f t="shared" si="47"/>
        <v>0</v>
      </c>
      <c r="S961" s="23" t="s">
        <v>4598</v>
      </c>
      <c r="T961" s="23"/>
      <c r="U961" s="23"/>
      <c r="V961" s="23"/>
      <c r="W961" s="74"/>
    </row>
    <row r="962" spans="1:23" x14ac:dyDescent="0.25">
      <c r="A962" s="81">
        <v>45294</v>
      </c>
      <c r="B962" s="6" t="s">
        <v>2710</v>
      </c>
      <c r="C962" s="100" t="s">
        <v>5455</v>
      </c>
      <c r="D962" s="21" t="s">
        <v>4555</v>
      </c>
      <c r="E962" s="23" t="s">
        <v>76</v>
      </c>
      <c r="F962" s="27" t="str">
        <f>IF(E962="","",INDEX(DM_HANG_HOA!B:B,MATCH(E962,DM_HANG_HOA!A:A,0)))</f>
        <v>LBFCO 100A - 27KV-150KV BIL - Polymer (không bass)</v>
      </c>
      <c r="G962" s="26" t="s">
        <v>5245</v>
      </c>
      <c r="H962" s="27" t="str">
        <f>IF(G962="","",INDEX(DM_DOI_TUONG!C:C,MATCH(G962,DM_DOI_TUONG!B:B,0)))</f>
        <v>Công Ty TNHH Sản Xuất Thương Mại  Điện Sài Gòn TTL</v>
      </c>
      <c r="I962" s="69" t="str">
        <f>IFERROR(INDEX(DM_NGHIEP_VU!D:D,MATCH(J962&amp;K962,DM_NGHIEP_VU!G:G,0)),"")</f>
        <v>Xuất kho - xuất bán ghi nhận doanh thu</v>
      </c>
      <c r="J962" s="29" t="s">
        <v>4492</v>
      </c>
      <c r="K962" s="29" t="s">
        <v>4977</v>
      </c>
      <c r="L962" s="26">
        <v>34</v>
      </c>
      <c r="M962" s="26" t="s">
        <v>4547</v>
      </c>
      <c r="N962" s="26">
        <v>1852400</v>
      </c>
      <c r="O962" s="7">
        <f t="shared" si="45"/>
        <v>62981600</v>
      </c>
      <c r="P962" s="52">
        <v>0.08</v>
      </c>
      <c r="Q962" s="7">
        <f t="shared" si="46"/>
        <v>5038528</v>
      </c>
      <c r="R962" s="7">
        <f t="shared" si="47"/>
        <v>68020128</v>
      </c>
      <c r="S962" s="23" t="s">
        <v>4598</v>
      </c>
      <c r="T962" s="23"/>
      <c r="U962" s="23"/>
      <c r="V962" s="23"/>
      <c r="W962" s="74"/>
    </row>
    <row r="963" spans="1:23" x14ac:dyDescent="0.25">
      <c r="A963" s="81">
        <v>45294</v>
      </c>
      <c r="B963" s="6" t="s">
        <v>2710</v>
      </c>
      <c r="C963" s="100" t="s">
        <v>5455</v>
      </c>
      <c r="D963" s="21" t="s">
        <v>4555</v>
      </c>
      <c r="E963" s="23" t="s">
        <v>78</v>
      </c>
      <c r="F963" s="27" t="str">
        <f>IF(E963="","",INDEX(DM_HANG_HOA!B:B,MATCH(E963,DM_HANG_HOA!A:A,0)))</f>
        <v>Bass FCO</v>
      </c>
      <c r="G963" s="26" t="s">
        <v>5245</v>
      </c>
      <c r="H963" s="27" t="str">
        <f>IF(G963="","",INDEX(DM_DOI_TUONG!C:C,MATCH(G963,DM_DOI_TUONG!B:B,0)))</f>
        <v>Công Ty TNHH Sản Xuất Thương Mại  Điện Sài Gòn TTL</v>
      </c>
      <c r="I963" s="69" t="str">
        <f>IFERROR(INDEX(DM_NGHIEP_VU!D:D,MATCH(J963&amp;K963,DM_NGHIEP_VU!G:G,0)),"")</f>
        <v>Xuất kho - xuất bán ghi nhận doanh thu</v>
      </c>
      <c r="J963" s="29" t="s">
        <v>4492</v>
      </c>
      <c r="K963" s="29" t="s">
        <v>4977</v>
      </c>
      <c r="L963" s="26">
        <v>34</v>
      </c>
      <c r="M963" s="26" t="s">
        <v>4547</v>
      </c>
      <c r="N963" s="26">
        <v>0</v>
      </c>
      <c r="O963" s="7">
        <f t="shared" si="45"/>
        <v>0</v>
      </c>
      <c r="P963" s="52">
        <v>0.08</v>
      </c>
      <c r="Q963" s="7">
        <f t="shared" si="46"/>
        <v>0</v>
      </c>
      <c r="R963" s="7">
        <f t="shared" si="47"/>
        <v>0</v>
      </c>
      <c r="S963" s="23" t="s">
        <v>4598</v>
      </c>
      <c r="T963" s="23"/>
      <c r="U963" s="23"/>
      <c r="V963" s="23"/>
      <c r="W963" s="74"/>
    </row>
    <row r="964" spans="1:23" x14ac:dyDescent="0.25">
      <c r="A964" s="81">
        <v>45294</v>
      </c>
      <c r="B964" s="6" t="s">
        <v>2710</v>
      </c>
      <c r="C964" s="100" t="s">
        <v>5455</v>
      </c>
      <c r="D964" s="21" t="s">
        <v>4555</v>
      </c>
      <c r="E964" s="23" t="s">
        <v>96</v>
      </c>
      <c r="F964" s="27" t="str">
        <f>IF(E964="","",INDEX(DM_HANG_HOA!B:B,MATCH(E964,DM_HANG_HOA!A:A,0)))</f>
        <v>LA 18KV - MCOV  15.3 - 10KA</v>
      </c>
      <c r="G964" s="26" t="s">
        <v>5245</v>
      </c>
      <c r="H964" s="27" t="str">
        <f>IF(G964="","",INDEX(DM_DOI_TUONG!C:C,MATCH(G964,DM_DOI_TUONG!B:B,0)))</f>
        <v>Công Ty TNHH Sản Xuất Thương Mại  Điện Sài Gòn TTL</v>
      </c>
      <c r="I964" s="69" t="str">
        <f>IFERROR(INDEX(DM_NGHIEP_VU!D:D,MATCH(J964&amp;K964,DM_NGHIEP_VU!G:G,0)),"")</f>
        <v>Xuất kho - xuất bán ghi nhận doanh thu</v>
      </c>
      <c r="J964" s="29" t="s">
        <v>4492</v>
      </c>
      <c r="K964" s="29" t="s">
        <v>4977</v>
      </c>
      <c r="L964" s="26">
        <v>24</v>
      </c>
      <c r="M964" s="26" t="s">
        <v>4547</v>
      </c>
      <c r="N964" s="26">
        <v>1000800</v>
      </c>
      <c r="O964" s="7">
        <f t="shared" si="45"/>
        <v>24019200</v>
      </c>
      <c r="P964" s="52">
        <v>0.08</v>
      </c>
      <c r="Q964" s="7">
        <f t="shared" si="46"/>
        <v>1921536</v>
      </c>
      <c r="R964" s="7">
        <f t="shared" si="47"/>
        <v>25940736</v>
      </c>
      <c r="S964" s="23" t="s">
        <v>4598</v>
      </c>
      <c r="T964" s="23"/>
      <c r="U964" s="23"/>
      <c r="V964" s="23"/>
      <c r="W964" s="74"/>
    </row>
    <row r="965" spans="1:23" x14ac:dyDescent="0.25">
      <c r="A965" s="81">
        <v>45294</v>
      </c>
      <c r="B965" s="6" t="s">
        <v>2710</v>
      </c>
      <c r="C965" s="100" t="s">
        <v>5455</v>
      </c>
      <c r="D965" s="21" t="s">
        <v>4555</v>
      </c>
      <c r="E965" s="23" t="s">
        <v>7</v>
      </c>
      <c r="F965" s="27" t="str">
        <f>IF(E965="","",INDEX(DM_HANG_HOA!B:B,MATCH(E965,DM_HANG_HOA!A:A,0)))</f>
        <v>Fuselink 8K - Tuấn Ân</v>
      </c>
      <c r="G965" s="26" t="s">
        <v>5245</v>
      </c>
      <c r="H965" s="27" t="str">
        <f>IF(G965="","",INDEX(DM_DOI_TUONG!C:C,MATCH(G965,DM_DOI_TUONG!B:B,0)))</f>
        <v>Công Ty TNHH Sản Xuất Thương Mại  Điện Sài Gòn TTL</v>
      </c>
      <c r="I965" s="69" t="str">
        <f>IFERROR(INDEX(DM_NGHIEP_VU!D:D,MATCH(J965&amp;K965,DM_NGHIEP_VU!G:G,0)),"")</f>
        <v>Xuất kho - xuất bán ghi nhận doanh thu</v>
      </c>
      <c r="J965" s="29" t="s">
        <v>4492</v>
      </c>
      <c r="K965" s="29" t="s">
        <v>4977</v>
      </c>
      <c r="L965" s="26">
        <v>24</v>
      </c>
      <c r="M965" s="26" t="s">
        <v>4547</v>
      </c>
      <c r="N965" s="26">
        <v>30100</v>
      </c>
      <c r="O965" s="7">
        <f t="shared" si="45"/>
        <v>722400</v>
      </c>
      <c r="P965" s="52">
        <v>0.08</v>
      </c>
      <c r="Q965" s="7">
        <f t="shared" si="46"/>
        <v>57792</v>
      </c>
      <c r="R965" s="7">
        <f t="shared" si="47"/>
        <v>780192</v>
      </c>
      <c r="S965" s="23" t="s">
        <v>4598</v>
      </c>
      <c r="T965" s="23"/>
      <c r="U965" s="23"/>
      <c r="V965" s="23"/>
      <c r="W965" s="74"/>
    </row>
    <row r="966" spans="1:23" x14ac:dyDescent="0.25">
      <c r="A966" s="81">
        <v>45294</v>
      </c>
      <c r="B966" s="6" t="s">
        <v>2710</v>
      </c>
      <c r="C966" s="100" t="s">
        <v>5455</v>
      </c>
      <c r="D966" s="21" t="s">
        <v>4555</v>
      </c>
      <c r="E966" s="23" t="s">
        <v>76</v>
      </c>
      <c r="F966" s="27" t="str">
        <f>IF(E966="","",INDEX(DM_HANG_HOA!B:B,MATCH(E966,DM_HANG_HOA!A:A,0)))</f>
        <v>LBFCO 100A - 27KV-150KV BIL - Polymer (không bass)</v>
      </c>
      <c r="G966" s="26" t="s">
        <v>5245</v>
      </c>
      <c r="H966" s="27" t="str">
        <f>IF(G966="","",INDEX(DM_DOI_TUONG!C:C,MATCH(G966,DM_DOI_TUONG!B:B,0)))</f>
        <v>Công Ty TNHH Sản Xuất Thương Mại  Điện Sài Gòn TTL</v>
      </c>
      <c r="I966" s="69" t="str">
        <f>IFERROR(INDEX(DM_NGHIEP_VU!D:D,MATCH(J966&amp;K966,DM_NGHIEP_VU!G:G,0)),"")</f>
        <v>Xuất kho - xuất bán ghi nhận doanh thu</v>
      </c>
      <c r="J966" s="29" t="s">
        <v>4492</v>
      </c>
      <c r="K966" s="29" t="s">
        <v>4977</v>
      </c>
      <c r="L966" s="26">
        <v>12</v>
      </c>
      <c r="M966" s="26" t="s">
        <v>4547</v>
      </c>
      <c r="N966" s="26">
        <v>1852400</v>
      </c>
      <c r="O966" s="7">
        <f t="shared" si="45"/>
        <v>22228800</v>
      </c>
      <c r="P966" s="52">
        <v>0.08</v>
      </c>
      <c r="Q966" s="7">
        <f t="shared" si="46"/>
        <v>1778304</v>
      </c>
      <c r="R966" s="7">
        <f t="shared" si="47"/>
        <v>24007104</v>
      </c>
      <c r="S966" s="23" t="s">
        <v>4598</v>
      </c>
      <c r="T966" s="23"/>
      <c r="U966" s="23"/>
      <c r="V966" s="23"/>
      <c r="W966" s="74"/>
    </row>
    <row r="967" spans="1:23" x14ac:dyDescent="0.25">
      <c r="A967" s="81">
        <v>45294</v>
      </c>
      <c r="B967" s="6" t="s">
        <v>2710</v>
      </c>
      <c r="C967" s="100" t="s">
        <v>5455</v>
      </c>
      <c r="D967" s="21" t="s">
        <v>4555</v>
      </c>
      <c r="E967" s="23" t="s">
        <v>78</v>
      </c>
      <c r="F967" s="27" t="str">
        <f>IF(E967="","",INDEX(DM_HANG_HOA!B:B,MATCH(E967,DM_HANG_HOA!A:A,0)))</f>
        <v>Bass FCO</v>
      </c>
      <c r="G967" s="26" t="s">
        <v>5245</v>
      </c>
      <c r="H967" s="27" t="str">
        <f>IF(G967="","",INDEX(DM_DOI_TUONG!C:C,MATCH(G967,DM_DOI_TUONG!B:B,0)))</f>
        <v>Công Ty TNHH Sản Xuất Thương Mại  Điện Sài Gòn TTL</v>
      </c>
      <c r="I967" s="69" t="str">
        <f>IFERROR(INDEX(DM_NGHIEP_VU!D:D,MATCH(J967&amp;K967,DM_NGHIEP_VU!G:G,0)),"")</f>
        <v>Xuất kho - xuất bán ghi nhận doanh thu</v>
      </c>
      <c r="J967" s="29" t="s">
        <v>4492</v>
      </c>
      <c r="K967" s="29" t="s">
        <v>4977</v>
      </c>
      <c r="L967" s="26">
        <v>12</v>
      </c>
      <c r="M967" s="26" t="s">
        <v>4547</v>
      </c>
      <c r="N967" s="26">
        <v>0</v>
      </c>
      <c r="O967" s="7">
        <f t="shared" si="45"/>
        <v>0</v>
      </c>
      <c r="P967" s="52">
        <v>0.08</v>
      </c>
      <c r="Q967" s="7">
        <f t="shared" si="46"/>
        <v>0</v>
      </c>
      <c r="R967" s="7">
        <f t="shared" si="47"/>
        <v>0</v>
      </c>
      <c r="S967" s="23" t="s">
        <v>4598</v>
      </c>
      <c r="T967" s="23"/>
      <c r="U967" s="23"/>
      <c r="V967" s="23"/>
      <c r="W967" s="74"/>
    </row>
    <row r="968" spans="1:23" x14ac:dyDescent="0.25">
      <c r="A968" s="81">
        <v>45294</v>
      </c>
      <c r="B968" s="6" t="s">
        <v>2710</v>
      </c>
      <c r="C968" s="100" t="s">
        <v>5455</v>
      </c>
      <c r="D968" s="21" t="s">
        <v>4555</v>
      </c>
      <c r="E968" s="23" t="s">
        <v>6</v>
      </c>
      <c r="F968" s="27" t="str">
        <f>IF(E968="","",INDEX(DM_HANG_HOA!B:B,MATCH(E968,DM_HANG_HOA!A:A,0)))</f>
        <v>Fuselink 6K - Tuấn Ân</v>
      </c>
      <c r="G968" s="26" t="s">
        <v>5245</v>
      </c>
      <c r="H968" s="27" t="str">
        <f>IF(G968="","",INDEX(DM_DOI_TUONG!C:C,MATCH(G968,DM_DOI_TUONG!B:B,0)))</f>
        <v>Công Ty TNHH Sản Xuất Thương Mại  Điện Sài Gòn TTL</v>
      </c>
      <c r="I968" s="69" t="str">
        <f>IFERROR(INDEX(DM_NGHIEP_VU!D:D,MATCH(J968&amp;K968,DM_NGHIEP_VU!G:G,0)),"")</f>
        <v>Xuất kho - xuất bán ghi nhận doanh thu</v>
      </c>
      <c r="J968" s="29" t="s">
        <v>4492</v>
      </c>
      <c r="K968" s="29" t="s">
        <v>4977</v>
      </c>
      <c r="L968" s="26">
        <v>20</v>
      </c>
      <c r="M968" s="26" t="s">
        <v>4547</v>
      </c>
      <c r="N968" s="26">
        <v>28800</v>
      </c>
      <c r="O968" s="7">
        <f t="shared" si="45"/>
        <v>576000</v>
      </c>
      <c r="P968" s="52">
        <v>0.08</v>
      </c>
      <c r="Q968" s="7">
        <f t="shared" si="46"/>
        <v>46080</v>
      </c>
      <c r="R968" s="7">
        <f t="shared" si="47"/>
        <v>622080</v>
      </c>
      <c r="S968" s="23" t="s">
        <v>4598</v>
      </c>
      <c r="T968" s="23"/>
      <c r="U968" s="23"/>
      <c r="V968" s="23"/>
      <c r="W968" s="74"/>
    </row>
    <row r="969" spans="1:23" x14ac:dyDescent="0.25">
      <c r="A969" s="81">
        <v>45294</v>
      </c>
      <c r="B969" s="6" t="s">
        <v>2710</v>
      </c>
      <c r="C969" s="100" t="s">
        <v>5455</v>
      </c>
      <c r="D969" s="21" t="s">
        <v>4555</v>
      </c>
      <c r="E969" s="23" t="s">
        <v>72</v>
      </c>
      <c r="F969" s="27" t="str">
        <f>IF(E969="","",INDEX(DM_HANG_HOA!B:B,MATCH(E969,DM_HANG_HOA!A:A,0)))</f>
        <v>FCO 100A - 27KV - 150KV BIL - Polymer (không bass)</v>
      </c>
      <c r="G969" s="26" t="s">
        <v>5245</v>
      </c>
      <c r="H969" s="27" t="str">
        <f>IF(G969="","",INDEX(DM_DOI_TUONG!C:C,MATCH(G969,DM_DOI_TUONG!B:B,0)))</f>
        <v>Công Ty TNHH Sản Xuất Thương Mại  Điện Sài Gòn TTL</v>
      </c>
      <c r="I969" s="69" t="str">
        <f>IFERROR(INDEX(DM_NGHIEP_VU!D:D,MATCH(J969&amp;K969,DM_NGHIEP_VU!G:G,0)),"")</f>
        <v>Xuất kho - xuất bán ghi nhận doanh thu</v>
      </c>
      <c r="J969" s="29" t="s">
        <v>4492</v>
      </c>
      <c r="K969" s="29" t="s">
        <v>4977</v>
      </c>
      <c r="L969" s="26">
        <v>9</v>
      </c>
      <c r="M969" s="26" t="s">
        <v>4547</v>
      </c>
      <c r="N969" s="26">
        <v>1384900</v>
      </c>
      <c r="O969" s="7">
        <f t="shared" si="45"/>
        <v>12464100</v>
      </c>
      <c r="P969" s="52">
        <v>0.08</v>
      </c>
      <c r="Q969" s="7">
        <f t="shared" si="46"/>
        <v>997128</v>
      </c>
      <c r="R969" s="7">
        <f t="shared" si="47"/>
        <v>13461228</v>
      </c>
      <c r="S969" s="23" t="s">
        <v>4598</v>
      </c>
      <c r="T969" s="23"/>
      <c r="U969" s="23"/>
      <c r="V969" s="23"/>
      <c r="W969" s="74"/>
    </row>
    <row r="970" spans="1:23" x14ac:dyDescent="0.25">
      <c r="A970" s="81">
        <v>45294</v>
      </c>
      <c r="B970" s="6" t="s">
        <v>2710</v>
      </c>
      <c r="C970" s="100" t="s">
        <v>5455</v>
      </c>
      <c r="D970" s="21" t="s">
        <v>4555</v>
      </c>
      <c r="E970" s="23" t="s">
        <v>78</v>
      </c>
      <c r="F970" s="27" t="str">
        <f>IF(E970="","",INDEX(DM_HANG_HOA!B:B,MATCH(E970,DM_HANG_HOA!A:A,0)))</f>
        <v>Bass FCO</v>
      </c>
      <c r="G970" s="26" t="s">
        <v>5245</v>
      </c>
      <c r="H970" s="27" t="str">
        <f>IF(G970="","",INDEX(DM_DOI_TUONG!C:C,MATCH(G970,DM_DOI_TUONG!B:B,0)))</f>
        <v>Công Ty TNHH Sản Xuất Thương Mại  Điện Sài Gòn TTL</v>
      </c>
      <c r="I970" s="69" t="str">
        <f>IFERROR(INDEX(DM_NGHIEP_VU!D:D,MATCH(J970&amp;K970,DM_NGHIEP_VU!G:G,0)),"")</f>
        <v>Xuất kho - xuất bán ghi nhận doanh thu</v>
      </c>
      <c r="J970" s="29" t="s">
        <v>4492</v>
      </c>
      <c r="K970" s="29" t="s">
        <v>4977</v>
      </c>
      <c r="L970" s="26">
        <v>9</v>
      </c>
      <c r="M970" s="26" t="s">
        <v>4547</v>
      </c>
      <c r="N970" s="26">
        <v>0</v>
      </c>
      <c r="O970" s="7">
        <f t="shared" si="45"/>
        <v>0</v>
      </c>
      <c r="P970" s="52">
        <v>0.08</v>
      </c>
      <c r="Q970" s="7">
        <f t="shared" si="46"/>
        <v>0</v>
      </c>
      <c r="R970" s="7">
        <f t="shared" si="47"/>
        <v>0</v>
      </c>
      <c r="S970" s="23" t="s">
        <v>4598</v>
      </c>
      <c r="T970" s="23"/>
      <c r="U970" s="23"/>
      <c r="V970" s="23"/>
      <c r="W970" s="74"/>
    </row>
    <row r="971" spans="1:23" x14ac:dyDescent="0.25">
      <c r="A971" s="81">
        <v>45294</v>
      </c>
      <c r="B971" s="6" t="s">
        <v>2710</v>
      </c>
      <c r="C971" s="100" t="s">
        <v>5455</v>
      </c>
      <c r="D971" s="21" t="s">
        <v>4555</v>
      </c>
      <c r="E971" s="23" t="s">
        <v>3</v>
      </c>
      <c r="F971" s="27" t="str">
        <f>IF(E971="","",INDEX(DM_HANG_HOA!B:B,MATCH(E971,DM_HANG_HOA!A:A,0)))</f>
        <v>Fuselink 3K - Tuấn Ân</v>
      </c>
      <c r="G971" s="26" t="s">
        <v>5245</v>
      </c>
      <c r="H971" s="27" t="str">
        <f>IF(G971="","",INDEX(DM_DOI_TUONG!C:C,MATCH(G971,DM_DOI_TUONG!B:B,0)))</f>
        <v>Công Ty TNHH Sản Xuất Thương Mại  Điện Sài Gòn TTL</v>
      </c>
      <c r="I971" s="69" t="str">
        <f>IFERROR(INDEX(DM_NGHIEP_VU!D:D,MATCH(J971&amp;K971,DM_NGHIEP_VU!G:G,0)),"")</f>
        <v>Xuất kho - xuất bán ghi nhận doanh thu</v>
      </c>
      <c r="J971" s="29" t="s">
        <v>4492</v>
      </c>
      <c r="K971" s="29" t="s">
        <v>4977</v>
      </c>
      <c r="L971" s="26">
        <v>10</v>
      </c>
      <c r="M971" s="26" t="s">
        <v>4547</v>
      </c>
      <c r="N971" s="26">
        <v>28300</v>
      </c>
      <c r="O971" s="7">
        <f t="shared" si="45"/>
        <v>283000</v>
      </c>
      <c r="P971" s="52">
        <v>0.08</v>
      </c>
      <c r="Q971" s="7">
        <f t="shared" si="46"/>
        <v>22640</v>
      </c>
      <c r="R971" s="7">
        <f t="shared" si="47"/>
        <v>305640</v>
      </c>
      <c r="S971" s="23" t="s">
        <v>4598</v>
      </c>
      <c r="T971" s="23"/>
      <c r="U971" s="23"/>
      <c r="V971" s="23"/>
      <c r="W971" s="74"/>
    </row>
    <row r="972" spans="1:23" x14ac:dyDescent="0.25">
      <c r="A972" s="81">
        <v>45294</v>
      </c>
      <c r="B972" s="6" t="s">
        <v>2710</v>
      </c>
      <c r="C972" s="100" t="s">
        <v>5455</v>
      </c>
      <c r="D972" s="21" t="s">
        <v>4555</v>
      </c>
      <c r="E972" s="23" t="s">
        <v>6</v>
      </c>
      <c r="F972" s="27" t="str">
        <f>IF(E972="","",INDEX(DM_HANG_HOA!B:B,MATCH(E972,DM_HANG_HOA!A:A,0)))</f>
        <v>Fuselink 6K - Tuấn Ân</v>
      </c>
      <c r="G972" s="26" t="s">
        <v>5245</v>
      </c>
      <c r="H972" s="27" t="str">
        <f>IF(G972="","",INDEX(DM_DOI_TUONG!C:C,MATCH(G972,DM_DOI_TUONG!B:B,0)))</f>
        <v>Công Ty TNHH Sản Xuất Thương Mại  Điện Sài Gòn TTL</v>
      </c>
      <c r="I972" s="69" t="str">
        <f>IFERROR(INDEX(DM_NGHIEP_VU!D:D,MATCH(J972&amp;K972,DM_NGHIEP_VU!G:G,0)),"")</f>
        <v>Xuất kho - xuất bán ghi nhận doanh thu</v>
      </c>
      <c r="J972" s="29" t="s">
        <v>4492</v>
      </c>
      <c r="K972" s="29" t="s">
        <v>4977</v>
      </c>
      <c r="L972" s="26">
        <v>10</v>
      </c>
      <c r="M972" s="26" t="s">
        <v>4547</v>
      </c>
      <c r="N972" s="26">
        <v>28800</v>
      </c>
      <c r="O972" s="7">
        <f t="shared" si="45"/>
        <v>288000</v>
      </c>
      <c r="P972" s="52">
        <v>0.08</v>
      </c>
      <c r="Q972" s="7">
        <f t="shared" si="46"/>
        <v>23040</v>
      </c>
      <c r="R972" s="7">
        <f t="shared" si="47"/>
        <v>311040</v>
      </c>
      <c r="S972" s="23" t="s">
        <v>4598</v>
      </c>
      <c r="T972" s="23"/>
      <c r="U972" s="23"/>
      <c r="V972" s="23"/>
      <c r="W972" s="74"/>
    </row>
    <row r="973" spans="1:23" x14ac:dyDescent="0.25">
      <c r="A973" s="81">
        <v>45294</v>
      </c>
      <c r="B973" s="6" t="s">
        <v>2710</v>
      </c>
      <c r="C973" s="100" t="s">
        <v>5455</v>
      </c>
      <c r="D973" s="21" t="s">
        <v>4555</v>
      </c>
      <c r="E973" s="23" t="s">
        <v>13</v>
      </c>
      <c r="F973" s="27" t="str">
        <f>IF(E973="","",INDEX(DM_HANG_HOA!B:B,MATCH(E973,DM_HANG_HOA!A:A,0)))</f>
        <v>Fuselink 30K - Tuấn Ân</v>
      </c>
      <c r="G973" s="26" t="s">
        <v>5245</v>
      </c>
      <c r="H973" s="27" t="str">
        <f>IF(G973="","",INDEX(DM_DOI_TUONG!C:C,MATCH(G973,DM_DOI_TUONG!B:B,0)))</f>
        <v>Công Ty TNHH Sản Xuất Thương Mại  Điện Sài Gòn TTL</v>
      </c>
      <c r="I973" s="69" t="str">
        <f>IFERROR(INDEX(DM_NGHIEP_VU!D:D,MATCH(J973&amp;K973,DM_NGHIEP_VU!G:G,0)),"")</f>
        <v>Xuất kho - xuất bán ghi nhận doanh thu</v>
      </c>
      <c r="J973" s="29" t="s">
        <v>4492</v>
      </c>
      <c r="K973" s="29" t="s">
        <v>4977</v>
      </c>
      <c r="L973" s="26">
        <v>10</v>
      </c>
      <c r="M973" s="26" t="s">
        <v>4547</v>
      </c>
      <c r="N973" s="26">
        <v>44000</v>
      </c>
      <c r="O973" s="7">
        <f t="shared" si="45"/>
        <v>440000</v>
      </c>
      <c r="P973" s="52">
        <v>0.08</v>
      </c>
      <c r="Q973" s="7">
        <f t="shared" si="46"/>
        <v>35200</v>
      </c>
      <c r="R973" s="7">
        <f t="shared" si="47"/>
        <v>475200</v>
      </c>
      <c r="S973" s="23" t="s">
        <v>4598</v>
      </c>
      <c r="T973" s="23"/>
      <c r="U973" s="23"/>
      <c r="V973" s="23"/>
      <c r="W973" s="74"/>
    </row>
    <row r="974" spans="1:23" x14ac:dyDescent="0.25">
      <c r="A974" s="81">
        <v>45294</v>
      </c>
      <c r="B974" s="6" t="s">
        <v>2710</v>
      </c>
      <c r="C974" s="100" t="s">
        <v>5455</v>
      </c>
      <c r="D974" s="21" t="s">
        <v>4555</v>
      </c>
      <c r="E974" s="23" t="s">
        <v>16</v>
      </c>
      <c r="F974" s="27" t="str">
        <f>IF(E974="","",INDEX(DM_HANG_HOA!B:B,MATCH(E974,DM_HANG_HOA!A:A,0)))</f>
        <v>Fuselink 50K - Tuấn Ân</v>
      </c>
      <c r="G974" s="26" t="s">
        <v>5245</v>
      </c>
      <c r="H974" s="27" t="str">
        <f>IF(G974="","",INDEX(DM_DOI_TUONG!C:C,MATCH(G974,DM_DOI_TUONG!B:B,0)))</f>
        <v>Công Ty TNHH Sản Xuất Thương Mại  Điện Sài Gòn TTL</v>
      </c>
      <c r="I974" s="69" t="str">
        <f>IFERROR(INDEX(DM_NGHIEP_VU!D:D,MATCH(J974&amp;K974,DM_NGHIEP_VU!G:G,0)),"")</f>
        <v>Xuất kho - xuất bán ghi nhận doanh thu</v>
      </c>
      <c r="J974" s="29" t="s">
        <v>4492</v>
      </c>
      <c r="K974" s="29" t="s">
        <v>4977</v>
      </c>
      <c r="L974" s="26">
        <v>10</v>
      </c>
      <c r="M974" s="26" t="s">
        <v>4547</v>
      </c>
      <c r="N974" s="26">
        <v>63200</v>
      </c>
      <c r="O974" s="7">
        <f t="shared" si="45"/>
        <v>632000</v>
      </c>
      <c r="P974" s="52">
        <v>0.08</v>
      </c>
      <c r="Q974" s="7">
        <f t="shared" si="46"/>
        <v>50560</v>
      </c>
      <c r="R974" s="7">
        <f t="shared" si="47"/>
        <v>682560</v>
      </c>
      <c r="S974" s="23" t="s">
        <v>4598</v>
      </c>
      <c r="T974" s="23"/>
      <c r="U974" s="23"/>
      <c r="V974" s="23"/>
      <c r="W974" s="74"/>
    </row>
    <row r="975" spans="1:23" x14ac:dyDescent="0.25">
      <c r="A975" s="81">
        <v>45294</v>
      </c>
      <c r="B975" s="6" t="s">
        <v>2710</v>
      </c>
      <c r="C975" s="100" t="s">
        <v>5455</v>
      </c>
      <c r="D975" s="21" t="s">
        <v>4555</v>
      </c>
      <c r="E975" s="23" t="s">
        <v>17</v>
      </c>
      <c r="F975" s="27" t="str">
        <f>IF(E975="","",INDEX(DM_HANG_HOA!B:B,MATCH(E975,DM_HANG_HOA!A:A,0)))</f>
        <v>Fuselink 65K - Tuấn Ân</v>
      </c>
      <c r="G975" s="26" t="s">
        <v>5245</v>
      </c>
      <c r="H975" s="27" t="str">
        <f>IF(G975="","",INDEX(DM_DOI_TUONG!C:C,MATCH(G975,DM_DOI_TUONG!B:B,0)))</f>
        <v>Công Ty TNHH Sản Xuất Thương Mại  Điện Sài Gòn TTL</v>
      </c>
      <c r="I975" s="69" t="str">
        <f>IFERROR(INDEX(DM_NGHIEP_VU!D:D,MATCH(J975&amp;K975,DM_NGHIEP_VU!G:G,0)),"")</f>
        <v>Xuất kho - xuất bán ghi nhận doanh thu</v>
      </c>
      <c r="J975" s="29" t="s">
        <v>4492</v>
      </c>
      <c r="K975" s="29" t="s">
        <v>4977</v>
      </c>
      <c r="L975" s="26">
        <v>10</v>
      </c>
      <c r="M975" s="26" t="s">
        <v>4547</v>
      </c>
      <c r="N975" s="26">
        <v>71300</v>
      </c>
      <c r="O975" s="7">
        <f t="shared" si="45"/>
        <v>713000</v>
      </c>
      <c r="P975" s="52">
        <v>0.08</v>
      </c>
      <c r="Q975" s="7">
        <f t="shared" si="46"/>
        <v>57040</v>
      </c>
      <c r="R975" s="7">
        <f t="shared" si="47"/>
        <v>770040</v>
      </c>
      <c r="S975" s="23" t="s">
        <v>4598</v>
      </c>
      <c r="T975" s="23"/>
      <c r="U975" s="23"/>
      <c r="V975" s="23"/>
      <c r="W975" s="74"/>
    </row>
    <row r="976" spans="1:23" x14ac:dyDescent="0.25">
      <c r="A976" s="81">
        <v>45294</v>
      </c>
      <c r="B976" s="6" t="s">
        <v>2710</v>
      </c>
      <c r="C976" s="100" t="s">
        <v>5455</v>
      </c>
      <c r="D976" s="21" t="s">
        <v>4555</v>
      </c>
      <c r="E976" s="23" t="s">
        <v>18</v>
      </c>
      <c r="F976" s="27" t="str">
        <f>IF(E976="","",INDEX(DM_HANG_HOA!B:B,MATCH(E976,DM_HANG_HOA!A:A,0)))</f>
        <v>Fuselink 80K - Tuấn Ân</v>
      </c>
      <c r="G976" s="26" t="s">
        <v>5245</v>
      </c>
      <c r="H976" s="27" t="str">
        <f>IF(G976="","",INDEX(DM_DOI_TUONG!C:C,MATCH(G976,DM_DOI_TUONG!B:B,0)))</f>
        <v>Công Ty TNHH Sản Xuất Thương Mại  Điện Sài Gòn TTL</v>
      </c>
      <c r="I976" s="69" t="str">
        <f>IFERROR(INDEX(DM_NGHIEP_VU!D:D,MATCH(J976&amp;K976,DM_NGHIEP_VU!G:G,0)),"")</f>
        <v>Xuất kho - xuất bán ghi nhận doanh thu</v>
      </c>
      <c r="J976" s="29" t="s">
        <v>4492</v>
      </c>
      <c r="K976" s="29" t="s">
        <v>4977</v>
      </c>
      <c r="L976" s="26">
        <v>10</v>
      </c>
      <c r="M976" s="26" t="s">
        <v>4547</v>
      </c>
      <c r="N976" s="26">
        <v>94300</v>
      </c>
      <c r="O976" s="7">
        <f t="shared" si="45"/>
        <v>943000</v>
      </c>
      <c r="P976" s="52">
        <v>0.08</v>
      </c>
      <c r="Q976" s="7">
        <f t="shared" si="46"/>
        <v>75440</v>
      </c>
      <c r="R976" s="7">
        <f t="shared" si="47"/>
        <v>1018440</v>
      </c>
      <c r="S976" s="23" t="s">
        <v>4598</v>
      </c>
      <c r="T976" s="23"/>
      <c r="U976" s="23"/>
      <c r="V976" s="23"/>
      <c r="W976" s="74"/>
    </row>
    <row r="977" spans="1:23" x14ac:dyDescent="0.25">
      <c r="A977" s="81">
        <v>45294</v>
      </c>
      <c r="B977" s="6" t="s">
        <v>2710</v>
      </c>
      <c r="C977" s="100" t="s">
        <v>5456</v>
      </c>
      <c r="D977" s="21" t="s">
        <v>4555</v>
      </c>
      <c r="E977" s="23" t="s">
        <v>535</v>
      </c>
      <c r="F977" s="27" t="str">
        <f>IF(E977="","",INDEX(DM_HANG_HOA!B:B,MATCH(E977,DM_HANG_HOA!A:A,0)))</f>
        <v>Kẹp ngừng ABC 4 x (50-95)mm2</v>
      </c>
      <c r="G977" s="26" t="s">
        <v>5245</v>
      </c>
      <c r="H977" s="27" t="str">
        <f>IF(G977="","",INDEX(DM_DOI_TUONG!C:C,MATCH(G977,DM_DOI_TUONG!B:B,0)))</f>
        <v>Công Ty TNHH Sản Xuất Thương Mại  Điện Sài Gòn TTL</v>
      </c>
      <c r="I977" s="69" t="str">
        <f>IFERROR(INDEX(DM_NGHIEP_VU!D:D,MATCH(J977&amp;K977,DM_NGHIEP_VU!G:G,0)),"")</f>
        <v>Xuất kho - xuất bán ghi nhận doanh thu</v>
      </c>
      <c r="J977" s="29" t="s">
        <v>4492</v>
      </c>
      <c r="K977" s="29" t="s">
        <v>4977</v>
      </c>
      <c r="L977" s="26">
        <v>200</v>
      </c>
      <c r="M977" s="26" t="s">
        <v>4547</v>
      </c>
      <c r="N977" s="26">
        <v>47600</v>
      </c>
      <c r="O977" s="7">
        <f t="shared" si="45"/>
        <v>9520000</v>
      </c>
      <c r="P977" s="52">
        <v>0.1</v>
      </c>
      <c r="Q977" s="7">
        <f t="shared" si="46"/>
        <v>952000</v>
      </c>
      <c r="R977" s="7">
        <f t="shared" si="47"/>
        <v>10472000</v>
      </c>
      <c r="S977" s="23" t="s">
        <v>4599</v>
      </c>
      <c r="T977" s="23"/>
      <c r="U977" s="23"/>
      <c r="V977" s="23"/>
      <c r="W977" s="74"/>
    </row>
    <row r="978" spans="1:23" x14ac:dyDescent="0.25">
      <c r="A978" s="81">
        <v>45294</v>
      </c>
      <c r="B978" s="6" t="s">
        <v>2710</v>
      </c>
      <c r="C978" s="100" t="s">
        <v>5456</v>
      </c>
      <c r="D978" s="21" t="s">
        <v>4555</v>
      </c>
      <c r="E978" s="23" t="s">
        <v>524</v>
      </c>
      <c r="F978" s="27" t="str">
        <f>IF(E978="","",INDEX(DM_HANG_HOA!B:B,MATCH(E978,DM_HANG_HOA!A:A,0)))</f>
        <v>Móc treo cáp ABC 4 X 95mm2</v>
      </c>
      <c r="G978" s="26" t="s">
        <v>5245</v>
      </c>
      <c r="H978" s="27" t="str">
        <f>IF(G978="","",INDEX(DM_DOI_TUONG!C:C,MATCH(G978,DM_DOI_TUONG!B:B,0)))</f>
        <v>Công Ty TNHH Sản Xuất Thương Mại  Điện Sài Gòn TTL</v>
      </c>
      <c r="I978" s="69" t="str">
        <f>IFERROR(INDEX(DM_NGHIEP_VU!D:D,MATCH(J978&amp;K978,DM_NGHIEP_VU!G:G,0)),"")</f>
        <v>Xuất kho - xuất bán ghi nhận doanh thu</v>
      </c>
      <c r="J978" s="29" t="s">
        <v>4492</v>
      </c>
      <c r="K978" s="29" t="s">
        <v>4977</v>
      </c>
      <c r="L978" s="26">
        <v>200</v>
      </c>
      <c r="M978" s="26" t="s">
        <v>4547</v>
      </c>
      <c r="N978" s="26">
        <v>18200</v>
      </c>
      <c r="O978" s="7">
        <f t="shared" si="45"/>
        <v>3640000</v>
      </c>
      <c r="P978" s="52">
        <v>0.1</v>
      </c>
      <c r="Q978" s="7">
        <f t="shared" si="46"/>
        <v>364000</v>
      </c>
      <c r="R978" s="7">
        <f t="shared" si="47"/>
        <v>4004000</v>
      </c>
      <c r="S978" s="23" t="s">
        <v>4599</v>
      </c>
      <c r="T978" s="23"/>
      <c r="U978" s="23"/>
      <c r="V978" s="23"/>
      <c r="W978" s="74"/>
    </row>
    <row r="979" spans="1:23" x14ac:dyDescent="0.25">
      <c r="A979" s="81">
        <v>45294</v>
      </c>
      <c r="B979" s="6" t="s">
        <v>2710</v>
      </c>
      <c r="C979" s="100" t="s">
        <v>5456</v>
      </c>
      <c r="D979" s="21" t="s">
        <v>4555</v>
      </c>
      <c r="E979" s="23" t="s">
        <v>1097</v>
      </c>
      <c r="F979" s="27" t="str">
        <f>IF(E979="","",INDEX(DM_HANG_HOA!B:B,MATCH(E979,DM_HANG_HOA!A:A,0)))</f>
        <v>Cosse ép Cu-Al  50mm2-N-TA dài 64mm chiều dài ép dây 36mm</v>
      </c>
      <c r="G979" s="26" t="s">
        <v>5245</v>
      </c>
      <c r="H979" s="27" t="str">
        <f>IF(G979="","",INDEX(DM_DOI_TUONG!C:C,MATCH(G979,DM_DOI_TUONG!B:B,0)))</f>
        <v>Công Ty TNHH Sản Xuất Thương Mại  Điện Sài Gòn TTL</v>
      </c>
      <c r="I979" s="69" t="str">
        <f>IFERROR(INDEX(DM_NGHIEP_VU!D:D,MATCH(J979&amp;K979,DM_NGHIEP_VU!G:G,0)),"")</f>
        <v>Xuất kho - xuất bán ghi nhận doanh thu</v>
      </c>
      <c r="J979" s="29" t="s">
        <v>4492</v>
      </c>
      <c r="K979" s="29" t="s">
        <v>4977</v>
      </c>
      <c r="L979" s="26">
        <v>25</v>
      </c>
      <c r="M979" s="26" t="s">
        <v>4547</v>
      </c>
      <c r="N979" s="26">
        <v>23700</v>
      </c>
      <c r="O979" s="7">
        <f t="shared" si="45"/>
        <v>592500</v>
      </c>
      <c r="P979" s="52">
        <v>0.1</v>
      </c>
      <c r="Q979" s="7">
        <f t="shared" si="46"/>
        <v>59250</v>
      </c>
      <c r="R979" s="7">
        <f t="shared" si="47"/>
        <v>651750</v>
      </c>
      <c r="S979" s="23" t="s">
        <v>4599</v>
      </c>
      <c r="T979" s="23"/>
      <c r="U979" s="23"/>
      <c r="V979" s="23"/>
      <c r="W979" s="74"/>
    </row>
    <row r="980" spans="1:23" x14ac:dyDescent="0.25">
      <c r="A980" s="81">
        <v>45294</v>
      </c>
      <c r="B980" s="6" t="s">
        <v>2710</v>
      </c>
      <c r="C980" s="100" t="s">
        <v>5456</v>
      </c>
      <c r="D980" s="21" t="s">
        <v>4555</v>
      </c>
      <c r="E980" s="23" t="s">
        <v>1374</v>
      </c>
      <c r="F980" s="27" t="str">
        <f>IF(E980="","",INDEX(DM_HANG_HOA!B:B,MATCH(E980,DM_HANG_HOA!A:A,0)))</f>
        <v>Cosse ép Cu 50mm2-N dài 64mm chiều dài ép dây 36mm</v>
      </c>
      <c r="G980" s="26" t="s">
        <v>5245</v>
      </c>
      <c r="H980" s="27" t="str">
        <f>IF(G980="","",INDEX(DM_DOI_TUONG!C:C,MATCH(G980,DM_DOI_TUONG!B:B,0)))</f>
        <v>Công Ty TNHH Sản Xuất Thương Mại  Điện Sài Gòn TTL</v>
      </c>
      <c r="I980" s="69" t="str">
        <f>IFERROR(INDEX(DM_NGHIEP_VU!D:D,MATCH(J980&amp;K980,DM_NGHIEP_VU!G:G,0)),"")</f>
        <v>Xuất kho - xuất bán ghi nhận doanh thu</v>
      </c>
      <c r="J980" s="29" t="s">
        <v>4492</v>
      </c>
      <c r="K980" s="29" t="s">
        <v>4977</v>
      </c>
      <c r="L980" s="26">
        <v>38</v>
      </c>
      <c r="M980" s="26" t="s">
        <v>4547</v>
      </c>
      <c r="N980" s="26">
        <v>22500</v>
      </c>
      <c r="O980" s="7">
        <f t="shared" si="45"/>
        <v>855000</v>
      </c>
      <c r="P980" s="52">
        <v>0.1</v>
      </c>
      <c r="Q980" s="7">
        <f t="shared" si="46"/>
        <v>85500</v>
      </c>
      <c r="R980" s="7">
        <f t="shared" si="47"/>
        <v>940500</v>
      </c>
      <c r="S980" s="23" t="s">
        <v>4599</v>
      </c>
      <c r="T980" s="23"/>
      <c r="U980" s="23"/>
      <c r="V980" s="23"/>
      <c r="W980" s="74"/>
    </row>
    <row r="981" spans="1:23" x14ac:dyDescent="0.25">
      <c r="A981" s="81">
        <v>45294</v>
      </c>
      <c r="B981" s="6" t="s">
        <v>2710</v>
      </c>
      <c r="C981" s="100" t="s">
        <v>5457</v>
      </c>
      <c r="D981" s="21" t="s">
        <v>4555</v>
      </c>
      <c r="E981" s="23" t="s">
        <v>106</v>
      </c>
      <c r="F981" s="27" t="str">
        <f>IF(E981="","",INDEX(DM_HANG_HOA!B:B,MATCH(E981,DM_HANG_HOA!A:A,0)))</f>
        <v>LTD 800A - 38KV - 120KN (không cosse)</v>
      </c>
      <c r="G981" s="26" t="s">
        <v>5254</v>
      </c>
      <c r="H981" s="27" t="str">
        <f>IF(G981="","",INDEX(DM_DOI_TUONG!C:C,MATCH(G981,DM_DOI_TUONG!B:B,0)))</f>
        <v>Công Ty Trách Nhiệm Hữu Hạn Tâm Tiến</v>
      </c>
      <c r="I981" s="69" t="str">
        <f>IFERROR(INDEX(DM_NGHIEP_VU!D:D,MATCH(J981&amp;K981,DM_NGHIEP_VU!G:G,0)),"")</f>
        <v>Xuất kho - xuất bán ghi nhận doanh thu</v>
      </c>
      <c r="J981" s="29" t="s">
        <v>4492</v>
      </c>
      <c r="K981" s="29" t="s">
        <v>4977</v>
      </c>
      <c r="L981" s="26">
        <v>12</v>
      </c>
      <c r="M981" s="26" t="s">
        <v>4547</v>
      </c>
      <c r="N981" s="26">
        <v>2421900</v>
      </c>
      <c r="O981" s="7">
        <f t="shared" si="45"/>
        <v>29062800</v>
      </c>
      <c r="P981" s="52">
        <v>0.08</v>
      </c>
      <c r="Q981" s="7">
        <f t="shared" si="46"/>
        <v>2325024</v>
      </c>
      <c r="R981" s="7">
        <f t="shared" si="47"/>
        <v>31387824</v>
      </c>
      <c r="S981" s="23" t="s">
        <v>4600</v>
      </c>
      <c r="T981" s="23"/>
      <c r="U981" s="23"/>
      <c r="V981" s="23"/>
      <c r="W981" s="74"/>
    </row>
    <row r="982" spans="1:23" x14ac:dyDescent="0.25">
      <c r="A982" s="81">
        <v>45294</v>
      </c>
      <c r="B982" s="6" t="s">
        <v>2710</v>
      </c>
      <c r="C982" s="100" t="s">
        <v>5458</v>
      </c>
      <c r="D982" s="21" t="s">
        <v>4555</v>
      </c>
      <c r="E982" s="23" t="s">
        <v>114</v>
      </c>
      <c r="F982" s="27" t="str">
        <f>IF(E982="","",INDEX(DM_HANG_HOA!B:B,MATCH(E982,DM_HANG_HOA!A:A,0)))</f>
        <v xml:space="preserve">Cosse nhôm LTD </v>
      </c>
      <c r="G982" s="26" t="s">
        <v>5254</v>
      </c>
      <c r="H982" s="27" t="str">
        <f>IF(G982="","",INDEX(DM_DOI_TUONG!C:C,MATCH(G982,DM_DOI_TUONG!B:B,0)))</f>
        <v>Công Ty Trách Nhiệm Hữu Hạn Tâm Tiến</v>
      </c>
      <c r="I982" s="69" t="str">
        <f>IFERROR(INDEX(DM_NGHIEP_VU!D:D,MATCH(J982&amp;K982,DM_NGHIEP_VU!G:G,0)),"")</f>
        <v>Xuất kho - xuất bán ghi nhận doanh thu</v>
      </c>
      <c r="J982" s="29" t="s">
        <v>4492</v>
      </c>
      <c r="K982" s="29" t="s">
        <v>4977</v>
      </c>
      <c r="L982" s="26">
        <v>24</v>
      </c>
      <c r="M982" s="26" t="s">
        <v>4547</v>
      </c>
      <c r="N982" s="26">
        <v>136000</v>
      </c>
      <c r="O982" s="7">
        <f t="shared" si="45"/>
        <v>3264000</v>
      </c>
      <c r="P982" s="52">
        <v>0.1</v>
      </c>
      <c r="Q982" s="7">
        <f t="shared" si="46"/>
        <v>326400</v>
      </c>
      <c r="R982" s="7">
        <f t="shared" si="47"/>
        <v>3590400</v>
      </c>
      <c r="S982" s="23" t="s">
        <v>4601</v>
      </c>
      <c r="T982" s="23"/>
      <c r="U982" s="23"/>
      <c r="V982" s="23"/>
      <c r="W982" s="74"/>
    </row>
    <row r="983" spans="1:23" x14ac:dyDescent="0.25">
      <c r="A983" s="81">
        <v>45294</v>
      </c>
      <c r="B983" s="6" t="s">
        <v>2710</v>
      </c>
      <c r="C983" s="100" t="s">
        <v>5458</v>
      </c>
      <c r="D983" s="21" t="s">
        <v>4555</v>
      </c>
      <c r="E983" s="23" t="s">
        <v>526</v>
      </c>
      <c r="F983" s="27" t="str">
        <f>IF(E983="","",INDEX(DM_HANG_HOA!B:B,MATCH(E983,DM_HANG_HOA!A:A,0)))</f>
        <v>Móc treo cáp ABC 4 X 150mm2</v>
      </c>
      <c r="G983" s="26" t="s">
        <v>5254</v>
      </c>
      <c r="H983" s="27" t="str">
        <f>IF(G983="","",INDEX(DM_DOI_TUONG!C:C,MATCH(G983,DM_DOI_TUONG!B:B,0)))</f>
        <v>Công Ty Trách Nhiệm Hữu Hạn Tâm Tiến</v>
      </c>
      <c r="I983" s="69" t="str">
        <f>IFERROR(INDEX(DM_NGHIEP_VU!D:D,MATCH(J983&amp;K983,DM_NGHIEP_VU!G:G,0)),"")</f>
        <v>Xuất kho - xuất bán ghi nhận doanh thu</v>
      </c>
      <c r="J983" s="29" t="s">
        <v>4492</v>
      </c>
      <c r="K983" s="29" t="s">
        <v>4977</v>
      </c>
      <c r="L983" s="26">
        <v>90</v>
      </c>
      <c r="M983" s="26" t="s">
        <v>4547</v>
      </c>
      <c r="N983" s="26">
        <v>26800</v>
      </c>
      <c r="O983" s="7">
        <f t="shared" si="45"/>
        <v>2412000</v>
      </c>
      <c r="P983" s="52">
        <v>0.1</v>
      </c>
      <c r="Q983" s="7">
        <f t="shared" si="46"/>
        <v>241200</v>
      </c>
      <c r="R983" s="7">
        <f t="shared" si="47"/>
        <v>2653200</v>
      </c>
      <c r="S983" s="23" t="s">
        <v>4601</v>
      </c>
      <c r="T983" s="23"/>
      <c r="U983" s="23"/>
      <c r="V983" s="23"/>
      <c r="W983" s="74"/>
    </row>
    <row r="984" spans="1:23" x14ac:dyDescent="0.25">
      <c r="A984" s="81">
        <v>45294</v>
      </c>
      <c r="B984" s="6" t="s">
        <v>2710</v>
      </c>
      <c r="C984" s="100" t="s">
        <v>5459</v>
      </c>
      <c r="D984" s="21" t="s">
        <v>4555</v>
      </c>
      <c r="E984" s="23" t="s">
        <v>96</v>
      </c>
      <c r="F984" s="27" t="str">
        <f>IF(E984="","",INDEX(DM_HANG_HOA!B:B,MATCH(E984,DM_HANG_HOA!A:A,0)))</f>
        <v>LA 18KV - MCOV  15.3 - 10KA</v>
      </c>
      <c r="G984" s="26" t="s">
        <v>5245</v>
      </c>
      <c r="H984" s="27" t="str">
        <f>IF(G984="","",INDEX(DM_DOI_TUONG!C:C,MATCH(G984,DM_DOI_TUONG!B:B,0)))</f>
        <v>Công Ty TNHH Sản Xuất Thương Mại  Điện Sài Gòn TTL</v>
      </c>
      <c r="I984" s="69" t="str">
        <f>IFERROR(INDEX(DM_NGHIEP_VU!D:D,MATCH(J984&amp;K984,DM_NGHIEP_VU!G:G,0)),"")</f>
        <v>Xuất kho - xuất bán ghi nhận doanh thu</v>
      </c>
      <c r="J984" s="29" t="s">
        <v>4492</v>
      </c>
      <c r="K984" s="29" t="s">
        <v>4977</v>
      </c>
      <c r="L984" s="26">
        <v>4</v>
      </c>
      <c r="M984" s="26" t="s">
        <v>4547</v>
      </c>
      <c r="N984" s="26">
        <v>1000800</v>
      </c>
      <c r="O984" s="7">
        <f t="shared" si="45"/>
        <v>4003200</v>
      </c>
      <c r="P984" s="52">
        <v>0.08</v>
      </c>
      <c r="Q984" s="7">
        <f t="shared" si="46"/>
        <v>320256</v>
      </c>
      <c r="R984" s="7">
        <f t="shared" si="47"/>
        <v>4323456</v>
      </c>
      <c r="S984" s="23" t="s">
        <v>4602</v>
      </c>
      <c r="T984" s="23"/>
      <c r="U984" s="23"/>
      <c r="V984" s="23"/>
      <c r="W984" s="74"/>
    </row>
    <row r="985" spans="1:23" x14ac:dyDescent="0.25">
      <c r="A985" s="81">
        <v>45294</v>
      </c>
      <c r="B985" s="6" t="s">
        <v>2710</v>
      </c>
      <c r="C985" s="100" t="s">
        <v>5459</v>
      </c>
      <c r="D985" s="21" t="s">
        <v>4555</v>
      </c>
      <c r="E985" s="23" t="s">
        <v>72</v>
      </c>
      <c r="F985" s="27" t="str">
        <f>IF(E985="","",INDEX(DM_HANG_HOA!B:B,MATCH(E985,DM_HANG_HOA!A:A,0)))</f>
        <v>FCO 100A - 27KV - 150KV BIL - Polymer (không bass)</v>
      </c>
      <c r="G985" s="26" t="s">
        <v>5245</v>
      </c>
      <c r="H985" s="27" t="str">
        <f>IF(G985="","",INDEX(DM_DOI_TUONG!C:C,MATCH(G985,DM_DOI_TUONG!B:B,0)))</f>
        <v>Công Ty TNHH Sản Xuất Thương Mại  Điện Sài Gòn TTL</v>
      </c>
      <c r="I985" s="69" t="str">
        <f>IFERROR(INDEX(DM_NGHIEP_VU!D:D,MATCH(J985&amp;K985,DM_NGHIEP_VU!G:G,0)),"")</f>
        <v>Xuất kho - xuất bán ghi nhận doanh thu</v>
      </c>
      <c r="J985" s="29" t="s">
        <v>4492</v>
      </c>
      <c r="K985" s="29" t="s">
        <v>4977</v>
      </c>
      <c r="L985" s="26">
        <v>4</v>
      </c>
      <c r="M985" s="26" t="s">
        <v>4547</v>
      </c>
      <c r="N985" s="26">
        <v>1384900</v>
      </c>
      <c r="O985" s="7">
        <f t="shared" si="45"/>
        <v>5539600</v>
      </c>
      <c r="P985" s="52">
        <v>0.08</v>
      </c>
      <c r="Q985" s="7">
        <f t="shared" si="46"/>
        <v>443168</v>
      </c>
      <c r="R985" s="7">
        <f t="shared" si="47"/>
        <v>5982768</v>
      </c>
      <c r="S985" s="23" t="s">
        <v>4602</v>
      </c>
      <c r="T985" s="23"/>
      <c r="U985" s="23"/>
      <c r="V985" s="23"/>
      <c r="W985" s="74"/>
    </row>
    <row r="986" spans="1:23" x14ac:dyDescent="0.25">
      <c r="A986" s="81">
        <v>45294</v>
      </c>
      <c r="B986" s="6" t="s">
        <v>2710</v>
      </c>
      <c r="C986" s="100" t="s">
        <v>5459</v>
      </c>
      <c r="D986" s="21" t="s">
        <v>4555</v>
      </c>
      <c r="E986" s="23" t="s">
        <v>78</v>
      </c>
      <c r="F986" s="27" t="str">
        <f>IF(E986="","",INDEX(DM_HANG_HOA!B:B,MATCH(E986,DM_HANG_HOA!A:A,0)))</f>
        <v>Bass FCO</v>
      </c>
      <c r="G986" s="26" t="s">
        <v>5245</v>
      </c>
      <c r="H986" s="27" t="str">
        <f>IF(G986="","",INDEX(DM_DOI_TUONG!C:C,MATCH(G986,DM_DOI_TUONG!B:B,0)))</f>
        <v>Công Ty TNHH Sản Xuất Thương Mại  Điện Sài Gòn TTL</v>
      </c>
      <c r="I986" s="69" t="str">
        <f>IFERROR(INDEX(DM_NGHIEP_VU!D:D,MATCH(J986&amp;K986,DM_NGHIEP_VU!G:G,0)),"")</f>
        <v>Xuất kho - xuất bán ghi nhận doanh thu</v>
      </c>
      <c r="J986" s="29" t="s">
        <v>4492</v>
      </c>
      <c r="K986" s="29" t="s">
        <v>4977</v>
      </c>
      <c r="L986" s="26">
        <v>4</v>
      </c>
      <c r="M986" s="26" t="s">
        <v>4547</v>
      </c>
      <c r="N986" s="26">
        <v>0</v>
      </c>
      <c r="O986" s="7">
        <f t="shared" si="45"/>
        <v>0</v>
      </c>
      <c r="P986" s="52">
        <v>0.08</v>
      </c>
      <c r="Q986" s="7">
        <f t="shared" si="46"/>
        <v>0</v>
      </c>
      <c r="R986" s="7">
        <f t="shared" si="47"/>
        <v>0</v>
      </c>
      <c r="S986" s="23" t="s">
        <v>4602</v>
      </c>
      <c r="T986" s="23"/>
      <c r="U986" s="23"/>
      <c r="V986" s="23"/>
      <c r="W986" s="74"/>
    </row>
    <row r="987" spans="1:23" x14ac:dyDescent="0.25">
      <c r="A987" s="81">
        <v>45294</v>
      </c>
      <c r="B987" s="6" t="s">
        <v>2710</v>
      </c>
      <c r="C987" s="100" t="s">
        <v>5460</v>
      </c>
      <c r="D987" s="21" t="s">
        <v>4555</v>
      </c>
      <c r="E987" s="23" t="s">
        <v>4936</v>
      </c>
      <c r="F987" s="27" t="str">
        <f>IF(E987="","",INDEX(DM_HANG_HOA!B:B,MATCH(E987,DM_HANG_HOA!A:A,0)))</f>
        <v>Nối bọc MV IPC 185-185,  Vỏ cách điện dầy 3-7mm, 70 - 185 / 70 - 185, 2 boulon M10 thép</v>
      </c>
      <c r="G987" s="26" t="s">
        <v>5255</v>
      </c>
      <c r="H987" s="27" t="str">
        <f>IF(G987="","",INDEX(DM_DOI_TUONG!C:C,MATCH(G987,DM_DOI_TUONG!B:B,0)))</f>
        <v>Công Ty Trách Nhiệm Hữu Hạn Thiết Bị Điện Quân Tấn</v>
      </c>
      <c r="I987" s="69" t="str">
        <f>IFERROR(INDEX(DM_NGHIEP_VU!D:D,MATCH(J987&amp;K987,DM_NGHIEP_VU!G:G,0)),"")</f>
        <v>Xuất kho - xuất bán ghi nhận doanh thu</v>
      </c>
      <c r="J987" s="29" t="s">
        <v>4492</v>
      </c>
      <c r="K987" s="29" t="s">
        <v>4977</v>
      </c>
      <c r="L987" s="26">
        <v>9</v>
      </c>
      <c r="M987" s="26" t="s">
        <v>4547</v>
      </c>
      <c r="N987" s="26">
        <v>409400</v>
      </c>
      <c r="O987" s="7">
        <f t="shared" si="45"/>
        <v>3684600</v>
      </c>
      <c r="P987" s="52">
        <v>0.08</v>
      </c>
      <c r="Q987" s="7">
        <f t="shared" si="46"/>
        <v>294768</v>
      </c>
      <c r="R987" s="7">
        <f t="shared" si="47"/>
        <v>3979368</v>
      </c>
      <c r="S987" s="23" t="s">
        <v>4603</v>
      </c>
      <c r="T987" s="23"/>
      <c r="U987" s="23"/>
      <c r="V987" s="23"/>
      <c r="W987" s="74"/>
    </row>
    <row r="988" spans="1:23" x14ac:dyDescent="0.25">
      <c r="A988" s="81">
        <v>45294</v>
      </c>
      <c r="B988" s="6" t="s">
        <v>2710</v>
      </c>
      <c r="C988" s="100" t="s">
        <v>5461</v>
      </c>
      <c r="D988" s="21" t="s">
        <v>4555</v>
      </c>
      <c r="E988" s="23" t="s">
        <v>117</v>
      </c>
      <c r="F988" s="27" t="str">
        <f>IF(E988="","",INDEX(DM_HANG_HOA!B:B,MATCH(E988,DM_HANG_HOA!A:A,0)))</f>
        <v>Phụ kiện lắp DS 1 pha 24Kv</v>
      </c>
      <c r="G988" s="26" t="s">
        <v>5245</v>
      </c>
      <c r="H988" s="27" t="str">
        <f>IF(G988="","",INDEX(DM_DOI_TUONG!C:C,MATCH(G988,DM_DOI_TUONG!B:B,0)))</f>
        <v>Công Ty TNHH Sản Xuất Thương Mại  Điện Sài Gòn TTL</v>
      </c>
      <c r="I988" s="69" t="str">
        <f>IFERROR(INDEX(DM_NGHIEP_VU!D:D,MATCH(J988&amp;K988,DM_NGHIEP_VU!G:G,0)),"")</f>
        <v>Xuất kho - xuất bán ghi nhận doanh thu</v>
      </c>
      <c r="J988" s="29" t="s">
        <v>4492</v>
      </c>
      <c r="K988" s="29" t="s">
        <v>4977</v>
      </c>
      <c r="L988" s="26">
        <v>3</v>
      </c>
      <c r="M988" s="26" t="s">
        <v>4547</v>
      </c>
      <c r="N988" s="26">
        <v>111100</v>
      </c>
      <c r="O988" s="7">
        <f t="shared" si="45"/>
        <v>333300</v>
      </c>
      <c r="P988" s="52">
        <v>0.08</v>
      </c>
      <c r="Q988" s="7">
        <f t="shared" si="46"/>
        <v>26664</v>
      </c>
      <c r="R988" s="7">
        <f t="shared" si="47"/>
        <v>359964</v>
      </c>
      <c r="S988" s="23" t="s">
        <v>4604</v>
      </c>
      <c r="T988" s="23"/>
      <c r="U988" s="23"/>
      <c r="V988" s="23"/>
      <c r="W988" s="74"/>
    </row>
    <row r="989" spans="1:23" x14ac:dyDescent="0.25">
      <c r="A989" s="81">
        <v>45295</v>
      </c>
      <c r="B989" s="6" t="s">
        <v>2710</v>
      </c>
      <c r="C989" s="100" t="s">
        <v>5462</v>
      </c>
      <c r="D989" s="21" t="s">
        <v>4555</v>
      </c>
      <c r="E989" s="23" t="s">
        <v>551</v>
      </c>
      <c r="F989" s="27" t="str">
        <f>IF(E989="","",INDEX(DM_HANG_HOA!B:B,MATCH(E989,DM_HANG_HOA!A:A,0)))</f>
        <v>Nối bọc  IPC 16-95, Vỏ cách điện dầy 1-3mm,  4 - 16 / 16 - 95, 1 boulon M8 nhựa</v>
      </c>
      <c r="G989" s="26" t="s">
        <v>5256</v>
      </c>
      <c r="H989" s="27" t="str">
        <f>IF(G989="","",INDEX(DM_DOI_TUONG!C:C,MATCH(G989,DM_DOI_TUONG!B:B,0)))</f>
        <v>Cửa Hàng Trường Giang</v>
      </c>
      <c r="I989" s="69" t="str">
        <f>IFERROR(INDEX(DM_NGHIEP_VU!D:D,MATCH(J989&amp;K989,DM_NGHIEP_VU!G:G,0)),"")</f>
        <v>Xuất kho - xuất bán ghi nhận doanh thu</v>
      </c>
      <c r="J989" s="29" t="s">
        <v>4492</v>
      </c>
      <c r="K989" s="29" t="s">
        <v>4977</v>
      </c>
      <c r="L989" s="26">
        <v>600</v>
      </c>
      <c r="M989" s="26" t="s">
        <v>4547</v>
      </c>
      <c r="N989" s="26">
        <v>28866</v>
      </c>
      <c r="O989" s="7">
        <f t="shared" si="45"/>
        <v>17319600</v>
      </c>
      <c r="P989" s="52">
        <v>0.08</v>
      </c>
      <c r="Q989" s="7">
        <f t="shared" si="46"/>
        <v>1385568</v>
      </c>
      <c r="R989" s="7">
        <f t="shared" si="47"/>
        <v>18705168</v>
      </c>
      <c r="S989" s="23" t="s">
        <v>4605</v>
      </c>
      <c r="T989" s="23"/>
      <c r="U989" s="23"/>
      <c r="V989" s="23"/>
      <c r="W989" s="74"/>
    </row>
    <row r="990" spans="1:23" x14ac:dyDescent="0.25">
      <c r="A990" s="81">
        <v>45295</v>
      </c>
      <c r="B990" s="6" t="s">
        <v>2710</v>
      </c>
      <c r="C990" s="100" t="s">
        <v>5462</v>
      </c>
      <c r="D990" s="21" t="s">
        <v>4555</v>
      </c>
      <c r="E990" s="23" t="s">
        <v>553</v>
      </c>
      <c r="F990" s="27" t="str">
        <f>IF(E990="","",INDEX(DM_HANG_HOA!B:B,MATCH(E990,DM_HANG_HOA!A:A,0)))</f>
        <v>Nối bọc  IPC 70-95, Vỏ cách điện dầy 1-3mm,  16 - 70 / 35 - 95, 1 boulon M10 nhựa</v>
      </c>
      <c r="G990" s="26" t="s">
        <v>5256</v>
      </c>
      <c r="H990" s="27" t="str">
        <f>IF(G990="","",INDEX(DM_DOI_TUONG!C:C,MATCH(G990,DM_DOI_TUONG!B:B,0)))</f>
        <v>Cửa Hàng Trường Giang</v>
      </c>
      <c r="I990" s="69" t="str">
        <f>IFERROR(INDEX(DM_NGHIEP_VU!D:D,MATCH(J990&amp;K990,DM_NGHIEP_VU!G:G,0)),"")</f>
        <v>Xuất kho - xuất bán ghi nhận doanh thu</v>
      </c>
      <c r="J990" s="29" t="s">
        <v>4492</v>
      </c>
      <c r="K990" s="29" t="s">
        <v>4977</v>
      </c>
      <c r="L990" s="26">
        <v>472</v>
      </c>
      <c r="M990" s="26" t="s">
        <v>4547</v>
      </c>
      <c r="N990" s="26">
        <v>40352.727272727272</v>
      </c>
      <c r="O990" s="7">
        <f t="shared" si="45"/>
        <v>19046487.272727273</v>
      </c>
      <c r="P990" s="52">
        <v>0.08</v>
      </c>
      <c r="Q990" s="7">
        <f t="shared" si="46"/>
        <v>1523718.9818181819</v>
      </c>
      <c r="R990" s="7">
        <f t="shared" si="47"/>
        <v>20570206.254545454</v>
      </c>
      <c r="S990" s="23" t="s">
        <v>4605</v>
      </c>
      <c r="T990" s="23"/>
      <c r="U990" s="23"/>
      <c r="V990" s="23"/>
      <c r="W990" s="74"/>
    </row>
    <row r="991" spans="1:23" x14ac:dyDescent="0.25">
      <c r="A991" s="81">
        <v>45295</v>
      </c>
      <c r="B991" s="6" t="s">
        <v>2710</v>
      </c>
      <c r="C991" s="100" t="s">
        <v>5463</v>
      </c>
      <c r="D991" s="21" t="s">
        <v>4555</v>
      </c>
      <c r="E991" s="23" t="s">
        <v>1101</v>
      </c>
      <c r="F991" s="27" t="str">
        <f>IF(E991="","",INDEX(DM_HANG_HOA!B:B,MATCH(E991,DM_HANG_HOA!A:A,0)))</f>
        <v>Cosse ép Cu-Al  70mm2-N-TA dài 72mm chiều dài ép dây 38mm</v>
      </c>
      <c r="G991" s="26" t="s">
        <v>5255</v>
      </c>
      <c r="H991" s="27" t="str">
        <f>IF(G991="","",INDEX(DM_DOI_TUONG!C:C,MATCH(G991,DM_DOI_TUONG!B:B,0)))</f>
        <v>Công Ty Trách Nhiệm Hữu Hạn Thiết Bị Điện Quân Tấn</v>
      </c>
      <c r="I991" s="69" t="str">
        <f>IFERROR(INDEX(DM_NGHIEP_VU!D:D,MATCH(J991&amp;K991,DM_NGHIEP_VU!G:G,0)),"")</f>
        <v>Xuất kho - xuất bán ghi nhận doanh thu</v>
      </c>
      <c r="J991" s="29" t="s">
        <v>4492</v>
      </c>
      <c r="K991" s="29" t="s">
        <v>4977</v>
      </c>
      <c r="L991" s="26">
        <v>40</v>
      </c>
      <c r="M991" s="26" t="s">
        <v>4547</v>
      </c>
      <c r="N991" s="26">
        <v>35500</v>
      </c>
      <c r="O991" s="7">
        <f t="shared" si="45"/>
        <v>1420000</v>
      </c>
      <c r="P991" s="52">
        <v>0.1</v>
      </c>
      <c r="Q991" s="7">
        <f t="shared" si="46"/>
        <v>142000</v>
      </c>
      <c r="R991" s="7">
        <f t="shared" si="47"/>
        <v>1562000</v>
      </c>
      <c r="S991" s="23" t="s">
        <v>4606</v>
      </c>
      <c r="T991" s="23"/>
      <c r="U991" s="23"/>
      <c r="V991" s="23"/>
      <c r="W991" s="74"/>
    </row>
    <row r="992" spans="1:23" x14ac:dyDescent="0.25">
      <c r="A992" s="81">
        <v>45295</v>
      </c>
      <c r="B992" s="6" t="s">
        <v>2710</v>
      </c>
      <c r="C992" s="100" t="s">
        <v>5464</v>
      </c>
      <c r="D992" s="21" t="s">
        <v>4555</v>
      </c>
      <c r="E992" s="23" t="s">
        <v>63</v>
      </c>
      <c r="F992" s="27" t="str">
        <f>IF(E992="","",INDEX(DM_HANG_HOA!B:B,MATCH(E992,DM_HANG_HOA!A:A,0)))</f>
        <v>FCO 100A - 27KV -125KV BIL - sứ (không bass)</v>
      </c>
      <c r="G992" s="26" t="s">
        <v>5250</v>
      </c>
      <c r="H992" s="27" t="str">
        <f>IF(G992="","",INDEX(DM_DOI_TUONG!C:C,MATCH(G992,DM_DOI_TUONG!B:B,0)))</f>
        <v>Công Ty TNHH  Sản Xuất Thương Mại Vân Phúc</v>
      </c>
      <c r="I992" s="69" t="str">
        <f>IFERROR(INDEX(DM_NGHIEP_VU!D:D,MATCH(J992&amp;K992,DM_NGHIEP_VU!G:G,0)),"")</f>
        <v>Xuất kho - xuất bán ghi nhận doanh thu</v>
      </c>
      <c r="J992" s="29" t="s">
        <v>4492</v>
      </c>
      <c r="K992" s="29" t="s">
        <v>4977</v>
      </c>
      <c r="L992" s="26">
        <v>2</v>
      </c>
      <c r="M992" s="26" t="s">
        <v>4547</v>
      </c>
      <c r="N992" s="26">
        <v>1292700</v>
      </c>
      <c r="O992" s="7">
        <f t="shared" si="45"/>
        <v>2585400</v>
      </c>
      <c r="P992" s="52">
        <v>0.08</v>
      </c>
      <c r="Q992" s="7">
        <f t="shared" si="46"/>
        <v>206832</v>
      </c>
      <c r="R992" s="7">
        <f t="shared" si="47"/>
        <v>2792232</v>
      </c>
      <c r="S992" s="23" t="s">
        <v>4607</v>
      </c>
      <c r="T992" s="23"/>
      <c r="U992" s="23"/>
      <c r="V992" s="23"/>
      <c r="W992" s="74"/>
    </row>
    <row r="993" spans="1:23" x14ac:dyDescent="0.25">
      <c r="A993" s="81">
        <v>45295</v>
      </c>
      <c r="B993" s="6" t="s">
        <v>2710</v>
      </c>
      <c r="C993" s="100" t="s">
        <v>5464</v>
      </c>
      <c r="D993" s="21" t="s">
        <v>4555</v>
      </c>
      <c r="E993" s="23" t="s">
        <v>78</v>
      </c>
      <c r="F993" s="27" t="str">
        <f>IF(E993="","",INDEX(DM_HANG_HOA!B:B,MATCH(E993,DM_HANG_HOA!A:A,0)))</f>
        <v>Bass FCO</v>
      </c>
      <c r="G993" s="26" t="s">
        <v>5250</v>
      </c>
      <c r="H993" s="27" t="str">
        <f>IF(G993="","",INDEX(DM_DOI_TUONG!C:C,MATCH(G993,DM_DOI_TUONG!B:B,0)))</f>
        <v>Công Ty TNHH  Sản Xuất Thương Mại Vân Phúc</v>
      </c>
      <c r="I993" s="69" t="str">
        <f>IFERROR(INDEX(DM_NGHIEP_VU!D:D,MATCH(J993&amp;K993,DM_NGHIEP_VU!G:G,0)),"")</f>
        <v>Xuất kho - xuất bán ghi nhận doanh thu</v>
      </c>
      <c r="J993" s="29" t="s">
        <v>4492</v>
      </c>
      <c r="K993" s="29" t="s">
        <v>4977</v>
      </c>
      <c r="L993" s="26">
        <v>2</v>
      </c>
      <c r="M993" s="26" t="s">
        <v>4547</v>
      </c>
      <c r="N993" s="26">
        <v>0</v>
      </c>
      <c r="O993" s="7">
        <f t="shared" si="45"/>
        <v>0</v>
      </c>
      <c r="P993" s="52">
        <v>0.08</v>
      </c>
      <c r="Q993" s="7">
        <f t="shared" si="46"/>
        <v>0</v>
      </c>
      <c r="R993" s="7">
        <f t="shared" si="47"/>
        <v>0</v>
      </c>
      <c r="S993" s="23" t="s">
        <v>4607</v>
      </c>
      <c r="T993" s="23"/>
      <c r="U993" s="23"/>
      <c r="V993" s="23"/>
      <c r="W993" s="74"/>
    </row>
    <row r="994" spans="1:23" x14ac:dyDescent="0.25">
      <c r="A994" s="81">
        <v>45295</v>
      </c>
      <c r="B994" s="6" t="s">
        <v>2710</v>
      </c>
      <c r="C994" s="100" t="s">
        <v>5465</v>
      </c>
      <c r="D994" s="21" t="s">
        <v>4555</v>
      </c>
      <c r="E994" s="23" t="s">
        <v>558</v>
      </c>
      <c r="F994" s="27" t="str">
        <f>IF(E994="","",INDEX(DM_HANG_HOA!B:B,MATCH(E994,DM_HANG_HOA!A:A,0)))</f>
        <v>Nối bọc  IPC 300-300,  Vỏ cách điện dầy 1-3mm,  50 - 300 / 50 -  300, 2 boulon M10 nhựa</v>
      </c>
      <c r="G994" s="26" t="s">
        <v>5257</v>
      </c>
      <c r="H994" s="27" t="str">
        <f>IF(G994="","",INDEX(DM_DOI_TUONG!C:C,MATCH(G994,DM_DOI_TUONG!B:B,0)))</f>
        <v>Công Ty TNHH Thương Mại Xây Dựng Điện Phan An</v>
      </c>
      <c r="I994" s="69" t="str">
        <f>IFERROR(INDEX(DM_NGHIEP_VU!D:D,MATCH(J994&amp;K994,DM_NGHIEP_VU!G:G,0)),"")</f>
        <v>Xuất kho - xuất bán ghi nhận doanh thu</v>
      </c>
      <c r="J994" s="29" t="s">
        <v>4492</v>
      </c>
      <c r="K994" s="29" t="s">
        <v>4977</v>
      </c>
      <c r="L994" s="26">
        <v>55</v>
      </c>
      <c r="M994" s="26" t="s">
        <v>4547</v>
      </c>
      <c r="N994" s="26">
        <v>173300</v>
      </c>
      <c r="O994" s="7">
        <f t="shared" si="45"/>
        <v>9531500</v>
      </c>
      <c r="P994" s="52">
        <v>0.08</v>
      </c>
      <c r="Q994" s="7">
        <f t="shared" si="46"/>
        <v>762520</v>
      </c>
      <c r="R994" s="7">
        <f t="shared" si="47"/>
        <v>10294020</v>
      </c>
      <c r="S994" s="23" t="s">
        <v>4608</v>
      </c>
      <c r="T994" s="23"/>
      <c r="U994" s="23"/>
      <c r="V994" s="23"/>
      <c r="W994" s="74"/>
    </row>
    <row r="995" spans="1:23" x14ac:dyDescent="0.25">
      <c r="A995" s="81">
        <v>45295</v>
      </c>
      <c r="B995" s="6" t="s">
        <v>2710</v>
      </c>
      <c r="C995" s="100" t="s">
        <v>5466</v>
      </c>
      <c r="D995" s="21" t="s">
        <v>4555</v>
      </c>
      <c r="E995" s="23" t="s">
        <v>2595</v>
      </c>
      <c r="F995" s="27" t="str">
        <f>IF(E995="","",INDEX(DM_HANG_HOA!B:B,MATCH(E995,DM_HANG_HOA!A:A,0)))</f>
        <v>Giáp buộc đầu sứ đơn composite PTT 1202SC-F, đường kính cáp 18.5 - 23.4mm (35-50mm2), bán dẫn</v>
      </c>
      <c r="G995" s="26" t="s">
        <v>5245</v>
      </c>
      <c r="H995" s="27" t="str">
        <f>IF(G995="","",INDEX(DM_DOI_TUONG!C:C,MATCH(G995,DM_DOI_TUONG!B:B,0)))</f>
        <v>Công Ty TNHH Sản Xuất Thương Mại  Điện Sài Gòn TTL</v>
      </c>
      <c r="I995" s="69" t="str">
        <f>IFERROR(INDEX(DM_NGHIEP_VU!D:D,MATCH(J995&amp;K995,DM_NGHIEP_VU!G:G,0)),"")</f>
        <v>Xuất kho - xuất bán ghi nhận doanh thu</v>
      </c>
      <c r="J995" s="29" t="s">
        <v>4492</v>
      </c>
      <c r="K995" s="29" t="s">
        <v>4977</v>
      </c>
      <c r="L995" s="26">
        <v>76</v>
      </c>
      <c r="M995" s="26" t="s">
        <v>4547</v>
      </c>
      <c r="N995" s="26">
        <v>106100</v>
      </c>
      <c r="O995" s="7">
        <f t="shared" si="45"/>
        <v>8063600</v>
      </c>
      <c r="P995" s="52">
        <v>0.08</v>
      </c>
      <c r="Q995" s="7">
        <f t="shared" si="46"/>
        <v>645088</v>
      </c>
      <c r="R995" s="7">
        <f t="shared" si="47"/>
        <v>8708688</v>
      </c>
      <c r="S995" s="23" t="s">
        <v>4609</v>
      </c>
      <c r="T995" s="23"/>
      <c r="U995" s="23"/>
      <c r="V995" s="23"/>
      <c r="W995" s="74"/>
    </row>
    <row r="996" spans="1:23" x14ac:dyDescent="0.25">
      <c r="A996" s="81">
        <v>45295</v>
      </c>
      <c r="B996" s="6" t="s">
        <v>2710</v>
      </c>
      <c r="C996" s="100" t="s">
        <v>5467</v>
      </c>
      <c r="D996" s="21" t="s">
        <v>4555</v>
      </c>
      <c r="E996" s="23" t="s">
        <v>1215</v>
      </c>
      <c r="F996" s="27" t="str">
        <f>IF(E996="","",INDEX(DM_HANG_HOA!B:B,MATCH(E996,DM_HANG_HOA!A:A,0)))</f>
        <v>Nối ép đồng nhôm WR-279</v>
      </c>
      <c r="G996" s="26" t="s">
        <v>5245</v>
      </c>
      <c r="H996" s="27" t="str">
        <f>IF(G996="","",INDEX(DM_DOI_TUONG!C:C,MATCH(G996,DM_DOI_TUONG!B:B,0)))</f>
        <v>Công Ty TNHH Sản Xuất Thương Mại  Điện Sài Gòn TTL</v>
      </c>
      <c r="I996" s="69" t="str">
        <f>IFERROR(INDEX(DM_NGHIEP_VU!D:D,MATCH(J996&amp;K996,DM_NGHIEP_VU!G:G,0)),"")</f>
        <v>Xuất kho - xuất bán ghi nhận doanh thu</v>
      </c>
      <c r="J996" s="29" t="s">
        <v>4492</v>
      </c>
      <c r="K996" s="29" t="s">
        <v>4977</v>
      </c>
      <c r="L996" s="26">
        <v>8</v>
      </c>
      <c r="M996" s="26" t="s">
        <v>4547</v>
      </c>
      <c r="N996" s="26">
        <v>13500</v>
      </c>
      <c r="O996" s="7">
        <f t="shared" si="45"/>
        <v>108000</v>
      </c>
      <c r="P996" s="52">
        <v>0.1</v>
      </c>
      <c r="Q996" s="7">
        <f t="shared" si="46"/>
        <v>10800</v>
      </c>
      <c r="R996" s="7">
        <f t="shared" si="47"/>
        <v>118800</v>
      </c>
      <c r="S996" s="23" t="s">
        <v>4610</v>
      </c>
      <c r="T996" s="23"/>
      <c r="U996" s="23"/>
      <c r="V996" s="23"/>
      <c r="W996" s="74"/>
    </row>
    <row r="997" spans="1:23" x14ac:dyDescent="0.25">
      <c r="A997" s="81">
        <v>45295</v>
      </c>
      <c r="B997" s="6" t="s">
        <v>2710</v>
      </c>
      <c r="C997" s="100" t="s">
        <v>5467</v>
      </c>
      <c r="D997" s="21" t="s">
        <v>4555</v>
      </c>
      <c r="E997" s="23" t="s">
        <v>1640</v>
      </c>
      <c r="F997" s="27" t="str">
        <f>IF(E997="","",INDEX(DM_HANG_HOA!B:B,MATCH(E997,DM_HANG_HOA!A:A,0)))</f>
        <v>Ống nối OL-ACSR 70mm2 dài 130mm</v>
      </c>
      <c r="G997" s="26" t="s">
        <v>5245</v>
      </c>
      <c r="H997" s="27" t="str">
        <f>IF(G997="","",INDEX(DM_DOI_TUONG!C:C,MATCH(G997,DM_DOI_TUONG!B:B,0)))</f>
        <v>Công Ty TNHH Sản Xuất Thương Mại  Điện Sài Gòn TTL</v>
      </c>
      <c r="I997" s="69" t="str">
        <f>IFERROR(INDEX(DM_NGHIEP_VU!D:D,MATCH(J997&amp;K997,DM_NGHIEP_VU!G:G,0)),"")</f>
        <v>Xuất kho - xuất bán ghi nhận doanh thu</v>
      </c>
      <c r="J997" s="29" t="s">
        <v>4492</v>
      </c>
      <c r="K997" s="29" t="s">
        <v>4977</v>
      </c>
      <c r="L997" s="26">
        <v>4</v>
      </c>
      <c r="M997" s="26" t="s">
        <v>4547</v>
      </c>
      <c r="N997" s="26">
        <v>21000</v>
      </c>
      <c r="O997" s="7">
        <f t="shared" ref="O997:O1060" si="48">+L997*N997</f>
        <v>84000</v>
      </c>
      <c r="P997" s="52">
        <v>0.1</v>
      </c>
      <c r="Q997" s="7">
        <f t="shared" ref="Q997:Q1060" si="49">+O997*P997</f>
        <v>8400</v>
      </c>
      <c r="R997" s="7">
        <f t="shared" ref="R997:R1060" si="50">+O997+Q997</f>
        <v>92400</v>
      </c>
      <c r="S997" s="23" t="s">
        <v>4610</v>
      </c>
      <c r="T997" s="23"/>
      <c r="U997" s="23"/>
      <c r="V997" s="23"/>
      <c r="W997" s="74"/>
    </row>
    <row r="998" spans="1:23" x14ac:dyDescent="0.25">
      <c r="A998" s="81">
        <v>45296</v>
      </c>
      <c r="B998" s="6" t="s">
        <v>2710</v>
      </c>
      <c r="C998" s="100" t="s">
        <v>5468</v>
      </c>
      <c r="D998" s="21" t="s">
        <v>4555</v>
      </c>
      <c r="E998" s="23" t="s">
        <v>890</v>
      </c>
      <c r="F998" s="27" t="str">
        <f>IF(E998="","",INDEX(DM_HANG_HOA!B:B,MATCH(E998,DM_HANG_HOA!A:A,0)))</f>
        <v>Bass M treo hộp 2-4 công tơ 1 pha - 1 công tơ 3 pha.</v>
      </c>
      <c r="G998" s="26" t="s">
        <v>5258</v>
      </c>
      <c r="H998" s="27" t="str">
        <f>IF(G998="","",INDEX(DM_DOI_TUONG!C:C,MATCH(G998,DM_DOI_TUONG!B:B,0)))</f>
        <v>Công Ty TNHH Sản Xuất Và Thương Mại Tiến Trần</v>
      </c>
      <c r="I998" s="69" t="str">
        <f>IFERROR(INDEX(DM_NGHIEP_VU!D:D,MATCH(J998&amp;K998,DM_NGHIEP_VU!G:G,0)),"")</f>
        <v>Xuất kho - xuất bán ghi nhận doanh thu</v>
      </c>
      <c r="J998" s="29" t="s">
        <v>4492</v>
      </c>
      <c r="K998" s="29" t="s">
        <v>4977</v>
      </c>
      <c r="L998" s="26">
        <v>100</v>
      </c>
      <c r="M998" s="26" t="s">
        <v>4547</v>
      </c>
      <c r="N998" s="26">
        <v>6700</v>
      </c>
      <c r="O998" s="7">
        <f t="shared" si="48"/>
        <v>670000</v>
      </c>
      <c r="P998" s="52">
        <v>0.1</v>
      </c>
      <c r="Q998" s="7">
        <f t="shared" si="49"/>
        <v>67000</v>
      </c>
      <c r="R998" s="7">
        <f t="shared" si="50"/>
        <v>737000</v>
      </c>
      <c r="S998" s="23" t="s">
        <v>4611</v>
      </c>
      <c r="T998" s="23"/>
      <c r="U998" s="23"/>
      <c r="V998" s="23"/>
      <c r="W998" s="74"/>
    </row>
    <row r="999" spans="1:23" x14ac:dyDescent="0.25">
      <c r="A999" s="81">
        <v>45296</v>
      </c>
      <c r="B999" s="6" t="s">
        <v>2710</v>
      </c>
      <c r="C999" s="100" t="s">
        <v>5469</v>
      </c>
      <c r="D999" s="21" t="s">
        <v>4555</v>
      </c>
      <c r="E999" s="23" t="s">
        <v>72</v>
      </c>
      <c r="F999" s="27" t="str">
        <f>IF(E999="","",INDEX(DM_HANG_HOA!B:B,MATCH(E999,DM_HANG_HOA!A:A,0)))</f>
        <v>FCO 100A - 27KV - 150KV BIL - Polymer (không bass)</v>
      </c>
      <c r="G999" s="26" t="s">
        <v>5255</v>
      </c>
      <c r="H999" s="27" t="str">
        <f>IF(G999="","",INDEX(DM_DOI_TUONG!C:C,MATCH(G999,DM_DOI_TUONG!B:B,0)))</f>
        <v>Công Ty Trách Nhiệm Hữu Hạn Thiết Bị Điện Quân Tấn</v>
      </c>
      <c r="I999" s="69" t="str">
        <f>IFERROR(INDEX(DM_NGHIEP_VU!D:D,MATCH(J999&amp;K999,DM_NGHIEP_VU!G:G,0)),"")</f>
        <v>Xuất kho - xuất bán ghi nhận doanh thu</v>
      </c>
      <c r="J999" s="29" t="s">
        <v>4492</v>
      </c>
      <c r="K999" s="29" t="s">
        <v>4977</v>
      </c>
      <c r="L999" s="26">
        <v>6</v>
      </c>
      <c r="M999" s="26" t="s">
        <v>4547</v>
      </c>
      <c r="N999" s="26">
        <v>1410900</v>
      </c>
      <c r="O999" s="7">
        <f t="shared" si="48"/>
        <v>8465400</v>
      </c>
      <c r="P999" s="52">
        <v>0.08</v>
      </c>
      <c r="Q999" s="7">
        <f t="shared" si="49"/>
        <v>677232</v>
      </c>
      <c r="R999" s="7">
        <f t="shared" si="50"/>
        <v>9142632</v>
      </c>
      <c r="S999" s="23" t="s">
        <v>4612</v>
      </c>
      <c r="T999" s="23"/>
      <c r="U999" s="23"/>
      <c r="V999" s="23"/>
      <c r="W999" s="74"/>
    </row>
    <row r="1000" spans="1:23" x14ac:dyDescent="0.25">
      <c r="A1000" s="81">
        <v>45296</v>
      </c>
      <c r="B1000" s="6" t="s">
        <v>2710</v>
      </c>
      <c r="C1000" s="100" t="s">
        <v>5469</v>
      </c>
      <c r="D1000" s="21" t="s">
        <v>4555</v>
      </c>
      <c r="E1000" s="23" t="s">
        <v>78</v>
      </c>
      <c r="F1000" s="27" t="str">
        <f>IF(E1000="","",INDEX(DM_HANG_HOA!B:B,MATCH(E1000,DM_HANG_HOA!A:A,0)))</f>
        <v>Bass FCO</v>
      </c>
      <c r="G1000" s="26" t="s">
        <v>5255</v>
      </c>
      <c r="H1000" s="27" t="str">
        <f>IF(G1000="","",INDEX(DM_DOI_TUONG!C:C,MATCH(G1000,DM_DOI_TUONG!B:B,0)))</f>
        <v>Công Ty Trách Nhiệm Hữu Hạn Thiết Bị Điện Quân Tấn</v>
      </c>
      <c r="I1000" s="69" t="str">
        <f>IFERROR(INDEX(DM_NGHIEP_VU!D:D,MATCH(J1000&amp;K1000,DM_NGHIEP_VU!G:G,0)),"")</f>
        <v>Xuất kho - xuất bán ghi nhận doanh thu</v>
      </c>
      <c r="J1000" s="29" t="s">
        <v>4492</v>
      </c>
      <c r="K1000" s="29" t="s">
        <v>4977</v>
      </c>
      <c r="L1000" s="26">
        <v>6</v>
      </c>
      <c r="M1000" s="26" t="s">
        <v>4547</v>
      </c>
      <c r="N1000" s="26">
        <v>0</v>
      </c>
      <c r="O1000" s="7">
        <f t="shared" si="48"/>
        <v>0</v>
      </c>
      <c r="P1000" s="52">
        <v>0.08</v>
      </c>
      <c r="Q1000" s="7">
        <f t="shared" si="49"/>
        <v>0</v>
      </c>
      <c r="R1000" s="7">
        <f t="shared" si="50"/>
        <v>0</v>
      </c>
      <c r="S1000" s="23" t="s">
        <v>4612</v>
      </c>
      <c r="T1000" s="23"/>
      <c r="U1000" s="23"/>
      <c r="V1000" s="23"/>
      <c r="W1000" s="74"/>
    </row>
    <row r="1001" spans="1:23" x14ac:dyDescent="0.25">
      <c r="A1001" s="81">
        <v>45296</v>
      </c>
      <c r="B1001" s="6" t="s">
        <v>2710</v>
      </c>
      <c r="C1001" s="100" t="s">
        <v>5469</v>
      </c>
      <c r="D1001" s="21" t="s">
        <v>4555</v>
      </c>
      <c r="E1001" s="23" t="s">
        <v>76</v>
      </c>
      <c r="F1001" s="27" t="str">
        <f>IF(E1001="","",INDEX(DM_HANG_HOA!B:B,MATCH(E1001,DM_HANG_HOA!A:A,0)))</f>
        <v>LBFCO 100A - 27KV-150KV BIL - Polymer (không bass)</v>
      </c>
      <c r="G1001" s="26" t="s">
        <v>5255</v>
      </c>
      <c r="H1001" s="27" t="str">
        <f>IF(G1001="","",INDEX(DM_DOI_TUONG!C:C,MATCH(G1001,DM_DOI_TUONG!B:B,0)))</f>
        <v>Công Ty Trách Nhiệm Hữu Hạn Thiết Bị Điện Quân Tấn</v>
      </c>
      <c r="I1001" s="69" t="str">
        <f>IFERROR(INDEX(DM_NGHIEP_VU!D:D,MATCH(J1001&amp;K1001,DM_NGHIEP_VU!G:G,0)),"")</f>
        <v>Xuất kho - xuất bán ghi nhận doanh thu</v>
      </c>
      <c r="J1001" s="29" t="s">
        <v>4492</v>
      </c>
      <c r="K1001" s="29" t="s">
        <v>4977</v>
      </c>
      <c r="L1001" s="26">
        <v>6</v>
      </c>
      <c r="M1001" s="26" t="s">
        <v>4547</v>
      </c>
      <c r="N1001" s="26">
        <v>1887300</v>
      </c>
      <c r="O1001" s="7">
        <f t="shared" si="48"/>
        <v>11323800</v>
      </c>
      <c r="P1001" s="52">
        <v>0.08</v>
      </c>
      <c r="Q1001" s="7">
        <f t="shared" si="49"/>
        <v>905904</v>
      </c>
      <c r="R1001" s="7">
        <f t="shared" si="50"/>
        <v>12229704</v>
      </c>
      <c r="S1001" s="23" t="s">
        <v>4612</v>
      </c>
      <c r="T1001" s="23"/>
      <c r="U1001" s="23"/>
      <c r="V1001" s="23"/>
      <c r="W1001" s="74"/>
    </row>
    <row r="1002" spans="1:23" x14ac:dyDescent="0.25">
      <c r="A1002" s="81">
        <v>45296</v>
      </c>
      <c r="B1002" s="6" t="s">
        <v>2710</v>
      </c>
      <c r="C1002" s="100" t="s">
        <v>5469</v>
      </c>
      <c r="D1002" s="21" t="s">
        <v>4555</v>
      </c>
      <c r="E1002" s="23" t="s">
        <v>78</v>
      </c>
      <c r="F1002" s="27" t="str">
        <f>IF(E1002="","",INDEX(DM_HANG_HOA!B:B,MATCH(E1002,DM_HANG_HOA!A:A,0)))</f>
        <v>Bass FCO</v>
      </c>
      <c r="G1002" s="26" t="s">
        <v>5255</v>
      </c>
      <c r="H1002" s="27" t="str">
        <f>IF(G1002="","",INDEX(DM_DOI_TUONG!C:C,MATCH(G1002,DM_DOI_TUONG!B:B,0)))</f>
        <v>Công Ty Trách Nhiệm Hữu Hạn Thiết Bị Điện Quân Tấn</v>
      </c>
      <c r="I1002" s="69" t="str">
        <f>IFERROR(INDEX(DM_NGHIEP_VU!D:D,MATCH(J1002&amp;K1002,DM_NGHIEP_VU!G:G,0)),"")</f>
        <v>Xuất kho - xuất bán ghi nhận doanh thu</v>
      </c>
      <c r="J1002" s="29" t="s">
        <v>4492</v>
      </c>
      <c r="K1002" s="29" t="s">
        <v>4977</v>
      </c>
      <c r="L1002" s="26">
        <v>6</v>
      </c>
      <c r="M1002" s="26" t="s">
        <v>4547</v>
      </c>
      <c r="N1002" s="26">
        <v>0</v>
      </c>
      <c r="O1002" s="7">
        <f t="shared" si="48"/>
        <v>0</v>
      </c>
      <c r="P1002" s="52">
        <v>0.08</v>
      </c>
      <c r="Q1002" s="7">
        <f t="shared" si="49"/>
        <v>0</v>
      </c>
      <c r="R1002" s="7">
        <f t="shared" si="50"/>
        <v>0</v>
      </c>
      <c r="S1002" s="23" t="s">
        <v>4612</v>
      </c>
      <c r="T1002" s="23"/>
      <c r="U1002" s="23"/>
      <c r="V1002" s="23"/>
      <c r="W1002" s="74"/>
    </row>
    <row r="1003" spans="1:23" x14ac:dyDescent="0.25">
      <c r="A1003" s="81">
        <v>45296</v>
      </c>
      <c r="B1003" s="6" t="s">
        <v>2710</v>
      </c>
      <c r="C1003" s="100" t="s">
        <v>5469</v>
      </c>
      <c r="D1003" s="21" t="s">
        <v>4555</v>
      </c>
      <c r="E1003" s="23" t="s">
        <v>195</v>
      </c>
      <c r="F1003" s="27" t="str">
        <f>IF(E1003="","",INDEX(DM_HANG_HOA!B:B,MATCH(E1003,DM_HANG_HOA!A:A,0)))</f>
        <v>Pin post/Line post 24Kv- 680, Polymer (không ty)</v>
      </c>
      <c r="G1003" s="26" t="s">
        <v>5255</v>
      </c>
      <c r="H1003" s="27" t="str">
        <f>IF(G1003="","",INDEX(DM_DOI_TUONG!C:C,MATCH(G1003,DM_DOI_TUONG!B:B,0)))</f>
        <v>Công Ty Trách Nhiệm Hữu Hạn Thiết Bị Điện Quân Tấn</v>
      </c>
      <c r="I1003" s="69" t="str">
        <f>IFERROR(INDEX(DM_NGHIEP_VU!D:D,MATCH(J1003&amp;K1003,DM_NGHIEP_VU!G:G,0)),"")</f>
        <v>Xuất kho - xuất bán ghi nhận doanh thu</v>
      </c>
      <c r="J1003" s="29" t="s">
        <v>4492</v>
      </c>
      <c r="K1003" s="29" t="s">
        <v>4977</v>
      </c>
      <c r="L1003" s="26">
        <v>12</v>
      </c>
      <c r="M1003" s="26" t="s">
        <v>4547</v>
      </c>
      <c r="N1003" s="26">
        <v>261800</v>
      </c>
      <c r="O1003" s="7">
        <f t="shared" si="48"/>
        <v>3141600</v>
      </c>
      <c r="P1003" s="52">
        <v>0.08</v>
      </c>
      <c r="Q1003" s="7">
        <f t="shared" si="49"/>
        <v>251328</v>
      </c>
      <c r="R1003" s="7">
        <f t="shared" si="50"/>
        <v>3392928</v>
      </c>
      <c r="S1003" s="23" t="s">
        <v>4612</v>
      </c>
      <c r="T1003" s="23"/>
      <c r="U1003" s="23"/>
      <c r="V1003" s="23"/>
      <c r="W1003" s="74"/>
    </row>
    <row r="1004" spans="1:23" x14ac:dyDescent="0.25">
      <c r="A1004" s="81">
        <v>45296</v>
      </c>
      <c r="B1004" s="6" t="s">
        <v>2710</v>
      </c>
      <c r="C1004" s="100" t="s">
        <v>5469</v>
      </c>
      <c r="D1004" s="21" t="s">
        <v>4555</v>
      </c>
      <c r="E1004" s="23" t="s">
        <v>597</v>
      </c>
      <c r="F1004" s="27" t="str">
        <f>IF(E1004="","",INDEX(DM_HANG_HOA!B:B,MATCH(E1004,DM_HANG_HOA!A:A,0)))</f>
        <v>Nối bọc IPC trung thế 185 (tiếp địa)</v>
      </c>
      <c r="G1004" s="26" t="s">
        <v>5255</v>
      </c>
      <c r="H1004" s="27" t="str">
        <f>IF(G1004="","",INDEX(DM_DOI_TUONG!C:C,MATCH(G1004,DM_DOI_TUONG!B:B,0)))</f>
        <v>Công Ty Trách Nhiệm Hữu Hạn Thiết Bị Điện Quân Tấn</v>
      </c>
      <c r="I1004" s="69" t="str">
        <f>IFERROR(INDEX(DM_NGHIEP_VU!D:D,MATCH(J1004&amp;K1004,DM_NGHIEP_VU!G:G,0)),"")</f>
        <v>Xuất kho - xuất bán ghi nhận doanh thu</v>
      </c>
      <c r="J1004" s="29" t="s">
        <v>4492</v>
      </c>
      <c r="K1004" s="29" t="s">
        <v>4977</v>
      </c>
      <c r="L1004" s="26">
        <v>15</v>
      </c>
      <c r="M1004" s="26" t="s">
        <v>4547</v>
      </c>
      <c r="N1004" s="26">
        <v>275500</v>
      </c>
      <c r="O1004" s="7">
        <f t="shared" si="48"/>
        <v>4132500</v>
      </c>
      <c r="P1004" s="52">
        <v>0.08</v>
      </c>
      <c r="Q1004" s="7">
        <f t="shared" si="49"/>
        <v>330600</v>
      </c>
      <c r="R1004" s="7">
        <f t="shared" si="50"/>
        <v>4463100</v>
      </c>
      <c r="S1004" s="23" t="s">
        <v>4612</v>
      </c>
      <c r="T1004" s="23"/>
      <c r="U1004" s="23"/>
      <c r="V1004" s="23"/>
      <c r="W1004" s="74"/>
    </row>
    <row r="1005" spans="1:23" x14ac:dyDescent="0.25">
      <c r="A1005" s="81">
        <v>45296</v>
      </c>
      <c r="B1005" s="6" t="s">
        <v>2710</v>
      </c>
      <c r="C1005" s="100" t="s">
        <v>5470</v>
      </c>
      <c r="D1005" s="21" t="s">
        <v>4555</v>
      </c>
      <c r="E1005" s="23" t="s">
        <v>604</v>
      </c>
      <c r="F1005" s="27" t="str">
        <f>IF(E1005="","",INDEX(DM_HANG_HOA!B:B,MATCH(E1005,DM_HANG_HOA!A:A,0)))</f>
        <v>Bar tiếp địa nhôm</v>
      </c>
      <c r="G1005" s="26" t="s">
        <v>5255</v>
      </c>
      <c r="H1005" s="27" t="str">
        <f>IF(G1005="","",INDEX(DM_DOI_TUONG!C:C,MATCH(G1005,DM_DOI_TUONG!B:B,0)))</f>
        <v>Công Ty Trách Nhiệm Hữu Hạn Thiết Bị Điện Quân Tấn</v>
      </c>
      <c r="I1005" s="69" t="str">
        <f>IFERROR(INDEX(DM_NGHIEP_VU!D:D,MATCH(J1005&amp;K1005,DM_NGHIEP_VU!G:G,0)),"")</f>
        <v>Xuất kho - xuất bán ghi nhận doanh thu</v>
      </c>
      <c r="J1005" s="29" t="s">
        <v>4492</v>
      </c>
      <c r="K1005" s="29" t="s">
        <v>4977</v>
      </c>
      <c r="L1005" s="26">
        <v>10</v>
      </c>
      <c r="M1005" s="26" t="s">
        <v>4547</v>
      </c>
      <c r="N1005" s="26">
        <v>75100</v>
      </c>
      <c r="O1005" s="7">
        <f t="shared" si="48"/>
        <v>751000</v>
      </c>
      <c r="P1005" s="52">
        <v>0.1</v>
      </c>
      <c r="Q1005" s="7">
        <f t="shared" si="49"/>
        <v>75100</v>
      </c>
      <c r="R1005" s="7">
        <f t="shared" si="50"/>
        <v>826100</v>
      </c>
      <c r="S1005" s="23" t="s">
        <v>4613</v>
      </c>
      <c r="T1005" s="23"/>
      <c r="U1005" s="23"/>
      <c r="V1005" s="23"/>
      <c r="W1005" s="74"/>
    </row>
    <row r="1006" spans="1:23" x14ac:dyDescent="0.25">
      <c r="A1006" s="81">
        <v>45296</v>
      </c>
      <c r="B1006" s="6" t="s">
        <v>2710</v>
      </c>
      <c r="C1006" s="100" t="s">
        <v>5471</v>
      </c>
      <c r="D1006" s="21" t="s">
        <v>4555</v>
      </c>
      <c r="E1006" s="23" t="s">
        <v>96</v>
      </c>
      <c r="F1006" s="27" t="str">
        <f>IF(E1006="","",INDEX(DM_HANG_HOA!B:B,MATCH(E1006,DM_HANG_HOA!A:A,0)))</f>
        <v>LA 18KV - MCOV  15.3 - 10KA</v>
      </c>
      <c r="G1006" s="26" t="s">
        <v>5259</v>
      </c>
      <c r="H1006" s="27" t="str">
        <f>IF(G1006="","",INDEX(DM_DOI_TUONG!C:C,MATCH(G1006,DM_DOI_TUONG!B:B,0)))</f>
        <v>Công Ty TNHH Thương Mại Xây Dựng Điện Hồng Phúc</v>
      </c>
      <c r="I1006" s="69" t="str">
        <f>IFERROR(INDEX(DM_NGHIEP_VU!D:D,MATCH(J1006&amp;K1006,DM_NGHIEP_VU!G:G,0)),"")</f>
        <v>Xuất kho - xuất bán ghi nhận doanh thu</v>
      </c>
      <c r="J1006" s="29" t="s">
        <v>4492</v>
      </c>
      <c r="K1006" s="29" t="s">
        <v>4977</v>
      </c>
      <c r="L1006" s="26">
        <v>6</v>
      </c>
      <c r="M1006" s="26" t="s">
        <v>4547</v>
      </c>
      <c r="N1006" s="26">
        <v>1073300</v>
      </c>
      <c r="O1006" s="7">
        <f t="shared" si="48"/>
        <v>6439800</v>
      </c>
      <c r="P1006" s="52">
        <v>0.08</v>
      </c>
      <c r="Q1006" s="7">
        <f t="shared" si="49"/>
        <v>515184</v>
      </c>
      <c r="R1006" s="7">
        <f t="shared" si="50"/>
        <v>6954984</v>
      </c>
      <c r="S1006" s="23" t="s">
        <v>4614</v>
      </c>
      <c r="T1006" s="23"/>
      <c r="U1006" s="23"/>
      <c r="V1006" s="23"/>
      <c r="W1006" s="74"/>
    </row>
    <row r="1007" spans="1:23" x14ac:dyDescent="0.25">
      <c r="A1007" s="81">
        <v>45296</v>
      </c>
      <c r="B1007" s="6" t="s">
        <v>2710</v>
      </c>
      <c r="C1007" s="100" t="s">
        <v>5471</v>
      </c>
      <c r="D1007" s="21" t="s">
        <v>4555</v>
      </c>
      <c r="E1007" s="23" t="s">
        <v>72</v>
      </c>
      <c r="F1007" s="27" t="str">
        <f>IF(E1007="","",INDEX(DM_HANG_HOA!B:B,MATCH(E1007,DM_HANG_HOA!A:A,0)))</f>
        <v>FCO 100A - 27KV - 150KV BIL - Polymer (không bass)</v>
      </c>
      <c r="G1007" s="26" t="s">
        <v>5259</v>
      </c>
      <c r="H1007" s="27" t="str">
        <f>IF(G1007="","",INDEX(DM_DOI_TUONG!C:C,MATCH(G1007,DM_DOI_TUONG!B:B,0)))</f>
        <v>Công Ty TNHH Thương Mại Xây Dựng Điện Hồng Phúc</v>
      </c>
      <c r="I1007" s="69" t="str">
        <f>IFERROR(INDEX(DM_NGHIEP_VU!D:D,MATCH(J1007&amp;K1007,DM_NGHIEP_VU!G:G,0)),"")</f>
        <v>Xuất kho - xuất bán ghi nhận doanh thu</v>
      </c>
      <c r="J1007" s="29" t="s">
        <v>4492</v>
      </c>
      <c r="K1007" s="29" t="s">
        <v>4977</v>
      </c>
      <c r="L1007" s="26">
        <v>3</v>
      </c>
      <c r="M1007" s="26" t="s">
        <v>4547</v>
      </c>
      <c r="N1007" s="26">
        <v>1485200</v>
      </c>
      <c r="O1007" s="7">
        <f t="shared" si="48"/>
        <v>4455600</v>
      </c>
      <c r="P1007" s="52">
        <v>0.08</v>
      </c>
      <c r="Q1007" s="7">
        <f t="shared" si="49"/>
        <v>356448</v>
      </c>
      <c r="R1007" s="7">
        <f t="shared" si="50"/>
        <v>4812048</v>
      </c>
      <c r="S1007" s="23" t="s">
        <v>4614</v>
      </c>
      <c r="T1007" s="23"/>
      <c r="U1007" s="23"/>
      <c r="V1007" s="23"/>
      <c r="W1007" s="74"/>
    </row>
    <row r="1008" spans="1:23" x14ac:dyDescent="0.25">
      <c r="A1008" s="81">
        <v>45296</v>
      </c>
      <c r="B1008" s="6" t="s">
        <v>2710</v>
      </c>
      <c r="C1008" s="100" t="s">
        <v>5471</v>
      </c>
      <c r="D1008" s="21" t="s">
        <v>4555</v>
      </c>
      <c r="E1008" s="23" t="s">
        <v>78</v>
      </c>
      <c r="F1008" s="27" t="str">
        <f>IF(E1008="","",INDEX(DM_HANG_HOA!B:B,MATCH(E1008,DM_HANG_HOA!A:A,0)))</f>
        <v>Bass FCO</v>
      </c>
      <c r="G1008" s="26" t="s">
        <v>5259</v>
      </c>
      <c r="H1008" s="27" t="str">
        <f>IF(G1008="","",INDEX(DM_DOI_TUONG!C:C,MATCH(G1008,DM_DOI_TUONG!B:B,0)))</f>
        <v>Công Ty TNHH Thương Mại Xây Dựng Điện Hồng Phúc</v>
      </c>
      <c r="I1008" s="69" t="str">
        <f>IFERROR(INDEX(DM_NGHIEP_VU!D:D,MATCH(J1008&amp;K1008,DM_NGHIEP_VU!G:G,0)),"")</f>
        <v>Xuất kho - xuất bán ghi nhận doanh thu</v>
      </c>
      <c r="J1008" s="29" t="s">
        <v>4492</v>
      </c>
      <c r="K1008" s="29" t="s">
        <v>4977</v>
      </c>
      <c r="L1008" s="26">
        <v>3</v>
      </c>
      <c r="M1008" s="26" t="s">
        <v>4547</v>
      </c>
      <c r="N1008" s="26">
        <v>0</v>
      </c>
      <c r="O1008" s="7">
        <f t="shared" si="48"/>
        <v>0</v>
      </c>
      <c r="P1008" s="52">
        <v>0.08</v>
      </c>
      <c r="Q1008" s="7">
        <f t="shared" si="49"/>
        <v>0</v>
      </c>
      <c r="R1008" s="7">
        <f t="shared" si="50"/>
        <v>0</v>
      </c>
      <c r="S1008" s="23" t="s">
        <v>4614</v>
      </c>
      <c r="T1008" s="23"/>
      <c r="U1008" s="23"/>
      <c r="V1008" s="23"/>
      <c r="W1008" s="74"/>
    </row>
    <row r="1009" spans="1:23" x14ac:dyDescent="0.25">
      <c r="A1009" s="81">
        <v>45296</v>
      </c>
      <c r="B1009" s="6" t="s">
        <v>2710</v>
      </c>
      <c r="C1009" s="100" t="s">
        <v>5471</v>
      </c>
      <c r="D1009" s="21" t="s">
        <v>4555</v>
      </c>
      <c r="E1009" s="23" t="s">
        <v>110</v>
      </c>
      <c r="F1009" s="27" t="str">
        <f>IF(E1009="","",INDEX(DM_HANG_HOA!B:B,MATCH(E1009,DM_HANG_HOA!A:A,0)))</f>
        <v>DS 1 pha 630A - 24Kv-150 KV BIL, OD, polymer</v>
      </c>
      <c r="G1009" s="26" t="s">
        <v>5259</v>
      </c>
      <c r="H1009" s="27" t="str">
        <f>IF(G1009="","",INDEX(DM_DOI_TUONG!C:C,MATCH(G1009,DM_DOI_TUONG!B:B,0)))</f>
        <v>Công Ty TNHH Thương Mại Xây Dựng Điện Hồng Phúc</v>
      </c>
      <c r="I1009" s="69" t="str">
        <f>IFERROR(INDEX(DM_NGHIEP_VU!D:D,MATCH(J1009&amp;K1009,DM_NGHIEP_VU!G:G,0)),"")</f>
        <v>Xuất kho - xuất bán ghi nhận doanh thu</v>
      </c>
      <c r="J1009" s="29" t="s">
        <v>4492</v>
      </c>
      <c r="K1009" s="29" t="s">
        <v>4977</v>
      </c>
      <c r="L1009" s="26">
        <v>3</v>
      </c>
      <c r="M1009" s="26" t="s">
        <v>4547</v>
      </c>
      <c r="N1009" s="26">
        <v>2544600</v>
      </c>
      <c r="O1009" s="7">
        <f t="shared" si="48"/>
        <v>7633800</v>
      </c>
      <c r="P1009" s="52">
        <v>0.08</v>
      </c>
      <c r="Q1009" s="7">
        <f t="shared" si="49"/>
        <v>610704</v>
      </c>
      <c r="R1009" s="7">
        <f t="shared" si="50"/>
        <v>8244504</v>
      </c>
      <c r="S1009" s="23" t="s">
        <v>4614</v>
      </c>
      <c r="T1009" s="23"/>
      <c r="U1009" s="23"/>
      <c r="V1009" s="23"/>
      <c r="W1009" s="74"/>
    </row>
    <row r="1010" spans="1:23" x14ac:dyDescent="0.25">
      <c r="A1010" s="81">
        <v>45296</v>
      </c>
      <c r="B1010" s="6" t="s">
        <v>2710</v>
      </c>
      <c r="C1010" s="100" t="s">
        <v>5471</v>
      </c>
      <c r="D1010" s="21" t="s">
        <v>4555</v>
      </c>
      <c r="E1010" s="23" t="s">
        <v>117</v>
      </c>
      <c r="F1010" s="27" t="str">
        <f>IF(E1010="","",INDEX(DM_HANG_HOA!B:B,MATCH(E1010,DM_HANG_HOA!A:A,0)))</f>
        <v>Phụ kiện lắp DS 1 pha 24Kv</v>
      </c>
      <c r="G1010" s="26" t="s">
        <v>5259</v>
      </c>
      <c r="H1010" s="27" t="str">
        <f>IF(G1010="","",INDEX(DM_DOI_TUONG!C:C,MATCH(G1010,DM_DOI_TUONG!B:B,0)))</f>
        <v>Công Ty TNHH Thương Mại Xây Dựng Điện Hồng Phúc</v>
      </c>
      <c r="I1010" s="69" t="str">
        <f>IFERROR(INDEX(DM_NGHIEP_VU!D:D,MATCH(J1010&amp;K1010,DM_NGHIEP_VU!G:G,0)),"")</f>
        <v>Xuất kho - xuất bán ghi nhận doanh thu</v>
      </c>
      <c r="J1010" s="29" t="s">
        <v>4492</v>
      </c>
      <c r="K1010" s="29" t="s">
        <v>4977</v>
      </c>
      <c r="L1010" s="26">
        <v>3</v>
      </c>
      <c r="M1010" s="26" t="s">
        <v>4547</v>
      </c>
      <c r="N1010" s="26">
        <v>119100</v>
      </c>
      <c r="O1010" s="7">
        <f t="shared" si="48"/>
        <v>357300</v>
      </c>
      <c r="P1010" s="52">
        <v>0.08</v>
      </c>
      <c r="Q1010" s="7">
        <f t="shared" si="49"/>
        <v>28584</v>
      </c>
      <c r="R1010" s="7">
        <f t="shared" si="50"/>
        <v>385884</v>
      </c>
      <c r="S1010" s="23" t="s">
        <v>4614</v>
      </c>
      <c r="T1010" s="23"/>
      <c r="U1010" s="23"/>
      <c r="V1010" s="23"/>
      <c r="W1010" s="74"/>
    </row>
    <row r="1011" spans="1:23" x14ac:dyDescent="0.25">
      <c r="A1011" s="81">
        <v>45296</v>
      </c>
      <c r="B1011" s="6" t="s">
        <v>2710</v>
      </c>
      <c r="C1011" s="100" t="s">
        <v>5472</v>
      </c>
      <c r="D1011" s="21" t="s">
        <v>4555</v>
      </c>
      <c r="E1011" s="23" t="s">
        <v>96</v>
      </c>
      <c r="F1011" s="27" t="str">
        <f>IF(E1011="","",INDEX(DM_HANG_HOA!B:B,MATCH(E1011,DM_HANG_HOA!A:A,0)))</f>
        <v>LA 18KV - MCOV  15.3 - 10KA</v>
      </c>
      <c r="G1011" s="26" t="s">
        <v>5260</v>
      </c>
      <c r="H1011" s="27" t="str">
        <f>IF(G1011="","",INDEX(DM_DOI_TUONG!C:C,MATCH(G1011,DM_DOI_TUONG!B:B,0)))</f>
        <v>Cửa Hàng Điện Nước Quang Phát (Công ty TNHH Dịch vụ TM XD điện Hoàng Hạnh)</v>
      </c>
      <c r="I1011" s="69" t="str">
        <f>IFERROR(INDEX(DM_NGHIEP_VU!D:D,MATCH(J1011&amp;K1011,DM_NGHIEP_VU!G:G,0)),"")</f>
        <v>Xuất kho - xuất bán ghi nhận doanh thu</v>
      </c>
      <c r="J1011" s="29" t="s">
        <v>4492</v>
      </c>
      <c r="K1011" s="29" t="s">
        <v>4977</v>
      </c>
      <c r="L1011" s="26">
        <v>3</v>
      </c>
      <c r="M1011" s="26" t="s">
        <v>4547</v>
      </c>
      <c r="N1011" s="26">
        <v>1073300</v>
      </c>
      <c r="O1011" s="7">
        <f t="shared" si="48"/>
        <v>3219900</v>
      </c>
      <c r="P1011" s="52">
        <v>0.08</v>
      </c>
      <c r="Q1011" s="7">
        <f t="shared" si="49"/>
        <v>257592</v>
      </c>
      <c r="R1011" s="7">
        <f t="shared" si="50"/>
        <v>3477492</v>
      </c>
      <c r="S1011" s="23" t="s">
        <v>4615</v>
      </c>
      <c r="T1011" s="23"/>
      <c r="U1011" s="23"/>
      <c r="V1011" s="23"/>
      <c r="W1011" s="74"/>
    </row>
    <row r="1012" spans="1:23" x14ac:dyDescent="0.25">
      <c r="A1012" s="81">
        <v>45296</v>
      </c>
      <c r="B1012" s="6" t="s">
        <v>2710</v>
      </c>
      <c r="C1012" s="100" t="s">
        <v>5472</v>
      </c>
      <c r="D1012" s="21" t="s">
        <v>4555</v>
      </c>
      <c r="E1012" s="23" t="s">
        <v>76</v>
      </c>
      <c r="F1012" s="27" t="str">
        <f>IF(E1012="","",INDEX(DM_HANG_HOA!B:B,MATCH(E1012,DM_HANG_HOA!A:A,0)))</f>
        <v>LBFCO 100A - 27KV-150KV BIL - Polymer (không bass)</v>
      </c>
      <c r="G1012" s="26" t="s">
        <v>5260</v>
      </c>
      <c r="H1012" s="27" t="str">
        <f>IF(G1012="","",INDEX(DM_DOI_TUONG!C:C,MATCH(G1012,DM_DOI_TUONG!B:B,0)))</f>
        <v>Cửa Hàng Điện Nước Quang Phát (Công ty TNHH Dịch vụ TM XD điện Hoàng Hạnh)</v>
      </c>
      <c r="I1012" s="69" t="str">
        <f>IFERROR(INDEX(DM_NGHIEP_VU!D:D,MATCH(J1012&amp;K1012,DM_NGHIEP_VU!G:G,0)),"")</f>
        <v>Xuất kho - xuất bán ghi nhận doanh thu</v>
      </c>
      <c r="J1012" s="29" t="s">
        <v>4492</v>
      </c>
      <c r="K1012" s="29" t="s">
        <v>4977</v>
      </c>
      <c r="L1012" s="26">
        <v>3</v>
      </c>
      <c r="M1012" s="26" t="s">
        <v>4547</v>
      </c>
      <c r="N1012" s="26">
        <v>1986600</v>
      </c>
      <c r="O1012" s="7">
        <f t="shared" si="48"/>
        <v>5959800</v>
      </c>
      <c r="P1012" s="52">
        <v>0.08</v>
      </c>
      <c r="Q1012" s="7">
        <f t="shared" si="49"/>
        <v>476784</v>
      </c>
      <c r="R1012" s="7">
        <f t="shared" si="50"/>
        <v>6436584</v>
      </c>
      <c r="S1012" s="23" t="s">
        <v>4615</v>
      </c>
      <c r="T1012" s="23"/>
      <c r="U1012" s="23"/>
      <c r="V1012" s="23"/>
      <c r="W1012" s="74"/>
    </row>
    <row r="1013" spans="1:23" x14ac:dyDescent="0.25">
      <c r="A1013" s="81">
        <v>45296</v>
      </c>
      <c r="B1013" s="6" t="s">
        <v>2710</v>
      </c>
      <c r="C1013" s="100" t="s">
        <v>5472</v>
      </c>
      <c r="D1013" s="21" t="s">
        <v>4555</v>
      </c>
      <c r="E1013" s="23" t="s">
        <v>78</v>
      </c>
      <c r="F1013" s="27" t="str">
        <f>IF(E1013="","",INDEX(DM_HANG_HOA!B:B,MATCH(E1013,DM_HANG_HOA!A:A,0)))</f>
        <v>Bass FCO</v>
      </c>
      <c r="G1013" s="26" t="s">
        <v>5260</v>
      </c>
      <c r="H1013" s="27" t="str">
        <f>IF(G1013="","",INDEX(DM_DOI_TUONG!C:C,MATCH(G1013,DM_DOI_TUONG!B:B,0)))</f>
        <v>Cửa Hàng Điện Nước Quang Phát (Công ty TNHH Dịch vụ TM XD điện Hoàng Hạnh)</v>
      </c>
      <c r="I1013" s="69" t="str">
        <f>IFERROR(INDEX(DM_NGHIEP_VU!D:D,MATCH(J1013&amp;K1013,DM_NGHIEP_VU!G:G,0)),"")</f>
        <v>Xuất kho - xuất bán ghi nhận doanh thu</v>
      </c>
      <c r="J1013" s="29" t="s">
        <v>4492</v>
      </c>
      <c r="K1013" s="29" t="s">
        <v>4977</v>
      </c>
      <c r="L1013" s="26">
        <v>3</v>
      </c>
      <c r="M1013" s="26" t="s">
        <v>4547</v>
      </c>
      <c r="N1013" s="26">
        <v>0</v>
      </c>
      <c r="O1013" s="7">
        <f t="shared" si="48"/>
        <v>0</v>
      </c>
      <c r="P1013" s="52">
        <v>0.08</v>
      </c>
      <c r="Q1013" s="7">
        <f t="shared" si="49"/>
        <v>0</v>
      </c>
      <c r="R1013" s="7">
        <f t="shared" si="50"/>
        <v>0</v>
      </c>
      <c r="S1013" s="23" t="s">
        <v>4615</v>
      </c>
      <c r="T1013" s="23"/>
      <c r="U1013" s="23"/>
      <c r="V1013" s="23"/>
      <c r="W1013" s="74"/>
    </row>
    <row r="1014" spans="1:23" x14ac:dyDescent="0.25">
      <c r="A1014" s="81">
        <v>45299</v>
      </c>
      <c r="B1014" s="6" t="s">
        <v>2710</v>
      </c>
      <c r="C1014" s="100" t="s">
        <v>5473</v>
      </c>
      <c r="D1014" s="21" t="s">
        <v>4555</v>
      </c>
      <c r="E1014" s="23" t="s">
        <v>551</v>
      </c>
      <c r="F1014" s="27" t="str">
        <f>IF(E1014="","",INDEX(DM_HANG_HOA!B:B,MATCH(E1014,DM_HANG_HOA!A:A,0)))</f>
        <v>Nối bọc  IPC 16-95, Vỏ cách điện dầy 1-3mm,  4 - 16 / 16 - 95, 1 boulon M8 nhựa</v>
      </c>
      <c r="G1014" s="26" t="s">
        <v>5256</v>
      </c>
      <c r="H1014" s="27" t="str">
        <f>IF(G1014="","",INDEX(DM_DOI_TUONG!C:C,MATCH(G1014,DM_DOI_TUONG!B:B,0)))</f>
        <v>Cửa Hàng Trường Giang</v>
      </c>
      <c r="I1014" s="69" t="str">
        <f>IFERROR(INDEX(DM_NGHIEP_VU!D:D,MATCH(J1014&amp;K1014,DM_NGHIEP_VU!G:G,0)),"")</f>
        <v>Xuất kho - xuất bán ghi nhận doanh thu</v>
      </c>
      <c r="J1014" s="29" t="s">
        <v>4492</v>
      </c>
      <c r="K1014" s="29" t="s">
        <v>4977</v>
      </c>
      <c r="L1014" s="26">
        <v>500</v>
      </c>
      <c r="M1014" s="26" t="s">
        <v>4547</v>
      </c>
      <c r="N1014" s="26">
        <v>28866</v>
      </c>
      <c r="O1014" s="7">
        <f t="shared" si="48"/>
        <v>14433000</v>
      </c>
      <c r="P1014" s="52">
        <v>0.08</v>
      </c>
      <c r="Q1014" s="7">
        <f t="shared" si="49"/>
        <v>1154640</v>
      </c>
      <c r="R1014" s="7">
        <f t="shared" si="50"/>
        <v>15587640</v>
      </c>
      <c r="S1014" s="23" t="s">
        <v>4616</v>
      </c>
      <c r="T1014" s="23"/>
      <c r="U1014" s="23"/>
      <c r="V1014" s="23"/>
      <c r="W1014" s="74"/>
    </row>
    <row r="1015" spans="1:23" x14ac:dyDescent="0.25">
      <c r="A1015" s="81">
        <v>45296</v>
      </c>
      <c r="B1015" s="6" t="s">
        <v>2710</v>
      </c>
      <c r="C1015" s="100" t="s">
        <v>5474</v>
      </c>
      <c r="D1015" s="21" t="s">
        <v>4555</v>
      </c>
      <c r="E1015" s="23" t="s">
        <v>96</v>
      </c>
      <c r="F1015" s="27" t="str">
        <f>IF(E1015="","",INDEX(DM_HANG_HOA!B:B,MATCH(E1015,DM_HANG_HOA!A:A,0)))</f>
        <v>LA 18KV - MCOV  15.3 - 10KA</v>
      </c>
      <c r="G1015" s="26" t="s">
        <v>5245</v>
      </c>
      <c r="H1015" s="27" t="str">
        <f>IF(G1015="","",INDEX(DM_DOI_TUONG!C:C,MATCH(G1015,DM_DOI_TUONG!B:B,0)))</f>
        <v>Công Ty TNHH Sản Xuất Thương Mại  Điện Sài Gòn TTL</v>
      </c>
      <c r="I1015" s="69" t="str">
        <f>IFERROR(INDEX(DM_NGHIEP_VU!D:D,MATCH(J1015&amp;K1015,DM_NGHIEP_VU!G:G,0)),"")</f>
        <v>Xuất kho - xuất bán ghi nhận doanh thu</v>
      </c>
      <c r="J1015" s="29" t="s">
        <v>4492</v>
      </c>
      <c r="K1015" s="29" t="s">
        <v>4977</v>
      </c>
      <c r="L1015" s="26">
        <v>1</v>
      </c>
      <c r="M1015" s="26" t="s">
        <v>4547</v>
      </c>
      <c r="N1015" s="26">
        <v>1000800</v>
      </c>
      <c r="O1015" s="7">
        <f t="shared" si="48"/>
        <v>1000800</v>
      </c>
      <c r="P1015" s="52">
        <v>0.08</v>
      </c>
      <c r="Q1015" s="7">
        <f t="shared" si="49"/>
        <v>80064</v>
      </c>
      <c r="R1015" s="7">
        <f t="shared" si="50"/>
        <v>1080864</v>
      </c>
      <c r="S1015" s="23" t="s">
        <v>4617</v>
      </c>
      <c r="T1015" s="23"/>
      <c r="U1015" s="23"/>
      <c r="V1015" s="23"/>
      <c r="W1015" s="74"/>
    </row>
    <row r="1016" spans="1:23" x14ac:dyDescent="0.25">
      <c r="A1016" s="81">
        <v>45296</v>
      </c>
      <c r="B1016" s="6" t="s">
        <v>2710</v>
      </c>
      <c r="C1016" s="100" t="s">
        <v>5475</v>
      </c>
      <c r="D1016" s="21" t="s">
        <v>4555</v>
      </c>
      <c r="E1016" s="23" t="s">
        <v>72</v>
      </c>
      <c r="F1016" s="27" t="str">
        <f>IF(E1016="","",INDEX(DM_HANG_HOA!B:B,MATCH(E1016,DM_HANG_HOA!A:A,0)))</f>
        <v>FCO 100A - 27KV - 150KV BIL - Polymer (không bass)</v>
      </c>
      <c r="G1016" s="26" t="s">
        <v>5255</v>
      </c>
      <c r="H1016" s="27" t="str">
        <f>IF(G1016="","",INDEX(DM_DOI_TUONG!C:C,MATCH(G1016,DM_DOI_TUONG!B:B,0)))</f>
        <v>Công Ty Trách Nhiệm Hữu Hạn Thiết Bị Điện Quân Tấn</v>
      </c>
      <c r="I1016" s="69" t="str">
        <f>IFERROR(INDEX(DM_NGHIEP_VU!D:D,MATCH(J1016&amp;K1016,DM_NGHIEP_VU!G:G,0)),"")</f>
        <v>Xuất kho - xuất bán ghi nhận doanh thu</v>
      </c>
      <c r="J1016" s="29" t="s">
        <v>4492</v>
      </c>
      <c r="K1016" s="29" t="s">
        <v>4977</v>
      </c>
      <c r="L1016" s="26">
        <v>3</v>
      </c>
      <c r="M1016" s="26" t="s">
        <v>4547</v>
      </c>
      <c r="N1016" s="26">
        <v>1410900</v>
      </c>
      <c r="O1016" s="7">
        <f t="shared" si="48"/>
        <v>4232700</v>
      </c>
      <c r="P1016" s="52">
        <v>0.08</v>
      </c>
      <c r="Q1016" s="7">
        <f t="shared" si="49"/>
        <v>338616</v>
      </c>
      <c r="R1016" s="7">
        <f t="shared" si="50"/>
        <v>4571316</v>
      </c>
      <c r="S1016" s="23" t="s">
        <v>4618</v>
      </c>
      <c r="T1016" s="23"/>
      <c r="U1016" s="23"/>
      <c r="V1016" s="23"/>
      <c r="W1016" s="74"/>
    </row>
    <row r="1017" spans="1:23" x14ac:dyDescent="0.25">
      <c r="A1017" s="81">
        <v>45296</v>
      </c>
      <c r="B1017" s="6" t="s">
        <v>2710</v>
      </c>
      <c r="C1017" s="100" t="s">
        <v>5475</v>
      </c>
      <c r="D1017" s="21" t="s">
        <v>4555</v>
      </c>
      <c r="E1017" s="23" t="s">
        <v>78</v>
      </c>
      <c r="F1017" s="27" t="str">
        <f>IF(E1017="","",INDEX(DM_HANG_HOA!B:B,MATCH(E1017,DM_HANG_HOA!A:A,0)))</f>
        <v>Bass FCO</v>
      </c>
      <c r="G1017" s="26" t="s">
        <v>5255</v>
      </c>
      <c r="H1017" s="27" t="str">
        <f>IF(G1017="","",INDEX(DM_DOI_TUONG!C:C,MATCH(G1017,DM_DOI_TUONG!B:B,0)))</f>
        <v>Công Ty Trách Nhiệm Hữu Hạn Thiết Bị Điện Quân Tấn</v>
      </c>
      <c r="I1017" s="69" t="str">
        <f>IFERROR(INDEX(DM_NGHIEP_VU!D:D,MATCH(J1017&amp;K1017,DM_NGHIEP_VU!G:G,0)),"")</f>
        <v>Xuất kho - xuất bán ghi nhận doanh thu</v>
      </c>
      <c r="J1017" s="29" t="s">
        <v>4492</v>
      </c>
      <c r="K1017" s="29" t="s">
        <v>4977</v>
      </c>
      <c r="L1017" s="26">
        <v>3</v>
      </c>
      <c r="M1017" s="26" t="s">
        <v>4547</v>
      </c>
      <c r="N1017" s="26">
        <v>0</v>
      </c>
      <c r="O1017" s="7">
        <f t="shared" si="48"/>
        <v>0</v>
      </c>
      <c r="P1017" s="52">
        <v>0.08</v>
      </c>
      <c r="Q1017" s="7">
        <f t="shared" si="49"/>
        <v>0</v>
      </c>
      <c r="R1017" s="7">
        <f t="shared" si="50"/>
        <v>0</v>
      </c>
      <c r="S1017" s="23" t="s">
        <v>4618</v>
      </c>
      <c r="T1017" s="23"/>
      <c r="U1017" s="23"/>
      <c r="V1017" s="23"/>
      <c r="W1017" s="74"/>
    </row>
    <row r="1018" spans="1:23" x14ac:dyDescent="0.25">
      <c r="A1018" s="81">
        <v>45296</v>
      </c>
      <c r="B1018" s="6" t="s">
        <v>2710</v>
      </c>
      <c r="C1018" s="100" t="s">
        <v>5475</v>
      </c>
      <c r="D1018" s="21" t="s">
        <v>4555</v>
      </c>
      <c r="E1018" s="23" t="s">
        <v>76</v>
      </c>
      <c r="F1018" s="27" t="str">
        <f>IF(E1018="","",INDEX(DM_HANG_HOA!B:B,MATCH(E1018,DM_HANG_HOA!A:A,0)))</f>
        <v>LBFCO 100A - 27KV-150KV BIL - Polymer (không bass)</v>
      </c>
      <c r="G1018" s="26" t="s">
        <v>5255</v>
      </c>
      <c r="H1018" s="27" t="str">
        <f>IF(G1018="","",INDEX(DM_DOI_TUONG!C:C,MATCH(G1018,DM_DOI_TUONG!B:B,0)))</f>
        <v>Công Ty Trách Nhiệm Hữu Hạn Thiết Bị Điện Quân Tấn</v>
      </c>
      <c r="I1018" s="69" t="str">
        <f>IFERROR(INDEX(DM_NGHIEP_VU!D:D,MATCH(J1018&amp;K1018,DM_NGHIEP_VU!G:G,0)),"")</f>
        <v>Xuất kho - xuất bán ghi nhận doanh thu</v>
      </c>
      <c r="J1018" s="29" t="s">
        <v>4492</v>
      </c>
      <c r="K1018" s="29" t="s">
        <v>4977</v>
      </c>
      <c r="L1018" s="26">
        <v>3</v>
      </c>
      <c r="M1018" s="26" t="s">
        <v>4547</v>
      </c>
      <c r="N1018" s="26">
        <v>1887300</v>
      </c>
      <c r="O1018" s="7">
        <f t="shared" si="48"/>
        <v>5661900</v>
      </c>
      <c r="P1018" s="52">
        <v>0.08</v>
      </c>
      <c r="Q1018" s="7">
        <f t="shared" si="49"/>
        <v>452952</v>
      </c>
      <c r="R1018" s="7">
        <f t="shared" si="50"/>
        <v>6114852</v>
      </c>
      <c r="S1018" s="23" t="s">
        <v>4618</v>
      </c>
      <c r="T1018" s="23"/>
      <c r="U1018" s="23"/>
      <c r="V1018" s="23"/>
      <c r="W1018" s="74"/>
    </row>
    <row r="1019" spans="1:23" x14ac:dyDescent="0.25">
      <c r="A1019" s="81">
        <v>45296</v>
      </c>
      <c r="B1019" s="6" t="s">
        <v>2710</v>
      </c>
      <c r="C1019" s="100" t="s">
        <v>5475</v>
      </c>
      <c r="D1019" s="21" t="s">
        <v>4555</v>
      </c>
      <c r="E1019" s="23" t="s">
        <v>78</v>
      </c>
      <c r="F1019" s="27" t="str">
        <f>IF(E1019="","",INDEX(DM_HANG_HOA!B:B,MATCH(E1019,DM_HANG_HOA!A:A,0)))</f>
        <v>Bass FCO</v>
      </c>
      <c r="G1019" s="26" t="s">
        <v>5255</v>
      </c>
      <c r="H1019" s="27" t="str">
        <f>IF(G1019="","",INDEX(DM_DOI_TUONG!C:C,MATCH(G1019,DM_DOI_TUONG!B:B,0)))</f>
        <v>Công Ty Trách Nhiệm Hữu Hạn Thiết Bị Điện Quân Tấn</v>
      </c>
      <c r="I1019" s="69" t="str">
        <f>IFERROR(INDEX(DM_NGHIEP_VU!D:D,MATCH(J1019&amp;K1019,DM_NGHIEP_VU!G:G,0)),"")</f>
        <v>Xuất kho - xuất bán ghi nhận doanh thu</v>
      </c>
      <c r="J1019" s="29" t="s">
        <v>4492</v>
      </c>
      <c r="K1019" s="29" t="s">
        <v>4977</v>
      </c>
      <c r="L1019" s="26">
        <v>3</v>
      </c>
      <c r="M1019" s="26" t="s">
        <v>4547</v>
      </c>
      <c r="N1019" s="26">
        <v>0</v>
      </c>
      <c r="O1019" s="7">
        <f t="shared" si="48"/>
        <v>0</v>
      </c>
      <c r="P1019" s="52">
        <v>0.08</v>
      </c>
      <c r="Q1019" s="7">
        <f t="shared" si="49"/>
        <v>0</v>
      </c>
      <c r="R1019" s="7">
        <f t="shared" si="50"/>
        <v>0</v>
      </c>
      <c r="S1019" s="23" t="s">
        <v>4618</v>
      </c>
      <c r="T1019" s="23"/>
      <c r="U1019" s="23"/>
      <c r="V1019" s="23"/>
      <c r="W1019" s="74"/>
    </row>
    <row r="1020" spans="1:23" x14ac:dyDescent="0.25">
      <c r="A1020" s="81">
        <v>45296</v>
      </c>
      <c r="B1020" s="6" t="s">
        <v>2710</v>
      </c>
      <c r="C1020" s="100" t="s">
        <v>5476</v>
      </c>
      <c r="D1020" s="21" t="s">
        <v>4555</v>
      </c>
      <c r="E1020" s="23" t="s">
        <v>76</v>
      </c>
      <c r="F1020" s="27" t="str">
        <f>IF(E1020="","",INDEX(DM_HANG_HOA!B:B,MATCH(E1020,DM_HANG_HOA!A:A,0)))</f>
        <v>LBFCO 100A - 27KV-150KV BIL - Polymer (không bass)</v>
      </c>
      <c r="G1020" s="26" t="s">
        <v>5250</v>
      </c>
      <c r="H1020" s="27" t="str">
        <f>IF(G1020="","",INDEX(DM_DOI_TUONG!C:C,MATCH(G1020,DM_DOI_TUONG!B:B,0)))</f>
        <v>Công Ty TNHH  Sản Xuất Thương Mại Vân Phúc</v>
      </c>
      <c r="I1020" s="69" t="str">
        <f>IFERROR(INDEX(DM_NGHIEP_VU!D:D,MATCH(J1020&amp;K1020,DM_NGHIEP_VU!G:G,0)),"")</f>
        <v>Xuất kho - xuất bán ghi nhận doanh thu</v>
      </c>
      <c r="J1020" s="29" t="s">
        <v>4492</v>
      </c>
      <c r="K1020" s="29" t="s">
        <v>4977</v>
      </c>
      <c r="L1020" s="26">
        <v>3</v>
      </c>
      <c r="M1020" s="26" t="s">
        <v>4547</v>
      </c>
      <c r="N1020" s="26">
        <v>1852400</v>
      </c>
      <c r="O1020" s="7">
        <f t="shared" si="48"/>
        <v>5557200</v>
      </c>
      <c r="P1020" s="52">
        <v>0.08</v>
      </c>
      <c r="Q1020" s="7">
        <f t="shared" si="49"/>
        <v>444576</v>
      </c>
      <c r="R1020" s="7">
        <f t="shared" si="50"/>
        <v>6001776</v>
      </c>
      <c r="S1020" s="23" t="s">
        <v>4619</v>
      </c>
      <c r="T1020" s="23"/>
      <c r="U1020" s="23"/>
      <c r="V1020" s="23"/>
      <c r="W1020" s="74"/>
    </row>
    <row r="1021" spans="1:23" x14ac:dyDescent="0.25">
      <c r="A1021" s="81">
        <v>45296</v>
      </c>
      <c r="B1021" s="6" t="s">
        <v>2710</v>
      </c>
      <c r="C1021" s="100" t="s">
        <v>5476</v>
      </c>
      <c r="D1021" s="21" t="s">
        <v>4555</v>
      </c>
      <c r="E1021" s="23" t="s">
        <v>78</v>
      </c>
      <c r="F1021" s="27" t="str">
        <f>IF(E1021="","",INDEX(DM_HANG_HOA!B:B,MATCH(E1021,DM_HANG_HOA!A:A,0)))</f>
        <v>Bass FCO</v>
      </c>
      <c r="G1021" s="26" t="s">
        <v>5250</v>
      </c>
      <c r="H1021" s="27" t="str">
        <f>IF(G1021="","",INDEX(DM_DOI_TUONG!C:C,MATCH(G1021,DM_DOI_TUONG!B:B,0)))</f>
        <v>Công Ty TNHH  Sản Xuất Thương Mại Vân Phúc</v>
      </c>
      <c r="I1021" s="69" t="str">
        <f>IFERROR(INDEX(DM_NGHIEP_VU!D:D,MATCH(J1021&amp;K1021,DM_NGHIEP_VU!G:G,0)),"")</f>
        <v>Xuất kho - xuất bán ghi nhận doanh thu</v>
      </c>
      <c r="J1021" s="29" t="s">
        <v>4492</v>
      </c>
      <c r="K1021" s="29" t="s">
        <v>4977</v>
      </c>
      <c r="L1021" s="26">
        <v>3</v>
      </c>
      <c r="M1021" s="26" t="s">
        <v>4547</v>
      </c>
      <c r="N1021" s="26">
        <v>0</v>
      </c>
      <c r="O1021" s="7">
        <f t="shared" si="48"/>
        <v>0</v>
      </c>
      <c r="P1021" s="52">
        <v>0.08</v>
      </c>
      <c r="Q1021" s="7">
        <f t="shared" si="49"/>
        <v>0</v>
      </c>
      <c r="R1021" s="7">
        <f t="shared" si="50"/>
        <v>0</v>
      </c>
      <c r="S1021" s="23" t="s">
        <v>4619</v>
      </c>
      <c r="T1021" s="23"/>
      <c r="U1021" s="23"/>
      <c r="V1021" s="23"/>
      <c r="W1021" s="74"/>
    </row>
    <row r="1022" spans="1:23" x14ac:dyDescent="0.25">
      <c r="A1022" s="81">
        <v>45297</v>
      </c>
      <c r="B1022" s="6" t="s">
        <v>2710</v>
      </c>
      <c r="C1022" s="100" t="s">
        <v>5477</v>
      </c>
      <c r="D1022" s="21" t="s">
        <v>4555</v>
      </c>
      <c r="E1022" s="23" t="s">
        <v>3</v>
      </c>
      <c r="F1022" s="27" t="str">
        <f>IF(E1022="","",INDEX(DM_HANG_HOA!B:B,MATCH(E1022,DM_HANG_HOA!A:A,0)))</f>
        <v>Fuselink 3K - Tuấn Ân</v>
      </c>
      <c r="G1022" s="26" t="s">
        <v>5261</v>
      </c>
      <c r="H1022" s="27" t="str">
        <f>IF(G1022="","",INDEX(DM_DOI_TUONG!C:C,MATCH(G1022,DM_DOI_TUONG!B:B,0)))</f>
        <v>Công Ty TNHH Thiết Bị Điện Minh Toàn</v>
      </c>
      <c r="I1022" s="69" t="str">
        <f>IFERROR(INDEX(DM_NGHIEP_VU!D:D,MATCH(J1022&amp;K1022,DM_NGHIEP_VU!G:G,0)),"")</f>
        <v>Xuất kho - xuất bán ghi nhận doanh thu</v>
      </c>
      <c r="J1022" s="29" t="s">
        <v>4492</v>
      </c>
      <c r="K1022" s="29" t="s">
        <v>4977</v>
      </c>
      <c r="L1022" s="26">
        <v>20</v>
      </c>
      <c r="M1022" s="26" t="s">
        <v>4547</v>
      </c>
      <c r="N1022" s="26">
        <v>30300</v>
      </c>
      <c r="O1022" s="7">
        <f t="shared" si="48"/>
        <v>606000</v>
      </c>
      <c r="P1022" s="52">
        <v>0.08</v>
      </c>
      <c r="Q1022" s="7">
        <f t="shared" si="49"/>
        <v>48480</v>
      </c>
      <c r="R1022" s="7">
        <f t="shared" si="50"/>
        <v>654480</v>
      </c>
      <c r="S1022" s="23" t="s">
        <v>4620</v>
      </c>
      <c r="T1022" s="23"/>
      <c r="U1022" s="23"/>
      <c r="V1022" s="23"/>
      <c r="W1022" s="74"/>
    </row>
    <row r="1023" spans="1:23" x14ac:dyDescent="0.25">
      <c r="A1023" s="81">
        <v>45297</v>
      </c>
      <c r="B1023" s="6" t="s">
        <v>2710</v>
      </c>
      <c r="C1023" s="100" t="s">
        <v>5477</v>
      </c>
      <c r="D1023" s="21" t="s">
        <v>4555</v>
      </c>
      <c r="E1023" s="23" t="s">
        <v>6</v>
      </c>
      <c r="F1023" s="27" t="str">
        <f>IF(E1023="","",INDEX(DM_HANG_HOA!B:B,MATCH(E1023,DM_HANG_HOA!A:A,0)))</f>
        <v>Fuselink 6K - Tuấn Ân</v>
      </c>
      <c r="G1023" s="26" t="s">
        <v>5261</v>
      </c>
      <c r="H1023" s="27" t="str">
        <f>IF(G1023="","",INDEX(DM_DOI_TUONG!C:C,MATCH(G1023,DM_DOI_TUONG!B:B,0)))</f>
        <v>Công Ty TNHH Thiết Bị Điện Minh Toàn</v>
      </c>
      <c r="I1023" s="69" t="str">
        <f>IFERROR(INDEX(DM_NGHIEP_VU!D:D,MATCH(J1023&amp;K1023,DM_NGHIEP_VU!G:G,0)),"")</f>
        <v>Xuất kho - xuất bán ghi nhận doanh thu</v>
      </c>
      <c r="J1023" s="29" t="s">
        <v>4492</v>
      </c>
      <c r="K1023" s="29" t="s">
        <v>4977</v>
      </c>
      <c r="L1023" s="26">
        <v>20</v>
      </c>
      <c r="M1023" s="26" t="s">
        <v>4547</v>
      </c>
      <c r="N1023" s="26">
        <v>30900</v>
      </c>
      <c r="O1023" s="7">
        <f t="shared" si="48"/>
        <v>618000</v>
      </c>
      <c r="P1023" s="52">
        <v>0.08</v>
      </c>
      <c r="Q1023" s="7">
        <f t="shared" si="49"/>
        <v>49440</v>
      </c>
      <c r="R1023" s="7">
        <f t="shared" si="50"/>
        <v>667440</v>
      </c>
      <c r="S1023" s="23" t="s">
        <v>4620</v>
      </c>
      <c r="T1023" s="23"/>
      <c r="U1023" s="23"/>
      <c r="V1023" s="23"/>
      <c r="W1023" s="74"/>
    </row>
    <row r="1024" spans="1:23" x14ac:dyDescent="0.25">
      <c r="A1024" s="81">
        <v>45297</v>
      </c>
      <c r="B1024" s="6" t="s">
        <v>2710</v>
      </c>
      <c r="C1024" s="100" t="s">
        <v>5478</v>
      </c>
      <c r="D1024" s="21" t="s">
        <v>4555</v>
      </c>
      <c r="E1024" s="23" t="s">
        <v>535</v>
      </c>
      <c r="F1024" s="27" t="str">
        <f>IF(E1024="","",INDEX(DM_HANG_HOA!B:B,MATCH(E1024,DM_HANG_HOA!A:A,0)))</f>
        <v>Kẹp ngừng ABC 4 x (50-95)mm2</v>
      </c>
      <c r="G1024" s="26" t="s">
        <v>5245</v>
      </c>
      <c r="H1024" s="27" t="str">
        <f>IF(G1024="","",INDEX(DM_DOI_TUONG!C:C,MATCH(G1024,DM_DOI_TUONG!B:B,0)))</f>
        <v>Công Ty TNHH Sản Xuất Thương Mại  Điện Sài Gòn TTL</v>
      </c>
      <c r="I1024" s="69" t="str">
        <f>IFERROR(INDEX(DM_NGHIEP_VU!D:D,MATCH(J1024&amp;K1024,DM_NGHIEP_VU!G:G,0)),"")</f>
        <v>Xuất kho - xuất bán ghi nhận doanh thu</v>
      </c>
      <c r="J1024" s="29" t="s">
        <v>4492</v>
      </c>
      <c r="K1024" s="29" t="s">
        <v>4977</v>
      </c>
      <c r="L1024" s="26">
        <v>8</v>
      </c>
      <c r="M1024" s="26" t="s">
        <v>4547</v>
      </c>
      <c r="N1024" s="26">
        <v>47600</v>
      </c>
      <c r="O1024" s="7">
        <f t="shared" si="48"/>
        <v>380800</v>
      </c>
      <c r="P1024" s="52">
        <v>0.1</v>
      </c>
      <c r="Q1024" s="7">
        <f t="shared" si="49"/>
        <v>38080</v>
      </c>
      <c r="R1024" s="7">
        <f t="shared" si="50"/>
        <v>418880</v>
      </c>
      <c r="S1024" s="23" t="s">
        <v>4621</v>
      </c>
      <c r="T1024" s="23"/>
      <c r="U1024" s="23"/>
      <c r="V1024" s="23"/>
      <c r="W1024" s="74"/>
    </row>
    <row r="1025" spans="1:23" x14ac:dyDescent="0.25">
      <c r="A1025" s="81">
        <v>45297</v>
      </c>
      <c r="B1025" s="6" t="s">
        <v>2710</v>
      </c>
      <c r="C1025" s="100" t="s">
        <v>5478</v>
      </c>
      <c r="D1025" s="21" t="s">
        <v>4555</v>
      </c>
      <c r="E1025" s="23" t="s">
        <v>524</v>
      </c>
      <c r="F1025" s="27" t="str">
        <f>IF(E1025="","",INDEX(DM_HANG_HOA!B:B,MATCH(E1025,DM_HANG_HOA!A:A,0)))</f>
        <v>Móc treo cáp ABC 4 X 95mm2</v>
      </c>
      <c r="G1025" s="26" t="s">
        <v>5245</v>
      </c>
      <c r="H1025" s="27" t="str">
        <f>IF(G1025="","",INDEX(DM_DOI_TUONG!C:C,MATCH(G1025,DM_DOI_TUONG!B:B,0)))</f>
        <v>Công Ty TNHH Sản Xuất Thương Mại  Điện Sài Gòn TTL</v>
      </c>
      <c r="I1025" s="69" t="str">
        <f>IFERROR(INDEX(DM_NGHIEP_VU!D:D,MATCH(J1025&amp;K1025,DM_NGHIEP_VU!G:G,0)),"")</f>
        <v>Xuất kho - xuất bán ghi nhận doanh thu</v>
      </c>
      <c r="J1025" s="29" t="s">
        <v>4492</v>
      </c>
      <c r="K1025" s="29" t="s">
        <v>4977</v>
      </c>
      <c r="L1025" s="26">
        <v>4</v>
      </c>
      <c r="M1025" s="26" t="s">
        <v>4547</v>
      </c>
      <c r="N1025" s="26">
        <v>18200</v>
      </c>
      <c r="O1025" s="7">
        <f t="shared" si="48"/>
        <v>72800</v>
      </c>
      <c r="P1025" s="52">
        <v>0.1</v>
      </c>
      <c r="Q1025" s="7">
        <f t="shared" si="49"/>
        <v>7280</v>
      </c>
      <c r="R1025" s="7">
        <f t="shared" si="50"/>
        <v>80080</v>
      </c>
      <c r="S1025" s="23" t="s">
        <v>4621</v>
      </c>
      <c r="T1025" s="23"/>
      <c r="U1025" s="23"/>
      <c r="V1025" s="23"/>
      <c r="W1025" s="74"/>
    </row>
    <row r="1026" spans="1:23" x14ac:dyDescent="0.25">
      <c r="A1026" s="81">
        <v>45297</v>
      </c>
      <c r="B1026" s="6" t="s">
        <v>2710</v>
      </c>
      <c r="C1026" s="100" t="s">
        <v>5478</v>
      </c>
      <c r="D1026" s="21" t="s">
        <v>4555</v>
      </c>
      <c r="E1026" s="23" t="s">
        <v>1223</v>
      </c>
      <c r="F1026" s="27" t="str">
        <f>IF(E1026="","",INDEX(DM_HANG_HOA!B:B,MATCH(E1026,DM_HANG_HOA!A:A,0)))</f>
        <v>Nối ép đồng nhôm WR-815</v>
      </c>
      <c r="G1026" s="26" t="s">
        <v>5245</v>
      </c>
      <c r="H1026" s="27" t="str">
        <f>IF(G1026="","",INDEX(DM_DOI_TUONG!C:C,MATCH(G1026,DM_DOI_TUONG!B:B,0)))</f>
        <v>Công Ty TNHH Sản Xuất Thương Mại  Điện Sài Gòn TTL</v>
      </c>
      <c r="I1026" s="69" t="str">
        <f>IFERROR(INDEX(DM_NGHIEP_VU!D:D,MATCH(J1026&amp;K1026,DM_NGHIEP_VU!G:G,0)),"")</f>
        <v>Xuất kho - xuất bán ghi nhận doanh thu</v>
      </c>
      <c r="J1026" s="29" t="s">
        <v>4492</v>
      </c>
      <c r="K1026" s="29" t="s">
        <v>4977</v>
      </c>
      <c r="L1026" s="26">
        <v>2</v>
      </c>
      <c r="M1026" s="26" t="s">
        <v>4547</v>
      </c>
      <c r="N1026" s="26">
        <v>27200</v>
      </c>
      <c r="O1026" s="7">
        <f t="shared" si="48"/>
        <v>54400</v>
      </c>
      <c r="P1026" s="52">
        <v>0.1</v>
      </c>
      <c r="Q1026" s="7">
        <f t="shared" si="49"/>
        <v>5440</v>
      </c>
      <c r="R1026" s="7">
        <f t="shared" si="50"/>
        <v>59840</v>
      </c>
      <c r="S1026" s="23" t="s">
        <v>4621</v>
      </c>
      <c r="T1026" s="23"/>
      <c r="U1026" s="23"/>
      <c r="V1026" s="23"/>
      <c r="W1026" s="74"/>
    </row>
    <row r="1027" spans="1:23" x14ac:dyDescent="0.25">
      <c r="A1027" s="81">
        <v>45297</v>
      </c>
      <c r="B1027" s="6" t="s">
        <v>2710</v>
      </c>
      <c r="C1027" s="100" t="s">
        <v>5479</v>
      </c>
      <c r="D1027" s="21" t="s">
        <v>4555</v>
      </c>
      <c r="E1027" s="23" t="s">
        <v>552</v>
      </c>
      <c r="F1027" s="27" t="str">
        <f>IF(E1027="","",INDEX(DM_HANG_HOA!B:B,MATCH(E1027,DM_HANG_HOA!A:A,0)))</f>
        <v>Nối bọc  IPC 35-95, Vỏ cách điện dầy 1-3mm,  16 - 35 / 16 - 95, 1 boulon M8 nhựa</v>
      </c>
      <c r="G1027" s="26" t="s">
        <v>5245</v>
      </c>
      <c r="H1027" s="27" t="str">
        <f>IF(G1027="","",INDEX(DM_DOI_TUONG!C:C,MATCH(G1027,DM_DOI_TUONG!B:B,0)))</f>
        <v>Công Ty TNHH Sản Xuất Thương Mại  Điện Sài Gòn TTL</v>
      </c>
      <c r="I1027" s="69" t="str">
        <f>IFERROR(INDEX(DM_NGHIEP_VU!D:D,MATCH(J1027&amp;K1027,DM_NGHIEP_VU!G:G,0)),"")</f>
        <v>Xuất kho - xuất bán ghi nhận doanh thu</v>
      </c>
      <c r="J1027" s="29" t="s">
        <v>4492</v>
      </c>
      <c r="K1027" s="29" t="s">
        <v>4977</v>
      </c>
      <c r="L1027" s="26">
        <v>16</v>
      </c>
      <c r="M1027" s="26" t="s">
        <v>4547</v>
      </c>
      <c r="N1027" s="26">
        <v>32600</v>
      </c>
      <c r="O1027" s="7">
        <f t="shared" si="48"/>
        <v>521600</v>
      </c>
      <c r="P1027" s="52">
        <v>0.08</v>
      </c>
      <c r="Q1027" s="7">
        <f t="shared" si="49"/>
        <v>41728</v>
      </c>
      <c r="R1027" s="7">
        <f t="shared" si="50"/>
        <v>563328</v>
      </c>
      <c r="S1027" s="23" t="s">
        <v>4622</v>
      </c>
      <c r="T1027" s="23"/>
      <c r="U1027" s="23"/>
      <c r="V1027" s="23"/>
      <c r="W1027" s="74"/>
    </row>
    <row r="1028" spans="1:23" x14ac:dyDescent="0.25">
      <c r="A1028" s="81">
        <v>45297</v>
      </c>
      <c r="B1028" s="6" t="s">
        <v>2710</v>
      </c>
      <c r="C1028" s="100" t="s">
        <v>5479</v>
      </c>
      <c r="D1028" s="21" t="s">
        <v>4555</v>
      </c>
      <c r="E1028" s="23" t="s">
        <v>76</v>
      </c>
      <c r="F1028" s="27" t="str">
        <f>IF(E1028="","",INDEX(DM_HANG_HOA!B:B,MATCH(E1028,DM_HANG_HOA!A:A,0)))</f>
        <v>LBFCO 100A - 27KV-150KV BIL - Polymer (không bass)</v>
      </c>
      <c r="G1028" s="26" t="s">
        <v>5245</v>
      </c>
      <c r="H1028" s="27" t="str">
        <f>IF(G1028="","",INDEX(DM_DOI_TUONG!C:C,MATCH(G1028,DM_DOI_TUONG!B:B,0)))</f>
        <v>Công Ty TNHH Sản Xuất Thương Mại  Điện Sài Gòn TTL</v>
      </c>
      <c r="I1028" s="69" t="str">
        <f>IFERROR(INDEX(DM_NGHIEP_VU!D:D,MATCH(J1028&amp;K1028,DM_NGHIEP_VU!G:G,0)),"")</f>
        <v>Xuất kho - xuất bán ghi nhận doanh thu</v>
      </c>
      <c r="J1028" s="29" t="s">
        <v>4492</v>
      </c>
      <c r="K1028" s="29" t="s">
        <v>4977</v>
      </c>
      <c r="L1028" s="26">
        <v>1</v>
      </c>
      <c r="M1028" s="26" t="s">
        <v>4547</v>
      </c>
      <c r="N1028" s="26">
        <v>1852400</v>
      </c>
      <c r="O1028" s="7">
        <f t="shared" si="48"/>
        <v>1852400</v>
      </c>
      <c r="P1028" s="52">
        <v>0.08</v>
      </c>
      <c r="Q1028" s="7">
        <f t="shared" si="49"/>
        <v>148192</v>
      </c>
      <c r="R1028" s="7">
        <f t="shared" si="50"/>
        <v>2000592</v>
      </c>
      <c r="S1028" s="23" t="s">
        <v>4622</v>
      </c>
      <c r="T1028" s="23"/>
      <c r="U1028" s="23"/>
      <c r="V1028" s="23"/>
      <c r="W1028" s="74"/>
    </row>
    <row r="1029" spans="1:23" x14ac:dyDescent="0.25">
      <c r="A1029" s="81">
        <v>45297</v>
      </c>
      <c r="B1029" s="6" t="s">
        <v>2710</v>
      </c>
      <c r="C1029" s="100" t="s">
        <v>5479</v>
      </c>
      <c r="D1029" s="21" t="s">
        <v>4555</v>
      </c>
      <c r="E1029" s="23" t="s">
        <v>78</v>
      </c>
      <c r="F1029" s="27" t="str">
        <f>IF(E1029="","",INDEX(DM_HANG_HOA!B:B,MATCH(E1029,DM_HANG_HOA!A:A,0)))</f>
        <v>Bass FCO</v>
      </c>
      <c r="G1029" s="26" t="s">
        <v>5245</v>
      </c>
      <c r="H1029" s="27" t="str">
        <f>IF(G1029="","",INDEX(DM_DOI_TUONG!C:C,MATCH(G1029,DM_DOI_TUONG!B:B,0)))</f>
        <v>Công Ty TNHH Sản Xuất Thương Mại  Điện Sài Gòn TTL</v>
      </c>
      <c r="I1029" s="69" t="str">
        <f>IFERROR(INDEX(DM_NGHIEP_VU!D:D,MATCH(J1029&amp;K1029,DM_NGHIEP_VU!G:G,0)),"")</f>
        <v>Xuất kho - xuất bán ghi nhận doanh thu</v>
      </c>
      <c r="J1029" s="29" t="s">
        <v>4492</v>
      </c>
      <c r="K1029" s="29" t="s">
        <v>4977</v>
      </c>
      <c r="L1029" s="26">
        <v>1</v>
      </c>
      <c r="M1029" s="26" t="s">
        <v>4547</v>
      </c>
      <c r="N1029" s="26">
        <v>0</v>
      </c>
      <c r="O1029" s="7">
        <f t="shared" si="48"/>
        <v>0</v>
      </c>
      <c r="P1029" s="52">
        <v>0.08</v>
      </c>
      <c r="Q1029" s="7">
        <f t="shared" si="49"/>
        <v>0</v>
      </c>
      <c r="R1029" s="7">
        <f t="shared" si="50"/>
        <v>0</v>
      </c>
      <c r="S1029" s="23" t="s">
        <v>4622</v>
      </c>
      <c r="T1029" s="23"/>
      <c r="U1029" s="23"/>
      <c r="V1029" s="23"/>
      <c r="W1029" s="74"/>
    </row>
    <row r="1030" spans="1:23" x14ac:dyDescent="0.25">
      <c r="A1030" s="81">
        <v>45297</v>
      </c>
      <c r="B1030" s="6" t="s">
        <v>2710</v>
      </c>
      <c r="C1030" s="100" t="s">
        <v>5479</v>
      </c>
      <c r="D1030" s="21" t="s">
        <v>4555</v>
      </c>
      <c r="E1030" s="23" t="s">
        <v>12</v>
      </c>
      <c r="F1030" s="27" t="str">
        <f>IF(E1030="","",INDEX(DM_HANG_HOA!B:B,MATCH(E1030,DM_HANG_HOA!A:A,0)))</f>
        <v>Fuselink 25K - Tuấn Ân</v>
      </c>
      <c r="G1030" s="26" t="s">
        <v>5245</v>
      </c>
      <c r="H1030" s="27" t="str">
        <f>IF(G1030="","",INDEX(DM_DOI_TUONG!C:C,MATCH(G1030,DM_DOI_TUONG!B:B,0)))</f>
        <v>Công Ty TNHH Sản Xuất Thương Mại  Điện Sài Gòn TTL</v>
      </c>
      <c r="I1030" s="69" t="str">
        <f>IFERROR(INDEX(DM_NGHIEP_VU!D:D,MATCH(J1030&amp;K1030,DM_NGHIEP_VU!G:G,0)),"")</f>
        <v>Xuất kho - xuất bán ghi nhận doanh thu</v>
      </c>
      <c r="J1030" s="29" t="s">
        <v>4492</v>
      </c>
      <c r="K1030" s="29" t="s">
        <v>4977</v>
      </c>
      <c r="L1030" s="26">
        <v>4</v>
      </c>
      <c r="M1030" s="26" t="s">
        <v>4547</v>
      </c>
      <c r="N1030" s="26">
        <v>39700</v>
      </c>
      <c r="O1030" s="7">
        <f t="shared" si="48"/>
        <v>158800</v>
      </c>
      <c r="P1030" s="52">
        <v>0.08</v>
      </c>
      <c r="Q1030" s="7">
        <f t="shared" si="49"/>
        <v>12704</v>
      </c>
      <c r="R1030" s="7">
        <f t="shared" si="50"/>
        <v>171504</v>
      </c>
      <c r="S1030" s="23" t="s">
        <v>4622</v>
      </c>
      <c r="T1030" s="23"/>
      <c r="U1030" s="23"/>
      <c r="V1030" s="23"/>
      <c r="W1030" s="74"/>
    </row>
    <row r="1031" spans="1:23" x14ac:dyDescent="0.25">
      <c r="A1031" s="81">
        <v>45297</v>
      </c>
      <c r="B1031" s="6" t="s">
        <v>2710</v>
      </c>
      <c r="C1031" s="100" t="s">
        <v>5479</v>
      </c>
      <c r="D1031" s="21" t="s">
        <v>4555</v>
      </c>
      <c r="E1031" s="23" t="s">
        <v>2578</v>
      </c>
      <c r="F1031" s="27" t="str">
        <f>IF(E1031="","",INDEX(DM_HANG_HOA!B:B,MATCH(E1031,DM_HANG_HOA!A:A,0)))</f>
        <v>Giáp buộc đầu sứ đơn composite PTT 1373SC-C, đường kính cáp 31 - 37.5mm (185-240mm2), bán dẫn</v>
      </c>
      <c r="G1031" s="26" t="s">
        <v>5245</v>
      </c>
      <c r="H1031" s="27" t="str">
        <f>IF(G1031="","",INDEX(DM_DOI_TUONG!C:C,MATCH(G1031,DM_DOI_TUONG!B:B,0)))</f>
        <v>Công Ty TNHH Sản Xuất Thương Mại  Điện Sài Gòn TTL</v>
      </c>
      <c r="I1031" s="69" t="str">
        <f>IFERROR(INDEX(DM_NGHIEP_VU!D:D,MATCH(J1031&amp;K1031,DM_NGHIEP_VU!G:G,0)),"")</f>
        <v>Xuất kho - xuất bán ghi nhận doanh thu</v>
      </c>
      <c r="J1031" s="29" t="s">
        <v>4492</v>
      </c>
      <c r="K1031" s="29" t="s">
        <v>4977</v>
      </c>
      <c r="L1031" s="26">
        <v>3</v>
      </c>
      <c r="M1031" s="26" t="s">
        <v>4547</v>
      </c>
      <c r="N1031" s="26">
        <v>102300</v>
      </c>
      <c r="O1031" s="7">
        <f t="shared" si="48"/>
        <v>306900</v>
      </c>
      <c r="P1031" s="52">
        <v>0.08</v>
      </c>
      <c r="Q1031" s="7">
        <f t="shared" si="49"/>
        <v>24552</v>
      </c>
      <c r="R1031" s="7">
        <f t="shared" si="50"/>
        <v>331452</v>
      </c>
      <c r="S1031" s="23" t="s">
        <v>4622</v>
      </c>
      <c r="T1031" s="23"/>
      <c r="U1031" s="23"/>
      <c r="V1031" s="23"/>
      <c r="W1031" s="74"/>
    </row>
    <row r="1032" spans="1:23" x14ac:dyDescent="0.25">
      <c r="A1032" s="81">
        <v>45297</v>
      </c>
      <c r="B1032" s="6" t="s">
        <v>2710</v>
      </c>
      <c r="C1032" s="100" t="s">
        <v>5479</v>
      </c>
      <c r="D1032" s="21" t="s">
        <v>4555</v>
      </c>
      <c r="E1032" s="23" t="s">
        <v>3184</v>
      </c>
      <c r="F1032" s="27" t="str">
        <f>IF(E1032="","",INDEX(DM_HANG_HOA!B:B,MATCH(E1032,DM_HANG_HOA!A:A,0)))</f>
        <v>Nối bọc MV IPC 70-240,  Vỏ cách điện dầy 7-12mm, 25 - 70 / 120 - 240, 2 boulon M10 thép</v>
      </c>
      <c r="G1032" s="26" t="s">
        <v>5245</v>
      </c>
      <c r="H1032" s="27" t="str">
        <f>IF(G1032="","",INDEX(DM_DOI_TUONG!C:C,MATCH(G1032,DM_DOI_TUONG!B:B,0)))</f>
        <v>Công Ty TNHH Sản Xuất Thương Mại  Điện Sài Gòn TTL</v>
      </c>
      <c r="I1032" s="69" t="str">
        <f>IFERROR(INDEX(DM_NGHIEP_VU!D:D,MATCH(J1032&amp;K1032,DM_NGHIEP_VU!G:G,0)),"")</f>
        <v>Xuất kho - xuất bán ghi nhận doanh thu</v>
      </c>
      <c r="J1032" s="29" t="s">
        <v>4492</v>
      </c>
      <c r="K1032" s="29" t="s">
        <v>4977</v>
      </c>
      <c r="L1032" s="26">
        <v>6</v>
      </c>
      <c r="M1032" s="26" t="s">
        <v>4547</v>
      </c>
      <c r="N1032" s="26">
        <v>514200</v>
      </c>
      <c r="O1032" s="7">
        <f t="shared" si="48"/>
        <v>3085200</v>
      </c>
      <c r="P1032" s="52">
        <v>0.08</v>
      </c>
      <c r="Q1032" s="7">
        <f t="shared" si="49"/>
        <v>246816</v>
      </c>
      <c r="R1032" s="7">
        <f t="shared" si="50"/>
        <v>3332016</v>
      </c>
      <c r="S1032" s="23" t="s">
        <v>4622</v>
      </c>
      <c r="T1032" s="23"/>
      <c r="U1032" s="23"/>
      <c r="V1032" s="23"/>
      <c r="W1032" s="74"/>
    </row>
    <row r="1033" spans="1:23" x14ac:dyDescent="0.25">
      <c r="A1033" s="81">
        <v>45297</v>
      </c>
      <c r="B1033" s="6" t="s">
        <v>2710</v>
      </c>
      <c r="C1033" s="100" t="s">
        <v>5479</v>
      </c>
      <c r="D1033" s="21" t="s">
        <v>4555</v>
      </c>
      <c r="E1033" s="23" t="s">
        <v>2049</v>
      </c>
      <c r="F1033" s="27" t="str">
        <f>IF(E1033="","",INDEX(DM_HANG_HOA!B:B,MATCH(E1033,DM_HANG_HOA!A:A,0)))</f>
        <v xml:space="preserve">Băng keo cách điện 9 mét </v>
      </c>
      <c r="G1033" s="26" t="s">
        <v>5245</v>
      </c>
      <c r="H1033" s="27" t="str">
        <f>IF(G1033="","",INDEX(DM_DOI_TUONG!C:C,MATCH(G1033,DM_DOI_TUONG!B:B,0)))</f>
        <v>Công Ty TNHH Sản Xuất Thương Mại  Điện Sài Gòn TTL</v>
      </c>
      <c r="I1033" s="69" t="str">
        <f>IFERROR(INDEX(DM_NGHIEP_VU!D:D,MATCH(J1033&amp;K1033,DM_NGHIEP_VU!G:G,0)),"")</f>
        <v>Xuất kho - xuất bán ghi nhận doanh thu</v>
      </c>
      <c r="J1033" s="29" t="s">
        <v>4492</v>
      </c>
      <c r="K1033" s="29" t="s">
        <v>4977</v>
      </c>
      <c r="L1033" s="26">
        <v>2</v>
      </c>
      <c r="M1033" s="26" t="s">
        <v>4547</v>
      </c>
      <c r="N1033" s="26">
        <v>162000</v>
      </c>
      <c r="O1033" s="7">
        <f t="shared" si="48"/>
        <v>324000</v>
      </c>
      <c r="P1033" s="52">
        <v>0.08</v>
      </c>
      <c r="Q1033" s="7">
        <f t="shared" si="49"/>
        <v>25920</v>
      </c>
      <c r="R1033" s="7">
        <f t="shared" si="50"/>
        <v>349920</v>
      </c>
      <c r="S1033" s="23" t="s">
        <v>4622</v>
      </c>
      <c r="T1033" s="23"/>
      <c r="U1033" s="23"/>
      <c r="V1033" s="23"/>
      <c r="W1033" s="74"/>
    </row>
    <row r="1034" spans="1:23" x14ac:dyDescent="0.25">
      <c r="A1034" s="81">
        <v>45297</v>
      </c>
      <c r="B1034" s="6" t="s">
        <v>2710</v>
      </c>
      <c r="C1034" s="100" t="s">
        <v>5480</v>
      </c>
      <c r="D1034" s="21" t="s">
        <v>4555</v>
      </c>
      <c r="E1034" s="23" t="s">
        <v>2531</v>
      </c>
      <c r="F1034" s="27" t="str">
        <f>IF(E1034="","",INDEX(DM_HANG_HOA!B:B,MATCH(E1034,DM_HANG_HOA!A:A,0)))</f>
        <v>Giáp níu dây bọc ACD2895-TP, dài 1300mm, 27,6 ÷ 30,7mm (150mm2)</v>
      </c>
      <c r="G1034" s="26" t="s">
        <v>5245</v>
      </c>
      <c r="H1034" s="27" t="str">
        <f>IF(G1034="","",INDEX(DM_DOI_TUONG!C:C,MATCH(G1034,DM_DOI_TUONG!B:B,0)))</f>
        <v>Công Ty TNHH Sản Xuất Thương Mại  Điện Sài Gòn TTL</v>
      </c>
      <c r="I1034" s="69" t="str">
        <f>IFERROR(INDEX(DM_NGHIEP_VU!D:D,MATCH(J1034&amp;K1034,DM_NGHIEP_VU!G:G,0)),"")</f>
        <v>Xuất kho - xuất bán ghi nhận doanh thu</v>
      </c>
      <c r="J1034" s="29" t="s">
        <v>4492</v>
      </c>
      <c r="K1034" s="29" t="s">
        <v>4977</v>
      </c>
      <c r="L1034" s="26">
        <v>5</v>
      </c>
      <c r="M1034" s="26" t="s">
        <v>4547</v>
      </c>
      <c r="N1034" s="26">
        <v>367400</v>
      </c>
      <c r="O1034" s="7">
        <f t="shared" si="48"/>
        <v>1837000</v>
      </c>
      <c r="P1034" s="52">
        <v>0.1</v>
      </c>
      <c r="Q1034" s="7">
        <f t="shared" si="49"/>
        <v>183700</v>
      </c>
      <c r="R1034" s="7">
        <f t="shared" si="50"/>
        <v>2020700</v>
      </c>
      <c r="S1034" s="23" t="s">
        <v>4623</v>
      </c>
      <c r="T1034" s="23"/>
      <c r="U1034" s="23"/>
      <c r="V1034" s="23"/>
      <c r="W1034" s="74"/>
    </row>
    <row r="1035" spans="1:23" x14ac:dyDescent="0.25">
      <c r="A1035" s="81">
        <v>45297</v>
      </c>
      <c r="B1035" s="6" t="s">
        <v>2710</v>
      </c>
      <c r="C1035" s="100" t="s">
        <v>5480</v>
      </c>
      <c r="D1035" s="21" t="s">
        <v>4555</v>
      </c>
      <c r="E1035" s="23" t="s">
        <v>2532</v>
      </c>
      <c r="F1035" s="27" t="str">
        <f>IF(E1035="","",INDEX(DM_HANG_HOA!B:B,MATCH(E1035,DM_HANG_HOA!A:A,0)))</f>
        <v>Giáp níu dây bọc ACD3080-TP, dài 1350mm, 30,8 ÷ 33,7mm (185mm2)</v>
      </c>
      <c r="G1035" s="26" t="s">
        <v>5245</v>
      </c>
      <c r="H1035" s="27" t="str">
        <f>IF(G1035="","",INDEX(DM_DOI_TUONG!C:C,MATCH(G1035,DM_DOI_TUONG!B:B,0)))</f>
        <v>Công Ty TNHH Sản Xuất Thương Mại  Điện Sài Gòn TTL</v>
      </c>
      <c r="I1035" s="69" t="str">
        <f>IFERROR(INDEX(DM_NGHIEP_VU!D:D,MATCH(J1035&amp;K1035,DM_NGHIEP_VU!G:G,0)),"")</f>
        <v>Xuất kho - xuất bán ghi nhận doanh thu</v>
      </c>
      <c r="J1035" s="29" t="s">
        <v>4492</v>
      </c>
      <c r="K1035" s="29" t="s">
        <v>4977</v>
      </c>
      <c r="L1035" s="26">
        <v>30</v>
      </c>
      <c r="M1035" s="26" t="s">
        <v>4547</v>
      </c>
      <c r="N1035" s="26">
        <v>380500</v>
      </c>
      <c r="O1035" s="7">
        <f t="shared" si="48"/>
        <v>11415000</v>
      </c>
      <c r="P1035" s="52">
        <v>0.1</v>
      </c>
      <c r="Q1035" s="7">
        <f t="shared" si="49"/>
        <v>1141500</v>
      </c>
      <c r="R1035" s="7">
        <f t="shared" si="50"/>
        <v>12556500</v>
      </c>
      <c r="S1035" s="23" t="s">
        <v>4623</v>
      </c>
      <c r="T1035" s="23"/>
      <c r="U1035" s="23"/>
      <c r="V1035" s="23"/>
      <c r="W1035" s="74"/>
    </row>
    <row r="1036" spans="1:23" x14ac:dyDescent="0.25">
      <c r="A1036" s="81">
        <v>45297</v>
      </c>
      <c r="B1036" s="6" t="s">
        <v>2710</v>
      </c>
      <c r="C1036" s="100" t="s">
        <v>5481</v>
      </c>
      <c r="D1036" s="21" t="s">
        <v>4555</v>
      </c>
      <c r="E1036" s="23" t="s">
        <v>106</v>
      </c>
      <c r="F1036" s="27" t="str">
        <f>IF(E1036="","",INDEX(DM_HANG_HOA!B:B,MATCH(E1036,DM_HANG_HOA!A:A,0)))</f>
        <v>LTD 800A - 38KV - 120KN (không cosse)</v>
      </c>
      <c r="G1036" s="26" t="s">
        <v>5250</v>
      </c>
      <c r="H1036" s="27" t="str">
        <f>IF(G1036="","",INDEX(DM_DOI_TUONG!C:C,MATCH(G1036,DM_DOI_TUONG!B:B,0)))</f>
        <v>Công Ty TNHH  Sản Xuất Thương Mại Vân Phúc</v>
      </c>
      <c r="I1036" s="69" t="str">
        <f>IFERROR(INDEX(DM_NGHIEP_VU!D:D,MATCH(J1036&amp;K1036,DM_NGHIEP_VU!G:G,0)),"")</f>
        <v>Xuất kho - xuất bán ghi nhận doanh thu</v>
      </c>
      <c r="J1036" s="29" t="s">
        <v>4492</v>
      </c>
      <c r="K1036" s="29" t="s">
        <v>4977</v>
      </c>
      <c r="L1036" s="26">
        <v>21</v>
      </c>
      <c r="M1036" s="26" t="s">
        <v>4547</v>
      </c>
      <c r="N1036" s="26">
        <v>2258200</v>
      </c>
      <c r="O1036" s="7">
        <f t="shared" si="48"/>
        <v>47422200</v>
      </c>
      <c r="P1036" s="52">
        <v>0.08</v>
      </c>
      <c r="Q1036" s="7">
        <f t="shared" si="49"/>
        <v>3793776</v>
      </c>
      <c r="R1036" s="7">
        <f t="shared" si="50"/>
        <v>51215976</v>
      </c>
      <c r="S1036" s="23" t="s">
        <v>4624</v>
      </c>
      <c r="T1036" s="23"/>
      <c r="U1036" s="23"/>
      <c r="V1036" s="23"/>
      <c r="W1036" s="74"/>
    </row>
    <row r="1037" spans="1:23" x14ac:dyDescent="0.25">
      <c r="A1037" s="81">
        <v>45297</v>
      </c>
      <c r="B1037" s="6" t="s">
        <v>2710</v>
      </c>
      <c r="C1037" s="100" t="s">
        <v>5481</v>
      </c>
      <c r="D1037" s="21" t="s">
        <v>4555</v>
      </c>
      <c r="E1037" s="23" t="s">
        <v>2535</v>
      </c>
      <c r="F1037" s="27" t="str">
        <f>IF(E1037="","",INDEX(DM_HANG_HOA!B:B,MATCH(E1037,DM_HANG_HOA!A:A,0)))</f>
        <v>Giáp buộc đầu sứ đơn composite PTT1202-C, đường kính cáp 18,5 ÷ 23,4mm (35-50mm2)</v>
      </c>
      <c r="G1037" s="26" t="s">
        <v>5250</v>
      </c>
      <c r="H1037" s="27" t="str">
        <f>IF(G1037="","",INDEX(DM_DOI_TUONG!C:C,MATCH(G1037,DM_DOI_TUONG!B:B,0)))</f>
        <v>Công Ty TNHH  Sản Xuất Thương Mại Vân Phúc</v>
      </c>
      <c r="I1037" s="69" t="str">
        <f>IFERROR(INDEX(DM_NGHIEP_VU!D:D,MATCH(J1037&amp;K1037,DM_NGHIEP_VU!G:G,0)),"")</f>
        <v>Xuất kho - xuất bán ghi nhận doanh thu</v>
      </c>
      <c r="J1037" s="29" t="s">
        <v>4492</v>
      </c>
      <c r="K1037" s="29" t="s">
        <v>4977</v>
      </c>
      <c r="L1037" s="26">
        <v>50</v>
      </c>
      <c r="M1037" s="26" t="s">
        <v>4547</v>
      </c>
      <c r="N1037" s="26">
        <v>31900</v>
      </c>
      <c r="O1037" s="7">
        <f t="shared" si="48"/>
        <v>1595000</v>
      </c>
      <c r="P1037" s="52">
        <v>0.08</v>
      </c>
      <c r="Q1037" s="7">
        <f t="shared" si="49"/>
        <v>127600</v>
      </c>
      <c r="R1037" s="7">
        <f t="shared" si="50"/>
        <v>1722600</v>
      </c>
      <c r="S1037" s="23" t="s">
        <v>4624</v>
      </c>
      <c r="T1037" s="23"/>
      <c r="U1037" s="23"/>
      <c r="V1037" s="23"/>
      <c r="W1037" s="74"/>
    </row>
    <row r="1038" spans="1:23" x14ac:dyDescent="0.25">
      <c r="A1038" s="81">
        <v>45297</v>
      </c>
      <c r="B1038" s="6" t="s">
        <v>2710</v>
      </c>
      <c r="C1038" s="100" t="s">
        <v>5482</v>
      </c>
      <c r="D1038" s="21" t="s">
        <v>4555</v>
      </c>
      <c r="E1038" s="23" t="s">
        <v>114</v>
      </c>
      <c r="F1038" s="27" t="str">
        <f>IF(E1038="","",INDEX(DM_HANG_HOA!B:B,MATCH(E1038,DM_HANG_HOA!A:A,0)))</f>
        <v xml:space="preserve">Cosse nhôm LTD </v>
      </c>
      <c r="G1038" s="26" t="s">
        <v>5250</v>
      </c>
      <c r="H1038" s="27" t="str">
        <f>IF(G1038="","",INDEX(DM_DOI_TUONG!C:C,MATCH(G1038,DM_DOI_TUONG!B:B,0)))</f>
        <v>Công Ty TNHH  Sản Xuất Thương Mại Vân Phúc</v>
      </c>
      <c r="I1038" s="69" t="str">
        <f>IFERROR(INDEX(DM_NGHIEP_VU!D:D,MATCH(J1038&amp;K1038,DM_NGHIEP_VU!G:G,0)),"")</f>
        <v>Xuất kho - xuất bán ghi nhận doanh thu</v>
      </c>
      <c r="J1038" s="29" t="s">
        <v>4492</v>
      </c>
      <c r="K1038" s="29" t="s">
        <v>4977</v>
      </c>
      <c r="L1038" s="26">
        <v>42</v>
      </c>
      <c r="M1038" s="26" t="s">
        <v>4547</v>
      </c>
      <c r="N1038" s="26">
        <v>126800</v>
      </c>
      <c r="O1038" s="7">
        <f t="shared" si="48"/>
        <v>5325600</v>
      </c>
      <c r="P1038" s="52">
        <v>0.1</v>
      </c>
      <c r="Q1038" s="7">
        <f t="shared" si="49"/>
        <v>532560</v>
      </c>
      <c r="R1038" s="7">
        <f t="shared" si="50"/>
        <v>5858160</v>
      </c>
      <c r="S1038" s="23" t="s">
        <v>4625</v>
      </c>
      <c r="T1038" s="23"/>
      <c r="U1038" s="23"/>
      <c r="V1038" s="23"/>
      <c r="W1038" s="74"/>
    </row>
    <row r="1039" spans="1:23" x14ac:dyDescent="0.25">
      <c r="A1039" s="81">
        <v>45297</v>
      </c>
      <c r="B1039" s="6" t="s">
        <v>2710</v>
      </c>
      <c r="C1039" s="100" t="s">
        <v>5483</v>
      </c>
      <c r="D1039" s="21" t="s">
        <v>4555</v>
      </c>
      <c r="E1039" s="23" t="s">
        <v>551</v>
      </c>
      <c r="F1039" s="27" t="str">
        <f>IF(E1039="","",INDEX(DM_HANG_HOA!B:B,MATCH(E1039,DM_HANG_HOA!A:A,0)))</f>
        <v>Nối bọc  IPC 16-95, Vỏ cách điện dầy 1-3mm,  4 - 16 / 16 - 95, 1 boulon M8 nhựa</v>
      </c>
      <c r="G1039" s="26" t="s">
        <v>5256</v>
      </c>
      <c r="H1039" s="27" t="str">
        <f>IF(G1039="","",INDEX(DM_DOI_TUONG!C:C,MATCH(G1039,DM_DOI_TUONG!B:B,0)))</f>
        <v>Cửa Hàng Trường Giang</v>
      </c>
      <c r="I1039" s="69" t="str">
        <f>IFERROR(INDEX(DM_NGHIEP_VU!D:D,MATCH(J1039&amp;K1039,DM_NGHIEP_VU!G:G,0)),"")</f>
        <v>Xuất kho - xuất bán ghi nhận doanh thu</v>
      </c>
      <c r="J1039" s="29" t="s">
        <v>4492</v>
      </c>
      <c r="K1039" s="29" t="s">
        <v>4977</v>
      </c>
      <c r="L1039" s="26">
        <v>300</v>
      </c>
      <c r="M1039" s="26" t="s">
        <v>4547</v>
      </c>
      <c r="N1039" s="26">
        <v>28866</v>
      </c>
      <c r="O1039" s="7">
        <f t="shared" si="48"/>
        <v>8659800</v>
      </c>
      <c r="P1039" s="52">
        <v>0.08</v>
      </c>
      <c r="Q1039" s="7">
        <f t="shared" si="49"/>
        <v>692784</v>
      </c>
      <c r="R1039" s="7">
        <f t="shared" si="50"/>
        <v>9352584</v>
      </c>
      <c r="S1039" s="23" t="s">
        <v>4626</v>
      </c>
      <c r="T1039" s="23"/>
      <c r="U1039" s="23"/>
      <c r="V1039" s="23"/>
      <c r="W1039" s="74"/>
    </row>
    <row r="1040" spans="1:23" x14ac:dyDescent="0.25">
      <c r="A1040" s="81">
        <v>45297</v>
      </c>
      <c r="B1040" s="6" t="s">
        <v>2710</v>
      </c>
      <c r="C1040" s="100" t="s">
        <v>5483</v>
      </c>
      <c r="D1040" s="21" t="s">
        <v>4555</v>
      </c>
      <c r="E1040" s="23" t="s">
        <v>553</v>
      </c>
      <c r="F1040" s="27" t="str">
        <f>IF(E1040="","",INDEX(DM_HANG_HOA!B:B,MATCH(E1040,DM_HANG_HOA!A:A,0)))</f>
        <v>Nối bọc  IPC 70-95, Vỏ cách điện dầy 1-3mm,  16 - 70 / 35 - 95, 1 boulon M10 nhựa</v>
      </c>
      <c r="G1040" s="26" t="s">
        <v>5256</v>
      </c>
      <c r="H1040" s="27" t="str">
        <f>IF(G1040="","",INDEX(DM_DOI_TUONG!C:C,MATCH(G1040,DM_DOI_TUONG!B:B,0)))</f>
        <v>Cửa Hàng Trường Giang</v>
      </c>
      <c r="I1040" s="69" t="str">
        <f>IFERROR(INDEX(DM_NGHIEP_VU!D:D,MATCH(J1040&amp;K1040,DM_NGHIEP_VU!G:G,0)),"")</f>
        <v>Xuất kho - xuất bán ghi nhận doanh thu</v>
      </c>
      <c r="J1040" s="29" t="s">
        <v>4492</v>
      </c>
      <c r="K1040" s="29" t="s">
        <v>4977</v>
      </c>
      <c r="L1040" s="26">
        <v>1300</v>
      </c>
      <c r="M1040" s="26" t="s">
        <v>4547</v>
      </c>
      <c r="N1040" s="26">
        <v>40352.727272727272</v>
      </c>
      <c r="O1040" s="7">
        <f t="shared" si="48"/>
        <v>52458545.454545453</v>
      </c>
      <c r="P1040" s="52">
        <v>0.08</v>
      </c>
      <c r="Q1040" s="7">
        <f t="shared" si="49"/>
        <v>4196683.6363636367</v>
      </c>
      <c r="R1040" s="7">
        <f t="shared" si="50"/>
        <v>56655229.090909094</v>
      </c>
      <c r="S1040" s="23" t="s">
        <v>4626</v>
      </c>
      <c r="T1040" s="23"/>
      <c r="U1040" s="23"/>
      <c r="V1040" s="23"/>
      <c r="W1040" s="74"/>
    </row>
    <row r="1041" spans="1:23" x14ac:dyDescent="0.25">
      <c r="A1041" s="81">
        <v>45297</v>
      </c>
      <c r="B1041" s="6" t="s">
        <v>2710</v>
      </c>
      <c r="C1041" s="100" t="s">
        <v>5484</v>
      </c>
      <c r="D1041" s="21" t="s">
        <v>4555</v>
      </c>
      <c r="E1041" s="23" t="s">
        <v>551</v>
      </c>
      <c r="F1041" s="27" t="str">
        <f>IF(E1041="","",INDEX(DM_HANG_HOA!B:B,MATCH(E1041,DM_HANG_HOA!A:A,0)))</f>
        <v>Nối bọc  IPC 16-95, Vỏ cách điện dầy 1-3mm,  4 - 16 / 16 - 95, 1 boulon M8 nhựa</v>
      </c>
      <c r="G1041" s="26" t="s">
        <v>5256</v>
      </c>
      <c r="H1041" s="27" t="str">
        <f>IF(G1041="","",INDEX(DM_DOI_TUONG!C:C,MATCH(G1041,DM_DOI_TUONG!B:B,0)))</f>
        <v>Cửa Hàng Trường Giang</v>
      </c>
      <c r="I1041" s="69" t="str">
        <f>IFERROR(INDEX(DM_NGHIEP_VU!D:D,MATCH(J1041&amp;K1041,DM_NGHIEP_VU!G:G,0)),"")</f>
        <v>Xuất kho - xuất bán ghi nhận doanh thu</v>
      </c>
      <c r="J1041" s="29" t="s">
        <v>4492</v>
      </c>
      <c r="K1041" s="29" t="s">
        <v>4977</v>
      </c>
      <c r="L1041" s="26">
        <v>1000</v>
      </c>
      <c r="M1041" s="26" t="s">
        <v>4547</v>
      </c>
      <c r="N1041" s="26">
        <v>28866</v>
      </c>
      <c r="O1041" s="7">
        <f t="shared" si="48"/>
        <v>28866000</v>
      </c>
      <c r="P1041" s="52">
        <v>0.08</v>
      </c>
      <c r="Q1041" s="7">
        <f t="shared" si="49"/>
        <v>2309280</v>
      </c>
      <c r="R1041" s="7">
        <f t="shared" si="50"/>
        <v>31175280</v>
      </c>
      <c r="S1041" s="23" t="s">
        <v>4627</v>
      </c>
      <c r="T1041" s="23"/>
      <c r="U1041" s="23"/>
      <c r="V1041" s="23"/>
      <c r="W1041" s="74"/>
    </row>
    <row r="1042" spans="1:23" x14ac:dyDescent="0.25">
      <c r="A1042" s="81">
        <v>45297</v>
      </c>
      <c r="B1042" s="6" t="s">
        <v>2710</v>
      </c>
      <c r="C1042" s="100" t="s">
        <v>5485</v>
      </c>
      <c r="D1042" s="21" t="s">
        <v>4555</v>
      </c>
      <c r="E1042" s="23" t="s">
        <v>3</v>
      </c>
      <c r="F1042" s="27" t="str">
        <f>IF(E1042="","",INDEX(DM_HANG_HOA!B:B,MATCH(E1042,DM_HANG_HOA!A:A,0)))</f>
        <v>Fuselink 3K - Tuấn Ân</v>
      </c>
      <c r="G1042" s="26" t="s">
        <v>5262</v>
      </c>
      <c r="H1042" s="27" t="str">
        <f>IF(G1042="","",INDEX(DM_DOI_TUONG!C:C,MATCH(G1042,DM_DOI_TUONG!B:B,0)))</f>
        <v>Công Ty  TNHH  Một Thành Viên Đại Thiên An</v>
      </c>
      <c r="I1042" s="69" t="str">
        <f>IFERROR(INDEX(DM_NGHIEP_VU!D:D,MATCH(J1042&amp;K1042,DM_NGHIEP_VU!G:G,0)),"")</f>
        <v>Xuất kho - xuất bán ghi nhận doanh thu</v>
      </c>
      <c r="J1042" s="29" t="s">
        <v>4492</v>
      </c>
      <c r="K1042" s="29" t="s">
        <v>4977</v>
      </c>
      <c r="L1042" s="26">
        <v>29</v>
      </c>
      <c r="M1042" s="26" t="s">
        <v>4547</v>
      </c>
      <c r="N1042" s="26">
        <v>30300</v>
      </c>
      <c r="O1042" s="7">
        <f t="shared" si="48"/>
        <v>878700</v>
      </c>
      <c r="P1042" s="52">
        <v>0.08</v>
      </c>
      <c r="Q1042" s="7">
        <f t="shared" si="49"/>
        <v>70296</v>
      </c>
      <c r="R1042" s="7">
        <f t="shared" si="50"/>
        <v>948996</v>
      </c>
      <c r="S1042" s="23" t="s">
        <v>4628</v>
      </c>
      <c r="T1042" s="23"/>
      <c r="U1042" s="23"/>
      <c r="V1042" s="23"/>
      <c r="W1042" s="74"/>
    </row>
    <row r="1043" spans="1:23" x14ac:dyDescent="0.25">
      <c r="A1043" s="81">
        <v>45297</v>
      </c>
      <c r="B1043" s="6" t="s">
        <v>2710</v>
      </c>
      <c r="C1043" s="100" t="s">
        <v>5485</v>
      </c>
      <c r="D1043" s="21" t="s">
        <v>4555</v>
      </c>
      <c r="E1043" s="23" t="s">
        <v>6</v>
      </c>
      <c r="F1043" s="27" t="str">
        <f>IF(E1043="","",INDEX(DM_HANG_HOA!B:B,MATCH(E1043,DM_HANG_HOA!A:A,0)))</f>
        <v>Fuselink 6K - Tuấn Ân</v>
      </c>
      <c r="G1043" s="26" t="s">
        <v>5262</v>
      </c>
      <c r="H1043" s="27" t="str">
        <f>IF(G1043="","",INDEX(DM_DOI_TUONG!C:C,MATCH(G1043,DM_DOI_TUONG!B:B,0)))</f>
        <v>Công Ty  TNHH  Một Thành Viên Đại Thiên An</v>
      </c>
      <c r="I1043" s="69" t="str">
        <f>IFERROR(INDEX(DM_NGHIEP_VU!D:D,MATCH(J1043&amp;K1043,DM_NGHIEP_VU!G:G,0)),"")</f>
        <v>Xuất kho - xuất bán ghi nhận doanh thu</v>
      </c>
      <c r="J1043" s="29" t="s">
        <v>4492</v>
      </c>
      <c r="K1043" s="29" t="s">
        <v>4977</v>
      </c>
      <c r="L1043" s="26">
        <v>50</v>
      </c>
      <c r="M1043" s="26" t="s">
        <v>4547</v>
      </c>
      <c r="N1043" s="26">
        <v>30900</v>
      </c>
      <c r="O1043" s="7">
        <f t="shared" si="48"/>
        <v>1545000</v>
      </c>
      <c r="P1043" s="52">
        <v>0.08</v>
      </c>
      <c r="Q1043" s="7">
        <f t="shared" si="49"/>
        <v>123600</v>
      </c>
      <c r="R1043" s="7">
        <f t="shared" si="50"/>
        <v>1668600</v>
      </c>
      <c r="S1043" s="23" t="s">
        <v>4628</v>
      </c>
      <c r="T1043" s="23"/>
      <c r="U1043" s="23"/>
      <c r="V1043" s="23"/>
      <c r="W1043" s="74"/>
    </row>
    <row r="1044" spans="1:23" x14ac:dyDescent="0.25">
      <c r="A1044" s="81">
        <v>45297</v>
      </c>
      <c r="B1044" s="6" t="s">
        <v>2710</v>
      </c>
      <c r="C1044" s="100" t="s">
        <v>5485</v>
      </c>
      <c r="D1044" s="21" t="s">
        <v>4555</v>
      </c>
      <c r="E1044" s="23" t="s">
        <v>7</v>
      </c>
      <c r="F1044" s="27" t="str">
        <f>IF(E1044="","",INDEX(DM_HANG_HOA!B:B,MATCH(E1044,DM_HANG_HOA!A:A,0)))</f>
        <v>Fuselink 8K - Tuấn Ân</v>
      </c>
      <c r="G1044" s="26" t="s">
        <v>5262</v>
      </c>
      <c r="H1044" s="27" t="str">
        <f>IF(G1044="","",INDEX(DM_DOI_TUONG!C:C,MATCH(G1044,DM_DOI_TUONG!B:B,0)))</f>
        <v>Công Ty  TNHH  Một Thành Viên Đại Thiên An</v>
      </c>
      <c r="I1044" s="69" t="str">
        <f>IFERROR(INDEX(DM_NGHIEP_VU!D:D,MATCH(J1044&amp;K1044,DM_NGHIEP_VU!G:G,0)),"")</f>
        <v>Xuất kho - xuất bán ghi nhận doanh thu</v>
      </c>
      <c r="J1044" s="29" t="s">
        <v>4492</v>
      </c>
      <c r="K1044" s="29" t="s">
        <v>4977</v>
      </c>
      <c r="L1044" s="26">
        <v>50</v>
      </c>
      <c r="M1044" s="26" t="s">
        <v>4547</v>
      </c>
      <c r="N1044" s="26">
        <v>32300</v>
      </c>
      <c r="O1044" s="7">
        <f t="shared" si="48"/>
        <v>1615000</v>
      </c>
      <c r="P1044" s="52">
        <v>0.08</v>
      </c>
      <c r="Q1044" s="7">
        <f t="shared" si="49"/>
        <v>129200</v>
      </c>
      <c r="R1044" s="7">
        <f t="shared" si="50"/>
        <v>1744200</v>
      </c>
      <c r="S1044" s="23" t="s">
        <v>4628</v>
      </c>
      <c r="T1044" s="23"/>
      <c r="U1044" s="23"/>
      <c r="V1044" s="23"/>
      <c r="W1044" s="74"/>
    </row>
    <row r="1045" spans="1:23" x14ac:dyDescent="0.25">
      <c r="A1045" s="81">
        <v>45297</v>
      </c>
      <c r="B1045" s="6" t="s">
        <v>2710</v>
      </c>
      <c r="C1045" s="100" t="s">
        <v>5485</v>
      </c>
      <c r="D1045" s="21" t="s">
        <v>4555</v>
      </c>
      <c r="E1045" s="23" t="s">
        <v>8</v>
      </c>
      <c r="F1045" s="27" t="str">
        <f>IF(E1045="","",INDEX(DM_HANG_HOA!B:B,MATCH(E1045,DM_HANG_HOA!A:A,0)))</f>
        <v>Fuselink 10K - Tuấn Ân</v>
      </c>
      <c r="G1045" s="26" t="s">
        <v>5262</v>
      </c>
      <c r="H1045" s="27" t="str">
        <f>IF(G1045="","",INDEX(DM_DOI_TUONG!C:C,MATCH(G1045,DM_DOI_TUONG!B:B,0)))</f>
        <v>Công Ty  TNHH  Một Thành Viên Đại Thiên An</v>
      </c>
      <c r="I1045" s="69" t="str">
        <f>IFERROR(INDEX(DM_NGHIEP_VU!D:D,MATCH(J1045&amp;K1045,DM_NGHIEP_VU!G:G,0)),"")</f>
        <v>Xuất kho - xuất bán ghi nhận doanh thu</v>
      </c>
      <c r="J1045" s="29" t="s">
        <v>4492</v>
      </c>
      <c r="K1045" s="29" t="s">
        <v>4977</v>
      </c>
      <c r="L1045" s="26">
        <v>50</v>
      </c>
      <c r="M1045" s="26" t="s">
        <v>4547</v>
      </c>
      <c r="N1045" s="26">
        <v>33900</v>
      </c>
      <c r="O1045" s="7">
        <f t="shared" si="48"/>
        <v>1695000</v>
      </c>
      <c r="P1045" s="52">
        <v>0.08</v>
      </c>
      <c r="Q1045" s="7">
        <f t="shared" si="49"/>
        <v>135600</v>
      </c>
      <c r="R1045" s="7">
        <f t="shared" si="50"/>
        <v>1830600</v>
      </c>
      <c r="S1045" s="23" t="s">
        <v>4628</v>
      </c>
      <c r="T1045" s="23"/>
      <c r="U1045" s="23"/>
      <c r="V1045" s="23"/>
      <c r="W1045" s="74"/>
    </row>
    <row r="1046" spans="1:23" x14ac:dyDescent="0.25">
      <c r="A1046" s="81">
        <v>45297</v>
      </c>
      <c r="B1046" s="6" t="s">
        <v>2710</v>
      </c>
      <c r="C1046" s="100" t="s">
        <v>5485</v>
      </c>
      <c r="D1046" s="21" t="s">
        <v>4555</v>
      </c>
      <c r="E1046" s="23" t="s">
        <v>11</v>
      </c>
      <c r="F1046" s="27" t="str">
        <f>IF(E1046="","",INDEX(DM_HANG_HOA!B:B,MATCH(E1046,DM_HANG_HOA!A:A,0)))</f>
        <v>Fuselink 20K - Tuấn Ân</v>
      </c>
      <c r="G1046" s="26" t="s">
        <v>5262</v>
      </c>
      <c r="H1046" s="27" t="str">
        <f>IF(G1046="","",INDEX(DM_DOI_TUONG!C:C,MATCH(G1046,DM_DOI_TUONG!B:B,0)))</f>
        <v>Công Ty  TNHH  Một Thành Viên Đại Thiên An</v>
      </c>
      <c r="I1046" s="69" t="str">
        <f>IFERROR(INDEX(DM_NGHIEP_VU!D:D,MATCH(J1046&amp;K1046,DM_NGHIEP_VU!G:G,0)),"")</f>
        <v>Xuất kho - xuất bán ghi nhận doanh thu</v>
      </c>
      <c r="J1046" s="29" t="s">
        <v>4492</v>
      </c>
      <c r="K1046" s="29" t="s">
        <v>4977</v>
      </c>
      <c r="L1046" s="26">
        <v>50</v>
      </c>
      <c r="M1046" s="26" t="s">
        <v>4547</v>
      </c>
      <c r="N1046" s="26">
        <v>40600</v>
      </c>
      <c r="O1046" s="7">
        <f t="shared" si="48"/>
        <v>2030000</v>
      </c>
      <c r="P1046" s="52">
        <v>0.08</v>
      </c>
      <c r="Q1046" s="7">
        <f t="shared" si="49"/>
        <v>162400</v>
      </c>
      <c r="R1046" s="7">
        <f t="shared" si="50"/>
        <v>2192400</v>
      </c>
      <c r="S1046" s="23" t="s">
        <v>4628</v>
      </c>
      <c r="T1046" s="23"/>
      <c r="U1046" s="23"/>
      <c r="V1046" s="23"/>
      <c r="W1046" s="74"/>
    </row>
    <row r="1047" spans="1:23" x14ac:dyDescent="0.25">
      <c r="A1047" s="81">
        <v>45297</v>
      </c>
      <c r="B1047" s="6" t="s">
        <v>2710</v>
      </c>
      <c r="C1047" s="100" t="s">
        <v>5486</v>
      </c>
      <c r="D1047" s="21" t="s">
        <v>4555</v>
      </c>
      <c r="E1047" s="23" t="s">
        <v>554</v>
      </c>
      <c r="F1047" s="27" t="str">
        <f>IF(E1047="","",INDEX(DM_HANG_HOA!B:B,MATCH(E1047,DM_HANG_HOA!A:A,0)))</f>
        <v>Nối bọc  IPC 95-95, Vỏ cách điện dầy 1-3mm,  25 - 95 / 25 - 95, 2 boulon M8 nhựa</v>
      </c>
      <c r="G1047" s="26" t="s">
        <v>5245</v>
      </c>
      <c r="H1047" s="27" t="str">
        <f>IF(G1047="","",INDEX(DM_DOI_TUONG!C:C,MATCH(G1047,DM_DOI_TUONG!B:B,0)))</f>
        <v>Công Ty TNHH Sản Xuất Thương Mại  Điện Sài Gòn TTL</v>
      </c>
      <c r="I1047" s="69" t="str">
        <f>IFERROR(INDEX(DM_NGHIEP_VU!D:D,MATCH(J1047&amp;K1047,DM_NGHIEP_VU!G:G,0)),"")</f>
        <v>Xuất kho - xuất bán ghi nhận doanh thu</v>
      </c>
      <c r="J1047" s="29" t="s">
        <v>4492</v>
      </c>
      <c r="K1047" s="29" t="s">
        <v>4977</v>
      </c>
      <c r="L1047" s="26">
        <v>120</v>
      </c>
      <c r="M1047" s="26" t="s">
        <v>4547</v>
      </c>
      <c r="N1047" s="26">
        <v>60200</v>
      </c>
      <c r="O1047" s="7">
        <f t="shared" si="48"/>
        <v>7224000</v>
      </c>
      <c r="P1047" s="52">
        <v>0.08</v>
      </c>
      <c r="Q1047" s="7">
        <f t="shared" si="49"/>
        <v>577920</v>
      </c>
      <c r="R1047" s="7">
        <f t="shared" si="50"/>
        <v>7801920</v>
      </c>
      <c r="S1047" s="23" t="s">
        <v>4629</v>
      </c>
      <c r="T1047" s="23"/>
      <c r="U1047" s="23"/>
      <c r="V1047" s="23"/>
      <c r="W1047" s="74"/>
    </row>
    <row r="1048" spans="1:23" x14ac:dyDescent="0.25">
      <c r="A1048" s="81">
        <v>45297</v>
      </c>
      <c r="B1048" s="6" t="s">
        <v>2710</v>
      </c>
      <c r="C1048" s="100" t="s">
        <v>5486</v>
      </c>
      <c r="D1048" s="21" t="s">
        <v>4555</v>
      </c>
      <c r="E1048" s="23" t="s">
        <v>552</v>
      </c>
      <c r="F1048" s="27" t="str">
        <f>IF(E1048="","",INDEX(DM_HANG_HOA!B:B,MATCH(E1048,DM_HANG_HOA!A:A,0)))</f>
        <v>Nối bọc  IPC 35-95, Vỏ cách điện dầy 1-3mm,  16 - 35 / 16 - 95, 1 boulon M8 nhựa</v>
      </c>
      <c r="G1048" s="26" t="s">
        <v>5245</v>
      </c>
      <c r="H1048" s="27" t="str">
        <f>IF(G1048="","",INDEX(DM_DOI_TUONG!C:C,MATCH(G1048,DM_DOI_TUONG!B:B,0)))</f>
        <v>Công Ty TNHH Sản Xuất Thương Mại  Điện Sài Gòn TTL</v>
      </c>
      <c r="I1048" s="69" t="str">
        <f>IFERROR(INDEX(DM_NGHIEP_VU!D:D,MATCH(J1048&amp;K1048,DM_NGHIEP_VU!G:G,0)),"")</f>
        <v>Xuất kho - xuất bán ghi nhận doanh thu</v>
      </c>
      <c r="J1048" s="29" t="s">
        <v>4492</v>
      </c>
      <c r="K1048" s="29" t="s">
        <v>4977</v>
      </c>
      <c r="L1048" s="26">
        <v>184</v>
      </c>
      <c r="M1048" s="26" t="s">
        <v>4547</v>
      </c>
      <c r="N1048" s="26">
        <v>32600</v>
      </c>
      <c r="O1048" s="7">
        <f t="shared" si="48"/>
        <v>5998400</v>
      </c>
      <c r="P1048" s="52">
        <v>0.08</v>
      </c>
      <c r="Q1048" s="7">
        <f t="shared" si="49"/>
        <v>479872</v>
      </c>
      <c r="R1048" s="7">
        <f t="shared" si="50"/>
        <v>6478272</v>
      </c>
      <c r="S1048" s="23" t="s">
        <v>4629</v>
      </c>
      <c r="T1048" s="23"/>
      <c r="U1048" s="23"/>
      <c r="V1048" s="23"/>
      <c r="W1048" s="74"/>
    </row>
    <row r="1049" spans="1:23" x14ac:dyDescent="0.25">
      <c r="A1049" s="81">
        <v>45297</v>
      </c>
      <c r="B1049" s="6" t="s">
        <v>2710</v>
      </c>
      <c r="C1049" s="100" t="s">
        <v>5487</v>
      </c>
      <c r="D1049" s="21" t="s">
        <v>4555</v>
      </c>
      <c r="E1049" s="23" t="s">
        <v>1382</v>
      </c>
      <c r="F1049" s="27" t="str">
        <f>IF(E1049="","",INDEX(DM_HANG_HOA!B:B,MATCH(E1049,DM_HANG_HOA!A:A,0)))</f>
        <v>Cosse ép Cu 95mm2-N dài 81mm chiều dài ép dây 42mm</v>
      </c>
      <c r="G1049" s="26" t="s">
        <v>5245</v>
      </c>
      <c r="H1049" s="27" t="str">
        <f>IF(G1049="","",INDEX(DM_DOI_TUONG!C:C,MATCH(G1049,DM_DOI_TUONG!B:B,0)))</f>
        <v>Công Ty TNHH Sản Xuất Thương Mại  Điện Sài Gòn TTL</v>
      </c>
      <c r="I1049" s="69" t="str">
        <f>IFERROR(INDEX(DM_NGHIEP_VU!D:D,MATCH(J1049&amp;K1049,DM_NGHIEP_VU!G:G,0)),"")</f>
        <v>Xuất kho - xuất bán ghi nhận doanh thu</v>
      </c>
      <c r="J1049" s="29" t="s">
        <v>4492</v>
      </c>
      <c r="K1049" s="29" t="s">
        <v>4977</v>
      </c>
      <c r="L1049" s="26">
        <v>45</v>
      </c>
      <c r="M1049" s="26" t="s">
        <v>4547</v>
      </c>
      <c r="N1049" s="26">
        <v>45800</v>
      </c>
      <c r="O1049" s="7">
        <f t="shared" si="48"/>
        <v>2061000</v>
      </c>
      <c r="P1049" s="52">
        <v>0.1</v>
      </c>
      <c r="Q1049" s="7">
        <f t="shared" si="49"/>
        <v>206100</v>
      </c>
      <c r="R1049" s="7">
        <f t="shared" si="50"/>
        <v>2267100</v>
      </c>
      <c r="S1049" s="23" t="s">
        <v>4630</v>
      </c>
      <c r="T1049" s="23"/>
      <c r="U1049" s="23"/>
      <c r="V1049" s="23"/>
      <c r="W1049" s="74"/>
    </row>
    <row r="1050" spans="1:23" x14ac:dyDescent="0.25">
      <c r="A1050" s="81">
        <v>45297</v>
      </c>
      <c r="B1050" s="6" t="s">
        <v>2710</v>
      </c>
      <c r="C1050" s="100" t="s">
        <v>5487</v>
      </c>
      <c r="D1050" s="21" t="s">
        <v>4555</v>
      </c>
      <c r="E1050" s="23" t="s">
        <v>1378</v>
      </c>
      <c r="F1050" s="27" t="str">
        <f>IF(E1050="","",INDEX(DM_HANG_HOA!B:B,MATCH(E1050,DM_HANG_HOA!A:A,0)))</f>
        <v>Cosse ép Cu 70mm2-N dài 72mm chiều dài ép dây 38mm</v>
      </c>
      <c r="G1050" s="26" t="s">
        <v>5245</v>
      </c>
      <c r="H1050" s="27" t="str">
        <f>IF(G1050="","",INDEX(DM_DOI_TUONG!C:C,MATCH(G1050,DM_DOI_TUONG!B:B,0)))</f>
        <v>Công Ty TNHH Sản Xuất Thương Mại  Điện Sài Gòn TTL</v>
      </c>
      <c r="I1050" s="69" t="str">
        <f>IFERROR(INDEX(DM_NGHIEP_VU!D:D,MATCH(J1050&amp;K1050,DM_NGHIEP_VU!G:G,0)),"")</f>
        <v>Xuất kho - xuất bán ghi nhận doanh thu</v>
      </c>
      <c r="J1050" s="29" t="s">
        <v>4492</v>
      </c>
      <c r="K1050" s="29" t="s">
        <v>4977</v>
      </c>
      <c r="L1050" s="26">
        <v>10</v>
      </c>
      <c r="M1050" s="26" t="s">
        <v>4547</v>
      </c>
      <c r="N1050" s="26">
        <v>31700</v>
      </c>
      <c r="O1050" s="7">
        <f t="shared" si="48"/>
        <v>317000</v>
      </c>
      <c r="P1050" s="52">
        <v>0.1</v>
      </c>
      <c r="Q1050" s="7">
        <f t="shared" si="49"/>
        <v>31700</v>
      </c>
      <c r="R1050" s="7">
        <f t="shared" si="50"/>
        <v>348700</v>
      </c>
      <c r="S1050" s="23" t="s">
        <v>4630</v>
      </c>
      <c r="T1050" s="23"/>
      <c r="U1050" s="23"/>
      <c r="V1050" s="23"/>
      <c r="W1050" s="74"/>
    </row>
    <row r="1051" spans="1:23" x14ac:dyDescent="0.25">
      <c r="A1051" s="81">
        <v>45297</v>
      </c>
      <c r="B1051" s="6" t="s">
        <v>2710</v>
      </c>
      <c r="C1051" s="100" t="s">
        <v>5487</v>
      </c>
      <c r="D1051" s="21" t="s">
        <v>4555</v>
      </c>
      <c r="E1051" s="23" t="s">
        <v>1374</v>
      </c>
      <c r="F1051" s="27" t="str">
        <f>IF(E1051="","",INDEX(DM_HANG_HOA!B:B,MATCH(E1051,DM_HANG_HOA!A:A,0)))</f>
        <v>Cosse ép Cu 50mm2-N dài 64mm chiều dài ép dây 36mm</v>
      </c>
      <c r="G1051" s="26" t="s">
        <v>5245</v>
      </c>
      <c r="H1051" s="27" t="str">
        <f>IF(G1051="","",INDEX(DM_DOI_TUONG!C:C,MATCH(G1051,DM_DOI_TUONG!B:B,0)))</f>
        <v>Công Ty TNHH Sản Xuất Thương Mại  Điện Sài Gòn TTL</v>
      </c>
      <c r="I1051" s="69" t="str">
        <f>IFERROR(INDEX(DM_NGHIEP_VU!D:D,MATCH(J1051&amp;K1051,DM_NGHIEP_VU!G:G,0)),"")</f>
        <v>Xuất kho - xuất bán ghi nhận doanh thu</v>
      </c>
      <c r="J1051" s="29" t="s">
        <v>4492</v>
      </c>
      <c r="K1051" s="29" t="s">
        <v>4977</v>
      </c>
      <c r="L1051" s="26">
        <v>2</v>
      </c>
      <c r="M1051" s="26" t="s">
        <v>4547</v>
      </c>
      <c r="N1051" s="26">
        <v>22500</v>
      </c>
      <c r="O1051" s="7">
        <f t="shared" si="48"/>
        <v>45000</v>
      </c>
      <c r="P1051" s="52">
        <v>0.1</v>
      </c>
      <c r="Q1051" s="7">
        <f t="shared" si="49"/>
        <v>4500</v>
      </c>
      <c r="R1051" s="7">
        <f t="shared" si="50"/>
        <v>49500</v>
      </c>
      <c r="S1051" s="23" t="s">
        <v>4630</v>
      </c>
      <c r="T1051" s="23"/>
      <c r="U1051" s="23"/>
      <c r="V1051" s="23"/>
      <c r="W1051" s="74"/>
    </row>
    <row r="1052" spans="1:23" x14ac:dyDescent="0.25">
      <c r="A1052" s="81">
        <v>45297</v>
      </c>
      <c r="B1052" s="6" t="s">
        <v>2710</v>
      </c>
      <c r="C1052" s="100" t="s">
        <v>5487</v>
      </c>
      <c r="D1052" s="21" t="s">
        <v>4555</v>
      </c>
      <c r="E1052" s="23" t="s">
        <v>1366</v>
      </c>
      <c r="F1052" s="27" t="str">
        <f>IF(E1052="","",INDEX(DM_HANG_HOA!B:B,MATCH(E1052,DM_HANG_HOA!A:A,0)))</f>
        <v>Cosse ép Cu 25mm2-N dài 52mm chiều dài ép dây 28mm</v>
      </c>
      <c r="G1052" s="26" t="s">
        <v>5245</v>
      </c>
      <c r="H1052" s="27" t="str">
        <f>IF(G1052="","",INDEX(DM_DOI_TUONG!C:C,MATCH(G1052,DM_DOI_TUONG!B:B,0)))</f>
        <v>Công Ty TNHH Sản Xuất Thương Mại  Điện Sài Gòn TTL</v>
      </c>
      <c r="I1052" s="69" t="str">
        <f>IFERROR(INDEX(DM_NGHIEP_VU!D:D,MATCH(J1052&amp;K1052,DM_NGHIEP_VU!G:G,0)),"")</f>
        <v>Xuất kho - xuất bán ghi nhận doanh thu</v>
      </c>
      <c r="J1052" s="29" t="s">
        <v>4492</v>
      </c>
      <c r="K1052" s="29" t="s">
        <v>4977</v>
      </c>
      <c r="L1052" s="26">
        <v>2</v>
      </c>
      <c r="M1052" s="26" t="s">
        <v>4547</v>
      </c>
      <c r="N1052" s="26">
        <v>10200</v>
      </c>
      <c r="O1052" s="7">
        <f t="shared" si="48"/>
        <v>20400</v>
      </c>
      <c r="P1052" s="52">
        <v>0.1</v>
      </c>
      <c r="Q1052" s="7">
        <f t="shared" si="49"/>
        <v>2040</v>
      </c>
      <c r="R1052" s="7">
        <f t="shared" si="50"/>
        <v>22440</v>
      </c>
      <c r="S1052" s="23" t="s">
        <v>4630</v>
      </c>
      <c r="T1052" s="23"/>
      <c r="U1052" s="23"/>
      <c r="V1052" s="23"/>
      <c r="W1052" s="74"/>
    </row>
    <row r="1053" spans="1:23" x14ac:dyDescent="0.25">
      <c r="A1053" s="81">
        <v>45297</v>
      </c>
      <c r="B1053" s="6" t="s">
        <v>2710</v>
      </c>
      <c r="C1053" s="100" t="s">
        <v>5487</v>
      </c>
      <c r="D1053" s="21" t="s">
        <v>4555</v>
      </c>
      <c r="E1053" s="23" t="s">
        <v>1101</v>
      </c>
      <c r="F1053" s="27" t="str">
        <f>IF(E1053="","",INDEX(DM_HANG_HOA!B:B,MATCH(E1053,DM_HANG_HOA!A:A,0)))</f>
        <v>Cosse ép Cu-Al  70mm2-N-TA dài 72mm chiều dài ép dây 38mm</v>
      </c>
      <c r="G1053" s="26" t="s">
        <v>5245</v>
      </c>
      <c r="H1053" s="27" t="str">
        <f>IF(G1053="","",INDEX(DM_DOI_TUONG!C:C,MATCH(G1053,DM_DOI_TUONG!B:B,0)))</f>
        <v>Công Ty TNHH Sản Xuất Thương Mại  Điện Sài Gòn TTL</v>
      </c>
      <c r="I1053" s="69" t="str">
        <f>IFERROR(INDEX(DM_NGHIEP_VU!D:D,MATCH(J1053&amp;K1053,DM_NGHIEP_VU!G:G,0)),"")</f>
        <v>Xuất kho - xuất bán ghi nhận doanh thu</v>
      </c>
      <c r="J1053" s="29" t="s">
        <v>4492</v>
      </c>
      <c r="K1053" s="29" t="s">
        <v>4977</v>
      </c>
      <c r="L1053" s="26">
        <v>2</v>
      </c>
      <c r="M1053" s="26" t="s">
        <v>4547</v>
      </c>
      <c r="N1053" s="26">
        <v>33100</v>
      </c>
      <c r="O1053" s="7">
        <f t="shared" si="48"/>
        <v>66200</v>
      </c>
      <c r="P1053" s="52">
        <v>0.1</v>
      </c>
      <c r="Q1053" s="7">
        <f t="shared" si="49"/>
        <v>6620</v>
      </c>
      <c r="R1053" s="7">
        <f t="shared" si="50"/>
        <v>72820</v>
      </c>
      <c r="S1053" s="23" t="s">
        <v>4630</v>
      </c>
      <c r="T1053" s="23"/>
      <c r="U1053" s="23"/>
      <c r="V1053" s="23"/>
      <c r="W1053" s="74"/>
    </row>
    <row r="1054" spans="1:23" x14ac:dyDescent="0.25">
      <c r="A1054" s="81">
        <v>45297</v>
      </c>
      <c r="B1054" s="6" t="s">
        <v>2710</v>
      </c>
      <c r="C1054" s="100" t="s">
        <v>5487</v>
      </c>
      <c r="D1054" s="21" t="s">
        <v>4555</v>
      </c>
      <c r="E1054" s="23" t="s">
        <v>1215</v>
      </c>
      <c r="F1054" s="27" t="str">
        <f>IF(E1054="","",INDEX(DM_HANG_HOA!B:B,MATCH(E1054,DM_HANG_HOA!A:A,0)))</f>
        <v>Nối ép đồng nhôm WR-279</v>
      </c>
      <c r="G1054" s="26" t="s">
        <v>5245</v>
      </c>
      <c r="H1054" s="27" t="str">
        <f>IF(G1054="","",INDEX(DM_DOI_TUONG!C:C,MATCH(G1054,DM_DOI_TUONG!B:B,0)))</f>
        <v>Công Ty TNHH Sản Xuất Thương Mại  Điện Sài Gòn TTL</v>
      </c>
      <c r="I1054" s="69" t="str">
        <f>IFERROR(INDEX(DM_NGHIEP_VU!D:D,MATCH(J1054&amp;K1054,DM_NGHIEP_VU!G:G,0)),"")</f>
        <v>Xuất kho - xuất bán ghi nhận doanh thu</v>
      </c>
      <c r="J1054" s="29" t="s">
        <v>4492</v>
      </c>
      <c r="K1054" s="29" t="s">
        <v>4977</v>
      </c>
      <c r="L1054" s="26">
        <v>151</v>
      </c>
      <c r="M1054" s="26" t="s">
        <v>4547</v>
      </c>
      <c r="N1054" s="26">
        <v>13500</v>
      </c>
      <c r="O1054" s="7">
        <f t="shared" si="48"/>
        <v>2038500</v>
      </c>
      <c r="P1054" s="52">
        <v>0.1</v>
      </c>
      <c r="Q1054" s="7">
        <f t="shared" si="49"/>
        <v>203850</v>
      </c>
      <c r="R1054" s="7">
        <f t="shared" si="50"/>
        <v>2242350</v>
      </c>
      <c r="S1054" s="23" t="s">
        <v>4630</v>
      </c>
      <c r="T1054" s="23"/>
      <c r="U1054" s="23"/>
      <c r="V1054" s="23"/>
      <c r="W1054" s="74"/>
    </row>
    <row r="1055" spans="1:23" x14ac:dyDescent="0.25">
      <c r="A1055" s="81">
        <v>45297</v>
      </c>
      <c r="B1055" s="6" t="s">
        <v>2710</v>
      </c>
      <c r="C1055" s="100" t="s">
        <v>5487</v>
      </c>
      <c r="D1055" s="21" t="s">
        <v>4555</v>
      </c>
      <c r="E1055" s="23" t="s">
        <v>1616</v>
      </c>
      <c r="F1055" s="27" t="str">
        <f>IF(E1055="","",INDEX(DM_HANG_HOA!B:B,MATCH(E1055,DM_HANG_HOA!A:A,0)))</f>
        <v>Ống nối ON-ACSR 50mm2 (ống nhôm dài 390mm, ống sắt dài 120mm)</v>
      </c>
      <c r="G1055" s="26" t="s">
        <v>5245</v>
      </c>
      <c r="H1055" s="27" t="str">
        <f>IF(G1055="","",INDEX(DM_DOI_TUONG!C:C,MATCH(G1055,DM_DOI_TUONG!B:B,0)))</f>
        <v>Công Ty TNHH Sản Xuất Thương Mại  Điện Sài Gòn TTL</v>
      </c>
      <c r="I1055" s="69" t="str">
        <f>IFERROR(INDEX(DM_NGHIEP_VU!D:D,MATCH(J1055&amp;K1055,DM_NGHIEP_VU!G:G,0)),"")</f>
        <v>Xuất kho - xuất bán ghi nhận doanh thu</v>
      </c>
      <c r="J1055" s="29" t="s">
        <v>4492</v>
      </c>
      <c r="K1055" s="29" t="s">
        <v>4977</v>
      </c>
      <c r="L1055" s="26">
        <v>10</v>
      </c>
      <c r="M1055" s="26" t="s">
        <v>4547</v>
      </c>
      <c r="N1055" s="26">
        <v>61500</v>
      </c>
      <c r="O1055" s="7">
        <f t="shared" si="48"/>
        <v>615000</v>
      </c>
      <c r="P1055" s="52">
        <v>0.1</v>
      </c>
      <c r="Q1055" s="7">
        <f t="shared" si="49"/>
        <v>61500</v>
      </c>
      <c r="R1055" s="7">
        <f t="shared" si="50"/>
        <v>676500</v>
      </c>
      <c r="S1055" s="23" t="s">
        <v>4630</v>
      </c>
      <c r="T1055" s="23"/>
      <c r="U1055" s="23"/>
      <c r="V1055" s="23"/>
      <c r="W1055" s="74"/>
    </row>
    <row r="1056" spans="1:23" x14ac:dyDescent="0.25">
      <c r="A1056" s="81">
        <v>45297</v>
      </c>
      <c r="B1056" s="6" t="s">
        <v>2710</v>
      </c>
      <c r="C1056" s="100" t="s">
        <v>5488</v>
      </c>
      <c r="D1056" s="21" t="s">
        <v>4555</v>
      </c>
      <c r="E1056" s="23" t="s">
        <v>557</v>
      </c>
      <c r="F1056" s="27" t="str">
        <f>IF(E1056="","",INDEX(DM_HANG_HOA!B:B,MATCH(E1056,DM_HANG_HOA!A:A,0)))</f>
        <v xml:space="preserve">Nối bọc  IPC 150-240,  Vỏ cách điện dầy 1-3mm,  50 - 150 / 95 - 240, 2 boulon M10 nhựa </v>
      </c>
      <c r="G1056" s="26" t="s">
        <v>5263</v>
      </c>
      <c r="H1056" s="27" t="str">
        <f>IF(G1056="","",INDEX(DM_DOI_TUONG!C:C,MATCH(G1056,DM_DOI_TUONG!B:B,0)))</f>
        <v>Công Ty TNHH TM XD Điện Đại Quang Phát</v>
      </c>
      <c r="I1056" s="69" t="str">
        <f>IFERROR(INDEX(DM_NGHIEP_VU!D:D,MATCH(J1056&amp;K1056,DM_NGHIEP_VU!G:G,0)),"")</f>
        <v>Xuất kho - xuất bán ghi nhận doanh thu</v>
      </c>
      <c r="J1056" s="29" t="s">
        <v>4492</v>
      </c>
      <c r="K1056" s="29" t="s">
        <v>4977</v>
      </c>
      <c r="L1056" s="26">
        <v>20</v>
      </c>
      <c r="M1056" s="26" t="s">
        <v>4547</v>
      </c>
      <c r="N1056" s="26">
        <v>158400</v>
      </c>
      <c r="O1056" s="7">
        <f t="shared" si="48"/>
        <v>3168000</v>
      </c>
      <c r="P1056" s="52">
        <v>0.08</v>
      </c>
      <c r="Q1056" s="7">
        <f t="shared" si="49"/>
        <v>253440</v>
      </c>
      <c r="R1056" s="7">
        <f t="shared" si="50"/>
        <v>3421440</v>
      </c>
      <c r="S1056" s="23" t="s">
        <v>4631</v>
      </c>
      <c r="T1056" s="23"/>
      <c r="U1056" s="23"/>
      <c r="V1056" s="23"/>
      <c r="W1056" s="74"/>
    </row>
    <row r="1057" spans="1:23" x14ac:dyDescent="0.25">
      <c r="A1057" s="81">
        <v>45297</v>
      </c>
      <c r="B1057" s="6" t="s">
        <v>2710</v>
      </c>
      <c r="C1057" s="100" t="s">
        <v>5488</v>
      </c>
      <c r="D1057" s="21" t="s">
        <v>4555</v>
      </c>
      <c r="E1057" s="23" t="s">
        <v>558</v>
      </c>
      <c r="F1057" s="27" t="str">
        <f>IF(E1057="","",INDEX(DM_HANG_HOA!B:B,MATCH(E1057,DM_HANG_HOA!A:A,0)))</f>
        <v>Nối bọc  IPC 300-300,  Vỏ cách điện dầy 1-3mm,  50 - 300 / 50 -  300, 2 boulon M10 nhựa</v>
      </c>
      <c r="G1057" s="26" t="s">
        <v>5263</v>
      </c>
      <c r="H1057" s="27" t="str">
        <f>IF(G1057="","",INDEX(DM_DOI_TUONG!C:C,MATCH(G1057,DM_DOI_TUONG!B:B,0)))</f>
        <v>Công Ty TNHH TM XD Điện Đại Quang Phát</v>
      </c>
      <c r="I1057" s="69" t="str">
        <f>IFERROR(INDEX(DM_NGHIEP_VU!D:D,MATCH(J1057&amp;K1057,DM_NGHIEP_VU!G:G,0)),"")</f>
        <v>Xuất kho - xuất bán ghi nhận doanh thu</v>
      </c>
      <c r="J1057" s="29" t="s">
        <v>4492</v>
      </c>
      <c r="K1057" s="29" t="s">
        <v>4977</v>
      </c>
      <c r="L1057" s="26">
        <v>60</v>
      </c>
      <c r="M1057" s="26" t="s">
        <v>4547</v>
      </c>
      <c r="N1057" s="26">
        <v>173300</v>
      </c>
      <c r="O1057" s="7">
        <f t="shared" si="48"/>
        <v>10398000</v>
      </c>
      <c r="P1057" s="52">
        <v>0.08</v>
      </c>
      <c r="Q1057" s="7">
        <f t="shared" si="49"/>
        <v>831840</v>
      </c>
      <c r="R1057" s="7">
        <f t="shared" si="50"/>
        <v>11229840</v>
      </c>
      <c r="S1057" s="23" t="s">
        <v>4631</v>
      </c>
      <c r="T1057" s="23"/>
      <c r="U1057" s="23"/>
      <c r="V1057" s="23"/>
      <c r="W1057" s="74"/>
    </row>
    <row r="1058" spans="1:23" x14ac:dyDescent="0.25">
      <c r="A1058" s="81">
        <v>45299</v>
      </c>
      <c r="B1058" s="6" t="s">
        <v>2710</v>
      </c>
      <c r="C1058" s="100" t="s">
        <v>5489</v>
      </c>
      <c r="D1058" s="21" t="s">
        <v>4555</v>
      </c>
      <c r="E1058" s="23" t="s">
        <v>3426</v>
      </c>
      <c r="F1058" s="27" t="str">
        <f>IF(E1058="","",INDEX(DM_HANG_HOA!B:B,MATCH(E1058,DM_HANG_HOA!A:A,0)))</f>
        <v>Bass LA</v>
      </c>
      <c r="G1058" s="26" t="s">
        <v>5264</v>
      </c>
      <c r="H1058" s="27" t="str">
        <f>IF(G1058="","",INDEX(DM_DOI_TUONG!C:C,MATCH(G1058,DM_DOI_TUONG!B:B,0)))</f>
        <v>Công Ty TNHH Thiết Bị Điện Đức Dũng</v>
      </c>
      <c r="I1058" s="69" t="str">
        <f>IFERROR(INDEX(DM_NGHIEP_VU!D:D,MATCH(J1058&amp;K1058,DM_NGHIEP_VU!G:G,0)),"")</f>
        <v>Xuất kho - xuất bán ghi nhận doanh thu</v>
      </c>
      <c r="J1058" s="29" t="s">
        <v>4492</v>
      </c>
      <c r="K1058" s="29" t="s">
        <v>4977</v>
      </c>
      <c r="L1058" s="26">
        <v>9</v>
      </c>
      <c r="M1058" s="26" t="s">
        <v>4547</v>
      </c>
      <c r="N1058" s="26">
        <v>50000</v>
      </c>
      <c r="O1058" s="7">
        <f t="shared" si="48"/>
        <v>450000</v>
      </c>
      <c r="P1058" s="52">
        <v>0.1</v>
      </c>
      <c r="Q1058" s="7">
        <f t="shared" si="49"/>
        <v>45000</v>
      </c>
      <c r="R1058" s="7">
        <f t="shared" si="50"/>
        <v>495000</v>
      </c>
      <c r="S1058" s="23" t="s">
        <v>4632</v>
      </c>
      <c r="T1058" s="23"/>
      <c r="U1058" s="23"/>
      <c r="V1058" s="23"/>
      <c r="W1058" s="74"/>
    </row>
    <row r="1059" spans="1:23" x14ac:dyDescent="0.25">
      <c r="A1059" s="81">
        <v>45299</v>
      </c>
      <c r="B1059" s="6" t="s">
        <v>2710</v>
      </c>
      <c r="C1059" s="100" t="s">
        <v>5490</v>
      </c>
      <c r="D1059" s="21" t="s">
        <v>4555</v>
      </c>
      <c r="E1059" s="23" t="s">
        <v>97</v>
      </c>
      <c r="F1059" s="27" t="str">
        <f>IF(E1059="","",INDEX(DM_HANG_HOA!B:B,MATCH(E1059,DM_HANG_HOA!A:A,0)))</f>
        <v>LA 21KV - MCOV  17.0 - 10KA</v>
      </c>
      <c r="G1059" s="26" t="s">
        <v>5264</v>
      </c>
      <c r="H1059" s="27" t="str">
        <f>IF(G1059="","",INDEX(DM_DOI_TUONG!C:C,MATCH(G1059,DM_DOI_TUONG!B:B,0)))</f>
        <v>Công Ty TNHH Thiết Bị Điện Đức Dũng</v>
      </c>
      <c r="I1059" s="69" t="str">
        <f>IFERROR(INDEX(DM_NGHIEP_VU!D:D,MATCH(J1059&amp;K1059,DM_NGHIEP_VU!G:G,0)),"")</f>
        <v>Xuất kho - xuất bán ghi nhận doanh thu</v>
      </c>
      <c r="J1059" s="29" t="s">
        <v>4492</v>
      </c>
      <c r="K1059" s="29" t="s">
        <v>4977</v>
      </c>
      <c r="L1059" s="26">
        <v>9</v>
      </c>
      <c r="M1059" s="26" t="s">
        <v>4547</v>
      </c>
      <c r="N1059" s="26">
        <v>1213200</v>
      </c>
      <c r="O1059" s="7">
        <f t="shared" si="48"/>
        <v>10918800</v>
      </c>
      <c r="P1059" s="52">
        <v>0.08</v>
      </c>
      <c r="Q1059" s="7">
        <f t="shared" si="49"/>
        <v>873504</v>
      </c>
      <c r="R1059" s="7">
        <f t="shared" si="50"/>
        <v>11792304</v>
      </c>
      <c r="S1059" s="23" t="s">
        <v>4633</v>
      </c>
      <c r="T1059" s="23"/>
      <c r="U1059" s="23"/>
      <c r="V1059" s="23"/>
      <c r="W1059" s="74"/>
    </row>
    <row r="1060" spans="1:23" x14ac:dyDescent="0.25">
      <c r="A1060" s="81">
        <v>45299</v>
      </c>
      <c r="B1060" s="6" t="s">
        <v>2710</v>
      </c>
      <c r="C1060" s="100" t="s">
        <v>5490</v>
      </c>
      <c r="D1060" s="21" t="s">
        <v>4555</v>
      </c>
      <c r="E1060" s="23" t="s">
        <v>72</v>
      </c>
      <c r="F1060" s="27" t="str">
        <f>IF(E1060="","",INDEX(DM_HANG_HOA!B:B,MATCH(E1060,DM_HANG_HOA!A:A,0)))</f>
        <v>FCO 100A - 27KV - 150KV BIL - Polymer (không bass)</v>
      </c>
      <c r="G1060" s="26" t="s">
        <v>5264</v>
      </c>
      <c r="H1060" s="27" t="str">
        <f>IF(G1060="","",INDEX(DM_DOI_TUONG!C:C,MATCH(G1060,DM_DOI_TUONG!B:B,0)))</f>
        <v>Công Ty TNHH Thiết Bị Điện Đức Dũng</v>
      </c>
      <c r="I1060" s="69" t="str">
        <f>IFERROR(INDEX(DM_NGHIEP_VU!D:D,MATCH(J1060&amp;K1060,DM_NGHIEP_VU!G:G,0)),"")</f>
        <v>Xuất kho - xuất bán ghi nhận doanh thu</v>
      </c>
      <c r="J1060" s="29" t="s">
        <v>4492</v>
      </c>
      <c r="K1060" s="29" t="s">
        <v>4977</v>
      </c>
      <c r="L1060" s="26">
        <v>12</v>
      </c>
      <c r="M1060" s="26" t="s">
        <v>4547</v>
      </c>
      <c r="N1060" s="26">
        <v>1410900</v>
      </c>
      <c r="O1060" s="7">
        <f t="shared" si="48"/>
        <v>16930800</v>
      </c>
      <c r="P1060" s="52">
        <v>0.08</v>
      </c>
      <c r="Q1060" s="7">
        <f t="shared" si="49"/>
        <v>1354464</v>
      </c>
      <c r="R1060" s="7">
        <f t="shared" si="50"/>
        <v>18285264</v>
      </c>
      <c r="S1060" s="23" t="s">
        <v>4633</v>
      </c>
      <c r="T1060" s="23"/>
      <c r="U1060" s="23"/>
      <c r="V1060" s="23"/>
      <c r="W1060" s="74"/>
    </row>
    <row r="1061" spans="1:23" x14ac:dyDescent="0.25">
      <c r="A1061" s="81">
        <v>45299</v>
      </c>
      <c r="B1061" s="6" t="s">
        <v>2710</v>
      </c>
      <c r="C1061" s="100" t="s">
        <v>5490</v>
      </c>
      <c r="D1061" s="21" t="s">
        <v>4555</v>
      </c>
      <c r="E1061" s="23" t="s">
        <v>78</v>
      </c>
      <c r="F1061" s="27" t="str">
        <f>IF(E1061="","",INDEX(DM_HANG_HOA!B:B,MATCH(E1061,DM_HANG_HOA!A:A,0)))</f>
        <v>Bass FCO</v>
      </c>
      <c r="G1061" s="26" t="s">
        <v>5264</v>
      </c>
      <c r="H1061" s="27" t="str">
        <f>IF(G1061="","",INDEX(DM_DOI_TUONG!C:C,MATCH(G1061,DM_DOI_TUONG!B:B,0)))</f>
        <v>Công Ty TNHH Thiết Bị Điện Đức Dũng</v>
      </c>
      <c r="I1061" s="69" t="str">
        <f>IFERROR(INDEX(DM_NGHIEP_VU!D:D,MATCH(J1061&amp;K1061,DM_NGHIEP_VU!G:G,0)),"")</f>
        <v>Xuất kho - xuất bán ghi nhận doanh thu</v>
      </c>
      <c r="J1061" s="29" t="s">
        <v>4492</v>
      </c>
      <c r="K1061" s="29" t="s">
        <v>4977</v>
      </c>
      <c r="L1061" s="26">
        <v>12</v>
      </c>
      <c r="M1061" s="26" t="s">
        <v>4547</v>
      </c>
      <c r="N1061" s="26">
        <v>0</v>
      </c>
      <c r="O1061" s="7">
        <f t="shared" ref="O1061:O1124" si="51">+L1061*N1061</f>
        <v>0</v>
      </c>
      <c r="P1061" s="52">
        <v>0.08</v>
      </c>
      <c r="Q1061" s="7">
        <f t="shared" ref="Q1061:Q1124" si="52">+O1061*P1061</f>
        <v>0</v>
      </c>
      <c r="R1061" s="7">
        <f t="shared" ref="R1061:R1124" si="53">+O1061+Q1061</f>
        <v>0</v>
      </c>
      <c r="S1061" s="23" t="s">
        <v>4633</v>
      </c>
      <c r="T1061" s="23"/>
      <c r="U1061" s="23"/>
      <c r="V1061" s="23"/>
      <c r="W1061" s="74"/>
    </row>
    <row r="1062" spans="1:23" x14ac:dyDescent="0.25">
      <c r="A1062" s="81">
        <v>45299</v>
      </c>
      <c r="B1062" s="6" t="s">
        <v>2710</v>
      </c>
      <c r="C1062" s="100" t="s">
        <v>5490</v>
      </c>
      <c r="D1062" s="21" t="s">
        <v>4555</v>
      </c>
      <c r="E1062" s="23" t="s">
        <v>77</v>
      </c>
      <c r="F1062" s="27" t="str">
        <f>IF(E1062="","",INDEX(DM_HANG_HOA!B:B,MATCH(E1062,DM_HANG_HOA!A:A,0)))</f>
        <v>LBFCO 200A - 27KV-150KV BIL - Polymer (không bass)</v>
      </c>
      <c r="G1062" s="26" t="s">
        <v>5264</v>
      </c>
      <c r="H1062" s="27" t="str">
        <f>IF(G1062="","",INDEX(DM_DOI_TUONG!C:C,MATCH(G1062,DM_DOI_TUONG!B:B,0)))</f>
        <v>Công Ty TNHH Thiết Bị Điện Đức Dũng</v>
      </c>
      <c r="I1062" s="69" t="str">
        <f>IFERROR(INDEX(DM_NGHIEP_VU!D:D,MATCH(J1062&amp;K1062,DM_NGHIEP_VU!G:G,0)),"")</f>
        <v>Xuất kho - xuất bán ghi nhận doanh thu</v>
      </c>
      <c r="J1062" s="29" t="s">
        <v>4492</v>
      </c>
      <c r="K1062" s="29" t="s">
        <v>4977</v>
      </c>
      <c r="L1062" s="26">
        <v>6</v>
      </c>
      <c r="M1062" s="26" t="s">
        <v>4547</v>
      </c>
      <c r="N1062" s="26">
        <v>1985700</v>
      </c>
      <c r="O1062" s="7">
        <f t="shared" si="51"/>
        <v>11914200</v>
      </c>
      <c r="P1062" s="52">
        <v>0.08</v>
      </c>
      <c r="Q1062" s="7">
        <f t="shared" si="52"/>
        <v>953136</v>
      </c>
      <c r="R1062" s="7">
        <f t="shared" si="53"/>
        <v>12867336</v>
      </c>
      <c r="S1062" s="23" t="s">
        <v>4633</v>
      </c>
      <c r="T1062" s="23"/>
      <c r="U1062" s="23"/>
      <c r="V1062" s="23"/>
      <c r="W1062" s="74"/>
    </row>
    <row r="1063" spans="1:23" x14ac:dyDescent="0.25">
      <c r="A1063" s="81">
        <v>45299</v>
      </c>
      <c r="B1063" s="6" t="s">
        <v>2710</v>
      </c>
      <c r="C1063" s="100" t="s">
        <v>5490</v>
      </c>
      <c r="D1063" s="21" t="s">
        <v>4555</v>
      </c>
      <c r="E1063" s="23" t="s">
        <v>78</v>
      </c>
      <c r="F1063" s="27" t="str">
        <f>IF(E1063="","",INDEX(DM_HANG_HOA!B:B,MATCH(E1063,DM_HANG_HOA!A:A,0)))</f>
        <v>Bass FCO</v>
      </c>
      <c r="G1063" s="26" t="s">
        <v>5264</v>
      </c>
      <c r="H1063" s="27" t="str">
        <f>IF(G1063="","",INDEX(DM_DOI_TUONG!C:C,MATCH(G1063,DM_DOI_TUONG!B:B,0)))</f>
        <v>Công Ty TNHH Thiết Bị Điện Đức Dũng</v>
      </c>
      <c r="I1063" s="69" t="str">
        <f>IFERROR(INDEX(DM_NGHIEP_VU!D:D,MATCH(J1063&amp;K1063,DM_NGHIEP_VU!G:G,0)),"")</f>
        <v>Xuất kho - xuất bán ghi nhận doanh thu</v>
      </c>
      <c r="J1063" s="29" t="s">
        <v>4492</v>
      </c>
      <c r="K1063" s="29" t="s">
        <v>4977</v>
      </c>
      <c r="L1063" s="26">
        <v>6</v>
      </c>
      <c r="M1063" s="26" t="s">
        <v>4547</v>
      </c>
      <c r="N1063" s="26">
        <v>0</v>
      </c>
      <c r="O1063" s="7">
        <f t="shared" si="51"/>
        <v>0</v>
      </c>
      <c r="P1063" s="52">
        <v>0.08</v>
      </c>
      <c r="Q1063" s="7">
        <f t="shared" si="52"/>
        <v>0</v>
      </c>
      <c r="R1063" s="7">
        <f t="shared" si="53"/>
        <v>0</v>
      </c>
      <c r="S1063" s="23" t="s">
        <v>4633</v>
      </c>
      <c r="T1063" s="23"/>
      <c r="U1063" s="23"/>
      <c r="V1063" s="23"/>
      <c r="W1063" s="74"/>
    </row>
    <row r="1064" spans="1:23" x14ac:dyDescent="0.25">
      <c r="A1064" s="81">
        <v>45299</v>
      </c>
      <c r="B1064" s="6" t="s">
        <v>2710</v>
      </c>
      <c r="C1064" s="100" t="s">
        <v>5491</v>
      </c>
      <c r="D1064" s="21" t="s">
        <v>4555</v>
      </c>
      <c r="E1064" s="23" t="s">
        <v>806</v>
      </c>
      <c r="F1064" s="27" t="str">
        <f>IF(E1064="","",INDEX(DM_HANG_HOA!B:B,MATCH(E1064,DM_HANG_HOA!A:A,0)))</f>
        <v>Hộp 1 điện kế cơ, 1 pha - Compositer (boulon vis xi niken)</v>
      </c>
      <c r="G1064" s="26" t="s">
        <v>5265</v>
      </c>
      <c r="H1064" s="27" t="str">
        <f>IF(G1064="","",INDEX(DM_DOI_TUONG!C:C,MATCH(G1064,DM_DOI_TUONG!B:B,0)))</f>
        <v>Cửa Hàng Phục Hưng</v>
      </c>
      <c r="I1064" s="69" t="str">
        <f>IFERROR(INDEX(DM_NGHIEP_VU!D:D,MATCH(J1064&amp;K1064,DM_NGHIEP_VU!G:G,0)),"")</f>
        <v>Xuất kho - xuất bán ghi nhận doanh thu</v>
      </c>
      <c r="J1064" s="29" t="s">
        <v>4492</v>
      </c>
      <c r="K1064" s="29" t="s">
        <v>4977</v>
      </c>
      <c r="L1064" s="26">
        <v>36</v>
      </c>
      <c r="M1064" s="26" t="s">
        <v>4547</v>
      </c>
      <c r="N1064" s="26">
        <v>130500</v>
      </c>
      <c r="O1064" s="7">
        <f t="shared" si="51"/>
        <v>4698000</v>
      </c>
      <c r="P1064" s="52">
        <v>0.08</v>
      </c>
      <c r="Q1064" s="7">
        <f t="shared" si="52"/>
        <v>375840</v>
      </c>
      <c r="R1064" s="7">
        <f t="shared" si="53"/>
        <v>5073840</v>
      </c>
      <c r="S1064" s="23" t="s">
        <v>4634</v>
      </c>
      <c r="T1064" s="23"/>
      <c r="U1064" s="23"/>
      <c r="V1064" s="23"/>
      <c r="W1064" s="74"/>
    </row>
    <row r="1065" spans="1:23" x14ac:dyDescent="0.25">
      <c r="A1065" s="81">
        <v>45299</v>
      </c>
      <c r="B1065" s="6" t="s">
        <v>2710</v>
      </c>
      <c r="C1065" s="100" t="s">
        <v>5491</v>
      </c>
      <c r="D1065" s="21" t="s">
        <v>4555</v>
      </c>
      <c r="E1065" s="23" t="s">
        <v>872</v>
      </c>
      <c r="F1065" s="27" t="str">
        <f>IF(E1065="","",INDEX(DM_HANG_HOA!B:B,MATCH(E1065,DM_HANG_HOA!A:A,0)))</f>
        <v>Phụ kiện treo hộp 1 công tơ 1 pha lên trụ</v>
      </c>
      <c r="G1065" s="26" t="s">
        <v>5265</v>
      </c>
      <c r="H1065" s="27" t="str">
        <f>IF(G1065="","",INDEX(DM_DOI_TUONG!C:C,MATCH(G1065,DM_DOI_TUONG!B:B,0)))</f>
        <v>Cửa Hàng Phục Hưng</v>
      </c>
      <c r="I1065" s="69" t="str">
        <f>IFERROR(INDEX(DM_NGHIEP_VU!D:D,MATCH(J1065&amp;K1065,DM_NGHIEP_VU!G:G,0)),"")</f>
        <v>Xuất kho - xuất bán ghi nhận doanh thu</v>
      </c>
      <c r="J1065" s="29" t="s">
        <v>4492</v>
      </c>
      <c r="K1065" s="29" t="s">
        <v>4977</v>
      </c>
      <c r="L1065" s="26">
        <v>36</v>
      </c>
      <c r="M1065" s="26" t="s">
        <v>4547</v>
      </c>
      <c r="N1065" s="26">
        <v>26500</v>
      </c>
      <c r="O1065" s="7">
        <f t="shared" si="51"/>
        <v>954000</v>
      </c>
      <c r="P1065" s="52">
        <v>0.08</v>
      </c>
      <c r="Q1065" s="7">
        <f t="shared" si="52"/>
        <v>76320</v>
      </c>
      <c r="R1065" s="7">
        <f t="shared" si="53"/>
        <v>1030320</v>
      </c>
      <c r="S1065" s="23" t="s">
        <v>4634</v>
      </c>
      <c r="T1065" s="23"/>
      <c r="U1065" s="23"/>
      <c r="V1065" s="23"/>
      <c r="W1065" s="74"/>
    </row>
    <row r="1066" spans="1:23" x14ac:dyDescent="0.25">
      <c r="A1066" s="81">
        <v>45299</v>
      </c>
      <c r="B1066" s="6" t="s">
        <v>2710</v>
      </c>
      <c r="C1066" s="100" t="s">
        <v>5492</v>
      </c>
      <c r="D1066" s="21" t="s">
        <v>4555</v>
      </c>
      <c r="E1066" s="23" t="s">
        <v>666</v>
      </c>
      <c r="F1066" s="27" t="str">
        <f>IF(E1066="","",INDEX(DM_HANG_HOA!B:B,MATCH(E1066,DM_HANG_HOA!A:A,0)))</f>
        <v>Ống nối MJPT 70 - 70</v>
      </c>
      <c r="G1066" s="26" t="s">
        <v>5258</v>
      </c>
      <c r="H1066" s="27" t="str">
        <f>IF(G1066="","",INDEX(DM_DOI_TUONG!C:C,MATCH(G1066,DM_DOI_TUONG!B:B,0)))</f>
        <v>Công Ty TNHH Sản Xuất Và Thương Mại Tiến Trần</v>
      </c>
      <c r="I1066" s="69" t="str">
        <f>IFERROR(INDEX(DM_NGHIEP_VU!D:D,MATCH(J1066&amp;K1066,DM_NGHIEP_VU!G:G,0)),"")</f>
        <v>Xuất kho - xuất bán ghi nhận doanh thu</v>
      </c>
      <c r="J1066" s="29" t="s">
        <v>4492</v>
      </c>
      <c r="K1066" s="29" t="s">
        <v>4977</v>
      </c>
      <c r="L1066" s="26">
        <v>68</v>
      </c>
      <c r="M1066" s="26" t="s">
        <v>4547</v>
      </c>
      <c r="N1066" s="26">
        <v>21600</v>
      </c>
      <c r="O1066" s="7">
        <f t="shared" si="51"/>
        <v>1468800</v>
      </c>
      <c r="P1066" s="52">
        <v>0.08</v>
      </c>
      <c r="Q1066" s="7">
        <f t="shared" si="52"/>
        <v>117504</v>
      </c>
      <c r="R1066" s="7">
        <f t="shared" si="53"/>
        <v>1586304</v>
      </c>
      <c r="S1066" s="23" t="s">
        <v>4635</v>
      </c>
      <c r="T1066" s="23"/>
      <c r="U1066" s="23"/>
      <c r="V1066" s="23"/>
      <c r="W1066" s="74"/>
    </row>
    <row r="1067" spans="1:23" x14ac:dyDescent="0.25">
      <c r="A1067" s="81">
        <v>45299</v>
      </c>
      <c r="B1067" s="6" t="s">
        <v>2710</v>
      </c>
      <c r="C1067" s="100" t="s">
        <v>5492</v>
      </c>
      <c r="D1067" s="21" t="s">
        <v>4555</v>
      </c>
      <c r="E1067" s="23" t="s">
        <v>668</v>
      </c>
      <c r="F1067" s="27" t="str">
        <f>IF(E1067="","",INDEX(DM_HANG_HOA!B:B,MATCH(E1067,DM_HANG_HOA!A:A,0)))</f>
        <v>Ống nối MJPT 95 - 95</v>
      </c>
      <c r="G1067" s="26" t="s">
        <v>5258</v>
      </c>
      <c r="H1067" s="27" t="str">
        <f>IF(G1067="","",INDEX(DM_DOI_TUONG!C:C,MATCH(G1067,DM_DOI_TUONG!B:B,0)))</f>
        <v>Công Ty TNHH Sản Xuất Và Thương Mại Tiến Trần</v>
      </c>
      <c r="I1067" s="69" t="str">
        <f>IFERROR(INDEX(DM_NGHIEP_VU!D:D,MATCH(J1067&amp;K1067,DM_NGHIEP_VU!G:G,0)),"")</f>
        <v>Xuất kho - xuất bán ghi nhận doanh thu</v>
      </c>
      <c r="J1067" s="29" t="s">
        <v>4492</v>
      </c>
      <c r="K1067" s="29" t="s">
        <v>4977</v>
      </c>
      <c r="L1067" s="26">
        <v>100</v>
      </c>
      <c r="M1067" s="26" t="s">
        <v>4547</v>
      </c>
      <c r="N1067" s="26">
        <v>22500</v>
      </c>
      <c r="O1067" s="7">
        <f t="shared" si="51"/>
        <v>2250000</v>
      </c>
      <c r="P1067" s="52">
        <v>0.08</v>
      </c>
      <c r="Q1067" s="7">
        <f t="shared" si="52"/>
        <v>180000</v>
      </c>
      <c r="R1067" s="7">
        <f t="shared" si="53"/>
        <v>2430000</v>
      </c>
      <c r="S1067" s="23" t="s">
        <v>4635</v>
      </c>
      <c r="T1067" s="23"/>
      <c r="U1067" s="23"/>
      <c r="V1067" s="23"/>
      <c r="W1067" s="74"/>
    </row>
    <row r="1068" spans="1:23" x14ac:dyDescent="0.25">
      <c r="A1068" s="81">
        <v>45299</v>
      </c>
      <c r="B1068" s="6" t="s">
        <v>2710</v>
      </c>
      <c r="C1068" s="100" t="s">
        <v>5493</v>
      </c>
      <c r="D1068" s="21" t="s">
        <v>4555</v>
      </c>
      <c r="E1068" s="23" t="s">
        <v>97</v>
      </c>
      <c r="F1068" s="27" t="str">
        <f>IF(E1068="","",INDEX(DM_HANG_HOA!B:B,MATCH(E1068,DM_HANG_HOA!A:A,0)))</f>
        <v>LA 21KV - MCOV  17.0 - 10KA</v>
      </c>
      <c r="G1068" s="26" t="s">
        <v>5245</v>
      </c>
      <c r="H1068" s="27" t="str">
        <f>IF(G1068="","",INDEX(DM_DOI_TUONG!C:C,MATCH(G1068,DM_DOI_TUONG!B:B,0)))</f>
        <v>Công Ty TNHH Sản Xuất Thương Mại  Điện Sài Gòn TTL</v>
      </c>
      <c r="I1068" s="69" t="str">
        <f>IFERROR(INDEX(DM_NGHIEP_VU!D:D,MATCH(J1068&amp;K1068,DM_NGHIEP_VU!G:G,0)),"")</f>
        <v>Xuất kho - xuất bán ghi nhận doanh thu</v>
      </c>
      <c r="J1068" s="29" t="s">
        <v>4492</v>
      </c>
      <c r="K1068" s="29" t="s">
        <v>4977</v>
      </c>
      <c r="L1068" s="26">
        <v>6</v>
      </c>
      <c r="M1068" s="26" t="s">
        <v>4547</v>
      </c>
      <c r="N1068" s="26">
        <v>1190800</v>
      </c>
      <c r="O1068" s="7">
        <f t="shared" si="51"/>
        <v>7144800</v>
      </c>
      <c r="P1068" s="52">
        <v>0.08</v>
      </c>
      <c r="Q1068" s="7">
        <f t="shared" si="52"/>
        <v>571584</v>
      </c>
      <c r="R1068" s="7">
        <f t="shared" si="53"/>
        <v>7716384</v>
      </c>
      <c r="S1068" s="23" t="s">
        <v>4636</v>
      </c>
      <c r="T1068" s="23"/>
      <c r="U1068" s="23"/>
      <c r="V1068" s="23"/>
      <c r="W1068" s="74"/>
    </row>
    <row r="1069" spans="1:23" x14ac:dyDescent="0.25">
      <c r="A1069" s="81">
        <v>45299</v>
      </c>
      <c r="B1069" s="6" t="s">
        <v>2710</v>
      </c>
      <c r="C1069" s="100" t="s">
        <v>5493</v>
      </c>
      <c r="D1069" s="21" t="s">
        <v>4555</v>
      </c>
      <c r="E1069" s="23" t="s">
        <v>76</v>
      </c>
      <c r="F1069" s="27" t="str">
        <f>IF(E1069="","",INDEX(DM_HANG_HOA!B:B,MATCH(E1069,DM_HANG_HOA!A:A,0)))</f>
        <v>LBFCO 100A - 27KV-150KV BIL - Polymer (không bass)</v>
      </c>
      <c r="G1069" s="26" t="s">
        <v>5245</v>
      </c>
      <c r="H1069" s="27" t="str">
        <f>IF(G1069="","",INDEX(DM_DOI_TUONG!C:C,MATCH(G1069,DM_DOI_TUONG!B:B,0)))</f>
        <v>Công Ty TNHH Sản Xuất Thương Mại  Điện Sài Gòn TTL</v>
      </c>
      <c r="I1069" s="69" t="str">
        <f>IFERROR(INDEX(DM_NGHIEP_VU!D:D,MATCH(J1069&amp;K1069,DM_NGHIEP_VU!G:G,0)),"")</f>
        <v>Xuất kho - xuất bán ghi nhận doanh thu</v>
      </c>
      <c r="J1069" s="29" t="s">
        <v>4492</v>
      </c>
      <c r="K1069" s="29" t="s">
        <v>4977</v>
      </c>
      <c r="L1069" s="26">
        <v>5</v>
      </c>
      <c r="M1069" s="26" t="s">
        <v>4547</v>
      </c>
      <c r="N1069" s="26">
        <v>1780200</v>
      </c>
      <c r="O1069" s="7">
        <f t="shared" si="51"/>
        <v>8901000</v>
      </c>
      <c r="P1069" s="52">
        <v>0.08</v>
      </c>
      <c r="Q1069" s="7">
        <f t="shared" si="52"/>
        <v>712080</v>
      </c>
      <c r="R1069" s="7">
        <f t="shared" si="53"/>
        <v>9613080</v>
      </c>
      <c r="S1069" s="23" t="s">
        <v>4636</v>
      </c>
      <c r="T1069" s="23"/>
      <c r="U1069" s="23"/>
      <c r="V1069" s="23"/>
      <c r="W1069" s="74"/>
    </row>
    <row r="1070" spans="1:23" x14ac:dyDescent="0.25">
      <c r="A1070" s="81">
        <v>45299</v>
      </c>
      <c r="B1070" s="6" t="s">
        <v>2710</v>
      </c>
      <c r="C1070" s="100" t="s">
        <v>5493</v>
      </c>
      <c r="D1070" s="21" t="s">
        <v>4555</v>
      </c>
      <c r="E1070" s="23" t="s">
        <v>78</v>
      </c>
      <c r="F1070" s="27" t="str">
        <f>IF(E1070="","",INDEX(DM_HANG_HOA!B:B,MATCH(E1070,DM_HANG_HOA!A:A,0)))</f>
        <v>Bass FCO</v>
      </c>
      <c r="G1070" s="26" t="s">
        <v>5245</v>
      </c>
      <c r="H1070" s="27" t="str">
        <f>IF(G1070="","",INDEX(DM_DOI_TUONG!C:C,MATCH(G1070,DM_DOI_TUONG!B:B,0)))</f>
        <v>Công Ty TNHH Sản Xuất Thương Mại  Điện Sài Gòn TTL</v>
      </c>
      <c r="I1070" s="69" t="str">
        <f>IFERROR(INDEX(DM_NGHIEP_VU!D:D,MATCH(J1070&amp;K1070,DM_NGHIEP_VU!G:G,0)),"")</f>
        <v>Xuất kho - xuất bán ghi nhận doanh thu</v>
      </c>
      <c r="J1070" s="29" t="s">
        <v>4492</v>
      </c>
      <c r="K1070" s="29" t="s">
        <v>4977</v>
      </c>
      <c r="L1070" s="26">
        <v>5</v>
      </c>
      <c r="M1070" s="26" t="s">
        <v>4547</v>
      </c>
      <c r="N1070" s="26">
        <v>72200</v>
      </c>
      <c r="O1070" s="7">
        <f t="shared" si="51"/>
        <v>361000</v>
      </c>
      <c r="P1070" s="52">
        <v>0.08</v>
      </c>
      <c r="Q1070" s="7">
        <f t="shared" si="52"/>
        <v>28880</v>
      </c>
      <c r="R1070" s="7">
        <f t="shared" si="53"/>
        <v>389880</v>
      </c>
      <c r="S1070" s="23" t="s">
        <v>4636</v>
      </c>
      <c r="T1070" s="23"/>
      <c r="U1070" s="23"/>
      <c r="V1070" s="23"/>
      <c r="W1070" s="74"/>
    </row>
    <row r="1071" spans="1:23" x14ac:dyDescent="0.25">
      <c r="A1071" s="81">
        <v>45299</v>
      </c>
      <c r="B1071" s="6" t="s">
        <v>2710</v>
      </c>
      <c r="C1071" s="100" t="s">
        <v>5494</v>
      </c>
      <c r="D1071" s="21" t="s">
        <v>4555</v>
      </c>
      <c r="E1071" s="23" t="s">
        <v>524</v>
      </c>
      <c r="F1071" s="27" t="str">
        <f>IF(E1071="","",INDEX(DM_HANG_HOA!B:B,MATCH(E1071,DM_HANG_HOA!A:A,0)))</f>
        <v>Móc treo cáp ABC 4 X 95mm2</v>
      </c>
      <c r="G1071" s="26" t="s">
        <v>5245</v>
      </c>
      <c r="H1071" s="27" t="str">
        <f>IF(G1071="","",INDEX(DM_DOI_TUONG!C:C,MATCH(G1071,DM_DOI_TUONG!B:B,0)))</f>
        <v>Công Ty TNHH Sản Xuất Thương Mại  Điện Sài Gòn TTL</v>
      </c>
      <c r="I1071" s="69" t="str">
        <f>IFERROR(INDEX(DM_NGHIEP_VU!D:D,MATCH(J1071&amp;K1071,DM_NGHIEP_VU!G:G,0)),"")</f>
        <v>Xuất kho - xuất bán ghi nhận doanh thu</v>
      </c>
      <c r="J1071" s="29" t="s">
        <v>4492</v>
      </c>
      <c r="K1071" s="29" t="s">
        <v>4977</v>
      </c>
      <c r="L1071" s="26">
        <v>100</v>
      </c>
      <c r="M1071" s="26" t="s">
        <v>4547</v>
      </c>
      <c r="N1071" s="26">
        <v>18200</v>
      </c>
      <c r="O1071" s="7">
        <f t="shared" si="51"/>
        <v>1820000</v>
      </c>
      <c r="P1071" s="52">
        <v>0.1</v>
      </c>
      <c r="Q1071" s="7">
        <f t="shared" si="52"/>
        <v>182000</v>
      </c>
      <c r="R1071" s="7">
        <f t="shared" si="53"/>
        <v>2002000</v>
      </c>
      <c r="S1071" s="23" t="s">
        <v>4637</v>
      </c>
      <c r="T1071" s="23"/>
      <c r="U1071" s="23"/>
      <c r="V1071" s="23"/>
      <c r="W1071" s="74"/>
    </row>
    <row r="1072" spans="1:23" x14ac:dyDescent="0.25">
      <c r="A1072" s="81">
        <v>45299</v>
      </c>
      <c r="B1072" s="6" t="s">
        <v>2710</v>
      </c>
      <c r="C1072" s="100" t="s">
        <v>5494</v>
      </c>
      <c r="D1072" s="21" t="s">
        <v>4555</v>
      </c>
      <c r="E1072" s="23" t="s">
        <v>535</v>
      </c>
      <c r="F1072" s="27" t="str">
        <f>IF(E1072="","",INDEX(DM_HANG_HOA!B:B,MATCH(E1072,DM_HANG_HOA!A:A,0)))</f>
        <v>Kẹp ngừng ABC 4 x (50-95)mm2</v>
      </c>
      <c r="G1072" s="26" t="s">
        <v>5245</v>
      </c>
      <c r="H1072" s="27" t="str">
        <f>IF(G1072="","",INDEX(DM_DOI_TUONG!C:C,MATCH(G1072,DM_DOI_TUONG!B:B,0)))</f>
        <v>Công Ty TNHH Sản Xuất Thương Mại  Điện Sài Gòn TTL</v>
      </c>
      <c r="I1072" s="69" t="str">
        <f>IFERROR(INDEX(DM_NGHIEP_VU!D:D,MATCH(J1072&amp;K1072,DM_NGHIEP_VU!G:G,0)),"")</f>
        <v>Xuất kho - xuất bán ghi nhận doanh thu</v>
      </c>
      <c r="J1072" s="29" t="s">
        <v>4492</v>
      </c>
      <c r="K1072" s="29" t="s">
        <v>4977</v>
      </c>
      <c r="L1072" s="26">
        <v>30</v>
      </c>
      <c r="M1072" s="26" t="s">
        <v>4547</v>
      </c>
      <c r="N1072" s="26">
        <v>47600</v>
      </c>
      <c r="O1072" s="7">
        <f t="shared" si="51"/>
        <v>1428000</v>
      </c>
      <c r="P1072" s="52">
        <v>0.1</v>
      </c>
      <c r="Q1072" s="7">
        <f t="shared" si="52"/>
        <v>142800</v>
      </c>
      <c r="R1072" s="7">
        <f t="shared" si="53"/>
        <v>1570800</v>
      </c>
      <c r="S1072" s="23" t="s">
        <v>4637</v>
      </c>
      <c r="T1072" s="23"/>
      <c r="U1072" s="23"/>
      <c r="V1072" s="23"/>
      <c r="W1072" s="74"/>
    </row>
    <row r="1073" spans="1:23" x14ac:dyDescent="0.25">
      <c r="A1073" s="81">
        <v>45299</v>
      </c>
      <c r="B1073" s="6" t="s">
        <v>2710</v>
      </c>
      <c r="C1073" s="100" t="s">
        <v>5495</v>
      </c>
      <c r="D1073" s="21" t="s">
        <v>4555</v>
      </c>
      <c r="E1073" s="23" t="s">
        <v>72</v>
      </c>
      <c r="F1073" s="27" t="str">
        <f>IF(E1073="","",INDEX(DM_HANG_HOA!B:B,MATCH(E1073,DM_HANG_HOA!A:A,0)))</f>
        <v>FCO 100A - 27KV - 150KV BIL - Polymer (không bass)</v>
      </c>
      <c r="G1073" s="26" t="s">
        <v>5245</v>
      </c>
      <c r="H1073" s="27" t="str">
        <f>IF(G1073="","",INDEX(DM_DOI_TUONG!C:C,MATCH(G1073,DM_DOI_TUONG!B:B,0)))</f>
        <v>Công Ty TNHH Sản Xuất Thương Mại  Điện Sài Gòn TTL</v>
      </c>
      <c r="I1073" s="69" t="str">
        <f>IFERROR(INDEX(DM_NGHIEP_VU!D:D,MATCH(J1073&amp;K1073,DM_NGHIEP_VU!G:G,0)),"")</f>
        <v>Xuất kho - xuất bán ghi nhận doanh thu</v>
      </c>
      <c r="J1073" s="29" t="s">
        <v>4492</v>
      </c>
      <c r="K1073" s="29" t="s">
        <v>4977</v>
      </c>
      <c r="L1073" s="26">
        <v>2</v>
      </c>
      <c r="M1073" s="26" t="s">
        <v>4547</v>
      </c>
      <c r="N1073" s="26">
        <v>1312700</v>
      </c>
      <c r="O1073" s="7">
        <f t="shared" si="51"/>
        <v>2625400</v>
      </c>
      <c r="P1073" s="52">
        <v>0.08</v>
      </c>
      <c r="Q1073" s="7">
        <f t="shared" si="52"/>
        <v>210032</v>
      </c>
      <c r="R1073" s="7">
        <f t="shared" si="53"/>
        <v>2835432</v>
      </c>
      <c r="S1073" s="23" t="s">
        <v>4638</v>
      </c>
      <c r="T1073" s="23"/>
      <c r="U1073" s="23"/>
      <c r="V1073" s="23"/>
      <c r="W1073" s="74"/>
    </row>
    <row r="1074" spans="1:23" x14ac:dyDescent="0.25">
      <c r="A1074" s="81">
        <v>45299</v>
      </c>
      <c r="B1074" s="6" t="s">
        <v>2710</v>
      </c>
      <c r="C1074" s="100" t="s">
        <v>5495</v>
      </c>
      <c r="D1074" s="21" t="s">
        <v>4555</v>
      </c>
      <c r="E1074" s="23" t="s">
        <v>78</v>
      </c>
      <c r="F1074" s="27" t="str">
        <f>IF(E1074="","",INDEX(DM_HANG_HOA!B:B,MATCH(E1074,DM_HANG_HOA!A:A,0)))</f>
        <v>Bass FCO</v>
      </c>
      <c r="G1074" s="26" t="s">
        <v>5245</v>
      </c>
      <c r="H1074" s="27" t="str">
        <f>IF(G1074="","",INDEX(DM_DOI_TUONG!C:C,MATCH(G1074,DM_DOI_TUONG!B:B,0)))</f>
        <v>Công Ty TNHH Sản Xuất Thương Mại  Điện Sài Gòn TTL</v>
      </c>
      <c r="I1074" s="69" t="str">
        <f>IFERROR(INDEX(DM_NGHIEP_VU!D:D,MATCH(J1074&amp;K1074,DM_NGHIEP_VU!G:G,0)),"")</f>
        <v>Xuất kho - xuất bán ghi nhận doanh thu</v>
      </c>
      <c r="J1074" s="29" t="s">
        <v>4492</v>
      </c>
      <c r="K1074" s="29" t="s">
        <v>4977</v>
      </c>
      <c r="L1074" s="26">
        <v>2</v>
      </c>
      <c r="M1074" s="26" t="s">
        <v>4547</v>
      </c>
      <c r="N1074" s="26">
        <v>72200</v>
      </c>
      <c r="O1074" s="7">
        <f t="shared" si="51"/>
        <v>144400</v>
      </c>
      <c r="P1074" s="52">
        <v>0.08</v>
      </c>
      <c r="Q1074" s="7">
        <f t="shared" si="52"/>
        <v>11552</v>
      </c>
      <c r="R1074" s="7">
        <f t="shared" si="53"/>
        <v>155952</v>
      </c>
      <c r="S1074" s="23" t="s">
        <v>4638</v>
      </c>
      <c r="T1074" s="23"/>
      <c r="U1074" s="23"/>
      <c r="V1074" s="23"/>
      <c r="W1074" s="74"/>
    </row>
    <row r="1075" spans="1:23" x14ac:dyDescent="0.25">
      <c r="A1075" s="81">
        <v>45299</v>
      </c>
      <c r="B1075" s="6" t="s">
        <v>2710</v>
      </c>
      <c r="C1075" s="100" t="s">
        <v>5495</v>
      </c>
      <c r="D1075" s="21" t="s">
        <v>4555</v>
      </c>
      <c r="E1075" s="23" t="s">
        <v>96</v>
      </c>
      <c r="F1075" s="27" t="str">
        <f>IF(E1075="","",INDEX(DM_HANG_HOA!B:B,MATCH(E1075,DM_HANG_HOA!A:A,0)))</f>
        <v>LA 18KV - MCOV  15.3 - 10KA</v>
      </c>
      <c r="G1075" s="26" t="s">
        <v>5245</v>
      </c>
      <c r="H1075" s="27" t="str">
        <f>IF(G1075="","",INDEX(DM_DOI_TUONG!C:C,MATCH(G1075,DM_DOI_TUONG!B:B,0)))</f>
        <v>Công Ty TNHH Sản Xuất Thương Mại  Điện Sài Gòn TTL</v>
      </c>
      <c r="I1075" s="69" t="str">
        <f>IFERROR(INDEX(DM_NGHIEP_VU!D:D,MATCH(J1075&amp;K1075,DM_NGHIEP_VU!G:G,0)),"")</f>
        <v>Xuất kho - xuất bán ghi nhận doanh thu</v>
      </c>
      <c r="J1075" s="29" t="s">
        <v>4492</v>
      </c>
      <c r="K1075" s="29" t="s">
        <v>4977</v>
      </c>
      <c r="L1075" s="26">
        <v>2</v>
      </c>
      <c r="M1075" s="26" t="s">
        <v>4547</v>
      </c>
      <c r="N1075" s="26">
        <v>1000800</v>
      </c>
      <c r="O1075" s="7">
        <f t="shared" si="51"/>
        <v>2001600</v>
      </c>
      <c r="P1075" s="52">
        <v>0.08</v>
      </c>
      <c r="Q1075" s="7">
        <f t="shared" si="52"/>
        <v>160128</v>
      </c>
      <c r="R1075" s="7">
        <f t="shared" si="53"/>
        <v>2161728</v>
      </c>
      <c r="S1075" s="23" t="s">
        <v>4638</v>
      </c>
      <c r="T1075" s="23"/>
      <c r="U1075" s="23"/>
      <c r="V1075" s="23"/>
      <c r="W1075" s="74"/>
    </row>
    <row r="1076" spans="1:23" x14ac:dyDescent="0.25">
      <c r="A1076" s="81">
        <v>45299</v>
      </c>
      <c r="B1076" s="6" t="s">
        <v>2710</v>
      </c>
      <c r="C1076" s="100" t="s">
        <v>5496</v>
      </c>
      <c r="D1076" s="21" t="s">
        <v>4555</v>
      </c>
      <c r="E1076" s="23" t="s">
        <v>552</v>
      </c>
      <c r="F1076" s="27" t="str">
        <f>IF(E1076="","",INDEX(DM_HANG_HOA!B:B,MATCH(E1076,DM_HANG_HOA!A:A,0)))</f>
        <v>Nối bọc  IPC 35-95, Vỏ cách điện dầy 1-3mm,  16 - 35 / 16 - 95, 1 boulon M8 nhựa</v>
      </c>
      <c r="G1076" s="26" t="s">
        <v>5245</v>
      </c>
      <c r="H1076" s="27" t="str">
        <f>IF(G1076="","",INDEX(DM_DOI_TUONG!C:C,MATCH(G1076,DM_DOI_TUONG!B:B,0)))</f>
        <v>Công Ty TNHH Sản Xuất Thương Mại  Điện Sài Gòn TTL</v>
      </c>
      <c r="I1076" s="69" t="str">
        <f>IFERROR(INDEX(DM_NGHIEP_VU!D:D,MATCH(J1076&amp;K1076,DM_NGHIEP_VU!G:G,0)),"")</f>
        <v>Xuất kho - xuất bán ghi nhận doanh thu</v>
      </c>
      <c r="J1076" s="29" t="s">
        <v>4492</v>
      </c>
      <c r="K1076" s="29" t="s">
        <v>4977</v>
      </c>
      <c r="L1076" s="26">
        <v>773</v>
      </c>
      <c r="M1076" s="26" t="s">
        <v>4547</v>
      </c>
      <c r="N1076" s="26">
        <v>32600</v>
      </c>
      <c r="O1076" s="7">
        <f t="shared" si="51"/>
        <v>25199800</v>
      </c>
      <c r="P1076" s="52">
        <v>0.08</v>
      </c>
      <c r="Q1076" s="7">
        <f t="shared" si="52"/>
        <v>2015984</v>
      </c>
      <c r="R1076" s="7">
        <f t="shared" si="53"/>
        <v>27215784</v>
      </c>
      <c r="S1076" s="23" t="s">
        <v>4639</v>
      </c>
      <c r="T1076" s="23"/>
      <c r="U1076" s="23"/>
      <c r="V1076" s="23"/>
      <c r="W1076" s="74"/>
    </row>
    <row r="1077" spans="1:23" x14ac:dyDescent="0.25">
      <c r="A1077" s="81">
        <v>45299</v>
      </c>
      <c r="B1077" s="6" t="s">
        <v>2710</v>
      </c>
      <c r="C1077" s="100" t="s">
        <v>5497</v>
      </c>
      <c r="D1077" s="21" t="s">
        <v>4555</v>
      </c>
      <c r="E1077" s="23" t="s">
        <v>170</v>
      </c>
      <c r="F1077" s="27" t="str">
        <f>IF(E1077="","",INDEX(DM_HANG_HOA!B:B,MATCH(E1077,DM_HANG_HOA!A:A,0)))</f>
        <v>LBS 3 pha 630A - 35Kv - OD, dầu - Polymer</v>
      </c>
      <c r="G1077" s="26" t="s">
        <v>5249</v>
      </c>
      <c r="H1077" s="27" t="str">
        <f>IF(G1077="","",INDEX(DM_DOI_TUONG!C:C,MATCH(G1077,DM_DOI_TUONG!B:B,0)))</f>
        <v>Công Ty CP Điện Và Chiếu Sáng Phước Mỹ</v>
      </c>
      <c r="I1077" s="69" t="str">
        <f>IFERROR(INDEX(DM_NGHIEP_VU!D:D,MATCH(J1077&amp;K1077,DM_NGHIEP_VU!G:G,0)),"")</f>
        <v>Xuất kho - xuất bán ghi nhận doanh thu</v>
      </c>
      <c r="J1077" s="29" t="s">
        <v>4492</v>
      </c>
      <c r="K1077" s="29" t="s">
        <v>4977</v>
      </c>
      <c r="L1077" s="26">
        <v>1</v>
      </c>
      <c r="M1077" s="26" t="s">
        <v>4547</v>
      </c>
      <c r="N1077" s="26">
        <v>18877000</v>
      </c>
      <c r="O1077" s="7">
        <f t="shared" si="51"/>
        <v>18877000</v>
      </c>
      <c r="P1077" s="52">
        <v>0.08</v>
      </c>
      <c r="Q1077" s="7">
        <f t="shared" si="52"/>
        <v>1510160</v>
      </c>
      <c r="R1077" s="7">
        <f t="shared" si="53"/>
        <v>20387160</v>
      </c>
      <c r="S1077" s="23" t="s">
        <v>4640</v>
      </c>
      <c r="T1077" s="23"/>
      <c r="U1077" s="23"/>
      <c r="V1077" s="23"/>
      <c r="W1077" s="74"/>
    </row>
    <row r="1078" spans="1:23" x14ac:dyDescent="0.25">
      <c r="A1078" s="81">
        <v>45299</v>
      </c>
      <c r="B1078" s="6" t="s">
        <v>2710</v>
      </c>
      <c r="C1078" s="100" t="s">
        <v>5497</v>
      </c>
      <c r="D1078" s="21" t="s">
        <v>4555</v>
      </c>
      <c r="E1078" s="23" t="s">
        <v>182</v>
      </c>
      <c r="F1078" s="27" t="str">
        <f>IF(E1078="","",INDEX(DM_HANG_HOA!B:B,MATCH(E1078,DM_HANG_HOA!A:A,0)))</f>
        <v>Bộ sào thao tác LBS dầu 24-35KV dài 11 mét</v>
      </c>
      <c r="G1078" s="26" t="s">
        <v>5249</v>
      </c>
      <c r="H1078" s="27" t="str">
        <f>IF(G1078="","",INDEX(DM_DOI_TUONG!C:C,MATCH(G1078,DM_DOI_TUONG!B:B,0)))</f>
        <v>Công Ty CP Điện Và Chiếu Sáng Phước Mỹ</v>
      </c>
      <c r="I1078" s="69" t="str">
        <f>IFERROR(INDEX(DM_NGHIEP_VU!D:D,MATCH(J1078&amp;K1078,DM_NGHIEP_VU!G:G,0)),"")</f>
        <v>Xuất kho - xuất bán ghi nhận doanh thu</v>
      </c>
      <c r="J1078" s="29" t="s">
        <v>4492</v>
      </c>
      <c r="K1078" s="29" t="s">
        <v>4977</v>
      </c>
      <c r="L1078" s="26">
        <v>1</v>
      </c>
      <c r="M1078" s="26" t="s">
        <v>4547</v>
      </c>
      <c r="N1078" s="26">
        <v>2135700</v>
      </c>
      <c r="O1078" s="7">
        <f t="shared" si="51"/>
        <v>2135700</v>
      </c>
      <c r="P1078" s="52">
        <v>0.08</v>
      </c>
      <c r="Q1078" s="7">
        <f t="shared" si="52"/>
        <v>170856</v>
      </c>
      <c r="R1078" s="7">
        <f t="shared" si="53"/>
        <v>2306556</v>
      </c>
      <c r="S1078" s="23" t="s">
        <v>4640</v>
      </c>
      <c r="T1078" s="23"/>
      <c r="U1078" s="23"/>
      <c r="V1078" s="23"/>
      <c r="W1078" s="74"/>
    </row>
    <row r="1079" spans="1:23" x14ac:dyDescent="0.25">
      <c r="A1079" s="81">
        <v>45299</v>
      </c>
      <c r="B1079" s="6" t="s">
        <v>2710</v>
      </c>
      <c r="C1079" s="100" t="s">
        <v>5497</v>
      </c>
      <c r="D1079" s="21" t="s">
        <v>4555</v>
      </c>
      <c r="E1079" s="23" t="s">
        <v>569</v>
      </c>
      <c r="F1079" s="27" t="str">
        <f>IF(E1079="","",INDEX(DM_HANG_HOA!B:B,MATCH(E1079,DM_HANG_HOA!A:A,0)))</f>
        <v>Nối bọc MV IPC 120-120,  Vỏ cách điện dầy 3-7mm, 35 - 120 / 35 - 120, 2 boulon M10 thép</v>
      </c>
      <c r="G1079" s="26" t="s">
        <v>5249</v>
      </c>
      <c r="H1079" s="27" t="str">
        <f>IF(G1079="","",INDEX(DM_DOI_TUONG!C:C,MATCH(G1079,DM_DOI_TUONG!B:B,0)))</f>
        <v>Công Ty CP Điện Và Chiếu Sáng Phước Mỹ</v>
      </c>
      <c r="I1079" s="69" t="str">
        <f>IFERROR(INDEX(DM_NGHIEP_VU!D:D,MATCH(J1079&amp;K1079,DM_NGHIEP_VU!G:G,0)),"")</f>
        <v>Xuất kho - xuất bán ghi nhận doanh thu</v>
      </c>
      <c r="J1079" s="29" t="s">
        <v>4492</v>
      </c>
      <c r="K1079" s="29" t="s">
        <v>4977</v>
      </c>
      <c r="L1079" s="26">
        <v>6</v>
      </c>
      <c r="M1079" s="26" t="s">
        <v>4547</v>
      </c>
      <c r="N1079" s="26">
        <v>362000</v>
      </c>
      <c r="O1079" s="7">
        <f t="shared" si="51"/>
        <v>2172000</v>
      </c>
      <c r="P1079" s="52">
        <v>0.08</v>
      </c>
      <c r="Q1079" s="7">
        <f t="shared" si="52"/>
        <v>173760</v>
      </c>
      <c r="R1079" s="7">
        <f t="shared" si="53"/>
        <v>2345760</v>
      </c>
      <c r="S1079" s="23" t="s">
        <v>4640</v>
      </c>
      <c r="T1079" s="23"/>
      <c r="U1079" s="23"/>
      <c r="V1079" s="23"/>
      <c r="W1079" s="74"/>
    </row>
    <row r="1080" spans="1:23" x14ac:dyDescent="0.25">
      <c r="A1080" s="81">
        <v>45299</v>
      </c>
      <c r="B1080" s="6" t="s">
        <v>2710</v>
      </c>
      <c r="C1080" s="100" t="s">
        <v>5497</v>
      </c>
      <c r="D1080" s="21" t="s">
        <v>4555</v>
      </c>
      <c r="E1080" s="23" t="s">
        <v>2616</v>
      </c>
      <c r="F1080" s="27" t="str">
        <f>IF(E1080="","",INDEX(DM_HANG_HOA!B:B,MATCH(E1080,DM_HANG_HOA!A:A,0)))</f>
        <v>Giáp buộc lõi thép SDLT 2460-F dùng cho dây bọc cách điện đường kính dây dẫn 23,4-27,9mm</v>
      </c>
      <c r="G1080" s="26" t="s">
        <v>5249</v>
      </c>
      <c r="H1080" s="27" t="str">
        <f>IF(G1080="","",INDEX(DM_DOI_TUONG!C:C,MATCH(G1080,DM_DOI_TUONG!B:B,0)))</f>
        <v>Công Ty CP Điện Và Chiếu Sáng Phước Mỹ</v>
      </c>
      <c r="I1080" s="69" t="str">
        <f>IFERROR(INDEX(DM_NGHIEP_VU!D:D,MATCH(J1080&amp;K1080,DM_NGHIEP_VU!G:G,0)),"")</f>
        <v>Xuất kho - xuất bán ghi nhận doanh thu</v>
      </c>
      <c r="J1080" s="29" t="s">
        <v>4492</v>
      </c>
      <c r="K1080" s="29" t="s">
        <v>4977</v>
      </c>
      <c r="L1080" s="26">
        <v>6</v>
      </c>
      <c r="M1080" s="26" t="s">
        <v>4547</v>
      </c>
      <c r="N1080" s="26">
        <v>69400</v>
      </c>
      <c r="O1080" s="7">
        <f t="shared" si="51"/>
        <v>416400</v>
      </c>
      <c r="P1080" s="52">
        <v>0.08</v>
      </c>
      <c r="Q1080" s="7">
        <f t="shared" si="52"/>
        <v>33312</v>
      </c>
      <c r="R1080" s="7">
        <f t="shared" si="53"/>
        <v>449712</v>
      </c>
      <c r="S1080" s="23" t="s">
        <v>4640</v>
      </c>
      <c r="T1080" s="23"/>
      <c r="U1080" s="23"/>
      <c r="V1080" s="23"/>
      <c r="W1080" s="74"/>
    </row>
    <row r="1081" spans="1:23" x14ac:dyDescent="0.25">
      <c r="A1081" s="81">
        <v>45299</v>
      </c>
      <c r="B1081" s="6" t="s">
        <v>2710</v>
      </c>
      <c r="C1081" s="100" t="s">
        <v>5497</v>
      </c>
      <c r="D1081" s="21" t="s">
        <v>4555</v>
      </c>
      <c r="E1081" s="23" t="s">
        <v>2615</v>
      </c>
      <c r="F1081" s="27" t="str">
        <f>IF(E1081="","",INDEX(DM_HANG_HOA!B:B,MATCH(E1081,DM_HANG_HOA!A:A,0)))</f>
        <v>Giáp buộc lõi thép SDLT 2175-F dùng cho dây bọc cách điện đường kính dây dẫn 18,5-23,4mm</v>
      </c>
      <c r="G1081" s="26" t="s">
        <v>5249</v>
      </c>
      <c r="H1081" s="27" t="str">
        <f>IF(G1081="","",INDEX(DM_DOI_TUONG!C:C,MATCH(G1081,DM_DOI_TUONG!B:B,0)))</f>
        <v>Công Ty CP Điện Và Chiếu Sáng Phước Mỹ</v>
      </c>
      <c r="I1081" s="69" t="str">
        <f>IFERROR(INDEX(DM_NGHIEP_VU!D:D,MATCH(J1081&amp;K1081,DM_NGHIEP_VU!G:G,0)),"")</f>
        <v>Xuất kho - xuất bán ghi nhận doanh thu</v>
      </c>
      <c r="J1081" s="29" t="s">
        <v>4492</v>
      </c>
      <c r="K1081" s="29" t="s">
        <v>4977</v>
      </c>
      <c r="L1081" s="26">
        <v>18</v>
      </c>
      <c r="M1081" s="26" t="s">
        <v>4547</v>
      </c>
      <c r="N1081" s="26">
        <v>62600</v>
      </c>
      <c r="O1081" s="7">
        <f t="shared" si="51"/>
        <v>1126800</v>
      </c>
      <c r="P1081" s="52">
        <v>0.08</v>
      </c>
      <c r="Q1081" s="7">
        <f t="shared" si="52"/>
        <v>90144</v>
      </c>
      <c r="R1081" s="7">
        <f t="shared" si="53"/>
        <v>1216944</v>
      </c>
      <c r="S1081" s="23" t="s">
        <v>4640</v>
      </c>
      <c r="T1081" s="23"/>
      <c r="U1081" s="23"/>
      <c r="V1081" s="23"/>
      <c r="W1081" s="74"/>
    </row>
    <row r="1082" spans="1:23" x14ac:dyDescent="0.25">
      <c r="A1082" s="81">
        <v>45299</v>
      </c>
      <c r="B1082" s="6" t="s">
        <v>2710</v>
      </c>
      <c r="C1082" s="100" t="s">
        <v>5497</v>
      </c>
      <c r="D1082" s="21" t="s">
        <v>4555</v>
      </c>
      <c r="E1082" s="23" t="s">
        <v>2615</v>
      </c>
      <c r="F1082" s="27" t="str">
        <f>IF(E1082="","",INDEX(DM_HANG_HOA!B:B,MATCH(E1082,DM_HANG_HOA!A:A,0)))</f>
        <v>Giáp buộc lõi thép SDLT 2175-F dùng cho dây bọc cách điện đường kính dây dẫn 18,5-23,4mm</v>
      </c>
      <c r="G1082" s="26" t="s">
        <v>5249</v>
      </c>
      <c r="H1082" s="27" t="str">
        <f>IF(G1082="","",INDEX(DM_DOI_TUONG!C:C,MATCH(G1082,DM_DOI_TUONG!B:B,0)))</f>
        <v>Công Ty CP Điện Và Chiếu Sáng Phước Mỹ</v>
      </c>
      <c r="I1082" s="69" t="str">
        <f>IFERROR(INDEX(DM_NGHIEP_VU!D:D,MATCH(J1082&amp;K1082,DM_NGHIEP_VU!G:G,0)),"")</f>
        <v>Xuất kho - xuất bán ghi nhận doanh thu</v>
      </c>
      <c r="J1082" s="29" t="s">
        <v>4492</v>
      </c>
      <c r="K1082" s="29" t="s">
        <v>4977</v>
      </c>
      <c r="L1082" s="26">
        <v>150</v>
      </c>
      <c r="M1082" s="26" t="s">
        <v>4547</v>
      </c>
      <c r="N1082" s="26">
        <v>62600</v>
      </c>
      <c r="O1082" s="7">
        <f t="shared" si="51"/>
        <v>9390000</v>
      </c>
      <c r="P1082" s="52">
        <v>0.08</v>
      </c>
      <c r="Q1082" s="7">
        <f t="shared" si="52"/>
        <v>751200</v>
      </c>
      <c r="R1082" s="7">
        <f t="shared" si="53"/>
        <v>10141200</v>
      </c>
      <c r="S1082" s="23" t="s">
        <v>4640</v>
      </c>
      <c r="T1082" s="23"/>
      <c r="U1082" s="23"/>
      <c r="V1082" s="23"/>
      <c r="W1082" s="74"/>
    </row>
    <row r="1083" spans="1:23" x14ac:dyDescent="0.25">
      <c r="A1083" s="81">
        <v>45299</v>
      </c>
      <c r="B1083" s="6" t="s">
        <v>2710</v>
      </c>
      <c r="C1083" s="100" t="s">
        <v>5497</v>
      </c>
      <c r="D1083" s="21" t="s">
        <v>4555</v>
      </c>
      <c r="E1083" s="23" t="s">
        <v>2558</v>
      </c>
      <c r="F1083" s="27" t="str">
        <f>IF(E1083="","",INDEX(DM_HANG_HOA!B:B,MATCH(E1083,DM_HANG_HOA!A:A,0)))</f>
        <v>Giáp buộc đầu sứ đơn composite PTT1373-F, đường kính cáp 31 ÷ 37,5mm (185-240mm2)</v>
      </c>
      <c r="G1083" s="26" t="s">
        <v>5249</v>
      </c>
      <c r="H1083" s="27" t="str">
        <f>IF(G1083="","",INDEX(DM_DOI_TUONG!C:C,MATCH(G1083,DM_DOI_TUONG!B:B,0)))</f>
        <v>Công Ty CP Điện Và Chiếu Sáng Phước Mỹ</v>
      </c>
      <c r="I1083" s="69" t="str">
        <f>IFERROR(INDEX(DM_NGHIEP_VU!D:D,MATCH(J1083&amp;K1083,DM_NGHIEP_VU!G:G,0)),"")</f>
        <v>Xuất kho - xuất bán ghi nhận doanh thu</v>
      </c>
      <c r="J1083" s="29" t="s">
        <v>4492</v>
      </c>
      <c r="K1083" s="29" t="s">
        <v>4977</v>
      </c>
      <c r="L1083" s="26">
        <v>31</v>
      </c>
      <c r="M1083" s="26" t="s">
        <v>4547</v>
      </c>
      <c r="N1083" s="26">
        <v>54200</v>
      </c>
      <c r="O1083" s="7">
        <f t="shared" si="51"/>
        <v>1680200</v>
      </c>
      <c r="P1083" s="52">
        <v>0.08</v>
      </c>
      <c r="Q1083" s="7">
        <f t="shared" si="52"/>
        <v>134416</v>
      </c>
      <c r="R1083" s="7">
        <f t="shared" si="53"/>
        <v>1814616</v>
      </c>
      <c r="S1083" s="23" t="s">
        <v>4640</v>
      </c>
      <c r="T1083" s="23"/>
      <c r="U1083" s="23"/>
      <c r="V1083" s="23"/>
      <c r="W1083" s="74"/>
    </row>
    <row r="1084" spans="1:23" x14ac:dyDescent="0.25">
      <c r="A1084" s="81">
        <v>45299</v>
      </c>
      <c r="B1084" s="6" t="s">
        <v>2710</v>
      </c>
      <c r="C1084" s="100" t="s">
        <v>5497</v>
      </c>
      <c r="D1084" s="21" t="s">
        <v>4555</v>
      </c>
      <c r="E1084" s="23" t="s">
        <v>72</v>
      </c>
      <c r="F1084" s="27" t="str">
        <f>IF(E1084="","",INDEX(DM_HANG_HOA!B:B,MATCH(E1084,DM_HANG_HOA!A:A,0)))</f>
        <v>FCO 100A - 27KV - 150KV BIL - Polymer (không bass)</v>
      </c>
      <c r="G1084" s="26" t="s">
        <v>5249</v>
      </c>
      <c r="H1084" s="27" t="str">
        <f>IF(G1084="","",INDEX(DM_DOI_TUONG!C:C,MATCH(G1084,DM_DOI_TUONG!B:B,0)))</f>
        <v>Công Ty CP Điện Và Chiếu Sáng Phước Mỹ</v>
      </c>
      <c r="I1084" s="69" t="str">
        <f>IFERROR(INDEX(DM_NGHIEP_VU!D:D,MATCH(J1084&amp;K1084,DM_NGHIEP_VU!G:G,0)),"")</f>
        <v>Xuất kho - xuất bán ghi nhận doanh thu</v>
      </c>
      <c r="J1084" s="29" t="s">
        <v>4492</v>
      </c>
      <c r="K1084" s="29" t="s">
        <v>4977</v>
      </c>
      <c r="L1084" s="26">
        <v>6</v>
      </c>
      <c r="M1084" s="26" t="s">
        <v>4547</v>
      </c>
      <c r="N1084" s="26">
        <v>1410900</v>
      </c>
      <c r="O1084" s="7">
        <f t="shared" si="51"/>
        <v>8465400</v>
      </c>
      <c r="P1084" s="52">
        <v>0.08</v>
      </c>
      <c r="Q1084" s="7">
        <f t="shared" si="52"/>
        <v>677232</v>
      </c>
      <c r="R1084" s="7">
        <f t="shared" si="53"/>
        <v>9142632</v>
      </c>
      <c r="S1084" s="23" t="s">
        <v>4640</v>
      </c>
      <c r="T1084" s="23"/>
      <c r="U1084" s="23"/>
      <c r="V1084" s="23"/>
      <c r="W1084" s="74"/>
    </row>
    <row r="1085" spans="1:23" x14ac:dyDescent="0.25">
      <c r="A1085" s="81">
        <v>45299</v>
      </c>
      <c r="B1085" s="6" t="s">
        <v>2710</v>
      </c>
      <c r="C1085" s="100" t="s">
        <v>5497</v>
      </c>
      <c r="D1085" s="21" t="s">
        <v>4555</v>
      </c>
      <c r="E1085" s="23" t="s">
        <v>78</v>
      </c>
      <c r="F1085" s="27" t="str">
        <f>IF(E1085="","",INDEX(DM_HANG_HOA!B:B,MATCH(E1085,DM_HANG_HOA!A:A,0)))</f>
        <v>Bass FCO</v>
      </c>
      <c r="G1085" s="26" t="s">
        <v>5249</v>
      </c>
      <c r="H1085" s="27" t="str">
        <f>IF(G1085="","",INDEX(DM_DOI_TUONG!C:C,MATCH(G1085,DM_DOI_TUONG!B:B,0)))</f>
        <v>Công Ty CP Điện Và Chiếu Sáng Phước Mỹ</v>
      </c>
      <c r="I1085" s="69" t="str">
        <f>IFERROR(INDEX(DM_NGHIEP_VU!D:D,MATCH(J1085&amp;K1085,DM_NGHIEP_VU!G:G,0)),"")</f>
        <v>Xuất kho - xuất bán ghi nhận doanh thu</v>
      </c>
      <c r="J1085" s="29" t="s">
        <v>4492</v>
      </c>
      <c r="K1085" s="29" t="s">
        <v>4977</v>
      </c>
      <c r="L1085" s="26">
        <v>6</v>
      </c>
      <c r="M1085" s="26" t="s">
        <v>4547</v>
      </c>
      <c r="N1085" s="26">
        <v>0</v>
      </c>
      <c r="O1085" s="7">
        <f t="shared" si="51"/>
        <v>0</v>
      </c>
      <c r="P1085" s="52">
        <v>0.08</v>
      </c>
      <c r="Q1085" s="7">
        <f t="shared" si="52"/>
        <v>0</v>
      </c>
      <c r="R1085" s="7">
        <f t="shared" si="53"/>
        <v>0</v>
      </c>
      <c r="S1085" s="23" t="s">
        <v>4640</v>
      </c>
      <c r="T1085" s="23"/>
      <c r="U1085" s="23"/>
      <c r="V1085" s="23"/>
      <c r="W1085" s="74"/>
    </row>
    <row r="1086" spans="1:23" x14ac:dyDescent="0.25">
      <c r="A1086" s="81">
        <v>45299</v>
      </c>
      <c r="B1086" s="6" t="s">
        <v>2710</v>
      </c>
      <c r="C1086" s="100" t="s">
        <v>5497</v>
      </c>
      <c r="D1086" s="21" t="s">
        <v>4555</v>
      </c>
      <c r="E1086" s="23" t="s">
        <v>96</v>
      </c>
      <c r="F1086" s="27" t="str">
        <f>IF(E1086="","",INDEX(DM_HANG_HOA!B:B,MATCH(E1086,DM_HANG_HOA!A:A,0)))</f>
        <v>LA 18KV - MCOV  15.3 - 10KA</v>
      </c>
      <c r="G1086" s="26" t="s">
        <v>5249</v>
      </c>
      <c r="H1086" s="27" t="str">
        <f>IF(G1086="","",INDEX(DM_DOI_TUONG!C:C,MATCH(G1086,DM_DOI_TUONG!B:B,0)))</f>
        <v>Công Ty CP Điện Và Chiếu Sáng Phước Mỹ</v>
      </c>
      <c r="I1086" s="69" t="str">
        <f>IFERROR(INDEX(DM_NGHIEP_VU!D:D,MATCH(J1086&amp;K1086,DM_NGHIEP_VU!G:G,0)),"")</f>
        <v>Xuất kho - xuất bán ghi nhận doanh thu</v>
      </c>
      <c r="J1086" s="29" t="s">
        <v>4492</v>
      </c>
      <c r="K1086" s="29" t="s">
        <v>4977</v>
      </c>
      <c r="L1086" s="26">
        <v>6</v>
      </c>
      <c r="M1086" s="26" t="s">
        <v>4547</v>
      </c>
      <c r="N1086" s="26">
        <v>1019600</v>
      </c>
      <c r="O1086" s="7">
        <f t="shared" si="51"/>
        <v>6117600</v>
      </c>
      <c r="P1086" s="52">
        <v>0.08</v>
      </c>
      <c r="Q1086" s="7">
        <f t="shared" si="52"/>
        <v>489408</v>
      </c>
      <c r="R1086" s="7">
        <f t="shared" si="53"/>
        <v>6607008</v>
      </c>
      <c r="S1086" s="23" t="s">
        <v>4640</v>
      </c>
      <c r="T1086" s="23"/>
      <c r="U1086" s="23"/>
      <c r="V1086" s="23"/>
      <c r="W1086" s="74"/>
    </row>
    <row r="1087" spans="1:23" x14ac:dyDescent="0.25">
      <c r="A1087" s="81">
        <v>45299</v>
      </c>
      <c r="B1087" s="6" t="s">
        <v>2710</v>
      </c>
      <c r="C1087" s="100" t="s">
        <v>5497</v>
      </c>
      <c r="D1087" s="21" t="s">
        <v>4555</v>
      </c>
      <c r="E1087" s="23" t="s">
        <v>190</v>
      </c>
      <c r="F1087" s="27" t="str">
        <f>IF(E1087="","",INDEX(DM_HANG_HOA!B:B,MATCH(E1087,DM_HANG_HOA!A:A,0)))</f>
        <v>Chuỗi treo 24Kv - 70KN, Polymer</v>
      </c>
      <c r="G1087" s="26" t="s">
        <v>5249</v>
      </c>
      <c r="H1087" s="27" t="str">
        <f>IF(G1087="","",INDEX(DM_DOI_TUONG!C:C,MATCH(G1087,DM_DOI_TUONG!B:B,0)))</f>
        <v>Công Ty CP Điện Và Chiếu Sáng Phước Mỹ</v>
      </c>
      <c r="I1087" s="69" t="str">
        <f>IFERROR(INDEX(DM_NGHIEP_VU!D:D,MATCH(J1087&amp;K1087,DM_NGHIEP_VU!G:G,0)),"")</f>
        <v>Xuất kho - xuất bán ghi nhận doanh thu</v>
      </c>
      <c r="J1087" s="29" t="s">
        <v>4492</v>
      </c>
      <c r="K1087" s="29" t="s">
        <v>4977</v>
      </c>
      <c r="L1087" s="26">
        <v>12</v>
      </c>
      <c r="M1087" s="26" t="s">
        <v>4547</v>
      </c>
      <c r="N1087" s="26">
        <v>233400</v>
      </c>
      <c r="O1087" s="7">
        <f t="shared" si="51"/>
        <v>2800800</v>
      </c>
      <c r="P1087" s="52">
        <v>0.08</v>
      </c>
      <c r="Q1087" s="7">
        <f t="shared" si="52"/>
        <v>224064</v>
      </c>
      <c r="R1087" s="7">
        <f t="shared" si="53"/>
        <v>3024864</v>
      </c>
      <c r="S1087" s="23" t="s">
        <v>4640</v>
      </c>
      <c r="T1087" s="23"/>
      <c r="U1087" s="23"/>
      <c r="V1087" s="23"/>
      <c r="W1087" s="74"/>
    </row>
    <row r="1088" spans="1:23" x14ac:dyDescent="0.25">
      <c r="A1088" s="81">
        <v>45299</v>
      </c>
      <c r="B1088" s="6" t="s">
        <v>2710</v>
      </c>
      <c r="C1088" s="100" t="s">
        <v>5498</v>
      </c>
      <c r="D1088" s="21" t="s">
        <v>4555</v>
      </c>
      <c r="E1088" s="23" t="s">
        <v>1105</v>
      </c>
      <c r="F1088" s="27" t="str">
        <f>IF(E1088="","",INDEX(DM_HANG_HOA!B:B,MATCH(E1088,DM_HANG_HOA!A:A,0)))</f>
        <v>Cosse ép Cu-Al  95mm2-N-TA dài 81mm chiều dài ép dây 42mm</v>
      </c>
      <c r="G1088" s="26" t="s">
        <v>5249</v>
      </c>
      <c r="H1088" s="27" t="str">
        <f>IF(G1088="","",INDEX(DM_DOI_TUONG!C:C,MATCH(G1088,DM_DOI_TUONG!B:B,0)))</f>
        <v>Công Ty CP Điện Và Chiếu Sáng Phước Mỹ</v>
      </c>
      <c r="I1088" s="69" t="str">
        <f>IFERROR(INDEX(DM_NGHIEP_VU!D:D,MATCH(J1088&amp;K1088,DM_NGHIEP_VU!G:G,0)),"")</f>
        <v>Xuất kho - xuất bán ghi nhận doanh thu</v>
      </c>
      <c r="J1088" s="29" t="s">
        <v>4492</v>
      </c>
      <c r="K1088" s="29" t="s">
        <v>4977</v>
      </c>
      <c r="L1088" s="26">
        <v>60</v>
      </c>
      <c r="M1088" s="26" t="s">
        <v>4547</v>
      </c>
      <c r="N1088" s="26">
        <v>44800</v>
      </c>
      <c r="O1088" s="7">
        <f t="shared" si="51"/>
        <v>2688000</v>
      </c>
      <c r="P1088" s="52">
        <v>0.1</v>
      </c>
      <c r="Q1088" s="7">
        <f t="shared" si="52"/>
        <v>268800</v>
      </c>
      <c r="R1088" s="7">
        <f t="shared" si="53"/>
        <v>2956800</v>
      </c>
      <c r="S1088" s="23" t="s">
        <v>4641</v>
      </c>
      <c r="T1088" s="23"/>
      <c r="U1088" s="23"/>
      <c r="V1088" s="23"/>
      <c r="W1088" s="74"/>
    </row>
    <row r="1089" spans="1:23" x14ac:dyDescent="0.25">
      <c r="A1089" s="81">
        <v>45299</v>
      </c>
      <c r="B1089" s="6" t="s">
        <v>2710</v>
      </c>
      <c r="C1089" s="100" t="s">
        <v>5498</v>
      </c>
      <c r="D1089" s="21" t="s">
        <v>4555</v>
      </c>
      <c r="E1089" s="23" t="s">
        <v>608</v>
      </c>
      <c r="F1089" s="27" t="str">
        <f>IF(E1089="","",INDEX(DM_HANG_HOA!B:B,MATCH(E1089,DM_HANG_HOA!A:A,0)))</f>
        <v>Kẹp đấu rẽ TA-CDB 86 54G28 - 50mm2</v>
      </c>
      <c r="G1089" s="26" t="s">
        <v>5249</v>
      </c>
      <c r="H1089" s="27" t="str">
        <f>IF(G1089="","",INDEX(DM_DOI_TUONG!C:C,MATCH(G1089,DM_DOI_TUONG!B:B,0)))</f>
        <v>Công Ty CP Điện Và Chiếu Sáng Phước Mỹ</v>
      </c>
      <c r="I1089" s="69" t="str">
        <f>IFERROR(INDEX(DM_NGHIEP_VU!D:D,MATCH(J1089&amp;K1089,DM_NGHIEP_VU!G:G,0)),"")</f>
        <v>Xuất kho - xuất bán ghi nhận doanh thu</v>
      </c>
      <c r="J1089" s="29" t="s">
        <v>4492</v>
      </c>
      <c r="K1089" s="29" t="s">
        <v>4977</v>
      </c>
      <c r="L1089" s="26">
        <v>4</v>
      </c>
      <c r="M1089" s="26" t="s">
        <v>4547</v>
      </c>
      <c r="N1089" s="26">
        <v>240300</v>
      </c>
      <c r="O1089" s="7">
        <f t="shared" si="51"/>
        <v>961200</v>
      </c>
      <c r="P1089" s="52">
        <v>0.1</v>
      </c>
      <c r="Q1089" s="7">
        <f t="shared" si="52"/>
        <v>96120</v>
      </c>
      <c r="R1089" s="7">
        <f t="shared" si="53"/>
        <v>1057320</v>
      </c>
      <c r="S1089" s="23" t="s">
        <v>4641</v>
      </c>
      <c r="T1089" s="23"/>
      <c r="U1089" s="23"/>
      <c r="V1089" s="23"/>
      <c r="W1089" s="74"/>
    </row>
    <row r="1090" spans="1:23" x14ac:dyDescent="0.25">
      <c r="A1090" s="81">
        <v>45299</v>
      </c>
      <c r="B1090" s="6" t="s">
        <v>2710</v>
      </c>
      <c r="C1090" s="100" t="s">
        <v>5498</v>
      </c>
      <c r="D1090" s="21" t="s">
        <v>4555</v>
      </c>
      <c r="E1090" s="23" t="s">
        <v>620</v>
      </c>
      <c r="F1090" s="27" t="str">
        <f>IF(E1090="","",INDEX(DM_HANG_HOA!B:B,MATCH(E1090,DM_HANG_HOA!A:A,0)))</f>
        <v>Kẹp đấu rẽ TA-CDB 86 228G28 - 240mm2</v>
      </c>
      <c r="G1090" s="26" t="s">
        <v>5249</v>
      </c>
      <c r="H1090" s="27" t="str">
        <f>IF(G1090="","",INDEX(DM_DOI_TUONG!C:C,MATCH(G1090,DM_DOI_TUONG!B:B,0)))</f>
        <v>Công Ty CP Điện Và Chiếu Sáng Phước Mỹ</v>
      </c>
      <c r="I1090" s="69" t="str">
        <f>IFERROR(INDEX(DM_NGHIEP_VU!D:D,MATCH(J1090&amp;K1090,DM_NGHIEP_VU!G:G,0)),"")</f>
        <v>Xuất kho - xuất bán ghi nhận doanh thu</v>
      </c>
      <c r="J1090" s="29" t="s">
        <v>4492</v>
      </c>
      <c r="K1090" s="29" t="s">
        <v>4977</v>
      </c>
      <c r="L1090" s="26">
        <v>9</v>
      </c>
      <c r="M1090" s="26" t="s">
        <v>4547</v>
      </c>
      <c r="N1090" s="26">
        <v>393100</v>
      </c>
      <c r="O1090" s="7">
        <f t="shared" si="51"/>
        <v>3537900</v>
      </c>
      <c r="P1090" s="52">
        <v>0.1</v>
      </c>
      <c r="Q1090" s="7">
        <f t="shared" si="52"/>
        <v>353790</v>
      </c>
      <c r="R1090" s="7">
        <f t="shared" si="53"/>
        <v>3891690</v>
      </c>
      <c r="S1090" s="23" t="s">
        <v>4641</v>
      </c>
      <c r="T1090" s="23"/>
      <c r="U1090" s="23"/>
      <c r="V1090" s="23"/>
      <c r="W1090" s="74"/>
    </row>
    <row r="1091" spans="1:23" x14ac:dyDescent="0.25">
      <c r="A1091" s="81">
        <v>45299</v>
      </c>
      <c r="B1091" s="6" t="s">
        <v>2710</v>
      </c>
      <c r="C1091" s="100" t="s">
        <v>5498</v>
      </c>
      <c r="D1091" s="21" t="s">
        <v>4555</v>
      </c>
      <c r="E1091" s="23" t="s">
        <v>2526</v>
      </c>
      <c r="F1091" s="27" t="str">
        <f>IF(E1091="","",INDEX(DM_HANG_HOA!B:B,MATCH(E1091,DM_HANG_HOA!A:A,0)))</f>
        <v>Giáp níu dây bọc ACD2450-BP, dài 1390mm, 24,1 ÷ 28,1mm (185-240mm2)</v>
      </c>
      <c r="G1091" s="26" t="s">
        <v>5249</v>
      </c>
      <c r="H1091" s="27" t="str">
        <f>IF(G1091="","",INDEX(DM_DOI_TUONG!C:C,MATCH(G1091,DM_DOI_TUONG!B:B,0)))</f>
        <v>Công Ty CP Điện Và Chiếu Sáng Phước Mỹ</v>
      </c>
      <c r="I1091" s="69" t="str">
        <f>IFERROR(INDEX(DM_NGHIEP_VU!D:D,MATCH(J1091&amp;K1091,DM_NGHIEP_VU!G:G,0)),"")</f>
        <v>Xuất kho - xuất bán ghi nhận doanh thu</v>
      </c>
      <c r="J1091" s="29" t="s">
        <v>4492</v>
      </c>
      <c r="K1091" s="29" t="s">
        <v>4977</v>
      </c>
      <c r="L1091" s="26">
        <v>37</v>
      </c>
      <c r="M1091" s="26" t="s">
        <v>4547</v>
      </c>
      <c r="N1091" s="26">
        <v>348000</v>
      </c>
      <c r="O1091" s="7">
        <f t="shared" si="51"/>
        <v>12876000</v>
      </c>
      <c r="P1091" s="52">
        <v>0.1</v>
      </c>
      <c r="Q1091" s="7">
        <f t="shared" si="52"/>
        <v>1287600</v>
      </c>
      <c r="R1091" s="7">
        <f t="shared" si="53"/>
        <v>14163600</v>
      </c>
      <c r="S1091" s="23" t="s">
        <v>4641</v>
      </c>
      <c r="T1091" s="23"/>
      <c r="U1091" s="23"/>
      <c r="V1091" s="23"/>
      <c r="W1091" s="74"/>
    </row>
    <row r="1092" spans="1:23" x14ac:dyDescent="0.25">
      <c r="A1092" s="81">
        <v>45300</v>
      </c>
      <c r="B1092" s="6" t="s">
        <v>2710</v>
      </c>
      <c r="C1092" s="100" t="s">
        <v>5499</v>
      </c>
      <c r="D1092" s="21" t="s">
        <v>4555</v>
      </c>
      <c r="E1092" s="23" t="s">
        <v>131</v>
      </c>
      <c r="F1092" s="27" t="str">
        <f>IF(E1092="","",INDEX(DM_HANG_HOA!B:B,MATCH(E1092,DM_HANG_HOA!A:A,0)))</f>
        <v xml:space="preserve">DS 3P- 630A - 24Kv-150 KV BIL, OD, Polymer, 2 phương, lắp trên 1 trụ </v>
      </c>
      <c r="G1092" s="26" t="s">
        <v>5254</v>
      </c>
      <c r="H1092" s="27" t="str">
        <f>IF(G1092="","",INDEX(DM_DOI_TUONG!C:C,MATCH(G1092,DM_DOI_TUONG!B:B,0)))</f>
        <v>Công Ty Trách Nhiệm Hữu Hạn Tâm Tiến</v>
      </c>
      <c r="I1092" s="69" t="str">
        <f>IFERROR(INDEX(DM_NGHIEP_VU!D:D,MATCH(J1092&amp;K1092,DM_NGHIEP_VU!G:G,0)),"")</f>
        <v>Xuất kho - xuất bán ghi nhận doanh thu</v>
      </c>
      <c r="J1092" s="29" t="s">
        <v>4492</v>
      </c>
      <c r="K1092" s="29" t="s">
        <v>4977</v>
      </c>
      <c r="L1092" s="26">
        <v>2</v>
      </c>
      <c r="M1092" s="26" t="s">
        <v>4547</v>
      </c>
      <c r="N1092" s="26">
        <v>12038300</v>
      </c>
      <c r="O1092" s="7">
        <f t="shared" si="51"/>
        <v>24076600</v>
      </c>
      <c r="P1092" s="52">
        <v>0.08</v>
      </c>
      <c r="Q1092" s="7">
        <f t="shared" si="52"/>
        <v>1926128</v>
      </c>
      <c r="R1092" s="7">
        <f t="shared" si="53"/>
        <v>26002728</v>
      </c>
      <c r="S1092" s="23" t="s">
        <v>4642</v>
      </c>
      <c r="T1092" s="23"/>
      <c r="U1092" s="23"/>
      <c r="V1092" s="23"/>
      <c r="W1092" s="74"/>
    </row>
    <row r="1093" spans="1:23" x14ac:dyDescent="0.25">
      <c r="A1093" s="81">
        <v>45300</v>
      </c>
      <c r="B1093" s="6" t="s">
        <v>2710</v>
      </c>
      <c r="C1093" s="100" t="s">
        <v>5499</v>
      </c>
      <c r="D1093" s="21" t="s">
        <v>4555</v>
      </c>
      <c r="E1093" s="23" t="s">
        <v>146</v>
      </c>
      <c r="F1093" s="27" t="str">
        <f>IF(E1093="","",INDEX(DM_HANG_HOA!B:B,MATCH(E1093,DM_HANG_HOA!A:A,0)))</f>
        <v>Bộ sào thao tác  DS 24KV - 35KV ngoài trời, dài 11 mét (boulon nhúng kẽm)</v>
      </c>
      <c r="G1093" s="26" t="s">
        <v>5254</v>
      </c>
      <c r="H1093" s="27" t="str">
        <f>IF(G1093="","",INDEX(DM_DOI_TUONG!C:C,MATCH(G1093,DM_DOI_TUONG!B:B,0)))</f>
        <v>Công Ty Trách Nhiệm Hữu Hạn Tâm Tiến</v>
      </c>
      <c r="I1093" s="69" t="str">
        <f>IFERROR(INDEX(DM_NGHIEP_VU!D:D,MATCH(J1093&amp;K1093,DM_NGHIEP_VU!G:G,0)),"")</f>
        <v>Xuất kho - xuất bán ghi nhận doanh thu</v>
      </c>
      <c r="J1093" s="29" t="s">
        <v>4492</v>
      </c>
      <c r="K1093" s="29" t="s">
        <v>4977</v>
      </c>
      <c r="L1093" s="26">
        <v>2</v>
      </c>
      <c r="M1093" s="26" t="s">
        <v>4547</v>
      </c>
      <c r="N1093" s="26">
        <v>2828300</v>
      </c>
      <c r="O1093" s="7">
        <f t="shared" si="51"/>
        <v>5656600</v>
      </c>
      <c r="P1093" s="52">
        <v>0.08</v>
      </c>
      <c r="Q1093" s="7">
        <f t="shared" si="52"/>
        <v>452528</v>
      </c>
      <c r="R1093" s="7">
        <f t="shared" si="53"/>
        <v>6109128</v>
      </c>
      <c r="S1093" s="23" t="s">
        <v>4642</v>
      </c>
      <c r="T1093" s="23"/>
      <c r="U1093" s="23"/>
      <c r="V1093" s="23"/>
      <c r="W1093" s="74"/>
    </row>
    <row r="1094" spans="1:23" x14ac:dyDescent="0.25">
      <c r="A1094" s="81">
        <v>45300</v>
      </c>
      <c r="B1094" s="6" t="s">
        <v>2710</v>
      </c>
      <c r="C1094" s="100" t="s">
        <v>5499</v>
      </c>
      <c r="D1094" s="21" t="s">
        <v>4555</v>
      </c>
      <c r="E1094" s="23" t="s">
        <v>106</v>
      </c>
      <c r="F1094" s="27" t="str">
        <f>IF(E1094="","",INDEX(DM_HANG_HOA!B:B,MATCH(E1094,DM_HANG_HOA!A:A,0)))</f>
        <v>LTD 800A - 38KV - 120KN (không cosse)</v>
      </c>
      <c r="G1094" s="26" t="s">
        <v>5254</v>
      </c>
      <c r="H1094" s="27" t="str">
        <f>IF(G1094="","",INDEX(DM_DOI_TUONG!C:C,MATCH(G1094,DM_DOI_TUONG!B:B,0)))</f>
        <v>Công Ty Trách Nhiệm Hữu Hạn Tâm Tiến</v>
      </c>
      <c r="I1094" s="69" t="str">
        <f>IFERROR(INDEX(DM_NGHIEP_VU!D:D,MATCH(J1094&amp;K1094,DM_NGHIEP_VU!G:G,0)),"")</f>
        <v>Xuất kho - xuất bán ghi nhận doanh thu</v>
      </c>
      <c r="J1094" s="29" t="s">
        <v>4492</v>
      </c>
      <c r="K1094" s="29" t="s">
        <v>4977</v>
      </c>
      <c r="L1094" s="26">
        <v>12</v>
      </c>
      <c r="M1094" s="26" t="s">
        <v>4547</v>
      </c>
      <c r="N1094" s="26">
        <v>2421900</v>
      </c>
      <c r="O1094" s="7">
        <f t="shared" si="51"/>
        <v>29062800</v>
      </c>
      <c r="P1094" s="52">
        <v>0.08</v>
      </c>
      <c r="Q1094" s="7">
        <f t="shared" si="52"/>
        <v>2325024</v>
      </c>
      <c r="R1094" s="7">
        <f t="shared" si="53"/>
        <v>31387824</v>
      </c>
      <c r="S1094" s="23" t="s">
        <v>4642</v>
      </c>
      <c r="T1094" s="23"/>
      <c r="U1094" s="23"/>
      <c r="V1094" s="23"/>
      <c r="W1094" s="74"/>
    </row>
    <row r="1095" spans="1:23" x14ac:dyDescent="0.25">
      <c r="A1095" s="81">
        <v>45300</v>
      </c>
      <c r="B1095" s="6" t="s">
        <v>2710</v>
      </c>
      <c r="C1095" s="100" t="s">
        <v>5499</v>
      </c>
      <c r="D1095" s="21" t="s">
        <v>4555</v>
      </c>
      <c r="E1095" s="23" t="s">
        <v>199</v>
      </c>
      <c r="F1095" s="27" t="str">
        <f>IF(E1095="","",INDEX(DM_HANG_HOA!B:B,MATCH(E1095,DM_HANG_HOA!A:A,0)))</f>
        <v>Pin post/Line post 24Kv- 680, Polymer có kẹp (không ty)</v>
      </c>
      <c r="G1095" s="26" t="s">
        <v>5254</v>
      </c>
      <c r="H1095" s="27" t="str">
        <f>IF(G1095="","",INDEX(DM_DOI_TUONG!C:C,MATCH(G1095,DM_DOI_TUONG!B:B,0)))</f>
        <v>Công Ty Trách Nhiệm Hữu Hạn Tâm Tiến</v>
      </c>
      <c r="I1095" s="69" t="str">
        <f>IFERROR(INDEX(DM_NGHIEP_VU!D:D,MATCH(J1095&amp;K1095,DM_NGHIEP_VU!G:G,0)),"")</f>
        <v>Xuất kho - xuất bán ghi nhận doanh thu</v>
      </c>
      <c r="J1095" s="29" t="s">
        <v>4492</v>
      </c>
      <c r="K1095" s="29" t="s">
        <v>4977</v>
      </c>
      <c r="L1095" s="26">
        <v>150</v>
      </c>
      <c r="M1095" s="26" t="s">
        <v>4547</v>
      </c>
      <c r="N1095" s="26">
        <v>300300</v>
      </c>
      <c r="O1095" s="7">
        <f t="shared" si="51"/>
        <v>45045000</v>
      </c>
      <c r="P1095" s="52">
        <v>0.08</v>
      </c>
      <c r="Q1095" s="7">
        <f t="shared" si="52"/>
        <v>3603600</v>
      </c>
      <c r="R1095" s="7">
        <f t="shared" si="53"/>
        <v>48648600</v>
      </c>
      <c r="S1095" s="23" t="s">
        <v>4642</v>
      </c>
      <c r="T1095" s="23"/>
      <c r="U1095" s="23"/>
      <c r="V1095" s="23"/>
      <c r="W1095" s="74"/>
    </row>
    <row r="1096" spans="1:23" x14ac:dyDescent="0.25">
      <c r="A1096" s="81">
        <v>45300</v>
      </c>
      <c r="B1096" s="6" t="s">
        <v>2710</v>
      </c>
      <c r="C1096" s="100" t="s">
        <v>5499</v>
      </c>
      <c r="D1096" s="21" t="s">
        <v>4555</v>
      </c>
      <c r="E1096" s="23" t="s">
        <v>3502</v>
      </c>
      <c r="F1096" s="27" t="str">
        <f>IF(E1096="","",INDEX(DM_HANG_HOA!B:B,MATCH(E1096,DM_HANG_HOA!A:A,0)))</f>
        <v>Boulon inox 8 x 50 ( boulon các loại )</v>
      </c>
      <c r="G1096" s="26" t="s">
        <v>5254</v>
      </c>
      <c r="H1096" s="27" t="str">
        <f>IF(G1096="","",INDEX(DM_DOI_TUONG!C:C,MATCH(G1096,DM_DOI_TUONG!B:B,0)))</f>
        <v>Công Ty Trách Nhiệm Hữu Hạn Tâm Tiến</v>
      </c>
      <c r="I1096" s="69" t="str">
        <f>IFERROR(INDEX(DM_NGHIEP_VU!D:D,MATCH(J1096&amp;K1096,DM_NGHIEP_VU!G:G,0)),"")</f>
        <v>Xuất kho - xuất bán ghi nhận doanh thu</v>
      </c>
      <c r="J1096" s="29" t="s">
        <v>4492</v>
      </c>
      <c r="K1096" s="29" t="s">
        <v>4977</v>
      </c>
      <c r="L1096" s="26">
        <v>600</v>
      </c>
      <c r="M1096" s="26" t="s">
        <v>4547</v>
      </c>
      <c r="N1096" s="26">
        <v>0</v>
      </c>
      <c r="O1096" s="7">
        <f t="shared" si="51"/>
        <v>0</v>
      </c>
      <c r="P1096" s="52">
        <v>0.08</v>
      </c>
      <c r="Q1096" s="7">
        <f t="shared" si="52"/>
        <v>0</v>
      </c>
      <c r="R1096" s="7">
        <f t="shared" si="53"/>
        <v>0</v>
      </c>
      <c r="S1096" s="23" t="s">
        <v>4642</v>
      </c>
      <c r="T1096" s="23"/>
      <c r="U1096" s="23"/>
      <c r="V1096" s="23"/>
      <c r="W1096" s="74"/>
    </row>
    <row r="1097" spans="1:23" x14ac:dyDescent="0.25">
      <c r="A1097" s="81">
        <v>45300</v>
      </c>
      <c r="B1097" s="6" t="s">
        <v>2710</v>
      </c>
      <c r="C1097" s="100" t="s">
        <v>5499</v>
      </c>
      <c r="D1097" s="21" t="s">
        <v>4555</v>
      </c>
      <c r="E1097" s="23" t="s">
        <v>672</v>
      </c>
      <c r="F1097" s="27" t="str">
        <f>IF(E1097="","",INDEX(DM_HANG_HOA!B:B,MATCH(E1097,DM_HANG_HOA!A:A,0)))</f>
        <v>Ống nối MJPT 150 - 150</v>
      </c>
      <c r="G1097" s="26" t="s">
        <v>5254</v>
      </c>
      <c r="H1097" s="27" t="str">
        <f>IF(G1097="","",INDEX(DM_DOI_TUONG!C:C,MATCH(G1097,DM_DOI_TUONG!B:B,0)))</f>
        <v>Công Ty Trách Nhiệm Hữu Hạn Tâm Tiến</v>
      </c>
      <c r="I1097" s="69" t="str">
        <f>IFERROR(INDEX(DM_NGHIEP_VU!D:D,MATCH(J1097&amp;K1097,DM_NGHIEP_VU!G:G,0)),"")</f>
        <v>Xuất kho - xuất bán ghi nhận doanh thu</v>
      </c>
      <c r="J1097" s="29" t="s">
        <v>4492</v>
      </c>
      <c r="K1097" s="29" t="s">
        <v>4977</v>
      </c>
      <c r="L1097" s="26">
        <v>150</v>
      </c>
      <c r="M1097" s="26" t="s">
        <v>4547</v>
      </c>
      <c r="N1097" s="26">
        <v>30500</v>
      </c>
      <c r="O1097" s="7">
        <f t="shared" si="51"/>
        <v>4575000</v>
      </c>
      <c r="P1097" s="52">
        <v>0.08</v>
      </c>
      <c r="Q1097" s="7">
        <f t="shared" si="52"/>
        <v>366000</v>
      </c>
      <c r="R1097" s="7">
        <f t="shared" si="53"/>
        <v>4941000</v>
      </c>
      <c r="S1097" s="23" t="s">
        <v>4642</v>
      </c>
      <c r="T1097" s="23"/>
      <c r="U1097" s="23"/>
      <c r="V1097" s="23"/>
      <c r="W1097" s="74"/>
    </row>
    <row r="1098" spans="1:23" x14ac:dyDescent="0.25">
      <c r="A1098" s="81">
        <v>45300</v>
      </c>
      <c r="B1098" s="6" t="s">
        <v>2710</v>
      </c>
      <c r="C1098" s="100" t="s">
        <v>5499</v>
      </c>
      <c r="D1098" s="21" t="s">
        <v>4555</v>
      </c>
      <c r="E1098" s="23" t="s">
        <v>1049</v>
      </c>
      <c r="F1098" s="27" t="str">
        <f>IF(E1098="","",INDEX(DM_HANG_HOA!B:B,MATCH(E1098,DM_HANG_HOA!A:A,0)))</f>
        <v>Nắp chụp cách điện kẹp quai màu xanh</v>
      </c>
      <c r="G1098" s="26" t="s">
        <v>5254</v>
      </c>
      <c r="H1098" s="27" t="str">
        <f>IF(G1098="","",INDEX(DM_DOI_TUONG!C:C,MATCH(G1098,DM_DOI_TUONG!B:B,0)))</f>
        <v>Công Ty Trách Nhiệm Hữu Hạn Tâm Tiến</v>
      </c>
      <c r="I1098" s="69" t="str">
        <f>IFERROR(INDEX(DM_NGHIEP_VU!D:D,MATCH(J1098&amp;K1098,DM_NGHIEP_VU!G:G,0)),"")</f>
        <v>Xuất kho - xuất bán ghi nhận doanh thu</v>
      </c>
      <c r="J1098" s="29" t="s">
        <v>4492</v>
      </c>
      <c r="K1098" s="29" t="s">
        <v>4977</v>
      </c>
      <c r="L1098" s="26">
        <v>10</v>
      </c>
      <c r="M1098" s="26" t="s">
        <v>4547</v>
      </c>
      <c r="N1098" s="26">
        <v>131400</v>
      </c>
      <c r="O1098" s="7">
        <f t="shared" si="51"/>
        <v>1314000</v>
      </c>
      <c r="P1098" s="52">
        <v>0.08</v>
      </c>
      <c r="Q1098" s="7">
        <f t="shared" si="52"/>
        <v>105120</v>
      </c>
      <c r="R1098" s="7">
        <f t="shared" si="53"/>
        <v>1419120</v>
      </c>
      <c r="S1098" s="23" t="s">
        <v>4642</v>
      </c>
      <c r="T1098" s="23"/>
      <c r="U1098" s="23"/>
      <c r="V1098" s="23"/>
      <c r="W1098" s="74"/>
    </row>
    <row r="1099" spans="1:23" x14ac:dyDescent="0.25">
      <c r="A1099" s="81">
        <v>45300</v>
      </c>
      <c r="B1099" s="6" t="s">
        <v>2710</v>
      </c>
      <c r="C1099" s="100" t="s">
        <v>5499</v>
      </c>
      <c r="D1099" s="21" t="s">
        <v>4555</v>
      </c>
      <c r="E1099" s="23" t="s">
        <v>1051</v>
      </c>
      <c r="F1099" s="27" t="str">
        <f>IF(E1099="","",INDEX(DM_HANG_HOA!B:B,MATCH(E1099,DM_HANG_HOA!A:A,0)))</f>
        <v>Nắp chụp cách điện kẹp quai màu đỏ</v>
      </c>
      <c r="G1099" s="26" t="s">
        <v>5254</v>
      </c>
      <c r="H1099" s="27" t="str">
        <f>IF(G1099="","",INDEX(DM_DOI_TUONG!C:C,MATCH(G1099,DM_DOI_TUONG!B:B,0)))</f>
        <v>Công Ty Trách Nhiệm Hữu Hạn Tâm Tiến</v>
      </c>
      <c r="I1099" s="69" t="str">
        <f>IFERROR(INDEX(DM_NGHIEP_VU!D:D,MATCH(J1099&amp;K1099,DM_NGHIEP_VU!G:G,0)),"")</f>
        <v>Xuất kho - xuất bán ghi nhận doanh thu</v>
      </c>
      <c r="J1099" s="29" t="s">
        <v>4492</v>
      </c>
      <c r="K1099" s="29" t="s">
        <v>4977</v>
      </c>
      <c r="L1099" s="26">
        <v>10</v>
      </c>
      <c r="M1099" s="26" t="s">
        <v>4547</v>
      </c>
      <c r="N1099" s="26">
        <v>131400</v>
      </c>
      <c r="O1099" s="7">
        <f t="shared" si="51"/>
        <v>1314000</v>
      </c>
      <c r="P1099" s="52">
        <v>0.08</v>
      </c>
      <c r="Q1099" s="7">
        <f t="shared" si="52"/>
        <v>105120</v>
      </c>
      <c r="R1099" s="7">
        <f t="shared" si="53"/>
        <v>1419120</v>
      </c>
      <c r="S1099" s="23" t="s">
        <v>4642</v>
      </c>
      <c r="T1099" s="23"/>
      <c r="U1099" s="23"/>
      <c r="V1099" s="23"/>
      <c r="W1099" s="74"/>
    </row>
    <row r="1100" spans="1:23" x14ac:dyDescent="0.25">
      <c r="A1100" s="81">
        <v>45300</v>
      </c>
      <c r="B1100" s="6" t="s">
        <v>2710</v>
      </c>
      <c r="C1100" s="100" t="s">
        <v>5499</v>
      </c>
      <c r="D1100" s="21" t="s">
        <v>4555</v>
      </c>
      <c r="E1100" s="23" t="s">
        <v>1053</v>
      </c>
      <c r="F1100" s="27" t="str">
        <f>IF(E1100="","",INDEX(DM_HANG_HOA!B:B,MATCH(E1100,DM_HANG_HOA!A:A,0)))</f>
        <v>Nắp chụp cách điện kẹp quai màu vàng</v>
      </c>
      <c r="G1100" s="26" t="s">
        <v>5254</v>
      </c>
      <c r="H1100" s="27" t="str">
        <f>IF(G1100="","",INDEX(DM_DOI_TUONG!C:C,MATCH(G1100,DM_DOI_TUONG!B:B,0)))</f>
        <v>Công Ty Trách Nhiệm Hữu Hạn Tâm Tiến</v>
      </c>
      <c r="I1100" s="69" t="str">
        <f>IFERROR(INDEX(DM_NGHIEP_VU!D:D,MATCH(J1100&amp;K1100,DM_NGHIEP_VU!G:G,0)),"")</f>
        <v>Xuất kho - xuất bán ghi nhận doanh thu</v>
      </c>
      <c r="J1100" s="29" t="s">
        <v>4492</v>
      </c>
      <c r="K1100" s="29" t="s">
        <v>4977</v>
      </c>
      <c r="L1100" s="26">
        <v>10</v>
      </c>
      <c r="M1100" s="26" t="s">
        <v>4547</v>
      </c>
      <c r="N1100" s="26">
        <v>131400</v>
      </c>
      <c r="O1100" s="7">
        <f t="shared" si="51"/>
        <v>1314000</v>
      </c>
      <c r="P1100" s="52">
        <v>0.08</v>
      </c>
      <c r="Q1100" s="7">
        <f t="shared" si="52"/>
        <v>105120</v>
      </c>
      <c r="R1100" s="7">
        <f t="shared" si="53"/>
        <v>1419120</v>
      </c>
      <c r="S1100" s="23" t="s">
        <v>4642</v>
      </c>
      <c r="T1100" s="23"/>
      <c r="U1100" s="23"/>
      <c r="V1100" s="23"/>
      <c r="W1100" s="74"/>
    </row>
    <row r="1101" spans="1:23" x14ac:dyDescent="0.25">
      <c r="A1101" s="81">
        <v>45300</v>
      </c>
      <c r="B1101" s="6" t="s">
        <v>2710</v>
      </c>
      <c r="C1101" s="100" t="s">
        <v>5499</v>
      </c>
      <c r="D1101" s="21" t="s">
        <v>4555</v>
      </c>
      <c r="E1101" s="23" t="s">
        <v>1007</v>
      </c>
      <c r="F1101" s="27" t="str">
        <f>IF(E1101="","",INDEX(DM_HANG_HOA!B:B,MATCH(E1101,DM_HANG_HOA!A:A,0)))</f>
        <v>Nắp chụp MBT F145 màu xanh</v>
      </c>
      <c r="G1101" s="26" t="s">
        <v>5254</v>
      </c>
      <c r="H1101" s="27" t="str">
        <f>IF(G1101="","",INDEX(DM_DOI_TUONG!C:C,MATCH(G1101,DM_DOI_TUONG!B:B,0)))</f>
        <v>Công Ty Trách Nhiệm Hữu Hạn Tâm Tiến</v>
      </c>
      <c r="I1101" s="69" t="str">
        <f>IFERROR(INDEX(DM_NGHIEP_VU!D:D,MATCH(J1101&amp;K1101,DM_NGHIEP_VU!G:G,0)),"")</f>
        <v>Xuất kho - xuất bán ghi nhận doanh thu</v>
      </c>
      <c r="J1101" s="29" t="s">
        <v>4492</v>
      </c>
      <c r="K1101" s="29" t="s">
        <v>4977</v>
      </c>
      <c r="L1101" s="26">
        <v>10</v>
      </c>
      <c r="M1101" s="26" t="s">
        <v>4547</v>
      </c>
      <c r="N1101" s="26">
        <v>55800</v>
      </c>
      <c r="O1101" s="7">
        <f t="shared" si="51"/>
        <v>558000</v>
      </c>
      <c r="P1101" s="52">
        <v>0.08</v>
      </c>
      <c r="Q1101" s="7">
        <f t="shared" si="52"/>
        <v>44640</v>
      </c>
      <c r="R1101" s="7">
        <f t="shared" si="53"/>
        <v>602640</v>
      </c>
      <c r="S1101" s="23" t="s">
        <v>4642</v>
      </c>
      <c r="T1101" s="23"/>
      <c r="U1101" s="23"/>
      <c r="V1101" s="23"/>
      <c r="W1101" s="74"/>
    </row>
    <row r="1102" spans="1:23" x14ac:dyDescent="0.25">
      <c r="A1102" s="81">
        <v>45300</v>
      </c>
      <c r="B1102" s="6" t="s">
        <v>2710</v>
      </c>
      <c r="C1102" s="100" t="s">
        <v>5499</v>
      </c>
      <c r="D1102" s="21" t="s">
        <v>4555</v>
      </c>
      <c r="E1102" s="23" t="s">
        <v>1009</v>
      </c>
      <c r="F1102" s="27" t="str">
        <f>IF(E1102="","",INDEX(DM_HANG_HOA!B:B,MATCH(E1102,DM_HANG_HOA!A:A,0)))</f>
        <v xml:space="preserve">Nắp chụp MBT F145 màu đỏ </v>
      </c>
      <c r="G1102" s="26" t="s">
        <v>5254</v>
      </c>
      <c r="H1102" s="27" t="str">
        <f>IF(G1102="","",INDEX(DM_DOI_TUONG!C:C,MATCH(G1102,DM_DOI_TUONG!B:B,0)))</f>
        <v>Công Ty Trách Nhiệm Hữu Hạn Tâm Tiến</v>
      </c>
      <c r="I1102" s="69" t="str">
        <f>IFERROR(INDEX(DM_NGHIEP_VU!D:D,MATCH(J1102&amp;K1102,DM_NGHIEP_VU!G:G,0)),"")</f>
        <v>Xuất kho - xuất bán ghi nhận doanh thu</v>
      </c>
      <c r="J1102" s="29" t="s">
        <v>4492</v>
      </c>
      <c r="K1102" s="29" t="s">
        <v>4977</v>
      </c>
      <c r="L1102" s="26">
        <v>10</v>
      </c>
      <c r="M1102" s="26" t="s">
        <v>4547</v>
      </c>
      <c r="N1102" s="26">
        <v>55800</v>
      </c>
      <c r="O1102" s="7">
        <f t="shared" si="51"/>
        <v>558000</v>
      </c>
      <c r="P1102" s="52">
        <v>0.08</v>
      </c>
      <c r="Q1102" s="7">
        <f t="shared" si="52"/>
        <v>44640</v>
      </c>
      <c r="R1102" s="7">
        <f t="shared" si="53"/>
        <v>602640</v>
      </c>
      <c r="S1102" s="23" t="s">
        <v>4642</v>
      </c>
      <c r="T1102" s="23"/>
      <c r="U1102" s="23"/>
      <c r="V1102" s="23"/>
      <c r="W1102" s="74"/>
    </row>
    <row r="1103" spans="1:23" x14ac:dyDescent="0.25">
      <c r="A1103" s="81">
        <v>45300</v>
      </c>
      <c r="B1103" s="6" t="s">
        <v>2710</v>
      </c>
      <c r="C1103" s="100" t="s">
        <v>5499</v>
      </c>
      <c r="D1103" s="21" t="s">
        <v>4555</v>
      </c>
      <c r="E1103" s="23" t="s">
        <v>1011</v>
      </c>
      <c r="F1103" s="27" t="str">
        <f>IF(E1103="","",INDEX(DM_HANG_HOA!B:B,MATCH(E1103,DM_HANG_HOA!A:A,0)))</f>
        <v>Nắp chụp MBT F145 màu vàng</v>
      </c>
      <c r="G1103" s="26" t="s">
        <v>5254</v>
      </c>
      <c r="H1103" s="27" t="str">
        <f>IF(G1103="","",INDEX(DM_DOI_TUONG!C:C,MATCH(G1103,DM_DOI_TUONG!B:B,0)))</f>
        <v>Công Ty Trách Nhiệm Hữu Hạn Tâm Tiến</v>
      </c>
      <c r="I1103" s="69" t="str">
        <f>IFERROR(INDEX(DM_NGHIEP_VU!D:D,MATCH(J1103&amp;K1103,DM_NGHIEP_VU!G:G,0)),"")</f>
        <v>Xuất kho - xuất bán ghi nhận doanh thu</v>
      </c>
      <c r="J1103" s="29" t="s">
        <v>4492</v>
      </c>
      <c r="K1103" s="29" t="s">
        <v>4977</v>
      </c>
      <c r="L1103" s="26">
        <v>10</v>
      </c>
      <c r="M1103" s="26" t="s">
        <v>4547</v>
      </c>
      <c r="N1103" s="26">
        <v>55800</v>
      </c>
      <c r="O1103" s="7">
        <f t="shared" si="51"/>
        <v>558000</v>
      </c>
      <c r="P1103" s="52">
        <v>0.08</v>
      </c>
      <c r="Q1103" s="7">
        <f t="shared" si="52"/>
        <v>44640</v>
      </c>
      <c r="R1103" s="7">
        <f t="shared" si="53"/>
        <v>602640</v>
      </c>
      <c r="S1103" s="23" t="s">
        <v>4642</v>
      </c>
      <c r="T1103" s="23"/>
      <c r="U1103" s="23"/>
      <c r="V1103" s="23"/>
      <c r="W1103" s="74"/>
    </row>
    <row r="1104" spans="1:23" x14ac:dyDescent="0.25">
      <c r="A1104" s="81">
        <v>45300</v>
      </c>
      <c r="B1104" s="6" t="s">
        <v>2710</v>
      </c>
      <c r="C1104" s="100" t="s">
        <v>5500</v>
      </c>
      <c r="D1104" s="21" t="s">
        <v>4555</v>
      </c>
      <c r="E1104" s="23" t="s">
        <v>114</v>
      </c>
      <c r="F1104" s="27" t="str">
        <f>IF(E1104="","",INDEX(DM_HANG_HOA!B:B,MATCH(E1104,DM_HANG_HOA!A:A,0)))</f>
        <v xml:space="preserve">Cosse nhôm LTD </v>
      </c>
      <c r="G1104" s="26" t="s">
        <v>5254</v>
      </c>
      <c r="H1104" s="27" t="str">
        <f>IF(G1104="","",INDEX(DM_DOI_TUONG!C:C,MATCH(G1104,DM_DOI_TUONG!B:B,0)))</f>
        <v>Công Ty Trách Nhiệm Hữu Hạn Tâm Tiến</v>
      </c>
      <c r="I1104" s="69" t="str">
        <f>IFERROR(INDEX(DM_NGHIEP_VU!D:D,MATCH(J1104&amp;K1104,DM_NGHIEP_VU!G:G,0)),"")</f>
        <v>Xuất kho - xuất bán ghi nhận doanh thu</v>
      </c>
      <c r="J1104" s="29" t="s">
        <v>4492</v>
      </c>
      <c r="K1104" s="29" t="s">
        <v>4977</v>
      </c>
      <c r="L1104" s="26">
        <v>24</v>
      </c>
      <c r="M1104" s="26" t="s">
        <v>4547</v>
      </c>
      <c r="N1104" s="26">
        <v>136000</v>
      </c>
      <c r="O1104" s="7">
        <f t="shared" si="51"/>
        <v>3264000</v>
      </c>
      <c r="P1104" s="52">
        <v>0.1</v>
      </c>
      <c r="Q1104" s="7">
        <f t="shared" si="52"/>
        <v>326400</v>
      </c>
      <c r="R1104" s="7">
        <f t="shared" si="53"/>
        <v>3590400</v>
      </c>
      <c r="S1104" s="23" t="s">
        <v>4643</v>
      </c>
      <c r="T1104" s="23"/>
      <c r="U1104" s="23"/>
      <c r="V1104" s="23"/>
      <c r="W1104" s="74"/>
    </row>
    <row r="1105" spans="1:23" x14ac:dyDescent="0.25">
      <c r="A1105" s="81">
        <v>45300</v>
      </c>
      <c r="B1105" s="6" t="s">
        <v>2710</v>
      </c>
      <c r="C1105" s="100" t="s">
        <v>5500</v>
      </c>
      <c r="D1105" s="21" t="s">
        <v>4555</v>
      </c>
      <c r="E1105" s="23" t="s">
        <v>203</v>
      </c>
      <c r="F1105" s="27" t="str">
        <f>IF(E1105="","",INDEX(DM_HANG_HOA!B:B,MATCH(E1105,DM_HANG_HOA!A:A,0)))</f>
        <v>Ty Pin post/Line post 24Kv- 35Kv, M20 dài 180mm</v>
      </c>
      <c r="G1105" s="26" t="s">
        <v>5254</v>
      </c>
      <c r="H1105" s="27" t="str">
        <f>IF(G1105="","",INDEX(DM_DOI_TUONG!C:C,MATCH(G1105,DM_DOI_TUONG!B:B,0)))</f>
        <v>Công Ty Trách Nhiệm Hữu Hạn Tâm Tiến</v>
      </c>
      <c r="I1105" s="69" t="str">
        <f>IFERROR(INDEX(DM_NGHIEP_VU!D:D,MATCH(J1105&amp;K1105,DM_NGHIEP_VU!G:G,0)),"")</f>
        <v>Xuất kho - xuất bán ghi nhận doanh thu</v>
      </c>
      <c r="J1105" s="29" t="s">
        <v>4492</v>
      </c>
      <c r="K1105" s="29" t="s">
        <v>4977</v>
      </c>
      <c r="L1105" s="26">
        <v>150</v>
      </c>
      <c r="M1105" s="26" t="s">
        <v>4547</v>
      </c>
      <c r="N1105" s="26">
        <v>51800</v>
      </c>
      <c r="O1105" s="7">
        <f t="shared" si="51"/>
        <v>7770000</v>
      </c>
      <c r="P1105" s="52">
        <v>0.1</v>
      </c>
      <c r="Q1105" s="7">
        <f t="shared" si="52"/>
        <v>777000</v>
      </c>
      <c r="R1105" s="7">
        <f t="shared" si="53"/>
        <v>8547000</v>
      </c>
      <c r="S1105" s="23" t="s">
        <v>4643</v>
      </c>
      <c r="T1105" s="23"/>
      <c r="U1105" s="23"/>
      <c r="V1105" s="23"/>
      <c r="W1105" s="74"/>
    </row>
    <row r="1106" spans="1:23" x14ac:dyDescent="0.25">
      <c r="A1106" s="81">
        <v>45300</v>
      </c>
      <c r="B1106" s="6" t="s">
        <v>2710</v>
      </c>
      <c r="C1106" s="100" t="s">
        <v>5500</v>
      </c>
      <c r="D1106" s="21" t="s">
        <v>4555</v>
      </c>
      <c r="E1106" s="23" t="s">
        <v>1169</v>
      </c>
      <c r="F1106" s="27" t="str">
        <f>IF(E1106="","",INDEX(DM_HANG_HOA!B:B,MATCH(E1106,DM_HANG_HOA!A:A,0)))</f>
        <v>Cosse ép Cu-Al  240mm2-2N-TA dài 160mm chiều dài ép dây 58mm</v>
      </c>
      <c r="G1106" s="26" t="s">
        <v>5254</v>
      </c>
      <c r="H1106" s="27" t="str">
        <f>IF(G1106="","",INDEX(DM_DOI_TUONG!C:C,MATCH(G1106,DM_DOI_TUONG!B:B,0)))</f>
        <v>Công Ty Trách Nhiệm Hữu Hạn Tâm Tiến</v>
      </c>
      <c r="I1106" s="69" t="str">
        <f>IFERROR(INDEX(DM_NGHIEP_VU!D:D,MATCH(J1106&amp;K1106,DM_NGHIEP_VU!G:G,0)),"")</f>
        <v>Xuất kho - xuất bán ghi nhận doanh thu</v>
      </c>
      <c r="J1106" s="29" t="s">
        <v>4492</v>
      </c>
      <c r="K1106" s="29" t="s">
        <v>4977</v>
      </c>
      <c r="L1106" s="26">
        <v>80</v>
      </c>
      <c r="M1106" s="26" t="s">
        <v>4547</v>
      </c>
      <c r="N1106" s="26">
        <v>203100</v>
      </c>
      <c r="O1106" s="7">
        <f t="shared" si="51"/>
        <v>16248000</v>
      </c>
      <c r="P1106" s="52">
        <v>0.1</v>
      </c>
      <c r="Q1106" s="7">
        <f t="shared" si="52"/>
        <v>1624800</v>
      </c>
      <c r="R1106" s="7">
        <f t="shared" si="53"/>
        <v>17872800</v>
      </c>
      <c r="S1106" s="23" t="s">
        <v>4643</v>
      </c>
      <c r="T1106" s="23"/>
      <c r="U1106" s="23"/>
      <c r="V1106" s="23"/>
      <c r="W1106" s="74"/>
    </row>
    <row r="1107" spans="1:23" x14ac:dyDescent="0.25">
      <c r="A1107" s="81">
        <v>45300</v>
      </c>
      <c r="B1107" s="6" t="s">
        <v>2710</v>
      </c>
      <c r="C1107" s="100" t="s">
        <v>5500</v>
      </c>
      <c r="D1107" s="21" t="s">
        <v>4555</v>
      </c>
      <c r="E1107" s="23" t="s">
        <v>1340</v>
      </c>
      <c r="F1107" s="27" t="str">
        <f>IF(E1107="","",INDEX(DM_HANG_HOA!B:B,MATCH(E1107,DM_HANG_HOA!A:A,0)))</f>
        <v>Kẹp quai dạng ép 150-240</v>
      </c>
      <c r="G1107" s="26" t="s">
        <v>5254</v>
      </c>
      <c r="H1107" s="27" t="str">
        <f>IF(G1107="","",INDEX(DM_DOI_TUONG!C:C,MATCH(G1107,DM_DOI_TUONG!B:B,0)))</f>
        <v>Công Ty Trách Nhiệm Hữu Hạn Tâm Tiến</v>
      </c>
      <c r="I1107" s="69" t="str">
        <f>IFERROR(INDEX(DM_NGHIEP_VU!D:D,MATCH(J1107&amp;K1107,DM_NGHIEP_VU!G:G,0)),"")</f>
        <v>Xuất kho - xuất bán ghi nhận doanh thu</v>
      </c>
      <c r="J1107" s="29" t="s">
        <v>4492</v>
      </c>
      <c r="K1107" s="29" t="s">
        <v>4977</v>
      </c>
      <c r="L1107" s="26">
        <v>23</v>
      </c>
      <c r="M1107" s="26" t="s">
        <v>4547</v>
      </c>
      <c r="N1107" s="26">
        <v>152300</v>
      </c>
      <c r="O1107" s="7">
        <f t="shared" si="51"/>
        <v>3502900</v>
      </c>
      <c r="P1107" s="52">
        <v>0.1</v>
      </c>
      <c r="Q1107" s="7">
        <f t="shared" si="52"/>
        <v>350290</v>
      </c>
      <c r="R1107" s="7">
        <f t="shared" si="53"/>
        <v>3853190</v>
      </c>
      <c r="S1107" s="23" t="s">
        <v>4643</v>
      </c>
      <c r="T1107" s="23"/>
      <c r="U1107" s="23"/>
      <c r="V1107" s="23"/>
      <c r="W1107" s="74"/>
    </row>
    <row r="1108" spans="1:23" x14ac:dyDescent="0.25">
      <c r="A1108" s="81">
        <v>45300</v>
      </c>
      <c r="B1108" s="6" t="s">
        <v>2710</v>
      </c>
      <c r="C1108" s="100" t="s">
        <v>5501</v>
      </c>
      <c r="D1108" s="21" t="s">
        <v>4555</v>
      </c>
      <c r="E1108" s="23" t="s">
        <v>1386</v>
      </c>
      <c r="F1108" s="27" t="str">
        <f>IF(E1108="","",INDEX(DM_HANG_HOA!B:B,MATCH(E1108,DM_HANG_HOA!A:A,0)))</f>
        <v>Cosse ép Cu 120mm2-N dài 86mm chiều dài ép dây 42mm</v>
      </c>
      <c r="G1108" s="26" t="s">
        <v>5247</v>
      </c>
      <c r="H1108" s="27" t="str">
        <f>IF(G1108="","",INDEX(DM_DOI_TUONG!C:C,MATCH(G1108,DM_DOI_TUONG!B:B,0)))</f>
        <v>Công ty TNHH Xây lắp 168</v>
      </c>
      <c r="I1108" s="69" t="str">
        <f>IFERROR(INDEX(DM_NGHIEP_VU!D:D,MATCH(J1108&amp;K1108,DM_NGHIEP_VU!G:G,0)),"")</f>
        <v>Xuất kho - xuất bán ghi nhận doanh thu</v>
      </c>
      <c r="J1108" s="29" t="s">
        <v>4492</v>
      </c>
      <c r="K1108" s="29" t="s">
        <v>4977</v>
      </c>
      <c r="L1108" s="26">
        <v>100</v>
      </c>
      <c r="M1108" s="26" t="s">
        <v>4547</v>
      </c>
      <c r="N1108" s="26">
        <v>65700</v>
      </c>
      <c r="O1108" s="7">
        <f t="shared" si="51"/>
        <v>6570000</v>
      </c>
      <c r="P1108" s="52">
        <v>0.1</v>
      </c>
      <c r="Q1108" s="7">
        <f t="shared" si="52"/>
        <v>657000</v>
      </c>
      <c r="R1108" s="7">
        <f t="shared" si="53"/>
        <v>7227000</v>
      </c>
      <c r="S1108" s="23" t="s">
        <v>4644</v>
      </c>
      <c r="T1108" s="23"/>
      <c r="U1108" s="23"/>
      <c r="V1108" s="23"/>
      <c r="W1108" s="74"/>
    </row>
    <row r="1109" spans="1:23" x14ac:dyDescent="0.25">
      <c r="A1109" s="81">
        <v>45300</v>
      </c>
      <c r="B1109" s="6" t="s">
        <v>2710</v>
      </c>
      <c r="C1109" s="100" t="s">
        <v>5501</v>
      </c>
      <c r="D1109" s="21" t="s">
        <v>4555</v>
      </c>
      <c r="E1109" s="23" t="s">
        <v>1390</v>
      </c>
      <c r="F1109" s="27" t="str">
        <f>IF(E1109="","",INDEX(DM_HANG_HOA!B:B,MATCH(E1109,DM_HANG_HOA!A:A,0)))</f>
        <v>Cosse ép Cu 150mm2-N dài 101mm chiều dài ép dây 52mm</v>
      </c>
      <c r="G1109" s="26" t="s">
        <v>5247</v>
      </c>
      <c r="H1109" s="27" t="str">
        <f>IF(G1109="","",INDEX(DM_DOI_TUONG!C:C,MATCH(G1109,DM_DOI_TUONG!B:B,0)))</f>
        <v>Công ty TNHH Xây lắp 168</v>
      </c>
      <c r="I1109" s="69" t="str">
        <f>IFERROR(INDEX(DM_NGHIEP_VU!D:D,MATCH(J1109&amp;K1109,DM_NGHIEP_VU!G:G,0)),"")</f>
        <v>Xuất kho - xuất bán ghi nhận doanh thu</v>
      </c>
      <c r="J1109" s="29" t="s">
        <v>4492</v>
      </c>
      <c r="K1109" s="29" t="s">
        <v>4977</v>
      </c>
      <c r="L1109" s="26">
        <v>150</v>
      </c>
      <c r="M1109" s="26" t="s">
        <v>4547</v>
      </c>
      <c r="N1109" s="26">
        <v>95200</v>
      </c>
      <c r="O1109" s="7">
        <f t="shared" si="51"/>
        <v>14280000</v>
      </c>
      <c r="P1109" s="52">
        <v>0.1</v>
      </c>
      <c r="Q1109" s="7">
        <f t="shared" si="52"/>
        <v>1428000</v>
      </c>
      <c r="R1109" s="7">
        <f t="shared" si="53"/>
        <v>15708000</v>
      </c>
      <c r="S1109" s="23" t="s">
        <v>4644</v>
      </c>
      <c r="T1109" s="23"/>
      <c r="U1109" s="23"/>
      <c r="V1109" s="23"/>
      <c r="W1109" s="74"/>
    </row>
    <row r="1110" spans="1:23" x14ac:dyDescent="0.25">
      <c r="A1110" s="81">
        <v>45300</v>
      </c>
      <c r="B1110" s="6" t="s">
        <v>2710</v>
      </c>
      <c r="C1110" s="100" t="s">
        <v>5501</v>
      </c>
      <c r="D1110" s="21" t="s">
        <v>4555</v>
      </c>
      <c r="E1110" s="23" t="s">
        <v>1394</v>
      </c>
      <c r="F1110" s="27" t="str">
        <f>IF(E1110="","",INDEX(DM_HANG_HOA!B:B,MATCH(E1110,DM_HANG_HOA!A:A,0)))</f>
        <v>Cosse ép Cu 185mm2-N dài 106mm chiều dài ép dây 52mm</v>
      </c>
      <c r="G1110" s="26" t="s">
        <v>5247</v>
      </c>
      <c r="H1110" s="27" t="str">
        <f>IF(G1110="","",INDEX(DM_DOI_TUONG!C:C,MATCH(G1110,DM_DOI_TUONG!B:B,0)))</f>
        <v>Công ty TNHH Xây lắp 168</v>
      </c>
      <c r="I1110" s="69" t="str">
        <f>IFERROR(INDEX(DM_NGHIEP_VU!D:D,MATCH(J1110&amp;K1110,DM_NGHIEP_VU!G:G,0)),"")</f>
        <v>Xuất kho - xuất bán ghi nhận doanh thu</v>
      </c>
      <c r="J1110" s="29" t="s">
        <v>4492</v>
      </c>
      <c r="K1110" s="29" t="s">
        <v>4977</v>
      </c>
      <c r="L1110" s="26">
        <v>250</v>
      </c>
      <c r="M1110" s="26" t="s">
        <v>4547</v>
      </c>
      <c r="N1110" s="26">
        <v>118100</v>
      </c>
      <c r="O1110" s="7">
        <f t="shared" si="51"/>
        <v>29525000</v>
      </c>
      <c r="P1110" s="52">
        <v>0.1</v>
      </c>
      <c r="Q1110" s="7">
        <f t="shared" si="52"/>
        <v>2952500</v>
      </c>
      <c r="R1110" s="7">
        <f t="shared" si="53"/>
        <v>32477500</v>
      </c>
      <c r="S1110" s="23" t="s">
        <v>4644</v>
      </c>
      <c r="T1110" s="23"/>
      <c r="U1110" s="23"/>
      <c r="V1110" s="23"/>
      <c r="W1110" s="74"/>
    </row>
    <row r="1111" spans="1:23" x14ac:dyDescent="0.25">
      <c r="A1111" s="81">
        <v>45300</v>
      </c>
      <c r="B1111" s="6" t="s">
        <v>2710</v>
      </c>
      <c r="C1111" s="100" t="s">
        <v>5501</v>
      </c>
      <c r="D1111" s="21" t="s">
        <v>4555</v>
      </c>
      <c r="E1111" s="23" t="s">
        <v>1400</v>
      </c>
      <c r="F1111" s="27" t="str">
        <f>IF(E1111="","",INDEX(DM_HANG_HOA!B:B,MATCH(E1111,DM_HANG_HOA!A:A,0)))</f>
        <v>Cosse ép Cu 240mm2-N dài 115mm chiều dài ép dây 58mm</v>
      </c>
      <c r="G1111" s="26" t="s">
        <v>5247</v>
      </c>
      <c r="H1111" s="27" t="str">
        <f>IF(G1111="","",INDEX(DM_DOI_TUONG!C:C,MATCH(G1111,DM_DOI_TUONG!B:B,0)))</f>
        <v>Công ty TNHH Xây lắp 168</v>
      </c>
      <c r="I1111" s="69" t="str">
        <f>IFERROR(INDEX(DM_NGHIEP_VU!D:D,MATCH(J1111&amp;K1111,DM_NGHIEP_VU!G:G,0)),"")</f>
        <v>Xuất kho - xuất bán ghi nhận doanh thu</v>
      </c>
      <c r="J1111" s="29" t="s">
        <v>4492</v>
      </c>
      <c r="K1111" s="29" t="s">
        <v>4977</v>
      </c>
      <c r="L1111" s="26">
        <v>100</v>
      </c>
      <c r="M1111" s="26" t="s">
        <v>4547</v>
      </c>
      <c r="N1111" s="26">
        <v>166500</v>
      </c>
      <c r="O1111" s="7">
        <f t="shared" si="51"/>
        <v>16650000</v>
      </c>
      <c r="P1111" s="52">
        <v>0.1</v>
      </c>
      <c r="Q1111" s="7">
        <f t="shared" si="52"/>
        <v>1665000</v>
      </c>
      <c r="R1111" s="7">
        <f t="shared" si="53"/>
        <v>18315000</v>
      </c>
      <c r="S1111" s="23" t="s">
        <v>4644</v>
      </c>
      <c r="T1111" s="23"/>
      <c r="U1111" s="23"/>
      <c r="V1111" s="23"/>
      <c r="W1111" s="74"/>
    </row>
    <row r="1112" spans="1:23" x14ac:dyDescent="0.25">
      <c r="A1112" s="81">
        <v>45300</v>
      </c>
      <c r="B1112" s="6" t="s">
        <v>2710</v>
      </c>
      <c r="C1112" s="100" t="s">
        <v>5502</v>
      </c>
      <c r="D1112" s="21" t="s">
        <v>4555</v>
      </c>
      <c r="E1112" s="23" t="s">
        <v>72</v>
      </c>
      <c r="F1112" s="27" t="str">
        <f>IF(E1112="","",INDEX(DM_HANG_HOA!B:B,MATCH(E1112,DM_HANG_HOA!A:A,0)))</f>
        <v>FCO 100A - 27KV - 150KV BIL - Polymer (không bass)</v>
      </c>
      <c r="G1112" s="26" t="s">
        <v>5250</v>
      </c>
      <c r="H1112" s="27" t="str">
        <f>IF(G1112="","",INDEX(DM_DOI_TUONG!C:C,MATCH(G1112,DM_DOI_TUONG!B:B,0)))</f>
        <v>Công Ty TNHH  Sản Xuất Thương Mại Vân Phúc</v>
      </c>
      <c r="I1112" s="69" t="str">
        <f>IFERROR(INDEX(DM_NGHIEP_VU!D:D,MATCH(J1112&amp;K1112,DM_NGHIEP_VU!G:G,0)),"")</f>
        <v>Xuất kho - xuất bán ghi nhận doanh thu</v>
      </c>
      <c r="J1112" s="29" t="s">
        <v>4492</v>
      </c>
      <c r="K1112" s="29" t="s">
        <v>4977</v>
      </c>
      <c r="L1112" s="26">
        <v>4</v>
      </c>
      <c r="M1112" s="26" t="s">
        <v>4547</v>
      </c>
      <c r="N1112" s="26">
        <v>1312700</v>
      </c>
      <c r="O1112" s="7">
        <f t="shared" si="51"/>
        <v>5250800</v>
      </c>
      <c r="P1112" s="52">
        <v>0.08</v>
      </c>
      <c r="Q1112" s="7">
        <f t="shared" si="52"/>
        <v>420064</v>
      </c>
      <c r="R1112" s="7">
        <f t="shared" si="53"/>
        <v>5670864</v>
      </c>
      <c r="S1112" s="23" t="s">
        <v>4645</v>
      </c>
      <c r="T1112" s="23"/>
      <c r="U1112" s="23"/>
      <c r="V1112" s="23"/>
      <c r="W1112" s="74"/>
    </row>
    <row r="1113" spans="1:23" x14ac:dyDescent="0.25">
      <c r="A1113" s="81">
        <v>45300</v>
      </c>
      <c r="B1113" s="6" t="s">
        <v>2710</v>
      </c>
      <c r="C1113" s="100" t="s">
        <v>5502</v>
      </c>
      <c r="D1113" s="21" t="s">
        <v>4555</v>
      </c>
      <c r="E1113" s="23" t="s">
        <v>78</v>
      </c>
      <c r="F1113" s="27" t="str">
        <f>IF(E1113="","",INDEX(DM_HANG_HOA!B:B,MATCH(E1113,DM_HANG_HOA!A:A,0)))</f>
        <v>Bass FCO</v>
      </c>
      <c r="G1113" s="26" t="s">
        <v>5250</v>
      </c>
      <c r="H1113" s="27" t="str">
        <f>IF(G1113="","",INDEX(DM_DOI_TUONG!C:C,MATCH(G1113,DM_DOI_TUONG!B:B,0)))</f>
        <v>Công Ty TNHH  Sản Xuất Thương Mại Vân Phúc</v>
      </c>
      <c r="I1113" s="69" t="str">
        <f>IFERROR(INDEX(DM_NGHIEP_VU!D:D,MATCH(J1113&amp;K1113,DM_NGHIEP_VU!G:G,0)),"")</f>
        <v>Xuất kho - xuất bán ghi nhận doanh thu</v>
      </c>
      <c r="J1113" s="29" t="s">
        <v>4492</v>
      </c>
      <c r="K1113" s="29" t="s">
        <v>4977</v>
      </c>
      <c r="L1113" s="26">
        <v>4</v>
      </c>
      <c r="M1113" s="26" t="s">
        <v>4547</v>
      </c>
      <c r="N1113" s="26">
        <v>72200</v>
      </c>
      <c r="O1113" s="7">
        <f t="shared" si="51"/>
        <v>288800</v>
      </c>
      <c r="P1113" s="52">
        <v>0.08</v>
      </c>
      <c r="Q1113" s="7">
        <f t="shared" si="52"/>
        <v>23104</v>
      </c>
      <c r="R1113" s="7">
        <f t="shared" si="53"/>
        <v>311904</v>
      </c>
      <c r="S1113" s="23" t="s">
        <v>4645</v>
      </c>
      <c r="T1113" s="23"/>
      <c r="U1113" s="23"/>
      <c r="V1113" s="23"/>
      <c r="W1113" s="74"/>
    </row>
    <row r="1114" spans="1:23" x14ac:dyDescent="0.25">
      <c r="A1114" s="81">
        <v>45300</v>
      </c>
      <c r="B1114" s="6" t="s">
        <v>2710</v>
      </c>
      <c r="C1114" s="100" t="s">
        <v>5502</v>
      </c>
      <c r="D1114" s="21" t="s">
        <v>4555</v>
      </c>
      <c r="E1114" s="23" t="s">
        <v>96</v>
      </c>
      <c r="F1114" s="27" t="str">
        <f>IF(E1114="","",INDEX(DM_HANG_HOA!B:B,MATCH(E1114,DM_HANG_HOA!A:A,0)))</f>
        <v>LA 18KV - MCOV  15.3 - 10KA</v>
      </c>
      <c r="G1114" s="26" t="s">
        <v>5250</v>
      </c>
      <c r="H1114" s="27" t="str">
        <f>IF(G1114="","",INDEX(DM_DOI_TUONG!C:C,MATCH(G1114,DM_DOI_TUONG!B:B,0)))</f>
        <v>Công Ty TNHH  Sản Xuất Thương Mại Vân Phúc</v>
      </c>
      <c r="I1114" s="69" t="str">
        <f>IFERROR(INDEX(DM_NGHIEP_VU!D:D,MATCH(J1114&amp;K1114,DM_NGHIEP_VU!G:G,0)),"")</f>
        <v>Xuất kho - xuất bán ghi nhận doanh thu</v>
      </c>
      <c r="J1114" s="29" t="s">
        <v>4492</v>
      </c>
      <c r="K1114" s="29" t="s">
        <v>4977</v>
      </c>
      <c r="L1114" s="26">
        <v>3</v>
      </c>
      <c r="M1114" s="26" t="s">
        <v>4547</v>
      </c>
      <c r="N1114" s="26">
        <v>1000800</v>
      </c>
      <c r="O1114" s="7">
        <f t="shared" si="51"/>
        <v>3002400</v>
      </c>
      <c r="P1114" s="52">
        <v>0.08</v>
      </c>
      <c r="Q1114" s="7">
        <f t="shared" si="52"/>
        <v>240192</v>
      </c>
      <c r="R1114" s="7">
        <f t="shared" si="53"/>
        <v>3242592</v>
      </c>
      <c r="S1114" s="23" t="s">
        <v>4645</v>
      </c>
      <c r="T1114" s="23"/>
      <c r="U1114" s="23"/>
      <c r="V1114" s="23"/>
      <c r="W1114" s="74"/>
    </row>
    <row r="1115" spans="1:23" x14ac:dyDescent="0.25">
      <c r="A1115" s="81">
        <v>45300</v>
      </c>
      <c r="B1115" s="6" t="s">
        <v>2710</v>
      </c>
      <c r="C1115" s="100" t="s">
        <v>5503</v>
      </c>
      <c r="D1115" s="21" t="s">
        <v>4555</v>
      </c>
      <c r="E1115" s="23" t="s">
        <v>3</v>
      </c>
      <c r="F1115" s="27" t="str">
        <f>IF(E1115="","",INDEX(DM_HANG_HOA!B:B,MATCH(E1115,DM_HANG_HOA!A:A,0)))</f>
        <v>Fuselink 3K - Tuấn Ân</v>
      </c>
      <c r="G1115" s="26" t="s">
        <v>5248</v>
      </c>
      <c r="H1115" s="27" t="str">
        <f>IF(G1115="","",INDEX(DM_DOI_TUONG!C:C,MATCH(G1115,DM_DOI_TUONG!B:B,0)))</f>
        <v>Công Ty TNHH Tư Vấn SX TM Xây Lắp Điện Song An</v>
      </c>
      <c r="I1115" s="69" t="str">
        <f>IFERROR(INDEX(DM_NGHIEP_VU!D:D,MATCH(J1115&amp;K1115,DM_NGHIEP_VU!G:G,0)),"")</f>
        <v>Xuất kho - xuất bán ghi nhận doanh thu</v>
      </c>
      <c r="J1115" s="29" t="s">
        <v>4492</v>
      </c>
      <c r="K1115" s="29" t="s">
        <v>4977</v>
      </c>
      <c r="L1115" s="26">
        <v>10</v>
      </c>
      <c r="M1115" s="26" t="s">
        <v>4547</v>
      </c>
      <c r="N1115" s="26">
        <v>30300</v>
      </c>
      <c r="O1115" s="7">
        <f t="shared" si="51"/>
        <v>303000</v>
      </c>
      <c r="P1115" s="52">
        <v>0.08</v>
      </c>
      <c r="Q1115" s="7">
        <f t="shared" si="52"/>
        <v>24240</v>
      </c>
      <c r="R1115" s="7">
        <f t="shared" si="53"/>
        <v>327240</v>
      </c>
      <c r="S1115" s="23" t="s">
        <v>4646</v>
      </c>
      <c r="T1115" s="23"/>
      <c r="U1115" s="23"/>
      <c r="V1115" s="23"/>
      <c r="W1115" s="74"/>
    </row>
    <row r="1116" spans="1:23" x14ac:dyDescent="0.25">
      <c r="A1116" s="81">
        <v>45300</v>
      </c>
      <c r="B1116" s="6" t="s">
        <v>2710</v>
      </c>
      <c r="C1116" s="100" t="s">
        <v>5503</v>
      </c>
      <c r="D1116" s="21" t="s">
        <v>4555</v>
      </c>
      <c r="E1116" s="23" t="s">
        <v>6</v>
      </c>
      <c r="F1116" s="27" t="str">
        <f>IF(E1116="","",INDEX(DM_HANG_HOA!B:B,MATCH(E1116,DM_HANG_HOA!A:A,0)))</f>
        <v>Fuselink 6K - Tuấn Ân</v>
      </c>
      <c r="G1116" s="26" t="s">
        <v>5248</v>
      </c>
      <c r="H1116" s="27" t="str">
        <f>IF(G1116="","",INDEX(DM_DOI_TUONG!C:C,MATCH(G1116,DM_DOI_TUONG!B:B,0)))</f>
        <v>Công Ty TNHH Tư Vấn SX TM Xây Lắp Điện Song An</v>
      </c>
      <c r="I1116" s="69" t="str">
        <f>IFERROR(INDEX(DM_NGHIEP_VU!D:D,MATCH(J1116&amp;K1116,DM_NGHIEP_VU!G:G,0)),"")</f>
        <v>Xuất kho - xuất bán ghi nhận doanh thu</v>
      </c>
      <c r="J1116" s="29" t="s">
        <v>4492</v>
      </c>
      <c r="K1116" s="29" t="s">
        <v>4977</v>
      </c>
      <c r="L1116" s="26">
        <v>20</v>
      </c>
      <c r="M1116" s="26" t="s">
        <v>4547</v>
      </c>
      <c r="N1116" s="26">
        <v>30900</v>
      </c>
      <c r="O1116" s="7">
        <f t="shared" si="51"/>
        <v>618000</v>
      </c>
      <c r="P1116" s="52">
        <v>0.08</v>
      </c>
      <c r="Q1116" s="7">
        <f t="shared" si="52"/>
        <v>49440</v>
      </c>
      <c r="R1116" s="7">
        <f t="shared" si="53"/>
        <v>667440</v>
      </c>
      <c r="S1116" s="23" t="s">
        <v>4646</v>
      </c>
      <c r="T1116" s="23"/>
      <c r="U1116" s="23"/>
      <c r="V1116" s="23"/>
      <c r="W1116" s="74"/>
    </row>
    <row r="1117" spans="1:23" x14ac:dyDescent="0.25">
      <c r="A1117" s="81">
        <v>45300</v>
      </c>
      <c r="B1117" s="6" t="s">
        <v>2710</v>
      </c>
      <c r="C1117" s="100" t="s">
        <v>5503</v>
      </c>
      <c r="D1117" s="21" t="s">
        <v>4555</v>
      </c>
      <c r="E1117" s="23" t="s">
        <v>13</v>
      </c>
      <c r="F1117" s="27" t="str">
        <f>IF(E1117="","",INDEX(DM_HANG_HOA!B:B,MATCH(E1117,DM_HANG_HOA!A:A,0)))</f>
        <v>Fuselink 30K - Tuấn Ân</v>
      </c>
      <c r="G1117" s="26" t="s">
        <v>5248</v>
      </c>
      <c r="H1117" s="27" t="str">
        <f>IF(G1117="","",INDEX(DM_DOI_TUONG!C:C,MATCH(G1117,DM_DOI_TUONG!B:B,0)))</f>
        <v>Công Ty TNHH Tư Vấn SX TM Xây Lắp Điện Song An</v>
      </c>
      <c r="I1117" s="69" t="str">
        <f>IFERROR(INDEX(DM_NGHIEP_VU!D:D,MATCH(J1117&amp;K1117,DM_NGHIEP_VU!G:G,0)),"")</f>
        <v>Xuất kho - xuất bán ghi nhận doanh thu</v>
      </c>
      <c r="J1117" s="29" t="s">
        <v>4492</v>
      </c>
      <c r="K1117" s="29" t="s">
        <v>4977</v>
      </c>
      <c r="L1117" s="26">
        <v>20</v>
      </c>
      <c r="M1117" s="26" t="s">
        <v>4547</v>
      </c>
      <c r="N1117" s="26">
        <v>47200</v>
      </c>
      <c r="O1117" s="7">
        <f t="shared" si="51"/>
        <v>944000</v>
      </c>
      <c r="P1117" s="52">
        <v>0.08</v>
      </c>
      <c r="Q1117" s="7">
        <f t="shared" si="52"/>
        <v>75520</v>
      </c>
      <c r="R1117" s="7">
        <f t="shared" si="53"/>
        <v>1019520</v>
      </c>
      <c r="S1117" s="23" t="s">
        <v>4646</v>
      </c>
      <c r="T1117" s="23"/>
      <c r="U1117" s="23"/>
      <c r="V1117" s="23"/>
      <c r="W1117" s="74"/>
    </row>
    <row r="1118" spans="1:23" x14ac:dyDescent="0.25">
      <c r="A1118" s="81">
        <v>45300</v>
      </c>
      <c r="B1118" s="6" t="s">
        <v>2710</v>
      </c>
      <c r="C1118" s="100" t="s">
        <v>5503</v>
      </c>
      <c r="D1118" s="21" t="s">
        <v>4555</v>
      </c>
      <c r="E1118" s="23" t="s">
        <v>18</v>
      </c>
      <c r="F1118" s="27" t="str">
        <f>IF(E1118="","",INDEX(DM_HANG_HOA!B:B,MATCH(E1118,DM_HANG_HOA!A:A,0)))</f>
        <v>Fuselink 80K - Tuấn Ân</v>
      </c>
      <c r="G1118" s="26" t="s">
        <v>5248</v>
      </c>
      <c r="H1118" s="27" t="str">
        <f>IF(G1118="","",INDEX(DM_DOI_TUONG!C:C,MATCH(G1118,DM_DOI_TUONG!B:B,0)))</f>
        <v>Công Ty TNHH Tư Vấn SX TM Xây Lắp Điện Song An</v>
      </c>
      <c r="I1118" s="69" t="str">
        <f>IFERROR(INDEX(DM_NGHIEP_VU!D:D,MATCH(J1118&amp;K1118,DM_NGHIEP_VU!G:G,0)),"")</f>
        <v>Xuất kho - xuất bán ghi nhận doanh thu</v>
      </c>
      <c r="J1118" s="29" t="s">
        <v>4492</v>
      </c>
      <c r="K1118" s="29" t="s">
        <v>4977</v>
      </c>
      <c r="L1118" s="26">
        <v>10</v>
      </c>
      <c r="M1118" s="26" t="s">
        <v>4547</v>
      </c>
      <c r="N1118" s="26">
        <v>101100</v>
      </c>
      <c r="O1118" s="7">
        <f t="shared" si="51"/>
        <v>1011000</v>
      </c>
      <c r="P1118" s="52">
        <v>0.08</v>
      </c>
      <c r="Q1118" s="7">
        <f t="shared" si="52"/>
        <v>80880</v>
      </c>
      <c r="R1118" s="7">
        <f t="shared" si="53"/>
        <v>1091880</v>
      </c>
      <c r="S1118" s="23" t="s">
        <v>4646</v>
      </c>
      <c r="T1118" s="23"/>
      <c r="U1118" s="23"/>
      <c r="V1118" s="23"/>
      <c r="W1118" s="74"/>
    </row>
    <row r="1119" spans="1:23" x14ac:dyDescent="0.25">
      <c r="A1119" s="81">
        <v>45300</v>
      </c>
      <c r="B1119" s="6" t="s">
        <v>2710</v>
      </c>
      <c r="C1119" s="100" t="s">
        <v>5503</v>
      </c>
      <c r="D1119" s="21" t="s">
        <v>4555</v>
      </c>
      <c r="E1119" s="23" t="s">
        <v>72</v>
      </c>
      <c r="F1119" s="27" t="str">
        <f>IF(E1119="","",INDEX(DM_HANG_HOA!B:B,MATCH(E1119,DM_HANG_HOA!A:A,0)))</f>
        <v>FCO 100A - 27KV - 150KV BIL - Polymer (không bass)</v>
      </c>
      <c r="G1119" s="26" t="s">
        <v>5248</v>
      </c>
      <c r="H1119" s="27" t="str">
        <f>IF(G1119="","",INDEX(DM_DOI_TUONG!C:C,MATCH(G1119,DM_DOI_TUONG!B:B,0)))</f>
        <v>Công Ty TNHH Tư Vấn SX TM Xây Lắp Điện Song An</v>
      </c>
      <c r="I1119" s="69" t="str">
        <f>IFERROR(INDEX(DM_NGHIEP_VU!D:D,MATCH(J1119&amp;K1119,DM_NGHIEP_VU!G:G,0)),"")</f>
        <v>Xuất kho - xuất bán ghi nhận doanh thu</v>
      </c>
      <c r="J1119" s="29" t="s">
        <v>4492</v>
      </c>
      <c r="K1119" s="29" t="s">
        <v>4977</v>
      </c>
      <c r="L1119" s="26">
        <v>6</v>
      </c>
      <c r="M1119" s="26" t="s">
        <v>4547</v>
      </c>
      <c r="N1119" s="26">
        <v>1407800</v>
      </c>
      <c r="O1119" s="7">
        <f t="shared" si="51"/>
        <v>8446800</v>
      </c>
      <c r="P1119" s="52">
        <v>0.08</v>
      </c>
      <c r="Q1119" s="7">
        <f t="shared" si="52"/>
        <v>675744</v>
      </c>
      <c r="R1119" s="7">
        <f t="shared" si="53"/>
        <v>9122544</v>
      </c>
      <c r="S1119" s="23" t="s">
        <v>4646</v>
      </c>
      <c r="T1119" s="23"/>
      <c r="U1119" s="23"/>
      <c r="V1119" s="23"/>
      <c r="W1119" s="74"/>
    </row>
    <row r="1120" spans="1:23" x14ac:dyDescent="0.25">
      <c r="A1120" s="81">
        <v>45300</v>
      </c>
      <c r="B1120" s="6" t="s">
        <v>2710</v>
      </c>
      <c r="C1120" s="100" t="s">
        <v>5503</v>
      </c>
      <c r="D1120" s="21" t="s">
        <v>4555</v>
      </c>
      <c r="E1120" s="23" t="s">
        <v>78</v>
      </c>
      <c r="F1120" s="27" t="str">
        <f>IF(E1120="","",INDEX(DM_HANG_HOA!B:B,MATCH(E1120,DM_HANG_HOA!A:A,0)))</f>
        <v>Bass FCO</v>
      </c>
      <c r="G1120" s="26" t="s">
        <v>5248</v>
      </c>
      <c r="H1120" s="27" t="str">
        <f>IF(G1120="","",INDEX(DM_DOI_TUONG!C:C,MATCH(G1120,DM_DOI_TUONG!B:B,0)))</f>
        <v>Công Ty TNHH Tư Vấn SX TM Xây Lắp Điện Song An</v>
      </c>
      <c r="I1120" s="69" t="str">
        <f>IFERROR(INDEX(DM_NGHIEP_VU!D:D,MATCH(J1120&amp;K1120,DM_NGHIEP_VU!G:G,0)),"")</f>
        <v>Xuất kho - xuất bán ghi nhận doanh thu</v>
      </c>
      <c r="J1120" s="29" t="s">
        <v>4492</v>
      </c>
      <c r="K1120" s="29" t="s">
        <v>4977</v>
      </c>
      <c r="L1120" s="26">
        <v>6</v>
      </c>
      <c r="M1120" s="26" t="s">
        <v>4547</v>
      </c>
      <c r="N1120" s="26">
        <v>77400</v>
      </c>
      <c r="O1120" s="7">
        <f t="shared" si="51"/>
        <v>464400</v>
      </c>
      <c r="P1120" s="52">
        <v>0.08</v>
      </c>
      <c r="Q1120" s="7">
        <f t="shared" si="52"/>
        <v>37152</v>
      </c>
      <c r="R1120" s="7">
        <f t="shared" si="53"/>
        <v>501552</v>
      </c>
      <c r="S1120" s="23" t="s">
        <v>4646</v>
      </c>
      <c r="T1120" s="23"/>
      <c r="U1120" s="23"/>
      <c r="V1120" s="23"/>
      <c r="W1120" s="74"/>
    </row>
    <row r="1121" spans="1:23" x14ac:dyDescent="0.25">
      <c r="A1121" s="81">
        <v>45300</v>
      </c>
      <c r="B1121" s="6" t="s">
        <v>2710</v>
      </c>
      <c r="C1121" s="100" t="s">
        <v>5503</v>
      </c>
      <c r="D1121" s="21" t="s">
        <v>4555</v>
      </c>
      <c r="E1121" s="23" t="s">
        <v>2535</v>
      </c>
      <c r="F1121" s="27" t="str">
        <f>IF(E1121="","",INDEX(DM_HANG_HOA!B:B,MATCH(E1121,DM_HANG_HOA!A:A,0)))</f>
        <v>Giáp buộc đầu sứ đơn composite PTT1202-C, đường kính cáp 18,5 ÷ 23,4mm (35-50mm2)</v>
      </c>
      <c r="G1121" s="26" t="s">
        <v>5248</v>
      </c>
      <c r="H1121" s="27" t="str">
        <f>IF(G1121="","",INDEX(DM_DOI_TUONG!C:C,MATCH(G1121,DM_DOI_TUONG!B:B,0)))</f>
        <v>Công Ty TNHH Tư Vấn SX TM Xây Lắp Điện Song An</v>
      </c>
      <c r="I1121" s="69" t="str">
        <f>IFERROR(INDEX(DM_NGHIEP_VU!D:D,MATCH(J1121&amp;K1121,DM_NGHIEP_VU!G:G,0)),"")</f>
        <v>Xuất kho - xuất bán ghi nhận doanh thu</v>
      </c>
      <c r="J1121" s="29" t="s">
        <v>4492</v>
      </c>
      <c r="K1121" s="29" t="s">
        <v>4977</v>
      </c>
      <c r="L1121" s="26">
        <v>30</v>
      </c>
      <c r="M1121" s="26" t="s">
        <v>4547</v>
      </c>
      <c r="N1121" s="26">
        <v>34200</v>
      </c>
      <c r="O1121" s="7">
        <f t="shared" si="51"/>
        <v>1026000</v>
      </c>
      <c r="P1121" s="52">
        <v>0.08</v>
      </c>
      <c r="Q1121" s="7">
        <f t="shared" si="52"/>
        <v>82080</v>
      </c>
      <c r="R1121" s="7">
        <f t="shared" si="53"/>
        <v>1108080</v>
      </c>
      <c r="S1121" s="23" t="s">
        <v>4646</v>
      </c>
      <c r="T1121" s="23"/>
      <c r="U1121" s="23"/>
      <c r="V1121" s="23"/>
      <c r="W1121" s="74"/>
    </row>
    <row r="1122" spans="1:23" x14ac:dyDescent="0.25">
      <c r="A1122" s="81">
        <v>45300</v>
      </c>
      <c r="B1122" s="6" t="s">
        <v>2710</v>
      </c>
      <c r="C1122" s="100" t="s">
        <v>5503</v>
      </c>
      <c r="D1122" s="21" t="s">
        <v>4555</v>
      </c>
      <c r="E1122" s="23" t="s">
        <v>2555</v>
      </c>
      <c r="F1122" s="27" t="str">
        <f>IF(E1122="","",INDEX(DM_HANG_HOA!B:B,MATCH(E1122,DM_HANG_HOA!A:A,0)))</f>
        <v>Giáp buộc đầu sứ đơn composite PTT1202-F, đường kính cáp 18,5 ÷ 23,4mm (35-50mm2)</v>
      </c>
      <c r="G1122" s="26" t="s">
        <v>5248</v>
      </c>
      <c r="H1122" s="27" t="str">
        <f>IF(G1122="","",INDEX(DM_DOI_TUONG!C:C,MATCH(G1122,DM_DOI_TUONG!B:B,0)))</f>
        <v>Công Ty TNHH Tư Vấn SX TM Xây Lắp Điện Song An</v>
      </c>
      <c r="I1122" s="69" t="str">
        <f>IFERROR(INDEX(DM_NGHIEP_VU!D:D,MATCH(J1122&amp;K1122,DM_NGHIEP_VU!G:G,0)),"")</f>
        <v>Xuất kho - xuất bán ghi nhận doanh thu</v>
      </c>
      <c r="J1122" s="29" t="s">
        <v>4492</v>
      </c>
      <c r="K1122" s="29" t="s">
        <v>4977</v>
      </c>
      <c r="L1122" s="26">
        <v>30</v>
      </c>
      <c r="M1122" s="26" t="s">
        <v>4547</v>
      </c>
      <c r="N1122" s="26">
        <v>39400</v>
      </c>
      <c r="O1122" s="7">
        <f t="shared" si="51"/>
        <v>1182000</v>
      </c>
      <c r="P1122" s="52">
        <v>0.08</v>
      </c>
      <c r="Q1122" s="7">
        <f t="shared" si="52"/>
        <v>94560</v>
      </c>
      <c r="R1122" s="7">
        <f t="shared" si="53"/>
        <v>1276560</v>
      </c>
      <c r="S1122" s="23" t="s">
        <v>4646</v>
      </c>
      <c r="T1122" s="23"/>
      <c r="U1122" s="23"/>
      <c r="V1122" s="23"/>
      <c r="W1122" s="74"/>
    </row>
    <row r="1123" spans="1:23" x14ac:dyDescent="0.25">
      <c r="A1123" s="81">
        <v>45300</v>
      </c>
      <c r="B1123" s="6" t="s">
        <v>2710</v>
      </c>
      <c r="C1123" s="100" t="s">
        <v>5503</v>
      </c>
      <c r="D1123" s="21" t="s">
        <v>4555</v>
      </c>
      <c r="E1123" s="23" t="s">
        <v>2562</v>
      </c>
      <c r="F1123" s="27" t="str">
        <f>IF(E1123="","",INDEX(DM_HANG_HOA!B:B,MATCH(E1123,DM_HANG_HOA!A:A,0)))</f>
        <v>Giáp buộc đầu sứ đôi composite PDLT3140-F, đường kính cáp 31,0 ÷ 37,5mm (185-240mm2)</v>
      </c>
      <c r="G1123" s="26" t="s">
        <v>5248</v>
      </c>
      <c r="H1123" s="27" t="str">
        <f>IF(G1123="","",INDEX(DM_DOI_TUONG!C:C,MATCH(G1123,DM_DOI_TUONG!B:B,0)))</f>
        <v>Công Ty TNHH Tư Vấn SX TM Xây Lắp Điện Song An</v>
      </c>
      <c r="I1123" s="69" t="str">
        <f>IFERROR(INDEX(DM_NGHIEP_VU!D:D,MATCH(J1123&amp;K1123,DM_NGHIEP_VU!G:G,0)),"")</f>
        <v>Xuất kho - xuất bán ghi nhận doanh thu</v>
      </c>
      <c r="J1123" s="29" t="s">
        <v>4492</v>
      </c>
      <c r="K1123" s="29" t="s">
        <v>4977</v>
      </c>
      <c r="L1123" s="26">
        <v>10</v>
      </c>
      <c r="M1123" s="26" t="s">
        <v>4547</v>
      </c>
      <c r="N1123" s="26">
        <v>82000</v>
      </c>
      <c r="O1123" s="7">
        <f t="shared" si="51"/>
        <v>820000</v>
      </c>
      <c r="P1123" s="52">
        <v>0.08</v>
      </c>
      <c r="Q1123" s="7">
        <f t="shared" si="52"/>
        <v>65600</v>
      </c>
      <c r="R1123" s="7">
        <f t="shared" si="53"/>
        <v>885600</v>
      </c>
      <c r="S1123" s="23" t="s">
        <v>4646</v>
      </c>
      <c r="T1123" s="23"/>
      <c r="U1123" s="23"/>
      <c r="V1123" s="23"/>
      <c r="W1123" s="74"/>
    </row>
    <row r="1124" spans="1:23" x14ac:dyDescent="0.25">
      <c r="A1124" s="81">
        <v>45300</v>
      </c>
      <c r="B1124" s="6" t="s">
        <v>2710</v>
      </c>
      <c r="C1124" s="100" t="s">
        <v>5504</v>
      </c>
      <c r="D1124" s="21" t="s">
        <v>4555</v>
      </c>
      <c r="E1124" s="23" t="s">
        <v>1105</v>
      </c>
      <c r="F1124" s="27" t="str">
        <f>IF(E1124="","",INDEX(DM_HANG_HOA!B:B,MATCH(E1124,DM_HANG_HOA!A:A,0)))</f>
        <v>Cosse ép Cu-Al  95mm2-N-TA dài 81mm chiều dài ép dây 42mm</v>
      </c>
      <c r="G1124" s="26" t="s">
        <v>5245</v>
      </c>
      <c r="H1124" s="27" t="str">
        <f>IF(G1124="","",INDEX(DM_DOI_TUONG!C:C,MATCH(G1124,DM_DOI_TUONG!B:B,0)))</f>
        <v>Công Ty TNHH Sản Xuất Thương Mại  Điện Sài Gòn TTL</v>
      </c>
      <c r="I1124" s="69" t="str">
        <f>IFERROR(INDEX(DM_NGHIEP_VU!D:D,MATCH(J1124&amp;K1124,DM_NGHIEP_VU!G:G,0)),"")</f>
        <v>Xuất kho - xuất bán ghi nhận doanh thu</v>
      </c>
      <c r="J1124" s="29" t="s">
        <v>4492</v>
      </c>
      <c r="K1124" s="29" t="s">
        <v>4977</v>
      </c>
      <c r="L1124" s="26">
        <v>60</v>
      </c>
      <c r="M1124" s="26" t="s">
        <v>4547</v>
      </c>
      <c r="N1124" s="26">
        <v>44000</v>
      </c>
      <c r="O1124" s="7">
        <f t="shared" si="51"/>
        <v>2640000</v>
      </c>
      <c r="P1124" s="52">
        <v>0.1</v>
      </c>
      <c r="Q1124" s="7">
        <f t="shared" si="52"/>
        <v>264000</v>
      </c>
      <c r="R1124" s="7">
        <f t="shared" si="53"/>
        <v>2904000</v>
      </c>
      <c r="S1124" s="23" t="s">
        <v>4647</v>
      </c>
      <c r="T1124" s="23"/>
      <c r="U1124" s="23"/>
      <c r="V1124" s="23"/>
      <c r="W1124" s="74"/>
    </row>
    <row r="1125" spans="1:23" x14ac:dyDescent="0.25">
      <c r="A1125" s="81">
        <v>45300</v>
      </c>
      <c r="B1125" s="6" t="s">
        <v>2710</v>
      </c>
      <c r="C1125" s="100" t="s">
        <v>5505</v>
      </c>
      <c r="D1125" s="21" t="s">
        <v>4555</v>
      </c>
      <c r="E1125" s="23" t="s">
        <v>7</v>
      </c>
      <c r="F1125" s="27" t="str">
        <f>IF(E1125="","",INDEX(DM_HANG_HOA!B:B,MATCH(E1125,DM_HANG_HOA!A:A,0)))</f>
        <v>Fuselink 8K - Tuấn Ân</v>
      </c>
      <c r="G1125" s="26" t="s">
        <v>5245</v>
      </c>
      <c r="H1125" s="27" t="str">
        <f>IF(G1125="","",INDEX(DM_DOI_TUONG!C:C,MATCH(G1125,DM_DOI_TUONG!B:B,0)))</f>
        <v>Công Ty TNHH Sản Xuất Thương Mại  Điện Sài Gòn TTL</v>
      </c>
      <c r="I1125" s="69" t="str">
        <f>IFERROR(INDEX(DM_NGHIEP_VU!D:D,MATCH(J1125&amp;K1125,DM_NGHIEP_VU!G:G,0)),"")</f>
        <v>Xuất kho - xuất bán ghi nhận doanh thu</v>
      </c>
      <c r="J1125" s="29" t="s">
        <v>4492</v>
      </c>
      <c r="K1125" s="29" t="s">
        <v>4977</v>
      </c>
      <c r="L1125" s="26">
        <v>15</v>
      </c>
      <c r="M1125" s="26" t="s">
        <v>4547</v>
      </c>
      <c r="N1125" s="26">
        <v>30100</v>
      </c>
      <c r="O1125" s="7">
        <f t="shared" ref="O1125:O1188" si="54">+L1125*N1125</f>
        <v>451500</v>
      </c>
      <c r="P1125" s="52">
        <v>0.08</v>
      </c>
      <c r="Q1125" s="7">
        <f t="shared" ref="Q1125:Q1188" si="55">+O1125*P1125</f>
        <v>36120</v>
      </c>
      <c r="R1125" s="7">
        <f t="shared" ref="R1125:R1188" si="56">+O1125+Q1125</f>
        <v>487620</v>
      </c>
      <c r="S1125" s="23" t="s">
        <v>4648</v>
      </c>
      <c r="T1125" s="23"/>
      <c r="U1125" s="23"/>
      <c r="V1125" s="23"/>
      <c r="W1125" s="74"/>
    </row>
    <row r="1126" spans="1:23" x14ac:dyDescent="0.25">
      <c r="A1126" s="81">
        <v>45300</v>
      </c>
      <c r="B1126" s="6" t="s">
        <v>2710</v>
      </c>
      <c r="C1126" s="100" t="s">
        <v>5505</v>
      </c>
      <c r="D1126" s="21" t="s">
        <v>4555</v>
      </c>
      <c r="E1126" s="23" t="s">
        <v>8</v>
      </c>
      <c r="F1126" s="27" t="str">
        <f>IF(E1126="","",INDEX(DM_HANG_HOA!B:B,MATCH(E1126,DM_HANG_HOA!A:A,0)))</f>
        <v>Fuselink 10K - Tuấn Ân</v>
      </c>
      <c r="G1126" s="26" t="s">
        <v>5245</v>
      </c>
      <c r="H1126" s="27" t="str">
        <f>IF(G1126="","",INDEX(DM_DOI_TUONG!C:C,MATCH(G1126,DM_DOI_TUONG!B:B,0)))</f>
        <v>Công Ty TNHH Sản Xuất Thương Mại  Điện Sài Gòn TTL</v>
      </c>
      <c r="I1126" s="69" t="str">
        <f>IFERROR(INDEX(DM_NGHIEP_VU!D:D,MATCH(J1126&amp;K1126,DM_NGHIEP_VU!G:G,0)),"")</f>
        <v>Xuất kho - xuất bán ghi nhận doanh thu</v>
      </c>
      <c r="J1126" s="29" t="s">
        <v>4492</v>
      </c>
      <c r="K1126" s="29" t="s">
        <v>4977</v>
      </c>
      <c r="L1126" s="26">
        <v>24</v>
      </c>
      <c r="M1126" s="26" t="s">
        <v>4547</v>
      </c>
      <c r="N1126" s="26">
        <v>31600</v>
      </c>
      <c r="O1126" s="7">
        <f t="shared" si="54"/>
        <v>758400</v>
      </c>
      <c r="P1126" s="52">
        <v>0.08</v>
      </c>
      <c r="Q1126" s="7">
        <f t="shared" si="55"/>
        <v>60672</v>
      </c>
      <c r="R1126" s="7">
        <f t="shared" si="56"/>
        <v>819072</v>
      </c>
      <c r="S1126" s="23" t="s">
        <v>4648</v>
      </c>
      <c r="T1126" s="23"/>
      <c r="U1126" s="23"/>
      <c r="V1126" s="23"/>
      <c r="W1126" s="74"/>
    </row>
    <row r="1127" spans="1:23" x14ac:dyDescent="0.25">
      <c r="A1127" s="81">
        <v>45300</v>
      </c>
      <c r="B1127" s="6" t="s">
        <v>2710</v>
      </c>
      <c r="C1127" s="100" t="s">
        <v>5506</v>
      </c>
      <c r="D1127" s="21" t="s">
        <v>4555</v>
      </c>
      <c r="E1127" s="23" t="s">
        <v>1105</v>
      </c>
      <c r="F1127" s="27" t="str">
        <f>IF(E1127="","",INDEX(DM_HANG_HOA!B:B,MATCH(E1127,DM_HANG_HOA!A:A,0)))</f>
        <v>Cosse ép Cu-Al  95mm2-N-TA dài 81mm chiều dài ép dây 42mm</v>
      </c>
      <c r="G1127" s="26" t="s">
        <v>5249</v>
      </c>
      <c r="H1127" s="27" t="str">
        <f>IF(G1127="","",INDEX(DM_DOI_TUONG!C:C,MATCH(G1127,DM_DOI_TUONG!B:B,0)))</f>
        <v>Công Ty CP Điện Và Chiếu Sáng Phước Mỹ</v>
      </c>
      <c r="I1127" s="69" t="str">
        <f>IFERROR(INDEX(DM_NGHIEP_VU!D:D,MATCH(J1127&amp;K1127,DM_NGHIEP_VU!G:G,0)),"")</f>
        <v>Xuất kho - xuất bán ghi nhận doanh thu</v>
      </c>
      <c r="J1127" s="29" t="s">
        <v>4492</v>
      </c>
      <c r="K1127" s="29" t="s">
        <v>4977</v>
      </c>
      <c r="L1127" s="26">
        <v>20</v>
      </c>
      <c r="M1127" s="26" t="s">
        <v>4547</v>
      </c>
      <c r="N1127" s="26">
        <v>47200</v>
      </c>
      <c r="O1127" s="7">
        <f t="shared" si="54"/>
        <v>944000</v>
      </c>
      <c r="P1127" s="52">
        <v>0.1</v>
      </c>
      <c r="Q1127" s="7">
        <f t="shared" si="55"/>
        <v>94400</v>
      </c>
      <c r="R1127" s="7">
        <f t="shared" si="56"/>
        <v>1038400</v>
      </c>
      <c r="S1127" s="23" t="s">
        <v>4649</v>
      </c>
      <c r="T1127" s="23"/>
      <c r="U1127" s="23"/>
      <c r="V1127" s="23"/>
      <c r="W1127" s="74"/>
    </row>
    <row r="1128" spans="1:23" x14ac:dyDescent="0.25">
      <c r="A1128" s="81">
        <v>45300</v>
      </c>
      <c r="B1128" s="6" t="s">
        <v>2710</v>
      </c>
      <c r="C1128" s="100" t="s">
        <v>5506</v>
      </c>
      <c r="D1128" s="21" t="s">
        <v>4555</v>
      </c>
      <c r="E1128" s="23" t="s">
        <v>2516</v>
      </c>
      <c r="F1128" s="27" t="str">
        <f>IF(E1128="","",INDEX(DM_HANG_HOA!B:B,MATCH(E1128,DM_HANG_HOA!A:A,0)))</f>
        <v>Giáp níu dây trần ADG0940, dài 700mm, 9,40 ÷ 9,80mm (50mm2)</v>
      </c>
      <c r="G1128" s="26" t="s">
        <v>5249</v>
      </c>
      <c r="H1128" s="27" t="str">
        <f>IF(G1128="","",INDEX(DM_DOI_TUONG!C:C,MATCH(G1128,DM_DOI_TUONG!B:B,0)))</f>
        <v>Công Ty CP Điện Và Chiếu Sáng Phước Mỹ</v>
      </c>
      <c r="I1128" s="69" t="str">
        <f>IFERROR(INDEX(DM_NGHIEP_VU!D:D,MATCH(J1128&amp;K1128,DM_NGHIEP_VU!G:G,0)),"")</f>
        <v>Xuất kho - xuất bán ghi nhận doanh thu</v>
      </c>
      <c r="J1128" s="29" t="s">
        <v>4492</v>
      </c>
      <c r="K1128" s="29" t="s">
        <v>4977</v>
      </c>
      <c r="L1128" s="26">
        <v>5</v>
      </c>
      <c r="M1128" s="26" t="s">
        <v>4547</v>
      </c>
      <c r="N1128" s="26">
        <v>62600</v>
      </c>
      <c r="O1128" s="7">
        <f t="shared" si="54"/>
        <v>313000</v>
      </c>
      <c r="P1128" s="52">
        <v>0.1</v>
      </c>
      <c r="Q1128" s="7">
        <f t="shared" si="55"/>
        <v>31300</v>
      </c>
      <c r="R1128" s="7">
        <f t="shared" si="56"/>
        <v>344300</v>
      </c>
      <c r="S1128" s="23" t="s">
        <v>4649</v>
      </c>
      <c r="T1128" s="23"/>
      <c r="U1128" s="23"/>
      <c r="V1128" s="23"/>
      <c r="W1128" s="74"/>
    </row>
    <row r="1129" spans="1:23" x14ac:dyDescent="0.25">
      <c r="A1129" s="81">
        <v>45300</v>
      </c>
      <c r="B1129" s="6" t="s">
        <v>2710</v>
      </c>
      <c r="C1129" s="100" t="s">
        <v>5507</v>
      </c>
      <c r="D1129" s="21" t="s">
        <v>4555</v>
      </c>
      <c r="E1129" s="23" t="s">
        <v>210</v>
      </c>
      <c r="F1129" s="27" t="str">
        <f>IF(E1129="","",INDEX(DM_HANG_HOA!B:B,MATCH(E1129,DM_HANG_HOA!A:A,0)))</f>
        <v>Sứ tăng cường FCO, LBFCO, polymer</v>
      </c>
      <c r="G1129" s="26" t="s">
        <v>5249</v>
      </c>
      <c r="H1129" s="27" t="str">
        <f>IF(G1129="","",INDEX(DM_DOI_TUONG!C:C,MATCH(G1129,DM_DOI_TUONG!B:B,0)))</f>
        <v>Công Ty CP Điện Và Chiếu Sáng Phước Mỹ</v>
      </c>
      <c r="I1129" s="69" t="str">
        <f>IFERROR(INDEX(DM_NGHIEP_VU!D:D,MATCH(J1129&amp;K1129,DM_NGHIEP_VU!G:G,0)),"")</f>
        <v>Xuất kho - xuất bán ghi nhận doanh thu</v>
      </c>
      <c r="J1129" s="29" t="s">
        <v>4492</v>
      </c>
      <c r="K1129" s="29" t="s">
        <v>4977</v>
      </c>
      <c r="L1129" s="26">
        <v>6</v>
      </c>
      <c r="M1129" s="26" t="s">
        <v>4547</v>
      </c>
      <c r="N1129" s="26">
        <v>377100</v>
      </c>
      <c r="O1129" s="7">
        <f t="shared" si="54"/>
        <v>2262600</v>
      </c>
      <c r="P1129" s="52">
        <v>0.08</v>
      </c>
      <c r="Q1129" s="7">
        <f t="shared" si="55"/>
        <v>181008</v>
      </c>
      <c r="R1129" s="7">
        <f t="shared" si="56"/>
        <v>2443608</v>
      </c>
      <c r="S1129" s="23" t="s">
        <v>4650</v>
      </c>
      <c r="T1129" s="23"/>
      <c r="U1129" s="23"/>
      <c r="V1129" s="23"/>
      <c r="W1129" s="74"/>
    </row>
    <row r="1130" spans="1:23" x14ac:dyDescent="0.25">
      <c r="A1130" s="81">
        <v>45301</v>
      </c>
      <c r="B1130" s="6" t="s">
        <v>2710</v>
      </c>
      <c r="C1130" s="100" t="s">
        <v>5508</v>
      </c>
      <c r="D1130" s="21" t="s">
        <v>4555</v>
      </c>
      <c r="E1130" s="23" t="s">
        <v>1223</v>
      </c>
      <c r="F1130" s="27" t="str">
        <f>IF(E1130="","",INDEX(DM_HANG_HOA!B:B,MATCH(E1130,DM_HANG_HOA!A:A,0)))</f>
        <v>Nối ép đồng nhôm WR-815</v>
      </c>
      <c r="G1130" s="26" t="s">
        <v>5245</v>
      </c>
      <c r="H1130" s="27" t="str">
        <f>IF(G1130="","",INDEX(DM_DOI_TUONG!C:C,MATCH(G1130,DM_DOI_TUONG!B:B,0)))</f>
        <v>Công Ty TNHH Sản Xuất Thương Mại  Điện Sài Gòn TTL</v>
      </c>
      <c r="I1130" s="69" t="str">
        <f>IFERROR(INDEX(DM_NGHIEP_VU!D:D,MATCH(J1130&amp;K1130,DM_NGHIEP_VU!G:G,0)),"")</f>
        <v>Xuất kho - xuất bán ghi nhận doanh thu</v>
      </c>
      <c r="J1130" s="29" t="s">
        <v>4492</v>
      </c>
      <c r="K1130" s="29" t="s">
        <v>4977</v>
      </c>
      <c r="L1130" s="26">
        <v>50</v>
      </c>
      <c r="M1130" s="26" t="s">
        <v>4547</v>
      </c>
      <c r="N1130" s="26">
        <v>27200</v>
      </c>
      <c r="O1130" s="7">
        <f t="shared" si="54"/>
        <v>1360000</v>
      </c>
      <c r="P1130" s="52">
        <v>0.1</v>
      </c>
      <c r="Q1130" s="7">
        <f t="shared" si="55"/>
        <v>136000</v>
      </c>
      <c r="R1130" s="7">
        <f t="shared" si="56"/>
        <v>1496000</v>
      </c>
      <c r="S1130" s="23" t="s">
        <v>4651</v>
      </c>
      <c r="T1130" s="23"/>
      <c r="U1130" s="23"/>
      <c r="V1130" s="23"/>
      <c r="W1130" s="74"/>
    </row>
    <row r="1131" spans="1:23" x14ac:dyDescent="0.25">
      <c r="A1131" s="81">
        <v>45301</v>
      </c>
      <c r="B1131" s="6" t="s">
        <v>2710</v>
      </c>
      <c r="C1131" s="100" t="s">
        <v>5508</v>
      </c>
      <c r="D1131" s="21" t="s">
        <v>4555</v>
      </c>
      <c r="E1131" s="23" t="s">
        <v>1225</v>
      </c>
      <c r="F1131" s="27" t="str">
        <f>IF(E1131="","",INDEX(DM_HANG_HOA!B:B,MATCH(E1131,DM_HANG_HOA!A:A,0)))</f>
        <v>Nối ép đồng nhôm WR-835</v>
      </c>
      <c r="G1131" s="26" t="s">
        <v>5245</v>
      </c>
      <c r="H1131" s="27" t="str">
        <f>IF(G1131="","",INDEX(DM_DOI_TUONG!C:C,MATCH(G1131,DM_DOI_TUONG!B:B,0)))</f>
        <v>Công Ty TNHH Sản Xuất Thương Mại  Điện Sài Gòn TTL</v>
      </c>
      <c r="I1131" s="69" t="str">
        <f>IFERROR(INDEX(DM_NGHIEP_VU!D:D,MATCH(J1131&amp;K1131,DM_NGHIEP_VU!G:G,0)),"")</f>
        <v>Xuất kho - xuất bán ghi nhận doanh thu</v>
      </c>
      <c r="J1131" s="29" t="s">
        <v>4492</v>
      </c>
      <c r="K1131" s="29" t="s">
        <v>4977</v>
      </c>
      <c r="L1131" s="26">
        <v>50</v>
      </c>
      <c r="M1131" s="26" t="s">
        <v>4547</v>
      </c>
      <c r="N1131" s="26">
        <v>28000</v>
      </c>
      <c r="O1131" s="7">
        <f t="shared" si="54"/>
        <v>1400000</v>
      </c>
      <c r="P1131" s="52">
        <v>0.1</v>
      </c>
      <c r="Q1131" s="7">
        <f t="shared" si="55"/>
        <v>140000</v>
      </c>
      <c r="R1131" s="7">
        <f t="shared" si="56"/>
        <v>1540000</v>
      </c>
      <c r="S1131" s="23" t="s">
        <v>4651</v>
      </c>
      <c r="T1131" s="23"/>
      <c r="U1131" s="23"/>
      <c r="V1131" s="23"/>
      <c r="W1131" s="74"/>
    </row>
    <row r="1132" spans="1:23" x14ac:dyDescent="0.25">
      <c r="A1132" s="81">
        <v>45301</v>
      </c>
      <c r="B1132" s="6" t="s">
        <v>2710</v>
      </c>
      <c r="C1132" s="100" t="s">
        <v>5509</v>
      </c>
      <c r="D1132" s="21" t="s">
        <v>4555</v>
      </c>
      <c r="E1132" s="23" t="s">
        <v>72</v>
      </c>
      <c r="F1132" s="27" t="str">
        <f>IF(E1132="","",INDEX(DM_HANG_HOA!B:B,MATCH(E1132,DM_HANG_HOA!A:A,0)))</f>
        <v>FCO 100A - 27KV - 150KV BIL - Polymer (không bass)</v>
      </c>
      <c r="G1132" s="26" t="s">
        <v>5250</v>
      </c>
      <c r="H1132" s="27" t="str">
        <f>IF(G1132="","",INDEX(DM_DOI_TUONG!C:C,MATCH(G1132,DM_DOI_TUONG!B:B,0)))</f>
        <v>Công Ty TNHH  Sản Xuất Thương Mại Vân Phúc</v>
      </c>
      <c r="I1132" s="69" t="str">
        <f>IFERROR(INDEX(DM_NGHIEP_VU!D:D,MATCH(J1132&amp;K1132,DM_NGHIEP_VU!G:G,0)),"")</f>
        <v>Xuất kho - xuất bán ghi nhận doanh thu</v>
      </c>
      <c r="J1132" s="29" t="s">
        <v>4492</v>
      </c>
      <c r="K1132" s="29" t="s">
        <v>4977</v>
      </c>
      <c r="L1132" s="26">
        <v>15</v>
      </c>
      <c r="M1132" s="26" t="s">
        <v>4547</v>
      </c>
      <c r="N1132" s="26">
        <v>1312700</v>
      </c>
      <c r="O1132" s="7">
        <f t="shared" si="54"/>
        <v>19690500</v>
      </c>
      <c r="P1132" s="52">
        <v>0.08</v>
      </c>
      <c r="Q1132" s="7">
        <f t="shared" si="55"/>
        <v>1575240</v>
      </c>
      <c r="R1132" s="7">
        <f t="shared" si="56"/>
        <v>21265740</v>
      </c>
      <c r="S1132" s="23" t="s">
        <v>4652</v>
      </c>
      <c r="T1132" s="23"/>
      <c r="U1132" s="23"/>
      <c r="V1132" s="23"/>
      <c r="W1132" s="74"/>
    </row>
    <row r="1133" spans="1:23" x14ac:dyDescent="0.25">
      <c r="A1133" s="81">
        <v>45301</v>
      </c>
      <c r="B1133" s="6" t="s">
        <v>2710</v>
      </c>
      <c r="C1133" s="100" t="s">
        <v>5509</v>
      </c>
      <c r="D1133" s="21" t="s">
        <v>4555</v>
      </c>
      <c r="E1133" s="23" t="s">
        <v>78</v>
      </c>
      <c r="F1133" s="27" t="str">
        <f>IF(E1133="","",INDEX(DM_HANG_HOA!B:B,MATCH(E1133,DM_HANG_HOA!A:A,0)))</f>
        <v>Bass FCO</v>
      </c>
      <c r="G1133" s="26" t="s">
        <v>5250</v>
      </c>
      <c r="H1133" s="27" t="str">
        <f>IF(G1133="","",INDEX(DM_DOI_TUONG!C:C,MATCH(G1133,DM_DOI_TUONG!B:B,0)))</f>
        <v>Công Ty TNHH  Sản Xuất Thương Mại Vân Phúc</v>
      </c>
      <c r="I1133" s="69" t="str">
        <f>IFERROR(INDEX(DM_NGHIEP_VU!D:D,MATCH(J1133&amp;K1133,DM_NGHIEP_VU!G:G,0)),"")</f>
        <v>Xuất kho - xuất bán ghi nhận doanh thu</v>
      </c>
      <c r="J1133" s="29" t="s">
        <v>4492</v>
      </c>
      <c r="K1133" s="29" t="s">
        <v>4977</v>
      </c>
      <c r="L1133" s="26">
        <v>15</v>
      </c>
      <c r="M1133" s="26" t="s">
        <v>4547</v>
      </c>
      <c r="N1133" s="26">
        <v>72200</v>
      </c>
      <c r="O1133" s="7">
        <f t="shared" si="54"/>
        <v>1083000</v>
      </c>
      <c r="P1133" s="52">
        <v>0.08</v>
      </c>
      <c r="Q1133" s="7">
        <f t="shared" si="55"/>
        <v>86640</v>
      </c>
      <c r="R1133" s="7">
        <f t="shared" si="56"/>
        <v>1169640</v>
      </c>
      <c r="S1133" s="23" t="s">
        <v>4652</v>
      </c>
      <c r="T1133" s="23"/>
      <c r="U1133" s="23"/>
      <c r="V1133" s="23"/>
      <c r="W1133" s="74"/>
    </row>
    <row r="1134" spans="1:23" x14ac:dyDescent="0.25">
      <c r="A1134" s="81">
        <v>45301</v>
      </c>
      <c r="B1134" s="6" t="s">
        <v>2710</v>
      </c>
      <c r="C1134" s="100" t="s">
        <v>5509</v>
      </c>
      <c r="D1134" s="21" t="s">
        <v>4555</v>
      </c>
      <c r="E1134" s="23" t="s">
        <v>96</v>
      </c>
      <c r="F1134" s="27" t="str">
        <f>IF(E1134="","",INDEX(DM_HANG_HOA!B:B,MATCH(E1134,DM_HANG_HOA!A:A,0)))</f>
        <v>LA 18KV - MCOV  15.3 - 10KA</v>
      </c>
      <c r="G1134" s="26" t="s">
        <v>5250</v>
      </c>
      <c r="H1134" s="27" t="str">
        <f>IF(G1134="","",INDEX(DM_DOI_TUONG!C:C,MATCH(G1134,DM_DOI_TUONG!B:B,0)))</f>
        <v>Công Ty TNHH  Sản Xuất Thương Mại Vân Phúc</v>
      </c>
      <c r="I1134" s="69" t="str">
        <f>IFERROR(INDEX(DM_NGHIEP_VU!D:D,MATCH(J1134&amp;K1134,DM_NGHIEP_VU!G:G,0)),"")</f>
        <v>Xuất kho - xuất bán ghi nhận doanh thu</v>
      </c>
      <c r="J1134" s="29" t="s">
        <v>4492</v>
      </c>
      <c r="K1134" s="29" t="s">
        <v>4977</v>
      </c>
      <c r="L1134" s="26">
        <v>8</v>
      </c>
      <c r="M1134" s="26" t="s">
        <v>4547</v>
      </c>
      <c r="N1134" s="26">
        <v>1000800</v>
      </c>
      <c r="O1134" s="7">
        <f t="shared" si="54"/>
        <v>8006400</v>
      </c>
      <c r="P1134" s="52">
        <v>0.08</v>
      </c>
      <c r="Q1134" s="7">
        <f t="shared" si="55"/>
        <v>640512</v>
      </c>
      <c r="R1134" s="7">
        <f t="shared" si="56"/>
        <v>8646912</v>
      </c>
      <c r="S1134" s="23" t="s">
        <v>4652</v>
      </c>
      <c r="T1134" s="23"/>
      <c r="U1134" s="23"/>
      <c r="V1134" s="23"/>
      <c r="W1134" s="74"/>
    </row>
    <row r="1135" spans="1:23" x14ac:dyDescent="0.25">
      <c r="A1135" s="81">
        <v>45301</v>
      </c>
      <c r="B1135" s="6" t="s">
        <v>2710</v>
      </c>
      <c r="C1135" s="100" t="s">
        <v>5509</v>
      </c>
      <c r="D1135" s="21" t="s">
        <v>4555</v>
      </c>
      <c r="E1135" s="23" t="s">
        <v>190</v>
      </c>
      <c r="F1135" s="27" t="str">
        <f>IF(E1135="","",INDEX(DM_HANG_HOA!B:B,MATCH(E1135,DM_HANG_HOA!A:A,0)))</f>
        <v>Chuỗi treo 24Kv - 70KN, Polymer</v>
      </c>
      <c r="G1135" s="26" t="s">
        <v>5250</v>
      </c>
      <c r="H1135" s="27" t="str">
        <f>IF(G1135="","",INDEX(DM_DOI_TUONG!C:C,MATCH(G1135,DM_DOI_TUONG!B:B,0)))</f>
        <v>Công Ty TNHH  Sản Xuất Thương Mại Vân Phúc</v>
      </c>
      <c r="I1135" s="69" t="str">
        <f>IFERROR(INDEX(DM_NGHIEP_VU!D:D,MATCH(J1135&amp;K1135,DM_NGHIEP_VU!G:G,0)),"")</f>
        <v>Xuất kho - xuất bán ghi nhận doanh thu</v>
      </c>
      <c r="J1135" s="29" t="s">
        <v>4492</v>
      </c>
      <c r="K1135" s="29" t="s">
        <v>4977</v>
      </c>
      <c r="L1135" s="26">
        <v>12</v>
      </c>
      <c r="M1135" s="26" t="s">
        <v>4547</v>
      </c>
      <c r="N1135" s="26">
        <v>229100</v>
      </c>
      <c r="O1135" s="7">
        <f t="shared" si="54"/>
        <v>2749200</v>
      </c>
      <c r="P1135" s="52">
        <v>0.08</v>
      </c>
      <c r="Q1135" s="7">
        <f t="shared" si="55"/>
        <v>219936</v>
      </c>
      <c r="R1135" s="7">
        <f t="shared" si="56"/>
        <v>2969136</v>
      </c>
      <c r="S1135" s="23" t="s">
        <v>4652</v>
      </c>
      <c r="T1135" s="23"/>
      <c r="U1135" s="23"/>
      <c r="V1135" s="23"/>
      <c r="W1135" s="74"/>
    </row>
    <row r="1136" spans="1:23" x14ac:dyDescent="0.25">
      <c r="A1136" s="81">
        <v>45301</v>
      </c>
      <c r="B1136" s="6" t="s">
        <v>2710</v>
      </c>
      <c r="C1136" s="100" t="s">
        <v>5510</v>
      </c>
      <c r="D1136" s="21" t="s">
        <v>4555</v>
      </c>
      <c r="E1136" s="23" t="s">
        <v>77</v>
      </c>
      <c r="F1136" s="27" t="str">
        <f>IF(E1136="","",INDEX(DM_HANG_HOA!B:B,MATCH(E1136,DM_HANG_HOA!A:A,0)))</f>
        <v>LBFCO 200A - 27KV-150KV BIL - Polymer (không bass)</v>
      </c>
      <c r="G1136" s="26" t="s">
        <v>5266</v>
      </c>
      <c r="H1136" s="27" t="str">
        <f>IF(G1136="","",INDEX(DM_DOI_TUONG!C:C,MATCH(G1136,DM_DOI_TUONG!B:B,0)))</f>
        <v>CỦA HÀNG ĐIỆN NGHIÊN</v>
      </c>
      <c r="I1136" s="69" t="str">
        <f>IFERROR(INDEX(DM_NGHIEP_VU!D:D,MATCH(J1136&amp;K1136,DM_NGHIEP_VU!G:G,0)),"")</f>
        <v>Xuất kho - xuất bán ghi nhận doanh thu</v>
      </c>
      <c r="J1136" s="29" t="s">
        <v>4492</v>
      </c>
      <c r="K1136" s="29" t="s">
        <v>4977</v>
      </c>
      <c r="L1136" s="26">
        <v>5</v>
      </c>
      <c r="M1136" s="26" t="s">
        <v>4547</v>
      </c>
      <c r="N1136" s="26">
        <v>2012800</v>
      </c>
      <c r="O1136" s="7">
        <f t="shared" si="54"/>
        <v>10064000</v>
      </c>
      <c r="P1136" s="52">
        <v>0.08</v>
      </c>
      <c r="Q1136" s="7">
        <f t="shared" si="55"/>
        <v>805120</v>
      </c>
      <c r="R1136" s="7">
        <f t="shared" si="56"/>
        <v>10869120</v>
      </c>
      <c r="S1136" s="23" t="s">
        <v>4653</v>
      </c>
      <c r="T1136" s="23"/>
      <c r="U1136" s="23"/>
      <c r="V1136" s="23"/>
      <c r="W1136" s="74"/>
    </row>
    <row r="1137" spans="1:23" x14ac:dyDescent="0.25">
      <c r="A1137" s="81">
        <v>45301</v>
      </c>
      <c r="B1137" s="6" t="s">
        <v>2710</v>
      </c>
      <c r="C1137" s="100" t="s">
        <v>5510</v>
      </c>
      <c r="D1137" s="21" t="s">
        <v>4555</v>
      </c>
      <c r="E1137" s="23" t="s">
        <v>78</v>
      </c>
      <c r="F1137" s="27" t="str">
        <f>IF(E1137="","",INDEX(DM_HANG_HOA!B:B,MATCH(E1137,DM_HANG_HOA!A:A,0)))</f>
        <v>Bass FCO</v>
      </c>
      <c r="G1137" s="26" t="s">
        <v>5266</v>
      </c>
      <c r="H1137" s="27" t="str">
        <f>IF(G1137="","",INDEX(DM_DOI_TUONG!C:C,MATCH(G1137,DM_DOI_TUONG!B:B,0)))</f>
        <v>CỦA HÀNG ĐIỆN NGHIÊN</v>
      </c>
      <c r="I1137" s="69" t="str">
        <f>IFERROR(INDEX(DM_NGHIEP_VU!D:D,MATCH(J1137&amp;K1137,DM_NGHIEP_VU!G:G,0)),"")</f>
        <v>Xuất kho - xuất bán ghi nhận doanh thu</v>
      </c>
      <c r="J1137" s="29" t="s">
        <v>4492</v>
      </c>
      <c r="K1137" s="29" t="s">
        <v>4977</v>
      </c>
      <c r="L1137" s="26">
        <v>5</v>
      </c>
      <c r="M1137" s="26" t="s">
        <v>4547</v>
      </c>
      <c r="N1137" s="26">
        <v>77400</v>
      </c>
      <c r="O1137" s="7">
        <f t="shared" si="54"/>
        <v>387000</v>
      </c>
      <c r="P1137" s="52">
        <v>0.08</v>
      </c>
      <c r="Q1137" s="7">
        <f t="shared" si="55"/>
        <v>30960</v>
      </c>
      <c r="R1137" s="7">
        <f t="shared" si="56"/>
        <v>417960</v>
      </c>
      <c r="S1137" s="23" t="s">
        <v>4653</v>
      </c>
      <c r="T1137" s="23"/>
      <c r="U1137" s="23"/>
      <c r="V1137" s="23"/>
      <c r="W1137" s="74"/>
    </row>
    <row r="1138" spans="1:23" x14ac:dyDescent="0.25">
      <c r="A1138" s="81">
        <v>45301</v>
      </c>
      <c r="B1138" s="6" t="s">
        <v>2710</v>
      </c>
      <c r="C1138" s="100" t="s">
        <v>5510</v>
      </c>
      <c r="D1138" s="21" t="s">
        <v>4555</v>
      </c>
      <c r="E1138" s="23" t="s">
        <v>552</v>
      </c>
      <c r="F1138" s="27" t="str">
        <f>IF(E1138="","",INDEX(DM_HANG_HOA!B:B,MATCH(E1138,DM_HANG_HOA!A:A,0)))</f>
        <v>Nối bọc  IPC 35-95, Vỏ cách điện dầy 1-3mm,  16 - 35 / 16 - 95, 1 boulon M8 nhựa</v>
      </c>
      <c r="G1138" s="26" t="s">
        <v>5266</v>
      </c>
      <c r="H1138" s="27" t="str">
        <f>IF(G1138="","",INDEX(DM_DOI_TUONG!C:C,MATCH(G1138,DM_DOI_TUONG!B:B,0)))</f>
        <v>CỦA HÀNG ĐIỆN NGHIÊN</v>
      </c>
      <c r="I1138" s="69" t="str">
        <f>IFERROR(INDEX(DM_NGHIEP_VU!D:D,MATCH(J1138&amp;K1138,DM_NGHIEP_VU!G:G,0)),"")</f>
        <v>Xuất kho - xuất bán ghi nhận doanh thu</v>
      </c>
      <c r="J1138" s="29" t="s">
        <v>4492</v>
      </c>
      <c r="K1138" s="29" t="s">
        <v>4977</v>
      </c>
      <c r="L1138" s="26">
        <v>100</v>
      </c>
      <c r="M1138" s="26" t="s">
        <v>4547</v>
      </c>
      <c r="N1138" s="26">
        <v>34900</v>
      </c>
      <c r="O1138" s="7">
        <f t="shared" si="54"/>
        <v>3490000</v>
      </c>
      <c r="P1138" s="52">
        <v>0.08</v>
      </c>
      <c r="Q1138" s="7">
        <f t="shared" si="55"/>
        <v>279200</v>
      </c>
      <c r="R1138" s="7">
        <f t="shared" si="56"/>
        <v>3769200</v>
      </c>
      <c r="S1138" s="23" t="s">
        <v>4653</v>
      </c>
      <c r="T1138" s="23"/>
      <c r="U1138" s="23"/>
      <c r="V1138" s="23"/>
      <c r="W1138" s="74"/>
    </row>
    <row r="1139" spans="1:23" x14ac:dyDescent="0.25">
      <c r="A1139" s="81">
        <v>45301</v>
      </c>
      <c r="B1139" s="6" t="s">
        <v>2710</v>
      </c>
      <c r="C1139" s="100" t="s">
        <v>5511</v>
      </c>
      <c r="D1139" s="21" t="s">
        <v>4555</v>
      </c>
      <c r="E1139" s="23" t="s">
        <v>1215</v>
      </c>
      <c r="F1139" s="27" t="str">
        <f>IF(E1139="","",INDEX(DM_HANG_HOA!B:B,MATCH(E1139,DM_HANG_HOA!A:A,0)))</f>
        <v>Nối ép đồng nhôm WR-279</v>
      </c>
      <c r="G1139" s="26" t="s">
        <v>5266</v>
      </c>
      <c r="H1139" s="27" t="str">
        <f>IF(G1139="","",INDEX(DM_DOI_TUONG!C:C,MATCH(G1139,DM_DOI_TUONG!B:B,0)))</f>
        <v>CỦA HÀNG ĐIỆN NGHIÊN</v>
      </c>
      <c r="I1139" s="69" t="str">
        <f>IFERROR(INDEX(DM_NGHIEP_VU!D:D,MATCH(J1139&amp;K1139,DM_NGHIEP_VU!G:G,0)),"")</f>
        <v>Xuất kho - xuất bán ghi nhận doanh thu</v>
      </c>
      <c r="J1139" s="29" t="s">
        <v>4492</v>
      </c>
      <c r="K1139" s="29" t="s">
        <v>4977</v>
      </c>
      <c r="L1139" s="26">
        <v>100</v>
      </c>
      <c r="M1139" s="26" t="s">
        <v>4547</v>
      </c>
      <c r="N1139" s="26">
        <v>14500</v>
      </c>
      <c r="O1139" s="7">
        <f t="shared" si="54"/>
        <v>1450000</v>
      </c>
      <c r="P1139" s="52">
        <v>0.1</v>
      </c>
      <c r="Q1139" s="7">
        <f t="shared" si="55"/>
        <v>145000</v>
      </c>
      <c r="R1139" s="7">
        <f t="shared" si="56"/>
        <v>1595000</v>
      </c>
      <c r="S1139" s="23" t="s">
        <v>4654</v>
      </c>
      <c r="T1139" s="23"/>
      <c r="U1139" s="23"/>
      <c r="V1139" s="23"/>
      <c r="W1139" s="74"/>
    </row>
    <row r="1140" spans="1:23" x14ac:dyDescent="0.25">
      <c r="A1140" s="81">
        <v>45301</v>
      </c>
      <c r="B1140" s="6" t="s">
        <v>2710</v>
      </c>
      <c r="C1140" s="100" t="s">
        <v>5511</v>
      </c>
      <c r="D1140" s="21" t="s">
        <v>4555</v>
      </c>
      <c r="E1140" s="23" t="s">
        <v>1229</v>
      </c>
      <c r="F1140" s="27" t="str">
        <f>IF(E1140="","",INDEX(DM_HANG_HOA!B:B,MATCH(E1140,DM_HANG_HOA!A:A,0)))</f>
        <v>Nối ép đồng nhôm WR-929</v>
      </c>
      <c r="G1140" s="26" t="s">
        <v>5266</v>
      </c>
      <c r="H1140" s="27" t="str">
        <f>IF(G1140="","",INDEX(DM_DOI_TUONG!C:C,MATCH(G1140,DM_DOI_TUONG!B:B,0)))</f>
        <v>CỦA HÀNG ĐIỆN NGHIÊN</v>
      </c>
      <c r="I1140" s="69" t="str">
        <f>IFERROR(INDEX(DM_NGHIEP_VU!D:D,MATCH(J1140&amp;K1140,DM_NGHIEP_VU!G:G,0)),"")</f>
        <v>Xuất kho - xuất bán ghi nhận doanh thu</v>
      </c>
      <c r="J1140" s="29" t="s">
        <v>4492</v>
      </c>
      <c r="K1140" s="29" t="s">
        <v>4977</v>
      </c>
      <c r="L1140" s="26">
        <v>30</v>
      </c>
      <c r="M1140" s="26" t="s">
        <v>4547</v>
      </c>
      <c r="N1140" s="26">
        <v>47200</v>
      </c>
      <c r="O1140" s="7">
        <f t="shared" si="54"/>
        <v>1416000</v>
      </c>
      <c r="P1140" s="52">
        <v>0.1</v>
      </c>
      <c r="Q1140" s="7">
        <f t="shared" si="55"/>
        <v>141600</v>
      </c>
      <c r="R1140" s="7">
        <f t="shared" si="56"/>
        <v>1557600</v>
      </c>
      <c r="S1140" s="23" t="s">
        <v>4654</v>
      </c>
      <c r="T1140" s="23"/>
      <c r="U1140" s="23"/>
      <c r="V1140" s="23"/>
      <c r="W1140" s="74"/>
    </row>
    <row r="1141" spans="1:23" x14ac:dyDescent="0.25">
      <c r="A1141" s="81">
        <v>45302</v>
      </c>
      <c r="B1141" s="6" t="s">
        <v>2710</v>
      </c>
      <c r="C1141" s="100" t="s">
        <v>5512</v>
      </c>
      <c r="D1141" s="21" t="s">
        <v>4555</v>
      </c>
      <c r="E1141" s="23" t="s">
        <v>554</v>
      </c>
      <c r="F1141" s="27" t="str">
        <f>IF(E1141="","",INDEX(DM_HANG_HOA!B:B,MATCH(E1141,DM_HANG_HOA!A:A,0)))</f>
        <v>Nối bọc  IPC 95-95, Vỏ cách điện dầy 1-3mm,  25 - 95 / 25 - 95, 2 boulon M8 nhựa</v>
      </c>
      <c r="G1141" s="26" t="s">
        <v>5247</v>
      </c>
      <c r="H1141" s="27" t="str">
        <f>IF(G1141="","",INDEX(DM_DOI_TUONG!C:C,MATCH(G1141,DM_DOI_TUONG!B:B,0)))</f>
        <v>Công ty TNHH Xây lắp 168</v>
      </c>
      <c r="I1141" s="69" t="str">
        <f>IFERROR(INDEX(DM_NGHIEP_VU!D:D,MATCH(J1141&amp;K1141,DM_NGHIEP_VU!G:G,0)),"")</f>
        <v>Xuất kho - xuất bán ghi nhận doanh thu</v>
      </c>
      <c r="J1141" s="29" t="s">
        <v>4492</v>
      </c>
      <c r="K1141" s="29" t="s">
        <v>4977</v>
      </c>
      <c r="L1141" s="26">
        <v>840</v>
      </c>
      <c r="M1141" s="26" t="s">
        <v>4547</v>
      </c>
      <c r="N1141" s="26">
        <v>64500</v>
      </c>
      <c r="O1141" s="7">
        <f t="shared" si="54"/>
        <v>54180000</v>
      </c>
      <c r="P1141" s="52">
        <v>0.08</v>
      </c>
      <c r="Q1141" s="7">
        <f t="shared" si="55"/>
        <v>4334400</v>
      </c>
      <c r="R1141" s="7">
        <f t="shared" si="56"/>
        <v>58514400</v>
      </c>
      <c r="S1141" s="23" t="s">
        <v>4655</v>
      </c>
      <c r="T1141" s="23"/>
      <c r="U1141" s="23"/>
      <c r="V1141" s="23"/>
      <c r="W1141" s="74"/>
    </row>
    <row r="1142" spans="1:23" x14ac:dyDescent="0.25">
      <c r="A1142" s="81">
        <v>45302</v>
      </c>
      <c r="B1142" s="6" t="s">
        <v>2710</v>
      </c>
      <c r="C1142" s="100" t="s">
        <v>5512</v>
      </c>
      <c r="D1142" s="21" t="s">
        <v>4555</v>
      </c>
      <c r="E1142" s="23" t="s">
        <v>199</v>
      </c>
      <c r="F1142" s="27" t="str">
        <f>IF(E1142="","",INDEX(DM_HANG_HOA!B:B,MATCH(E1142,DM_HANG_HOA!A:A,0)))</f>
        <v>Pin post/Line post 24Kv- 680, Polymer có kẹp (không ty)</v>
      </c>
      <c r="G1142" s="26" t="s">
        <v>5247</v>
      </c>
      <c r="H1142" s="27" t="str">
        <f>IF(G1142="","",INDEX(DM_DOI_TUONG!C:C,MATCH(G1142,DM_DOI_TUONG!B:B,0)))</f>
        <v>Công ty TNHH Xây lắp 168</v>
      </c>
      <c r="I1142" s="69" t="str">
        <f>IFERROR(INDEX(DM_NGHIEP_VU!D:D,MATCH(J1142&amp;K1142,DM_NGHIEP_VU!G:G,0)),"")</f>
        <v>Xuất kho - xuất bán ghi nhận doanh thu</v>
      </c>
      <c r="J1142" s="29" t="s">
        <v>4492</v>
      </c>
      <c r="K1142" s="29" t="s">
        <v>4977</v>
      </c>
      <c r="L1142" s="26">
        <v>30</v>
      </c>
      <c r="M1142" s="26" t="s">
        <v>4547</v>
      </c>
      <c r="N1142" s="26">
        <v>333600</v>
      </c>
      <c r="O1142" s="7">
        <f t="shared" si="54"/>
        <v>10008000</v>
      </c>
      <c r="P1142" s="52">
        <v>0.08</v>
      </c>
      <c r="Q1142" s="7">
        <f t="shared" si="55"/>
        <v>800640</v>
      </c>
      <c r="R1142" s="7">
        <f t="shared" si="56"/>
        <v>10808640</v>
      </c>
      <c r="S1142" s="23" t="s">
        <v>4655</v>
      </c>
      <c r="T1142" s="23"/>
      <c r="U1142" s="23"/>
      <c r="V1142" s="23"/>
      <c r="W1142" s="74"/>
    </row>
    <row r="1143" spans="1:23" x14ac:dyDescent="0.25">
      <c r="A1143" s="81">
        <v>45302</v>
      </c>
      <c r="B1143" s="6" t="s">
        <v>2710</v>
      </c>
      <c r="C1143" s="100" t="s">
        <v>5512</v>
      </c>
      <c r="D1143" s="21" t="s">
        <v>4555</v>
      </c>
      <c r="E1143" s="23" t="s">
        <v>3502</v>
      </c>
      <c r="F1143" s="27" t="str">
        <f>IF(E1143="","",INDEX(DM_HANG_HOA!B:B,MATCH(E1143,DM_HANG_HOA!A:A,0)))</f>
        <v>Boulon inox 8 x 50 ( boulon các loại )</v>
      </c>
      <c r="G1143" s="26" t="s">
        <v>5247</v>
      </c>
      <c r="H1143" s="27" t="str">
        <f>IF(G1143="","",INDEX(DM_DOI_TUONG!C:C,MATCH(G1143,DM_DOI_TUONG!B:B,0)))</f>
        <v>Công ty TNHH Xây lắp 168</v>
      </c>
      <c r="I1143" s="69" t="str">
        <f>IFERROR(INDEX(DM_NGHIEP_VU!D:D,MATCH(J1143&amp;K1143,DM_NGHIEP_VU!G:G,0)),"")</f>
        <v>Xuất kho - xuất bán ghi nhận doanh thu</v>
      </c>
      <c r="J1143" s="29" t="s">
        <v>4492</v>
      </c>
      <c r="K1143" s="29" t="s">
        <v>4977</v>
      </c>
      <c r="L1143" s="26">
        <v>120</v>
      </c>
      <c r="M1143" s="26" t="s">
        <v>4547</v>
      </c>
      <c r="N1143" s="26">
        <v>0</v>
      </c>
      <c r="O1143" s="7">
        <f t="shared" si="54"/>
        <v>0</v>
      </c>
      <c r="P1143" s="52">
        <v>0.08</v>
      </c>
      <c r="Q1143" s="7">
        <f t="shared" si="55"/>
        <v>0</v>
      </c>
      <c r="R1143" s="7">
        <f t="shared" si="56"/>
        <v>0</v>
      </c>
      <c r="S1143" s="23" t="s">
        <v>4655</v>
      </c>
      <c r="T1143" s="23"/>
      <c r="U1143" s="23"/>
      <c r="V1143" s="23"/>
      <c r="W1143" s="74"/>
    </row>
    <row r="1144" spans="1:23" x14ac:dyDescent="0.25">
      <c r="A1144" s="81">
        <v>45302</v>
      </c>
      <c r="B1144" s="6" t="s">
        <v>2710</v>
      </c>
      <c r="C1144" s="100" t="s">
        <v>5512</v>
      </c>
      <c r="D1144" s="21" t="s">
        <v>4555</v>
      </c>
      <c r="E1144" s="23" t="s">
        <v>971</v>
      </c>
      <c r="F1144" s="27" t="str">
        <f>IF(E1144="","",INDEX(DM_HANG_HOA!B:B,MATCH(E1144,DM_HANG_HOA!A:A,0)))</f>
        <v>Nắp chụp LA màu xanh</v>
      </c>
      <c r="G1144" s="26" t="s">
        <v>5247</v>
      </c>
      <c r="H1144" s="27" t="str">
        <f>IF(G1144="","",INDEX(DM_DOI_TUONG!C:C,MATCH(G1144,DM_DOI_TUONG!B:B,0)))</f>
        <v>Công ty TNHH Xây lắp 168</v>
      </c>
      <c r="I1144" s="69" t="str">
        <f>IFERROR(INDEX(DM_NGHIEP_VU!D:D,MATCH(J1144&amp;K1144,DM_NGHIEP_VU!G:G,0)),"")</f>
        <v>Xuất kho - xuất bán ghi nhận doanh thu</v>
      </c>
      <c r="J1144" s="29" t="s">
        <v>4492</v>
      </c>
      <c r="K1144" s="29" t="s">
        <v>4977</v>
      </c>
      <c r="L1144" s="26">
        <v>15</v>
      </c>
      <c r="M1144" s="26" t="s">
        <v>4547</v>
      </c>
      <c r="N1144" s="26">
        <v>38500</v>
      </c>
      <c r="O1144" s="7">
        <f t="shared" si="54"/>
        <v>577500</v>
      </c>
      <c r="P1144" s="52">
        <v>0.08</v>
      </c>
      <c r="Q1144" s="7">
        <f t="shared" si="55"/>
        <v>46200</v>
      </c>
      <c r="R1144" s="7">
        <f t="shared" si="56"/>
        <v>623700</v>
      </c>
      <c r="S1144" s="23" t="s">
        <v>4655</v>
      </c>
      <c r="T1144" s="23"/>
      <c r="U1144" s="23"/>
      <c r="V1144" s="23"/>
      <c r="W1144" s="74"/>
    </row>
    <row r="1145" spans="1:23" x14ac:dyDescent="0.25">
      <c r="A1145" s="81">
        <v>45302</v>
      </c>
      <c r="B1145" s="6" t="s">
        <v>2710</v>
      </c>
      <c r="C1145" s="100" t="s">
        <v>5512</v>
      </c>
      <c r="D1145" s="21" t="s">
        <v>4555</v>
      </c>
      <c r="E1145" s="23" t="s">
        <v>973</v>
      </c>
      <c r="F1145" s="27" t="str">
        <f>IF(E1145="","",INDEX(DM_HANG_HOA!B:B,MATCH(E1145,DM_HANG_HOA!A:A,0)))</f>
        <v xml:space="preserve">Nắp chụp LA màu đỏ </v>
      </c>
      <c r="G1145" s="26" t="s">
        <v>5247</v>
      </c>
      <c r="H1145" s="27" t="str">
        <f>IF(G1145="","",INDEX(DM_DOI_TUONG!C:C,MATCH(G1145,DM_DOI_TUONG!B:B,0)))</f>
        <v>Công ty TNHH Xây lắp 168</v>
      </c>
      <c r="I1145" s="69" t="str">
        <f>IFERROR(INDEX(DM_NGHIEP_VU!D:D,MATCH(J1145&amp;K1145,DM_NGHIEP_VU!G:G,0)),"")</f>
        <v>Xuất kho - xuất bán ghi nhận doanh thu</v>
      </c>
      <c r="J1145" s="29" t="s">
        <v>4492</v>
      </c>
      <c r="K1145" s="29" t="s">
        <v>4977</v>
      </c>
      <c r="L1145" s="26">
        <v>15</v>
      </c>
      <c r="M1145" s="26" t="s">
        <v>4547</v>
      </c>
      <c r="N1145" s="26">
        <v>38500</v>
      </c>
      <c r="O1145" s="7">
        <f t="shared" si="54"/>
        <v>577500</v>
      </c>
      <c r="P1145" s="52">
        <v>0.08</v>
      </c>
      <c r="Q1145" s="7">
        <f t="shared" si="55"/>
        <v>46200</v>
      </c>
      <c r="R1145" s="7">
        <f t="shared" si="56"/>
        <v>623700</v>
      </c>
      <c r="S1145" s="23" t="s">
        <v>4655</v>
      </c>
      <c r="T1145" s="23"/>
      <c r="U1145" s="23"/>
      <c r="V1145" s="23"/>
      <c r="W1145" s="74"/>
    </row>
    <row r="1146" spans="1:23" x14ac:dyDescent="0.25">
      <c r="A1146" s="81">
        <v>45302</v>
      </c>
      <c r="B1146" s="6" t="s">
        <v>2710</v>
      </c>
      <c r="C1146" s="100" t="s">
        <v>5512</v>
      </c>
      <c r="D1146" s="21" t="s">
        <v>4555</v>
      </c>
      <c r="E1146" s="23" t="s">
        <v>975</v>
      </c>
      <c r="F1146" s="27" t="str">
        <f>IF(E1146="","",INDEX(DM_HANG_HOA!B:B,MATCH(E1146,DM_HANG_HOA!A:A,0)))</f>
        <v xml:space="preserve">Nắp chụp LA màu vàng </v>
      </c>
      <c r="G1146" s="26" t="s">
        <v>5247</v>
      </c>
      <c r="H1146" s="27" t="str">
        <f>IF(G1146="","",INDEX(DM_DOI_TUONG!C:C,MATCH(G1146,DM_DOI_TUONG!B:B,0)))</f>
        <v>Công ty TNHH Xây lắp 168</v>
      </c>
      <c r="I1146" s="69" t="str">
        <f>IFERROR(INDEX(DM_NGHIEP_VU!D:D,MATCH(J1146&amp;K1146,DM_NGHIEP_VU!G:G,0)),"")</f>
        <v>Xuất kho - xuất bán ghi nhận doanh thu</v>
      </c>
      <c r="J1146" s="29" t="s">
        <v>4492</v>
      </c>
      <c r="K1146" s="29" t="s">
        <v>4977</v>
      </c>
      <c r="L1146" s="26">
        <v>15</v>
      </c>
      <c r="M1146" s="26" t="s">
        <v>4547</v>
      </c>
      <c r="N1146" s="26">
        <v>38500</v>
      </c>
      <c r="O1146" s="7">
        <f t="shared" si="54"/>
        <v>577500</v>
      </c>
      <c r="P1146" s="52">
        <v>0.08</v>
      </c>
      <c r="Q1146" s="7">
        <f t="shared" si="55"/>
        <v>46200</v>
      </c>
      <c r="R1146" s="7">
        <f t="shared" si="56"/>
        <v>623700</v>
      </c>
      <c r="S1146" s="23" t="s">
        <v>4655</v>
      </c>
      <c r="T1146" s="23"/>
      <c r="U1146" s="23"/>
      <c r="V1146" s="23"/>
      <c r="W1146" s="74"/>
    </row>
    <row r="1147" spans="1:23" x14ac:dyDescent="0.25">
      <c r="A1147" s="81">
        <v>45302</v>
      </c>
      <c r="B1147" s="6" t="s">
        <v>2710</v>
      </c>
      <c r="C1147" s="100" t="s">
        <v>5513</v>
      </c>
      <c r="D1147" s="21" t="s">
        <v>4555</v>
      </c>
      <c r="E1147" s="23" t="s">
        <v>203</v>
      </c>
      <c r="F1147" s="27" t="str">
        <f>IF(E1147="","",INDEX(DM_HANG_HOA!B:B,MATCH(E1147,DM_HANG_HOA!A:A,0)))</f>
        <v>Ty Pin post/Line post 24Kv- 35Kv, M20 dài 180mm</v>
      </c>
      <c r="G1147" s="26" t="s">
        <v>5247</v>
      </c>
      <c r="H1147" s="27" t="str">
        <f>IF(G1147="","",INDEX(DM_DOI_TUONG!C:C,MATCH(G1147,DM_DOI_TUONG!B:B,0)))</f>
        <v>Công ty TNHH Xây lắp 168</v>
      </c>
      <c r="I1147" s="69" t="str">
        <f>IFERROR(INDEX(DM_NGHIEP_VU!D:D,MATCH(J1147&amp;K1147,DM_NGHIEP_VU!G:G,0)),"")</f>
        <v>Xuất kho - xuất bán ghi nhận doanh thu</v>
      </c>
      <c r="J1147" s="29" t="s">
        <v>4492</v>
      </c>
      <c r="K1147" s="29" t="s">
        <v>4977</v>
      </c>
      <c r="L1147" s="26">
        <v>30</v>
      </c>
      <c r="M1147" s="26" t="s">
        <v>4547</v>
      </c>
      <c r="N1147" s="26">
        <v>51800</v>
      </c>
      <c r="O1147" s="7">
        <f t="shared" si="54"/>
        <v>1554000</v>
      </c>
      <c r="P1147" s="52">
        <v>0.1</v>
      </c>
      <c r="Q1147" s="7">
        <f t="shared" si="55"/>
        <v>155400</v>
      </c>
      <c r="R1147" s="7">
        <f t="shared" si="56"/>
        <v>1709400</v>
      </c>
      <c r="S1147" s="23" t="s">
        <v>4656</v>
      </c>
      <c r="T1147" s="23"/>
      <c r="U1147" s="23"/>
      <c r="V1147" s="23"/>
      <c r="W1147" s="74"/>
    </row>
    <row r="1148" spans="1:23" x14ac:dyDescent="0.25">
      <c r="A1148" s="81">
        <v>45302</v>
      </c>
      <c r="B1148" s="6" t="s">
        <v>2710</v>
      </c>
      <c r="C1148" s="100" t="s">
        <v>5514</v>
      </c>
      <c r="D1148" s="21" t="s">
        <v>4555</v>
      </c>
      <c r="E1148" s="23" t="s">
        <v>131</v>
      </c>
      <c r="F1148" s="27" t="str">
        <f>IF(E1148="","",INDEX(DM_HANG_HOA!B:B,MATCH(E1148,DM_HANG_HOA!A:A,0)))</f>
        <v xml:space="preserve">DS 3P- 630A - 24Kv-150 KV BIL, OD, Polymer, 2 phương, lắp trên 1 trụ </v>
      </c>
      <c r="G1148" s="26" t="s">
        <v>5254</v>
      </c>
      <c r="H1148" s="27" t="str">
        <f>IF(G1148="","",INDEX(DM_DOI_TUONG!C:C,MATCH(G1148,DM_DOI_TUONG!B:B,0)))</f>
        <v>Công Ty Trách Nhiệm Hữu Hạn Tâm Tiến</v>
      </c>
      <c r="I1148" s="69" t="str">
        <f>IFERROR(INDEX(DM_NGHIEP_VU!D:D,MATCH(J1148&amp;K1148,DM_NGHIEP_VU!G:G,0)),"")</f>
        <v>Xuất kho - xuất bán ghi nhận doanh thu</v>
      </c>
      <c r="J1148" s="29" t="s">
        <v>4492</v>
      </c>
      <c r="K1148" s="29" t="s">
        <v>4977</v>
      </c>
      <c r="L1148" s="26">
        <v>3</v>
      </c>
      <c r="M1148" s="26" t="s">
        <v>4547</v>
      </c>
      <c r="N1148" s="26">
        <v>12038300</v>
      </c>
      <c r="O1148" s="7">
        <f t="shared" si="54"/>
        <v>36114900</v>
      </c>
      <c r="P1148" s="52">
        <v>0.08</v>
      </c>
      <c r="Q1148" s="7">
        <f t="shared" si="55"/>
        <v>2889192</v>
      </c>
      <c r="R1148" s="7">
        <f t="shared" si="56"/>
        <v>39004092</v>
      </c>
      <c r="S1148" s="23" t="s">
        <v>4657</v>
      </c>
      <c r="T1148" s="23"/>
      <c r="U1148" s="23"/>
      <c r="V1148" s="23"/>
      <c r="W1148" s="74"/>
    </row>
    <row r="1149" spans="1:23" x14ac:dyDescent="0.25">
      <c r="A1149" s="81">
        <v>45302</v>
      </c>
      <c r="B1149" s="6" t="s">
        <v>2710</v>
      </c>
      <c r="C1149" s="100" t="s">
        <v>5514</v>
      </c>
      <c r="D1149" s="21" t="s">
        <v>4555</v>
      </c>
      <c r="E1149" s="23" t="s">
        <v>146</v>
      </c>
      <c r="F1149" s="27" t="str">
        <f>IF(E1149="","",INDEX(DM_HANG_HOA!B:B,MATCH(E1149,DM_HANG_HOA!A:A,0)))</f>
        <v>Bộ sào thao tác  DS 24KV - 35KV ngoài trời, dài 11 mét (boulon nhúng kẽm)</v>
      </c>
      <c r="G1149" s="26" t="s">
        <v>5254</v>
      </c>
      <c r="H1149" s="27" t="str">
        <f>IF(G1149="","",INDEX(DM_DOI_TUONG!C:C,MATCH(G1149,DM_DOI_TUONG!B:B,0)))</f>
        <v>Công Ty Trách Nhiệm Hữu Hạn Tâm Tiến</v>
      </c>
      <c r="I1149" s="69" t="str">
        <f>IFERROR(INDEX(DM_NGHIEP_VU!D:D,MATCH(J1149&amp;K1149,DM_NGHIEP_VU!G:G,0)),"")</f>
        <v>Xuất kho - xuất bán ghi nhận doanh thu</v>
      </c>
      <c r="J1149" s="29" t="s">
        <v>4492</v>
      </c>
      <c r="K1149" s="29" t="s">
        <v>4977</v>
      </c>
      <c r="L1149" s="26">
        <v>3</v>
      </c>
      <c r="M1149" s="26" t="s">
        <v>4547</v>
      </c>
      <c r="N1149" s="26">
        <v>2828300</v>
      </c>
      <c r="O1149" s="7">
        <f t="shared" si="54"/>
        <v>8484900</v>
      </c>
      <c r="P1149" s="52">
        <v>0.08</v>
      </c>
      <c r="Q1149" s="7">
        <f t="shared" si="55"/>
        <v>678792</v>
      </c>
      <c r="R1149" s="7">
        <f t="shared" si="56"/>
        <v>9163692</v>
      </c>
      <c r="S1149" s="23" t="s">
        <v>4657</v>
      </c>
      <c r="T1149" s="23"/>
      <c r="U1149" s="23"/>
      <c r="V1149" s="23"/>
      <c r="W1149" s="74"/>
    </row>
    <row r="1150" spans="1:23" x14ac:dyDescent="0.25">
      <c r="A1150" s="81">
        <v>45302</v>
      </c>
      <c r="B1150" s="6" t="s">
        <v>2710</v>
      </c>
      <c r="C1150" s="100" t="s">
        <v>5515</v>
      </c>
      <c r="D1150" s="21" t="s">
        <v>4555</v>
      </c>
      <c r="E1150" s="23" t="s">
        <v>1340</v>
      </c>
      <c r="F1150" s="27" t="str">
        <f>IF(E1150="","",INDEX(DM_HANG_HOA!B:B,MATCH(E1150,DM_HANG_HOA!A:A,0)))</f>
        <v>Kẹp quai dạng ép 150-240</v>
      </c>
      <c r="G1150" s="26" t="s">
        <v>5254</v>
      </c>
      <c r="H1150" s="27" t="str">
        <f>IF(G1150="","",INDEX(DM_DOI_TUONG!C:C,MATCH(G1150,DM_DOI_TUONG!B:B,0)))</f>
        <v>Công Ty Trách Nhiệm Hữu Hạn Tâm Tiến</v>
      </c>
      <c r="I1150" s="69" t="str">
        <f>IFERROR(INDEX(DM_NGHIEP_VU!D:D,MATCH(J1150&amp;K1150,DM_NGHIEP_VU!G:G,0)),"")</f>
        <v>Xuất kho - xuất bán ghi nhận doanh thu</v>
      </c>
      <c r="J1150" s="29" t="s">
        <v>4492</v>
      </c>
      <c r="K1150" s="29" t="s">
        <v>4977</v>
      </c>
      <c r="L1150" s="26">
        <v>7</v>
      </c>
      <c r="M1150" s="26" t="s">
        <v>4547</v>
      </c>
      <c r="N1150" s="26">
        <v>152300</v>
      </c>
      <c r="O1150" s="7">
        <f t="shared" si="54"/>
        <v>1066100</v>
      </c>
      <c r="P1150" s="52">
        <v>0.1</v>
      </c>
      <c r="Q1150" s="7">
        <f t="shared" si="55"/>
        <v>106610</v>
      </c>
      <c r="R1150" s="7">
        <f t="shared" si="56"/>
        <v>1172710</v>
      </c>
      <c r="S1150" s="23" t="s">
        <v>4658</v>
      </c>
      <c r="T1150" s="23"/>
      <c r="U1150" s="23"/>
      <c r="V1150" s="23"/>
      <c r="W1150" s="74"/>
    </row>
    <row r="1151" spans="1:23" x14ac:dyDescent="0.25">
      <c r="A1151" s="81">
        <v>45302</v>
      </c>
      <c r="B1151" s="6" t="s">
        <v>2710</v>
      </c>
      <c r="C1151" s="100" t="s">
        <v>5515</v>
      </c>
      <c r="D1151" s="21" t="s">
        <v>4555</v>
      </c>
      <c r="E1151" s="23" t="s">
        <v>1225</v>
      </c>
      <c r="F1151" s="27" t="str">
        <f>IF(E1151="","",INDEX(DM_HANG_HOA!B:B,MATCH(E1151,DM_HANG_HOA!A:A,0)))</f>
        <v>Nối ép đồng nhôm WR-835</v>
      </c>
      <c r="G1151" s="26" t="s">
        <v>5254</v>
      </c>
      <c r="H1151" s="27" t="str">
        <f>IF(G1151="","",INDEX(DM_DOI_TUONG!C:C,MATCH(G1151,DM_DOI_TUONG!B:B,0)))</f>
        <v>Công Ty Trách Nhiệm Hữu Hạn Tâm Tiến</v>
      </c>
      <c r="I1151" s="69" t="str">
        <f>IFERROR(INDEX(DM_NGHIEP_VU!D:D,MATCH(J1151&amp;K1151,DM_NGHIEP_VU!G:G,0)),"")</f>
        <v>Xuất kho - xuất bán ghi nhận doanh thu</v>
      </c>
      <c r="J1151" s="29" t="s">
        <v>4492</v>
      </c>
      <c r="K1151" s="29" t="s">
        <v>4977</v>
      </c>
      <c r="L1151" s="26">
        <v>75</v>
      </c>
      <c r="M1151" s="26" t="s">
        <v>4547</v>
      </c>
      <c r="N1151" s="26">
        <v>30000</v>
      </c>
      <c r="O1151" s="7">
        <f t="shared" si="54"/>
        <v>2250000</v>
      </c>
      <c r="P1151" s="52">
        <v>0.1</v>
      </c>
      <c r="Q1151" s="7">
        <f t="shared" si="55"/>
        <v>225000</v>
      </c>
      <c r="R1151" s="7">
        <f t="shared" si="56"/>
        <v>2475000</v>
      </c>
      <c r="S1151" s="23" t="s">
        <v>4658</v>
      </c>
      <c r="T1151" s="23"/>
      <c r="U1151" s="23"/>
      <c r="V1151" s="23"/>
      <c r="W1151" s="74"/>
    </row>
    <row r="1152" spans="1:23" x14ac:dyDescent="0.25">
      <c r="A1152" s="81">
        <v>45302</v>
      </c>
      <c r="B1152" s="6" t="s">
        <v>2710</v>
      </c>
      <c r="C1152" s="100" t="s">
        <v>5515</v>
      </c>
      <c r="D1152" s="21" t="s">
        <v>4555</v>
      </c>
      <c r="E1152" s="23" t="s">
        <v>1223</v>
      </c>
      <c r="F1152" s="27" t="str">
        <f>IF(E1152="","",INDEX(DM_HANG_HOA!B:B,MATCH(E1152,DM_HANG_HOA!A:A,0)))</f>
        <v>Nối ép đồng nhôm WR-815</v>
      </c>
      <c r="G1152" s="26" t="s">
        <v>5254</v>
      </c>
      <c r="H1152" s="27" t="str">
        <f>IF(G1152="","",INDEX(DM_DOI_TUONG!C:C,MATCH(G1152,DM_DOI_TUONG!B:B,0)))</f>
        <v>Công Ty Trách Nhiệm Hữu Hạn Tâm Tiến</v>
      </c>
      <c r="I1152" s="69" t="str">
        <f>IFERROR(INDEX(DM_NGHIEP_VU!D:D,MATCH(J1152&amp;K1152,DM_NGHIEP_VU!G:G,0)),"")</f>
        <v>Xuất kho - xuất bán ghi nhận doanh thu</v>
      </c>
      <c r="J1152" s="29" t="s">
        <v>4492</v>
      </c>
      <c r="K1152" s="29" t="s">
        <v>4977</v>
      </c>
      <c r="L1152" s="26">
        <v>50</v>
      </c>
      <c r="M1152" s="26" t="s">
        <v>4547</v>
      </c>
      <c r="N1152" s="26">
        <v>29200</v>
      </c>
      <c r="O1152" s="7">
        <f t="shared" si="54"/>
        <v>1460000</v>
      </c>
      <c r="P1152" s="52">
        <v>0.1</v>
      </c>
      <c r="Q1152" s="7">
        <f t="shared" si="55"/>
        <v>146000</v>
      </c>
      <c r="R1152" s="7">
        <f t="shared" si="56"/>
        <v>1606000</v>
      </c>
      <c r="S1152" s="23" t="s">
        <v>4658</v>
      </c>
      <c r="T1152" s="23"/>
      <c r="U1152" s="23"/>
      <c r="V1152" s="23"/>
      <c r="W1152" s="74"/>
    </row>
    <row r="1153" spans="1:23" x14ac:dyDescent="0.25">
      <c r="A1153" s="81">
        <v>45302</v>
      </c>
      <c r="B1153" s="6" t="s">
        <v>2710</v>
      </c>
      <c r="C1153" s="100" t="s">
        <v>5515</v>
      </c>
      <c r="D1153" s="21" t="s">
        <v>4555</v>
      </c>
      <c r="E1153" s="23" t="s">
        <v>1344</v>
      </c>
      <c r="F1153" s="27" t="str">
        <f>IF(E1153="","",INDEX(DM_HANG_HOA!B:B,MATCH(E1153,DM_HANG_HOA!A:A,0)))</f>
        <v>Hotline 2/0</v>
      </c>
      <c r="G1153" s="26" t="s">
        <v>5254</v>
      </c>
      <c r="H1153" s="27" t="str">
        <f>IF(G1153="","",INDEX(DM_DOI_TUONG!C:C,MATCH(G1153,DM_DOI_TUONG!B:B,0)))</f>
        <v>Công Ty Trách Nhiệm Hữu Hạn Tâm Tiến</v>
      </c>
      <c r="I1153" s="69" t="str">
        <f>IFERROR(INDEX(DM_NGHIEP_VU!D:D,MATCH(J1153&amp;K1153,DM_NGHIEP_VU!G:G,0)),"")</f>
        <v>Xuất kho - xuất bán ghi nhận doanh thu</v>
      </c>
      <c r="J1153" s="29" t="s">
        <v>4492</v>
      </c>
      <c r="K1153" s="29" t="s">
        <v>4977</v>
      </c>
      <c r="L1153" s="26">
        <v>30</v>
      </c>
      <c r="M1153" s="26" t="s">
        <v>4547</v>
      </c>
      <c r="N1153" s="26">
        <v>123700</v>
      </c>
      <c r="O1153" s="7">
        <f t="shared" si="54"/>
        <v>3711000</v>
      </c>
      <c r="P1153" s="52">
        <v>0.1</v>
      </c>
      <c r="Q1153" s="7">
        <f t="shared" si="55"/>
        <v>371100</v>
      </c>
      <c r="R1153" s="7">
        <f t="shared" si="56"/>
        <v>4082100</v>
      </c>
      <c r="S1153" s="23" t="s">
        <v>4658</v>
      </c>
      <c r="T1153" s="23"/>
      <c r="U1153" s="23"/>
      <c r="V1153" s="23"/>
      <c r="W1153" s="74"/>
    </row>
    <row r="1154" spans="1:23" x14ac:dyDescent="0.25">
      <c r="A1154" s="81">
        <v>45302</v>
      </c>
      <c r="B1154" s="6" t="s">
        <v>2710</v>
      </c>
      <c r="C1154" s="100" t="s">
        <v>5516</v>
      </c>
      <c r="D1154" s="21" t="s">
        <v>4555</v>
      </c>
      <c r="E1154" s="23" t="s">
        <v>72</v>
      </c>
      <c r="F1154" s="27" t="str">
        <f>IF(E1154="","",INDEX(DM_HANG_HOA!B:B,MATCH(E1154,DM_HANG_HOA!A:A,0)))</f>
        <v>FCO 100A - 27KV - 150KV BIL - Polymer (không bass)</v>
      </c>
      <c r="G1154" s="26" t="s">
        <v>5245</v>
      </c>
      <c r="H1154" s="27" t="str">
        <f>IF(G1154="","",INDEX(DM_DOI_TUONG!C:C,MATCH(G1154,DM_DOI_TUONG!B:B,0)))</f>
        <v>Công Ty TNHH Sản Xuất Thương Mại  Điện Sài Gòn TTL</v>
      </c>
      <c r="I1154" s="69" t="str">
        <f>IFERROR(INDEX(DM_NGHIEP_VU!D:D,MATCH(J1154&amp;K1154,DM_NGHIEP_VU!G:G,0)),"")</f>
        <v>Xuất kho - xuất bán ghi nhận doanh thu</v>
      </c>
      <c r="J1154" s="29" t="s">
        <v>4492</v>
      </c>
      <c r="K1154" s="29" t="s">
        <v>4977</v>
      </c>
      <c r="L1154" s="26">
        <v>3</v>
      </c>
      <c r="M1154" s="26" t="s">
        <v>4547</v>
      </c>
      <c r="N1154" s="26">
        <v>1312700</v>
      </c>
      <c r="O1154" s="7">
        <f t="shared" si="54"/>
        <v>3938100</v>
      </c>
      <c r="P1154" s="52">
        <v>0.08</v>
      </c>
      <c r="Q1154" s="7">
        <f t="shared" si="55"/>
        <v>315048</v>
      </c>
      <c r="R1154" s="7">
        <f t="shared" si="56"/>
        <v>4253148</v>
      </c>
      <c r="S1154" s="23" t="s">
        <v>4659</v>
      </c>
      <c r="T1154" s="23"/>
      <c r="U1154" s="23"/>
      <c r="V1154" s="23"/>
      <c r="W1154" s="74"/>
    </row>
    <row r="1155" spans="1:23" x14ac:dyDescent="0.25">
      <c r="A1155" s="81">
        <v>45302</v>
      </c>
      <c r="B1155" s="6" t="s">
        <v>2710</v>
      </c>
      <c r="C1155" s="100" t="s">
        <v>5516</v>
      </c>
      <c r="D1155" s="21" t="s">
        <v>4555</v>
      </c>
      <c r="E1155" s="23" t="s">
        <v>78</v>
      </c>
      <c r="F1155" s="27" t="str">
        <f>IF(E1155="","",INDEX(DM_HANG_HOA!B:B,MATCH(E1155,DM_HANG_HOA!A:A,0)))</f>
        <v>Bass FCO</v>
      </c>
      <c r="G1155" s="26" t="s">
        <v>5245</v>
      </c>
      <c r="H1155" s="27" t="str">
        <f>IF(G1155="","",INDEX(DM_DOI_TUONG!C:C,MATCH(G1155,DM_DOI_TUONG!B:B,0)))</f>
        <v>Công Ty TNHH Sản Xuất Thương Mại  Điện Sài Gòn TTL</v>
      </c>
      <c r="I1155" s="69" t="str">
        <f>IFERROR(INDEX(DM_NGHIEP_VU!D:D,MATCH(J1155&amp;K1155,DM_NGHIEP_VU!G:G,0)),"")</f>
        <v>Xuất kho - xuất bán ghi nhận doanh thu</v>
      </c>
      <c r="J1155" s="29" t="s">
        <v>4492</v>
      </c>
      <c r="K1155" s="29" t="s">
        <v>4977</v>
      </c>
      <c r="L1155" s="26">
        <v>3</v>
      </c>
      <c r="M1155" s="26" t="s">
        <v>4547</v>
      </c>
      <c r="N1155" s="26">
        <v>72200</v>
      </c>
      <c r="O1155" s="7">
        <f t="shared" si="54"/>
        <v>216600</v>
      </c>
      <c r="P1155" s="52">
        <v>0.08</v>
      </c>
      <c r="Q1155" s="7">
        <f t="shared" si="55"/>
        <v>17328</v>
      </c>
      <c r="R1155" s="7">
        <f t="shared" si="56"/>
        <v>233928</v>
      </c>
      <c r="S1155" s="23" t="s">
        <v>4659</v>
      </c>
      <c r="T1155" s="23"/>
      <c r="U1155" s="23"/>
      <c r="V1155" s="23"/>
      <c r="W1155" s="74"/>
    </row>
    <row r="1156" spans="1:23" x14ac:dyDescent="0.25">
      <c r="A1156" s="81">
        <v>45302</v>
      </c>
      <c r="B1156" s="6" t="s">
        <v>2710</v>
      </c>
      <c r="C1156" s="100" t="s">
        <v>5517</v>
      </c>
      <c r="D1156" s="21" t="s">
        <v>4555</v>
      </c>
      <c r="E1156" s="23" t="s">
        <v>2535</v>
      </c>
      <c r="F1156" s="27" t="str">
        <f>IF(E1156="","",INDEX(DM_HANG_HOA!B:B,MATCH(E1156,DM_HANG_HOA!A:A,0)))</f>
        <v>Giáp buộc đầu sứ đơn composite PTT1202-C, đường kính cáp 18,5 ÷ 23,4mm (35-50mm2)</v>
      </c>
      <c r="G1156" s="26" t="s">
        <v>5250</v>
      </c>
      <c r="H1156" s="27" t="str">
        <f>IF(G1156="","",INDEX(DM_DOI_TUONG!C:C,MATCH(G1156,DM_DOI_TUONG!B:B,0)))</f>
        <v>Công Ty TNHH  Sản Xuất Thương Mại Vân Phúc</v>
      </c>
      <c r="I1156" s="69" t="str">
        <f>IFERROR(INDEX(DM_NGHIEP_VU!D:D,MATCH(J1156&amp;K1156,DM_NGHIEP_VU!G:G,0)),"")</f>
        <v>Xuất kho - xuất bán ghi nhận doanh thu</v>
      </c>
      <c r="J1156" s="29" t="s">
        <v>4492</v>
      </c>
      <c r="K1156" s="29" t="s">
        <v>4977</v>
      </c>
      <c r="L1156" s="26">
        <v>50</v>
      </c>
      <c r="M1156" s="26" t="s">
        <v>4547</v>
      </c>
      <c r="N1156" s="26">
        <v>31900</v>
      </c>
      <c r="O1156" s="7">
        <f t="shared" si="54"/>
        <v>1595000</v>
      </c>
      <c r="P1156" s="52">
        <v>0.08</v>
      </c>
      <c r="Q1156" s="7">
        <f t="shared" si="55"/>
        <v>127600</v>
      </c>
      <c r="R1156" s="7">
        <f t="shared" si="56"/>
        <v>1722600</v>
      </c>
      <c r="S1156" s="23" t="s">
        <v>4660</v>
      </c>
      <c r="T1156" s="23"/>
      <c r="U1156" s="23"/>
      <c r="V1156" s="23"/>
      <c r="W1156" s="74"/>
    </row>
    <row r="1157" spans="1:23" x14ac:dyDescent="0.25">
      <c r="A1157" s="81">
        <v>45302</v>
      </c>
      <c r="B1157" s="6" t="s">
        <v>2710</v>
      </c>
      <c r="C1157" s="100" t="s">
        <v>5518</v>
      </c>
      <c r="D1157" s="21" t="s">
        <v>4555</v>
      </c>
      <c r="E1157" s="23" t="s">
        <v>95</v>
      </c>
      <c r="F1157" s="27" t="str">
        <f>IF(E1157="","",INDEX(DM_HANG_HOA!B:B,MATCH(E1157,DM_HANG_HOA!A:A,0)))</f>
        <v>LA 12KV - MCOV  10.2 - 10KA</v>
      </c>
      <c r="G1157" s="26" t="s">
        <v>5267</v>
      </c>
      <c r="H1157" s="27" t="str">
        <f>IF(G1157="","",INDEX(DM_DOI_TUONG!C:C,MATCH(G1157,DM_DOI_TUONG!B:B,0)))</f>
        <v>CÔNG TY TNHH V-TAS</v>
      </c>
      <c r="I1157" s="69" t="str">
        <f>IFERROR(INDEX(DM_NGHIEP_VU!D:D,MATCH(J1157&amp;K1157,DM_NGHIEP_VU!G:G,0)),"")</f>
        <v>Xuất kho - xuất bán ghi nhận doanh thu</v>
      </c>
      <c r="J1157" s="29" t="s">
        <v>4492</v>
      </c>
      <c r="K1157" s="29" t="s">
        <v>4977</v>
      </c>
      <c r="L1157" s="26">
        <v>2</v>
      </c>
      <c r="M1157" s="26" t="s">
        <v>4547</v>
      </c>
      <c r="N1157" s="26">
        <v>770000</v>
      </c>
      <c r="O1157" s="7">
        <f t="shared" si="54"/>
        <v>1540000</v>
      </c>
      <c r="P1157" s="52">
        <v>0.08</v>
      </c>
      <c r="Q1157" s="7">
        <f t="shared" si="55"/>
        <v>123200</v>
      </c>
      <c r="R1157" s="7">
        <f t="shared" si="56"/>
        <v>1663200</v>
      </c>
      <c r="S1157" s="23" t="s">
        <v>4661</v>
      </c>
      <c r="T1157" s="23"/>
      <c r="U1157" s="23"/>
      <c r="V1157" s="23"/>
      <c r="W1157" s="74"/>
    </row>
    <row r="1158" spans="1:23" x14ac:dyDescent="0.25">
      <c r="A1158" s="81">
        <v>45302</v>
      </c>
      <c r="B1158" s="6" t="s">
        <v>2710</v>
      </c>
      <c r="C1158" s="100" t="s">
        <v>5518</v>
      </c>
      <c r="D1158" s="21" t="s">
        <v>4555</v>
      </c>
      <c r="E1158" s="23" t="s">
        <v>3426</v>
      </c>
      <c r="F1158" s="27" t="str">
        <f>IF(E1158="","",INDEX(DM_HANG_HOA!B:B,MATCH(E1158,DM_HANG_HOA!A:A,0)))</f>
        <v>Bass LA</v>
      </c>
      <c r="G1158" s="26" t="s">
        <v>5267</v>
      </c>
      <c r="H1158" s="27" t="str">
        <f>IF(G1158="","",INDEX(DM_DOI_TUONG!C:C,MATCH(G1158,DM_DOI_TUONG!B:B,0)))</f>
        <v>CÔNG TY TNHH V-TAS</v>
      </c>
      <c r="I1158" s="69" t="str">
        <f>IFERROR(INDEX(DM_NGHIEP_VU!D:D,MATCH(J1158&amp;K1158,DM_NGHIEP_VU!G:G,0)),"")</f>
        <v>Xuất kho - xuất bán ghi nhận doanh thu</v>
      </c>
      <c r="J1158" s="29" t="s">
        <v>4492</v>
      </c>
      <c r="K1158" s="29" t="s">
        <v>4977</v>
      </c>
      <c r="L1158" s="26">
        <v>2</v>
      </c>
      <c r="M1158" s="26" t="s">
        <v>4547</v>
      </c>
      <c r="N1158" s="26">
        <v>60000</v>
      </c>
      <c r="O1158" s="7">
        <f t="shared" si="54"/>
        <v>120000</v>
      </c>
      <c r="P1158" s="52">
        <v>0.08</v>
      </c>
      <c r="Q1158" s="7">
        <f t="shared" si="55"/>
        <v>9600</v>
      </c>
      <c r="R1158" s="7">
        <f t="shared" si="56"/>
        <v>129600</v>
      </c>
      <c r="S1158" s="23" t="s">
        <v>4661</v>
      </c>
      <c r="T1158" s="23"/>
      <c r="U1158" s="23"/>
      <c r="V1158" s="23"/>
      <c r="W1158" s="74"/>
    </row>
    <row r="1159" spans="1:23" x14ac:dyDescent="0.25">
      <c r="A1159" s="81">
        <v>45302</v>
      </c>
      <c r="B1159" s="6" t="s">
        <v>2710</v>
      </c>
      <c r="C1159" s="100" t="s">
        <v>5519</v>
      </c>
      <c r="D1159" s="21" t="s">
        <v>4555</v>
      </c>
      <c r="E1159" s="23" t="s">
        <v>131</v>
      </c>
      <c r="F1159" s="27" t="str">
        <f>IF(E1159="","",INDEX(DM_HANG_HOA!B:B,MATCH(E1159,DM_HANG_HOA!A:A,0)))</f>
        <v xml:space="preserve">DS 3P- 630A - 24Kv-150 KV BIL, OD, Polymer, 2 phương, lắp trên 1 trụ </v>
      </c>
      <c r="G1159" s="26" t="s">
        <v>5245</v>
      </c>
      <c r="H1159" s="27" t="str">
        <f>IF(G1159="","",INDEX(DM_DOI_TUONG!C:C,MATCH(G1159,DM_DOI_TUONG!B:B,0)))</f>
        <v>Công Ty TNHH Sản Xuất Thương Mại  Điện Sài Gòn TTL</v>
      </c>
      <c r="I1159" s="69" t="str">
        <f>IFERROR(INDEX(DM_NGHIEP_VU!D:D,MATCH(J1159&amp;K1159,DM_NGHIEP_VU!G:G,0)),"")</f>
        <v>Xuất kho - xuất bán ghi nhận doanh thu</v>
      </c>
      <c r="J1159" s="29" t="s">
        <v>4492</v>
      </c>
      <c r="K1159" s="29" t="s">
        <v>4977</v>
      </c>
      <c r="L1159" s="26">
        <v>11</v>
      </c>
      <c r="M1159" s="26" t="s">
        <v>4547</v>
      </c>
      <c r="N1159" s="26">
        <v>11224900</v>
      </c>
      <c r="O1159" s="7">
        <f t="shared" si="54"/>
        <v>123473900</v>
      </c>
      <c r="P1159" s="52">
        <v>0.08</v>
      </c>
      <c r="Q1159" s="7">
        <f t="shared" si="55"/>
        <v>9877912</v>
      </c>
      <c r="R1159" s="7">
        <f t="shared" si="56"/>
        <v>133351812</v>
      </c>
      <c r="S1159" s="23" t="s">
        <v>4662</v>
      </c>
      <c r="T1159" s="23"/>
      <c r="U1159" s="23"/>
      <c r="V1159" s="23"/>
      <c r="W1159" s="74"/>
    </row>
    <row r="1160" spans="1:23" x14ac:dyDescent="0.25">
      <c r="A1160" s="81">
        <v>45302</v>
      </c>
      <c r="B1160" s="6" t="s">
        <v>2710</v>
      </c>
      <c r="C1160" s="100" t="s">
        <v>5519</v>
      </c>
      <c r="D1160" s="21" t="s">
        <v>4555</v>
      </c>
      <c r="E1160" s="23" t="s">
        <v>145</v>
      </c>
      <c r="F1160" s="27" t="str">
        <f>IF(E1160="","",INDEX(DM_HANG_HOA!B:B,MATCH(E1160,DM_HANG_HOA!A:A,0)))</f>
        <v>Bộ sào thao tác  DS 24KV - 35KV ngoài trời, dài 8 mét (boulon nhúng kẽm)</v>
      </c>
      <c r="G1160" s="26" t="s">
        <v>5245</v>
      </c>
      <c r="H1160" s="27" t="str">
        <f>IF(G1160="","",INDEX(DM_DOI_TUONG!C:C,MATCH(G1160,DM_DOI_TUONG!B:B,0)))</f>
        <v>Công Ty TNHH Sản Xuất Thương Mại  Điện Sài Gòn TTL</v>
      </c>
      <c r="I1160" s="69" t="str">
        <f>IFERROR(INDEX(DM_NGHIEP_VU!D:D,MATCH(J1160&amp;K1160,DM_NGHIEP_VU!G:G,0)),"")</f>
        <v>Xuất kho - xuất bán ghi nhận doanh thu</v>
      </c>
      <c r="J1160" s="29" t="s">
        <v>4492</v>
      </c>
      <c r="K1160" s="29" t="s">
        <v>4977</v>
      </c>
      <c r="L1160" s="26">
        <v>11</v>
      </c>
      <c r="M1160" s="26" t="s">
        <v>4547</v>
      </c>
      <c r="N1160" s="26">
        <v>2136800</v>
      </c>
      <c r="O1160" s="7">
        <f t="shared" si="54"/>
        <v>23504800</v>
      </c>
      <c r="P1160" s="52">
        <v>0.08</v>
      </c>
      <c r="Q1160" s="7">
        <f t="shared" si="55"/>
        <v>1880384</v>
      </c>
      <c r="R1160" s="7">
        <f t="shared" si="56"/>
        <v>25385184</v>
      </c>
      <c r="S1160" s="23" t="s">
        <v>4662</v>
      </c>
      <c r="T1160" s="23"/>
      <c r="U1160" s="23"/>
      <c r="V1160" s="23"/>
      <c r="W1160" s="74"/>
    </row>
    <row r="1161" spans="1:23" x14ac:dyDescent="0.25">
      <c r="A1161" s="81">
        <v>45302</v>
      </c>
      <c r="B1161" s="6" t="s">
        <v>2710</v>
      </c>
      <c r="C1161" s="100" t="s">
        <v>5519</v>
      </c>
      <c r="D1161" s="21" t="s">
        <v>4555</v>
      </c>
      <c r="E1161" s="23" t="s">
        <v>599</v>
      </c>
      <c r="F1161" s="27" t="str">
        <f>IF(E1161="","",INDEX(DM_HANG_HOA!B:B,MATCH(E1161,DM_HANG_HOA!A:A,0)))</f>
        <v>Nối bọc trung thế 70-240, vỏ cách điện dày 7-12mm, tiếp địa</v>
      </c>
      <c r="G1161" s="26" t="s">
        <v>5245</v>
      </c>
      <c r="H1161" s="27" t="str">
        <f>IF(G1161="","",INDEX(DM_DOI_TUONG!C:C,MATCH(G1161,DM_DOI_TUONG!B:B,0)))</f>
        <v>Công Ty TNHH Sản Xuất Thương Mại  Điện Sài Gòn TTL</v>
      </c>
      <c r="I1161" s="69" t="str">
        <f>IFERROR(INDEX(DM_NGHIEP_VU!D:D,MATCH(J1161&amp;K1161,DM_NGHIEP_VU!G:G,0)),"")</f>
        <v>Xuất kho - xuất bán ghi nhận doanh thu</v>
      </c>
      <c r="J1161" s="29" t="s">
        <v>4492</v>
      </c>
      <c r="K1161" s="29" t="s">
        <v>4977</v>
      </c>
      <c r="L1161" s="26">
        <v>2</v>
      </c>
      <c r="M1161" s="26" t="s">
        <v>4547</v>
      </c>
      <c r="N1161" s="26">
        <v>500000</v>
      </c>
      <c r="O1161" s="7">
        <f t="shared" si="54"/>
        <v>1000000</v>
      </c>
      <c r="P1161" s="52">
        <v>0.08</v>
      </c>
      <c r="Q1161" s="7">
        <f t="shared" si="55"/>
        <v>80000</v>
      </c>
      <c r="R1161" s="7">
        <f t="shared" si="56"/>
        <v>1080000</v>
      </c>
      <c r="S1161" s="23" t="s">
        <v>4662</v>
      </c>
      <c r="T1161" s="23"/>
      <c r="U1161" s="23"/>
      <c r="V1161" s="23"/>
      <c r="W1161" s="74"/>
    </row>
    <row r="1162" spans="1:23" x14ac:dyDescent="0.25">
      <c r="A1162" s="81">
        <v>45302</v>
      </c>
      <c r="B1162" s="6" t="s">
        <v>2710</v>
      </c>
      <c r="C1162" s="100" t="s">
        <v>5519</v>
      </c>
      <c r="D1162" s="21" t="s">
        <v>4555</v>
      </c>
      <c r="E1162" s="23" t="s">
        <v>190</v>
      </c>
      <c r="F1162" s="27" t="str">
        <f>IF(E1162="","",INDEX(DM_HANG_HOA!B:B,MATCH(E1162,DM_HANG_HOA!A:A,0)))</f>
        <v>Chuỗi treo 24Kv - 70KN, Polymer</v>
      </c>
      <c r="G1162" s="26" t="s">
        <v>5245</v>
      </c>
      <c r="H1162" s="27" t="str">
        <f>IF(G1162="","",INDEX(DM_DOI_TUONG!C:C,MATCH(G1162,DM_DOI_TUONG!B:B,0)))</f>
        <v>Công Ty TNHH Sản Xuất Thương Mại  Điện Sài Gòn TTL</v>
      </c>
      <c r="I1162" s="69" t="str">
        <f>IFERROR(INDEX(DM_NGHIEP_VU!D:D,MATCH(J1162&amp;K1162,DM_NGHIEP_VU!G:G,0)),"")</f>
        <v>Xuất kho - xuất bán ghi nhận doanh thu</v>
      </c>
      <c r="J1162" s="29" t="s">
        <v>4492</v>
      </c>
      <c r="K1162" s="29" t="s">
        <v>4977</v>
      </c>
      <c r="L1162" s="26">
        <v>55</v>
      </c>
      <c r="M1162" s="26" t="s">
        <v>4547</v>
      </c>
      <c r="N1162" s="26">
        <v>229100</v>
      </c>
      <c r="O1162" s="7">
        <f t="shared" si="54"/>
        <v>12600500</v>
      </c>
      <c r="P1162" s="52">
        <v>0.08</v>
      </c>
      <c r="Q1162" s="7">
        <f t="shared" si="55"/>
        <v>1008040</v>
      </c>
      <c r="R1162" s="7">
        <f t="shared" si="56"/>
        <v>13608540</v>
      </c>
      <c r="S1162" s="23" t="s">
        <v>4662</v>
      </c>
      <c r="T1162" s="23"/>
      <c r="U1162" s="23"/>
      <c r="V1162" s="23"/>
      <c r="W1162" s="74"/>
    </row>
    <row r="1163" spans="1:23" x14ac:dyDescent="0.25">
      <c r="A1163" s="81">
        <v>45302</v>
      </c>
      <c r="B1163" s="6" t="s">
        <v>2710</v>
      </c>
      <c r="C1163" s="100" t="s">
        <v>5519</v>
      </c>
      <c r="D1163" s="21" t="s">
        <v>4555</v>
      </c>
      <c r="E1163" s="23" t="s">
        <v>192</v>
      </c>
      <c r="F1163" s="27" t="str">
        <f>IF(E1163="","",INDEX(DM_HANG_HOA!B:B,MATCH(E1163,DM_HANG_HOA!A:A,0)))</f>
        <v>Chuỗi treo 24Kv - 120KN, Polymer</v>
      </c>
      <c r="G1163" s="26" t="s">
        <v>5245</v>
      </c>
      <c r="H1163" s="27" t="str">
        <f>IF(G1163="","",INDEX(DM_DOI_TUONG!C:C,MATCH(G1163,DM_DOI_TUONG!B:B,0)))</f>
        <v>Công Ty TNHH Sản Xuất Thương Mại  Điện Sài Gòn TTL</v>
      </c>
      <c r="I1163" s="69" t="str">
        <f>IFERROR(INDEX(DM_NGHIEP_VU!D:D,MATCH(J1163&amp;K1163,DM_NGHIEP_VU!G:G,0)),"")</f>
        <v>Xuất kho - xuất bán ghi nhận doanh thu</v>
      </c>
      <c r="J1163" s="29" t="s">
        <v>4492</v>
      </c>
      <c r="K1163" s="29" t="s">
        <v>4977</v>
      </c>
      <c r="L1163" s="26">
        <v>67</v>
      </c>
      <c r="M1163" s="26" t="s">
        <v>4547</v>
      </c>
      <c r="N1163" s="26">
        <v>317400</v>
      </c>
      <c r="O1163" s="7">
        <f t="shared" si="54"/>
        <v>21265800</v>
      </c>
      <c r="P1163" s="52">
        <v>0.08</v>
      </c>
      <c r="Q1163" s="7">
        <f t="shared" si="55"/>
        <v>1701264</v>
      </c>
      <c r="R1163" s="7">
        <f t="shared" si="56"/>
        <v>22967064</v>
      </c>
      <c r="S1163" s="23" t="s">
        <v>4662</v>
      </c>
      <c r="T1163" s="23"/>
      <c r="U1163" s="23"/>
      <c r="V1163" s="23"/>
      <c r="W1163" s="74"/>
    </row>
    <row r="1164" spans="1:23" x14ac:dyDescent="0.25">
      <c r="A1164" s="81">
        <v>45302</v>
      </c>
      <c r="B1164" s="6" t="s">
        <v>2710</v>
      </c>
      <c r="C1164" s="100" t="s">
        <v>5519</v>
      </c>
      <c r="D1164" s="21" t="s">
        <v>4555</v>
      </c>
      <c r="E1164" s="23" t="s">
        <v>72</v>
      </c>
      <c r="F1164" s="27" t="str">
        <f>IF(E1164="","",INDEX(DM_HANG_HOA!B:B,MATCH(E1164,DM_HANG_HOA!A:A,0)))</f>
        <v>FCO 100A - 27KV - 150KV BIL - Polymer (không bass)</v>
      </c>
      <c r="G1164" s="26" t="s">
        <v>5245</v>
      </c>
      <c r="H1164" s="27" t="str">
        <f>IF(G1164="","",INDEX(DM_DOI_TUONG!C:C,MATCH(G1164,DM_DOI_TUONG!B:B,0)))</f>
        <v>Công Ty TNHH Sản Xuất Thương Mại  Điện Sài Gòn TTL</v>
      </c>
      <c r="I1164" s="69" t="str">
        <f>IFERROR(INDEX(DM_NGHIEP_VU!D:D,MATCH(J1164&amp;K1164,DM_NGHIEP_VU!G:G,0)),"")</f>
        <v>Xuất kho - xuất bán ghi nhận doanh thu</v>
      </c>
      <c r="J1164" s="29" t="s">
        <v>4492</v>
      </c>
      <c r="K1164" s="29" t="s">
        <v>4977</v>
      </c>
      <c r="L1164" s="26">
        <v>2</v>
      </c>
      <c r="M1164" s="26" t="s">
        <v>4547</v>
      </c>
      <c r="N1164" s="26">
        <v>1312700</v>
      </c>
      <c r="O1164" s="7">
        <f t="shared" si="54"/>
        <v>2625400</v>
      </c>
      <c r="P1164" s="52">
        <v>0.08</v>
      </c>
      <c r="Q1164" s="7">
        <f t="shared" si="55"/>
        <v>210032</v>
      </c>
      <c r="R1164" s="7">
        <f t="shared" si="56"/>
        <v>2835432</v>
      </c>
      <c r="S1164" s="23" t="s">
        <v>4662</v>
      </c>
      <c r="T1164" s="23"/>
      <c r="U1164" s="23"/>
      <c r="V1164" s="23"/>
      <c r="W1164" s="74"/>
    </row>
    <row r="1165" spans="1:23" x14ac:dyDescent="0.25">
      <c r="A1165" s="81">
        <v>45302</v>
      </c>
      <c r="B1165" s="6" t="s">
        <v>2710</v>
      </c>
      <c r="C1165" s="100" t="s">
        <v>5519</v>
      </c>
      <c r="D1165" s="21" t="s">
        <v>4555</v>
      </c>
      <c r="E1165" s="23" t="s">
        <v>78</v>
      </c>
      <c r="F1165" s="27" t="str">
        <f>IF(E1165="","",INDEX(DM_HANG_HOA!B:B,MATCH(E1165,DM_HANG_HOA!A:A,0)))</f>
        <v>Bass FCO</v>
      </c>
      <c r="G1165" s="26" t="s">
        <v>5245</v>
      </c>
      <c r="H1165" s="27" t="str">
        <f>IF(G1165="","",INDEX(DM_DOI_TUONG!C:C,MATCH(G1165,DM_DOI_TUONG!B:B,0)))</f>
        <v>Công Ty TNHH Sản Xuất Thương Mại  Điện Sài Gòn TTL</v>
      </c>
      <c r="I1165" s="69" t="str">
        <f>IFERROR(INDEX(DM_NGHIEP_VU!D:D,MATCH(J1165&amp;K1165,DM_NGHIEP_VU!G:G,0)),"")</f>
        <v>Xuất kho - xuất bán ghi nhận doanh thu</v>
      </c>
      <c r="J1165" s="29" t="s">
        <v>4492</v>
      </c>
      <c r="K1165" s="29" t="s">
        <v>4977</v>
      </c>
      <c r="L1165" s="26">
        <v>2</v>
      </c>
      <c r="M1165" s="26" t="s">
        <v>4547</v>
      </c>
      <c r="N1165" s="26">
        <v>72200</v>
      </c>
      <c r="O1165" s="7">
        <f t="shared" si="54"/>
        <v>144400</v>
      </c>
      <c r="P1165" s="52">
        <v>0.08</v>
      </c>
      <c r="Q1165" s="7">
        <f t="shared" si="55"/>
        <v>11552</v>
      </c>
      <c r="R1165" s="7">
        <f t="shared" si="56"/>
        <v>155952</v>
      </c>
      <c r="S1165" s="23" t="s">
        <v>4662</v>
      </c>
      <c r="T1165" s="23"/>
      <c r="U1165" s="23"/>
      <c r="V1165" s="23"/>
      <c r="W1165" s="74"/>
    </row>
    <row r="1166" spans="1:23" x14ac:dyDescent="0.25">
      <c r="A1166" s="81">
        <v>45302</v>
      </c>
      <c r="B1166" s="6" t="s">
        <v>2710</v>
      </c>
      <c r="C1166" s="100" t="s">
        <v>5519</v>
      </c>
      <c r="D1166" s="21" t="s">
        <v>4555</v>
      </c>
      <c r="E1166" s="23" t="s">
        <v>3</v>
      </c>
      <c r="F1166" s="27" t="str">
        <f>IF(E1166="","",INDEX(DM_HANG_HOA!B:B,MATCH(E1166,DM_HANG_HOA!A:A,0)))</f>
        <v>Fuselink 3K - Tuấn Ân</v>
      </c>
      <c r="G1166" s="26" t="s">
        <v>5245</v>
      </c>
      <c r="H1166" s="27" t="str">
        <f>IF(G1166="","",INDEX(DM_DOI_TUONG!C:C,MATCH(G1166,DM_DOI_TUONG!B:B,0)))</f>
        <v>Công Ty TNHH Sản Xuất Thương Mại  Điện Sài Gòn TTL</v>
      </c>
      <c r="I1166" s="69" t="str">
        <f>IFERROR(INDEX(DM_NGHIEP_VU!D:D,MATCH(J1166&amp;K1166,DM_NGHIEP_VU!G:G,0)),"")</f>
        <v>Xuất kho - xuất bán ghi nhận doanh thu</v>
      </c>
      <c r="J1166" s="29" t="s">
        <v>4492</v>
      </c>
      <c r="K1166" s="29" t="s">
        <v>4977</v>
      </c>
      <c r="L1166" s="26">
        <v>3</v>
      </c>
      <c r="M1166" s="26" t="s">
        <v>4547</v>
      </c>
      <c r="N1166" s="26">
        <v>28300</v>
      </c>
      <c r="O1166" s="7">
        <f t="shared" si="54"/>
        <v>84900</v>
      </c>
      <c r="P1166" s="52">
        <v>0.08</v>
      </c>
      <c r="Q1166" s="7">
        <f t="shared" si="55"/>
        <v>6792</v>
      </c>
      <c r="R1166" s="7">
        <f t="shared" si="56"/>
        <v>91692</v>
      </c>
      <c r="S1166" s="23" t="s">
        <v>4662</v>
      </c>
      <c r="T1166" s="23"/>
      <c r="U1166" s="23"/>
      <c r="V1166" s="23"/>
      <c r="W1166" s="74"/>
    </row>
    <row r="1167" spans="1:23" x14ac:dyDescent="0.25">
      <c r="A1167" s="81">
        <v>45302</v>
      </c>
      <c r="B1167" s="6" t="s">
        <v>2710</v>
      </c>
      <c r="C1167" s="100" t="s">
        <v>5519</v>
      </c>
      <c r="D1167" s="21" t="s">
        <v>4555</v>
      </c>
      <c r="E1167" s="23" t="s">
        <v>981</v>
      </c>
      <c r="F1167" s="27" t="str">
        <f>IF(E1167="","",INDEX(DM_HANG_HOA!B:B,MATCH(E1167,DM_HANG_HOA!A:A,0)))</f>
        <v>Nắp chụp trên FCO màu xanh</v>
      </c>
      <c r="G1167" s="26" t="s">
        <v>5245</v>
      </c>
      <c r="H1167" s="27" t="str">
        <f>IF(G1167="","",INDEX(DM_DOI_TUONG!C:C,MATCH(G1167,DM_DOI_TUONG!B:B,0)))</f>
        <v>Công Ty TNHH Sản Xuất Thương Mại  Điện Sài Gòn TTL</v>
      </c>
      <c r="I1167" s="69" t="str">
        <f>IFERROR(INDEX(DM_NGHIEP_VU!D:D,MATCH(J1167&amp;K1167,DM_NGHIEP_VU!G:G,0)),"")</f>
        <v>Xuất kho - xuất bán ghi nhận doanh thu</v>
      </c>
      <c r="J1167" s="29" t="s">
        <v>4492</v>
      </c>
      <c r="K1167" s="29" t="s">
        <v>4977</v>
      </c>
      <c r="L1167" s="26">
        <v>2</v>
      </c>
      <c r="M1167" s="26" t="s">
        <v>4547</v>
      </c>
      <c r="N1167" s="26">
        <v>107500</v>
      </c>
      <c r="O1167" s="7">
        <f t="shared" si="54"/>
        <v>215000</v>
      </c>
      <c r="P1167" s="52">
        <v>0.08</v>
      </c>
      <c r="Q1167" s="7">
        <f t="shared" si="55"/>
        <v>17200</v>
      </c>
      <c r="R1167" s="7">
        <f t="shared" si="56"/>
        <v>232200</v>
      </c>
      <c r="S1167" s="23" t="s">
        <v>4662</v>
      </c>
      <c r="T1167" s="23"/>
      <c r="U1167" s="23"/>
      <c r="V1167" s="23"/>
      <c r="W1167" s="74"/>
    </row>
    <row r="1168" spans="1:23" x14ac:dyDescent="0.25">
      <c r="A1168" s="81">
        <v>45302</v>
      </c>
      <c r="B1168" s="6" t="s">
        <v>2710</v>
      </c>
      <c r="C1168" s="100" t="s">
        <v>5519</v>
      </c>
      <c r="D1168" s="21" t="s">
        <v>4555</v>
      </c>
      <c r="E1168" s="23" t="s">
        <v>993</v>
      </c>
      <c r="F1168" s="27" t="str">
        <f>IF(E1168="","",INDEX(DM_HANG_HOA!B:B,MATCH(E1168,DM_HANG_HOA!A:A,0)))</f>
        <v>Nắp chụp dưới FCO, LBFCO màu xanh</v>
      </c>
      <c r="G1168" s="26" t="s">
        <v>5245</v>
      </c>
      <c r="H1168" s="27" t="str">
        <f>IF(G1168="","",INDEX(DM_DOI_TUONG!C:C,MATCH(G1168,DM_DOI_TUONG!B:B,0)))</f>
        <v>Công Ty TNHH Sản Xuất Thương Mại  Điện Sài Gòn TTL</v>
      </c>
      <c r="I1168" s="69" t="str">
        <f>IFERROR(INDEX(DM_NGHIEP_VU!D:D,MATCH(J1168&amp;K1168,DM_NGHIEP_VU!G:G,0)),"")</f>
        <v>Xuất kho - xuất bán ghi nhận doanh thu</v>
      </c>
      <c r="J1168" s="29" t="s">
        <v>4492</v>
      </c>
      <c r="K1168" s="29" t="s">
        <v>4977</v>
      </c>
      <c r="L1168" s="26">
        <v>2</v>
      </c>
      <c r="M1168" s="26" t="s">
        <v>4547</v>
      </c>
      <c r="N1168" s="26">
        <v>84600</v>
      </c>
      <c r="O1168" s="7">
        <f t="shared" si="54"/>
        <v>169200</v>
      </c>
      <c r="P1168" s="52">
        <v>0.08</v>
      </c>
      <c r="Q1168" s="7">
        <f t="shared" si="55"/>
        <v>13536</v>
      </c>
      <c r="R1168" s="7">
        <f t="shared" si="56"/>
        <v>182736</v>
      </c>
      <c r="S1168" s="23" t="s">
        <v>4662</v>
      </c>
      <c r="T1168" s="23"/>
      <c r="U1168" s="23"/>
      <c r="V1168" s="23"/>
      <c r="W1168" s="74"/>
    </row>
    <row r="1169" spans="1:23" x14ac:dyDescent="0.25">
      <c r="A1169" s="81">
        <v>45302</v>
      </c>
      <c r="B1169" s="6" t="s">
        <v>2710</v>
      </c>
      <c r="C1169" s="100" t="s">
        <v>5519</v>
      </c>
      <c r="D1169" s="21" t="s">
        <v>4555</v>
      </c>
      <c r="E1169" s="23" t="s">
        <v>552</v>
      </c>
      <c r="F1169" s="27" t="str">
        <f>IF(E1169="","",INDEX(DM_HANG_HOA!B:B,MATCH(E1169,DM_HANG_HOA!A:A,0)))</f>
        <v>Nối bọc  IPC 35-95, Vỏ cách điện dầy 1-3mm,  16 - 35 / 16 - 95, 1 boulon M8 nhựa</v>
      </c>
      <c r="G1169" s="26" t="s">
        <v>5245</v>
      </c>
      <c r="H1169" s="27" t="str">
        <f>IF(G1169="","",INDEX(DM_DOI_TUONG!C:C,MATCH(G1169,DM_DOI_TUONG!B:B,0)))</f>
        <v>Công Ty TNHH Sản Xuất Thương Mại  Điện Sài Gòn TTL</v>
      </c>
      <c r="I1169" s="69" t="str">
        <f>IFERROR(INDEX(DM_NGHIEP_VU!D:D,MATCH(J1169&amp;K1169,DM_NGHIEP_VU!G:G,0)),"")</f>
        <v>Xuất kho - xuất bán ghi nhận doanh thu</v>
      </c>
      <c r="J1169" s="29" t="s">
        <v>4492</v>
      </c>
      <c r="K1169" s="29" t="s">
        <v>4977</v>
      </c>
      <c r="L1169" s="26">
        <v>500</v>
      </c>
      <c r="M1169" s="26" t="s">
        <v>4547</v>
      </c>
      <c r="N1169" s="26">
        <v>32600</v>
      </c>
      <c r="O1169" s="7">
        <f t="shared" si="54"/>
        <v>16300000</v>
      </c>
      <c r="P1169" s="52">
        <v>0.08</v>
      </c>
      <c r="Q1169" s="7">
        <f t="shared" si="55"/>
        <v>1304000</v>
      </c>
      <c r="R1169" s="7">
        <f t="shared" si="56"/>
        <v>17604000</v>
      </c>
      <c r="S1169" s="23" t="s">
        <v>4662</v>
      </c>
      <c r="T1169" s="23"/>
      <c r="U1169" s="23"/>
      <c r="V1169" s="23"/>
      <c r="W1169" s="74"/>
    </row>
    <row r="1170" spans="1:23" x14ac:dyDescent="0.25">
      <c r="A1170" s="81">
        <v>45302</v>
      </c>
      <c r="B1170" s="6" t="s">
        <v>2710</v>
      </c>
      <c r="C1170" s="100" t="s">
        <v>5519</v>
      </c>
      <c r="D1170" s="21" t="s">
        <v>4555</v>
      </c>
      <c r="E1170" s="23" t="s">
        <v>555</v>
      </c>
      <c r="F1170" s="27" t="str">
        <f>IF(E1170="","",INDEX(DM_HANG_HOA!B:B,MATCH(E1170,DM_HANG_HOA!A:A,0)))</f>
        <v xml:space="preserve">Nối bọc  IPC 120-120, Vỏ cách điện dầy 1-3mm,  70 - 120 /70 - 120, 2 boulon M8 nhựa </v>
      </c>
      <c r="G1170" s="26" t="s">
        <v>5245</v>
      </c>
      <c r="H1170" s="27" t="str">
        <f>IF(G1170="","",INDEX(DM_DOI_TUONG!C:C,MATCH(G1170,DM_DOI_TUONG!B:B,0)))</f>
        <v>Công Ty TNHH Sản Xuất Thương Mại  Điện Sài Gòn TTL</v>
      </c>
      <c r="I1170" s="69" t="str">
        <f>IFERROR(INDEX(DM_NGHIEP_VU!D:D,MATCH(J1170&amp;K1170,DM_NGHIEP_VU!G:G,0)),"")</f>
        <v>Xuất kho - xuất bán ghi nhận doanh thu</v>
      </c>
      <c r="J1170" s="29" t="s">
        <v>4492</v>
      </c>
      <c r="K1170" s="29" t="s">
        <v>4977</v>
      </c>
      <c r="L1170" s="26">
        <v>12</v>
      </c>
      <c r="M1170" s="26" t="s">
        <v>4547</v>
      </c>
      <c r="N1170" s="26">
        <v>63500</v>
      </c>
      <c r="O1170" s="7">
        <f t="shared" si="54"/>
        <v>762000</v>
      </c>
      <c r="P1170" s="52">
        <v>0.08</v>
      </c>
      <c r="Q1170" s="7">
        <f t="shared" si="55"/>
        <v>60960</v>
      </c>
      <c r="R1170" s="7">
        <f t="shared" si="56"/>
        <v>822960</v>
      </c>
      <c r="S1170" s="23" t="s">
        <v>4662</v>
      </c>
      <c r="T1170" s="23"/>
      <c r="U1170" s="23"/>
      <c r="V1170" s="23"/>
      <c r="W1170" s="74"/>
    </row>
    <row r="1171" spans="1:23" x14ac:dyDescent="0.25">
      <c r="A1171" s="81">
        <v>45302</v>
      </c>
      <c r="B1171" s="6" t="s">
        <v>2710</v>
      </c>
      <c r="C1171" s="100" t="s">
        <v>5519</v>
      </c>
      <c r="D1171" s="21" t="s">
        <v>4555</v>
      </c>
      <c r="E1171" s="23" t="s">
        <v>556</v>
      </c>
      <c r="F1171" s="27" t="str">
        <f>IF(E1171="","",INDEX(DM_HANG_HOA!B:B,MATCH(E1171,DM_HANG_HOA!A:A,0)))</f>
        <v xml:space="preserve">Nối bọc  IPC 150-185,  Vỏ cách điện dầy 1-3mm,  25 - 150 /50 - 185, 2 boulon M8 nhựa </v>
      </c>
      <c r="G1171" s="26" t="s">
        <v>5245</v>
      </c>
      <c r="H1171" s="27" t="str">
        <f>IF(G1171="","",INDEX(DM_DOI_TUONG!C:C,MATCH(G1171,DM_DOI_TUONG!B:B,0)))</f>
        <v>Công Ty TNHH Sản Xuất Thương Mại  Điện Sài Gòn TTL</v>
      </c>
      <c r="I1171" s="69" t="str">
        <f>IFERROR(INDEX(DM_NGHIEP_VU!D:D,MATCH(J1171&amp;K1171,DM_NGHIEP_VU!G:G,0)),"")</f>
        <v>Xuất kho - xuất bán ghi nhận doanh thu</v>
      </c>
      <c r="J1171" s="29" t="s">
        <v>4492</v>
      </c>
      <c r="K1171" s="29" t="s">
        <v>4977</v>
      </c>
      <c r="L1171" s="26">
        <v>50</v>
      </c>
      <c r="M1171" s="26" t="s">
        <v>4547</v>
      </c>
      <c r="N1171" s="26">
        <v>92200</v>
      </c>
      <c r="O1171" s="7">
        <f t="shared" si="54"/>
        <v>4610000</v>
      </c>
      <c r="P1171" s="52">
        <v>0.08</v>
      </c>
      <c r="Q1171" s="7">
        <f t="shared" si="55"/>
        <v>368800</v>
      </c>
      <c r="R1171" s="7">
        <f t="shared" si="56"/>
        <v>4978800</v>
      </c>
      <c r="S1171" s="23" t="s">
        <v>4662</v>
      </c>
      <c r="T1171" s="23"/>
      <c r="U1171" s="23"/>
      <c r="V1171" s="23"/>
      <c r="W1171" s="74"/>
    </row>
    <row r="1172" spans="1:23" x14ac:dyDescent="0.25">
      <c r="A1172" s="81">
        <v>45302</v>
      </c>
      <c r="B1172" s="6" t="s">
        <v>2710</v>
      </c>
      <c r="C1172" s="100" t="s">
        <v>5519</v>
      </c>
      <c r="D1172" s="21" t="s">
        <v>4555</v>
      </c>
      <c r="E1172" s="23" t="s">
        <v>554</v>
      </c>
      <c r="F1172" s="27" t="str">
        <f>IF(E1172="","",INDEX(DM_HANG_HOA!B:B,MATCH(E1172,DM_HANG_HOA!A:A,0)))</f>
        <v>Nối bọc  IPC 95-95, Vỏ cách điện dầy 1-3mm,  25 - 95 / 25 - 95, 2 boulon M8 nhựa</v>
      </c>
      <c r="G1172" s="26" t="s">
        <v>5245</v>
      </c>
      <c r="H1172" s="27" t="str">
        <f>IF(G1172="","",INDEX(DM_DOI_TUONG!C:C,MATCH(G1172,DM_DOI_TUONG!B:B,0)))</f>
        <v>Công Ty TNHH Sản Xuất Thương Mại  Điện Sài Gòn TTL</v>
      </c>
      <c r="I1172" s="69" t="str">
        <f>IFERROR(INDEX(DM_NGHIEP_VU!D:D,MATCH(J1172&amp;K1172,DM_NGHIEP_VU!G:G,0)),"")</f>
        <v>Xuất kho - xuất bán ghi nhận doanh thu</v>
      </c>
      <c r="J1172" s="29" t="s">
        <v>4492</v>
      </c>
      <c r="K1172" s="29" t="s">
        <v>4977</v>
      </c>
      <c r="L1172" s="26">
        <v>40</v>
      </c>
      <c r="M1172" s="26" t="s">
        <v>4547</v>
      </c>
      <c r="N1172" s="26">
        <v>60200</v>
      </c>
      <c r="O1172" s="7">
        <f t="shared" si="54"/>
        <v>2408000</v>
      </c>
      <c r="P1172" s="52">
        <v>0.08</v>
      </c>
      <c r="Q1172" s="7">
        <f t="shared" si="55"/>
        <v>192640</v>
      </c>
      <c r="R1172" s="7">
        <f t="shared" si="56"/>
        <v>2600640</v>
      </c>
      <c r="S1172" s="23" t="s">
        <v>4662</v>
      </c>
      <c r="T1172" s="23"/>
      <c r="U1172" s="23"/>
      <c r="V1172" s="23"/>
      <c r="W1172" s="74"/>
    </row>
    <row r="1173" spans="1:23" x14ac:dyDescent="0.25">
      <c r="A1173" s="81">
        <v>45302</v>
      </c>
      <c r="B1173" s="6" t="s">
        <v>2710</v>
      </c>
      <c r="C1173" s="100" t="s">
        <v>5519</v>
      </c>
      <c r="D1173" s="21" t="s">
        <v>4555</v>
      </c>
      <c r="E1173" s="23" t="s">
        <v>106</v>
      </c>
      <c r="F1173" s="27" t="str">
        <f>IF(E1173="","",INDEX(DM_HANG_HOA!B:B,MATCH(E1173,DM_HANG_HOA!A:A,0)))</f>
        <v>LTD 800A - 38KV - 120KN (không cosse)</v>
      </c>
      <c r="G1173" s="26" t="s">
        <v>5245</v>
      </c>
      <c r="H1173" s="27" t="str">
        <f>IF(G1173="","",INDEX(DM_DOI_TUONG!C:C,MATCH(G1173,DM_DOI_TUONG!B:B,0)))</f>
        <v>Công Ty TNHH Sản Xuất Thương Mại  Điện Sài Gòn TTL</v>
      </c>
      <c r="I1173" s="69" t="str">
        <f>IFERROR(INDEX(DM_NGHIEP_VU!D:D,MATCH(J1173&amp;K1173,DM_NGHIEP_VU!G:G,0)),"")</f>
        <v>Xuất kho - xuất bán ghi nhận doanh thu</v>
      </c>
      <c r="J1173" s="29" t="s">
        <v>4492</v>
      </c>
      <c r="K1173" s="29" t="s">
        <v>4977</v>
      </c>
      <c r="L1173" s="26">
        <v>5</v>
      </c>
      <c r="M1173" s="26" t="s">
        <v>4547</v>
      </c>
      <c r="N1173" s="26">
        <v>2258200</v>
      </c>
      <c r="O1173" s="7">
        <f t="shared" si="54"/>
        <v>11291000</v>
      </c>
      <c r="P1173" s="52">
        <v>0.08</v>
      </c>
      <c r="Q1173" s="7">
        <f t="shared" si="55"/>
        <v>903280</v>
      </c>
      <c r="R1173" s="7">
        <f t="shared" si="56"/>
        <v>12194280</v>
      </c>
      <c r="S1173" s="23" t="s">
        <v>4662</v>
      </c>
      <c r="T1173" s="23"/>
      <c r="U1173" s="23"/>
      <c r="V1173" s="23"/>
      <c r="W1173" s="74"/>
    </row>
    <row r="1174" spans="1:23" x14ac:dyDescent="0.25">
      <c r="A1174" s="81">
        <v>45302</v>
      </c>
      <c r="B1174" s="6" t="s">
        <v>2710</v>
      </c>
      <c r="C1174" s="100" t="s">
        <v>5519</v>
      </c>
      <c r="D1174" s="21" t="s">
        <v>4555</v>
      </c>
      <c r="E1174" s="23" t="s">
        <v>593</v>
      </c>
      <c r="F1174" s="27" t="str">
        <f>IF(E1174="","",INDEX(DM_HANG_HOA!B:B,MATCH(E1174,DM_HANG_HOA!A:A,0)))</f>
        <v>Nắp bịt đầu cáp 120 - 150,  Vỏ cách điện dầy 1-3mm, (màu đen)</v>
      </c>
      <c r="G1174" s="26" t="s">
        <v>5245</v>
      </c>
      <c r="H1174" s="27" t="str">
        <f>IF(G1174="","",INDEX(DM_DOI_TUONG!C:C,MATCH(G1174,DM_DOI_TUONG!B:B,0)))</f>
        <v>Công Ty TNHH Sản Xuất Thương Mại  Điện Sài Gòn TTL</v>
      </c>
      <c r="I1174" s="69" t="str">
        <f>IFERROR(INDEX(DM_NGHIEP_VU!D:D,MATCH(J1174&amp;K1174,DM_NGHIEP_VU!G:G,0)),"")</f>
        <v>Xuất kho - xuất bán ghi nhận doanh thu</v>
      </c>
      <c r="J1174" s="29" t="s">
        <v>4492</v>
      </c>
      <c r="K1174" s="29" t="s">
        <v>4977</v>
      </c>
      <c r="L1174" s="26">
        <v>156</v>
      </c>
      <c r="M1174" s="26" t="s">
        <v>4547</v>
      </c>
      <c r="N1174" s="26">
        <v>1500</v>
      </c>
      <c r="O1174" s="7">
        <f t="shared" si="54"/>
        <v>234000</v>
      </c>
      <c r="P1174" s="52">
        <v>0.08</v>
      </c>
      <c r="Q1174" s="7">
        <f t="shared" si="55"/>
        <v>18720</v>
      </c>
      <c r="R1174" s="7">
        <f t="shared" si="56"/>
        <v>252720</v>
      </c>
      <c r="S1174" s="23" t="s">
        <v>4662</v>
      </c>
      <c r="T1174" s="23"/>
      <c r="U1174" s="23"/>
      <c r="V1174" s="23"/>
      <c r="W1174" s="74"/>
    </row>
    <row r="1175" spans="1:23" x14ac:dyDescent="0.25">
      <c r="A1175" s="81">
        <v>45302</v>
      </c>
      <c r="B1175" s="6" t="s">
        <v>2710</v>
      </c>
      <c r="C1175" s="100" t="s">
        <v>5519</v>
      </c>
      <c r="D1175" s="21" t="s">
        <v>4555</v>
      </c>
      <c r="E1175" s="23" t="s">
        <v>585</v>
      </c>
      <c r="F1175" s="27" t="str">
        <f>IF(E1175="","",INDEX(DM_HANG_HOA!B:B,MATCH(E1175,DM_HANG_HOA!A:A,0)))</f>
        <v>Nắp bịt đầu cáp 35 - 95,  Vỏ cách điện dầy 1-3mm, (màu đen)</v>
      </c>
      <c r="G1175" s="26" t="s">
        <v>5245</v>
      </c>
      <c r="H1175" s="27" t="str">
        <f>IF(G1175="","",INDEX(DM_DOI_TUONG!C:C,MATCH(G1175,DM_DOI_TUONG!B:B,0)))</f>
        <v>Công Ty TNHH Sản Xuất Thương Mại  Điện Sài Gòn TTL</v>
      </c>
      <c r="I1175" s="69" t="str">
        <f>IFERROR(INDEX(DM_NGHIEP_VU!D:D,MATCH(J1175&amp;K1175,DM_NGHIEP_VU!G:G,0)),"")</f>
        <v>Xuất kho - xuất bán ghi nhận doanh thu</v>
      </c>
      <c r="J1175" s="29" t="s">
        <v>4492</v>
      </c>
      <c r="K1175" s="29" t="s">
        <v>4977</v>
      </c>
      <c r="L1175" s="26">
        <v>48</v>
      </c>
      <c r="M1175" s="26" t="s">
        <v>4547</v>
      </c>
      <c r="N1175" s="26">
        <v>1400</v>
      </c>
      <c r="O1175" s="7">
        <f t="shared" si="54"/>
        <v>67200</v>
      </c>
      <c r="P1175" s="52">
        <v>0.08</v>
      </c>
      <c r="Q1175" s="7">
        <f t="shared" si="55"/>
        <v>5376</v>
      </c>
      <c r="R1175" s="7">
        <f t="shared" si="56"/>
        <v>72576</v>
      </c>
      <c r="S1175" s="23" t="s">
        <v>4662</v>
      </c>
      <c r="T1175" s="23"/>
      <c r="U1175" s="23"/>
      <c r="V1175" s="23"/>
      <c r="W1175" s="74"/>
    </row>
    <row r="1176" spans="1:23" x14ac:dyDescent="0.25">
      <c r="A1176" s="81">
        <v>45302</v>
      </c>
      <c r="B1176" s="6" t="s">
        <v>2710</v>
      </c>
      <c r="C1176" s="100" t="s">
        <v>5519</v>
      </c>
      <c r="D1176" s="21" t="s">
        <v>4555</v>
      </c>
      <c r="E1176" s="23" t="s">
        <v>672</v>
      </c>
      <c r="F1176" s="27" t="str">
        <f>IF(E1176="","",INDEX(DM_HANG_HOA!B:B,MATCH(E1176,DM_HANG_HOA!A:A,0)))</f>
        <v>Ống nối MJPT 150 - 150</v>
      </c>
      <c r="G1176" s="26" t="s">
        <v>5245</v>
      </c>
      <c r="H1176" s="27" t="str">
        <f>IF(G1176="","",INDEX(DM_DOI_TUONG!C:C,MATCH(G1176,DM_DOI_TUONG!B:B,0)))</f>
        <v>Công Ty TNHH Sản Xuất Thương Mại  Điện Sài Gòn TTL</v>
      </c>
      <c r="I1176" s="69" t="str">
        <f>IFERROR(INDEX(DM_NGHIEP_VU!D:D,MATCH(J1176&amp;K1176,DM_NGHIEP_VU!G:G,0)),"")</f>
        <v>Xuất kho - xuất bán ghi nhận doanh thu</v>
      </c>
      <c r="J1176" s="29" t="s">
        <v>4492</v>
      </c>
      <c r="K1176" s="29" t="s">
        <v>4977</v>
      </c>
      <c r="L1176" s="26">
        <v>20</v>
      </c>
      <c r="M1176" s="26" t="s">
        <v>4547</v>
      </c>
      <c r="N1176" s="26">
        <v>28400</v>
      </c>
      <c r="O1176" s="7">
        <f t="shared" si="54"/>
        <v>568000</v>
      </c>
      <c r="P1176" s="52">
        <v>0.08</v>
      </c>
      <c r="Q1176" s="7">
        <f t="shared" si="55"/>
        <v>45440</v>
      </c>
      <c r="R1176" s="7">
        <f t="shared" si="56"/>
        <v>613440</v>
      </c>
      <c r="S1176" s="23" t="s">
        <v>4662</v>
      </c>
      <c r="T1176" s="23"/>
      <c r="U1176" s="23"/>
      <c r="V1176" s="23"/>
      <c r="W1176" s="74"/>
    </row>
    <row r="1177" spans="1:23" x14ac:dyDescent="0.25">
      <c r="A1177" s="81">
        <v>45302</v>
      </c>
      <c r="B1177" s="6" t="s">
        <v>2710</v>
      </c>
      <c r="C1177" s="100" t="s">
        <v>5519</v>
      </c>
      <c r="D1177" s="21" t="s">
        <v>4555</v>
      </c>
      <c r="E1177" s="23" t="s">
        <v>2582</v>
      </c>
      <c r="F1177" s="27" t="str">
        <f>IF(E1177="","",INDEX(DM_HANG_HOA!B:B,MATCH(E1177,DM_HANG_HOA!A:A,0)))</f>
        <v>Giáp buộc đầu sứ đôi composite PDLT 3140SC-C, đường kính cáp 31.0 - 37.5mm (185-240mm2), bán dẫn</v>
      </c>
      <c r="G1177" s="26" t="s">
        <v>5245</v>
      </c>
      <c r="H1177" s="27" t="str">
        <f>IF(G1177="","",INDEX(DM_DOI_TUONG!C:C,MATCH(G1177,DM_DOI_TUONG!B:B,0)))</f>
        <v>Công Ty TNHH Sản Xuất Thương Mại  Điện Sài Gòn TTL</v>
      </c>
      <c r="I1177" s="69" t="str">
        <f>IFERROR(INDEX(DM_NGHIEP_VU!D:D,MATCH(J1177&amp;K1177,DM_NGHIEP_VU!G:G,0)),"")</f>
        <v>Xuất kho - xuất bán ghi nhận doanh thu</v>
      </c>
      <c r="J1177" s="29" t="s">
        <v>4492</v>
      </c>
      <c r="K1177" s="29" t="s">
        <v>4977</v>
      </c>
      <c r="L1177" s="26">
        <v>9</v>
      </c>
      <c r="M1177" s="26" t="s">
        <v>4547</v>
      </c>
      <c r="N1177" s="26">
        <v>104900</v>
      </c>
      <c r="O1177" s="7">
        <f t="shared" si="54"/>
        <v>944100</v>
      </c>
      <c r="P1177" s="52">
        <v>0.08</v>
      </c>
      <c r="Q1177" s="7">
        <f t="shared" si="55"/>
        <v>75528</v>
      </c>
      <c r="R1177" s="7">
        <f t="shared" si="56"/>
        <v>1019628</v>
      </c>
      <c r="S1177" s="23" t="s">
        <v>4662</v>
      </c>
      <c r="T1177" s="23"/>
      <c r="U1177" s="23"/>
      <c r="V1177" s="23"/>
      <c r="W1177" s="74"/>
    </row>
    <row r="1178" spans="1:23" x14ac:dyDescent="0.25">
      <c r="A1178" s="81">
        <v>45302</v>
      </c>
      <c r="B1178" s="6" t="s">
        <v>2710</v>
      </c>
      <c r="C1178" s="100" t="s">
        <v>5519</v>
      </c>
      <c r="D1178" s="21" t="s">
        <v>4555</v>
      </c>
      <c r="E1178" s="23" t="s">
        <v>2578</v>
      </c>
      <c r="F1178" s="27" t="str">
        <f>IF(E1178="","",INDEX(DM_HANG_HOA!B:B,MATCH(E1178,DM_HANG_HOA!A:A,0)))</f>
        <v>Giáp buộc đầu sứ đơn composite PTT 1373SC-C, đường kính cáp 31 - 37.5mm (185-240mm2), bán dẫn</v>
      </c>
      <c r="G1178" s="26" t="s">
        <v>5245</v>
      </c>
      <c r="H1178" s="27" t="str">
        <f>IF(G1178="","",INDEX(DM_DOI_TUONG!C:C,MATCH(G1178,DM_DOI_TUONG!B:B,0)))</f>
        <v>Công Ty TNHH Sản Xuất Thương Mại  Điện Sài Gòn TTL</v>
      </c>
      <c r="I1178" s="69" t="str">
        <f>IFERROR(INDEX(DM_NGHIEP_VU!D:D,MATCH(J1178&amp;K1178,DM_NGHIEP_VU!G:G,0)),"")</f>
        <v>Xuất kho - xuất bán ghi nhận doanh thu</v>
      </c>
      <c r="J1178" s="29" t="s">
        <v>4492</v>
      </c>
      <c r="K1178" s="29" t="s">
        <v>4977</v>
      </c>
      <c r="L1178" s="26">
        <v>33</v>
      </c>
      <c r="M1178" s="26" t="s">
        <v>4547</v>
      </c>
      <c r="N1178" s="26">
        <v>102300</v>
      </c>
      <c r="O1178" s="7">
        <f t="shared" si="54"/>
        <v>3375900</v>
      </c>
      <c r="P1178" s="52">
        <v>0.08</v>
      </c>
      <c r="Q1178" s="7">
        <f t="shared" si="55"/>
        <v>270072</v>
      </c>
      <c r="R1178" s="7">
        <f t="shared" si="56"/>
        <v>3645972</v>
      </c>
      <c r="S1178" s="23" t="s">
        <v>4662</v>
      </c>
      <c r="T1178" s="23"/>
      <c r="U1178" s="23"/>
      <c r="V1178" s="23"/>
      <c r="W1178" s="74"/>
    </row>
    <row r="1179" spans="1:23" x14ac:dyDescent="0.25">
      <c r="A1179" s="81">
        <v>45302</v>
      </c>
      <c r="B1179" s="6" t="s">
        <v>2710</v>
      </c>
      <c r="C1179" s="100" t="s">
        <v>5520</v>
      </c>
      <c r="D1179" s="21" t="s">
        <v>4555</v>
      </c>
      <c r="E1179" s="23" t="s">
        <v>2521</v>
      </c>
      <c r="F1179" s="27" t="str">
        <f>IF(E1179="","",INDEX(DM_HANG_HOA!B:B,MATCH(E1179,DM_HANG_HOA!A:A,0)))</f>
        <v>Giáp níu dây trần ADG1880, dài 1215mm, 18,80 ÷ 21,26mm (185mm2)</v>
      </c>
      <c r="G1179" s="26" t="s">
        <v>5245</v>
      </c>
      <c r="H1179" s="27" t="str">
        <f>IF(G1179="","",INDEX(DM_DOI_TUONG!C:C,MATCH(G1179,DM_DOI_TUONG!B:B,0)))</f>
        <v>Công Ty TNHH Sản Xuất Thương Mại  Điện Sài Gòn TTL</v>
      </c>
      <c r="I1179" s="69" t="str">
        <f>IFERROR(INDEX(DM_NGHIEP_VU!D:D,MATCH(J1179&amp;K1179,DM_NGHIEP_VU!G:G,0)),"")</f>
        <v>Xuất kho - xuất bán ghi nhận doanh thu</v>
      </c>
      <c r="J1179" s="29" t="s">
        <v>4492</v>
      </c>
      <c r="K1179" s="29" t="s">
        <v>4977</v>
      </c>
      <c r="L1179" s="26">
        <v>35</v>
      </c>
      <c r="M1179" s="26" t="s">
        <v>4547</v>
      </c>
      <c r="N1179" s="26">
        <v>170600</v>
      </c>
      <c r="O1179" s="7">
        <f t="shared" si="54"/>
        <v>5971000</v>
      </c>
      <c r="P1179" s="52">
        <v>0.1</v>
      </c>
      <c r="Q1179" s="7">
        <f t="shared" si="55"/>
        <v>597100</v>
      </c>
      <c r="R1179" s="7">
        <f t="shared" si="56"/>
        <v>6568100</v>
      </c>
      <c r="S1179" s="23" t="s">
        <v>4663</v>
      </c>
      <c r="T1179" s="23"/>
      <c r="U1179" s="23"/>
      <c r="V1179" s="23"/>
      <c r="W1179" s="74"/>
    </row>
    <row r="1180" spans="1:23" x14ac:dyDescent="0.25">
      <c r="A1180" s="81">
        <v>45302</v>
      </c>
      <c r="B1180" s="6" t="s">
        <v>2710</v>
      </c>
      <c r="C1180" s="100" t="s">
        <v>5520</v>
      </c>
      <c r="D1180" s="21" t="s">
        <v>4555</v>
      </c>
      <c r="E1180" s="23" t="s">
        <v>2522</v>
      </c>
      <c r="F1180" s="27" t="str">
        <f>IF(E1180="","",INDEX(DM_HANG_HOA!B:B,MATCH(E1180,DM_HANG_HOA!A:A,0)))</f>
        <v>Giáp níu dây trần ADG2130, dài 1330mm, 21,29 ÷ 24,05mm (240mm2)</v>
      </c>
      <c r="G1180" s="26" t="s">
        <v>5245</v>
      </c>
      <c r="H1180" s="27" t="str">
        <f>IF(G1180="","",INDEX(DM_DOI_TUONG!C:C,MATCH(G1180,DM_DOI_TUONG!B:B,0)))</f>
        <v>Công Ty TNHH Sản Xuất Thương Mại  Điện Sài Gòn TTL</v>
      </c>
      <c r="I1180" s="69" t="str">
        <f>IFERROR(INDEX(DM_NGHIEP_VU!D:D,MATCH(J1180&amp;K1180,DM_NGHIEP_VU!G:G,0)),"")</f>
        <v>Xuất kho - xuất bán ghi nhận doanh thu</v>
      </c>
      <c r="J1180" s="29" t="s">
        <v>4492</v>
      </c>
      <c r="K1180" s="29" t="s">
        <v>4977</v>
      </c>
      <c r="L1180" s="26">
        <v>42</v>
      </c>
      <c r="M1180" s="26" t="s">
        <v>4547</v>
      </c>
      <c r="N1180" s="26">
        <v>216400</v>
      </c>
      <c r="O1180" s="7">
        <f t="shared" si="54"/>
        <v>9088800</v>
      </c>
      <c r="P1180" s="52">
        <v>0.1</v>
      </c>
      <c r="Q1180" s="7">
        <f t="shared" si="55"/>
        <v>908880</v>
      </c>
      <c r="R1180" s="7">
        <f t="shared" si="56"/>
        <v>9997680</v>
      </c>
      <c r="S1180" s="23" t="s">
        <v>4663</v>
      </c>
      <c r="T1180" s="23"/>
      <c r="U1180" s="23"/>
      <c r="V1180" s="23"/>
      <c r="W1180" s="74"/>
    </row>
    <row r="1181" spans="1:23" x14ac:dyDescent="0.25">
      <c r="A1181" s="81">
        <v>45302</v>
      </c>
      <c r="B1181" s="6" t="s">
        <v>2710</v>
      </c>
      <c r="C1181" s="100" t="s">
        <v>5520</v>
      </c>
      <c r="D1181" s="21" t="s">
        <v>4555</v>
      </c>
      <c r="E1181" s="23" t="s">
        <v>3311</v>
      </c>
      <c r="F1181" s="27" t="str">
        <f>IF(E1181="","",INDEX(DM_HANG_HOA!B:B,MATCH(E1181,DM_HANG_HOA!A:A,0)))</f>
        <v>Giáp níu dây bọc ACD3080-TP, dài 1350mm, 30,8 ÷ 33,7mm (185mm2)</v>
      </c>
      <c r="G1181" s="26" t="s">
        <v>5245</v>
      </c>
      <c r="H1181" s="27" t="str">
        <f>IF(G1181="","",INDEX(DM_DOI_TUONG!C:C,MATCH(G1181,DM_DOI_TUONG!B:B,0)))</f>
        <v>Công Ty TNHH Sản Xuất Thương Mại  Điện Sài Gòn TTL</v>
      </c>
      <c r="I1181" s="69" t="str">
        <f>IFERROR(INDEX(DM_NGHIEP_VU!D:D,MATCH(J1181&amp;K1181,DM_NGHIEP_VU!G:G,0)),"")</f>
        <v>Xuất kho - xuất bán ghi nhận doanh thu</v>
      </c>
      <c r="J1181" s="29" t="s">
        <v>4492</v>
      </c>
      <c r="K1181" s="29" t="s">
        <v>4977</v>
      </c>
      <c r="L1181" s="26">
        <v>21</v>
      </c>
      <c r="M1181" s="26" t="s">
        <v>4547</v>
      </c>
      <c r="N1181" s="26">
        <v>375000</v>
      </c>
      <c r="O1181" s="7">
        <f t="shared" si="54"/>
        <v>7875000</v>
      </c>
      <c r="P1181" s="52">
        <v>0.1</v>
      </c>
      <c r="Q1181" s="7">
        <f t="shared" si="55"/>
        <v>787500</v>
      </c>
      <c r="R1181" s="7">
        <f t="shared" si="56"/>
        <v>8662500</v>
      </c>
      <c r="S1181" s="23" t="s">
        <v>4663</v>
      </c>
      <c r="T1181" s="23"/>
      <c r="U1181" s="23"/>
      <c r="V1181" s="23"/>
      <c r="W1181" s="74"/>
    </row>
    <row r="1182" spans="1:23" x14ac:dyDescent="0.25">
      <c r="A1182" s="81">
        <v>45302</v>
      </c>
      <c r="B1182" s="6" t="s">
        <v>2710</v>
      </c>
      <c r="C1182" s="100" t="s">
        <v>5520</v>
      </c>
      <c r="D1182" s="21" t="s">
        <v>4555</v>
      </c>
      <c r="E1182" s="23" t="s">
        <v>1229</v>
      </c>
      <c r="F1182" s="27" t="str">
        <f>IF(E1182="","",INDEX(DM_HANG_HOA!B:B,MATCH(E1182,DM_HANG_HOA!A:A,0)))</f>
        <v>Nối ép đồng nhôm WR-929</v>
      </c>
      <c r="G1182" s="26" t="s">
        <v>5245</v>
      </c>
      <c r="H1182" s="27" t="str">
        <f>IF(G1182="","",INDEX(DM_DOI_TUONG!C:C,MATCH(G1182,DM_DOI_TUONG!B:B,0)))</f>
        <v>Công Ty TNHH Sản Xuất Thương Mại  Điện Sài Gòn TTL</v>
      </c>
      <c r="I1182" s="69" t="str">
        <f>IFERROR(INDEX(DM_NGHIEP_VU!D:D,MATCH(J1182&amp;K1182,DM_NGHIEP_VU!G:G,0)),"")</f>
        <v>Xuất kho - xuất bán ghi nhận doanh thu</v>
      </c>
      <c r="J1182" s="29" t="s">
        <v>4492</v>
      </c>
      <c r="K1182" s="29" t="s">
        <v>4977</v>
      </c>
      <c r="L1182" s="26">
        <v>30</v>
      </c>
      <c r="M1182" s="26" t="s">
        <v>4547</v>
      </c>
      <c r="N1182" s="26">
        <v>44000</v>
      </c>
      <c r="O1182" s="7">
        <f t="shared" si="54"/>
        <v>1320000</v>
      </c>
      <c r="P1182" s="52">
        <v>0.1</v>
      </c>
      <c r="Q1182" s="7">
        <f t="shared" si="55"/>
        <v>132000</v>
      </c>
      <c r="R1182" s="7">
        <f t="shared" si="56"/>
        <v>1452000</v>
      </c>
      <c r="S1182" s="23" t="s">
        <v>4663</v>
      </c>
      <c r="T1182" s="23"/>
      <c r="U1182" s="23"/>
      <c r="V1182" s="23"/>
      <c r="W1182" s="74"/>
    </row>
    <row r="1183" spans="1:23" x14ac:dyDescent="0.25">
      <c r="A1183" s="81">
        <v>45302</v>
      </c>
      <c r="B1183" s="6" t="s">
        <v>2710</v>
      </c>
      <c r="C1183" s="100" t="s">
        <v>5520</v>
      </c>
      <c r="D1183" s="21" t="s">
        <v>4555</v>
      </c>
      <c r="E1183" s="23" t="s">
        <v>1340</v>
      </c>
      <c r="F1183" s="27" t="str">
        <f>IF(E1183="","",INDEX(DM_HANG_HOA!B:B,MATCH(E1183,DM_HANG_HOA!A:A,0)))</f>
        <v>Kẹp quai dạng ép 150-240</v>
      </c>
      <c r="G1183" s="26" t="s">
        <v>5245</v>
      </c>
      <c r="H1183" s="27" t="str">
        <f>IF(G1183="","",INDEX(DM_DOI_TUONG!C:C,MATCH(G1183,DM_DOI_TUONG!B:B,0)))</f>
        <v>Công Ty TNHH Sản Xuất Thương Mại  Điện Sài Gòn TTL</v>
      </c>
      <c r="I1183" s="69" t="str">
        <f>IFERROR(INDEX(DM_NGHIEP_VU!D:D,MATCH(J1183&amp;K1183,DM_NGHIEP_VU!G:G,0)),"")</f>
        <v>Xuất kho - xuất bán ghi nhận doanh thu</v>
      </c>
      <c r="J1183" s="29" t="s">
        <v>4492</v>
      </c>
      <c r="K1183" s="29" t="s">
        <v>4977</v>
      </c>
      <c r="L1183" s="26">
        <v>43</v>
      </c>
      <c r="M1183" s="26" t="s">
        <v>4547</v>
      </c>
      <c r="N1183" s="26">
        <v>142000</v>
      </c>
      <c r="O1183" s="7">
        <f t="shared" si="54"/>
        <v>6106000</v>
      </c>
      <c r="P1183" s="52">
        <v>0.1</v>
      </c>
      <c r="Q1183" s="7">
        <f t="shared" si="55"/>
        <v>610600</v>
      </c>
      <c r="R1183" s="7">
        <f t="shared" si="56"/>
        <v>6716600</v>
      </c>
      <c r="S1183" s="23" t="s">
        <v>4663</v>
      </c>
      <c r="T1183" s="23"/>
      <c r="U1183" s="23"/>
      <c r="V1183" s="23"/>
      <c r="W1183" s="74"/>
    </row>
    <row r="1184" spans="1:23" x14ac:dyDescent="0.25">
      <c r="A1184" s="81">
        <v>45302</v>
      </c>
      <c r="B1184" s="6" t="s">
        <v>2710</v>
      </c>
      <c r="C1184" s="100" t="s">
        <v>5520</v>
      </c>
      <c r="D1184" s="21" t="s">
        <v>4555</v>
      </c>
      <c r="E1184" s="23" t="s">
        <v>3345</v>
      </c>
      <c r="F1184" s="27" t="str">
        <f>IF(E1184="","",INDEX(DM_HANG_HOA!B:B,MATCH(E1184,DM_HANG_HOA!A:A,0)))</f>
        <v>Ốc xiết cáp Cu 2/0, 67.5mm2.</v>
      </c>
      <c r="G1184" s="26" t="s">
        <v>5245</v>
      </c>
      <c r="H1184" s="27" t="str">
        <f>IF(G1184="","",INDEX(DM_DOI_TUONG!C:C,MATCH(G1184,DM_DOI_TUONG!B:B,0)))</f>
        <v>Công Ty TNHH Sản Xuất Thương Mại  Điện Sài Gòn TTL</v>
      </c>
      <c r="I1184" s="69" t="str">
        <f>IFERROR(INDEX(DM_NGHIEP_VU!D:D,MATCH(J1184&amp;K1184,DM_NGHIEP_VU!G:G,0)),"")</f>
        <v>Xuất kho - xuất bán ghi nhận doanh thu</v>
      </c>
      <c r="J1184" s="29" t="s">
        <v>4492</v>
      </c>
      <c r="K1184" s="29" t="s">
        <v>4977</v>
      </c>
      <c r="L1184" s="26">
        <v>8</v>
      </c>
      <c r="M1184" s="26" t="s">
        <v>4547</v>
      </c>
      <c r="N1184" s="26">
        <v>35000</v>
      </c>
      <c r="O1184" s="7">
        <f t="shared" si="54"/>
        <v>280000</v>
      </c>
      <c r="P1184" s="52">
        <v>0.1</v>
      </c>
      <c r="Q1184" s="7">
        <f t="shared" si="55"/>
        <v>28000</v>
      </c>
      <c r="R1184" s="7">
        <f t="shared" si="56"/>
        <v>308000</v>
      </c>
      <c r="S1184" s="23" t="s">
        <v>4663</v>
      </c>
      <c r="T1184" s="23"/>
      <c r="U1184" s="23"/>
      <c r="V1184" s="23"/>
      <c r="W1184" s="74"/>
    </row>
    <row r="1185" spans="1:23" x14ac:dyDescent="0.25">
      <c r="A1185" s="81">
        <v>45302</v>
      </c>
      <c r="B1185" s="6" t="s">
        <v>2710</v>
      </c>
      <c r="C1185" s="100" t="s">
        <v>5520</v>
      </c>
      <c r="D1185" s="21" t="s">
        <v>4555</v>
      </c>
      <c r="E1185" s="23" t="s">
        <v>643</v>
      </c>
      <c r="F1185" s="27" t="str">
        <f>IF(E1185="","",INDEX(DM_HANG_HOA!B:B,MATCH(E1185,DM_HANG_HOA!A:A,0)))</f>
        <v>Bar tiếp địa nhôm 16 - 25 loại dài</v>
      </c>
      <c r="G1185" s="26" t="s">
        <v>5245</v>
      </c>
      <c r="H1185" s="27" t="str">
        <f>IF(G1185="","",INDEX(DM_DOI_TUONG!C:C,MATCH(G1185,DM_DOI_TUONG!B:B,0)))</f>
        <v>Công Ty TNHH Sản Xuất Thương Mại  Điện Sài Gòn TTL</v>
      </c>
      <c r="I1185" s="69" t="str">
        <f>IFERROR(INDEX(DM_NGHIEP_VU!D:D,MATCH(J1185&amp;K1185,DM_NGHIEP_VU!G:G,0)),"")</f>
        <v>Xuất kho - xuất bán ghi nhận doanh thu</v>
      </c>
      <c r="J1185" s="29" t="s">
        <v>4492</v>
      </c>
      <c r="K1185" s="29" t="s">
        <v>4977</v>
      </c>
      <c r="L1185" s="26">
        <v>2</v>
      </c>
      <c r="M1185" s="26" t="s">
        <v>4547</v>
      </c>
      <c r="N1185" s="26">
        <v>90000</v>
      </c>
      <c r="O1185" s="7">
        <f t="shared" si="54"/>
        <v>180000</v>
      </c>
      <c r="P1185" s="52">
        <v>0.1</v>
      </c>
      <c r="Q1185" s="7">
        <f t="shared" si="55"/>
        <v>18000</v>
      </c>
      <c r="R1185" s="7">
        <f t="shared" si="56"/>
        <v>198000</v>
      </c>
      <c r="S1185" s="23" t="s">
        <v>4663</v>
      </c>
      <c r="T1185" s="23"/>
      <c r="U1185" s="23"/>
      <c r="V1185" s="23"/>
      <c r="W1185" s="74"/>
    </row>
    <row r="1186" spans="1:23" x14ac:dyDescent="0.25">
      <c r="A1186" s="81">
        <v>45302</v>
      </c>
      <c r="B1186" s="6" t="s">
        <v>2710</v>
      </c>
      <c r="C1186" s="100" t="s">
        <v>5520</v>
      </c>
      <c r="D1186" s="21" t="s">
        <v>4555</v>
      </c>
      <c r="E1186" s="23" t="s">
        <v>3312</v>
      </c>
      <c r="F1186" s="27" t="str">
        <f>IF(E1186="","",INDEX(DM_HANG_HOA!B:B,MATCH(E1186,DM_HANG_HOA!A:A,0)))</f>
        <v>Giáp níu dây bọc ACD3485-TP, dài 1390mm, 33,8 ÷ 37,5mm (240mm2)</v>
      </c>
      <c r="G1186" s="26" t="s">
        <v>5245</v>
      </c>
      <c r="H1186" s="27" t="str">
        <f>IF(G1186="","",INDEX(DM_DOI_TUONG!C:C,MATCH(G1186,DM_DOI_TUONG!B:B,0)))</f>
        <v>Công Ty TNHH Sản Xuất Thương Mại  Điện Sài Gòn TTL</v>
      </c>
      <c r="I1186" s="69" t="str">
        <f>IFERROR(INDEX(DM_NGHIEP_VU!D:D,MATCH(J1186&amp;K1186,DM_NGHIEP_VU!G:G,0)),"")</f>
        <v>Xuất kho - xuất bán ghi nhận doanh thu</v>
      </c>
      <c r="J1186" s="29" t="s">
        <v>4492</v>
      </c>
      <c r="K1186" s="29" t="s">
        <v>4977</v>
      </c>
      <c r="L1186" s="26">
        <v>135</v>
      </c>
      <c r="M1186" s="26" t="s">
        <v>4547</v>
      </c>
      <c r="N1186" s="26">
        <v>384000</v>
      </c>
      <c r="O1186" s="7">
        <f t="shared" si="54"/>
        <v>51840000</v>
      </c>
      <c r="P1186" s="52">
        <v>0.1</v>
      </c>
      <c r="Q1186" s="7">
        <f t="shared" si="55"/>
        <v>5184000</v>
      </c>
      <c r="R1186" s="7">
        <f t="shared" si="56"/>
        <v>57024000</v>
      </c>
      <c r="S1186" s="23" t="s">
        <v>4663</v>
      </c>
      <c r="T1186" s="23"/>
      <c r="U1186" s="23"/>
      <c r="V1186" s="23"/>
      <c r="W1186" s="74"/>
    </row>
    <row r="1187" spans="1:23" x14ac:dyDescent="0.25">
      <c r="A1187" s="81">
        <v>45302</v>
      </c>
      <c r="B1187" s="6" t="s">
        <v>2710</v>
      </c>
      <c r="C1187" s="100" t="s">
        <v>5520</v>
      </c>
      <c r="D1187" s="21" t="s">
        <v>4555</v>
      </c>
      <c r="E1187" s="23" t="s">
        <v>1444</v>
      </c>
      <c r="F1187" s="27" t="str">
        <f>IF(E1187="","",INDEX(DM_HANG_HOA!B:B,MATCH(E1187,DM_HANG_HOA!A:A,0)))</f>
        <v>Cosse ép Cu 185mm2-2N dài 151mm chiều dài ép dây 52mm</v>
      </c>
      <c r="G1187" s="26" t="s">
        <v>5245</v>
      </c>
      <c r="H1187" s="27" t="str">
        <f>IF(G1187="","",INDEX(DM_DOI_TUONG!C:C,MATCH(G1187,DM_DOI_TUONG!B:B,0)))</f>
        <v>Công Ty TNHH Sản Xuất Thương Mại  Điện Sài Gòn TTL</v>
      </c>
      <c r="I1187" s="69" t="str">
        <f>IFERROR(INDEX(DM_NGHIEP_VU!D:D,MATCH(J1187&amp;K1187,DM_NGHIEP_VU!G:G,0)),"")</f>
        <v>Xuất kho - xuất bán ghi nhận doanh thu</v>
      </c>
      <c r="J1187" s="29" t="s">
        <v>4492</v>
      </c>
      <c r="K1187" s="29" t="s">
        <v>4977</v>
      </c>
      <c r="L1187" s="26">
        <v>29</v>
      </c>
      <c r="M1187" s="26" t="s">
        <v>4547</v>
      </c>
      <c r="N1187" s="26">
        <v>157000</v>
      </c>
      <c r="O1187" s="7">
        <f t="shared" si="54"/>
        <v>4553000</v>
      </c>
      <c r="P1187" s="52">
        <v>0.1</v>
      </c>
      <c r="Q1187" s="7">
        <f t="shared" si="55"/>
        <v>455300</v>
      </c>
      <c r="R1187" s="7">
        <f t="shared" si="56"/>
        <v>5008300</v>
      </c>
      <c r="S1187" s="23" t="s">
        <v>4663</v>
      </c>
      <c r="T1187" s="23"/>
      <c r="U1187" s="23"/>
      <c r="V1187" s="23"/>
      <c r="W1187" s="74"/>
    </row>
    <row r="1188" spans="1:23" x14ac:dyDescent="0.25">
      <c r="A1188" s="81">
        <v>45302</v>
      </c>
      <c r="B1188" s="6" t="s">
        <v>2710</v>
      </c>
      <c r="C1188" s="100" t="s">
        <v>5520</v>
      </c>
      <c r="D1188" s="21" t="s">
        <v>4555</v>
      </c>
      <c r="E1188" s="23" t="s">
        <v>1165</v>
      </c>
      <c r="F1188" s="27" t="str">
        <f>IF(E1188="","",INDEX(DM_HANG_HOA!B:B,MATCH(E1188,DM_HANG_HOA!A:A,0)))</f>
        <v>Cosse ép Cu-Al  185mm2-2N-TA dài 151mm chiều dài ép dây 52mm</v>
      </c>
      <c r="G1188" s="26" t="s">
        <v>5245</v>
      </c>
      <c r="H1188" s="27" t="str">
        <f>IF(G1188="","",INDEX(DM_DOI_TUONG!C:C,MATCH(G1188,DM_DOI_TUONG!B:B,0)))</f>
        <v>Công Ty TNHH Sản Xuất Thương Mại  Điện Sài Gòn TTL</v>
      </c>
      <c r="I1188" s="69" t="str">
        <f>IFERROR(INDEX(DM_NGHIEP_VU!D:D,MATCH(J1188&amp;K1188,DM_NGHIEP_VU!G:G,0)),"")</f>
        <v>Xuất kho - xuất bán ghi nhận doanh thu</v>
      </c>
      <c r="J1188" s="29" t="s">
        <v>4492</v>
      </c>
      <c r="K1188" s="29" t="s">
        <v>4977</v>
      </c>
      <c r="L1188" s="26">
        <v>10</v>
      </c>
      <c r="M1188" s="26" t="s">
        <v>4547</v>
      </c>
      <c r="N1188" s="26">
        <v>141300</v>
      </c>
      <c r="O1188" s="7">
        <f t="shared" si="54"/>
        <v>1413000</v>
      </c>
      <c r="P1188" s="52">
        <v>0.1</v>
      </c>
      <c r="Q1188" s="7">
        <f t="shared" si="55"/>
        <v>141300</v>
      </c>
      <c r="R1188" s="7">
        <f t="shared" si="56"/>
        <v>1554300</v>
      </c>
      <c r="S1188" s="23" t="s">
        <v>4663</v>
      </c>
      <c r="T1188" s="23"/>
      <c r="U1188" s="23"/>
      <c r="V1188" s="23"/>
      <c r="W1188" s="74"/>
    </row>
    <row r="1189" spans="1:23" x14ac:dyDescent="0.25">
      <c r="A1189" s="81">
        <v>45302</v>
      </c>
      <c r="B1189" s="6" t="s">
        <v>2710</v>
      </c>
      <c r="C1189" s="100" t="s">
        <v>5520</v>
      </c>
      <c r="D1189" s="21" t="s">
        <v>4555</v>
      </c>
      <c r="E1189" s="23" t="s">
        <v>537</v>
      </c>
      <c r="F1189" s="27" t="str">
        <f>IF(E1189="","",INDEX(DM_HANG_HOA!B:B,MATCH(E1189,DM_HANG_HOA!A:A,0)))</f>
        <v>Kẹp ngừng ABC 4 x (50-120)mm2</v>
      </c>
      <c r="G1189" s="26" t="s">
        <v>5245</v>
      </c>
      <c r="H1189" s="27" t="str">
        <f>IF(G1189="","",INDEX(DM_DOI_TUONG!C:C,MATCH(G1189,DM_DOI_TUONG!B:B,0)))</f>
        <v>Công Ty TNHH Sản Xuất Thương Mại  Điện Sài Gòn TTL</v>
      </c>
      <c r="I1189" s="69" t="str">
        <f>IFERROR(INDEX(DM_NGHIEP_VU!D:D,MATCH(J1189&amp;K1189,DM_NGHIEP_VU!G:G,0)),"")</f>
        <v>Xuất kho - xuất bán ghi nhận doanh thu</v>
      </c>
      <c r="J1189" s="29" t="s">
        <v>4492</v>
      </c>
      <c r="K1189" s="29" t="s">
        <v>4977</v>
      </c>
      <c r="L1189" s="26">
        <v>8</v>
      </c>
      <c r="M1189" s="26" t="s">
        <v>4547</v>
      </c>
      <c r="N1189" s="26">
        <v>58100</v>
      </c>
      <c r="O1189" s="7">
        <f t="shared" ref="O1189:O1252" si="57">+L1189*N1189</f>
        <v>464800</v>
      </c>
      <c r="P1189" s="52">
        <v>0.1</v>
      </c>
      <c r="Q1189" s="7">
        <f t="shared" ref="Q1189:Q1252" si="58">+O1189*P1189</f>
        <v>46480</v>
      </c>
      <c r="R1189" s="7">
        <f t="shared" ref="R1189:R1252" si="59">+O1189+Q1189</f>
        <v>511280</v>
      </c>
      <c r="S1189" s="23" t="s">
        <v>4663</v>
      </c>
      <c r="T1189" s="23"/>
      <c r="U1189" s="23"/>
      <c r="V1189" s="23"/>
      <c r="W1189" s="74"/>
    </row>
    <row r="1190" spans="1:23" x14ac:dyDescent="0.25">
      <c r="A1190" s="81">
        <v>45302</v>
      </c>
      <c r="B1190" s="6" t="s">
        <v>2710</v>
      </c>
      <c r="C1190" s="100" t="s">
        <v>5520</v>
      </c>
      <c r="D1190" s="21" t="s">
        <v>4555</v>
      </c>
      <c r="E1190" s="23" t="s">
        <v>539</v>
      </c>
      <c r="F1190" s="27" t="str">
        <f>IF(E1190="","",INDEX(DM_HANG_HOA!B:B,MATCH(E1190,DM_HANG_HOA!A:A,0)))</f>
        <v>Kẹp ngừng ABC 4 x (50-150)mm2</v>
      </c>
      <c r="G1190" s="26" t="s">
        <v>5245</v>
      </c>
      <c r="H1190" s="27" t="str">
        <f>IF(G1190="","",INDEX(DM_DOI_TUONG!C:C,MATCH(G1190,DM_DOI_TUONG!B:B,0)))</f>
        <v>Công Ty TNHH Sản Xuất Thương Mại  Điện Sài Gòn TTL</v>
      </c>
      <c r="I1190" s="69" t="str">
        <f>IFERROR(INDEX(DM_NGHIEP_VU!D:D,MATCH(J1190&amp;K1190,DM_NGHIEP_VU!G:G,0)),"")</f>
        <v>Xuất kho - xuất bán ghi nhận doanh thu</v>
      </c>
      <c r="J1190" s="29" t="s">
        <v>4492</v>
      </c>
      <c r="K1190" s="29" t="s">
        <v>4977</v>
      </c>
      <c r="L1190" s="26">
        <v>58</v>
      </c>
      <c r="M1190" s="26" t="s">
        <v>4547</v>
      </c>
      <c r="N1190" s="26">
        <v>69000</v>
      </c>
      <c r="O1190" s="7">
        <f t="shared" si="57"/>
        <v>4002000</v>
      </c>
      <c r="P1190" s="52">
        <v>0.1</v>
      </c>
      <c r="Q1190" s="7">
        <f t="shared" si="58"/>
        <v>400200</v>
      </c>
      <c r="R1190" s="7">
        <f t="shared" si="59"/>
        <v>4402200</v>
      </c>
      <c r="S1190" s="23" t="s">
        <v>4663</v>
      </c>
      <c r="T1190" s="23"/>
      <c r="U1190" s="23"/>
      <c r="V1190" s="23"/>
      <c r="W1190" s="74"/>
    </row>
    <row r="1191" spans="1:23" x14ac:dyDescent="0.25">
      <c r="A1191" s="81">
        <v>45302</v>
      </c>
      <c r="B1191" s="6" t="s">
        <v>2710</v>
      </c>
      <c r="C1191" s="100" t="s">
        <v>5520</v>
      </c>
      <c r="D1191" s="21" t="s">
        <v>4555</v>
      </c>
      <c r="E1191" s="23" t="s">
        <v>535</v>
      </c>
      <c r="F1191" s="27" t="str">
        <f>IF(E1191="","",INDEX(DM_HANG_HOA!B:B,MATCH(E1191,DM_HANG_HOA!A:A,0)))</f>
        <v>Kẹp ngừng ABC 4 x (50-95)mm2</v>
      </c>
      <c r="G1191" s="26" t="s">
        <v>5245</v>
      </c>
      <c r="H1191" s="27" t="str">
        <f>IF(G1191="","",INDEX(DM_DOI_TUONG!C:C,MATCH(G1191,DM_DOI_TUONG!B:B,0)))</f>
        <v>Công Ty TNHH Sản Xuất Thương Mại  Điện Sài Gòn TTL</v>
      </c>
      <c r="I1191" s="69" t="str">
        <f>IFERROR(INDEX(DM_NGHIEP_VU!D:D,MATCH(J1191&amp;K1191,DM_NGHIEP_VU!G:G,0)),"")</f>
        <v>Xuất kho - xuất bán ghi nhận doanh thu</v>
      </c>
      <c r="J1191" s="29" t="s">
        <v>4492</v>
      </c>
      <c r="K1191" s="29" t="s">
        <v>4977</v>
      </c>
      <c r="L1191" s="26">
        <v>14</v>
      </c>
      <c r="M1191" s="26" t="s">
        <v>4547</v>
      </c>
      <c r="N1191" s="26">
        <v>47600</v>
      </c>
      <c r="O1191" s="7">
        <f t="shared" si="57"/>
        <v>666400</v>
      </c>
      <c r="P1191" s="52">
        <v>0.1</v>
      </c>
      <c r="Q1191" s="7">
        <f t="shared" si="58"/>
        <v>66640</v>
      </c>
      <c r="R1191" s="7">
        <f t="shared" si="59"/>
        <v>733040</v>
      </c>
      <c r="S1191" s="23" t="s">
        <v>4663</v>
      </c>
      <c r="T1191" s="23"/>
      <c r="U1191" s="23"/>
      <c r="V1191" s="23"/>
      <c r="W1191" s="74"/>
    </row>
    <row r="1192" spans="1:23" x14ac:dyDescent="0.25">
      <c r="A1192" s="81">
        <v>45302</v>
      </c>
      <c r="B1192" s="6" t="s">
        <v>2710</v>
      </c>
      <c r="C1192" s="100" t="s">
        <v>5520</v>
      </c>
      <c r="D1192" s="21" t="s">
        <v>4555</v>
      </c>
      <c r="E1192" s="23" t="s">
        <v>1344</v>
      </c>
      <c r="F1192" s="27" t="str">
        <f>IF(E1192="","",INDEX(DM_HANG_HOA!B:B,MATCH(E1192,DM_HANG_HOA!A:A,0)))</f>
        <v>Hotline 2/0</v>
      </c>
      <c r="G1192" s="26" t="s">
        <v>5245</v>
      </c>
      <c r="H1192" s="27" t="str">
        <f>IF(G1192="","",INDEX(DM_DOI_TUONG!C:C,MATCH(G1192,DM_DOI_TUONG!B:B,0)))</f>
        <v>Công Ty TNHH Sản Xuất Thương Mại  Điện Sài Gòn TTL</v>
      </c>
      <c r="I1192" s="69" t="str">
        <f>IFERROR(INDEX(DM_NGHIEP_VU!D:D,MATCH(J1192&amp;K1192,DM_NGHIEP_VU!G:G,0)),"")</f>
        <v>Xuất kho - xuất bán ghi nhận doanh thu</v>
      </c>
      <c r="J1192" s="29" t="s">
        <v>4492</v>
      </c>
      <c r="K1192" s="29" t="s">
        <v>4977</v>
      </c>
      <c r="L1192" s="26">
        <v>43</v>
      </c>
      <c r="M1192" s="26" t="s">
        <v>4547</v>
      </c>
      <c r="N1192" s="26">
        <v>115400</v>
      </c>
      <c r="O1192" s="7">
        <f t="shared" si="57"/>
        <v>4962200</v>
      </c>
      <c r="P1192" s="52">
        <v>0.1</v>
      </c>
      <c r="Q1192" s="7">
        <f t="shared" si="58"/>
        <v>496220</v>
      </c>
      <c r="R1192" s="7">
        <f t="shared" si="59"/>
        <v>5458420</v>
      </c>
      <c r="S1192" s="23" t="s">
        <v>4663</v>
      </c>
      <c r="T1192" s="23"/>
      <c r="U1192" s="23"/>
      <c r="V1192" s="23"/>
      <c r="W1192" s="74"/>
    </row>
    <row r="1193" spans="1:23" x14ac:dyDescent="0.25">
      <c r="A1193" s="81">
        <v>45302</v>
      </c>
      <c r="B1193" s="6" t="s">
        <v>2710</v>
      </c>
      <c r="C1193" s="100" t="s">
        <v>5520</v>
      </c>
      <c r="D1193" s="21" t="s">
        <v>4555</v>
      </c>
      <c r="E1193" s="23" t="s">
        <v>526</v>
      </c>
      <c r="F1193" s="27" t="str">
        <f>IF(E1193="","",INDEX(DM_HANG_HOA!B:B,MATCH(E1193,DM_HANG_HOA!A:A,0)))</f>
        <v>Móc treo cáp ABC 4 X 150mm2</v>
      </c>
      <c r="G1193" s="26" t="s">
        <v>5245</v>
      </c>
      <c r="H1193" s="27" t="str">
        <f>IF(G1193="","",INDEX(DM_DOI_TUONG!C:C,MATCH(G1193,DM_DOI_TUONG!B:B,0)))</f>
        <v>Công Ty TNHH Sản Xuất Thương Mại  Điện Sài Gòn TTL</v>
      </c>
      <c r="I1193" s="69" t="str">
        <f>IFERROR(INDEX(DM_NGHIEP_VU!D:D,MATCH(J1193&amp;K1193,DM_NGHIEP_VU!G:G,0)),"")</f>
        <v>Xuất kho - xuất bán ghi nhận doanh thu</v>
      </c>
      <c r="J1193" s="29" t="s">
        <v>4492</v>
      </c>
      <c r="K1193" s="29" t="s">
        <v>4977</v>
      </c>
      <c r="L1193" s="26">
        <v>65</v>
      </c>
      <c r="M1193" s="26" t="s">
        <v>4547</v>
      </c>
      <c r="N1193" s="26">
        <v>25000</v>
      </c>
      <c r="O1193" s="7">
        <f t="shared" si="57"/>
        <v>1625000</v>
      </c>
      <c r="P1193" s="52">
        <v>0.1</v>
      </c>
      <c r="Q1193" s="7">
        <f t="shared" si="58"/>
        <v>162500</v>
      </c>
      <c r="R1193" s="7">
        <f t="shared" si="59"/>
        <v>1787500</v>
      </c>
      <c r="S1193" s="23" t="s">
        <v>4663</v>
      </c>
      <c r="T1193" s="23"/>
      <c r="U1193" s="23"/>
      <c r="V1193" s="23"/>
      <c r="W1193" s="74"/>
    </row>
    <row r="1194" spans="1:23" x14ac:dyDescent="0.25">
      <c r="A1194" s="81">
        <v>45302</v>
      </c>
      <c r="B1194" s="6" t="s">
        <v>2710</v>
      </c>
      <c r="C1194" s="100" t="s">
        <v>5520</v>
      </c>
      <c r="D1194" s="21" t="s">
        <v>4555</v>
      </c>
      <c r="E1194" s="23" t="s">
        <v>524</v>
      </c>
      <c r="F1194" s="27" t="str">
        <f>IF(E1194="","",INDEX(DM_HANG_HOA!B:B,MATCH(E1194,DM_HANG_HOA!A:A,0)))</f>
        <v>Móc treo cáp ABC 4 X 95mm2</v>
      </c>
      <c r="G1194" s="26" t="s">
        <v>5245</v>
      </c>
      <c r="H1194" s="27" t="str">
        <f>IF(G1194="","",INDEX(DM_DOI_TUONG!C:C,MATCH(G1194,DM_DOI_TUONG!B:B,0)))</f>
        <v>Công Ty TNHH Sản Xuất Thương Mại  Điện Sài Gòn TTL</v>
      </c>
      <c r="I1194" s="69" t="str">
        <f>IFERROR(INDEX(DM_NGHIEP_VU!D:D,MATCH(J1194&amp;K1194,DM_NGHIEP_VU!G:G,0)),"")</f>
        <v>Xuất kho - xuất bán ghi nhận doanh thu</v>
      </c>
      <c r="J1194" s="29" t="s">
        <v>4492</v>
      </c>
      <c r="K1194" s="29" t="s">
        <v>4977</v>
      </c>
      <c r="L1194" s="26">
        <v>1</v>
      </c>
      <c r="M1194" s="26" t="s">
        <v>4547</v>
      </c>
      <c r="N1194" s="26">
        <v>18200</v>
      </c>
      <c r="O1194" s="7">
        <f t="shared" si="57"/>
        <v>18200</v>
      </c>
      <c r="P1194" s="52">
        <v>0.1</v>
      </c>
      <c r="Q1194" s="7">
        <f t="shared" si="58"/>
        <v>1820</v>
      </c>
      <c r="R1194" s="7">
        <f t="shared" si="59"/>
        <v>20020</v>
      </c>
      <c r="S1194" s="23" t="s">
        <v>4663</v>
      </c>
      <c r="T1194" s="23"/>
      <c r="U1194" s="23"/>
      <c r="V1194" s="23"/>
      <c r="W1194" s="74"/>
    </row>
    <row r="1195" spans="1:23" x14ac:dyDescent="0.25">
      <c r="A1195" s="81">
        <v>45302</v>
      </c>
      <c r="B1195" s="6" t="s">
        <v>2710</v>
      </c>
      <c r="C1195" s="100" t="s">
        <v>5521</v>
      </c>
      <c r="D1195" s="21" t="s">
        <v>4555</v>
      </c>
      <c r="E1195" s="23" t="s">
        <v>195</v>
      </c>
      <c r="F1195" s="27" t="str">
        <f>IF(E1195="","",INDEX(DM_HANG_HOA!B:B,MATCH(E1195,DM_HANG_HOA!A:A,0)))</f>
        <v>Pin post/Line post 24Kv- 680, Polymer (không ty)</v>
      </c>
      <c r="G1195" s="26" t="s">
        <v>5245</v>
      </c>
      <c r="H1195" s="27" t="str">
        <f>IF(G1195="","",INDEX(DM_DOI_TUONG!C:C,MATCH(G1195,DM_DOI_TUONG!B:B,0)))</f>
        <v>Công Ty TNHH Sản Xuất Thương Mại  Điện Sài Gòn TTL</v>
      </c>
      <c r="I1195" s="69" t="str">
        <f>IFERROR(INDEX(DM_NGHIEP_VU!D:D,MATCH(J1195&amp;K1195,DM_NGHIEP_VU!G:G,0)),"")</f>
        <v>Xuất kho - xuất bán ghi nhận doanh thu</v>
      </c>
      <c r="J1195" s="29" t="s">
        <v>4492</v>
      </c>
      <c r="K1195" s="29" t="s">
        <v>4977</v>
      </c>
      <c r="L1195" s="26">
        <v>168</v>
      </c>
      <c r="M1195" s="26" t="s">
        <v>4547</v>
      </c>
      <c r="N1195" s="26">
        <v>257000</v>
      </c>
      <c r="O1195" s="7">
        <f t="shared" si="57"/>
        <v>43176000</v>
      </c>
      <c r="P1195" s="52">
        <v>0.08</v>
      </c>
      <c r="Q1195" s="7">
        <f t="shared" si="58"/>
        <v>3454080</v>
      </c>
      <c r="R1195" s="7">
        <f t="shared" si="59"/>
        <v>46630080</v>
      </c>
      <c r="S1195" s="23" t="s">
        <v>4664</v>
      </c>
      <c r="T1195" s="23"/>
      <c r="U1195" s="23"/>
      <c r="V1195" s="23"/>
      <c r="W1195" s="74"/>
    </row>
    <row r="1196" spans="1:23" x14ac:dyDescent="0.25">
      <c r="A1196" s="81">
        <v>45302</v>
      </c>
      <c r="B1196" s="6" t="s">
        <v>2710</v>
      </c>
      <c r="C1196" s="100" t="s">
        <v>5521</v>
      </c>
      <c r="D1196" s="21" t="s">
        <v>4555</v>
      </c>
      <c r="E1196" s="23" t="s">
        <v>199</v>
      </c>
      <c r="F1196" s="27" t="str">
        <f>IF(E1196="","",INDEX(DM_HANG_HOA!B:B,MATCH(E1196,DM_HANG_HOA!A:A,0)))</f>
        <v>Pin post/Line post 24Kv- 680, Polymer có kẹp (không ty)</v>
      </c>
      <c r="G1196" s="26" t="s">
        <v>5245</v>
      </c>
      <c r="H1196" s="27" t="str">
        <f>IF(G1196="","",INDEX(DM_DOI_TUONG!C:C,MATCH(G1196,DM_DOI_TUONG!B:B,0)))</f>
        <v>Công Ty TNHH Sản Xuất Thương Mại  Điện Sài Gòn TTL</v>
      </c>
      <c r="I1196" s="69" t="str">
        <f>IFERROR(INDEX(DM_NGHIEP_VU!D:D,MATCH(J1196&amp;K1196,DM_NGHIEP_VU!G:G,0)),"")</f>
        <v>Xuất kho - xuất bán ghi nhận doanh thu</v>
      </c>
      <c r="J1196" s="29" t="s">
        <v>4492</v>
      </c>
      <c r="K1196" s="29" t="s">
        <v>4977</v>
      </c>
      <c r="L1196" s="26">
        <v>61</v>
      </c>
      <c r="M1196" s="26" t="s">
        <v>4547</v>
      </c>
      <c r="N1196" s="26">
        <v>311100</v>
      </c>
      <c r="O1196" s="7">
        <f t="shared" si="57"/>
        <v>18977100</v>
      </c>
      <c r="P1196" s="52">
        <v>0.08</v>
      </c>
      <c r="Q1196" s="7">
        <f t="shared" si="58"/>
        <v>1518168</v>
      </c>
      <c r="R1196" s="7">
        <f t="shared" si="59"/>
        <v>20495268</v>
      </c>
      <c r="S1196" s="23" t="s">
        <v>4664</v>
      </c>
      <c r="T1196" s="23"/>
      <c r="U1196" s="23"/>
      <c r="V1196" s="23"/>
      <c r="W1196" s="74"/>
    </row>
    <row r="1197" spans="1:23" x14ac:dyDescent="0.25">
      <c r="A1197" s="81">
        <v>45302</v>
      </c>
      <c r="B1197" s="6" t="s">
        <v>2710</v>
      </c>
      <c r="C1197" s="100" t="s">
        <v>5521</v>
      </c>
      <c r="D1197" s="21" t="s">
        <v>4555</v>
      </c>
      <c r="E1197" s="23" t="s">
        <v>3502</v>
      </c>
      <c r="F1197" s="27" t="str">
        <f>IF(E1197="","",INDEX(DM_HANG_HOA!B:B,MATCH(E1197,DM_HANG_HOA!A:A,0)))</f>
        <v>Boulon inox 8 x 50 ( boulon các loại )</v>
      </c>
      <c r="G1197" s="26" t="s">
        <v>5245</v>
      </c>
      <c r="H1197" s="27" t="str">
        <f>IF(G1197="","",INDEX(DM_DOI_TUONG!C:C,MATCH(G1197,DM_DOI_TUONG!B:B,0)))</f>
        <v>Công Ty TNHH Sản Xuất Thương Mại  Điện Sài Gòn TTL</v>
      </c>
      <c r="I1197" s="69" t="str">
        <f>IFERROR(INDEX(DM_NGHIEP_VU!D:D,MATCH(J1197&amp;K1197,DM_NGHIEP_VU!G:G,0)),"")</f>
        <v>Xuất kho - xuất bán ghi nhận doanh thu</v>
      </c>
      <c r="J1197" s="29" t="s">
        <v>4492</v>
      </c>
      <c r="K1197" s="29" t="s">
        <v>4977</v>
      </c>
      <c r="L1197" s="26">
        <v>244</v>
      </c>
      <c r="M1197" s="26" t="s">
        <v>4547</v>
      </c>
      <c r="N1197" s="26">
        <v>0</v>
      </c>
      <c r="O1197" s="7">
        <f t="shared" si="57"/>
        <v>0</v>
      </c>
      <c r="P1197" s="52">
        <v>0.08</v>
      </c>
      <c r="Q1197" s="7">
        <f t="shared" si="58"/>
        <v>0</v>
      </c>
      <c r="R1197" s="7">
        <f t="shared" si="59"/>
        <v>0</v>
      </c>
      <c r="S1197" s="23" t="s">
        <v>4664</v>
      </c>
      <c r="T1197" s="23"/>
      <c r="U1197" s="23"/>
      <c r="V1197" s="23"/>
      <c r="W1197" s="74"/>
    </row>
    <row r="1198" spans="1:23" x14ac:dyDescent="0.25">
      <c r="A1198" s="81">
        <v>45302</v>
      </c>
      <c r="B1198" s="6" t="s">
        <v>2710</v>
      </c>
      <c r="C1198" s="100" t="s">
        <v>5522</v>
      </c>
      <c r="D1198" s="21" t="s">
        <v>4555</v>
      </c>
      <c r="E1198" s="23" t="s">
        <v>203</v>
      </c>
      <c r="F1198" s="27" t="str">
        <f>IF(E1198="","",INDEX(DM_HANG_HOA!B:B,MATCH(E1198,DM_HANG_HOA!A:A,0)))</f>
        <v>Ty Pin post/Line post 24Kv- 35Kv, M20 dài 180mm</v>
      </c>
      <c r="G1198" s="26" t="s">
        <v>5245</v>
      </c>
      <c r="H1198" s="27" t="str">
        <f>IF(G1198="","",INDEX(DM_DOI_TUONG!C:C,MATCH(G1198,DM_DOI_TUONG!B:B,0)))</f>
        <v>Công Ty TNHH Sản Xuất Thương Mại  Điện Sài Gòn TTL</v>
      </c>
      <c r="I1198" s="69" t="str">
        <f>IFERROR(INDEX(DM_NGHIEP_VU!D:D,MATCH(J1198&amp;K1198,DM_NGHIEP_VU!G:G,0)),"")</f>
        <v>Xuất kho - xuất bán ghi nhận doanh thu</v>
      </c>
      <c r="J1198" s="29" t="s">
        <v>4492</v>
      </c>
      <c r="K1198" s="29" t="s">
        <v>4977</v>
      </c>
      <c r="L1198" s="26">
        <v>168</v>
      </c>
      <c r="M1198" s="26" t="s">
        <v>4547</v>
      </c>
      <c r="N1198" s="26">
        <v>48300</v>
      </c>
      <c r="O1198" s="7">
        <f t="shared" si="57"/>
        <v>8114400</v>
      </c>
      <c r="P1198" s="52">
        <v>0.08</v>
      </c>
      <c r="Q1198" s="7">
        <f t="shared" si="58"/>
        <v>649152</v>
      </c>
      <c r="R1198" s="7">
        <f t="shared" si="59"/>
        <v>8763552</v>
      </c>
      <c r="S1198" s="23" t="s">
        <v>4664</v>
      </c>
      <c r="T1198" s="23"/>
      <c r="U1198" s="23"/>
      <c r="V1198" s="23"/>
      <c r="W1198" s="74"/>
    </row>
    <row r="1199" spans="1:23" x14ac:dyDescent="0.25">
      <c r="A1199" s="81">
        <v>45302</v>
      </c>
      <c r="B1199" s="6" t="s">
        <v>2710</v>
      </c>
      <c r="C1199" s="100" t="s">
        <v>5522</v>
      </c>
      <c r="D1199" s="21" t="s">
        <v>4555</v>
      </c>
      <c r="E1199" s="23" t="s">
        <v>203</v>
      </c>
      <c r="F1199" s="27" t="str">
        <f>IF(E1199="","",INDEX(DM_HANG_HOA!B:B,MATCH(E1199,DM_HANG_HOA!A:A,0)))</f>
        <v>Ty Pin post/Line post 24Kv- 35Kv, M20 dài 180mm</v>
      </c>
      <c r="G1199" s="26" t="s">
        <v>5245</v>
      </c>
      <c r="H1199" s="27" t="str">
        <f>IF(G1199="","",INDEX(DM_DOI_TUONG!C:C,MATCH(G1199,DM_DOI_TUONG!B:B,0)))</f>
        <v>Công Ty TNHH Sản Xuất Thương Mại  Điện Sài Gòn TTL</v>
      </c>
      <c r="I1199" s="69" t="str">
        <f>IFERROR(INDEX(DM_NGHIEP_VU!D:D,MATCH(J1199&amp;K1199,DM_NGHIEP_VU!G:G,0)),"")</f>
        <v>Xuất kho - xuất bán ghi nhận doanh thu</v>
      </c>
      <c r="J1199" s="29" t="s">
        <v>4492</v>
      </c>
      <c r="K1199" s="29" t="s">
        <v>4977</v>
      </c>
      <c r="L1199" s="26">
        <v>61</v>
      </c>
      <c r="M1199" s="26" t="s">
        <v>4547</v>
      </c>
      <c r="N1199" s="26">
        <v>48300</v>
      </c>
      <c r="O1199" s="7">
        <f t="shared" si="57"/>
        <v>2946300</v>
      </c>
      <c r="P1199" s="52">
        <v>0.08</v>
      </c>
      <c r="Q1199" s="7">
        <f t="shared" si="58"/>
        <v>235704</v>
      </c>
      <c r="R1199" s="7">
        <f t="shared" si="59"/>
        <v>3182004</v>
      </c>
      <c r="S1199" s="23" t="s">
        <v>4664</v>
      </c>
      <c r="T1199" s="23"/>
      <c r="U1199" s="23"/>
      <c r="V1199" s="23"/>
      <c r="W1199" s="74"/>
    </row>
    <row r="1200" spans="1:23" x14ac:dyDescent="0.25">
      <c r="A1200" s="81">
        <v>45302</v>
      </c>
      <c r="B1200" s="6" t="s">
        <v>2710</v>
      </c>
      <c r="C1200" s="100" t="s">
        <v>5523</v>
      </c>
      <c r="D1200" s="21" t="s">
        <v>4555</v>
      </c>
      <c r="E1200" s="23" t="s">
        <v>190</v>
      </c>
      <c r="F1200" s="27" t="str">
        <f>IF(E1200="","",INDEX(DM_HANG_HOA!B:B,MATCH(E1200,DM_HANG_HOA!A:A,0)))</f>
        <v>Chuỗi treo 24Kv - 70KN, Polymer</v>
      </c>
      <c r="G1200" s="26" t="s">
        <v>5245</v>
      </c>
      <c r="H1200" s="27" t="str">
        <f>IF(G1200="","",INDEX(DM_DOI_TUONG!C:C,MATCH(G1200,DM_DOI_TUONG!B:B,0)))</f>
        <v>Công Ty TNHH Sản Xuất Thương Mại  Điện Sài Gòn TTL</v>
      </c>
      <c r="I1200" s="69" t="str">
        <f>IFERROR(INDEX(DM_NGHIEP_VU!D:D,MATCH(J1200&amp;K1200,DM_NGHIEP_VU!G:G,0)),"")</f>
        <v>Xuất kho - xuất bán ghi nhận doanh thu</v>
      </c>
      <c r="J1200" s="29" t="s">
        <v>4492</v>
      </c>
      <c r="K1200" s="29" t="s">
        <v>4977</v>
      </c>
      <c r="L1200" s="26">
        <v>40</v>
      </c>
      <c r="M1200" s="26" t="s">
        <v>4547</v>
      </c>
      <c r="N1200" s="26">
        <v>229100</v>
      </c>
      <c r="O1200" s="7">
        <f t="shared" si="57"/>
        <v>9164000</v>
      </c>
      <c r="P1200" s="52">
        <v>0.08</v>
      </c>
      <c r="Q1200" s="7">
        <f t="shared" si="58"/>
        <v>733120</v>
      </c>
      <c r="R1200" s="7">
        <f t="shared" si="59"/>
        <v>9897120</v>
      </c>
      <c r="S1200" s="23" t="s">
        <v>4665</v>
      </c>
      <c r="T1200" s="23"/>
      <c r="U1200" s="23"/>
      <c r="V1200" s="23"/>
      <c r="W1200" s="74"/>
    </row>
    <row r="1201" spans="1:23" x14ac:dyDescent="0.25">
      <c r="A1201" s="81">
        <v>45302</v>
      </c>
      <c r="B1201" s="6" t="s">
        <v>2710</v>
      </c>
      <c r="C1201" s="100" t="s">
        <v>5523</v>
      </c>
      <c r="D1201" s="21" t="s">
        <v>4555</v>
      </c>
      <c r="E1201" s="23" t="s">
        <v>2602</v>
      </c>
      <c r="F1201" s="27" t="str">
        <f>IF(E1201="","",INDEX(DM_HANG_HOA!B:B,MATCH(E1201,DM_HANG_HOA!A:A,0)))</f>
        <v>Giáp buộc đầu sứ đôi composite PDLT 3140SC-F, đường kính cáp 31.0 - 37.5mm (185-240mm2), bán dẫn</v>
      </c>
      <c r="G1201" s="26" t="s">
        <v>5245</v>
      </c>
      <c r="H1201" s="27" t="str">
        <f>IF(G1201="","",INDEX(DM_DOI_TUONG!C:C,MATCH(G1201,DM_DOI_TUONG!B:B,0)))</f>
        <v>Công Ty TNHH Sản Xuất Thương Mại  Điện Sài Gòn TTL</v>
      </c>
      <c r="I1201" s="69" t="str">
        <f>IFERROR(INDEX(DM_NGHIEP_VU!D:D,MATCH(J1201&amp;K1201,DM_NGHIEP_VU!G:G,0)),"")</f>
        <v>Xuất kho - xuất bán ghi nhận doanh thu</v>
      </c>
      <c r="J1201" s="29" t="s">
        <v>4492</v>
      </c>
      <c r="K1201" s="29" t="s">
        <v>4977</v>
      </c>
      <c r="L1201" s="26">
        <v>6</v>
      </c>
      <c r="M1201" s="26" t="s">
        <v>4547</v>
      </c>
      <c r="N1201" s="26">
        <v>112600</v>
      </c>
      <c r="O1201" s="7">
        <f t="shared" si="57"/>
        <v>675600</v>
      </c>
      <c r="P1201" s="52">
        <v>0.08</v>
      </c>
      <c r="Q1201" s="7">
        <f t="shared" si="58"/>
        <v>54048</v>
      </c>
      <c r="R1201" s="7">
        <f t="shared" si="59"/>
        <v>729648</v>
      </c>
      <c r="S1201" s="23" t="s">
        <v>4665</v>
      </c>
      <c r="T1201" s="23"/>
      <c r="U1201" s="23"/>
      <c r="V1201" s="23"/>
      <c r="W1201" s="74"/>
    </row>
    <row r="1202" spans="1:23" x14ac:dyDescent="0.25">
      <c r="A1202" s="81">
        <v>45302</v>
      </c>
      <c r="B1202" s="6" t="s">
        <v>2710</v>
      </c>
      <c r="C1202" s="100" t="s">
        <v>5523</v>
      </c>
      <c r="D1202" s="21" t="s">
        <v>4555</v>
      </c>
      <c r="E1202" s="23" t="s">
        <v>77</v>
      </c>
      <c r="F1202" s="27" t="str">
        <f>IF(E1202="","",INDEX(DM_HANG_HOA!B:B,MATCH(E1202,DM_HANG_HOA!A:A,0)))</f>
        <v>LBFCO 200A - 27KV-150KV BIL - Polymer (không bass)</v>
      </c>
      <c r="G1202" s="26" t="s">
        <v>5245</v>
      </c>
      <c r="H1202" s="27" t="str">
        <f>IF(G1202="","",INDEX(DM_DOI_TUONG!C:C,MATCH(G1202,DM_DOI_TUONG!B:B,0)))</f>
        <v>Công Ty TNHH Sản Xuất Thương Mại  Điện Sài Gòn TTL</v>
      </c>
      <c r="I1202" s="69" t="str">
        <f>IFERROR(INDEX(DM_NGHIEP_VU!D:D,MATCH(J1202&amp;K1202,DM_NGHIEP_VU!G:G,0)),"")</f>
        <v>Xuất kho - xuất bán ghi nhận doanh thu</v>
      </c>
      <c r="J1202" s="29" t="s">
        <v>4492</v>
      </c>
      <c r="K1202" s="29" t="s">
        <v>4977</v>
      </c>
      <c r="L1202" s="26">
        <v>3</v>
      </c>
      <c r="M1202" s="26" t="s">
        <v>4547</v>
      </c>
      <c r="N1202" s="26">
        <v>1876800</v>
      </c>
      <c r="O1202" s="7">
        <f t="shared" si="57"/>
        <v>5630400</v>
      </c>
      <c r="P1202" s="52">
        <v>0.08</v>
      </c>
      <c r="Q1202" s="7">
        <f t="shared" si="58"/>
        <v>450432</v>
      </c>
      <c r="R1202" s="7">
        <f t="shared" si="59"/>
        <v>6080832</v>
      </c>
      <c r="S1202" s="23" t="s">
        <v>4665</v>
      </c>
      <c r="T1202" s="23"/>
      <c r="U1202" s="23"/>
      <c r="V1202" s="23"/>
      <c r="W1202" s="74"/>
    </row>
    <row r="1203" spans="1:23" x14ac:dyDescent="0.25">
      <c r="A1203" s="81">
        <v>45302</v>
      </c>
      <c r="B1203" s="6" t="s">
        <v>2710</v>
      </c>
      <c r="C1203" s="100" t="s">
        <v>5523</v>
      </c>
      <c r="D1203" s="21" t="s">
        <v>4555</v>
      </c>
      <c r="E1203" s="23" t="s">
        <v>78</v>
      </c>
      <c r="F1203" s="27" t="str">
        <f>IF(E1203="","",INDEX(DM_HANG_HOA!B:B,MATCH(E1203,DM_HANG_HOA!A:A,0)))</f>
        <v>Bass FCO</v>
      </c>
      <c r="G1203" s="26" t="s">
        <v>5245</v>
      </c>
      <c r="H1203" s="27" t="str">
        <f>IF(G1203="","",INDEX(DM_DOI_TUONG!C:C,MATCH(G1203,DM_DOI_TUONG!B:B,0)))</f>
        <v>Công Ty TNHH Sản Xuất Thương Mại  Điện Sài Gòn TTL</v>
      </c>
      <c r="I1203" s="69" t="str">
        <f>IFERROR(INDEX(DM_NGHIEP_VU!D:D,MATCH(J1203&amp;K1203,DM_NGHIEP_VU!G:G,0)),"")</f>
        <v>Xuất kho - xuất bán ghi nhận doanh thu</v>
      </c>
      <c r="J1203" s="29" t="s">
        <v>4492</v>
      </c>
      <c r="K1203" s="29" t="s">
        <v>4977</v>
      </c>
      <c r="L1203" s="26">
        <v>3</v>
      </c>
      <c r="M1203" s="26" t="s">
        <v>4547</v>
      </c>
      <c r="N1203" s="26">
        <v>72200</v>
      </c>
      <c r="O1203" s="7">
        <f t="shared" si="57"/>
        <v>216600</v>
      </c>
      <c r="P1203" s="52">
        <v>0.08</v>
      </c>
      <c r="Q1203" s="7">
        <f t="shared" si="58"/>
        <v>17328</v>
      </c>
      <c r="R1203" s="7">
        <f t="shared" si="59"/>
        <v>233928</v>
      </c>
      <c r="S1203" s="23" t="s">
        <v>4665</v>
      </c>
      <c r="T1203" s="23"/>
      <c r="U1203" s="23"/>
      <c r="V1203" s="23"/>
      <c r="W1203" s="74"/>
    </row>
    <row r="1204" spans="1:23" x14ac:dyDescent="0.25">
      <c r="A1204" s="81">
        <v>45302</v>
      </c>
      <c r="B1204" s="6" t="s">
        <v>2710</v>
      </c>
      <c r="C1204" s="100" t="s">
        <v>5523</v>
      </c>
      <c r="D1204" s="21" t="s">
        <v>4555</v>
      </c>
      <c r="E1204" s="23" t="s">
        <v>7</v>
      </c>
      <c r="F1204" s="27" t="str">
        <f>IF(E1204="","",INDEX(DM_HANG_HOA!B:B,MATCH(E1204,DM_HANG_HOA!A:A,0)))</f>
        <v>Fuselink 8K - Tuấn Ân</v>
      </c>
      <c r="G1204" s="26" t="s">
        <v>5245</v>
      </c>
      <c r="H1204" s="27" t="str">
        <f>IF(G1204="","",INDEX(DM_DOI_TUONG!C:C,MATCH(G1204,DM_DOI_TUONG!B:B,0)))</f>
        <v>Công Ty TNHH Sản Xuất Thương Mại  Điện Sài Gòn TTL</v>
      </c>
      <c r="I1204" s="69" t="str">
        <f>IFERROR(INDEX(DM_NGHIEP_VU!D:D,MATCH(J1204&amp;K1204,DM_NGHIEP_VU!G:G,0)),"")</f>
        <v>Xuất kho - xuất bán ghi nhận doanh thu</v>
      </c>
      <c r="J1204" s="29" t="s">
        <v>4492</v>
      </c>
      <c r="K1204" s="29" t="s">
        <v>4977</v>
      </c>
      <c r="L1204" s="26">
        <v>3</v>
      </c>
      <c r="M1204" s="26" t="s">
        <v>4547</v>
      </c>
      <c r="N1204" s="26">
        <v>30100</v>
      </c>
      <c r="O1204" s="7">
        <f t="shared" si="57"/>
        <v>90300</v>
      </c>
      <c r="P1204" s="52">
        <v>0.08</v>
      </c>
      <c r="Q1204" s="7">
        <f t="shared" si="58"/>
        <v>7224</v>
      </c>
      <c r="R1204" s="7">
        <f t="shared" si="59"/>
        <v>97524</v>
      </c>
      <c r="S1204" s="23" t="s">
        <v>4665</v>
      </c>
      <c r="T1204" s="23"/>
      <c r="U1204" s="23"/>
      <c r="V1204" s="23"/>
      <c r="W1204" s="74"/>
    </row>
    <row r="1205" spans="1:23" x14ac:dyDescent="0.25">
      <c r="A1205" s="81">
        <v>45302</v>
      </c>
      <c r="B1205" s="6" t="s">
        <v>2710</v>
      </c>
      <c r="C1205" s="100" t="s">
        <v>5523</v>
      </c>
      <c r="D1205" s="21" t="s">
        <v>4555</v>
      </c>
      <c r="E1205" s="23" t="s">
        <v>2596</v>
      </c>
      <c r="F1205" s="27" t="str">
        <f>IF(E1205="","",INDEX(DM_HANG_HOA!B:B,MATCH(E1205,DM_HANG_HOA!A:A,0)))</f>
        <v>Giáp buộc đầu sứ đơn composite PTT 1203SC-F, đường kính cáp  23.4 - 27.9mm (70-95mm2), bán dẫn</v>
      </c>
      <c r="G1205" s="26" t="s">
        <v>5245</v>
      </c>
      <c r="H1205" s="27" t="str">
        <f>IF(G1205="","",INDEX(DM_DOI_TUONG!C:C,MATCH(G1205,DM_DOI_TUONG!B:B,0)))</f>
        <v>Công Ty TNHH Sản Xuất Thương Mại  Điện Sài Gòn TTL</v>
      </c>
      <c r="I1205" s="69" t="str">
        <f>IFERROR(INDEX(DM_NGHIEP_VU!D:D,MATCH(J1205&amp;K1205,DM_NGHIEP_VU!G:G,0)),"")</f>
        <v>Xuất kho - xuất bán ghi nhận doanh thu</v>
      </c>
      <c r="J1205" s="29" t="s">
        <v>4492</v>
      </c>
      <c r="K1205" s="29" t="s">
        <v>4977</v>
      </c>
      <c r="L1205" s="26">
        <v>46</v>
      </c>
      <c r="M1205" s="26" t="s">
        <v>4547</v>
      </c>
      <c r="N1205" s="26">
        <v>106800</v>
      </c>
      <c r="O1205" s="7">
        <f t="shared" si="57"/>
        <v>4912800</v>
      </c>
      <c r="P1205" s="52">
        <v>0.08</v>
      </c>
      <c r="Q1205" s="7">
        <f t="shared" si="58"/>
        <v>393024</v>
      </c>
      <c r="R1205" s="7">
        <f t="shared" si="59"/>
        <v>5305824</v>
      </c>
      <c r="S1205" s="23" t="s">
        <v>4665</v>
      </c>
      <c r="T1205" s="23"/>
      <c r="U1205" s="23"/>
      <c r="V1205" s="23"/>
      <c r="W1205" s="74"/>
    </row>
    <row r="1206" spans="1:23" x14ac:dyDescent="0.25">
      <c r="A1206" s="81">
        <v>45302</v>
      </c>
      <c r="B1206" s="6" t="s">
        <v>2710</v>
      </c>
      <c r="C1206" s="100" t="s">
        <v>5524</v>
      </c>
      <c r="D1206" s="21" t="s">
        <v>4555</v>
      </c>
      <c r="E1206" s="23" t="s">
        <v>1616</v>
      </c>
      <c r="F1206" s="27" t="str">
        <f>IF(E1206="","",INDEX(DM_HANG_HOA!B:B,MATCH(E1206,DM_HANG_HOA!A:A,0)))</f>
        <v>Ống nối ON-ACSR 50mm2 (ống nhôm dài 390mm, ống sắt dài 120mm)</v>
      </c>
      <c r="G1206" s="26" t="s">
        <v>5245</v>
      </c>
      <c r="H1206" s="27" t="str">
        <f>IF(G1206="","",INDEX(DM_DOI_TUONG!C:C,MATCH(G1206,DM_DOI_TUONG!B:B,0)))</f>
        <v>Công Ty TNHH Sản Xuất Thương Mại  Điện Sài Gòn TTL</v>
      </c>
      <c r="I1206" s="69" t="str">
        <f>IFERROR(INDEX(DM_NGHIEP_VU!D:D,MATCH(J1206&amp;K1206,DM_NGHIEP_VU!G:G,0)),"")</f>
        <v>Xuất kho - xuất bán ghi nhận doanh thu</v>
      </c>
      <c r="J1206" s="29" t="s">
        <v>4492</v>
      </c>
      <c r="K1206" s="29" t="s">
        <v>4977</v>
      </c>
      <c r="L1206" s="26">
        <v>2</v>
      </c>
      <c r="M1206" s="26" t="s">
        <v>4547</v>
      </c>
      <c r="N1206" s="26">
        <v>61500</v>
      </c>
      <c r="O1206" s="7">
        <f t="shared" si="57"/>
        <v>123000</v>
      </c>
      <c r="P1206" s="52">
        <v>0.1</v>
      </c>
      <c r="Q1206" s="7">
        <f t="shared" si="58"/>
        <v>12300</v>
      </c>
      <c r="R1206" s="7">
        <f t="shared" si="59"/>
        <v>135300</v>
      </c>
      <c r="S1206" s="23" t="s">
        <v>4666</v>
      </c>
      <c r="T1206" s="23"/>
      <c r="U1206" s="23"/>
      <c r="V1206" s="23"/>
      <c r="W1206" s="74"/>
    </row>
    <row r="1207" spans="1:23" x14ac:dyDescent="0.25">
      <c r="A1207" s="81">
        <v>45302</v>
      </c>
      <c r="B1207" s="6" t="s">
        <v>2710</v>
      </c>
      <c r="C1207" s="100" t="s">
        <v>5524</v>
      </c>
      <c r="D1207" s="21" t="s">
        <v>4555</v>
      </c>
      <c r="E1207" s="23" t="s">
        <v>1618</v>
      </c>
      <c r="F1207" s="27" t="str">
        <f>IF(E1207="","",INDEX(DM_HANG_HOA!B:B,MATCH(E1207,DM_HANG_HOA!A:A,0)))</f>
        <v>Ống nối ON-ACSR 70mm2 (ống nhôm dài 450mm, ống sắt dài 130mm)</v>
      </c>
      <c r="G1207" s="26" t="s">
        <v>5245</v>
      </c>
      <c r="H1207" s="27" t="str">
        <f>IF(G1207="","",INDEX(DM_DOI_TUONG!C:C,MATCH(G1207,DM_DOI_TUONG!B:B,0)))</f>
        <v>Công Ty TNHH Sản Xuất Thương Mại  Điện Sài Gòn TTL</v>
      </c>
      <c r="I1207" s="69" t="str">
        <f>IFERROR(INDEX(DM_NGHIEP_VU!D:D,MATCH(J1207&amp;K1207,DM_NGHIEP_VU!G:G,0)),"")</f>
        <v>Xuất kho - xuất bán ghi nhận doanh thu</v>
      </c>
      <c r="J1207" s="29" t="s">
        <v>4492</v>
      </c>
      <c r="K1207" s="29" t="s">
        <v>4977</v>
      </c>
      <c r="L1207" s="26">
        <v>6</v>
      </c>
      <c r="M1207" s="26" t="s">
        <v>4547</v>
      </c>
      <c r="N1207" s="26">
        <v>65800</v>
      </c>
      <c r="O1207" s="7">
        <f t="shared" si="57"/>
        <v>394800</v>
      </c>
      <c r="P1207" s="52">
        <v>0.1</v>
      </c>
      <c r="Q1207" s="7">
        <f t="shared" si="58"/>
        <v>39480</v>
      </c>
      <c r="R1207" s="7">
        <f t="shared" si="59"/>
        <v>434280</v>
      </c>
      <c r="S1207" s="23" t="s">
        <v>4666</v>
      </c>
      <c r="T1207" s="23"/>
      <c r="U1207" s="23"/>
      <c r="V1207" s="23"/>
      <c r="W1207" s="74"/>
    </row>
    <row r="1208" spans="1:23" x14ac:dyDescent="0.25">
      <c r="A1208" s="81">
        <v>45302</v>
      </c>
      <c r="B1208" s="6" t="s">
        <v>2710</v>
      </c>
      <c r="C1208" s="100" t="s">
        <v>5524</v>
      </c>
      <c r="D1208" s="21" t="s">
        <v>4555</v>
      </c>
      <c r="E1208" s="23" t="s">
        <v>1225</v>
      </c>
      <c r="F1208" s="27" t="str">
        <f>IF(E1208="","",INDEX(DM_HANG_HOA!B:B,MATCH(E1208,DM_HANG_HOA!A:A,0)))</f>
        <v>Nối ép đồng nhôm WR-835</v>
      </c>
      <c r="G1208" s="26" t="s">
        <v>5245</v>
      </c>
      <c r="H1208" s="27" t="str">
        <f>IF(G1208="","",INDEX(DM_DOI_TUONG!C:C,MATCH(G1208,DM_DOI_TUONG!B:B,0)))</f>
        <v>Công Ty TNHH Sản Xuất Thương Mại  Điện Sài Gòn TTL</v>
      </c>
      <c r="I1208" s="69" t="str">
        <f>IFERROR(INDEX(DM_NGHIEP_VU!D:D,MATCH(J1208&amp;K1208,DM_NGHIEP_VU!G:G,0)),"")</f>
        <v>Xuất kho - xuất bán ghi nhận doanh thu</v>
      </c>
      <c r="J1208" s="29" t="s">
        <v>4492</v>
      </c>
      <c r="K1208" s="29" t="s">
        <v>4977</v>
      </c>
      <c r="L1208" s="26">
        <v>6</v>
      </c>
      <c r="M1208" s="26" t="s">
        <v>4547</v>
      </c>
      <c r="N1208" s="26">
        <v>28000</v>
      </c>
      <c r="O1208" s="7">
        <f t="shared" si="57"/>
        <v>168000</v>
      </c>
      <c r="P1208" s="52">
        <v>0.1</v>
      </c>
      <c r="Q1208" s="7">
        <f t="shared" si="58"/>
        <v>16800</v>
      </c>
      <c r="R1208" s="7">
        <f t="shared" si="59"/>
        <v>184800</v>
      </c>
      <c r="S1208" s="23" t="s">
        <v>4666</v>
      </c>
      <c r="T1208" s="23"/>
      <c r="U1208" s="23"/>
      <c r="V1208" s="23"/>
      <c r="W1208" s="74"/>
    </row>
    <row r="1209" spans="1:23" x14ac:dyDescent="0.25">
      <c r="A1209" s="81">
        <v>45302</v>
      </c>
      <c r="B1209" s="6" t="s">
        <v>2710</v>
      </c>
      <c r="C1209" s="100" t="s">
        <v>5524</v>
      </c>
      <c r="D1209" s="21" t="s">
        <v>4555</v>
      </c>
      <c r="E1209" s="23" t="s">
        <v>1217</v>
      </c>
      <c r="F1209" s="27" t="str">
        <f>IF(E1209="","",INDEX(DM_HANG_HOA!B:B,MATCH(E1209,DM_HANG_HOA!A:A,0)))</f>
        <v>Nối ép đồng nhôm WR-379</v>
      </c>
      <c r="G1209" s="26" t="s">
        <v>5245</v>
      </c>
      <c r="H1209" s="27" t="str">
        <f>IF(G1209="","",INDEX(DM_DOI_TUONG!C:C,MATCH(G1209,DM_DOI_TUONG!B:B,0)))</f>
        <v>Công Ty TNHH Sản Xuất Thương Mại  Điện Sài Gòn TTL</v>
      </c>
      <c r="I1209" s="69" t="str">
        <f>IFERROR(INDEX(DM_NGHIEP_VU!D:D,MATCH(J1209&amp;K1209,DM_NGHIEP_VU!G:G,0)),"")</f>
        <v>Xuất kho - xuất bán ghi nhận doanh thu</v>
      </c>
      <c r="J1209" s="29" t="s">
        <v>4492</v>
      </c>
      <c r="K1209" s="29" t="s">
        <v>4977</v>
      </c>
      <c r="L1209" s="26">
        <v>8</v>
      </c>
      <c r="M1209" s="26" t="s">
        <v>4547</v>
      </c>
      <c r="N1209" s="26">
        <v>14400</v>
      </c>
      <c r="O1209" s="7">
        <f t="shared" si="57"/>
        <v>115200</v>
      </c>
      <c r="P1209" s="52">
        <v>0.1</v>
      </c>
      <c r="Q1209" s="7">
        <f t="shared" si="58"/>
        <v>11520</v>
      </c>
      <c r="R1209" s="7">
        <f t="shared" si="59"/>
        <v>126720</v>
      </c>
      <c r="S1209" s="23" t="s">
        <v>4666</v>
      </c>
      <c r="T1209" s="23"/>
      <c r="U1209" s="23"/>
      <c r="V1209" s="23"/>
      <c r="W1209" s="74"/>
    </row>
    <row r="1210" spans="1:23" x14ac:dyDescent="0.25">
      <c r="A1210" s="81">
        <v>45302</v>
      </c>
      <c r="B1210" s="6" t="s">
        <v>2710</v>
      </c>
      <c r="C1210" s="100" t="s">
        <v>5524</v>
      </c>
      <c r="D1210" s="21" t="s">
        <v>4555</v>
      </c>
      <c r="E1210" s="23" t="s">
        <v>3315</v>
      </c>
      <c r="F1210" s="27" t="str">
        <f>IF(E1210="","",INDEX(DM_HANG_HOA!B:B,MATCH(E1210,DM_HANG_HOA!A:A,0)))</f>
        <v>Giáp níu dây bọc SCD2260-TP, dài 1100mm, 20,1 ÷ 23,5mm (50mm2)</v>
      </c>
      <c r="G1210" s="26" t="s">
        <v>5245</v>
      </c>
      <c r="H1210" s="27" t="str">
        <f>IF(G1210="","",INDEX(DM_DOI_TUONG!C:C,MATCH(G1210,DM_DOI_TUONG!B:B,0)))</f>
        <v>Công Ty TNHH Sản Xuất Thương Mại  Điện Sài Gòn TTL</v>
      </c>
      <c r="I1210" s="69" t="str">
        <f>IFERROR(INDEX(DM_NGHIEP_VU!D:D,MATCH(J1210&amp;K1210,DM_NGHIEP_VU!G:G,0)),"")</f>
        <v>Xuất kho - xuất bán ghi nhận doanh thu</v>
      </c>
      <c r="J1210" s="29" t="s">
        <v>4492</v>
      </c>
      <c r="K1210" s="29" t="s">
        <v>4977</v>
      </c>
      <c r="L1210" s="26">
        <v>10</v>
      </c>
      <c r="M1210" s="26" t="s">
        <v>4547</v>
      </c>
      <c r="N1210" s="26">
        <v>216000</v>
      </c>
      <c r="O1210" s="7">
        <f t="shared" si="57"/>
        <v>2160000</v>
      </c>
      <c r="P1210" s="52">
        <v>0.1</v>
      </c>
      <c r="Q1210" s="7">
        <f t="shared" si="58"/>
        <v>216000</v>
      </c>
      <c r="R1210" s="7">
        <f t="shared" si="59"/>
        <v>2376000</v>
      </c>
      <c r="S1210" s="23" t="s">
        <v>4666</v>
      </c>
      <c r="T1210" s="23"/>
      <c r="U1210" s="23"/>
      <c r="V1210" s="23"/>
      <c r="W1210" s="74"/>
    </row>
    <row r="1211" spans="1:23" x14ac:dyDescent="0.25">
      <c r="A1211" s="81">
        <v>45302</v>
      </c>
      <c r="B1211" s="6" t="s">
        <v>2710</v>
      </c>
      <c r="C1211" s="100" t="s">
        <v>5524</v>
      </c>
      <c r="D1211" s="21" t="s">
        <v>4555</v>
      </c>
      <c r="E1211" s="23" t="s">
        <v>3312</v>
      </c>
      <c r="F1211" s="27" t="str">
        <f>IF(E1211="","",INDEX(DM_HANG_HOA!B:B,MATCH(E1211,DM_HANG_HOA!A:A,0)))</f>
        <v>Giáp níu dây bọc ACD3485-TP, dài 1390mm, 33,8 ÷ 37,5mm (240mm2)</v>
      </c>
      <c r="G1211" s="26" t="s">
        <v>5245</v>
      </c>
      <c r="H1211" s="27" t="str">
        <f>IF(G1211="","",INDEX(DM_DOI_TUONG!C:C,MATCH(G1211,DM_DOI_TUONG!B:B,0)))</f>
        <v>Công Ty TNHH Sản Xuất Thương Mại  Điện Sài Gòn TTL</v>
      </c>
      <c r="I1211" s="69" t="str">
        <f>IFERROR(INDEX(DM_NGHIEP_VU!D:D,MATCH(J1211&amp;K1211,DM_NGHIEP_VU!G:G,0)),"")</f>
        <v>Xuất kho - xuất bán ghi nhận doanh thu</v>
      </c>
      <c r="J1211" s="29" t="s">
        <v>4492</v>
      </c>
      <c r="K1211" s="29" t="s">
        <v>4977</v>
      </c>
      <c r="L1211" s="26">
        <v>9</v>
      </c>
      <c r="M1211" s="26" t="s">
        <v>4547</v>
      </c>
      <c r="N1211" s="26">
        <v>384000</v>
      </c>
      <c r="O1211" s="7">
        <f t="shared" si="57"/>
        <v>3456000</v>
      </c>
      <c r="P1211" s="52">
        <v>0.1</v>
      </c>
      <c r="Q1211" s="7">
        <f t="shared" si="58"/>
        <v>345600</v>
      </c>
      <c r="R1211" s="7">
        <f t="shared" si="59"/>
        <v>3801600</v>
      </c>
      <c r="S1211" s="23" t="s">
        <v>4666</v>
      </c>
      <c r="T1211" s="23"/>
      <c r="U1211" s="23"/>
      <c r="V1211" s="23"/>
      <c r="W1211" s="74"/>
    </row>
    <row r="1212" spans="1:23" x14ac:dyDescent="0.25">
      <c r="A1212" s="81">
        <v>45302</v>
      </c>
      <c r="B1212" s="6" t="s">
        <v>2710</v>
      </c>
      <c r="C1212" s="100" t="s">
        <v>5524</v>
      </c>
      <c r="D1212" s="21" t="s">
        <v>4555</v>
      </c>
      <c r="E1212" s="23" t="s">
        <v>2533</v>
      </c>
      <c r="F1212" s="27" t="str">
        <f>IF(E1212="","",INDEX(DM_HANG_HOA!B:B,MATCH(E1212,DM_HANG_HOA!A:A,0)))</f>
        <v>Giáp níu dây bọc ACD3485-TP, dài 1390mm, 33,8 ÷ 37,5mm (240mm2)</v>
      </c>
      <c r="G1212" s="26" t="s">
        <v>5245</v>
      </c>
      <c r="H1212" s="27" t="str">
        <f>IF(G1212="","",INDEX(DM_DOI_TUONG!C:C,MATCH(G1212,DM_DOI_TUONG!B:B,0)))</f>
        <v>Công Ty TNHH Sản Xuất Thương Mại  Điện Sài Gòn TTL</v>
      </c>
      <c r="I1212" s="69" t="str">
        <f>IFERROR(INDEX(DM_NGHIEP_VU!D:D,MATCH(J1212&amp;K1212,DM_NGHIEP_VU!G:G,0)),"")</f>
        <v>Xuất kho - xuất bán ghi nhận doanh thu</v>
      </c>
      <c r="J1212" s="29" t="s">
        <v>4492</v>
      </c>
      <c r="K1212" s="29" t="s">
        <v>4977</v>
      </c>
      <c r="L1212" s="26">
        <v>6</v>
      </c>
      <c r="M1212" s="26" t="s">
        <v>4547</v>
      </c>
      <c r="N1212" s="26">
        <v>387000</v>
      </c>
      <c r="O1212" s="7">
        <f t="shared" si="57"/>
        <v>2322000</v>
      </c>
      <c r="P1212" s="52">
        <v>0.1</v>
      </c>
      <c r="Q1212" s="7">
        <f t="shared" si="58"/>
        <v>232200</v>
      </c>
      <c r="R1212" s="7">
        <f t="shared" si="59"/>
        <v>2554200</v>
      </c>
      <c r="S1212" s="23" t="s">
        <v>4666</v>
      </c>
      <c r="T1212" s="23"/>
      <c r="U1212" s="23"/>
      <c r="V1212" s="23"/>
      <c r="W1212" s="74"/>
    </row>
    <row r="1213" spans="1:23" x14ac:dyDescent="0.25">
      <c r="A1213" s="81">
        <v>45302</v>
      </c>
      <c r="B1213" s="6" t="s">
        <v>2710</v>
      </c>
      <c r="C1213" s="100" t="s">
        <v>5524</v>
      </c>
      <c r="D1213" s="21" t="s">
        <v>4555</v>
      </c>
      <c r="E1213" s="23" t="s">
        <v>1340</v>
      </c>
      <c r="F1213" s="27" t="str">
        <f>IF(E1213="","",INDEX(DM_HANG_HOA!B:B,MATCH(E1213,DM_HANG_HOA!A:A,0)))</f>
        <v>Kẹp quai dạng ép 150-240</v>
      </c>
      <c r="G1213" s="26" t="s">
        <v>5245</v>
      </c>
      <c r="H1213" s="27" t="str">
        <f>IF(G1213="","",INDEX(DM_DOI_TUONG!C:C,MATCH(G1213,DM_DOI_TUONG!B:B,0)))</f>
        <v>Công Ty TNHH Sản Xuất Thương Mại  Điện Sài Gòn TTL</v>
      </c>
      <c r="I1213" s="69" t="str">
        <f>IFERROR(INDEX(DM_NGHIEP_VU!D:D,MATCH(J1213&amp;K1213,DM_NGHIEP_VU!G:G,0)),"")</f>
        <v>Xuất kho - xuất bán ghi nhận doanh thu</v>
      </c>
      <c r="J1213" s="29" t="s">
        <v>4492</v>
      </c>
      <c r="K1213" s="29" t="s">
        <v>4977</v>
      </c>
      <c r="L1213" s="26">
        <v>6</v>
      </c>
      <c r="M1213" s="26" t="s">
        <v>4547</v>
      </c>
      <c r="N1213" s="26">
        <v>142000</v>
      </c>
      <c r="O1213" s="7">
        <f t="shared" si="57"/>
        <v>852000</v>
      </c>
      <c r="P1213" s="52">
        <v>0.1</v>
      </c>
      <c r="Q1213" s="7">
        <f t="shared" si="58"/>
        <v>85200</v>
      </c>
      <c r="R1213" s="7">
        <f t="shared" si="59"/>
        <v>937200</v>
      </c>
      <c r="S1213" s="23" t="s">
        <v>4666</v>
      </c>
      <c r="T1213" s="23"/>
      <c r="U1213" s="23"/>
      <c r="V1213" s="23"/>
      <c r="W1213" s="74"/>
    </row>
    <row r="1214" spans="1:23" x14ac:dyDescent="0.25">
      <c r="A1214" s="81">
        <v>45302</v>
      </c>
      <c r="B1214" s="6" t="s">
        <v>2710</v>
      </c>
      <c r="C1214" s="100" t="s">
        <v>5524</v>
      </c>
      <c r="D1214" s="21" t="s">
        <v>4555</v>
      </c>
      <c r="E1214" s="23" t="s">
        <v>2516</v>
      </c>
      <c r="F1214" s="27" t="str">
        <f>IF(E1214="","",INDEX(DM_HANG_HOA!B:B,MATCH(E1214,DM_HANG_HOA!A:A,0)))</f>
        <v>Giáp níu dây trần ADG0940, dài 700mm, 9,40 ÷ 9,80mm (50mm2)</v>
      </c>
      <c r="G1214" s="26" t="s">
        <v>5245</v>
      </c>
      <c r="H1214" s="27" t="str">
        <f>IF(G1214="","",INDEX(DM_DOI_TUONG!C:C,MATCH(G1214,DM_DOI_TUONG!B:B,0)))</f>
        <v>Công Ty TNHH Sản Xuất Thương Mại  Điện Sài Gòn TTL</v>
      </c>
      <c r="I1214" s="69" t="str">
        <f>IFERROR(INDEX(DM_NGHIEP_VU!D:D,MATCH(J1214&amp;K1214,DM_NGHIEP_VU!G:G,0)),"")</f>
        <v>Xuất kho - xuất bán ghi nhận doanh thu</v>
      </c>
      <c r="J1214" s="29" t="s">
        <v>4492</v>
      </c>
      <c r="K1214" s="29" t="s">
        <v>4977</v>
      </c>
      <c r="L1214" s="26">
        <v>10</v>
      </c>
      <c r="M1214" s="26" t="s">
        <v>4547</v>
      </c>
      <c r="N1214" s="26">
        <v>58400</v>
      </c>
      <c r="O1214" s="7">
        <f t="shared" si="57"/>
        <v>584000</v>
      </c>
      <c r="P1214" s="52">
        <v>0.1</v>
      </c>
      <c r="Q1214" s="7">
        <f t="shared" si="58"/>
        <v>58400</v>
      </c>
      <c r="R1214" s="7">
        <f t="shared" si="59"/>
        <v>642400</v>
      </c>
      <c r="S1214" s="23" t="s">
        <v>4666</v>
      </c>
      <c r="T1214" s="23"/>
      <c r="U1214" s="23"/>
      <c r="V1214" s="23"/>
      <c r="W1214" s="74"/>
    </row>
    <row r="1215" spans="1:23" x14ac:dyDescent="0.25">
      <c r="A1215" s="81">
        <v>45302</v>
      </c>
      <c r="B1215" s="6" t="s">
        <v>2710</v>
      </c>
      <c r="C1215" s="100" t="s">
        <v>5524</v>
      </c>
      <c r="D1215" s="21" t="s">
        <v>4555</v>
      </c>
      <c r="E1215" s="23" t="s">
        <v>2528</v>
      </c>
      <c r="F1215" s="27" t="str">
        <f>IF(E1215="","",INDEX(DM_HANG_HOA!B:B,MATCH(E1215,DM_HANG_HOA!A:A,0)))</f>
        <v>Giáp níu dây bọc ACD2405-TP, dài 1180mm, 22,2 ÷ 25,6mm (70mm2)</v>
      </c>
      <c r="G1215" s="26" t="s">
        <v>5245</v>
      </c>
      <c r="H1215" s="27" t="str">
        <f>IF(G1215="","",INDEX(DM_DOI_TUONG!C:C,MATCH(G1215,DM_DOI_TUONG!B:B,0)))</f>
        <v>Công Ty TNHH Sản Xuất Thương Mại  Điện Sài Gòn TTL</v>
      </c>
      <c r="I1215" s="69" t="str">
        <f>IFERROR(INDEX(DM_NGHIEP_VU!D:D,MATCH(J1215&amp;K1215,DM_NGHIEP_VU!G:G,0)),"")</f>
        <v>Xuất kho - xuất bán ghi nhận doanh thu</v>
      </c>
      <c r="J1215" s="29" t="s">
        <v>4492</v>
      </c>
      <c r="K1215" s="29" t="s">
        <v>4977</v>
      </c>
      <c r="L1215" s="26">
        <v>46</v>
      </c>
      <c r="M1215" s="26" t="s">
        <v>4547</v>
      </c>
      <c r="N1215" s="26">
        <v>275400</v>
      </c>
      <c r="O1215" s="7">
        <f t="shared" si="57"/>
        <v>12668400</v>
      </c>
      <c r="P1215" s="52">
        <v>0.1</v>
      </c>
      <c r="Q1215" s="7">
        <f t="shared" si="58"/>
        <v>1266840</v>
      </c>
      <c r="R1215" s="7">
        <f t="shared" si="59"/>
        <v>13935240</v>
      </c>
      <c r="S1215" s="23" t="s">
        <v>4666</v>
      </c>
      <c r="T1215" s="23"/>
      <c r="U1215" s="23"/>
      <c r="V1215" s="23"/>
      <c r="W1215" s="74"/>
    </row>
    <row r="1216" spans="1:23" x14ac:dyDescent="0.25">
      <c r="A1216" s="81">
        <v>45302</v>
      </c>
      <c r="B1216" s="6" t="s">
        <v>2710</v>
      </c>
      <c r="C1216" s="100" t="s">
        <v>5525</v>
      </c>
      <c r="D1216" s="21" t="s">
        <v>4555</v>
      </c>
      <c r="E1216" s="23" t="s">
        <v>80</v>
      </c>
      <c r="F1216" s="27" t="str">
        <f>IF(E1216="","",INDEX(DM_HANG_HOA!B:B,MATCH(E1216,DM_HANG_HOA!A:A,0)))</f>
        <v>Cần   FCO   100A - 27KV</v>
      </c>
      <c r="G1216" s="26" t="s">
        <v>5245</v>
      </c>
      <c r="H1216" s="27" t="str">
        <f>IF(G1216="","",INDEX(DM_DOI_TUONG!C:C,MATCH(G1216,DM_DOI_TUONG!B:B,0)))</f>
        <v>Công Ty TNHH Sản Xuất Thương Mại  Điện Sài Gòn TTL</v>
      </c>
      <c r="I1216" s="69" t="str">
        <f>IFERROR(INDEX(DM_NGHIEP_VU!D:D,MATCH(J1216&amp;K1216,DM_NGHIEP_VU!G:G,0)),"")</f>
        <v>Xuất kho - xuất bán ghi nhận doanh thu</v>
      </c>
      <c r="J1216" s="29" t="s">
        <v>4492</v>
      </c>
      <c r="K1216" s="29" t="s">
        <v>4977</v>
      </c>
      <c r="L1216" s="26">
        <v>2</v>
      </c>
      <c r="M1216" s="26" t="s">
        <v>4547</v>
      </c>
      <c r="N1216" s="26">
        <v>706400</v>
      </c>
      <c r="O1216" s="7">
        <f t="shared" si="57"/>
        <v>1412800</v>
      </c>
      <c r="P1216" s="52">
        <v>0.08</v>
      </c>
      <c r="Q1216" s="7">
        <f t="shared" si="58"/>
        <v>113024</v>
      </c>
      <c r="R1216" s="7">
        <f t="shared" si="59"/>
        <v>1525824</v>
      </c>
      <c r="S1216" s="23" t="s">
        <v>4667</v>
      </c>
      <c r="T1216" s="23"/>
      <c r="U1216" s="23"/>
      <c r="V1216" s="23"/>
      <c r="W1216" s="74"/>
    </row>
    <row r="1217" spans="1:23" x14ac:dyDescent="0.25">
      <c r="A1217" s="81">
        <v>45302</v>
      </c>
      <c r="B1217" s="6" t="s">
        <v>2710</v>
      </c>
      <c r="C1217" s="100" t="s">
        <v>5525</v>
      </c>
      <c r="D1217" s="21" t="s">
        <v>4555</v>
      </c>
      <c r="E1217" s="23" t="s">
        <v>668</v>
      </c>
      <c r="F1217" s="27" t="str">
        <f>IF(E1217="","",INDEX(DM_HANG_HOA!B:B,MATCH(E1217,DM_HANG_HOA!A:A,0)))</f>
        <v>Ống nối MJPT 95 - 95</v>
      </c>
      <c r="G1217" s="26" t="s">
        <v>5245</v>
      </c>
      <c r="H1217" s="27" t="str">
        <f>IF(G1217="","",INDEX(DM_DOI_TUONG!C:C,MATCH(G1217,DM_DOI_TUONG!B:B,0)))</f>
        <v>Công Ty TNHH Sản Xuất Thương Mại  Điện Sài Gòn TTL</v>
      </c>
      <c r="I1217" s="69" t="str">
        <f>IFERROR(INDEX(DM_NGHIEP_VU!D:D,MATCH(J1217&amp;K1217,DM_NGHIEP_VU!G:G,0)),"")</f>
        <v>Xuất kho - xuất bán ghi nhận doanh thu</v>
      </c>
      <c r="J1217" s="29" t="s">
        <v>4492</v>
      </c>
      <c r="K1217" s="29" t="s">
        <v>4977</v>
      </c>
      <c r="L1217" s="26">
        <v>10</v>
      </c>
      <c r="M1217" s="26" t="s">
        <v>4547</v>
      </c>
      <c r="N1217" s="26">
        <v>21000</v>
      </c>
      <c r="O1217" s="7">
        <f t="shared" si="57"/>
        <v>210000</v>
      </c>
      <c r="P1217" s="52">
        <v>0.08</v>
      </c>
      <c r="Q1217" s="7">
        <f t="shared" si="58"/>
        <v>16800</v>
      </c>
      <c r="R1217" s="7">
        <f t="shared" si="59"/>
        <v>226800</v>
      </c>
      <c r="S1217" s="23" t="s">
        <v>4667</v>
      </c>
      <c r="T1217" s="23"/>
      <c r="U1217" s="23"/>
      <c r="V1217" s="23"/>
      <c r="W1217" s="74"/>
    </row>
    <row r="1218" spans="1:23" x14ac:dyDescent="0.25">
      <c r="A1218" s="81">
        <v>45302</v>
      </c>
      <c r="B1218" s="6" t="s">
        <v>2710</v>
      </c>
      <c r="C1218" s="100" t="s">
        <v>5526</v>
      </c>
      <c r="D1218" s="21" t="s">
        <v>4555</v>
      </c>
      <c r="E1218" s="23" t="s">
        <v>1320</v>
      </c>
      <c r="F1218" s="27" t="str">
        <f>IF(E1218="","",INDEX(DM_HANG_HOA!B:B,MATCH(E1218,DM_HANG_HOA!A:A,0)))</f>
        <v>Kẹp quai 2/0 lọai ty, trung thế</v>
      </c>
      <c r="G1218" s="26" t="s">
        <v>5245</v>
      </c>
      <c r="H1218" s="27" t="str">
        <f>IF(G1218="","",INDEX(DM_DOI_TUONG!C:C,MATCH(G1218,DM_DOI_TUONG!B:B,0)))</f>
        <v>Công Ty TNHH Sản Xuất Thương Mại  Điện Sài Gòn TTL</v>
      </c>
      <c r="I1218" s="69" t="str">
        <f>IFERROR(INDEX(DM_NGHIEP_VU!D:D,MATCH(J1218&amp;K1218,DM_NGHIEP_VU!G:G,0)),"")</f>
        <v>Xuất kho - xuất bán ghi nhận doanh thu</v>
      </c>
      <c r="J1218" s="29" t="s">
        <v>4492</v>
      </c>
      <c r="K1218" s="29" t="s">
        <v>4977</v>
      </c>
      <c r="L1218" s="26">
        <v>9</v>
      </c>
      <c r="M1218" s="26" t="s">
        <v>4547</v>
      </c>
      <c r="N1218" s="26">
        <v>262500</v>
      </c>
      <c r="O1218" s="7">
        <f t="shared" si="57"/>
        <v>2362500</v>
      </c>
      <c r="P1218" s="52">
        <v>0.1</v>
      </c>
      <c r="Q1218" s="7">
        <f t="shared" si="58"/>
        <v>236250</v>
      </c>
      <c r="R1218" s="7">
        <f t="shared" si="59"/>
        <v>2598750</v>
      </c>
      <c r="S1218" s="23" t="s">
        <v>4668</v>
      </c>
      <c r="T1218" s="23"/>
      <c r="U1218" s="23"/>
      <c r="V1218" s="23"/>
      <c r="W1218" s="74"/>
    </row>
    <row r="1219" spans="1:23" x14ac:dyDescent="0.25">
      <c r="A1219" s="81">
        <v>45302</v>
      </c>
      <c r="B1219" s="6" t="s">
        <v>2710</v>
      </c>
      <c r="C1219" s="100" t="s">
        <v>5526</v>
      </c>
      <c r="D1219" s="21" t="s">
        <v>4555</v>
      </c>
      <c r="E1219" s="23" t="s">
        <v>1344</v>
      </c>
      <c r="F1219" s="27" t="str">
        <f>IF(E1219="","",INDEX(DM_HANG_HOA!B:B,MATCH(E1219,DM_HANG_HOA!A:A,0)))</f>
        <v>Hotline 2/0</v>
      </c>
      <c r="G1219" s="26" t="s">
        <v>5245</v>
      </c>
      <c r="H1219" s="27" t="str">
        <f>IF(G1219="","",INDEX(DM_DOI_TUONG!C:C,MATCH(G1219,DM_DOI_TUONG!B:B,0)))</f>
        <v>Công Ty TNHH Sản Xuất Thương Mại  Điện Sài Gòn TTL</v>
      </c>
      <c r="I1219" s="69" t="str">
        <f>IFERROR(INDEX(DM_NGHIEP_VU!D:D,MATCH(J1219&amp;K1219,DM_NGHIEP_VU!G:G,0)),"")</f>
        <v>Xuất kho - xuất bán ghi nhận doanh thu</v>
      </c>
      <c r="J1219" s="29" t="s">
        <v>4492</v>
      </c>
      <c r="K1219" s="29" t="s">
        <v>4977</v>
      </c>
      <c r="L1219" s="26">
        <v>9</v>
      </c>
      <c r="M1219" s="26" t="s">
        <v>4547</v>
      </c>
      <c r="N1219" s="26">
        <v>115400</v>
      </c>
      <c r="O1219" s="7">
        <f t="shared" si="57"/>
        <v>1038600</v>
      </c>
      <c r="P1219" s="52">
        <v>0.1</v>
      </c>
      <c r="Q1219" s="7">
        <f t="shared" si="58"/>
        <v>103860</v>
      </c>
      <c r="R1219" s="7">
        <f t="shared" si="59"/>
        <v>1142460</v>
      </c>
      <c r="S1219" s="23" t="s">
        <v>4668</v>
      </c>
      <c r="T1219" s="23"/>
      <c r="U1219" s="23"/>
      <c r="V1219" s="23"/>
      <c r="W1219" s="74"/>
    </row>
    <row r="1220" spans="1:23" x14ac:dyDescent="0.25">
      <c r="A1220" s="81">
        <v>45302</v>
      </c>
      <c r="B1220" s="6" t="s">
        <v>2710</v>
      </c>
      <c r="C1220" s="100" t="s">
        <v>5526</v>
      </c>
      <c r="D1220" s="21" t="s">
        <v>4555</v>
      </c>
      <c r="E1220" s="23" t="s">
        <v>904</v>
      </c>
      <c r="F1220" s="27" t="str">
        <f>IF(E1220="","",INDEX(DM_HANG_HOA!B:B,MATCH(E1220,DM_HANG_HOA!A:A,0)))</f>
        <v>Dây đai inox 20 x 0.4mm, 50 mét</v>
      </c>
      <c r="G1220" s="26" t="s">
        <v>5245</v>
      </c>
      <c r="H1220" s="27" t="str">
        <f>IF(G1220="","",INDEX(DM_DOI_TUONG!C:C,MATCH(G1220,DM_DOI_TUONG!B:B,0)))</f>
        <v>Công Ty TNHH Sản Xuất Thương Mại  Điện Sài Gòn TTL</v>
      </c>
      <c r="I1220" s="69" t="str">
        <f>IFERROR(INDEX(DM_NGHIEP_VU!D:D,MATCH(J1220&amp;K1220,DM_NGHIEP_VU!G:G,0)),"")</f>
        <v>Xuất kho - xuất bán ghi nhận doanh thu</v>
      </c>
      <c r="J1220" s="29" t="s">
        <v>4492</v>
      </c>
      <c r="K1220" s="29" t="s">
        <v>4977</v>
      </c>
      <c r="L1220" s="26">
        <v>1</v>
      </c>
      <c r="M1220" s="26" t="s">
        <v>4547</v>
      </c>
      <c r="N1220" s="26">
        <v>298100</v>
      </c>
      <c r="O1220" s="7">
        <f t="shared" si="57"/>
        <v>298100</v>
      </c>
      <c r="P1220" s="52">
        <v>0.1</v>
      </c>
      <c r="Q1220" s="7">
        <f t="shared" si="58"/>
        <v>29810</v>
      </c>
      <c r="R1220" s="7">
        <f t="shared" si="59"/>
        <v>327910</v>
      </c>
      <c r="S1220" s="23" t="s">
        <v>4668</v>
      </c>
      <c r="T1220" s="23"/>
      <c r="U1220" s="23"/>
      <c r="V1220" s="23"/>
      <c r="W1220" s="74"/>
    </row>
    <row r="1221" spans="1:23" x14ac:dyDescent="0.25">
      <c r="A1221" s="81">
        <v>45302</v>
      </c>
      <c r="B1221" s="6" t="s">
        <v>2710</v>
      </c>
      <c r="C1221" s="100" t="s">
        <v>5526</v>
      </c>
      <c r="D1221" s="21" t="s">
        <v>4555</v>
      </c>
      <c r="E1221" s="23" t="s">
        <v>894</v>
      </c>
      <c r="F1221" s="27" t="str">
        <f>IF(E1221="","",INDEX(DM_HANG_HOA!B:B,MATCH(E1221,DM_HANG_HOA!A:A,0)))</f>
        <v>Khóa đai A200</v>
      </c>
      <c r="G1221" s="26" t="s">
        <v>5245</v>
      </c>
      <c r="H1221" s="27" t="str">
        <f>IF(G1221="","",INDEX(DM_DOI_TUONG!C:C,MATCH(G1221,DM_DOI_TUONG!B:B,0)))</f>
        <v>Công Ty TNHH Sản Xuất Thương Mại  Điện Sài Gòn TTL</v>
      </c>
      <c r="I1221" s="69" t="str">
        <f>IFERROR(INDEX(DM_NGHIEP_VU!D:D,MATCH(J1221&amp;K1221,DM_NGHIEP_VU!G:G,0)),"")</f>
        <v>Xuất kho - xuất bán ghi nhận doanh thu</v>
      </c>
      <c r="J1221" s="29" t="s">
        <v>4492</v>
      </c>
      <c r="K1221" s="29" t="s">
        <v>4977</v>
      </c>
      <c r="L1221" s="26">
        <v>40</v>
      </c>
      <c r="M1221" s="26" t="s">
        <v>4547</v>
      </c>
      <c r="N1221" s="26">
        <v>1400</v>
      </c>
      <c r="O1221" s="7">
        <f t="shared" si="57"/>
        <v>56000</v>
      </c>
      <c r="P1221" s="52">
        <v>0.1</v>
      </c>
      <c r="Q1221" s="7">
        <f t="shared" si="58"/>
        <v>5600</v>
      </c>
      <c r="R1221" s="7">
        <f t="shared" si="59"/>
        <v>61600</v>
      </c>
      <c r="S1221" s="23" t="s">
        <v>4668</v>
      </c>
      <c r="T1221" s="23"/>
      <c r="U1221" s="23"/>
      <c r="V1221" s="23"/>
      <c r="W1221" s="74"/>
    </row>
    <row r="1222" spans="1:23" x14ac:dyDescent="0.25">
      <c r="A1222" s="81">
        <v>45302</v>
      </c>
      <c r="B1222" s="6" t="s">
        <v>2710</v>
      </c>
      <c r="C1222" s="100" t="s">
        <v>5527</v>
      </c>
      <c r="D1222" s="21" t="s">
        <v>4555</v>
      </c>
      <c r="E1222" s="23" t="s">
        <v>2595</v>
      </c>
      <c r="F1222" s="27" t="str">
        <f>IF(E1222="","",INDEX(DM_HANG_HOA!B:B,MATCH(E1222,DM_HANG_HOA!A:A,0)))</f>
        <v>Giáp buộc đầu sứ đơn composite PTT 1202SC-F, đường kính cáp 18.5 - 23.4mm (35-50mm2), bán dẫn</v>
      </c>
      <c r="G1222" s="26" t="s">
        <v>5268</v>
      </c>
      <c r="H1222" s="27" t="str">
        <f>IF(G1222="","",INDEX(DM_DOI_TUONG!C:C,MATCH(G1222,DM_DOI_TUONG!B:B,0)))</f>
        <v>Công Ty TNHH TM Sản Xuất ThiếT Bị Điện Anh Kha</v>
      </c>
      <c r="I1222" s="69" t="str">
        <f>IFERROR(INDEX(DM_NGHIEP_VU!D:D,MATCH(J1222&amp;K1222,DM_NGHIEP_VU!G:G,0)),"")</f>
        <v>Xuất kho - xuất bán ghi nhận doanh thu</v>
      </c>
      <c r="J1222" s="29" t="s">
        <v>4492</v>
      </c>
      <c r="K1222" s="29" t="s">
        <v>4977</v>
      </c>
      <c r="L1222" s="26">
        <v>65</v>
      </c>
      <c r="M1222" s="26" t="s">
        <v>4547</v>
      </c>
      <c r="N1222" s="26">
        <v>113800</v>
      </c>
      <c r="O1222" s="7">
        <f t="shared" si="57"/>
        <v>7397000</v>
      </c>
      <c r="P1222" s="52">
        <v>0.08</v>
      </c>
      <c r="Q1222" s="7">
        <f t="shared" si="58"/>
        <v>591760</v>
      </c>
      <c r="R1222" s="7">
        <f t="shared" si="59"/>
        <v>7988760</v>
      </c>
      <c r="S1222" s="23" t="s">
        <v>4669</v>
      </c>
      <c r="T1222" s="23"/>
      <c r="U1222" s="23"/>
      <c r="V1222" s="23"/>
      <c r="W1222" s="74"/>
    </row>
    <row r="1223" spans="1:23" x14ac:dyDescent="0.25">
      <c r="A1223" s="81">
        <v>45302</v>
      </c>
      <c r="B1223" s="6" t="s">
        <v>2710</v>
      </c>
      <c r="C1223" s="100" t="s">
        <v>5528</v>
      </c>
      <c r="D1223" s="21" t="s">
        <v>4555</v>
      </c>
      <c r="E1223" s="23" t="s">
        <v>8</v>
      </c>
      <c r="F1223" s="27" t="str">
        <f>IF(E1223="","",INDEX(DM_HANG_HOA!B:B,MATCH(E1223,DM_HANG_HOA!A:A,0)))</f>
        <v>Fuselink 10K - Tuấn Ân</v>
      </c>
      <c r="G1223" s="26" t="s">
        <v>5258</v>
      </c>
      <c r="H1223" s="27" t="str">
        <f>IF(G1223="","",INDEX(DM_DOI_TUONG!C:C,MATCH(G1223,DM_DOI_TUONG!B:B,0)))</f>
        <v>Công Ty TNHH Sản Xuất Và Thương Mại Tiến Trần</v>
      </c>
      <c r="I1223" s="69" t="str">
        <f>IFERROR(INDEX(DM_NGHIEP_VU!D:D,MATCH(J1223&amp;K1223,DM_NGHIEP_VU!G:G,0)),"")</f>
        <v>Xuất kho - xuất bán ghi nhận doanh thu</v>
      </c>
      <c r="J1223" s="29" t="s">
        <v>4492</v>
      </c>
      <c r="K1223" s="29" t="s">
        <v>4977</v>
      </c>
      <c r="L1223" s="26">
        <v>20</v>
      </c>
      <c r="M1223" s="26" t="s">
        <v>4547</v>
      </c>
      <c r="N1223" s="26">
        <v>32900</v>
      </c>
      <c r="O1223" s="7">
        <f t="shared" si="57"/>
        <v>658000</v>
      </c>
      <c r="P1223" s="52">
        <v>0.08</v>
      </c>
      <c r="Q1223" s="7">
        <f t="shared" si="58"/>
        <v>52640</v>
      </c>
      <c r="R1223" s="7">
        <f t="shared" si="59"/>
        <v>710640</v>
      </c>
      <c r="S1223" s="23" t="s">
        <v>4670</v>
      </c>
      <c r="T1223" s="23"/>
      <c r="U1223" s="23"/>
      <c r="V1223" s="23"/>
      <c r="W1223" s="74"/>
    </row>
    <row r="1224" spans="1:23" x14ac:dyDescent="0.25">
      <c r="A1224" s="81">
        <v>45302</v>
      </c>
      <c r="B1224" s="6" t="s">
        <v>2710</v>
      </c>
      <c r="C1224" s="100" t="s">
        <v>5528</v>
      </c>
      <c r="D1224" s="21" t="s">
        <v>4555</v>
      </c>
      <c r="E1224" s="23" t="s">
        <v>6</v>
      </c>
      <c r="F1224" s="27" t="str">
        <f>IF(E1224="","",INDEX(DM_HANG_HOA!B:B,MATCH(E1224,DM_HANG_HOA!A:A,0)))</f>
        <v>Fuselink 6K - Tuấn Ân</v>
      </c>
      <c r="G1224" s="26" t="s">
        <v>5258</v>
      </c>
      <c r="H1224" s="27" t="str">
        <f>IF(G1224="","",INDEX(DM_DOI_TUONG!C:C,MATCH(G1224,DM_DOI_TUONG!B:B,0)))</f>
        <v>Công Ty TNHH Sản Xuất Và Thương Mại Tiến Trần</v>
      </c>
      <c r="I1224" s="69" t="str">
        <f>IFERROR(INDEX(DM_NGHIEP_VU!D:D,MATCH(J1224&amp;K1224,DM_NGHIEP_VU!G:G,0)),"")</f>
        <v>Xuất kho - xuất bán ghi nhận doanh thu</v>
      </c>
      <c r="J1224" s="29" t="s">
        <v>4492</v>
      </c>
      <c r="K1224" s="29" t="s">
        <v>4977</v>
      </c>
      <c r="L1224" s="26">
        <v>20</v>
      </c>
      <c r="M1224" s="26" t="s">
        <v>4547</v>
      </c>
      <c r="N1224" s="26">
        <v>30000</v>
      </c>
      <c r="O1224" s="7">
        <f t="shared" si="57"/>
        <v>600000</v>
      </c>
      <c r="P1224" s="52">
        <v>0.08</v>
      </c>
      <c r="Q1224" s="7">
        <f t="shared" si="58"/>
        <v>48000</v>
      </c>
      <c r="R1224" s="7">
        <f t="shared" si="59"/>
        <v>648000</v>
      </c>
      <c r="S1224" s="23" t="s">
        <v>4670</v>
      </c>
      <c r="T1224" s="23"/>
      <c r="U1224" s="23"/>
      <c r="V1224" s="23"/>
      <c r="W1224" s="74"/>
    </row>
    <row r="1225" spans="1:23" x14ac:dyDescent="0.25">
      <c r="A1225" s="81">
        <v>45302</v>
      </c>
      <c r="B1225" s="6" t="s">
        <v>2710</v>
      </c>
      <c r="C1225" s="100" t="s">
        <v>5528</v>
      </c>
      <c r="D1225" s="21" t="s">
        <v>4555</v>
      </c>
      <c r="E1225" s="23" t="s">
        <v>63</v>
      </c>
      <c r="F1225" s="27" t="str">
        <f>IF(E1225="","",INDEX(DM_HANG_HOA!B:B,MATCH(E1225,DM_HANG_HOA!A:A,0)))</f>
        <v>FCO 100A - 27KV -125KV BIL - sứ (không bass)</v>
      </c>
      <c r="G1225" s="26" t="s">
        <v>5258</v>
      </c>
      <c r="H1225" s="27" t="str">
        <f>IF(G1225="","",INDEX(DM_DOI_TUONG!C:C,MATCH(G1225,DM_DOI_TUONG!B:B,0)))</f>
        <v>Công Ty TNHH Sản Xuất Và Thương Mại Tiến Trần</v>
      </c>
      <c r="I1225" s="69" t="str">
        <f>IFERROR(INDEX(DM_NGHIEP_VU!D:D,MATCH(J1225&amp;K1225,DM_NGHIEP_VU!G:G,0)),"")</f>
        <v>Xuất kho - xuất bán ghi nhận doanh thu</v>
      </c>
      <c r="J1225" s="29" t="s">
        <v>4492</v>
      </c>
      <c r="K1225" s="29" t="s">
        <v>4977</v>
      </c>
      <c r="L1225" s="26">
        <v>7</v>
      </c>
      <c r="M1225" s="26" t="s">
        <v>4547</v>
      </c>
      <c r="N1225" s="26">
        <v>1269600</v>
      </c>
      <c r="O1225" s="7">
        <f t="shared" si="57"/>
        <v>8887200</v>
      </c>
      <c r="P1225" s="52">
        <v>0.08</v>
      </c>
      <c r="Q1225" s="7">
        <f t="shared" si="58"/>
        <v>710976</v>
      </c>
      <c r="R1225" s="7">
        <f t="shared" si="59"/>
        <v>9598176</v>
      </c>
      <c r="S1225" s="23" t="s">
        <v>4670</v>
      </c>
      <c r="T1225" s="23"/>
      <c r="U1225" s="23"/>
      <c r="V1225" s="23"/>
      <c r="W1225" s="74"/>
    </row>
    <row r="1226" spans="1:23" x14ac:dyDescent="0.25">
      <c r="A1226" s="81">
        <v>45302</v>
      </c>
      <c r="B1226" s="6" t="s">
        <v>2710</v>
      </c>
      <c r="C1226" s="100" t="s">
        <v>5528</v>
      </c>
      <c r="D1226" s="21" t="s">
        <v>4555</v>
      </c>
      <c r="E1226" s="23" t="s">
        <v>78</v>
      </c>
      <c r="F1226" s="27" t="str">
        <f>IF(E1226="","",INDEX(DM_HANG_HOA!B:B,MATCH(E1226,DM_HANG_HOA!A:A,0)))</f>
        <v>Bass FCO</v>
      </c>
      <c r="G1226" s="26" t="s">
        <v>5258</v>
      </c>
      <c r="H1226" s="27" t="str">
        <f>IF(G1226="","",INDEX(DM_DOI_TUONG!C:C,MATCH(G1226,DM_DOI_TUONG!B:B,0)))</f>
        <v>Công Ty TNHH Sản Xuất Và Thương Mại Tiến Trần</v>
      </c>
      <c r="I1226" s="69" t="str">
        <f>IFERROR(INDEX(DM_NGHIEP_VU!D:D,MATCH(J1226&amp;K1226,DM_NGHIEP_VU!G:G,0)),"")</f>
        <v>Xuất kho - xuất bán ghi nhận doanh thu</v>
      </c>
      <c r="J1226" s="29" t="s">
        <v>4492</v>
      </c>
      <c r="K1226" s="29" t="s">
        <v>4977</v>
      </c>
      <c r="L1226" s="26">
        <v>7</v>
      </c>
      <c r="M1226" s="26" t="s">
        <v>4547</v>
      </c>
      <c r="N1226" s="26">
        <v>75100</v>
      </c>
      <c r="O1226" s="7">
        <f t="shared" si="57"/>
        <v>525700</v>
      </c>
      <c r="P1226" s="52">
        <v>0.08</v>
      </c>
      <c r="Q1226" s="7">
        <f t="shared" si="58"/>
        <v>42056</v>
      </c>
      <c r="R1226" s="7">
        <f t="shared" si="59"/>
        <v>567756</v>
      </c>
      <c r="S1226" s="23" t="s">
        <v>4670</v>
      </c>
      <c r="T1226" s="23"/>
      <c r="U1226" s="23"/>
      <c r="V1226" s="23"/>
      <c r="W1226" s="74"/>
    </row>
    <row r="1227" spans="1:23" x14ac:dyDescent="0.25">
      <c r="A1227" s="81">
        <v>45302</v>
      </c>
      <c r="B1227" s="6" t="s">
        <v>2710</v>
      </c>
      <c r="C1227" s="100" t="s">
        <v>5528</v>
      </c>
      <c r="D1227" s="21" t="s">
        <v>4555</v>
      </c>
      <c r="E1227" s="23" t="s">
        <v>72</v>
      </c>
      <c r="F1227" s="27" t="str">
        <f>IF(E1227="","",INDEX(DM_HANG_HOA!B:B,MATCH(E1227,DM_HANG_HOA!A:A,0)))</f>
        <v>FCO 100A - 27KV - 150KV BIL - Polymer (không bass)</v>
      </c>
      <c r="G1227" s="26" t="s">
        <v>5258</v>
      </c>
      <c r="H1227" s="27" t="str">
        <f>IF(G1227="","",INDEX(DM_DOI_TUONG!C:C,MATCH(G1227,DM_DOI_TUONG!B:B,0)))</f>
        <v>Công Ty TNHH Sản Xuất Và Thương Mại Tiến Trần</v>
      </c>
      <c r="I1227" s="69" t="str">
        <f>IFERROR(INDEX(DM_NGHIEP_VU!D:D,MATCH(J1227&amp;K1227,DM_NGHIEP_VU!G:G,0)),"")</f>
        <v>Xuất kho - xuất bán ghi nhận doanh thu</v>
      </c>
      <c r="J1227" s="29" t="s">
        <v>4492</v>
      </c>
      <c r="K1227" s="29" t="s">
        <v>4977</v>
      </c>
      <c r="L1227" s="26">
        <v>4</v>
      </c>
      <c r="M1227" s="26" t="s">
        <v>4547</v>
      </c>
      <c r="N1227" s="26">
        <v>1365500</v>
      </c>
      <c r="O1227" s="7">
        <f t="shared" si="57"/>
        <v>5462000</v>
      </c>
      <c r="P1227" s="52">
        <v>0.08</v>
      </c>
      <c r="Q1227" s="7">
        <f t="shared" si="58"/>
        <v>436960</v>
      </c>
      <c r="R1227" s="7">
        <f t="shared" si="59"/>
        <v>5898960</v>
      </c>
      <c r="S1227" s="23" t="s">
        <v>4670</v>
      </c>
      <c r="T1227" s="23"/>
      <c r="U1227" s="23"/>
      <c r="V1227" s="23"/>
      <c r="W1227" s="74"/>
    </row>
    <row r="1228" spans="1:23" x14ac:dyDescent="0.25">
      <c r="A1228" s="81">
        <v>45302</v>
      </c>
      <c r="B1228" s="6" t="s">
        <v>2710</v>
      </c>
      <c r="C1228" s="100" t="s">
        <v>5528</v>
      </c>
      <c r="D1228" s="21" t="s">
        <v>4555</v>
      </c>
      <c r="E1228" s="23" t="s">
        <v>78</v>
      </c>
      <c r="F1228" s="27" t="str">
        <f>IF(E1228="","",INDEX(DM_HANG_HOA!B:B,MATCH(E1228,DM_HANG_HOA!A:A,0)))</f>
        <v>Bass FCO</v>
      </c>
      <c r="G1228" s="26" t="s">
        <v>5258</v>
      </c>
      <c r="H1228" s="27" t="str">
        <f>IF(G1228="","",INDEX(DM_DOI_TUONG!C:C,MATCH(G1228,DM_DOI_TUONG!B:B,0)))</f>
        <v>Công Ty TNHH Sản Xuất Và Thương Mại Tiến Trần</v>
      </c>
      <c r="I1228" s="69" t="str">
        <f>IFERROR(INDEX(DM_NGHIEP_VU!D:D,MATCH(J1228&amp;K1228,DM_NGHIEP_VU!G:G,0)),"")</f>
        <v>Xuất kho - xuất bán ghi nhận doanh thu</v>
      </c>
      <c r="J1228" s="29" t="s">
        <v>4492</v>
      </c>
      <c r="K1228" s="29" t="s">
        <v>4977</v>
      </c>
      <c r="L1228" s="26">
        <v>4</v>
      </c>
      <c r="M1228" s="26" t="s">
        <v>4547</v>
      </c>
      <c r="N1228" s="26">
        <v>75100</v>
      </c>
      <c r="O1228" s="7">
        <f t="shared" si="57"/>
        <v>300400</v>
      </c>
      <c r="P1228" s="52">
        <v>0.08</v>
      </c>
      <c r="Q1228" s="7">
        <f t="shared" si="58"/>
        <v>24032</v>
      </c>
      <c r="R1228" s="7">
        <f t="shared" si="59"/>
        <v>324432</v>
      </c>
      <c r="S1228" s="23" t="s">
        <v>4670</v>
      </c>
      <c r="T1228" s="23"/>
      <c r="U1228" s="23"/>
      <c r="V1228" s="23"/>
      <c r="W1228" s="74"/>
    </row>
    <row r="1229" spans="1:23" x14ac:dyDescent="0.25">
      <c r="A1229" s="81">
        <v>45302</v>
      </c>
      <c r="B1229" s="6" t="s">
        <v>2710</v>
      </c>
      <c r="C1229" s="100" t="s">
        <v>5528</v>
      </c>
      <c r="D1229" s="21" t="s">
        <v>4555</v>
      </c>
      <c r="E1229" s="23" t="s">
        <v>96</v>
      </c>
      <c r="F1229" s="27" t="str">
        <f>IF(E1229="","",INDEX(DM_HANG_HOA!B:B,MATCH(E1229,DM_HANG_HOA!A:A,0)))</f>
        <v>LA 18KV - MCOV  15.3 - 10KA</v>
      </c>
      <c r="G1229" s="26" t="s">
        <v>5258</v>
      </c>
      <c r="H1229" s="27" t="str">
        <f>IF(G1229="","",INDEX(DM_DOI_TUONG!C:C,MATCH(G1229,DM_DOI_TUONG!B:B,0)))</f>
        <v>Công Ty TNHH Sản Xuất Và Thương Mại Tiến Trần</v>
      </c>
      <c r="I1229" s="69" t="str">
        <f>IFERROR(INDEX(DM_NGHIEP_VU!D:D,MATCH(J1229&amp;K1229,DM_NGHIEP_VU!G:G,0)),"")</f>
        <v>Xuất kho - xuất bán ghi nhận doanh thu</v>
      </c>
      <c r="J1229" s="29" t="s">
        <v>4492</v>
      </c>
      <c r="K1229" s="29" t="s">
        <v>4977</v>
      </c>
      <c r="L1229" s="26">
        <v>3</v>
      </c>
      <c r="M1229" s="26" t="s">
        <v>4547</v>
      </c>
      <c r="N1229" s="26">
        <v>1041100</v>
      </c>
      <c r="O1229" s="7">
        <f t="shared" si="57"/>
        <v>3123300</v>
      </c>
      <c r="P1229" s="52">
        <v>0.08</v>
      </c>
      <c r="Q1229" s="7">
        <f t="shared" si="58"/>
        <v>249864</v>
      </c>
      <c r="R1229" s="7">
        <f t="shared" si="59"/>
        <v>3373164</v>
      </c>
      <c r="S1229" s="23" t="s">
        <v>4670</v>
      </c>
      <c r="T1229" s="23"/>
      <c r="U1229" s="23"/>
      <c r="V1229" s="23"/>
      <c r="W1229" s="74"/>
    </row>
    <row r="1230" spans="1:23" x14ac:dyDescent="0.25">
      <c r="A1230" s="81">
        <v>45302</v>
      </c>
      <c r="B1230" s="6" t="s">
        <v>2710</v>
      </c>
      <c r="C1230" s="100" t="s">
        <v>5528</v>
      </c>
      <c r="D1230" s="21" t="s">
        <v>4555</v>
      </c>
      <c r="E1230" s="23" t="s">
        <v>664</v>
      </c>
      <c r="F1230" s="27" t="str">
        <f>IF(E1230="","",INDEX(DM_HANG_HOA!B:B,MATCH(E1230,DM_HANG_HOA!A:A,0)))</f>
        <v>Ống nối MJPT 50 -50</v>
      </c>
      <c r="G1230" s="26" t="s">
        <v>5258</v>
      </c>
      <c r="H1230" s="27" t="str">
        <f>IF(G1230="","",INDEX(DM_DOI_TUONG!C:C,MATCH(G1230,DM_DOI_TUONG!B:B,0)))</f>
        <v>Công Ty TNHH Sản Xuất Và Thương Mại Tiến Trần</v>
      </c>
      <c r="I1230" s="69" t="str">
        <f>IFERROR(INDEX(DM_NGHIEP_VU!D:D,MATCH(J1230&amp;K1230,DM_NGHIEP_VU!G:G,0)),"")</f>
        <v>Xuất kho - xuất bán ghi nhận doanh thu</v>
      </c>
      <c r="J1230" s="29" t="s">
        <v>4492</v>
      </c>
      <c r="K1230" s="29" t="s">
        <v>4977</v>
      </c>
      <c r="L1230" s="26">
        <v>100</v>
      </c>
      <c r="M1230" s="26" t="s">
        <v>4547</v>
      </c>
      <c r="N1230" s="26">
        <v>20400</v>
      </c>
      <c r="O1230" s="7">
        <f t="shared" si="57"/>
        <v>2040000</v>
      </c>
      <c r="P1230" s="52">
        <v>0.08</v>
      </c>
      <c r="Q1230" s="7">
        <f t="shared" si="58"/>
        <v>163200</v>
      </c>
      <c r="R1230" s="7">
        <f t="shared" si="59"/>
        <v>2203200</v>
      </c>
      <c r="S1230" s="23" t="s">
        <v>4670</v>
      </c>
      <c r="T1230" s="23"/>
      <c r="U1230" s="23"/>
      <c r="V1230" s="23"/>
      <c r="W1230" s="74"/>
    </row>
    <row r="1231" spans="1:23" x14ac:dyDescent="0.25">
      <c r="A1231" s="81">
        <v>45302</v>
      </c>
      <c r="B1231" s="6" t="s">
        <v>2710</v>
      </c>
      <c r="C1231" s="100" t="s">
        <v>5528</v>
      </c>
      <c r="D1231" s="21" t="s">
        <v>4555</v>
      </c>
      <c r="E1231" s="23" t="s">
        <v>556</v>
      </c>
      <c r="F1231" s="27" t="str">
        <f>IF(E1231="","",INDEX(DM_HANG_HOA!B:B,MATCH(E1231,DM_HANG_HOA!A:A,0)))</f>
        <v xml:space="preserve">Nối bọc  IPC 150-185,  Vỏ cách điện dầy 1-3mm,  25 - 150 /50 - 185, 2 boulon M8 nhựa </v>
      </c>
      <c r="G1231" s="26" t="s">
        <v>5258</v>
      </c>
      <c r="H1231" s="27" t="str">
        <f>IF(G1231="","",INDEX(DM_DOI_TUONG!C:C,MATCH(G1231,DM_DOI_TUONG!B:B,0)))</f>
        <v>Công Ty TNHH Sản Xuất Và Thương Mại Tiến Trần</v>
      </c>
      <c r="I1231" s="69" t="str">
        <f>IFERROR(INDEX(DM_NGHIEP_VU!D:D,MATCH(J1231&amp;K1231,DM_NGHIEP_VU!G:G,0)),"")</f>
        <v>Xuất kho - xuất bán ghi nhận doanh thu</v>
      </c>
      <c r="J1231" s="29" t="s">
        <v>4492</v>
      </c>
      <c r="K1231" s="29" t="s">
        <v>4977</v>
      </c>
      <c r="L1231" s="26">
        <v>84</v>
      </c>
      <c r="M1231" s="26" t="s">
        <v>4547</v>
      </c>
      <c r="N1231" s="26">
        <v>95900</v>
      </c>
      <c r="O1231" s="7">
        <f t="shared" si="57"/>
        <v>8055600</v>
      </c>
      <c r="P1231" s="52">
        <v>0.08</v>
      </c>
      <c r="Q1231" s="7">
        <f t="shared" si="58"/>
        <v>644448</v>
      </c>
      <c r="R1231" s="7">
        <f t="shared" si="59"/>
        <v>8700048</v>
      </c>
      <c r="S1231" s="23" t="s">
        <v>4670</v>
      </c>
      <c r="T1231" s="23"/>
      <c r="U1231" s="23"/>
      <c r="V1231" s="23"/>
      <c r="W1231" s="74"/>
    </row>
    <row r="1232" spans="1:23" x14ac:dyDescent="0.25">
      <c r="A1232" s="81">
        <v>45302</v>
      </c>
      <c r="B1232" s="6" t="s">
        <v>2710</v>
      </c>
      <c r="C1232" s="100" t="s">
        <v>5529</v>
      </c>
      <c r="D1232" s="21" t="s">
        <v>4555</v>
      </c>
      <c r="E1232" s="23" t="s">
        <v>388</v>
      </c>
      <c r="F1232" s="27" t="str">
        <f>IF(E1232="","",INDEX(DM_HANG_HOA!B:B,MATCH(E1232,DM_HANG_HOA!A:A,0)))</f>
        <v>Mỡ Compound đồng nhôm, 50g</v>
      </c>
      <c r="G1232" s="26" t="s">
        <v>5258</v>
      </c>
      <c r="H1232" s="27" t="str">
        <f>IF(G1232="","",INDEX(DM_DOI_TUONG!C:C,MATCH(G1232,DM_DOI_TUONG!B:B,0)))</f>
        <v>Công Ty TNHH Sản Xuất Và Thương Mại Tiến Trần</v>
      </c>
      <c r="I1232" s="69" t="str">
        <f>IFERROR(INDEX(DM_NGHIEP_VU!D:D,MATCH(J1232&amp;K1232,DM_NGHIEP_VU!G:G,0)),"")</f>
        <v>Xuất kho - xuất bán ghi nhận doanh thu</v>
      </c>
      <c r="J1232" s="29" t="s">
        <v>4492</v>
      </c>
      <c r="K1232" s="29" t="s">
        <v>4977</v>
      </c>
      <c r="L1232" s="26">
        <v>100</v>
      </c>
      <c r="M1232" s="26" t="s">
        <v>4547</v>
      </c>
      <c r="N1232" s="26">
        <v>49300</v>
      </c>
      <c r="O1232" s="7">
        <f t="shared" si="57"/>
        <v>4930000</v>
      </c>
      <c r="P1232" s="52">
        <v>0.1</v>
      </c>
      <c r="Q1232" s="7">
        <f t="shared" si="58"/>
        <v>493000</v>
      </c>
      <c r="R1232" s="7">
        <f t="shared" si="59"/>
        <v>5423000</v>
      </c>
      <c r="S1232" s="23" t="s">
        <v>4671</v>
      </c>
      <c r="T1232" s="23"/>
      <c r="U1232" s="23"/>
      <c r="V1232" s="23"/>
      <c r="W1232" s="74"/>
    </row>
    <row r="1233" spans="1:23" x14ac:dyDescent="0.25">
      <c r="A1233" s="81">
        <v>45302</v>
      </c>
      <c r="B1233" s="6" t="s">
        <v>2710</v>
      </c>
      <c r="C1233" s="100" t="s">
        <v>5530</v>
      </c>
      <c r="D1233" s="21" t="s">
        <v>4555</v>
      </c>
      <c r="E1233" s="23" t="s">
        <v>555</v>
      </c>
      <c r="F1233" s="27" t="str">
        <f>IF(E1233="","",INDEX(DM_HANG_HOA!B:B,MATCH(E1233,DM_HANG_HOA!A:A,0)))</f>
        <v xml:space="preserve">Nối bọc  IPC 120-120, Vỏ cách điện dầy 1-3mm,  70 - 120 /70 - 120, 2 boulon M8 nhựa </v>
      </c>
      <c r="G1233" s="26" t="s">
        <v>5256</v>
      </c>
      <c r="H1233" s="27" t="str">
        <f>IF(G1233="","",INDEX(DM_DOI_TUONG!C:C,MATCH(G1233,DM_DOI_TUONG!B:B,0)))</f>
        <v>Cửa Hàng Trường Giang</v>
      </c>
      <c r="I1233" s="69" t="str">
        <f>IFERROR(INDEX(DM_NGHIEP_VU!D:D,MATCH(J1233&amp;K1233,DM_NGHIEP_VU!G:G,0)),"")</f>
        <v>Xuất kho - xuất bán ghi nhận doanh thu</v>
      </c>
      <c r="J1233" s="29" t="s">
        <v>4492</v>
      </c>
      <c r="K1233" s="29" t="s">
        <v>4977</v>
      </c>
      <c r="L1233" s="26">
        <v>100</v>
      </c>
      <c r="M1233" s="26" t="s">
        <v>4547</v>
      </c>
      <c r="N1233" s="26">
        <v>64000</v>
      </c>
      <c r="O1233" s="7">
        <f t="shared" si="57"/>
        <v>6400000</v>
      </c>
      <c r="P1233" s="52">
        <v>0.08</v>
      </c>
      <c r="Q1233" s="7">
        <f t="shared" si="58"/>
        <v>512000</v>
      </c>
      <c r="R1233" s="7">
        <f t="shared" si="59"/>
        <v>6912000</v>
      </c>
      <c r="S1233" s="23" t="s">
        <v>4672</v>
      </c>
      <c r="T1233" s="23"/>
      <c r="U1233" s="23"/>
      <c r="V1233" s="23"/>
      <c r="W1233" s="74"/>
    </row>
    <row r="1234" spans="1:23" x14ac:dyDescent="0.25">
      <c r="A1234" s="81">
        <v>45303</v>
      </c>
      <c r="B1234" s="6" t="s">
        <v>2710</v>
      </c>
      <c r="C1234" s="100" t="s">
        <v>5531</v>
      </c>
      <c r="D1234" s="21" t="s">
        <v>4555</v>
      </c>
      <c r="E1234" s="23" t="s">
        <v>554</v>
      </c>
      <c r="F1234" s="27" t="str">
        <f>IF(E1234="","",INDEX(DM_HANG_HOA!B:B,MATCH(E1234,DM_HANG_HOA!A:A,0)))</f>
        <v>Nối bọc  IPC 95-95, Vỏ cách điện dầy 1-3mm,  25 - 95 / 25 - 95, 2 boulon M8 nhựa</v>
      </c>
      <c r="G1234" s="26" t="s">
        <v>5245</v>
      </c>
      <c r="H1234" s="27" t="str">
        <f>IF(G1234="","",INDEX(DM_DOI_TUONG!C:C,MATCH(G1234,DM_DOI_TUONG!B:B,0)))</f>
        <v>Công Ty TNHH Sản Xuất Thương Mại  Điện Sài Gòn TTL</v>
      </c>
      <c r="I1234" s="69" t="str">
        <f>IFERROR(INDEX(DM_NGHIEP_VU!D:D,MATCH(J1234&amp;K1234,DM_NGHIEP_VU!G:G,0)),"")</f>
        <v>Xuất kho - xuất bán ghi nhận doanh thu</v>
      </c>
      <c r="J1234" s="29" t="s">
        <v>4492</v>
      </c>
      <c r="K1234" s="29" t="s">
        <v>4977</v>
      </c>
      <c r="L1234" s="26">
        <v>510</v>
      </c>
      <c r="M1234" s="26" t="s">
        <v>4547</v>
      </c>
      <c r="N1234" s="26">
        <v>60200</v>
      </c>
      <c r="O1234" s="7">
        <f t="shared" si="57"/>
        <v>30702000</v>
      </c>
      <c r="P1234" s="52">
        <v>0.08</v>
      </c>
      <c r="Q1234" s="7">
        <f t="shared" si="58"/>
        <v>2456160</v>
      </c>
      <c r="R1234" s="7">
        <f t="shared" si="59"/>
        <v>33158160</v>
      </c>
      <c r="S1234" s="23" t="s">
        <v>4673</v>
      </c>
      <c r="T1234" s="23"/>
      <c r="U1234" s="23"/>
      <c r="V1234" s="23"/>
      <c r="W1234" s="74"/>
    </row>
    <row r="1235" spans="1:23" x14ac:dyDescent="0.25">
      <c r="A1235" s="81">
        <v>45303</v>
      </c>
      <c r="B1235" s="6" t="s">
        <v>2710</v>
      </c>
      <c r="C1235" s="100" t="s">
        <v>5531</v>
      </c>
      <c r="D1235" s="21" t="s">
        <v>4555</v>
      </c>
      <c r="E1235" s="23" t="s">
        <v>3182</v>
      </c>
      <c r="F1235" s="27" t="str">
        <f>IF(E1235="","",INDEX(DM_HANG_HOA!B:B,MATCH(E1235,DM_HANG_HOA!A:A,0)))</f>
        <v xml:space="preserve">Nối bọc  IPC 35-150,  Vỏ cách điện dầy 1-3mm,  16-35 /35-150, 2 boulon M8 nhựa </v>
      </c>
      <c r="G1235" s="26" t="s">
        <v>5245</v>
      </c>
      <c r="H1235" s="27" t="str">
        <f>IF(G1235="","",INDEX(DM_DOI_TUONG!C:C,MATCH(G1235,DM_DOI_TUONG!B:B,0)))</f>
        <v>Công Ty TNHH Sản Xuất Thương Mại  Điện Sài Gòn TTL</v>
      </c>
      <c r="I1235" s="69" t="str">
        <f>IFERROR(INDEX(DM_NGHIEP_VU!D:D,MATCH(J1235&amp;K1235,DM_NGHIEP_VU!G:G,0)),"")</f>
        <v>Xuất kho - xuất bán ghi nhận doanh thu</v>
      </c>
      <c r="J1235" s="29" t="s">
        <v>4492</v>
      </c>
      <c r="K1235" s="29" t="s">
        <v>4977</v>
      </c>
      <c r="L1235" s="26">
        <v>60</v>
      </c>
      <c r="M1235" s="26" t="s">
        <v>4547</v>
      </c>
      <c r="N1235" s="26">
        <v>92200</v>
      </c>
      <c r="O1235" s="7">
        <f t="shared" si="57"/>
        <v>5532000</v>
      </c>
      <c r="P1235" s="52">
        <v>0.08</v>
      </c>
      <c r="Q1235" s="7">
        <f t="shared" si="58"/>
        <v>442560</v>
      </c>
      <c r="R1235" s="7">
        <f t="shared" si="59"/>
        <v>5974560</v>
      </c>
      <c r="S1235" s="23" t="s">
        <v>4673</v>
      </c>
      <c r="T1235" s="23"/>
      <c r="U1235" s="23"/>
      <c r="V1235" s="23"/>
      <c r="W1235" s="74"/>
    </row>
    <row r="1236" spans="1:23" x14ac:dyDescent="0.25">
      <c r="A1236" s="81">
        <v>45303</v>
      </c>
      <c r="B1236" s="6" t="s">
        <v>2710</v>
      </c>
      <c r="C1236" s="100" t="s">
        <v>5532</v>
      </c>
      <c r="D1236" s="21" t="s">
        <v>4555</v>
      </c>
      <c r="E1236" s="23" t="s">
        <v>2602</v>
      </c>
      <c r="F1236" s="27" t="str">
        <f>IF(E1236="","",INDEX(DM_HANG_HOA!B:B,MATCH(E1236,DM_HANG_HOA!A:A,0)))</f>
        <v>Giáp buộc đầu sứ đôi composite PDLT 3140SC-F, đường kính cáp 31.0 - 37.5mm (185-240mm2), bán dẫn</v>
      </c>
      <c r="G1236" s="26" t="s">
        <v>5245</v>
      </c>
      <c r="H1236" s="27" t="str">
        <f>IF(G1236="","",INDEX(DM_DOI_TUONG!C:C,MATCH(G1236,DM_DOI_TUONG!B:B,0)))</f>
        <v>Công Ty TNHH Sản Xuất Thương Mại  Điện Sài Gòn TTL</v>
      </c>
      <c r="I1236" s="69" t="str">
        <f>IFERROR(INDEX(DM_NGHIEP_VU!D:D,MATCH(J1236&amp;K1236,DM_NGHIEP_VU!G:G,0)),"")</f>
        <v>Xuất kho - xuất bán ghi nhận doanh thu</v>
      </c>
      <c r="J1236" s="29" t="s">
        <v>4492</v>
      </c>
      <c r="K1236" s="29" t="s">
        <v>4977</v>
      </c>
      <c r="L1236" s="26">
        <v>3</v>
      </c>
      <c r="M1236" s="26" t="s">
        <v>4547</v>
      </c>
      <c r="N1236" s="26">
        <v>112600</v>
      </c>
      <c r="O1236" s="7">
        <f t="shared" si="57"/>
        <v>337800</v>
      </c>
      <c r="P1236" s="52">
        <v>0.08</v>
      </c>
      <c r="Q1236" s="7">
        <f t="shared" si="58"/>
        <v>27024</v>
      </c>
      <c r="R1236" s="7">
        <f t="shared" si="59"/>
        <v>364824</v>
      </c>
      <c r="S1236" s="23" t="s">
        <v>4674</v>
      </c>
      <c r="T1236" s="23"/>
      <c r="U1236" s="23"/>
      <c r="V1236" s="23"/>
      <c r="W1236" s="74"/>
    </row>
    <row r="1237" spans="1:23" x14ac:dyDescent="0.25">
      <c r="A1237" s="81">
        <v>45303</v>
      </c>
      <c r="B1237" s="6" t="s">
        <v>2710</v>
      </c>
      <c r="C1237" s="100" t="s">
        <v>5533</v>
      </c>
      <c r="D1237" s="21" t="s">
        <v>4555</v>
      </c>
      <c r="E1237" s="23" t="s">
        <v>1221</v>
      </c>
      <c r="F1237" s="27" t="str">
        <f>IF(E1237="","",INDEX(DM_HANG_HOA!B:B,MATCH(E1237,DM_HANG_HOA!A:A,0)))</f>
        <v>Nối ép đồng nhôm WR-419</v>
      </c>
      <c r="G1237" s="26" t="s">
        <v>5245</v>
      </c>
      <c r="H1237" s="27" t="str">
        <f>IF(G1237="","",INDEX(DM_DOI_TUONG!C:C,MATCH(G1237,DM_DOI_TUONG!B:B,0)))</f>
        <v>Công Ty TNHH Sản Xuất Thương Mại  Điện Sài Gòn TTL</v>
      </c>
      <c r="I1237" s="69" t="str">
        <f>IFERROR(INDEX(DM_NGHIEP_VU!D:D,MATCH(J1237&amp;K1237,DM_NGHIEP_VU!G:G,0)),"")</f>
        <v>Xuất kho - xuất bán ghi nhận doanh thu</v>
      </c>
      <c r="J1237" s="29" t="s">
        <v>4492</v>
      </c>
      <c r="K1237" s="29" t="s">
        <v>4977</v>
      </c>
      <c r="L1237" s="26">
        <v>120</v>
      </c>
      <c r="M1237" s="26" t="s">
        <v>4547</v>
      </c>
      <c r="N1237" s="26">
        <v>18400</v>
      </c>
      <c r="O1237" s="7">
        <f t="shared" si="57"/>
        <v>2208000</v>
      </c>
      <c r="P1237" s="52">
        <v>0.1</v>
      </c>
      <c r="Q1237" s="7">
        <f t="shared" si="58"/>
        <v>220800</v>
      </c>
      <c r="R1237" s="7">
        <f t="shared" si="59"/>
        <v>2428800</v>
      </c>
      <c r="S1237" s="23" t="s">
        <v>4675</v>
      </c>
      <c r="T1237" s="23"/>
      <c r="U1237" s="23"/>
      <c r="V1237" s="23"/>
      <c r="W1237" s="74"/>
    </row>
    <row r="1238" spans="1:23" x14ac:dyDescent="0.25">
      <c r="A1238" s="81">
        <v>45303</v>
      </c>
      <c r="B1238" s="6" t="s">
        <v>2710</v>
      </c>
      <c r="C1238" s="100" t="s">
        <v>5534</v>
      </c>
      <c r="D1238" s="21" t="s">
        <v>4555</v>
      </c>
      <c r="E1238" s="23" t="s">
        <v>2555</v>
      </c>
      <c r="F1238" s="27" t="str">
        <f>IF(E1238="","",INDEX(DM_HANG_HOA!B:B,MATCH(E1238,DM_HANG_HOA!A:A,0)))</f>
        <v>Giáp buộc đầu sứ đơn composite PTT1202-F, đường kính cáp 18,5 ÷ 23,4mm (35-50mm2)</v>
      </c>
      <c r="G1238" s="26" t="s">
        <v>5263</v>
      </c>
      <c r="H1238" s="27" t="str">
        <f>IF(G1238="","",INDEX(DM_DOI_TUONG!C:C,MATCH(G1238,DM_DOI_TUONG!B:B,0)))</f>
        <v>Công Ty TNHH TM XD Điện Đại Quang Phát</v>
      </c>
      <c r="I1238" s="69" t="str">
        <f>IFERROR(INDEX(DM_NGHIEP_VU!D:D,MATCH(J1238&amp;K1238,DM_NGHIEP_VU!G:G,0)),"")</f>
        <v>Xuất kho - xuất bán ghi nhận doanh thu</v>
      </c>
      <c r="J1238" s="29" t="s">
        <v>4492</v>
      </c>
      <c r="K1238" s="29" t="s">
        <v>4977</v>
      </c>
      <c r="L1238" s="26">
        <v>45</v>
      </c>
      <c r="M1238" s="26" t="s">
        <v>4547</v>
      </c>
      <c r="N1238" s="26">
        <v>39400</v>
      </c>
      <c r="O1238" s="7">
        <f t="shared" si="57"/>
        <v>1773000</v>
      </c>
      <c r="P1238" s="52">
        <v>0.08</v>
      </c>
      <c r="Q1238" s="7">
        <f t="shared" si="58"/>
        <v>141840</v>
      </c>
      <c r="R1238" s="7">
        <f t="shared" si="59"/>
        <v>1914840</v>
      </c>
      <c r="S1238" s="23" t="s">
        <v>4676</v>
      </c>
      <c r="T1238" s="23"/>
      <c r="U1238" s="23"/>
      <c r="V1238" s="23"/>
      <c r="W1238" s="74"/>
    </row>
    <row r="1239" spans="1:23" x14ac:dyDescent="0.25">
      <c r="A1239" s="81">
        <v>45303</v>
      </c>
      <c r="B1239" s="6" t="s">
        <v>2710</v>
      </c>
      <c r="C1239" s="100" t="s">
        <v>5535</v>
      </c>
      <c r="D1239" s="21" t="s">
        <v>4555</v>
      </c>
      <c r="E1239" s="23" t="s">
        <v>76</v>
      </c>
      <c r="F1239" s="27" t="str">
        <f>IF(E1239="","",INDEX(DM_HANG_HOA!B:B,MATCH(E1239,DM_HANG_HOA!A:A,0)))</f>
        <v>LBFCO 100A - 27KV-150KV BIL - Polymer (không bass)</v>
      </c>
      <c r="G1239" s="26" t="s">
        <v>5259</v>
      </c>
      <c r="H1239" s="27" t="str">
        <f>IF(G1239="","",INDEX(DM_DOI_TUONG!C:C,MATCH(G1239,DM_DOI_TUONG!B:B,0)))</f>
        <v>Công Ty TNHH Thương Mại Xây Dựng Điện Hồng Phúc</v>
      </c>
      <c r="I1239" s="69" t="str">
        <f>IFERROR(INDEX(DM_NGHIEP_VU!D:D,MATCH(J1239&amp;K1239,DM_NGHIEP_VU!G:G,0)),"")</f>
        <v>Xuất kho - xuất bán ghi nhận doanh thu</v>
      </c>
      <c r="J1239" s="29" t="s">
        <v>4492</v>
      </c>
      <c r="K1239" s="29" t="s">
        <v>4977</v>
      </c>
      <c r="L1239" s="26">
        <v>3</v>
      </c>
      <c r="M1239" s="26" t="s">
        <v>4547</v>
      </c>
      <c r="N1239" s="26">
        <v>1909200</v>
      </c>
      <c r="O1239" s="7">
        <f t="shared" si="57"/>
        <v>5727600</v>
      </c>
      <c r="P1239" s="52">
        <v>0.08</v>
      </c>
      <c r="Q1239" s="7">
        <f t="shared" si="58"/>
        <v>458208</v>
      </c>
      <c r="R1239" s="7">
        <f t="shared" si="59"/>
        <v>6185808</v>
      </c>
      <c r="S1239" s="23" t="s">
        <v>4677</v>
      </c>
      <c r="T1239" s="23"/>
      <c r="U1239" s="23"/>
      <c r="V1239" s="23"/>
      <c r="W1239" s="74"/>
    </row>
    <row r="1240" spans="1:23" x14ac:dyDescent="0.25">
      <c r="A1240" s="81">
        <v>45303</v>
      </c>
      <c r="B1240" s="6" t="s">
        <v>2710</v>
      </c>
      <c r="C1240" s="100" t="s">
        <v>5535</v>
      </c>
      <c r="D1240" s="21" t="s">
        <v>4555</v>
      </c>
      <c r="E1240" s="23" t="s">
        <v>78</v>
      </c>
      <c r="F1240" s="27" t="str">
        <f>IF(E1240="","",INDEX(DM_HANG_HOA!B:B,MATCH(E1240,DM_HANG_HOA!A:A,0)))</f>
        <v>Bass FCO</v>
      </c>
      <c r="G1240" s="26" t="s">
        <v>5259</v>
      </c>
      <c r="H1240" s="27" t="str">
        <f>IF(G1240="","",INDEX(DM_DOI_TUONG!C:C,MATCH(G1240,DM_DOI_TUONG!B:B,0)))</f>
        <v>Công Ty TNHH Thương Mại Xây Dựng Điện Hồng Phúc</v>
      </c>
      <c r="I1240" s="69" t="str">
        <f>IFERROR(INDEX(DM_NGHIEP_VU!D:D,MATCH(J1240&amp;K1240,DM_NGHIEP_VU!G:G,0)),"")</f>
        <v>Xuất kho - xuất bán ghi nhận doanh thu</v>
      </c>
      <c r="J1240" s="29" t="s">
        <v>4492</v>
      </c>
      <c r="K1240" s="29" t="s">
        <v>4977</v>
      </c>
      <c r="L1240" s="26">
        <v>3</v>
      </c>
      <c r="M1240" s="26" t="s">
        <v>4547</v>
      </c>
      <c r="N1240" s="26">
        <v>77400</v>
      </c>
      <c r="O1240" s="7">
        <f t="shared" si="57"/>
        <v>232200</v>
      </c>
      <c r="P1240" s="52">
        <v>0.08</v>
      </c>
      <c r="Q1240" s="7">
        <f t="shared" si="58"/>
        <v>18576</v>
      </c>
      <c r="R1240" s="7">
        <f t="shared" si="59"/>
        <v>250776</v>
      </c>
      <c r="S1240" s="23" t="s">
        <v>4677</v>
      </c>
      <c r="T1240" s="23"/>
      <c r="U1240" s="23"/>
      <c r="V1240" s="23"/>
      <c r="W1240" s="74"/>
    </row>
    <row r="1241" spans="1:23" x14ac:dyDescent="0.25">
      <c r="A1241" s="81">
        <v>45303</v>
      </c>
      <c r="B1241" s="6" t="s">
        <v>2710</v>
      </c>
      <c r="C1241" s="100" t="s">
        <v>5536</v>
      </c>
      <c r="D1241" s="21" t="s">
        <v>4555</v>
      </c>
      <c r="E1241" s="23" t="s">
        <v>72</v>
      </c>
      <c r="F1241" s="27" t="str">
        <f>IF(E1241="","",INDEX(DM_HANG_HOA!B:B,MATCH(E1241,DM_HANG_HOA!A:A,0)))</f>
        <v>FCO 100A - 27KV - 150KV BIL - Polymer (không bass)</v>
      </c>
      <c r="G1241" s="26" t="s">
        <v>5259</v>
      </c>
      <c r="H1241" s="27" t="str">
        <f>IF(G1241="","",INDEX(DM_DOI_TUONG!C:C,MATCH(G1241,DM_DOI_TUONG!B:B,0)))</f>
        <v>Công Ty TNHH Thương Mại Xây Dựng Điện Hồng Phúc</v>
      </c>
      <c r="I1241" s="69" t="str">
        <f>IFERROR(INDEX(DM_NGHIEP_VU!D:D,MATCH(J1241&amp;K1241,DM_NGHIEP_VU!G:G,0)),"")</f>
        <v>Xuất kho - xuất bán ghi nhận doanh thu</v>
      </c>
      <c r="J1241" s="29" t="s">
        <v>4492</v>
      </c>
      <c r="K1241" s="29" t="s">
        <v>4977</v>
      </c>
      <c r="L1241" s="26">
        <v>6</v>
      </c>
      <c r="M1241" s="26" t="s">
        <v>4547</v>
      </c>
      <c r="N1241" s="26">
        <v>1407800</v>
      </c>
      <c r="O1241" s="7">
        <f t="shared" si="57"/>
        <v>8446800</v>
      </c>
      <c r="P1241" s="52">
        <v>0.08</v>
      </c>
      <c r="Q1241" s="7">
        <f t="shared" si="58"/>
        <v>675744</v>
      </c>
      <c r="R1241" s="7">
        <f t="shared" si="59"/>
        <v>9122544</v>
      </c>
      <c r="S1241" s="23" t="s">
        <v>4678</v>
      </c>
      <c r="T1241" s="23"/>
      <c r="U1241" s="23"/>
      <c r="V1241" s="23"/>
      <c r="W1241" s="74"/>
    </row>
    <row r="1242" spans="1:23" x14ac:dyDescent="0.25">
      <c r="A1242" s="81">
        <v>45303</v>
      </c>
      <c r="B1242" s="6" t="s">
        <v>2710</v>
      </c>
      <c r="C1242" s="100" t="s">
        <v>5536</v>
      </c>
      <c r="D1242" s="21" t="s">
        <v>4555</v>
      </c>
      <c r="E1242" s="23" t="s">
        <v>78</v>
      </c>
      <c r="F1242" s="27" t="str">
        <f>IF(E1242="","",INDEX(DM_HANG_HOA!B:B,MATCH(E1242,DM_HANG_HOA!A:A,0)))</f>
        <v>Bass FCO</v>
      </c>
      <c r="G1242" s="26" t="s">
        <v>5259</v>
      </c>
      <c r="H1242" s="27" t="str">
        <f>IF(G1242="","",INDEX(DM_DOI_TUONG!C:C,MATCH(G1242,DM_DOI_TUONG!B:B,0)))</f>
        <v>Công Ty TNHH Thương Mại Xây Dựng Điện Hồng Phúc</v>
      </c>
      <c r="I1242" s="69" t="str">
        <f>IFERROR(INDEX(DM_NGHIEP_VU!D:D,MATCH(J1242&amp;K1242,DM_NGHIEP_VU!G:G,0)),"")</f>
        <v>Xuất kho - xuất bán ghi nhận doanh thu</v>
      </c>
      <c r="J1242" s="29" t="s">
        <v>4492</v>
      </c>
      <c r="K1242" s="29" t="s">
        <v>4977</v>
      </c>
      <c r="L1242" s="26">
        <v>6</v>
      </c>
      <c r="M1242" s="26" t="s">
        <v>4547</v>
      </c>
      <c r="N1242" s="26">
        <v>77400</v>
      </c>
      <c r="O1242" s="7">
        <f t="shared" si="57"/>
        <v>464400</v>
      </c>
      <c r="P1242" s="52">
        <v>0.08</v>
      </c>
      <c r="Q1242" s="7">
        <f t="shared" si="58"/>
        <v>37152</v>
      </c>
      <c r="R1242" s="7">
        <f t="shared" si="59"/>
        <v>501552</v>
      </c>
      <c r="S1242" s="23" t="s">
        <v>4678</v>
      </c>
      <c r="T1242" s="23"/>
      <c r="U1242" s="23"/>
      <c r="V1242" s="23"/>
      <c r="W1242" s="74"/>
    </row>
    <row r="1243" spans="1:23" x14ac:dyDescent="0.25">
      <c r="A1243" s="81">
        <v>45303</v>
      </c>
      <c r="B1243" s="6" t="s">
        <v>2710</v>
      </c>
      <c r="C1243" s="100" t="s">
        <v>5537</v>
      </c>
      <c r="D1243" s="21" t="s">
        <v>4555</v>
      </c>
      <c r="E1243" s="23" t="s">
        <v>199</v>
      </c>
      <c r="F1243" s="27" t="str">
        <f>IF(E1243="","",INDEX(DM_HANG_HOA!B:B,MATCH(E1243,DM_HANG_HOA!A:A,0)))</f>
        <v>Pin post/Line post 24Kv- 680, Polymer có kẹp (không ty)</v>
      </c>
      <c r="G1243" s="26" t="s">
        <v>5257</v>
      </c>
      <c r="H1243" s="27" t="str">
        <f>IF(G1243="","",INDEX(DM_DOI_TUONG!C:C,MATCH(G1243,DM_DOI_TUONG!B:B,0)))</f>
        <v>Công Ty TNHH Thương Mại Xây Dựng Điện Phan An</v>
      </c>
      <c r="I1243" s="69" t="str">
        <f>IFERROR(INDEX(DM_NGHIEP_VU!D:D,MATCH(J1243&amp;K1243,DM_NGHIEP_VU!G:G,0)),"")</f>
        <v>Xuất kho - xuất bán ghi nhận doanh thu</v>
      </c>
      <c r="J1243" s="29" t="s">
        <v>4492</v>
      </c>
      <c r="K1243" s="29" t="s">
        <v>4977</v>
      </c>
      <c r="L1243" s="26">
        <v>20</v>
      </c>
      <c r="M1243" s="26" t="s">
        <v>4547</v>
      </c>
      <c r="N1243" s="26">
        <v>333600</v>
      </c>
      <c r="O1243" s="7">
        <f t="shared" si="57"/>
        <v>6672000</v>
      </c>
      <c r="P1243" s="52">
        <v>0.08</v>
      </c>
      <c r="Q1243" s="7">
        <f t="shared" si="58"/>
        <v>533760</v>
      </c>
      <c r="R1243" s="7">
        <f t="shared" si="59"/>
        <v>7205760</v>
      </c>
      <c r="S1243" s="23" t="s">
        <v>4679</v>
      </c>
      <c r="T1243" s="23"/>
      <c r="U1243" s="23"/>
      <c r="V1243" s="23"/>
      <c r="W1243" s="74"/>
    </row>
    <row r="1244" spans="1:23" x14ac:dyDescent="0.25">
      <c r="A1244" s="81">
        <v>45303</v>
      </c>
      <c r="B1244" s="6" t="s">
        <v>2710</v>
      </c>
      <c r="C1244" s="100" t="s">
        <v>5538</v>
      </c>
      <c r="D1244" s="21" t="s">
        <v>4555</v>
      </c>
      <c r="E1244" s="23" t="s">
        <v>203</v>
      </c>
      <c r="F1244" s="27" t="str">
        <f>IF(E1244="","",INDEX(DM_HANG_HOA!B:B,MATCH(E1244,DM_HANG_HOA!A:A,0)))</f>
        <v>Ty Pin post/Line post 24Kv- 35Kv, M20 dài 180mm</v>
      </c>
      <c r="G1244" s="26" t="s">
        <v>5257</v>
      </c>
      <c r="H1244" s="27" t="str">
        <f>IF(G1244="","",INDEX(DM_DOI_TUONG!C:C,MATCH(G1244,DM_DOI_TUONG!B:B,0)))</f>
        <v>Công Ty TNHH Thương Mại Xây Dựng Điện Phan An</v>
      </c>
      <c r="I1244" s="69" t="str">
        <f>IFERROR(INDEX(DM_NGHIEP_VU!D:D,MATCH(J1244&amp;K1244,DM_NGHIEP_VU!G:G,0)),"")</f>
        <v>Xuất kho - xuất bán ghi nhận doanh thu</v>
      </c>
      <c r="J1244" s="29" t="s">
        <v>4492</v>
      </c>
      <c r="K1244" s="29" t="s">
        <v>4977</v>
      </c>
      <c r="L1244" s="26">
        <v>20</v>
      </c>
      <c r="M1244" s="26" t="s">
        <v>4547</v>
      </c>
      <c r="N1244" s="26">
        <v>51800</v>
      </c>
      <c r="O1244" s="7">
        <f t="shared" si="57"/>
        <v>1036000</v>
      </c>
      <c r="P1244" s="52">
        <v>0.1</v>
      </c>
      <c r="Q1244" s="7">
        <f t="shared" si="58"/>
        <v>103600</v>
      </c>
      <c r="R1244" s="7">
        <f t="shared" si="59"/>
        <v>1139600</v>
      </c>
      <c r="S1244" s="23" t="s">
        <v>4680</v>
      </c>
      <c r="T1244" s="23"/>
      <c r="U1244" s="23"/>
      <c r="V1244" s="23"/>
      <c r="W1244" s="74"/>
    </row>
    <row r="1245" spans="1:23" x14ac:dyDescent="0.25">
      <c r="A1245" s="81">
        <v>45303</v>
      </c>
      <c r="B1245" s="6" t="s">
        <v>2710</v>
      </c>
      <c r="C1245" s="100" t="s">
        <v>5539</v>
      </c>
      <c r="D1245" s="21" t="s">
        <v>4555</v>
      </c>
      <c r="E1245" s="23" t="s">
        <v>72</v>
      </c>
      <c r="F1245" s="27" t="str">
        <f>IF(E1245="","",INDEX(DM_HANG_HOA!B:B,MATCH(E1245,DM_HANG_HOA!A:A,0)))</f>
        <v>FCO 100A - 27KV - 150KV BIL - Polymer (không bass)</v>
      </c>
      <c r="G1245" s="26" t="s">
        <v>5245</v>
      </c>
      <c r="H1245" s="27" t="str">
        <f>IF(G1245="","",INDEX(DM_DOI_TUONG!C:C,MATCH(G1245,DM_DOI_TUONG!B:B,0)))</f>
        <v>Công Ty TNHH Sản Xuất Thương Mại  Điện Sài Gòn TTL</v>
      </c>
      <c r="I1245" s="69" t="str">
        <f>IFERROR(INDEX(DM_NGHIEP_VU!D:D,MATCH(J1245&amp;K1245,DM_NGHIEP_VU!G:G,0)),"")</f>
        <v>Xuất kho - xuất bán ghi nhận doanh thu</v>
      </c>
      <c r="J1245" s="29" t="s">
        <v>4492</v>
      </c>
      <c r="K1245" s="29" t="s">
        <v>4977</v>
      </c>
      <c r="L1245" s="26">
        <v>3</v>
      </c>
      <c r="M1245" s="26" t="s">
        <v>4547</v>
      </c>
      <c r="N1245" s="26">
        <v>1312700</v>
      </c>
      <c r="O1245" s="7">
        <f t="shared" si="57"/>
        <v>3938100</v>
      </c>
      <c r="P1245" s="52">
        <v>0.08</v>
      </c>
      <c r="Q1245" s="7">
        <f t="shared" si="58"/>
        <v>315048</v>
      </c>
      <c r="R1245" s="7">
        <f t="shared" si="59"/>
        <v>4253148</v>
      </c>
      <c r="S1245" s="23" t="s">
        <v>4681</v>
      </c>
      <c r="T1245" s="23"/>
      <c r="U1245" s="23"/>
      <c r="V1245" s="23"/>
      <c r="W1245" s="74"/>
    </row>
    <row r="1246" spans="1:23" x14ac:dyDescent="0.25">
      <c r="A1246" s="81">
        <v>45303</v>
      </c>
      <c r="B1246" s="6" t="s">
        <v>2710</v>
      </c>
      <c r="C1246" s="100" t="s">
        <v>5539</v>
      </c>
      <c r="D1246" s="21" t="s">
        <v>4555</v>
      </c>
      <c r="E1246" s="23" t="s">
        <v>78</v>
      </c>
      <c r="F1246" s="27" t="str">
        <f>IF(E1246="","",INDEX(DM_HANG_HOA!B:B,MATCH(E1246,DM_HANG_HOA!A:A,0)))</f>
        <v>Bass FCO</v>
      </c>
      <c r="G1246" s="26" t="s">
        <v>5245</v>
      </c>
      <c r="H1246" s="27" t="str">
        <f>IF(G1246="","",INDEX(DM_DOI_TUONG!C:C,MATCH(G1246,DM_DOI_TUONG!B:B,0)))</f>
        <v>Công Ty TNHH Sản Xuất Thương Mại  Điện Sài Gòn TTL</v>
      </c>
      <c r="I1246" s="69" t="str">
        <f>IFERROR(INDEX(DM_NGHIEP_VU!D:D,MATCH(J1246&amp;K1246,DM_NGHIEP_VU!G:G,0)),"")</f>
        <v>Xuất kho - xuất bán ghi nhận doanh thu</v>
      </c>
      <c r="J1246" s="29" t="s">
        <v>4492</v>
      </c>
      <c r="K1246" s="29" t="s">
        <v>4977</v>
      </c>
      <c r="L1246" s="26">
        <v>3</v>
      </c>
      <c r="M1246" s="26" t="s">
        <v>4547</v>
      </c>
      <c r="N1246" s="26">
        <v>72200</v>
      </c>
      <c r="O1246" s="7">
        <f t="shared" si="57"/>
        <v>216600</v>
      </c>
      <c r="P1246" s="52">
        <v>0.08</v>
      </c>
      <c r="Q1246" s="7">
        <f t="shared" si="58"/>
        <v>17328</v>
      </c>
      <c r="R1246" s="7">
        <f t="shared" si="59"/>
        <v>233928</v>
      </c>
      <c r="S1246" s="23" t="s">
        <v>4681</v>
      </c>
      <c r="T1246" s="23"/>
      <c r="U1246" s="23"/>
      <c r="V1246" s="23"/>
      <c r="W1246" s="74"/>
    </row>
    <row r="1247" spans="1:23" x14ac:dyDescent="0.25">
      <c r="A1247" s="81">
        <v>45303</v>
      </c>
      <c r="B1247" s="6" t="s">
        <v>2710</v>
      </c>
      <c r="C1247" s="100" t="s">
        <v>5539</v>
      </c>
      <c r="D1247" s="21" t="s">
        <v>4555</v>
      </c>
      <c r="E1247" s="23" t="s">
        <v>2579</v>
      </c>
      <c r="F1247" s="27" t="str">
        <f>IF(E1247="","",INDEX(DM_HANG_HOA!B:B,MATCH(E1247,DM_HANG_HOA!A:A,0)))</f>
        <v>Giáp buộc đầu sứ đôi composite PDLT 2175SC-C, đường kính cáp 18.5 - 23.4mm (35-50mm2), bán dẫn</v>
      </c>
      <c r="G1247" s="26" t="s">
        <v>5245</v>
      </c>
      <c r="H1247" s="27" t="str">
        <f>IF(G1247="","",INDEX(DM_DOI_TUONG!C:C,MATCH(G1247,DM_DOI_TUONG!B:B,0)))</f>
        <v>Công Ty TNHH Sản Xuất Thương Mại  Điện Sài Gòn TTL</v>
      </c>
      <c r="I1247" s="69" t="str">
        <f>IFERROR(INDEX(DM_NGHIEP_VU!D:D,MATCH(J1247&amp;K1247,DM_NGHIEP_VU!G:G,0)),"")</f>
        <v>Xuất kho - xuất bán ghi nhận doanh thu</v>
      </c>
      <c r="J1247" s="29" t="s">
        <v>4492</v>
      </c>
      <c r="K1247" s="29" t="s">
        <v>4977</v>
      </c>
      <c r="L1247" s="26">
        <v>6</v>
      </c>
      <c r="M1247" s="26" t="s">
        <v>4547</v>
      </c>
      <c r="N1247" s="26">
        <v>102800</v>
      </c>
      <c r="O1247" s="7">
        <f t="shared" si="57"/>
        <v>616800</v>
      </c>
      <c r="P1247" s="52">
        <v>0.08</v>
      </c>
      <c r="Q1247" s="7">
        <f t="shared" si="58"/>
        <v>49344</v>
      </c>
      <c r="R1247" s="7">
        <f t="shared" si="59"/>
        <v>666144</v>
      </c>
      <c r="S1247" s="23" t="s">
        <v>4681</v>
      </c>
      <c r="T1247" s="23"/>
      <c r="U1247" s="23"/>
      <c r="V1247" s="23"/>
      <c r="W1247" s="74"/>
    </row>
    <row r="1248" spans="1:23" x14ac:dyDescent="0.25">
      <c r="A1248" s="81">
        <v>45303</v>
      </c>
      <c r="B1248" s="6" t="s">
        <v>2710</v>
      </c>
      <c r="C1248" s="100" t="s">
        <v>5540</v>
      </c>
      <c r="D1248" s="21" t="s">
        <v>4555</v>
      </c>
      <c r="E1248" s="23" t="s">
        <v>1215</v>
      </c>
      <c r="F1248" s="27" t="str">
        <f>IF(E1248="","",INDEX(DM_HANG_HOA!B:B,MATCH(E1248,DM_HANG_HOA!A:A,0)))</f>
        <v>Nối ép đồng nhôm WR-279</v>
      </c>
      <c r="G1248" s="26" t="s">
        <v>5261</v>
      </c>
      <c r="H1248" s="27" t="str">
        <f>IF(G1248="","",INDEX(DM_DOI_TUONG!C:C,MATCH(G1248,DM_DOI_TUONG!B:B,0)))</f>
        <v>Công Ty TNHH Thiết Bị Điện Minh Toàn</v>
      </c>
      <c r="I1248" s="69" t="str">
        <f>IFERROR(INDEX(DM_NGHIEP_VU!D:D,MATCH(J1248&amp;K1248,DM_NGHIEP_VU!G:G,0)),"")</f>
        <v>Xuất kho - xuất bán ghi nhận doanh thu</v>
      </c>
      <c r="J1248" s="29" t="s">
        <v>4492</v>
      </c>
      <c r="K1248" s="29" t="s">
        <v>4977</v>
      </c>
      <c r="L1248" s="26">
        <v>100</v>
      </c>
      <c r="M1248" s="26" t="s">
        <v>4547</v>
      </c>
      <c r="N1248" s="26">
        <v>14500</v>
      </c>
      <c r="O1248" s="7">
        <f t="shared" si="57"/>
        <v>1450000</v>
      </c>
      <c r="P1248" s="52">
        <v>0.1</v>
      </c>
      <c r="Q1248" s="7">
        <f t="shared" si="58"/>
        <v>145000</v>
      </c>
      <c r="R1248" s="7">
        <f t="shared" si="59"/>
        <v>1595000</v>
      </c>
      <c r="S1248" s="23" t="s">
        <v>4682</v>
      </c>
      <c r="T1248" s="23"/>
      <c r="U1248" s="23"/>
      <c r="V1248" s="23"/>
      <c r="W1248" s="74"/>
    </row>
    <row r="1249" spans="1:23" x14ac:dyDescent="0.25">
      <c r="A1249" s="81">
        <v>45304</v>
      </c>
      <c r="B1249" s="6" t="s">
        <v>2710</v>
      </c>
      <c r="C1249" s="100" t="s">
        <v>5541</v>
      </c>
      <c r="D1249" s="21" t="s">
        <v>4555</v>
      </c>
      <c r="E1249" s="23" t="s">
        <v>1344</v>
      </c>
      <c r="F1249" s="27" t="str">
        <f>IF(E1249="","",INDEX(DM_HANG_HOA!B:B,MATCH(E1249,DM_HANG_HOA!A:A,0)))</f>
        <v>Hotline 2/0</v>
      </c>
      <c r="G1249" s="26" t="s">
        <v>5245</v>
      </c>
      <c r="H1249" s="27" t="str">
        <f>IF(G1249="","",INDEX(DM_DOI_TUONG!C:C,MATCH(G1249,DM_DOI_TUONG!B:B,0)))</f>
        <v>Công Ty TNHH Sản Xuất Thương Mại  Điện Sài Gòn TTL</v>
      </c>
      <c r="I1249" s="69" t="str">
        <f>IFERROR(INDEX(DM_NGHIEP_VU!D:D,MATCH(J1249&amp;K1249,DM_NGHIEP_VU!G:G,0)),"")</f>
        <v>Xuất kho - xuất bán ghi nhận doanh thu</v>
      </c>
      <c r="J1249" s="29" t="s">
        <v>4492</v>
      </c>
      <c r="K1249" s="29" t="s">
        <v>4977</v>
      </c>
      <c r="L1249" s="26">
        <v>33</v>
      </c>
      <c r="M1249" s="26" t="s">
        <v>4547</v>
      </c>
      <c r="N1249" s="26">
        <v>115400</v>
      </c>
      <c r="O1249" s="7">
        <f t="shared" si="57"/>
        <v>3808200</v>
      </c>
      <c r="P1249" s="52">
        <v>0.1</v>
      </c>
      <c r="Q1249" s="7">
        <f t="shared" si="58"/>
        <v>380820</v>
      </c>
      <c r="R1249" s="7">
        <f t="shared" si="59"/>
        <v>4189020</v>
      </c>
      <c r="S1249" s="23" t="s">
        <v>4683</v>
      </c>
      <c r="T1249" s="23"/>
      <c r="U1249" s="23"/>
      <c r="V1249" s="23"/>
      <c r="W1249" s="74"/>
    </row>
    <row r="1250" spans="1:23" x14ac:dyDescent="0.25">
      <c r="A1250" s="81">
        <v>45304</v>
      </c>
      <c r="B1250" s="6" t="s">
        <v>2710</v>
      </c>
      <c r="C1250" s="100" t="s">
        <v>5541</v>
      </c>
      <c r="D1250" s="21" t="s">
        <v>4555</v>
      </c>
      <c r="E1250" s="23" t="s">
        <v>1338</v>
      </c>
      <c r="F1250" s="27" t="str">
        <f>IF(E1250="","",INDEX(DM_HANG_HOA!B:B,MATCH(E1250,DM_HANG_HOA!A:A,0)))</f>
        <v>Kẹp quai dạng ép 95-120</v>
      </c>
      <c r="G1250" s="26" t="s">
        <v>5245</v>
      </c>
      <c r="H1250" s="27" t="str">
        <f>IF(G1250="","",INDEX(DM_DOI_TUONG!C:C,MATCH(G1250,DM_DOI_TUONG!B:B,0)))</f>
        <v>Công Ty TNHH Sản Xuất Thương Mại  Điện Sài Gòn TTL</v>
      </c>
      <c r="I1250" s="69" t="str">
        <f>IFERROR(INDEX(DM_NGHIEP_VU!D:D,MATCH(J1250&amp;K1250,DM_NGHIEP_VU!G:G,0)),"")</f>
        <v>Xuất kho - xuất bán ghi nhận doanh thu</v>
      </c>
      <c r="J1250" s="29" t="s">
        <v>4492</v>
      </c>
      <c r="K1250" s="29" t="s">
        <v>4977</v>
      </c>
      <c r="L1250" s="26">
        <v>23</v>
      </c>
      <c r="M1250" s="26" t="s">
        <v>4547</v>
      </c>
      <c r="N1250" s="26">
        <v>139400</v>
      </c>
      <c r="O1250" s="7">
        <f t="shared" si="57"/>
        <v>3206200</v>
      </c>
      <c r="P1250" s="52">
        <v>0.1</v>
      </c>
      <c r="Q1250" s="7">
        <f t="shared" si="58"/>
        <v>320620</v>
      </c>
      <c r="R1250" s="7">
        <f t="shared" si="59"/>
        <v>3526820</v>
      </c>
      <c r="S1250" s="23" t="s">
        <v>4683</v>
      </c>
      <c r="T1250" s="23"/>
      <c r="U1250" s="23"/>
      <c r="V1250" s="23"/>
      <c r="W1250" s="74"/>
    </row>
    <row r="1251" spans="1:23" x14ac:dyDescent="0.25">
      <c r="A1251" s="81">
        <v>45304</v>
      </c>
      <c r="B1251" s="6" t="s">
        <v>2710</v>
      </c>
      <c r="C1251" s="100" t="s">
        <v>5541</v>
      </c>
      <c r="D1251" s="21" t="s">
        <v>4555</v>
      </c>
      <c r="E1251" s="23" t="s">
        <v>1340</v>
      </c>
      <c r="F1251" s="27" t="str">
        <f>IF(E1251="","",INDEX(DM_HANG_HOA!B:B,MATCH(E1251,DM_HANG_HOA!A:A,0)))</f>
        <v>Kẹp quai dạng ép 150-240</v>
      </c>
      <c r="G1251" s="26" t="s">
        <v>5245</v>
      </c>
      <c r="H1251" s="27" t="str">
        <f>IF(G1251="","",INDEX(DM_DOI_TUONG!C:C,MATCH(G1251,DM_DOI_TUONG!B:B,0)))</f>
        <v>Công Ty TNHH Sản Xuất Thương Mại  Điện Sài Gòn TTL</v>
      </c>
      <c r="I1251" s="69" t="str">
        <f>IFERROR(INDEX(DM_NGHIEP_VU!D:D,MATCH(J1251&amp;K1251,DM_NGHIEP_VU!G:G,0)),"")</f>
        <v>Xuất kho - xuất bán ghi nhận doanh thu</v>
      </c>
      <c r="J1251" s="29" t="s">
        <v>4492</v>
      </c>
      <c r="K1251" s="29" t="s">
        <v>4977</v>
      </c>
      <c r="L1251" s="26">
        <v>10</v>
      </c>
      <c r="M1251" s="26" t="s">
        <v>4547</v>
      </c>
      <c r="N1251" s="26">
        <v>142000</v>
      </c>
      <c r="O1251" s="7">
        <f t="shared" si="57"/>
        <v>1420000</v>
      </c>
      <c r="P1251" s="52">
        <v>0.1</v>
      </c>
      <c r="Q1251" s="7">
        <f t="shared" si="58"/>
        <v>142000</v>
      </c>
      <c r="R1251" s="7">
        <f t="shared" si="59"/>
        <v>1562000</v>
      </c>
      <c r="S1251" s="23" t="s">
        <v>4683</v>
      </c>
      <c r="T1251" s="23"/>
      <c r="U1251" s="23"/>
      <c r="V1251" s="23"/>
      <c r="W1251" s="74"/>
    </row>
    <row r="1252" spans="1:23" x14ac:dyDescent="0.25">
      <c r="A1252" s="81">
        <v>45304</v>
      </c>
      <c r="B1252" s="6" t="s">
        <v>2710</v>
      </c>
      <c r="C1252" s="100" t="s">
        <v>5542</v>
      </c>
      <c r="D1252" s="21" t="s">
        <v>4555</v>
      </c>
      <c r="E1252" s="23" t="s">
        <v>553</v>
      </c>
      <c r="F1252" s="27" t="str">
        <f>IF(E1252="","",INDEX(DM_HANG_HOA!B:B,MATCH(E1252,DM_HANG_HOA!A:A,0)))</f>
        <v>Nối bọc  IPC 70-95, Vỏ cách điện dầy 1-3mm,  16 - 70 / 35 - 95, 1 boulon M10 nhựa</v>
      </c>
      <c r="G1252" s="26" t="s">
        <v>5256</v>
      </c>
      <c r="H1252" s="27" t="str">
        <f>IF(G1252="","",INDEX(DM_DOI_TUONG!C:C,MATCH(G1252,DM_DOI_TUONG!B:B,0)))</f>
        <v>Cửa Hàng Trường Giang</v>
      </c>
      <c r="I1252" s="69" t="str">
        <f>IFERROR(INDEX(DM_NGHIEP_VU!D:D,MATCH(J1252&amp;K1252,DM_NGHIEP_VU!G:G,0)),"")</f>
        <v>Xuất kho - xuất bán ghi nhận doanh thu</v>
      </c>
      <c r="J1252" s="29" t="s">
        <v>4492</v>
      </c>
      <c r="K1252" s="29" t="s">
        <v>4977</v>
      </c>
      <c r="L1252" s="26">
        <v>500</v>
      </c>
      <c r="M1252" s="26" t="s">
        <v>4547</v>
      </c>
      <c r="N1252" s="26">
        <v>40353</v>
      </c>
      <c r="O1252" s="7">
        <f t="shared" si="57"/>
        <v>20176500</v>
      </c>
      <c r="P1252" s="52">
        <v>0.08</v>
      </c>
      <c r="Q1252" s="7">
        <f t="shared" si="58"/>
        <v>1614120</v>
      </c>
      <c r="R1252" s="7">
        <f t="shared" si="59"/>
        <v>21790620</v>
      </c>
      <c r="S1252" s="23" t="s">
        <v>4684</v>
      </c>
      <c r="T1252" s="23"/>
      <c r="U1252" s="23"/>
      <c r="V1252" s="23"/>
      <c r="W1252" s="74"/>
    </row>
    <row r="1253" spans="1:23" x14ac:dyDescent="0.25">
      <c r="A1253" s="81">
        <v>45304</v>
      </c>
      <c r="B1253" s="6" t="s">
        <v>2710</v>
      </c>
      <c r="C1253" s="100" t="s">
        <v>5543</v>
      </c>
      <c r="D1253" s="21" t="s">
        <v>4555</v>
      </c>
      <c r="E1253" s="23" t="s">
        <v>1225</v>
      </c>
      <c r="F1253" s="27" t="str">
        <f>IF(E1253="","",INDEX(DM_HANG_HOA!B:B,MATCH(E1253,DM_HANG_HOA!A:A,0)))</f>
        <v>Nối ép đồng nhôm WR-835</v>
      </c>
      <c r="G1253" s="26" t="s">
        <v>5254</v>
      </c>
      <c r="H1253" s="27" t="str">
        <f>IF(G1253="","",INDEX(DM_DOI_TUONG!C:C,MATCH(G1253,DM_DOI_TUONG!B:B,0)))</f>
        <v>Công Ty Trách Nhiệm Hữu Hạn Tâm Tiến</v>
      </c>
      <c r="I1253" s="69" t="str">
        <f>IFERROR(INDEX(DM_NGHIEP_VU!D:D,MATCH(J1253&amp;K1253,DM_NGHIEP_VU!G:G,0)),"")</f>
        <v>Xuất kho - xuất bán ghi nhận doanh thu</v>
      </c>
      <c r="J1253" s="29" t="s">
        <v>4492</v>
      </c>
      <c r="K1253" s="29" t="s">
        <v>4977</v>
      </c>
      <c r="L1253" s="26">
        <v>75</v>
      </c>
      <c r="M1253" s="26" t="s">
        <v>4547</v>
      </c>
      <c r="N1253" s="26">
        <v>30000</v>
      </c>
      <c r="O1253" s="7">
        <f t="shared" ref="O1253:O1316" si="60">+L1253*N1253</f>
        <v>2250000</v>
      </c>
      <c r="P1253" s="52">
        <v>0.1</v>
      </c>
      <c r="Q1253" s="7">
        <f t="shared" ref="Q1253:Q1316" si="61">+O1253*P1253</f>
        <v>225000</v>
      </c>
      <c r="R1253" s="7">
        <f t="shared" ref="R1253:R1316" si="62">+O1253+Q1253</f>
        <v>2475000</v>
      </c>
      <c r="S1253" s="23" t="s">
        <v>4685</v>
      </c>
      <c r="T1253" s="23"/>
      <c r="U1253" s="23"/>
      <c r="V1253" s="23"/>
      <c r="W1253" s="74"/>
    </row>
    <row r="1254" spans="1:23" x14ac:dyDescent="0.25">
      <c r="A1254" s="81">
        <v>45304</v>
      </c>
      <c r="B1254" s="6" t="s">
        <v>2710</v>
      </c>
      <c r="C1254" s="100" t="s">
        <v>5543</v>
      </c>
      <c r="D1254" s="21" t="s">
        <v>4555</v>
      </c>
      <c r="E1254" s="23" t="s">
        <v>1223</v>
      </c>
      <c r="F1254" s="27" t="str">
        <f>IF(E1254="","",INDEX(DM_HANG_HOA!B:B,MATCH(E1254,DM_HANG_HOA!A:A,0)))</f>
        <v>Nối ép đồng nhôm WR-815</v>
      </c>
      <c r="G1254" s="26" t="s">
        <v>5254</v>
      </c>
      <c r="H1254" s="27" t="str">
        <f>IF(G1254="","",INDEX(DM_DOI_TUONG!C:C,MATCH(G1254,DM_DOI_TUONG!B:B,0)))</f>
        <v>Công Ty Trách Nhiệm Hữu Hạn Tâm Tiến</v>
      </c>
      <c r="I1254" s="69" t="str">
        <f>IFERROR(INDEX(DM_NGHIEP_VU!D:D,MATCH(J1254&amp;K1254,DM_NGHIEP_VU!G:G,0)),"")</f>
        <v>Xuất kho - xuất bán ghi nhận doanh thu</v>
      </c>
      <c r="J1254" s="29" t="s">
        <v>4492</v>
      </c>
      <c r="K1254" s="29" t="s">
        <v>4977</v>
      </c>
      <c r="L1254" s="26">
        <v>100</v>
      </c>
      <c r="M1254" s="26" t="s">
        <v>4547</v>
      </c>
      <c r="N1254" s="26">
        <v>29200</v>
      </c>
      <c r="O1254" s="7">
        <f t="shared" si="60"/>
        <v>2920000</v>
      </c>
      <c r="P1254" s="52">
        <v>0.1</v>
      </c>
      <c r="Q1254" s="7">
        <f t="shared" si="61"/>
        <v>292000</v>
      </c>
      <c r="R1254" s="7">
        <f t="shared" si="62"/>
        <v>3212000</v>
      </c>
      <c r="S1254" s="23" t="s">
        <v>4685</v>
      </c>
      <c r="T1254" s="23"/>
      <c r="U1254" s="23"/>
      <c r="V1254" s="23"/>
      <c r="W1254" s="74"/>
    </row>
    <row r="1255" spans="1:23" x14ac:dyDescent="0.25">
      <c r="A1255" s="81">
        <v>45304</v>
      </c>
      <c r="B1255" s="6" t="s">
        <v>2710</v>
      </c>
      <c r="C1255" s="100" t="s">
        <v>5543</v>
      </c>
      <c r="D1255" s="21" t="s">
        <v>4555</v>
      </c>
      <c r="E1255" s="23" t="s">
        <v>1097</v>
      </c>
      <c r="F1255" s="27" t="str">
        <f>IF(E1255="","",INDEX(DM_HANG_HOA!B:B,MATCH(E1255,DM_HANG_HOA!A:A,0)))</f>
        <v>Cosse ép Cu-Al  50mm2-N-TA dài 64mm chiều dài ép dây 36mm</v>
      </c>
      <c r="G1255" s="26" t="s">
        <v>5254</v>
      </c>
      <c r="H1255" s="27" t="str">
        <f>IF(G1255="","",INDEX(DM_DOI_TUONG!C:C,MATCH(G1255,DM_DOI_TUONG!B:B,0)))</f>
        <v>Công Ty Trách Nhiệm Hữu Hạn Tâm Tiến</v>
      </c>
      <c r="I1255" s="69" t="str">
        <f>IFERROR(INDEX(DM_NGHIEP_VU!D:D,MATCH(J1255&amp;K1255,DM_NGHIEP_VU!G:G,0)),"")</f>
        <v>Xuất kho - xuất bán ghi nhận doanh thu</v>
      </c>
      <c r="J1255" s="29" t="s">
        <v>4492</v>
      </c>
      <c r="K1255" s="29" t="s">
        <v>4977</v>
      </c>
      <c r="L1255" s="26">
        <v>46</v>
      </c>
      <c r="M1255" s="26" t="s">
        <v>4547</v>
      </c>
      <c r="N1255" s="26">
        <v>25500</v>
      </c>
      <c r="O1255" s="7">
        <f t="shared" si="60"/>
        <v>1173000</v>
      </c>
      <c r="P1255" s="52">
        <v>0.1</v>
      </c>
      <c r="Q1255" s="7">
        <f t="shared" si="61"/>
        <v>117300</v>
      </c>
      <c r="R1255" s="7">
        <f t="shared" si="62"/>
        <v>1290300</v>
      </c>
      <c r="S1255" s="23" t="s">
        <v>4685</v>
      </c>
      <c r="T1255" s="23"/>
      <c r="U1255" s="23"/>
      <c r="V1255" s="23"/>
      <c r="W1255" s="74"/>
    </row>
    <row r="1256" spans="1:23" x14ac:dyDescent="0.25">
      <c r="A1256" s="81">
        <v>45306</v>
      </c>
      <c r="B1256" s="6" t="s">
        <v>2710</v>
      </c>
      <c r="C1256" s="100" t="s">
        <v>5544</v>
      </c>
      <c r="D1256" s="21" t="s">
        <v>4555</v>
      </c>
      <c r="E1256" s="23" t="s">
        <v>555</v>
      </c>
      <c r="F1256" s="27" t="str">
        <f>IF(E1256="","",INDEX(DM_HANG_HOA!B:B,MATCH(E1256,DM_HANG_HOA!A:A,0)))</f>
        <v xml:space="preserve">Nối bọc  IPC 120-120, Vỏ cách điện dầy 1-3mm,  70 - 120 /70 - 120, 2 boulon M8 nhựa </v>
      </c>
      <c r="G1256" s="26" t="s">
        <v>5245</v>
      </c>
      <c r="H1256" s="27" t="str">
        <f>IF(G1256="","",INDEX(DM_DOI_TUONG!C:C,MATCH(G1256,DM_DOI_TUONG!B:B,0)))</f>
        <v>Công Ty TNHH Sản Xuất Thương Mại  Điện Sài Gòn TTL</v>
      </c>
      <c r="I1256" s="69" t="str">
        <f>IFERROR(INDEX(DM_NGHIEP_VU!D:D,MATCH(J1256&amp;K1256,DM_NGHIEP_VU!G:G,0)),"")</f>
        <v>Xuất kho - xuất bán ghi nhận doanh thu</v>
      </c>
      <c r="J1256" s="29" t="s">
        <v>4492</v>
      </c>
      <c r="K1256" s="29" t="s">
        <v>4977</v>
      </c>
      <c r="L1256" s="26">
        <v>250</v>
      </c>
      <c r="M1256" s="26" t="s">
        <v>4547</v>
      </c>
      <c r="N1256" s="26">
        <v>63500</v>
      </c>
      <c r="O1256" s="7">
        <f t="shared" si="60"/>
        <v>15875000</v>
      </c>
      <c r="P1256" s="52">
        <v>0.08</v>
      </c>
      <c r="Q1256" s="7">
        <f t="shared" si="61"/>
        <v>1270000</v>
      </c>
      <c r="R1256" s="7">
        <f t="shared" si="62"/>
        <v>17145000</v>
      </c>
      <c r="S1256" s="23" t="s">
        <v>4686</v>
      </c>
      <c r="T1256" s="23"/>
      <c r="U1256" s="23"/>
      <c r="V1256" s="23"/>
      <c r="W1256" s="74"/>
    </row>
    <row r="1257" spans="1:23" x14ac:dyDescent="0.25">
      <c r="A1257" s="81">
        <v>45306</v>
      </c>
      <c r="B1257" s="6" t="s">
        <v>2710</v>
      </c>
      <c r="C1257" s="100" t="s">
        <v>5545</v>
      </c>
      <c r="D1257" s="21" t="s">
        <v>4555</v>
      </c>
      <c r="E1257" s="23" t="s">
        <v>2572</v>
      </c>
      <c r="F1257" s="27" t="str">
        <f>IF(E1257="","",INDEX(DM_HANG_HOA!B:B,MATCH(E1257,DM_HANG_HOA!A:A,0)))</f>
        <v>Giáp buộc cổ sứ đôi composite PDST2460-F, đường kính cáp 23,4 ÷ 27,9mm (70-95mm2)</v>
      </c>
      <c r="G1257" s="26" t="s">
        <v>5255</v>
      </c>
      <c r="H1257" s="27" t="str">
        <f>IF(G1257="","",INDEX(DM_DOI_TUONG!C:C,MATCH(G1257,DM_DOI_TUONG!B:B,0)))</f>
        <v>Công Ty Trách Nhiệm Hữu Hạn Thiết Bị Điện Quân Tấn</v>
      </c>
      <c r="I1257" s="69" t="str">
        <f>IFERROR(INDEX(DM_NGHIEP_VU!D:D,MATCH(J1257&amp;K1257,DM_NGHIEP_VU!G:G,0)),"")</f>
        <v>Xuất kho - xuất bán ghi nhận doanh thu</v>
      </c>
      <c r="J1257" s="29" t="s">
        <v>4492</v>
      </c>
      <c r="K1257" s="29" t="s">
        <v>4977</v>
      </c>
      <c r="L1257" s="26">
        <v>40</v>
      </c>
      <c r="M1257" s="26" t="s">
        <v>4547</v>
      </c>
      <c r="N1257" s="26">
        <v>94100</v>
      </c>
      <c r="O1257" s="7">
        <f t="shared" si="60"/>
        <v>3764000</v>
      </c>
      <c r="P1257" s="52">
        <v>0.08</v>
      </c>
      <c r="Q1257" s="7">
        <f t="shared" si="61"/>
        <v>301120</v>
      </c>
      <c r="R1257" s="7">
        <f t="shared" si="62"/>
        <v>4065120</v>
      </c>
      <c r="S1257" s="23" t="s">
        <v>4687</v>
      </c>
      <c r="T1257" s="23"/>
      <c r="U1257" s="23"/>
      <c r="V1257" s="23"/>
      <c r="W1257" s="74"/>
    </row>
    <row r="1258" spans="1:23" x14ac:dyDescent="0.25">
      <c r="A1258" s="81">
        <v>45306</v>
      </c>
      <c r="B1258" s="6" t="s">
        <v>2710</v>
      </c>
      <c r="C1258" s="100" t="s">
        <v>5546</v>
      </c>
      <c r="D1258" s="21" t="s">
        <v>4555</v>
      </c>
      <c r="E1258" s="23" t="s">
        <v>535</v>
      </c>
      <c r="F1258" s="27" t="str">
        <f>IF(E1258="","",INDEX(DM_HANG_HOA!B:B,MATCH(E1258,DM_HANG_HOA!A:A,0)))</f>
        <v>Kẹp ngừng ABC 4 x (50-95)mm2</v>
      </c>
      <c r="G1258" s="26" t="s">
        <v>5269</v>
      </c>
      <c r="H1258" s="27" t="str">
        <f>IF(G1258="","",INDEX(DM_DOI_TUONG!C:C,MATCH(G1258,DM_DOI_TUONG!B:B,0)))</f>
        <v>CÔNG TY TNHH THIẾT BỊ ĐIỆN QUỐC HƯNG</v>
      </c>
      <c r="I1258" s="69" t="str">
        <f>IFERROR(INDEX(DM_NGHIEP_VU!D:D,MATCH(J1258&amp;K1258,DM_NGHIEP_VU!G:G,0)),"")</f>
        <v>Xuất kho - xuất bán ghi nhận doanh thu</v>
      </c>
      <c r="J1258" s="29" t="s">
        <v>4492</v>
      </c>
      <c r="K1258" s="29" t="s">
        <v>4977</v>
      </c>
      <c r="L1258" s="26">
        <v>50</v>
      </c>
      <c r="M1258" s="26" t="s">
        <v>4547</v>
      </c>
      <c r="N1258" s="26">
        <v>47600</v>
      </c>
      <c r="O1258" s="7">
        <f t="shared" si="60"/>
        <v>2380000</v>
      </c>
      <c r="P1258" s="52">
        <v>0.1</v>
      </c>
      <c r="Q1258" s="7">
        <f t="shared" si="61"/>
        <v>238000</v>
      </c>
      <c r="R1258" s="7">
        <f t="shared" si="62"/>
        <v>2618000</v>
      </c>
      <c r="S1258" s="23" t="s">
        <v>4688</v>
      </c>
      <c r="T1258" s="23"/>
      <c r="U1258" s="23"/>
      <c r="V1258" s="23"/>
      <c r="W1258" s="74"/>
    </row>
    <row r="1259" spans="1:23" x14ac:dyDescent="0.25">
      <c r="A1259" s="81">
        <v>45306</v>
      </c>
      <c r="B1259" s="6" t="s">
        <v>2710</v>
      </c>
      <c r="C1259" s="100" t="s">
        <v>5547</v>
      </c>
      <c r="D1259" s="21" t="s">
        <v>4555</v>
      </c>
      <c r="E1259" s="23" t="s">
        <v>8</v>
      </c>
      <c r="F1259" s="27" t="str">
        <f>IF(E1259="","",INDEX(DM_HANG_HOA!B:B,MATCH(E1259,DM_HANG_HOA!A:A,0)))</f>
        <v>Fuselink 10K - Tuấn Ân</v>
      </c>
      <c r="G1259" s="26" t="s">
        <v>5245</v>
      </c>
      <c r="H1259" s="27" t="str">
        <f>IF(G1259="","",INDEX(DM_DOI_TUONG!C:C,MATCH(G1259,DM_DOI_TUONG!B:B,0)))</f>
        <v>Công Ty TNHH Sản Xuất Thương Mại  Điện Sài Gòn TTL</v>
      </c>
      <c r="I1259" s="69" t="str">
        <f>IFERROR(INDEX(DM_NGHIEP_VU!D:D,MATCH(J1259&amp;K1259,DM_NGHIEP_VU!G:G,0)),"")</f>
        <v>Xuất kho - xuất bán ghi nhận doanh thu</v>
      </c>
      <c r="J1259" s="29" t="s">
        <v>4492</v>
      </c>
      <c r="K1259" s="29" t="s">
        <v>4977</v>
      </c>
      <c r="L1259" s="26">
        <v>54</v>
      </c>
      <c r="M1259" s="26" t="s">
        <v>4547</v>
      </c>
      <c r="N1259" s="26">
        <v>31600</v>
      </c>
      <c r="O1259" s="7">
        <f t="shared" si="60"/>
        <v>1706400</v>
      </c>
      <c r="P1259" s="52">
        <v>0.08</v>
      </c>
      <c r="Q1259" s="7">
        <f t="shared" si="61"/>
        <v>136512</v>
      </c>
      <c r="R1259" s="7">
        <f t="shared" si="62"/>
        <v>1842912</v>
      </c>
      <c r="S1259" s="23" t="s">
        <v>4689</v>
      </c>
      <c r="T1259" s="23"/>
      <c r="U1259" s="23"/>
      <c r="V1259" s="23"/>
      <c r="W1259" s="74"/>
    </row>
    <row r="1260" spans="1:23" x14ac:dyDescent="0.25">
      <c r="A1260" s="81">
        <v>45306</v>
      </c>
      <c r="B1260" s="6" t="s">
        <v>2710</v>
      </c>
      <c r="C1260" s="100" t="s">
        <v>5547</v>
      </c>
      <c r="D1260" s="21" t="s">
        <v>4555</v>
      </c>
      <c r="E1260" s="23" t="s">
        <v>7</v>
      </c>
      <c r="F1260" s="27" t="str">
        <f>IF(E1260="","",INDEX(DM_HANG_HOA!B:B,MATCH(E1260,DM_HANG_HOA!A:A,0)))</f>
        <v>Fuselink 8K - Tuấn Ân</v>
      </c>
      <c r="G1260" s="26" t="s">
        <v>5245</v>
      </c>
      <c r="H1260" s="27" t="str">
        <f>IF(G1260="","",INDEX(DM_DOI_TUONG!C:C,MATCH(G1260,DM_DOI_TUONG!B:B,0)))</f>
        <v>Công Ty TNHH Sản Xuất Thương Mại  Điện Sài Gòn TTL</v>
      </c>
      <c r="I1260" s="69" t="str">
        <f>IFERROR(INDEX(DM_NGHIEP_VU!D:D,MATCH(J1260&amp;K1260,DM_NGHIEP_VU!G:G,0)),"")</f>
        <v>Xuất kho - xuất bán ghi nhận doanh thu</v>
      </c>
      <c r="J1260" s="29" t="s">
        <v>4492</v>
      </c>
      <c r="K1260" s="29" t="s">
        <v>4977</v>
      </c>
      <c r="L1260" s="26">
        <v>21</v>
      </c>
      <c r="M1260" s="26" t="s">
        <v>4547</v>
      </c>
      <c r="N1260" s="26">
        <v>30100</v>
      </c>
      <c r="O1260" s="7">
        <f t="shared" si="60"/>
        <v>632100</v>
      </c>
      <c r="P1260" s="52">
        <v>0.08</v>
      </c>
      <c r="Q1260" s="7">
        <f t="shared" si="61"/>
        <v>50568</v>
      </c>
      <c r="R1260" s="7">
        <f t="shared" si="62"/>
        <v>682668</v>
      </c>
      <c r="S1260" s="23" t="s">
        <v>4689</v>
      </c>
      <c r="T1260" s="23"/>
      <c r="U1260" s="23"/>
      <c r="V1260" s="23"/>
      <c r="W1260" s="74"/>
    </row>
    <row r="1261" spans="1:23" x14ac:dyDescent="0.25">
      <c r="A1261" s="81">
        <v>45306</v>
      </c>
      <c r="B1261" s="6" t="s">
        <v>2710</v>
      </c>
      <c r="C1261" s="100" t="s">
        <v>5547</v>
      </c>
      <c r="D1261" s="21" t="s">
        <v>4555</v>
      </c>
      <c r="E1261" s="23" t="s">
        <v>11</v>
      </c>
      <c r="F1261" s="27" t="str">
        <f>IF(E1261="","",INDEX(DM_HANG_HOA!B:B,MATCH(E1261,DM_HANG_HOA!A:A,0)))</f>
        <v>Fuselink 20K - Tuấn Ân</v>
      </c>
      <c r="G1261" s="26" t="s">
        <v>5245</v>
      </c>
      <c r="H1261" s="27" t="str">
        <f>IF(G1261="","",INDEX(DM_DOI_TUONG!C:C,MATCH(G1261,DM_DOI_TUONG!B:B,0)))</f>
        <v>Công Ty TNHH Sản Xuất Thương Mại  Điện Sài Gòn TTL</v>
      </c>
      <c r="I1261" s="69" t="str">
        <f>IFERROR(INDEX(DM_NGHIEP_VU!D:D,MATCH(J1261&amp;K1261,DM_NGHIEP_VU!G:G,0)),"")</f>
        <v>Xuất kho - xuất bán ghi nhận doanh thu</v>
      </c>
      <c r="J1261" s="29" t="s">
        <v>4492</v>
      </c>
      <c r="K1261" s="29" t="s">
        <v>4977</v>
      </c>
      <c r="L1261" s="26">
        <v>21</v>
      </c>
      <c r="M1261" s="26" t="s">
        <v>4547</v>
      </c>
      <c r="N1261" s="26">
        <v>37800</v>
      </c>
      <c r="O1261" s="7">
        <f t="shared" si="60"/>
        <v>793800</v>
      </c>
      <c r="P1261" s="52">
        <v>0.08</v>
      </c>
      <c r="Q1261" s="7">
        <f t="shared" si="61"/>
        <v>63504</v>
      </c>
      <c r="R1261" s="7">
        <f t="shared" si="62"/>
        <v>857304</v>
      </c>
      <c r="S1261" s="23" t="s">
        <v>4689</v>
      </c>
      <c r="T1261" s="23"/>
      <c r="U1261" s="23"/>
      <c r="V1261" s="23"/>
      <c r="W1261" s="74"/>
    </row>
    <row r="1262" spans="1:23" x14ac:dyDescent="0.25">
      <c r="A1262" s="81">
        <v>45306</v>
      </c>
      <c r="B1262" s="6" t="s">
        <v>2710</v>
      </c>
      <c r="C1262" s="100" t="s">
        <v>5547</v>
      </c>
      <c r="D1262" s="21" t="s">
        <v>4555</v>
      </c>
      <c r="E1262" s="23" t="s">
        <v>554</v>
      </c>
      <c r="F1262" s="27" t="str">
        <f>IF(E1262="","",INDEX(DM_HANG_HOA!B:B,MATCH(E1262,DM_HANG_HOA!A:A,0)))</f>
        <v>Nối bọc  IPC 95-95, Vỏ cách điện dầy 1-3mm,  25 - 95 / 25 - 95, 2 boulon M8 nhựa</v>
      </c>
      <c r="G1262" s="26" t="s">
        <v>5245</v>
      </c>
      <c r="H1262" s="27" t="str">
        <f>IF(G1262="","",INDEX(DM_DOI_TUONG!C:C,MATCH(G1262,DM_DOI_TUONG!B:B,0)))</f>
        <v>Công Ty TNHH Sản Xuất Thương Mại  Điện Sài Gòn TTL</v>
      </c>
      <c r="I1262" s="69" t="str">
        <f>IFERROR(INDEX(DM_NGHIEP_VU!D:D,MATCH(J1262&amp;K1262,DM_NGHIEP_VU!G:G,0)),"")</f>
        <v>Xuất kho - xuất bán ghi nhận doanh thu</v>
      </c>
      <c r="J1262" s="29" t="s">
        <v>4492</v>
      </c>
      <c r="K1262" s="29" t="s">
        <v>4977</v>
      </c>
      <c r="L1262" s="26">
        <v>35</v>
      </c>
      <c r="M1262" s="26" t="s">
        <v>4547</v>
      </c>
      <c r="N1262" s="26">
        <v>60200</v>
      </c>
      <c r="O1262" s="7">
        <f t="shared" si="60"/>
        <v>2107000</v>
      </c>
      <c r="P1262" s="52">
        <v>0.08</v>
      </c>
      <c r="Q1262" s="7">
        <f t="shared" si="61"/>
        <v>168560</v>
      </c>
      <c r="R1262" s="7">
        <f t="shared" si="62"/>
        <v>2275560</v>
      </c>
      <c r="S1262" s="23" t="s">
        <v>4689</v>
      </c>
      <c r="T1262" s="23"/>
      <c r="U1262" s="23"/>
      <c r="V1262" s="23"/>
      <c r="W1262" s="74"/>
    </row>
    <row r="1263" spans="1:23" x14ac:dyDescent="0.25">
      <c r="A1263" s="81">
        <v>45306</v>
      </c>
      <c r="B1263" s="6" t="s">
        <v>2710</v>
      </c>
      <c r="C1263" s="100" t="s">
        <v>5547</v>
      </c>
      <c r="D1263" s="21" t="s">
        <v>4555</v>
      </c>
      <c r="E1263" s="23" t="s">
        <v>555</v>
      </c>
      <c r="F1263" s="27" t="str">
        <f>IF(E1263="","",INDEX(DM_HANG_HOA!B:B,MATCH(E1263,DM_HANG_HOA!A:A,0)))</f>
        <v xml:space="preserve">Nối bọc  IPC 120-120, Vỏ cách điện dầy 1-3mm,  70 - 120 /70 - 120, 2 boulon M8 nhựa </v>
      </c>
      <c r="G1263" s="26" t="s">
        <v>5245</v>
      </c>
      <c r="H1263" s="27" t="str">
        <f>IF(G1263="","",INDEX(DM_DOI_TUONG!C:C,MATCH(G1263,DM_DOI_TUONG!B:B,0)))</f>
        <v>Công Ty TNHH Sản Xuất Thương Mại  Điện Sài Gòn TTL</v>
      </c>
      <c r="I1263" s="69" t="str">
        <f>IFERROR(INDEX(DM_NGHIEP_VU!D:D,MATCH(J1263&amp;K1263,DM_NGHIEP_VU!G:G,0)),"")</f>
        <v>Xuất kho - xuất bán ghi nhận doanh thu</v>
      </c>
      <c r="J1263" s="29" t="s">
        <v>4492</v>
      </c>
      <c r="K1263" s="29" t="s">
        <v>4977</v>
      </c>
      <c r="L1263" s="26">
        <v>15</v>
      </c>
      <c r="M1263" s="26" t="s">
        <v>4547</v>
      </c>
      <c r="N1263" s="26">
        <v>63500</v>
      </c>
      <c r="O1263" s="7">
        <f t="shared" si="60"/>
        <v>952500</v>
      </c>
      <c r="P1263" s="52">
        <v>0.08</v>
      </c>
      <c r="Q1263" s="7">
        <f t="shared" si="61"/>
        <v>76200</v>
      </c>
      <c r="R1263" s="7">
        <f t="shared" si="62"/>
        <v>1028700</v>
      </c>
      <c r="S1263" s="23" t="s">
        <v>4689</v>
      </c>
      <c r="T1263" s="23"/>
      <c r="U1263" s="23"/>
      <c r="V1263" s="23"/>
      <c r="W1263" s="74"/>
    </row>
    <row r="1264" spans="1:23" x14ac:dyDescent="0.25">
      <c r="A1264" s="81">
        <v>45306</v>
      </c>
      <c r="B1264" s="6" t="s">
        <v>2710</v>
      </c>
      <c r="C1264" s="100" t="s">
        <v>5547</v>
      </c>
      <c r="D1264" s="21" t="s">
        <v>4555</v>
      </c>
      <c r="E1264" s="23" t="s">
        <v>556</v>
      </c>
      <c r="F1264" s="27" t="str">
        <f>IF(E1264="","",INDEX(DM_HANG_HOA!B:B,MATCH(E1264,DM_HANG_HOA!A:A,0)))</f>
        <v xml:space="preserve">Nối bọc  IPC 150-185,  Vỏ cách điện dầy 1-3mm,  25 - 150 /50 - 185, 2 boulon M8 nhựa </v>
      </c>
      <c r="G1264" s="26" t="s">
        <v>5245</v>
      </c>
      <c r="H1264" s="27" t="str">
        <f>IF(G1264="","",INDEX(DM_DOI_TUONG!C:C,MATCH(G1264,DM_DOI_TUONG!B:B,0)))</f>
        <v>Công Ty TNHH Sản Xuất Thương Mại  Điện Sài Gòn TTL</v>
      </c>
      <c r="I1264" s="69" t="str">
        <f>IFERROR(INDEX(DM_NGHIEP_VU!D:D,MATCH(J1264&amp;K1264,DM_NGHIEP_VU!G:G,0)),"")</f>
        <v>Xuất kho - xuất bán ghi nhận doanh thu</v>
      </c>
      <c r="J1264" s="29" t="s">
        <v>4492</v>
      </c>
      <c r="K1264" s="29" t="s">
        <v>4977</v>
      </c>
      <c r="L1264" s="26">
        <v>15</v>
      </c>
      <c r="M1264" s="26" t="s">
        <v>4547</v>
      </c>
      <c r="N1264" s="26">
        <v>92200</v>
      </c>
      <c r="O1264" s="7">
        <f t="shared" si="60"/>
        <v>1383000</v>
      </c>
      <c r="P1264" s="52">
        <v>0.08</v>
      </c>
      <c r="Q1264" s="7">
        <f t="shared" si="61"/>
        <v>110640</v>
      </c>
      <c r="R1264" s="7">
        <f t="shared" si="62"/>
        <v>1493640</v>
      </c>
      <c r="S1264" s="23" t="s">
        <v>4689</v>
      </c>
      <c r="T1264" s="23"/>
      <c r="U1264" s="23"/>
      <c r="V1264" s="23"/>
      <c r="W1264" s="74"/>
    </row>
    <row r="1265" spans="1:23" x14ac:dyDescent="0.25">
      <c r="A1265" s="81">
        <v>45306</v>
      </c>
      <c r="B1265" s="6" t="s">
        <v>2710</v>
      </c>
      <c r="C1265" s="100" t="s">
        <v>5548</v>
      </c>
      <c r="D1265" s="21" t="s">
        <v>4555</v>
      </c>
      <c r="E1265" s="23" t="s">
        <v>1217</v>
      </c>
      <c r="F1265" s="27" t="str">
        <f>IF(E1265="","",INDEX(DM_HANG_HOA!B:B,MATCH(E1265,DM_HANG_HOA!A:A,0)))</f>
        <v>Nối ép đồng nhôm WR-379</v>
      </c>
      <c r="G1265" s="26" t="s">
        <v>5245</v>
      </c>
      <c r="H1265" s="27" t="str">
        <f>IF(G1265="","",INDEX(DM_DOI_TUONG!C:C,MATCH(G1265,DM_DOI_TUONG!B:B,0)))</f>
        <v>Công Ty TNHH Sản Xuất Thương Mại  Điện Sài Gòn TTL</v>
      </c>
      <c r="I1265" s="69" t="str">
        <f>IFERROR(INDEX(DM_NGHIEP_VU!D:D,MATCH(J1265&amp;K1265,DM_NGHIEP_VU!G:G,0)),"")</f>
        <v>Xuất kho - xuất bán ghi nhận doanh thu</v>
      </c>
      <c r="J1265" s="29" t="s">
        <v>4492</v>
      </c>
      <c r="K1265" s="29" t="s">
        <v>4977</v>
      </c>
      <c r="L1265" s="26">
        <v>202</v>
      </c>
      <c r="M1265" s="26" t="s">
        <v>4547</v>
      </c>
      <c r="N1265" s="26">
        <v>14400</v>
      </c>
      <c r="O1265" s="7">
        <f t="shared" si="60"/>
        <v>2908800</v>
      </c>
      <c r="P1265" s="52">
        <v>0.1</v>
      </c>
      <c r="Q1265" s="7">
        <f t="shared" si="61"/>
        <v>290880</v>
      </c>
      <c r="R1265" s="7">
        <f t="shared" si="62"/>
        <v>3199680</v>
      </c>
      <c r="S1265" s="23" t="s">
        <v>4690</v>
      </c>
      <c r="T1265" s="23"/>
      <c r="U1265" s="23"/>
      <c r="V1265" s="23"/>
      <c r="W1265" s="74"/>
    </row>
    <row r="1266" spans="1:23" x14ac:dyDescent="0.25">
      <c r="A1266" s="81">
        <v>45306</v>
      </c>
      <c r="B1266" s="6" t="s">
        <v>2710</v>
      </c>
      <c r="C1266" s="100" t="s">
        <v>5548</v>
      </c>
      <c r="D1266" s="21" t="s">
        <v>4555</v>
      </c>
      <c r="E1266" s="23" t="s">
        <v>1223</v>
      </c>
      <c r="F1266" s="27" t="str">
        <f>IF(E1266="","",INDEX(DM_HANG_HOA!B:B,MATCH(E1266,DM_HANG_HOA!A:A,0)))</f>
        <v>Nối ép đồng nhôm WR-815</v>
      </c>
      <c r="G1266" s="26" t="s">
        <v>5245</v>
      </c>
      <c r="H1266" s="27" t="str">
        <f>IF(G1266="","",INDEX(DM_DOI_TUONG!C:C,MATCH(G1266,DM_DOI_TUONG!B:B,0)))</f>
        <v>Công Ty TNHH Sản Xuất Thương Mại  Điện Sài Gòn TTL</v>
      </c>
      <c r="I1266" s="69" t="str">
        <f>IFERROR(INDEX(DM_NGHIEP_VU!D:D,MATCH(J1266&amp;K1266,DM_NGHIEP_VU!G:G,0)),"")</f>
        <v>Xuất kho - xuất bán ghi nhận doanh thu</v>
      </c>
      <c r="J1266" s="29" t="s">
        <v>4492</v>
      </c>
      <c r="K1266" s="29" t="s">
        <v>4977</v>
      </c>
      <c r="L1266" s="26">
        <v>50</v>
      </c>
      <c r="M1266" s="26" t="s">
        <v>4547</v>
      </c>
      <c r="N1266" s="26">
        <v>27200</v>
      </c>
      <c r="O1266" s="7">
        <f t="shared" si="60"/>
        <v>1360000</v>
      </c>
      <c r="P1266" s="52">
        <v>0.1</v>
      </c>
      <c r="Q1266" s="7">
        <f t="shared" si="61"/>
        <v>136000</v>
      </c>
      <c r="R1266" s="7">
        <f t="shared" si="62"/>
        <v>1496000</v>
      </c>
      <c r="S1266" s="23" t="s">
        <v>4690</v>
      </c>
      <c r="T1266" s="23"/>
      <c r="U1266" s="23"/>
      <c r="V1266" s="23"/>
      <c r="W1266" s="74"/>
    </row>
    <row r="1267" spans="1:23" x14ac:dyDescent="0.25">
      <c r="A1267" s="81">
        <v>45306</v>
      </c>
      <c r="B1267" s="6" t="s">
        <v>2710</v>
      </c>
      <c r="C1267" s="100" t="s">
        <v>5548</v>
      </c>
      <c r="D1267" s="21" t="s">
        <v>4555</v>
      </c>
      <c r="E1267" s="23" t="s">
        <v>1145</v>
      </c>
      <c r="F1267" s="27" t="str">
        <f>IF(E1267="","",INDEX(DM_HANG_HOA!B:B,MATCH(E1267,DM_HANG_HOA!A:A,0)))</f>
        <v>Cosse ép Cu-Al  50mm2-2N-TA dài 109mm chiều dài ép dây 36mm</v>
      </c>
      <c r="G1267" s="26" t="s">
        <v>5245</v>
      </c>
      <c r="H1267" s="27" t="str">
        <f>IF(G1267="","",INDEX(DM_DOI_TUONG!C:C,MATCH(G1267,DM_DOI_TUONG!B:B,0)))</f>
        <v>Công Ty TNHH Sản Xuất Thương Mại  Điện Sài Gòn TTL</v>
      </c>
      <c r="I1267" s="69" t="str">
        <f>IFERROR(INDEX(DM_NGHIEP_VU!D:D,MATCH(J1267&amp;K1267,DM_NGHIEP_VU!G:G,0)),"")</f>
        <v>Xuất kho - xuất bán ghi nhận doanh thu</v>
      </c>
      <c r="J1267" s="29" t="s">
        <v>4492</v>
      </c>
      <c r="K1267" s="29" t="s">
        <v>4977</v>
      </c>
      <c r="L1267" s="26">
        <v>16</v>
      </c>
      <c r="M1267" s="26" t="s">
        <v>4547</v>
      </c>
      <c r="N1267" s="26">
        <v>33800</v>
      </c>
      <c r="O1267" s="7">
        <f t="shared" si="60"/>
        <v>540800</v>
      </c>
      <c r="P1267" s="52">
        <v>0.1</v>
      </c>
      <c r="Q1267" s="7">
        <f t="shared" si="61"/>
        <v>54080</v>
      </c>
      <c r="R1267" s="7">
        <f t="shared" si="62"/>
        <v>594880</v>
      </c>
      <c r="S1267" s="23" t="s">
        <v>4690</v>
      </c>
      <c r="T1267" s="23"/>
      <c r="U1267" s="23"/>
      <c r="V1267" s="23"/>
      <c r="W1267" s="74"/>
    </row>
    <row r="1268" spans="1:23" x14ac:dyDescent="0.25">
      <c r="A1268" s="81">
        <v>45306</v>
      </c>
      <c r="B1268" s="6" t="s">
        <v>2710</v>
      </c>
      <c r="C1268" s="100" t="s">
        <v>5548</v>
      </c>
      <c r="D1268" s="21" t="s">
        <v>4555</v>
      </c>
      <c r="E1268" s="23" t="s">
        <v>1149</v>
      </c>
      <c r="F1268" s="27" t="str">
        <f>IF(E1268="","",INDEX(DM_HANG_HOA!B:B,MATCH(E1268,DM_HANG_HOA!A:A,0)))</f>
        <v>Cosse ép Cu-Al  70mm2-2N-TA dài 117mm chiều dài ép dây 38mm</v>
      </c>
      <c r="G1268" s="26" t="s">
        <v>5245</v>
      </c>
      <c r="H1268" s="27" t="str">
        <f>IF(G1268="","",INDEX(DM_DOI_TUONG!C:C,MATCH(G1268,DM_DOI_TUONG!B:B,0)))</f>
        <v>Công Ty TNHH Sản Xuất Thương Mại  Điện Sài Gòn TTL</v>
      </c>
      <c r="I1268" s="69" t="str">
        <f>IFERROR(INDEX(DM_NGHIEP_VU!D:D,MATCH(J1268&amp;K1268,DM_NGHIEP_VU!G:G,0)),"")</f>
        <v>Xuất kho - xuất bán ghi nhận doanh thu</v>
      </c>
      <c r="J1268" s="29" t="s">
        <v>4492</v>
      </c>
      <c r="K1268" s="29" t="s">
        <v>4977</v>
      </c>
      <c r="L1268" s="26">
        <v>10</v>
      </c>
      <c r="M1268" s="26" t="s">
        <v>4547</v>
      </c>
      <c r="N1268" s="26">
        <v>43600</v>
      </c>
      <c r="O1268" s="7">
        <f t="shared" si="60"/>
        <v>436000</v>
      </c>
      <c r="P1268" s="52">
        <v>0.1</v>
      </c>
      <c r="Q1268" s="7">
        <f t="shared" si="61"/>
        <v>43600</v>
      </c>
      <c r="R1268" s="7">
        <f t="shared" si="62"/>
        <v>479600</v>
      </c>
      <c r="S1268" s="23" t="s">
        <v>4690</v>
      </c>
      <c r="T1268" s="23"/>
      <c r="U1268" s="23"/>
      <c r="V1268" s="23"/>
      <c r="W1268" s="74"/>
    </row>
    <row r="1269" spans="1:23" x14ac:dyDescent="0.25">
      <c r="A1269" s="81">
        <v>45306</v>
      </c>
      <c r="B1269" s="6" t="s">
        <v>2710</v>
      </c>
      <c r="C1269" s="100" t="s">
        <v>5548</v>
      </c>
      <c r="D1269" s="21" t="s">
        <v>4555</v>
      </c>
      <c r="E1269" s="23" t="s">
        <v>1153</v>
      </c>
      <c r="F1269" s="27" t="str">
        <f>IF(E1269="","",INDEX(DM_HANG_HOA!B:B,MATCH(E1269,DM_HANG_HOA!A:A,0)))</f>
        <v>Cosse ép Cu-Al  95mm2-2N-TA dài 126mm chiều dài ép dây 42mm</v>
      </c>
      <c r="G1269" s="26" t="s">
        <v>5245</v>
      </c>
      <c r="H1269" s="27" t="str">
        <f>IF(G1269="","",INDEX(DM_DOI_TUONG!C:C,MATCH(G1269,DM_DOI_TUONG!B:B,0)))</f>
        <v>Công Ty TNHH Sản Xuất Thương Mại  Điện Sài Gòn TTL</v>
      </c>
      <c r="I1269" s="69" t="str">
        <f>IFERROR(INDEX(DM_NGHIEP_VU!D:D,MATCH(J1269&amp;K1269,DM_NGHIEP_VU!G:G,0)),"")</f>
        <v>Xuất kho - xuất bán ghi nhận doanh thu</v>
      </c>
      <c r="J1269" s="29" t="s">
        <v>4492</v>
      </c>
      <c r="K1269" s="29" t="s">
        <v>4977</v>
      </c>
      <c r="L1269" s="26">
        <v>280</v>
      </c>
      <c r="M1269" s="26" t="s">
        <v>4547</v>
      </c>
      <c r="N1269" s="26">
        <v>61500</v>
      </c>
      <c r="O1269" s="7">
        <f t="shared" si="60"/>
        <v>17220000</v>
      </c>
      <c r="P1269" s="52">
        <v>0.1</v>
      </c>
      <c r="Q1269" s="7">
        <f t="shared" si="61"/>
        <v>1722000</v>
      </c>
      <c r="R1269" s="7">
        <f t="shared" si="62"/>
        <v>18942000</v>
      </c>
      <c r="S1269" s="23" t="s">
        <v>4690</v>
      </c>
      <c r="T1269" s="23"/>
      <c r="U1269" s="23"/>
      <c r="V1269" s="23"/>
      <c r="W1269" s="74"/>
    </row>
    <row r="1270" spans="1:23" x14ac:dyDescent="0.25">
      <c r="A1270" s="81">
        <v>45306</v>
      </c>
      <c r="B1270" s="6" t="s">
        <v>2710</v>
      </c>
      <c r="C1270" s="100" t="s">
        <v>5548</v>
      </c>
      <c r="D1270" s="21" t="s">
        <v>4555</v>
      </c>
      <c r="E1270" s="23" t="s">
        <v>1157</v>
      </c>
      <c r="F1270" s="27" t="str">
        <f>IF(E1270="","",INDEX(DM_HANG_HOA!B:B,MATCH(E1270,DM_HANG_HOA!A:A,0)))</f>
        <v>Cosse ép Cu-Al  120mm2-2N-TA dài 131mm chiều dài ép dây 42mm</v>
      </c>
      <c r="G1270" s="26" t="s">
        <v>5245</v>
      </c>
      <c r="H1270" s="27" t="str">
        <f>IF(G1270="","",INDEX(DM_DOI_TUONG!C:C,MATCH(G1270,DM_DOI_TUONG!B:B,0)))</f>
        <v>Công Ty TNHH Sản Xuất Thương Mại  Điện Sài Gòn TTL</v>
      </c>
      <c r="I1270" s="69" t="str">
        <f>IFERROR(INDEX(DM_NGHIEP_VU!D:D,MATCH(J1270&amp;K1270,DM_NGHIEP_VU!G:G,0)),"")</f>
        <v>Xuất kho - xuất bán ghi nhận doanh thu</v>
      </c>
      <c r="J1270" s="29" t="s">
        <v>4492</v>
      </c>
      <c r="K1270" s="29" t="s">
        <v>4977</v>
      </c>
      <c r="L1270" s="26">
        <v>160</v>
      </c>
      <c r="M1270" s="26" t="s">
        <v>4547</v>
      </c>
      <c r="N1270" s="26">
        <v>83100</v>
      </c>
      <c r="O1270" s="7">
        <f t="shared" si="60"/>
        <v>13296000</v>
      </c>
      <c r="P1270" s="52">
        <v>0.1</v>
      </c>
      <c r="Q1270" s="7">
        <f t="shared" si="61"/>
        <v>1329600</v>
      </c>
      <c r="R1270" s="7">
        <f t="shared" si="62"/>
        <v>14625600</v>
      </c>
      <c r="S1270" s="23" t="s">
        <v>4690</v>
      </c>
      <c r="T1270" s="23"/>
      <c r="U1270" s="23"/>
      <c r="V1270" s="23"/>
      <c r="W1270" s="74"/>
    </row>
    <row r="1271" spans="1:23" x14ac:dyDescent="0.25">
      <c r="A1271" s="81">
        <v>45307</v>
      </c>
      <c r="B1271" s="6" t="s">
        <v>2710</v>
      </c>
      <c r="C1271" s="100" t="s">
        <v>5549</v>
      </c>
      <c r="D1271" s="21" t="s">
        <v>4555</v>
      </c>
      <c r="E1271" s="23" t="s">
        <v>524</v>
      </c>
      <c r="F1271" s="27" t="str">
        <f>IF(E1271="","",INDEX(DM_HANG_HOA!B:B,MATCH(E1271,DM_HANG_HOA!A:A,0)))</f>
        <v>Móc treo cáp ABC 4 X 95mm2</v>
      </c>
      <c r="G1271" s="26" t="s">
        <v>5245</v>
      </c>
      <c r="H1271" s="27" t="str">
        <f>IF(G1271="","",INDEX(DM_DOI_TUONG!C:C,MATCH(G1271,DM_DOI_TUONG!B:B,0)))</f>
        <v>Công Ty TNHH Sản Xuất Thương Mại  Điện Sài Gòn TTL</v>
      </c>
      <c r="I1271" s="69" t="str">
        <f>IFERROR(INDEX(DM_NGHIEP_VU!D:D,MATCH(J1271&amp;K1271,DM_NGHIEP_VU!G:G,0)),"")</f>
        <v>Xuất kho - xuất bán ghi nhận doanh thu</v>
      </c>
      <c r="J1271" s="29" t="s">
        <v>4492</v>
      </c>
      <c r="K1271" s="29" t="s">
        <v>4977</v>
      </c>
      <c r="L1271" s="26">
        <v>91</v>
      </c>
      <c r="M1271" s="26" t="s">
        <v>4547</v>
      </c>
      <c r="N1271" s="26">
        <v>18200</v>
      </c>
      <c r="O1271" s="7">
        <f t="shared" si="60"/>
        <v>1656200</v>
      </c>
      <c r="P1271" s="52">
        <v>0.1</v>
      </c>
      <c r="Q1271" s="7">
        <f t="shared" si="61"/>
        <v>165620</v>
      </c>
      <c r="R1271" s="7">
        <f t="shared" si="62"/>
        <v>1821820</v>
      </c>
      <c r="S1271" s="23" t="s">
        <v>4691</v>
      </c>
      <c r="T1271" s="23"/>
      <c r="U1271" s="23"/>
      <c r="V1271" s="23"/>
      <c r="W1271" s="74"/>
    </row>
    <row r="1272" spans="1:23" x14ac:dyDescent="0.25">
      <c r="A1272" s="81">
        <v>45307</v>
      </c>
      <c r="B1272" s="6" t="s">
        <v>2710</v>
      </c>
      <c r="C1272" s="100" t="s">
        <v>5549</v>
      </c>
      <c r="D1272" s="21" t="s">
        <v>4555</v>
      </c>
      <c r="E1272" s="23" t="s">
        <v>1382</v>
      </c>
      <c r="F1272" s="27" t="str">
        <f>IF(E1272="","",INDEX(DM_HANG_HOA!B:B,MATCH(E1272,DM_HANG_HOA!A:A,0)))</f>
        <v>Cosse ép Cu 95mm2-N dài 81mm chiều dài ép dây 42mm</v>
      </c>
      <c r="G1272" s="26" t="s">
        <v>5245</v>
      </c>
      <c r="H1272" s="27" t="str">
        <f>IF(G1272="","",INDEX(DM_DOI_TUONG!C:C,MATCH(G1272,DM_DOI_TUONG!B:B,0)))</f>
        <v>Công Ty TNHH Sản Xuất Thương Mại  Điện Sài Gòn TTL</v>
      </c>
      <c r="I1272" s="69" t="str">
        <f>IFERROR(INDEX(DM_NGHIEP_VU!D:D,MATCH(J1272&amp;K1272,DM_NGHIEP_VU!G:G,0)),"")</f>
        <v>Xuất kho - xuất bán ghi nhận doanh thu</v>
      </c>
      <c r="J1272" s="29" t="s">
        <v>4492</v>
      </c>
      <c r="K1272" s="29" t="s">
        <v>4977</v>
      </c>
      <c r="L1272" s="26">
        <v>20</v>
      </c>
      <c r="M1272" s="26" t="s">
        <v>4547</v>
      </c>
      <c r="N1272" s="26">
        <v>45800</v>
      </c>
      <c r="O1272" s="7">
        <f t="shared" si="60"/>
        <v>916000</v>
      </c>
      <c r="P1272" s="52">
        <v>0.1</v>
      </c>
      <c r="Q1272" s="7">
        <f t="shared" si="61"/>
        <v>91600</v>
      </c>
      <c r="R1272" s="7">
        <f t="shared" si="62"/>
        <v>1007600</v>
      </c>
      <c r="S1272" s="23" t="s">
        <v>4691</v>
      </c>
      <c r="T1272" s="23"/>
      <c r="U1272" s="23"/>
      <c r="V1272" s="23"/>
      <c r="W1272" s="74"/>
    </row>
    <row r="1273" spans="1:23" x14ac:dyDescent="0.25">
      <c r="A1273" s="81">
        <v>45307</v>
      </c>
      <c r="B1273" s="6" t="s">
        <v>2710</v>
      </c>
      <c r="C1273" s="100" t="s">
        <v>5550</v>
      </c>
      <c r="D1273" s="21" t="s">
        <v>4555</v>
      </c>
      <c r="E1273" s="23" t="s">
        <v>597</v>
      </c>
      <c r="F1273" s="27" t="str">
        <f>IF(E1273="","",INDEX(DM_HANG_HOA!B:B,MATCH(E1273,DM_HANG_HOA!A:A,0)))</f>
        <v>Nối bọc IPC trung thế 185 (tiếp địa)</v>
      </c>
      <c r="G1273" s="26" t="s">
        <v>5249</v>
      </c>
      <c r="H1273" s="27" t="str">
        <f>IF(G1273="","",INDEX(DM_DOI_TUONG!C:C,MATCH(G1273,DM_DOI_TUONG!B:B,0)))</f>
        <v>Công Ty CP Điện Và Chiếu Sáng Phước Mỹ</v>
      </c>
      <c r="I1273" s="69" t="str">
        <f>IFERROR(INDEX(DM_NGHIEP_VU!D:D,MATCH(J1273&amp;K1273,DM_NGHIEP_VU!G:G,0)),"")</f>
        <v>Xuất kho - xuất bán ghi nhận doanh thu</v>
      </c>
      <c r="J1273" s="29" t="s">
        <v>4492</v>
      </c>
      <c r="K1273" s="29" t="s">
        <v>4977</v>
      </c>
      <c r="L1273" s="26">
        <v>21</v>
      </c>
      <c r="M1273" s="26" t="s">
        <v>4547</v>
      </c>
      <c r="N1273" s="26">
        <v>275500</v>
      </c>
      <c r="O1273" s="7">
        <f t="shared" si="60"/>
        <v>5785500</v>
      </c>
      <c r="P1273" s="52">
        <v>0.08</v>
      </c>
      <c r="Q1273" s="7">
        <f t="shared" si="61"/>
        <v>462840</v>
      </c>
      <c r="R1273" s="7">
        <f t="shared" si="62"/>
        <v>6248340</v>
      </c>
      <c r="S1273" s="23" t="s">
        <v>4692</v>
      </c>
      <c r="T1273" s="23"/>
      <c r="U1273" s="23"/>
      <c r="V1273" s="23"/>
      <c r="W1273" s="74"/>
    </row>
    <row r="1274" spans="1:23" x14ac:dyDescent="0.25">
      <c r="A1274" s="81">
        <v>45307</v>
      </c>
      <c r="B1274" s="6" t="s">
        <v>2710</v>
      </c>
      <c r="C1274" s="100" t="s">
        <v>5550</v>
      </c>
      <c r="D1274" s="21" t="s">
        <v>4555</v>
      </c>
      <c r="E1274" s="23" t="s">
        <v>2616</v>
      </c>
      <c r="F1274" s="27" t="str">
        <f>IF(E1274="","",INDEX(DM_HANG_HOA!B:B,MATCH(E1274,DM_HANG_HOA!A:A,0)))</f>
        <v>Giáp buộc lõi thép SDLT 2460-F dùng cho dây bọc cách điện đường kính dây dẫn 23,4-27,9mm</v>
      </c>
      <c r="G1274" s="26" t="s">
        <v>5249</v>
      </c>
      <c r="H1274" s="27" t="str">
        <f>IF(G1274="","",INDEX(DM_DOI_TUONG!C:C,MATCH(G1274,DM_DOI_TUONG!B:B,0)))</f>
        <v>Công Ty CP Điện Và Chiếu Sáng Phước Mỹ</v>
      </c>
      <c r="I1274" s="69" t="str">
        <f>IFERROR(INDEX(DM_NGHIEP_VU!D:D,MATCH(J1274&amp;K1274,DM_NGHIEP_VU!G:G,0)),"")</f>
        <v>Xuất kho - xuất bán ghi nhận doanh thu</v>
      </c>
      <c r="J1274" s="29" t="s">
        <v>4492</v>
      </c>
      <c r="K1274" s="29" t="s">
        <v>4977</v>
      </c>
      <c r="L1274" s="26">
        <v>22</v>
      </c>
      <c r="M1274" s="26" t="s">
        <v>4547</v>
      </c>
      <c r="N1274" s="26">
        <v>69400</v>
      </c>
      <c r="O1274" s="7">
        <f t="shared" si="60"/>
        <v>1526800</v>
      </c>
      <c r="P1274" s="52">
        <v>0.08</v>
      </c>
      <c r="Q1274" s="7">
        <f t="shared" si="61"/>
        <v>122144</v>
      </c>
      <c r="R1274" s="7">
        <f t="shared" si="62"/>
        <v>1648944</v>
      </c>
      <c r="S1274" s="23" t="s">
        <v>4692</v>
      </c>
      <c r="T1274" s="23"/>
      <c r="U1274" s="23"/>
      <c r="V1274" s="23"/>
      <c r="W1274" s="74"/>
    </row>
    <row r="1275" spans="1:23" x14ac:dyDescent="0.25">
      <c r="A1275" s="81">
        <v>45307</v>
      </c>
      <c r="B1275" s="6" t="s">
        <v>2710</v>
      </c>
      <c r="C1275" s="100" t="s">
        <v>5550</v>
      </c>
      <c r="D1275" s="21" t="s">
        <v>4555</v>
      </c>
      <c r="E1275" s="23" t="s">
        <v>72</v>
      </c>
      <c r="F1275" s="27" t="str">
        <f>IF(E1275="","",INDEX(DM_HANG_HOA!B:B,MATCH(E1275,DM_HANG_HOA!A:A,0)))</f>
        <v>FCO 100A - 27KV - 150KV BIL - Polymer (không bass)</v>
      </c>
      <c r="G1275" s="26" t="s">
        <v>5249</v>
      </c>
      <c r="H1275" s="27" t="str">
        <f>IF(G1275="","",INDEX(DM_DOI_TUONG!C:C,MATCH(G1275,DM_DOI_TUONG!B:B,0)))</f>
        <v>Công Ty CP Điện Và Chiếu Sáng Phước Mỹ</v>
      </c>
      <c r="I1275" s="69" t="str">
        <f>IFERROR(INDEX(DM_NGHIEP_VU!D:D,MATCH(J1275&amp;K1275,DM_NGHIEP_VU!G:G,0)),"")</f>
        <v>Xuất kho - xuất bán ghi nhận doanh thu</v>
      </c>
      <c r="J1275" s="29" t="s">
        <v>4492</v>
      </c>
      <c r="K1275" s="29" t="s">
        <v>4977</v>
      </c>
      <c r="L1275" s="26">
        <v>3</v>
      </c>
      <c r="M1275" s="26" t="s">
        <v>4547</v>
      </c>
      <c r="N1275" s="26">
        <v>1410900</v>
      </c>
      <c r="O1275" s="7">
        <f t="shared" si="60"/>
        <v>4232700</v>
      </c>
      <c r="P1275" s="52">
        <v>0.08</v>
      </c>
      <c r="Q1275" s="7">
        <f t="shared" si="61"/>
        <v>338616</v>
      </c>
      <c r="R1275" s="7">
        <f t="shared" si="62"/>
        <v>4571316</v>
      </c>
      <c r="S1275" s="23" t="s">
        <v>4692</v>
      </c>
      <c r="T1275" s="23"/>
      <c r="U1275" s="23"/>
      <c r="V1275" s="23"/>
      <c r="W1275" s="74"/>
    </row>
    <row r="1276" spans="1:23" x14ac:dyDescent="0.25">
      <c r="A1276" s="81">
        <v>45307</v>
      </c>
      <c r="B1276" s="6" t="s">
        <v>2710</v>
      </c>
      <c r="C1276" s="100" t="s">
        <v>5550</v>
      </c>
      <c r="D1276" s="21" t="s">
        <v>4555</v>
      </c>
      <c r="E1276" s="23" t="s">
        <v>78</v>
      </c>
      <c r="F1276" s="27" t="str">
        <f>IF(E1276="","",INDEX(DM_HANG_HOA!B:B,MATCH(E1276,DM_HANG_HOA!A:A,0)))</f>
        <v>Bass FCO</v>
      </c>
      <c r="G1276" s="26" t="s">
        <v>5249</v>
      </c>
      <c r="H1276" s="27" t="str">
        <f>IF(G1276="","",INDEX(DM_DOI_TUONG!C:C,MATCH(G1276,DM_DOI_TUONG!B:B,0)))</f>
        <v>Công Ty CP Điện Và Chiếu Sáng Phước Mỹ</v>
      </c>
      <c r="I1276" s="69" t="str">
        <f>IFERROR(INDEX(DM_NGHIEP_VU!D:D,MATCH(J1276&amp;K1276,DM_NGHIEP_VU!G:G,0)),"")</f>
        <v>Xuất kho - xuất bán ghi nhận doanh thu</v>
      </c>
      <c r="J1276" s="29" t="s">
        <v>4492</v>
      </c>
      <c r="K1276" s="29" t="s">
        <v>4977</v>
      </c>
      <c r="L1276" s="26">
        <v>3</v>
      </c>
      <c r="M1276" s="26" t="s">
        <v>4547</v>
      </c>
      <c r="N1276" s="26">
        <v>0</v>
      </c>
      <c r="O1276" s="7">
        <f t="shared" si="60"/>
        <v>0</v>
      </c>
      <c r="P1276" s="52">
        <v>0.08</v>
      </c>
      <c r="Q1276" s="7">
        <f t="shared" si="61"/>
        <v>0</v>
      </c>
      <c r="R1276" s="7">
        <f t="shared" si="62"/>
        <v>0</v>
      </c>
      <c r="S1276" s="23" t="s">
        <v>4692</v>
      </c>
      <c r="T1276" s="23"/>
      <c r="U1276" s="23"/>
      <c r="V1276" s="23"/>
      <c r="W1276" s="74"/>
    </row>
    <row r="1277" spans="1:23" x14ac:dyDescent="0.25">
      <c r="A1277" s="81">
        <v>45307</v>
      </c>
      <c r="B1277" s="6" t="s">
        <v>2710</v>
      </c>
      <c r="C1277" s="100" t="s">
        <v>5550</v>
      </c>
      <c r="D1277" s="21" t="s">
        <v>4555</v>
      </c>
      <c r="E1277" s="23" t="s">
        <v>14</v>
      </c>
      <c r="F1277" s="27" t="str">
        <f>IF(E1277="","",INDEX(DM_HANG_HOA!B:B,MATCH(E1277,DM_HANG_HOA!A:A,0)))</f>
        <v>Fuselink 40K - Tuấn Ân</v>
      </c>
      <c r="G1277" s="26" t="s">
        <v>5249</v>
      </c>
      <c r="H1277" s="27" t="str">
        <f>IF(G1277="","",INDEX(DM_DOI_TUONG!C:C,MATCH(G1277,DM_DOI_TUONG!B:B,0)))</f>
        <v>Công Ty CP Điện Và Chiếu Sáng Phước Mỹ</v>
      </c>
      <c r="I1277" s="69" t="str">
        <f>IFERROR(INDEX(DM_NGHIEP_VU!D:D,MATCH(J1277&amp;K1277,DM_NGHIEP_VU!G:G,0)),"")</f>
        <v>Xuất kho - xuất bán ghi nhận doanh thu</v>
      </c>
      <c r="J1277" s="29" t="s">
        <v>4492</v>
      </c>
      <c r="K1277" s="29" t="s">
        <v>4977</v>
      </c>
      <c r="L1277" s="26">
        <v>3</v>
      </c>
      <c r="M1277" s="26" t="s">
        <v>4547</v>
      </c>
      <c r="N1277" s="26">
        <v>51500</v>
      </c>
      <c r="O1277" s="7">
        <f t="shared" si="60"/>
        <v>154500</v>
      </c>
      <c r="P1277" s="52">
        <v>0.08</v>
      </c>
      <c r="Q1277" s="7">
        <f t="shared" si="61"/>
        <v>12360</v>
      </c>
      <c r="R1277" s="7">
        <f t="shared" si="62"/>
        <v>166860</v>
      </c>
      <c r="S1277" s="23" t="s">
        <v>4692</v>
      </c>
      <c r="T1277" s="23"/>
      <c r="U1277" s="23"/>
      <c r="V1277" s="23"/>
      <c r="W1277" s="74"/>
    </row>
    <row r="1278" spans="1:23" x14ac:dyDescent="0.25">
      <c r="A1278" s="81">
        <v>45307</v>
      </c>
      <c r="B1278" s="6" t="s">
        <v>2710</v>
      </c>
      <c r="C1278" s="100" t="s">
        <v>5550</v>
      </c>
      <c r="D1278" s="21" t="s">
        <v>4555</v>
      </c>
      <c r="E1278" s="23" t="s">
        <v>3302</v>
      </c>
      <c r="F1278" s="27" t="str">
        <f>IF(E1278="","",INDEX(DM_HANG_HOA!B:B,MATCH(E1278,DM_HANG_HOA!A:A,0)))</f>
        <v>Kẹp cáp đầu sứ số 1, cổ sứ phi 60-80, boulon 8 x 60 , không đệm lót</v>
      </c>
      <c r="G1278" s="26" t="s">
        <v>5249</v>
      </c>
      <c r="H1278" s="27" t="str">
        <f>IF(G1278="","",INDEX(DM_DOI_TUONG!C:C,MATCH(G1278,DM_DOI_TUONG!B:B,0)))</f>
        <v>Công Ty CP Điện Và Chiếu Sáng Phước Mỹ</v>
      </c>
      <c r="I1278" s="69" t="str">
        <f>IFERROR(INDEX(DM_NGHIEP_VU!D:D,MATCH(J1278&amp;K1278,DM_NGHIEP_VU!G:G,0)),"")</f>
        <v>Xuất kho - xuất bán ghi nhận doanh thu</v>
      </c>
      <c r="J1278" s="29" t="s">
        <v>4492</v>
      </c>
      <c r="K1278" s="29" t="s">
        <v>4977</v>
      </c>
      <c r="L1278" s="26">
        <v>9</v>
      </c>
      <c r="M1278" s="26" t="s">
        <v>4547</v>
      </c>
      <c r="N1278" s="26">
        <v>50000</v>
      </c>
      <c r="O1278" s="7">
        <f t="shared" si="60"/>
        <v>450000</v>
      </c>
      <c r="P1278" s="52">
        <v>0.08</v>
      </c>
      <c r="Q1278" s="7">
        <f t="shared" si="61"/>
        <v>36000</v>
      </c>
      <c r="R1278" s="7">
        <f t="shared" si="62"/>
        <v>486000</v>
      </c>
      <c r="S1278" s="23" t="s">
        <v>4692</v>
      </c>
      <c r="T1278" s="23"/>
      <c r="U1278" s="23"/>
      <c r="V1278" s="23"/>
      <c r="W1278" s="74"/>
    </row>
    <row r="1279" spans="1:23" x14ac:dyDescent="0.25">
      <c r="A1279" s="81">
        <v>45307</v>
      </c>
      <c r="B1279" s="6" t="s">
        <v>2710</v>
      </c>
      <c r="C1279" s="100" t="s">
        <v>5550</v>
      </c>
      <c r="D1279" s="21" t="s">
        <v>4555</v>
      </c>
      <c r="E1279" s="23" t="s">
        <v>2638</v>
      </c>
      <c r="F1279" s="27" t="str">
        <f>IF(E1279="","",INDEX(DM_HANG_HOA!B:B,MATCH(E1279,DM_HANG_HOA!A:A,0)))</f>
        <v>Giáp níu ADG1660, BC ( Dây trần 150 )</v>
      </c>
      <c r="G1279" s="26" t="s">
        <v>5249</v>
      </c>
      <c r="H1279" s="27" t="str">
        <f>IF(G1279="","",INDEX(DM_DOI_TUONG!C:C,MATCH(G1279,DM_DOI_TUONG!B:B,0)))</f>
        <v>Công Ty CP Điện Và Chiếu Sáng Phước Mỹ</v>
      </c>
      <c r="I1279" s="69" t="str">
        <f>IFERROR(INDEX(DM_NGHIEP_VU!D:D,MATCH(J1279&amp;K1279,DM_NGHIEP_VU!G:G,0)),"")</f>
        <v>Xuất kho - xuất bán ghi nhận doanh thu</v>
      </c>
      <c r="J1279" s="29" t="s">
        <v>4492</v>
      </c>
      <c r="K1279" s="29" t="s">
        <v>4977</v>
      </c>
      <c r="L1279" s="26">
        <v>9</v>
      </c>
      <c r="M1279" s="26" t="s">
        <v>4547</v>
      </c>
      <c r="N1279" s="26">
        <v>20000</v>
      </c>
      <c r="O1279" s="7">
        <f t="shared" si="60"/>
        <v>180000</v>
      </c>
      <c r="P1279" s="52">
        <v>0.08</v>
      </c>
      <c r="Q1279" s="7">
        <f t="shared" si="61"/>
        <v>14400</v>
      </c>
      <c r="R1279" s="7">
        <f t="shared" si="62"/>
        <v>194400</v>
      </c>
      <c r="S1279" s="23" t="s">
        <v>4692</v>
      </c>
      <c r="T1279" s="23"/>
      <c r="U1279" s="23"/>
      <c r="V1279" s="23"/>
      <c r="W1279" s="74"/>
    </row>
    <row r="1280" spans="1:23" x14ac:dyDescent="0.25">
      <c r="A1280" s="81">
        <v>45307</v>
      </c>
      <c r="B1280" s="6" t="s">
        <v>2710</v>
      </c>
      <c r="C1280" s="100" t="s">
        <v>5550</v>
      </c>
      <c r="D1280" s="21" t="s">
        <v>4555</v>
      </c>
      <c r="E1280" s="23" t="s">
        <v>2558</v>
      </c>
      <c r="F1280" s="27" t="str">
        <f>IF(E1280="","",INDEX(DM_HANG_HOA!B:B,MATCH(E1280,DM_HANG_HOA!A:A,0)))</f>
        <v>Giáp buộc đầu sứ đơn composite PTT1373-F, đường kính cáp 31 ÷ 37,5mm (185-240mm2)</v>
      </c>
      <c r="G1280" s="26" t="s">
        <v>5249</v>
      </c>
      <c r="H1280" s="27" t="str">
        <f>IF(G1280="","",INDEX(DM_DOI_TUONG!C:C,MATCH(G1280,DM_DOI_TUONG!B:B,0)))</f>
        <v>Công Ty CP Điện Và Chiếu Sáng Phước Mỹ</v>
      </c>
      <c r="I1280" s="69" t="str">
        <f>IFERROR(INDEX(DM_NGHIEP_VU!D:D,MATCH(J1280&amp;K1280,DM_NGHIEP_VU!G:G,0)),"")</f>
        <v>Xuất kho - xuất bán ghi nhận doanh thu</v>
      </c>
      <c r="J1280" s="29" t="s">
        <v>4492</v>
      </c>
      <c r="K1280" s="29" t="s">
        <v>4977</v>
      </c>
      <c r="L1280" s="26">
        <v>15</v>
      </c>
      <c r="M1280" s="26" t="s">
        <v>4547</v>
      </c>
      <c r="N1280" s="26">
        <v>54200</v>
      </c>
      <c r="O1280" s="7">
        <f t="shared" si="60"/>
        <v>813000</v>
      </c>
      <c r="P1280" s="52">
        <v>0.08</v>
      </c>
      <c r="Q1280" s="7">
        <f t="shared" si="61"/>
        <v>65040</v>
      </c>
      <c r="R1280" s="7">
        <f t="shared" si="62"/>
        <v>878040</v>
      </c>
      <c r="S1280" s="23" t="s">
        <v>4692</v>
      </c>
      <c r="T1280" s="23"/>
      <c r="U1280" s="23"/>
      <c r="V1280" s="23"/>
      <c r="W1280" s="74"/>
    </row>
    <row r="1281" spans="1:23" x14ac:dyDescent="0.25">
      <c r="A1281" s="81">
        <v>45307</v>
      </c>
      <c r="B1281" s="6" t="s">
        <v>2710</v>
      </c>
      <c r="C1281" s="100" t="s">
        <v>5550</v>
      </c>
      <c r="D1281" s="21" t="s">
        <v>4555</v>
      </c>
      <c r="E1281" s="23" t="s">
        <v>2558</v>
      </c>
      <c r="F1281" s="27" t="str">
        <f>IF(E1281="","",INDEX(DM_HANG_HOA!B:B,MATCH(E1281,DM_HANG_HOA!A:A,0)))</f>
        <v>Giáp buộc đầu sứ đơn composite PTT1373-F, đường kính cáp 31 ÷ 37,5mm (185-240mm2)</v>
      </c>
      <c r="G1281" s="26" t="s">
        <v>5249</v>
      </c>
      <c r="H1281" s="27" t="str">
        <f>IF(G1281="","",INDEX(DM_DOI_TUONG!C:C,MATCH(G1281,DM_DOI_TUONG!B:B,0)))</f>
        <v>Công Ty CP Điện Và Chiếu Sáng Phước Mỹ</v>
      </c>
      <c r="I1281" s="69" t="str">
        <f>IFERROR(INDEX(DM_NGHIEP_VU!D:D,MATCH(J1281&amp;K1281,DM_NGHIEP_VU!G:G,0)),"")</f>
        <v>Xuất kho - xuất bán ghi nhận doanh thu</v>
      </c>
      <c r="J1281" s="29" t="s">
        <v>4492</v>
      </c>
      <c r="K1281" s="29" t="s">
        <v>4977</v>
      </c>
      <c r="L1281" s="26">
        <v>4</v>
      </c>
      <c r="M1281" s="26" t="s">
        <v>4547</v>
      </c>
      <c r="N1281" s="26">
        <v>54200</v>
      </c>
      <c r="O1281" s="7">
        <f t="shared" si="60"/>
        <v>216800</v>
      </c>
      <c r="P1281" s="52">
        <v>0.08</v>
      </c>
      <c r="Q1281" s="7">
        <f t="shared" si="61"/>
        <v>17344</v>
      </c>
      <c r="R1281" s="7">
        <f t="shared" si="62"/>
        <v>234144</v>
      </c>
      <c r="S1281" s="23" t="s">
        <v>4692</v>
      </c>
      <c r="T1281" s="23"/>
      <c r="U1281" s="23"/>
      <c r="V1281" s="23"/>
      <c r="W1281" s="74"/>
    </row>
    <row r="1282" spans="1:23" x14ac:dyDescent="0.25">
      <c r="A1282" s="81">
        <v>45307</v>
      </c>
      <c r="B1282" s="6" t="s">
        <v>2710</v>
      </c>
      <c r="C1282" s="100" t="s">
        <v>5550</v>
      </c>
      <c r="D1282" s="21" t="s">
        <v>4555</v>
      </c>
      <c r="E1282" s="23" t="s">
        <v>2615</v>
      </c>
      <c r="F1282" s="27" t="str">
        <f>IF(E1282="","",INDEX(DM_HANG_HOA!B:B,MATCH(E1282,DM_HANG_HOA!A:A,0)))</f>
        <v>Giáp buộc lõi thép SDLT 2175-F dùng cho dây bọc cách điện đường kính dây dẫn 18,5-23,4mm</v>
      </c>
      <c r="G1282" s="26" t="s">
        <v>5249</v>
      </c>
      <c r="H1282" s="27" t="str">
        <f>IF(G1282="","",INDEX(DM_DOI_TUONG!C:C,MATCH(G1282,DM_DOI_TUONG!B:B,0)))</f>
        <v>Công Ty CP Điện Và Chiếu Sáng Phước Mỹ</v>
      </c>
      <c r="I1282" s="69" t="str">
        <f>IFERROR(INDEX(DM_NGHIEP_VU!D:D,MATCH(J1282&amp;K1282,DM_NGHIEP_VU!G:G,0)),"")</f>
        <v>Xuất kho - xuất bán ghi nhận doanh thu</v>
      </c>
      <c r="J1282" s="29" t="s">
        <v>4492</v>
      </c>
      <c r="K1282" s="29" t="s">
        <v>4977</v>
      </c>
      <c r="L1282" s="26">
        <v>4</v>
      </c>
      <c r="M1282" s="26" t="s">
        <v>4547</v>
      </c>
      <c r="N1282" s="26">
        <v>62600</v>
      </c>
      <c r="O1282" s="7">
        <f t="shared" si="60"/>
        <v>250400</v>
      </c>
      <c r="P1282" s="52">
        <v>0.08</v>
      </c>
      <c r="Q1282" s="7">
        <f t="shared" si="61"/>
        <v>20032</v>
      </c>
      <c r="R1282" s="7">
        <f t="shared" si="62"/>
        <v>270432</v>
      </c>
      <c r="S1282" s="23" t="s">
        <v>4692</v>
      </c>
      <c r="T1282" s="23"/>
      <c r="U1282" s="23"/>
      <c r="V1282" s="23"/>
      <c r="W1282" s="74"/>
    </row>
    <row r="1283" spans="1:23" x14ac:dyDescent="0.25">
      <c r="A1283" s="81">
        <v>45307</v>
      </c>
      <c r="B1283" s="6" t="s">
        <v>2710</v>
      </c>
      <c r="C1283" s="100" t="s">
        <v>5551</v>
      </c>
      <c r="D1283" s="21" t="s">
        <v>4555</v>
      </c>
      <c r="E1283" s="23" t="s">
        <v>610</v>
      </c>
      <c r="F1283" s="27" t="str">
        <f>IF(E1283="","",INDEX(DM_HANG_HOA!B:B,MATCH(E1283,DM_HANG_HOA!A:A,0)))</f>
        <v>Kẹp đấu rẽ TA-CDB 86 75G28 - 70mm2</v>
      </c>
      <c r="G1283" s="26" t="s">
        <v>5249</v>
      </c>
      <c r="H1283" s="27" t="str">
        <f>IF(G1283="","",INDEX(DM_DOI_TUONG!C:C,MATCH(G1283,DM_DOI_TUONG!B:B,0)))</f>
        <v>Công Ty CP Điện Và Chiếu Sáng Phước Mỹ</v>
      </c>
      <c r="I1283" s="69" t="str">
        <f>IFERROR(INDEX(DM_NGHIEP_VU!D:D,MATCH(J1283&amp;K1283,DM_NGHIEP_VU!G:G,0)),"")</f>
        <v>Xuất kho - xuất bán ghi nhận doanh thu</v>
      </c>
      <c r="J1283" s="29" t="s">
        <v>4492</v>
      </c>
      <c r="K1283" s="29" t="s">
        <v>4977</v>
      </c>
      <c r="L1283" s="26">
        <v>3</v>
      </c>
      <c r="M1283" s="26" t="s">
        <v>4547</v>
      </c>
      <c r="N1283" s="26">
        <v>252500</v>
      </c>
      <c r="O1283" s="7">
        <f t="shared" si="60"/>
        <v>757500</v>
      </c>
      <c r="P1283" s="52">
        <v>0.1</v>
      </c>
      <c r="Q1283" s="7">
        <f t="shared" si="61"/>
        <v>75750</v>
      </c>
      <c r="R1283" s="7">
        <f t="shared" si="62"/>
        <v>833250</v>
      </c>
      <c r="S1283" s="23" t="s">
        <v>4693</v>
      </c>
      <c r="T1283" s="23"/>
      <c r="U1283" s="23"/>
      <c r="V1283" s="23"/>
      <c r="W1283" s="74"/>
    </row>
    <row r="1284" spans="1:23" x14ac:dyDescent="0.25">
      <c r="A1284" s="81">
        <v>45307</v>
      </c>
      <c r="B1284" s="6" t="s">
        <v>2710</v>
      </c>
      <c r="C1284" s="100" t="s">
        <v>5551</v>
      </c>
      <c r="D1284" s="21" t="s">
        <v>4555</v>
      </c>
      <c r="E1284" s="23" t="s">
        <v>2524</v>
      </c>
      <c r="F1284" s="27" t="str">
        <f>IF(E1284="","",INDEX(DM_HANG_HOA!B:B,MATCH(E1284,DM_HANG_HOA!A:A,0)))</f>
        <v>Giáp níu dây bọc ACD1880-BP, dài 1200mm, 18,5 ÷ 21,6mm (70-95mm2)</v>
      </c>
      <c r="G1284" s="26" t="s">
        <v>5249</v>
      </c>
      <c r="H1284" s="27" t="str">
        <f>IF(G1284="","",INDEX(DM_DOI_TUONG!C:C,MATCH(G1284,DM_DOI_TUONG!B:B,0)))</f>
        <v>Công Ty CP Điện Và Chiếu Sáng Phước Mỹ</v>
      </c>
      <c r="I1284" s="69" t="str">
        <f>IFERROR(INDEX(DM_NGHIEP_VU!D:D,MATCH(J1284&amp;K1284,DM_NGHIEP_VU!G:G,0)),"")</f>
        <v>Xuất kho - xuất bán ghi nhận doanh thu</v>
      </c>
      <c r="J1284" s="29" t="s">
        <v>4492</v>
      </c>
      <c r="K1284" s="29" t="s">
        <v>4977</v>
      </c>
      <c r="L1284" s="26">
        <v>18</v>
      </c>
      <c r="M1284" s="26" t="s">
        <v>4547</v>
      </c>
      <c r="N1284" s="26">
        <v>213800</v>
      </c>
      <c r="O1284" s="7">
        <f t="shared" si="60"/>
        <v>3848400</v>
      </c>
      <c r="P1284" s="52">
        <v>0.1</v>
      </c>
      <c r="Q1284" s="7">
        <f t="shared" si="61"/>
        <v>384840</v>
      </c>
      <c r="R1284" s="7">
        <f t="shared" si="62"/>
        <v>4233240</v>
      </c>
      <c r="S1284" s="23" t="s">
        <v>4693</v>
      </c>
      <c r="T1284" s="23"/>
      <c r="U1284" s="23"/>
      <c r="V1284" s="23"/>
      <c r="W1284" s="74"/>
    </row>
    <row r="1285" spans="1:23" x14ac:dyDescent="0.25">
      <c r="A1285" s="81">
        <v>45307</v>
      </c>
      <c r="B1285" s="6" t="s">
        <v>2710</v>
      </c>
      <c r="C1285" s="100" t="s">
        <v>5551</v>
      </c>
      <c r="D1285" s="21" t="s">
        <v>4555</v>
      </c>
      <c r="E1285" s="23" t="s">
        <v>630</v>
      </c>
      <c r="F1285" s="27" t="str">
        <f>IF(E1285="","",INDEX(DM_HANG_HOA!B:B,MATCH(E1285,DM_HANG_HOA!A:A,0)))</f>
        <v>Khóa néo TA-AB 93G28 - 95mm2</v>
      </c>
      <c r="G1285" s="26" t="s">
        <v>5249</v>
      </c>
      <c r="H1285" s="27" t="str">
        <f>IF(G1285="","",INDEX(DM_DOI_TUONG!C:C,MATCH(G1285,DM_DOI_TUONG!B:B,0)))</f>
        <v>Công Ty CP Điện Và Chiếu Sáng Phước Mỹ</v>
      </c>
      <c r="I1285" s="69" t="str">
        <f>IFERROR(INDEX(DM_NGHIEP_VU!D:D,MATCH(J1285&amp;K1285,DM_NGHIEP_VU!G:G,0)),"")</f>
        <v>Xuất kho - xuất bán ghi nhận doanh thu</v>
      </c>
      <c r="J1285" s="29" t="s">
        <v>4492</v>
      </c>
      <c r="K1285" s="29" t="s">
        <v>4977</v>
      </c>
      <c r="L1285" s="26">
        <v>12</v>
      </c>
      <c r="M1285" s="26" t="s">
        <v>4547</v>
      </c>
      <c r="N1285" s="26">
        <v>466600</v>
      </c>
      <c r="O1285" s="7">
        <f t="shared" si="60"/>
        <v>5599200</v>
      </c>
      <c r="P1285" s="52">
        <v>0.1</v>
      </c>
      <c r="Q1285" s="7">
        <f t="shared" si="61"/>
        <v>559920</v>
      </c>
      <c r="R1285" s="7">
        <f t="shared" si="62"/>
        <v>6159120</v>
      </c>
      <c r="S1285" s="23" t="s">
        <v>4693</v>
      </c>
      <c r="T1285" s="23"/>
      <c r="U1285" s="23"/>
      <c r="V1285" s="23"/>
      <c r="W1285" s="74"/>
    </row>
    <row r="1286" spans="1:23" x14ac:dyDescent="0.25">
      <c r="A1286" s="81">
        <v>45307</v>
      </c>
      <c r="B1286" s="6" t="s">
        <v>2710</v>
      </c>
      <c r="C1286" s="100" t="s">
        <v>5551</v>
      </c>
      <c r="D1286" s="21" t="s">
        <v>4555</v>
      </c>
      <c r="E1286" s="23" t="s">
        <v>604</v>
      </c>
      <c r="F1286" s="27" t="str">
        <f>IF(E1286="","",INDEX(DM_HANG_HOA!B:B,MATCH(E1286,DM_HANG_HOA!A:A,0)))</f>
        <v>Bar tiếp địa nhôm</v>
      </c>
      <c r="G1286" s="26" t="s">
        <v>5249</v>
      </c>
      <c r="H1286" s="27" t="str">
        <f>IF(G1286="","",INDEX(DM_DOI_TUONG!C:C,MATCH(G1286,DM_DOI_TUONG!B:B,0)))</f>
        <v>Công Ty CP Điện Và Chiếu Sáng Phước Mỹ</v>
      </c>
      <c r="I1286" s="69" t="str">
        <f>IFERROR(INDEX(DM_NGHIEP_VU!D:D,MATCH(J1286&amp;K1286,DM_NGHIEP_VU!G:G,0)),"")</f>
        <v>Xuất kho - xuất bán ghi nhận doanh thu</v>
      </c>
      <c r="J1286" s="29" t="s">
        <v>4492</v>
      </c>
      <c r="K1286" s="29" t="s">
        <v>4977</v>
      </c>
      <c r="L1286" s="26">
        <v>15</v>
      </c>
      <c r="M1286" s="26" t="s">
        <v>4547</v>
      </c>
      <c r="N1286" s="26">
        <v>75100</v>
      </c>
      <c r="O1286" s="7">
        <f t="shared" si="60"/>
        <v>1126500</v>
      </c>
      <c r="P1286" s="52">
        <v>0.1</v>
      </c>
      <c r="Q1286" s="7">
        <f t="shared" si="61"/>
        <v>112650</v>
      </c>
      <c r="R1286" s="7">
        <f t="shared" si="62"/>
        <v>1239150</v>
      </c>
      <c r="S1286" s="23" t="s">
        <v>4693</v>
      </c>
      <c r="T1286" s="23"/>
      <c r="U1286" s="23"/>
      <c r="V1286" s="23"/>
      <c r="W1286" s="74"/>
    </row>
    <row r="1287" spans="1:23" x14ac:dyDescent="0.25">
      <c r="A1287" s="81">
        <v>45307</v>
      </c>
      <c r="B1287" s="6" t="s">
        <v>2710</v>
      </c>
      <c r="C1287" s="100" t="s">
        <v>5551</v>
      </c>
      <c r="D1287" s="21" t="s">
        <v>4555</v>
      </c>
      <c r="E1287" s="23" t="s">
        <v>612</v>
      </c>
      <c r="F1287" s="27" t="str">
        <f>IF(E1287="","",INDEX(DM_HANG_HOA!B:B,MATCH(E1287,DM_HANG_HOA!A:A,0)))</f>
        <v>Kẹp đấu rẽ TA-CDB 86 93G28 - 95mm2</v>
      </c>
      <c r="G1287" s="26" t="s">
        <v>5249</v>
      </c>
      <c r="H1287" s="27" t="str">
        <f>IF(G1287="","",INDEX(DM_DOI_TUONG!C:C,MATCH(G1287,DM_DOI_TUONG!B:B,0)))</f>
        <v>Công Ty CP Điện Và Chiếu Sáng Phước Mỹ</v>
      </c>
      <c r="I1287" s="69" t="str">
        <f>IFERROR(INDEX(DM_NGHIEP_VU!D:D,MATCH(J1287&amp;K1287,DM_NGHIEP_VU!G:G,0)),"")</f>
        <v>Xuất kho - xuất bán ghi nhận doanh thu</v>
      </c>
      <c r="J1287" s="29" t="s">
        <v>4492</v>
      </c>
      <c r="K1287" s="29" t="s">
        <v>4977</v>
      </c>
      <c r="L1287" s="26">
        <v>12</v>
      </c>
      <c r="M1287" s="26" t="s">
        <v>4547</v>
      </c>
      <c r="N1287" s="26">
        <v>260100</v>
      </c>
      <c r="O1287" s="7">
        <f t="shared" si="60"/>
        <v>3121200</v>
      </c>
      <c r="P1287" s="52">
        <v>0.1</v>
      </c>
      <c r="Q1287" s="7">
        <f t="shared" si="61"/>
        <v>312120</v>
      </c>
      <c r="R1287" s="7">
        <f t="shared" si="62"/>
        <v>3433320</v>
      </c>
      <c r="S1287" s="23" t="s">
        <v>4693</v>
      </c>
      <c r="T1287" s="23"/>
      <c r="U1287" s="23"/>
      <c r="V1287" s="23"/>
      <c r="W1287" s="74"/>
    </row>
    <row r="1288" spans="1:23" x14ac:dyDescent="0.25">
      <c r="A1288" s="81">
        <v>45307</v>
      </c>
      <c r="B1288" s="6" t="s">
        <v>2710</v>
      </c>
      <c r="C1288" s="100" t="s">
        <v>5551</v>
      </c>
      <c r="D1288" s="21" t="s">
        <v>4555</v>
      </c>
      <c r="E1288" s="23" t="s">
        <v>1153</v>
      </c>
      <c r="F1288" s="27" t="str">
        <f>IF(E1288="","",INDEX(DM_HANG_HOA!B:B,MATCH(E1288,DM_HANG_HOA!A:A,0)))</f>
        <v>Cosse ép Cu-Al  95mm2-2N-TA dài 126mm chiều dài ép dây 42mm</v>
      </c>
      <c r="G1288" s="26" t="s">
        <v>5249</v>
      </c>
      <c r="H1288" s="27" t="str">
        <f>IF(G1288="","",INDEX(DM_DOI_TUONG!C:C,MATCH(G1288,DM_DOI_TUONG!B:B,0)))</f>
        <v>Công Ty CP Điện Và Chiếu Sáng Phước Mỹ</v>
      </c>
      <c r="I1288" s="69" t="str">
        <f>IFERROR(INDEX(DM_NGHIEP_VU!D:D,MATCH(J1288&amp;K1288,DM_NGHIEP_VU!G:G,0)),"")</f>
        <v>Xuất kho - xuất bán ghi nhận doanh thu</v>
      </c>
      <c r="J1288" s="29" t="s">
        <v>4492</v>
      </c>
      <c r="K1288" s="29" t="s">
        <v>4977</v>
      </c>
      <c r="L1288" s="26">
        <v>15</v>
      </c>
      <c r="M1288" s="26" t="s">
        <v>4547</v>
      </c>
      <c r="N1288" s="26">
        <v>62700</v>
      </c>
      <c r="O1288" s="7">
        <f t="shared" si="60"/>
        <v>940500</v>
      </c>
      <c r="P1288" s="52">
        <v>0.1</v>
      </c>
      <c r="Q1288" s="7">
        <f t="shared" si="61"/>
        <v>94050</v>
      </c>
      <c r="R1288" s="7">
        <f t="shared" si="62"/>
        <v>1034550</v>
      </c>
      <c r="S1288" s="23" t="s">
        <v>4693</v>
      </c>
      <c r="T1288" s="23"/>
      <c r="U1288" s="23"/>
      <c r="V1288" s="23"/>
      <c r="W1288" s="74"/>
    </row>
    <row r="1289" spans="1:23" x14ac:dyDescent="0.25">
      <c r="A1289" s="81">
        <v>45307</v>
      </c>
      <c r="B1289" s="6" t="s">
        <v>2710</v>
      </c>
      <c r="C1289" s="100" t="s">
        <v>5552</v>
      </c>
      <c r="D1289" s="21" t="s">
        <v>4555</v>
      </c>
      <c r="E1289" s="23" t="s">
        <v>96</v>
      </c>
      <c r="F1289" s="27" t="str">
        <f>IF(E1289="","",INDEX(DM_HANG_HOA!B:B,MATCH(E1289,DM_HANG_HOA!A:A,0)))</f>
        <v>LA 18KV - MCOV  15.3 - 10KA</v>
      </c>
      <c r="G1289" s="26" t="s">
        <v>5248</v>
      </c>
      <c r="H1289" s="27" t="str">
        <f>IF(G1289="","",INDEX(DM_DOI_TUONG!C:C,MATCH(G1289,DM_DOI_TUONG!B:B,0)))</f>
        <v>Công Ty TNHH Tư Vấn SX TM Xây Lắp Điện Song An</v>
      </c>
      <c r="I1289" s="69" t="str">
        <f>IFERROR(INDEX(DM_NGHIEP_VU!D:D,MATCH(J1289&amp;K1289,DM_NGHIEP_VU!G:G,0)),"")</f>
        <v>Xuất kho - xuất bán ghi nhận doanh thu</v>
      </c>
      <c r="J1289" s="29" t="s">
        <v>4492</v>
      </c>
      <c r="K1289" s="29" t="s">
        <v>4977</v>
      </c>
      <c r="L1289" s="26">
        <v>6</v>
      </c>
      <c r="M1289" s="26" t="s">
        <v>4547</v>
      </c>
      <c r="N1289" s="26">
        <v>1073300</v>
      </c>
      <c r="O1289" s="7">
        <f t="shared" si="60"/>
        <v>6439800</v>
      </c>
      <c r="P1289" s="52">
        <v>0.08</v>
      </c>
      <c r="Q1289" s="7">
        <f t="shared" si="61"/>
        <v>515184</v>
      </c>
      <c r="R1289" s="7">
        <f t="shared" si="62"/>
        <v>6954984</v>
      </c>
      <c r="S1289" s="23" t="s">
        <v>4694</v>
      </c>
      <c r="T1289" s="23"/>
      <c r="U1289" s="23"/>
      <c r="V1289" s="23"/>
      <c r="W1289" s="74"/>
    </row>
    <row r="1290" spans="1:23" x14ac:dyDescent="0.25">
      <c r="A1290" s="81">
        <v>45307</v>
      </c>
      <c r="B1290" s="6" t="s">
        <v>2710</v>
      </c>
      <c r="C1290" s="100" t="s">
        <v>5552</v>
      </c>
      <c r="D1290" s="21" t="s">
        <v>4555</v>
      </c>
      <c r="E1290" s="23" t="s">
        <v>72</v>
      </c>
      <c r="F1290" s="27" t="str">
        <f>IF(E1290="","",INDEX(DM_HANG_HOA!B:B,MATCH(E1290,DM_HANG_HOA!A:A,0)))</f>
        <v>FCO 100A - 27KV - 150KV BIL - Polymer (không bass)</v>
      </c>
      <c r="G1290" s="26" t="s">
        <v>5248</v>
      </c>
      <c r="H1290" s="27" t="str">
        <f>IF(G1290="","",INDEX(DM_DOI_TUONG!C:C,MATCH(G1290,DM_DOI_TUONG!B:B,0)))</f>
        <v>Công Ty TNHH Tư Vấn SX TM Xây Lắp Điện Song An</v>
      </c>
      <c r="I1290" s="69" t="str">
        <f>IFERROR(INDEX(DM_NGHIEP_VU!D:D,MATCH(J1290&amp;K1290,DM_NGHIEP_VU!G:G,0)),"")</f>
        <v>Xuất kho - xuất bán ghi nhận doanh thu</v>
      </c>
      <c r="J1290" s="29" t="s">
        <v>4492</v>
      </c>
      <c r="K1290" s="29" t="s">
        <v>4977</v>
      </c>
      <c r="L1290" s="26">
        <v>3</v>
      </c>
      <c r="M1290" s="26" t="s">
        <v>4547</v>
      </c>
      <c r="N1290" s="26">
        <v>1407800</v>
      </c>
      <c r="O1290" s="7">
        <f t="shared" si="60"/>
        <v>4223400</v>
      </c>
      <c r="P1290" s="52">
        <v>0.08</v>
      </c>
      <c r="Q1290" s="7">
        <f t="shared" si="61"/>
        <v>337872</v>
      </c>
      <c r="R1290" s="7">
        <f t="shared" si="62"/>
        <v>4561272</v>
      </c>
      <c r="S1290" s="23" t="s">
        <v>4694</v>
      </c>
      <c r="T1290" s="23"/>
      <c r="U1290" s="23"/>
      <c r="V1290" s="23"/>
      <c r="W1290" s="74"/>
    </row>
    <row r="1291" spans="1:23" x14ac:dyDescent="0.25">
      <c r="A1291" s="81">
        <v>45307</v>
      </c>
      <c r="B1291" s="6" t="s">
        <v>2710</v>
      </c>
      <c r="C1291" s="100" t="s">
        <v>5552</v>
      </c>
      <c r="D1291" s="21" t="s">
        <v>4555</v>
      </c>
      <c r="E1291" s="23" t="s">
        <v>78</v>
      </c>
      <c r="F1291" s="27" t="str">
        <f>IF(E1291="","",INDEX(DM_HANG_HOA!B:B,MATCH(E1291,DM_HANG_HOA!A:A,0)))</f>
        <v>Bass FCO</v>
      </c>
      <c r="G1291" s="26" t="s">
        <v>5248</v>
      </c>
      <c r="H1291" s="27" t="str">
        <f>IF(G1291="","",INDEX(DM_DOI_TUONG!C:C,MATCH(G1291,DM_DOI_TUONG!B:B,0)))</f>
        <v>Công Ty TNHH Tư Vấn SX TM Xây Lắp Điện Song An</v>
      </c>
      <c r="I1291" s="69" t="str">
        <f>IFERROR(INDEX(DM_NGHIEP_VU!D:D,MATCH(J1291&amp;K1291,DM_NGHIEP_VU!G:G,0)),"")</f>
        <v>Xuất kho - xuất bán ghi nhận doanh thu</v>
      </c>
      <c r="J1291" s="29" t="s">
        <v>4492</v>
      </c>
      <c r="K1291" s="29" t="s">
        <v>4977</v>
      </c>
      <c r="L1291" s="26">
        <v>3</v>
      </c>
      <c r="M1291" s="26" t="s">
        <v>4547</v>
      </c>
      <c r="N1291" s="26">
        <v>77400</v>
      </c>
      <c r="O1291" s="7">
        <f t="shared" si="60"/>
        <v>232200</v>
      </c>
      <c r="P1291" s="52">
        <v>0.08</v>
      </c>
      <c r="Q1291" s="7">
        <f t="shared" si="61"/>
        <v>18576</v>
      </c>
      <c r="R1291" s="7">
        <f t="shared" si="62"/>
        <v>250776</v>
      </c>
      <c r="S1291" s="23" t="s">
        <v>4694</v>
      </c>
      <c r="T1291" s="23"/>
      <c r="U1291" s="23"/>
      <c r="V1291" s="23"/>
      <c r="W1291" s="74"/>
    </row>
    <row r="1292" spans="1:23" x14ac:dyDescent="0.25">
      <c r="A1292" s="81">
        <v>45307</v>
      </c>
      <c r="B1292" s="6" t="s">
        <v>2710</v>
      </c>
      <c r="C1292" s="100" t="s">
        <v>5552</v>
      </c>
      <c r="D1292" s="21" t="s">
        <v>4555</v>
      </c>
      <c r="E1292" s="23" t="s">
        <v>77</v>
      </c>
      <c r="F1292" s="27" t="str">
        <f>IF(E1292="","",INDEX(DM_HANG_HOA!B:B,MATCH(E1292,DM_HANG_HOA!A:A,0)))</f>
        <v>LBFCO 200A - 27KV-150KV BIL - Polymer (không bass)</v>
      </c>
      <c r="G1292" s="26" t="s">
        <v>5248</v>
      </c>
      <c r="H1292" s="27" t="str">
        <f>IF(G1292="","",INDEX(DM_DOI_TUONG!C:C,MATCH(G1292,DM_DOI_TUONG!B:B,0)))</f>
        <v>Công Ty TNHH Tư Vấn SX TM Xây Lắp Điện Song An</v>
      </c>
      <c r="I1292" s="69" t="str">
        <f>IFERROR(INDEX(DM_NGHIEP_VU!D:D,MATCH(J1292&amp;K1292,DM_NGHIEP_VU!G:G,0)),"")</f>
        <v>Xuất kho - xuất bán ghi nhận doanh thu</v>
      </c>
      <c r="J1292" s="29" t="s">
        <v>4492</v>
      </c>
      <c r="K1292" s="29" t="s">
        <v>4977</v>
      </c>
      <c r="L1292" s="26">
        <v>3</v>
      </c>
      <c r="M1292" s="26" t="s">
        <v>4547</v>
      </c>
      <c r="N1292" s="26">
        <v>2012800</v>
      </c>
      <c r="O1292" s="7">
        <f t="shared" si="60"/>
        <v>6038400</v>
      </c>
      <c r="P1292" s="52">
        <v>0.08</v>
      </c>
      <c r="Q1292" s="7">
        <f t="shared" si="61"/>
        <v>483072</v>
      </c>
      <c r="R1292" s="7">
        <f t="shared" si="62"/>
        <v>6521472</v>
      </c>
      <c r="S1292" s="23" t="s">
        <v>4694</v>
      </c>
      <c r="T1292" s="23"/>
      <c r="U1292" s="23"/>
      <c r="V1292" s="23"/>
      <c r="W1292" s="74"/>
    </row>
    <row r="1293" spans="1:23" x14ac:dyDescent="0.25">
      <c r="A1293" s="81">
        <v>45307</v>
      </c>
      <c r="B1293" s="6" t="s">
        <v>2710</v>
      </c>
      <c r="C1293" s="100" t="s">
        <v>5552</v>
      </c>
      <c r="D1293" s="21" t="s">
        <v>4555</v>
      </c>
      <c r="E1293" s="23" t="s">
        <v>78</v>
      </c>
      <c r="F1293" s="27" t="str">
        <f>IF(E1293="","",INDEX(DM_HANG_HOA!B:B,MATCH(E1293,DM_HANG_HOA!A:A,0)))</f>
        <v>Bass FCO</v>
      </c>
      <c r="G1293" s="26" t="s">
        <v>5248</v>
      </c>
      <c r="H1293" s="27" t="str">
        <f>IF(G1293="","",INDEX(DM_DOI_TUONG!C:C,MATCH(G1293,DM_DOI_TUONG!B:B,0)))</f>
        <v>Công Ty TNHH Tư Vấn SX TM Xây Lắp Điện Song An</v>
      </c>
      <c r="I1293" s="69" t="str">
        <f>IFERROR(INDEX(DM_NGHIEP_VU!D:D,MATCH(J1293&amp;K1293,DM_NGHIEP_VU!G:G,0)),"")</f>
        <v>Xuất kho - xuất bán ghi nhận doanh thu</v>
      </c>
      <c r="J1293" s="29" t="s">
        <v>4492</v>
      </c>
      <c r="K1293" s="29" t="s">
        <v>4977</v>
      </c>
      <c r="L1293" s="26">
        <v>3</v>
      </c>
      <c r="M1293" s="26" t="s">
        <v>4547</v>
      </c>
      <c r="N1293" s="26">
        <v>77400</v>
      </c>
      <c r="O1293" s="7">
        <f t="shared" si="60"/>
        <v>232200</v>
      </c>
      <c r="P1293" s="52">
        <v>0.08</v>
      </c>
      <c r="Q1293" s="7">
        <f t="shared" si="61"/>
        <v>18576</v>
      </c>
      <c r="R1293" s="7">
        <f t="shared" si="62"/>
        <v>250776</v>
      </c>
      <c r="S1293" s="23" t="s">
        <v>4694</v>
      </c>
      <c r="T1293" s="23"/>
      <c r="U1293" s="23"/>
      <c r="V1293" s="23"/>
      <c r="W1293" s="74"/>
    </row>
    <row r="1294" spans="1:23" x14ac:dyDescent="0.25">
      <c r="A1294" s="81">
        <v>45307</v>
      </c>
      <c r="B1294" s="6" t="s">
        <v>2710</v>
      </c>
      <c r="C1294" s="100" t="s">
        <v>5552</v>
      </c>
      <c r="D1294" s="21" t="s">
        <v>4555</v>
      </c>
      <c r="E1294" s="23" t="s">
        <v>3</v>
      </c>
      <c r="F1294" s="27" t="str">
        <f>IF(E1294="","",INDEX(DM_HANG_HOA!B:B,MATCH(E1294,DM_HANG_HOA!A:A,0)))</f>
        <v>Fuselink 3K - Tuấn Ân</v>
      </c>
      <c r="G1294" s="26" t="s">
        <v>5248</v>
      </c>
      <c r="H1294" s="27" t="str">
        <f>IF(G1294="","",INDEX(DM_DOI_TUONG!C:C,MATCH(G1294,DM_DOI_TUONG!B:B,0)))</f>
        <v>Công Ty TNHH Tư Vấn SX TM Xây Lắp Điện Song An</v>
      </c>
      <c r="I1294" s="69" t="str">
        <f>IFERROR(INDEX(DM_NGHIEP_VU!D:D,MATCH(J1294&amp;K1294,DM_NGHIEP_VU!G:G,0)),"")</f>
        <v>Xuất kho - xuất bán ghi nhận doanh thu</v>
      </c>
      <c r="J1294" s="29" t="s">
        <v>4492</v>
      </c>
      <c r="K1294" s="29" t="s">
        <v>4977</v>
      </c>
      <c r="L1294" s="26">
        <v>6</v>
      </c>
      <c r="M1294" s="26" t="s">
        <v>4547</v>
      </c>
      <c r="N1294" s="26">
        <v>30300</v>
      </c>
      <c r="O1294" s="7">
        <f t="shared" si="60"/>
        <v>181800</v>
      </c>
      <c r="P1294" s="52">
        <v>0.08</v>
      </c>
      <c r="Q1294" s="7">
        <f t="shared" si="61"/>
        <v>14544</v>
      </c>
      <c r="R1294" s="7">
        <f t="shared" si="62"/>
        <v>196344</v>
      </c>
      <c r="S1294" s="23" t="s">
        <v>4694</v>
      </c>
      <c r="T1294" s="23"/>
      <c r="U1294" s="23"/>
      <c r="V1294" s="23"/>
      <c r="W1294" s="74"/>
    </row>
    <row r="1295" spans="1:23" x14ac:dyDescent="0.25">
      <c r="A1295" s="81">
        <v>45307</v>
      </c>
      <c r="B1295" s="6" t="s">
        <v>2710</v>
      </c>
      <c r="C1295" s="100" t="s">
        <v>5552</v>
      </c>
      <c r="D1295" s="21" t="s">
        <v>4555</v>
      </c>
      <c r="E1295" s="23" t="s">
        <v>6</v>
      </c>
      <c r="F1295" s="27" t="str">
        <f>IF(E1295="","",INDEX(DM_HANG_HOA!B:B,MATCH(E1295,DM_HANG_HOA!A:A,0)))</f>
        <v>Fuselink 6K - Tuấn Ân</v>
      </c>
      <c r="G1295" s="26" t="s">
        <v>5248</v>
      </c>
      <c r="H1295" s="27" t="str">
        <f>IF(G1295="","",INDEX(DM_DOI_TUONG!C:C,MATCH(G1295,DM_DOI_TUONG!B:B,0)))</f>
        <v>Công Ty TNHH Tư Vấn SX TM Xây Lắp Điện Song An</v>
      </c>
      <c r="I1295" s="69" t="str">
        <f>IFERROR(INDEX(DM_NGHIEP_VU!D:D,MATCH(J1295&amp;K1295,DM_NGHIEP_VU!G:G,0)),"")</f>
        <v>Xuất kho - xuất bán ghi nhận doanh thu</v>
      </c>
      <c r="J1295" s="29" t="s">
        <v>4492</v>
      </c>
      <c r="K1295" s="29" t="s">
        <v>4977</v>
      </c>
      <c r="L1295" s="26">
        <v>5</v>
      </c>
      <c r="M1295" s="26" t="s">
        <v>4547</v>
      </c>
      <c r="N1295" s="26">
        <v>30900</v>
      </c>
      <c r="O1295" s="7">
        <f t="shared" si="60"/>
        <v>154500</v>
      </c>
      <c r="P1295" s="52">
        <v>0.08</v>
      </c>
      <c r="Q1295" s="7">
        <f t="shared" si="61"/>
        <v>12360</v>
      </c>
      <c r="R1295" s="7">
        <f t="shared" si="62"/>
        <v>166860</v>
      </c>
      <c r="S1295" s="23" t="s">
        <v>4694</v>
      </c>
      <c r="T1295" s="23"/>
      <c r="U1295" s="23"/>
      <c r="V1295" s="23"/>
      <c r="W1295" s="74"/>
    </row>
    <row r="1296" spans="1:23" x14ac:dyDescent="0.25">
      <c r="A1296" s="81">
        <v>45307</v>
      </c>
      <c r="B1296" s="6" t="s">
        <v>2710</v>
      </c>
      <c r="C1296" s="100" t="s">
        <v>5552</v>
      </c>
      <c r="D1296" s="21" t="s">
        <v>4555</v>
      </c>
      <c r="E1296" s="23" t="s">
        <v>7</v>
      </c>
      <c r="F1296" s="27" t="str">
        <f>IF(E1296="","",INDEX(DM_HANG_HOA!B:B,MATCH(E1296,DM_HANG_HOA!A:A,0)))</f>
        <v>Fuselink 8K - Tuấn Ân</v>
      </c>
      <c r="G1296" s="26" t="s">
        <v>5248</v>
      </c>
      <c r="H1296" s="27" t="str">
        <f>IF(G1296="","",INDEX(DM_DOI_TUONG!C:C,MATCH(G1296,DM_DOI_TUONG!B:B,0)))</f>
        <v>Công Ty TNHH Tư Vấn SX TM Xây Lắp Điện Song An</v>
      </c>
      <c r="I1296" s="69" t="str">
        <f>IFERROR(INDEX(DM_NGHIEP_VU!D:D,MATCH(J1296&amp;K1296,DM_NGHIEP_VU!G:G,0)),"")</f>
        <v>Xuất kho - xuất bán ghi nhận doanh thu</v>
      </c>
      <c r="J1296" s="29" t="s">
        <v>4492</v>
      </c>
      <c r="K1296" s="29" t="s">
        <v>4977</v>
      </c>
      <c r="L1296" s="26">
        <v>6</v>
      </c>
      <c r="M1296" s="26" t="s">
        <v>4547</v>
      </c>
      <c r="N1296" s="26">
        <v>32300</v>
      </c>
      <c r="O1296" s="7">
        <f t="shared" si="60"/>
        <v>193800</v>
      </c>
      <c r="P1296" s="52">
        <v>0.08</v>
      </c>
      <c r="Q1296" s="7">
        <f t="shared" si="61"/>
        <v>15504</v>
      </c>
      <c r="R1296" s="7">
        <f t="shared" si="62"/>
        <v>209304</v>
      </c>
      <c r="S1296" s="23" t="s">
        <v>4694</v>
      </c>
      <c r="T1296" s="23"/>
      <c r="U1296" s="23"/>
      <c r="V1296" s="23"/>
      <c r="W1296" s="74"/>
    </row>
    <row r="1297" spans="1:23" x14ac:dyDescent="0.25">
      <c r="A1297" s="81">
        <v>45307</v>
      </c>
      <c r="B1297" s="6" t="s">
        <v>2710</v>
      </c>
      <c r="C1297" s="100" t="s">
        <v>5552</v>
      </c>
      <c r="D1297" s="21" t="s">
        <v>4555</v>
      </c>
      <c r="E1297" s="23" t="s">
        <v>8</v>
      </c>
      <c r="F1297" s="27" t="str">
        <f>IF(E1297="","",INDEX(DM_HANG_HOA!B:B,MATCH(E1297,DM_HANG_HOA!A:A,0)))</f>
        <v>Fuselink 10K - Tuấn Ân</v>
      </c>
      <c r="G1297" s="26" t="s">
        <v>5248</v>
      </c>
      <c r="H1297" s="27" t="str">
        <f>IF(G1297="","",INDEX(DM_DOI_TUONG!C:C,MATCH(G1297,DM_DOI_TUONG!B:B,0)))</f>
        <v>Công Ty TNHH Tư Vấn SX TM Xây Lắp Điện Song An</v>
      </c>
      <c r="I1297" s="69" t="str">
        <f>IFERROR(INDEX(DM_NGHIEP_VU!D:D,MATCH(J1297&amp;K1297,DM_NGHIEP_VU!G:G,0)),"")</f>
        <v>Xuất kho - xuất bán ghi nhận doanh thu</v>
      </c>
      <c r="J1297" s="29" t="s">
        <v>4492</v>
      </c>
      <c r="K1297" s="29" t="s">
        <v>4977</v>
      </c>
      <c r="L1297" s="26">
        <v>6</v>
      </c>
      <c r="M1297" s="26" t="s">
        <v>4547</v>
      </c>
      <c r="N1297" s="26">
        <v>33900</v>
      </c>
      <c r="O1297" s="7">
        <f t="shared" si="60"/>
        <v>203400</v>
      </c>
      <c r="P1297" s="52">
        <v>0.08</v>
      </c>
      <c r="Q1297" s="7">
        <f t="shared" si="61"/>
        <v>16272</v>
      </c>
      <c r="R1297" s="7">
        <f t="shared" si="62"/>
        <v>219672</v>
      </c>
      <c r="S1297" s="23" t="s">
        <v>4694</v>
      </c>
      <c r="T1297" s="23"/>
      <c r="U1297" s="23"/>
      <c r="V1297" s="23"/>
      <c r="W1297" s="74"/>
    </row>
    <row r="1298" spans="1:23" x14ac:dyDescent="0.25">
      <c r="A1298" s="81">
        <v>45307</v>
      </c>
      <c r="B1298" s="6" t="s">
        <v>2710</v>
      </c>
      <c r="C1298" s="100" t="s">
        <v>5552</v>
      </c>
      <c r="D1298" s="21" t="s">
        <v>4555</v>
      </c>
      <c r="E1298" s="23" t="s">
        <v>9</v>
      </c>
      <c r="F1298" s="27" t="str">
        <f>IF(E1298="","",INDEX(DM_HANG_HOA!B:B,MATCH(E1298,DM_HANG_HOA!A:A,0)))</f>
        <v>Fuselink 12K - Tuấn Ân</v>
      </c>
      <c r="G1298" s="26" t="s">
        <v>5248</v>
      </c>
      <c r="H1298" s="27" t="str">
        <f>IF(G1298="","",INDEX(DM_DOI_TUONG!C:C,MATCH(G1298,DM_DOI_TUONG!B:B,0)))</f>
        <v>Công Ty TNHH Tư Vấn SX TM Xây Lắp Điện Song An</v>
      </c>
      <c r="I1298" s="69" t="str">
        <f>IFERROR(INDEX(DM_NGHIEP_VU!D:D,MATCH(J1298&amp;K1298,DM_NGHIEP_VU!G:G,0)),"")</f>
        <v>Xuất kho - xuất bán ghi nhận doanh thu</v>
      </c>
      <c r="J1298" s="29" t="s">
        <v>4492</v>
      </c>
      <c r="K1298" s="29" t="s">
        <v>4977</v>
      </c>
      <c r="L1298" s="26">
        <v>6</v>
      </c>
      <c r="M1298" s="26" t="s">
        <v>4547</v>
      </c>
      <c r="N1298" s="26">
        <v>35100</v>
      </c>
      <c r="O1298" s="7">
        <f t="shared" si="60"/>
        <v>210600</v>
      </c>
      <c r="P1298" s="52">
        <v>0.08</v>
      </c>
      <c r="Q1298" s="7">
        <f t="shared" si="61"/>
        <v>16848</v>
      </c>
      <c r="R1298" s="7">
        <f t="shared" si="62"/>
        <v>227448</v>
      </c>
      <c r="S1298" s="23" t="s">
        <v>4694</v>
      </c>
      <c r="T1298" s="23"/>
      <c r="U1298" s="23"/>
      <c r="V1298" s="23"/>
      <c r="W1298" s="74"/>
    </row>
    <row r="1299" spans="1:23" x14ac:dyDescent="0.25">
      <c r="A1299" s="81">
        <v>45307</v>
      </c>
      <c r="B1299" s="6" t="s">
        <v>2710</v>
      </c>
      <c r="C1299" s="100" t="s">
        <v>5552</v>
      </c>
      <c r="D1299" s="21" t="s">
        <v>4555</v>
      </c>
      <c r="E1299" s="23" t="s">
        <v>10</v>
      </c>
      <c r="F1299" s="27" t="str">
        <f>IF(E1299="","",INDEX(DM_HANG_HOA!B:B,MATCH(E1299,DM_HANG_HOA!A:A,0)))</f>
        <v>Fuselink 15K - Tuấn Ân</v>
      </c>
      <c r="G1299" s="26" t="s">
        <v>5248</v>
      </c>
      <c r="H1299" s="27" t="str">
        <f>IF(G1299="","",INDEX(DM_DOI_TUONG!C:C,MATCH(G1299,DM_DOI_TUONG!B:B,0)))</f>
        <v>Công Ty TNHH Tư Vấn SX TM Xây Lắp Điện Song An</v>
      </c>
      <c r="I1299" s="69" t="str">
        <f>IFERROR(INDEX(DM_NGHIEP_VU!D:D,MATCH(J1299&amp;K1299,DM_NGHIEP_VU!G:G,0)),"")</f>
        <v>Xuất kho - xuất bán ghi nhận doanh thu</v>
      </c>
      <c r="J1299" s="29" t="s">
        <v>4492</v>
      </c>
      <c r="K1299" s="29" t="s">
        <v>4977</v>
      </c>
      <c r="L1299" s="26">
        <v>4</v>
      </c>
      <c r="M1299" s="26" t="s">
        <v>4547</v>
      </c>
      <c r="N1299" s="26">
        <v>35700</v>
      </c>
      <c r="O1299" s="7">
        <f t="shared" si="60"/>
        <v>142800</v>
      </c>
      <c r="P1299" s="52">
        <v>0.08</v>
      </c>
      <c r="Q1299" s="7">
        <f t="shared" si="61"/>
        <v>11424</v>
      </c>
      <c r="R1299" s="7">
        <f t="shared" si="62"/>
        <v>154224</v>
      </c>
      <c r="S1299" s="23" t="s">
        <v>4694</v>
      </c>
      <c r="T1299" s="23"/>
      <c r="U1299" s="23"/>
      <c r="V1299" s="23"/>
      <c r="W1299" s="74"/>
    </row>
    <row r="1300" spans="1:23" x14ac:dyDescent="0.25">
      <c r="A1300" s="81">
        <v>45307</v>
      </c>
      <c r="B1300" s="6" t="s">
        <v>2710</v>
      </c>
      <c r="C1300" s="100" t="s">
        <v>5552</v>
      </c>
      <c r="D1300" s="21" t="s">
        <v>4555</v>
      </c>
      <c r="E1300" s="23" t="s">
        <v>11</v>
      </c>
      <c r="F1300" s="27" t="str">
        <f>IF(E1300="","",INDEX(DM_HANG_HOA!B:B,MATCH(E1300,DM_HANG_HOA!A:A,0)))</f>
        <v>Fuselink 20K - Tuấn Ân</v>
      </c>
      <c r="G1300" s="26" t="s">
        <v>5248</v>
      </c>
      <c r="H1300" s="27" t="str">
        <f>IF(G1300="","",INDEX(DM_DOI_TUONG!C:C,MATCH(G1300,DM_DOI_TUONG!B:B,0)))</f>
        <v>Công Ty TNHH Tư Vấn SX TM Xây Lắp Điện Song An</v>
      </c>
      <c r="I1300" s="69" t="str">
        <f>IFERROR(INDEX(DM_NGHIEP_VU!D:D,MATCH(J1300&amp;K1300,DM_NGHIEP_VU!G:G,0)),"")</f>
        <v>Xuất kho - xuất bán ghi nhận doanh thu</v>
      </c>
      <c r="J1300" s="29" t="s">
        <v>4492</v>
      </c>
      <c r="K1300" s="29" t="s">
        <v>4977</v>
      </c>
      <c r="L1300" s="26">
        <v>6</v>
      </c>
      <c r="M1300" s="26" t="s">
        <v>4547</v>
      </c>
      <c r="N1300" s="26">
        <v>40600</v>
      </c>
      <c r="O1300" s="7">
        <f t="shared" si="60"/>
        <v>243600</v>
      </c>
      <c r="P1300" s="52">
        <v>0.08</v>
      </c>
      <c r="Q1300" s="7">
        <f t="shared" si="61"/>
        <v>19488</v>
      </c>
      <c r="R1300" s="7">
        <f t="shared" si="62"/>
        <v>263088</v>
      </c>
      <c r="S1300" s="23" t="s">
        <v>4694</v>
      </c>
      <c r="T1300" s="23"/>
      <c r="U1300" s="23"/>
      <c r="V1300" s="23"/>
      <c r="W1300" s="74"/>
    </row>
    <row r="1301" spans="1:23" x14ac:dyDescent="0.25">
      <c r="A1301" s="81">
        <v>45307</v>
      </c>
      <c r="B1301" s="6" t="s">
        <v>2710</v>
      </c>
      <c r="C1301" s="100" t="s">
        <v>5552</v>
      </c>
      <c r="D1301" s="21" t="s">
        <v>4555</v>
      </c>
      <c r="E1301" s="23" t="s">
        <v>12</v>
      </c>
      <c r="F1301" s="27" t="str">
        <f>IF(E1301="","",INDEX(DM_HANG_HOA!B:B,MATCH(E1301,DM_HANG_HOA!A:A,0)))</f>
        <v>Fuselink 25K - Tuấn Ân</v>
      </c>
      <c r="G1301" s="26" t="s">
        <v>5248</v>
      </c>
      <c r="H1301" s="27" t="str">
        <f>IF(G1301="","",INDEX(DM_DOI_TUONG!C:C,MATCH(G1301,DM_DOI_TUONG!B:B,0)))</f>
        <v>Công Ty TNHH Tư Vấn SX TM Xây Lắp Điện Song An</v>
      </c>
      <c r="I1301" s="69" t="str">
        <f>IFERROR(INDEX(DM_NGHIEP_VU!D:D,MATCH(J1301&amp;K1301,DM_NGHIEP_VU!G:G,0)),"")</f>
        <v>Xuất kho - xuất bán ghi nhận doanh thu</v>
      </c>
      <c r="J1301" s="29" t="s">
        <v>4492</v>
      </c>
      <c r="K1301" s="29" t="s">
        <v>4977</v>
      </c>
      <c r="L1301" s="26">
        <v>5</v>
      </c>
      <c r="M1301" s="26" t="s">
        <v>4547</v>
      </c>
      <c r="N1301" s="26">
        <v>42600</v>
      </c>
      <c r="O1301" s="7">
        <f t="shared" si="60"/>
        <v>213000</v>
      </c>
      <c r="P1301" s="52">
        <v>0.08</v>
      </c>
      <c r="Q1301" s="7">
        <f t="shared" si="61"/>
        <v>17040</v>
      </c>
      <c r="R1301" s="7">
        <f t="shared" si="62"/>
        <v>230040</v>
      </c>
      <c r="S1301" s="23" t="s">
        <v>4694</v>
      </c>
      <c r="T1301" s="23"/>
      <c r="U1301" s="23"/>
      <c r="V1301" s="23"/>
      <c r="W1301" s="74"/>
    </row>
    <row r="1302" spans="1:23" x14ac:dyDescent="0.25">
      <c r="A1302" s="81">
        <v>45307</v>
      </c>
      <c r="B1302" s="6" t="s">
        <v>2710</v>
      </c>
      <c r="C1302" s="100" t="s">
        <v>5552</v>
      </c>
      <c r="D1302" s="21" t="s">
        <v>4555</v>
      </c>
      <c r="E1302" s="23" t="s">
        <v>13</v>
      </c>
      <c r="F1302" s="27" t="str">
        <f>IF(E1302="","",INDEX(DM_HANG_HOA!B:B,MATCH(E1302,DM_HANG_HOA!A:A,0)))</f>
        <v>Fuselink 30K - Tuấn Ân</v>
      </c>
      <c r="G1302" s="26" t="s">
        <v>5248</v>
      </c>
      <c r="H1302" s="27" t="str">
        <f>IF(G1302="","",INDEX(DM_DOI_TUONG!C:C,MATCH(G1302,DM_DOI_TUONG!B:B,0)))</f>
        <v>Công Ty TNHH Tư Vấn SX TM Xây Lắp Điện Song An</v>
      </c>
      <c r="I1302" s="69" t="str">
        <f>IFERROR(INDEX(DM_NGHIEP_VU!D:D,MATCH(J1302&amp;K1302,DM_NGHIEP_VU!G:G,0)),"")</f>
        <v>Xuất kho - xuất bán ghi nhận doanh thu</v>
      </c>
      <c r="J1302" s="29" t="s">
        <v>4492</v>
      </c>
      <c r="K1302" s="29" t="s">
        <v>4977</v>
      </c>
      <c r="L1302" s="26">
        <v>3</v>
      </c>
      <c r="M1302" s="26" t="s">
        <v>4547</v>
      </c>
      <c r="N1302" s="26">
        <v>47200</v>
      </c>
      <c r="O1302" s="7">
        <f t="shared" si="60"/>
        <v>141600</v>
      </c>
      <c r="P1302" s="52">
        <v>0.08</v>
      </c>
      <c r="Q1302" s="7">
        <f t="shared" si="61"/>
        <v>11328</v>
      </c>
      <c r="R1302" s="7">
        <f t="shared" si="62"/>
        <v>152928</v>
      </c>
      <c r="S1302" s="23" t="s">
        <v>4694</v>
      </c>
      <c r="T1302" s="23"/>
      <c r="U1302" s="23"/>
      <c r="V1302" s="23"/>
      <c r="W1302" s="74"/>
    </row>
    <row r="1303" spans="1:23" x14ac:dyDescent="0.25">
      <c r="A1303" s="81">
        <v>45307</v>
      </c>
      <c r="B1303" s="6" t="s">
        <v>2710</v>
      </c>
      <c r="C1303" s="100" t="s">
        <v>5552</v>
      </c>
      <c r="D1303" s="21" t="s">
        <v>4555</v>
      </c>
      <c r="E1303" s="23" t="s">
        <v>14</v>
      </c>
      <c r="F1303" s="27" t="str">
        <f>IF(E1303="","",INDEX(DM_HANG_HOA!B:B,MATCH(E1303,DM_HANG_HOA!A:A,0)))</f>
        <v>Fuselink 40K - Tuấn Ân</v>
      </c>
      <c r="G1303" s="26" t="s">
        <v>5248</v>
      </c>
      <c r="H1303" s="27" t="str">
        <f>IF(G1303="","",INDEX(DM_DOI_TUONG!C:C,MATCH(G1303,DM_DOI_TUONG!B:B,0)))</f>
        <v>Công Ty TNHH Tư Vấn SX TM Xây Lắp Điện Song An</v>
      </c>
      <c r="I1303" s="69" t="str">
        <f>IFERROR(INDEX(DM_NGHIEP_VU!D:D,MATCH(J1303&amp;K1303,DM_NGHIEP_VU!G:G,0)),"")</f>
        <v>Xuất kho - xuất bán ghi nhận doanh thu</v>
      </c>
      <c r="J1303" s="29" t="s">
        <v>4492</v>
      </c>
      <c r="K1303" s="29" t="s">
        <v>4977</v>
      </c>
      <c r="L1303" s="26">
        <v>4</v>
      </c>
      <c r="M1303" s="26" t="s">
        <v>4547</v>
      </c>
      <c r="N1303" s="26">
        <v>54200</v>
      </c>
      <c r="O1303" s="7">
        <f t="shared" si="60"/>
        <v>216800</v>
      </c>
      <c r="P1303" s="52">
        <v>0.08</v>
      </c>
      <c r="Q1303" s="7">
        <f t="shared" si="61"/>
        <v>17344</v>
      </c>
      <c r="R1303" s="7">
        <f t="shared" si="62"/>
        <v>234144</v>
      </c>
      <c r="S1303" s="23" t="s">
        <v>4694</v>
      </c>
      <c r="T1303" s="23"/>
      <c r="U1303" s="23"/>
      <c r="V1303" s="23"/>
      <c r="W1303" s="74"/>
    </row>
    <row r="1304" spans="1:23" x14ac:dyDescent="0.25">
      <c r="A1304" s="81">
        <v>45307</v>
      </c>
      <c r="B1304" s="6" t="s">
        <v>2710</v>
      </c>
      <c r="C1304" s="100" t="s">
        <v>5552</v>
      </c>
      <c r="D1304" s="21" t="s">
        <v>4555</v>
      </c>
      <c r="E1304" s="23" t="s">
        <v>16</v>
      </c>
      <c r="F1304" s="27" t="str">
        <f>IF(E1304="","",INDEX(DM_HANG_HOA!B:B,MATCH(E1304,DM_HANG_HOA!A:A,0)))</f>
        <v>Fuselink 50K - Tuấn Ân</v>
      </c>
      <c r="G1304" s="26" t="s">
        <v>5248</v>
      </c>
      <c r="H1304" s="27" t="str">
        <f>IF(G1304="","",INDEX(DM_DOI_TUONG!C:C,MATCH(G1304,DM_DOI_TUONG!B:B,0)))</f>
        <v>Công Ty TNHH Tư Vấn SX TM Xây Lắp Điện Song An</v>
      </c>
      <c r="I1304" s="69" t="str">
        <f>IFERROR(INDEX(DM_NGHIEP_VU!D:D,MATCH(J1304&amp;K1304,DM_NGHIEP_VU!G:G,0)),"")</f>
        <v>Xuất kho - xuất bán ghi nhận doanh thu</v>
      </c>
      <c r="J1304" s="29" t="s">
        <v>4492</v>
      </c>
      <c r="K1304" s="29" t="s">
        <v>4977</v>
      </c>
      <c r="L1304" s="26">
        <v>6</v>
      </c>
      <c r="M1304" s="26" t="s">
        <v>4547</v>
      </c>
      <c r="N1304" s="26">
        <v>67800</v>
      </c>
      <c r="O1304" s="7">
        <f t="shared" si="60"/>
        <v>406800</v>
      </c>
      <c r="P1304" s="52">
        <v>0.08</v>
      </c>
      <c r="Q1304" s="7">
        <f t="shared" si="61"/>
        <v>32544</v>
      </c>
      <c r="R1304" s="7">
        <f t="shared" si="62"/>
        <v>439344</v>
      </c>
      <c r="S1304" s="23" t="s">
        <v>4694</v>
      </c>
      <c r="T1304" s="23"/>
      <c r="U1304" s="23"/>
      <c r="V1304" s="23"/>
      <c r="W1304" s="74"/>
    </row>
    <row r="1305" spans="1:23" x14ac:dyDescent="0.25">
      <c r="A1305" s="81">
        <v>45307</v>
      </c>
      <c r="B1305" s="6" t="s">
        <v>2710</v>
      </c>
      <c r="C1305" s="100" t="s">
        <v>5552</v>
      </c>
      <c r="D1305" s="21" t="s">
        <v>4555</v>
      </c>
      <c r="E1305" s="23" t="s">
        <v>17</v>
      </c>
      <c r="F1305" s="27" t="str">
        <f>IF(E1305="","",INDEX(DM_HANG_HOA!B:B,MATCH(E1305,DM_HANG_HOA!A:A,0)))</f>
        <v>Fuselink 65K - Tuấn Ân</v>
      </c>
      <c r="G1305" s="26" t="s">
        <v>5248</v>
      </c>
      <c r="H1305" s="27" t="str">
        <f>IF(G1305="","",INDEX(DM_DOI_TUONG!C:C,MATCH(G1305,DM_DOI_TUONG!B:B,0)))</f>
        <v>Công Ty TNHH Tư Vấn SX TM Xây Lắp Điện Song An</v>
      </c>
      <c r="I1305" s="69" t="str">
        <f>IFERROR(INDEX(DM_NGHIEP_VU!D:D,MATCH(J1305&amp;K1305,DM_NGHIEP_VU!G:G,0)),"")</f>
        <v>Xuất kho - xuất bán ghi nhận doanh thu</v>
      </c>
      <c r="J1305" s="29" t="s">
        <v>4492</v>
      </c>
      <c r="K1305" s="29" t="s">
        <v>4977</v>
      </c>
      <c r="L1305" s="26">
        <v>6</v>
      </c>
      <c r="M1305" s="26" t="s">
        <v>4547</v>
      </c>
      <c r="N1305" s="26">
        <v>76500</v>
      </c>
      <c r="O1305" s="7">
        <f t="shared" si="60"/>
        <v>459000</v>
      </c>
      <c r="P1305" s="52">
        <v>0.08</v>
      </c>
      <c r="Q1305" s="7">
        <f t="shared" si="61"/>
        <v>36720</v>
      </c>
      <c r="R1305" s="7">
        <f t="shared" si="62"/>
        <v>495720</v>
      </c>
      <c r="S1305" s="23" t="s">
        <v>4694</v>
      </c>
      <c r="T1305" s="23"/>
      <c r="U1305" s="23"/>
      <c r="V1305" s="23"/>
      <c r="W1305" s="74"/>
    </row>
    <row r="1306" spans="1:23" x14ac:dyDescent="0.25">
      <c r="A1306" s="81">
        <v>45307</v>
      </c>
      <c r="B1306" s="6" t="s">
        <v>2710</v>
      </c>
      <c r="C1306" s="100" t="s">
        <v>5552</v>
      </c>
      <c r="D1306" s="21" t="s">
        <v>4555</v>
      </c>
      <c r="E1306" s="23" t="s">
        <v>18</v>
      </c>
      <c r="F1306" s="27" t="str">
        <f>IF(E1306="","",INDEX(DM_HANG_HOA!B:B,MATCH(E1306,DM_HANG_HOA!A:A,0)))</f>
        <v>Fuselink 80K - Tuấn Ân</v>
      </c>
      <c r="G1306" s="26" t="s">
        <v>5248</v>
      </c>
      <c r="H1306" s="27" t="str">
        <f>IF(G1306="","",INDEX(DM_DOI_TUONG!C:C,MATCH(G1306,DM_DOI_TUONG!B:B,0)))</f>
        <v>Công Ty TNHH Tư Vấn SX TM Xây Lắp Điện Song An</v>
      </c>
      <c r="I1306" s="69" t="str">
        <f>IFERROR(INDEX(DM_NGHIEP_VU!D:D,MATCH(J1306&amp;K1306,DM_NGHIEP_VU!G:G,0)),"")</f>
        <v>Xuất kho - xuất bán ghi nhận doanh thu</v>
      </c>
      <c r="J1306" s="29" t="s">
        <v>4492</v>
      </c>
      <c r="K1306" s="29" t="s">
        <v>4977</v>
      </c>
      <c r="L1306" s="26">
        <v>6</v>
      </c>
      <c r="M1306" s="26" t="s">
        <v>4547</v>
      </c>
      <c r="N1306" s="26">
        <v>101100</v>
      </c>
      <c r="O1306" s="7">
        <f t="shared" si="60"/>
        <v>606600</v>
      </c>
      <c r="P1306" s="52">
        <v>0.08</v>
      </c>
      <c r="Q1306" s="7">
        <f t="shared" si="61"/>
        <v>48528</v>
      </c>
      <c r="R1306" s="7">
        <f t="shared" si="62"/>
        <v>655128</v>
      </c>
      <c r="S1306" s="23" t="s">
        <v>4694</v>
      </c>
      <c r="T1306" s="23"/>
      <c r="U1306" s="23"/>
      <c r="V1306" s="23"/>
      <c r="W1306" s="74"/>
    </row>
    <row r="1307" spans="1:23" x14ac:dyDescent="0.25">
      <c r="A1307" s="81">
        <v>45307</v>
      </c>
      <c r="B1307" s="6" t="s">
        <v>2710</v>
      </c>
      <c r="C1307" s="100" t="s">
        <v>5553</v>
      </c>
      <c r="D1307" s="21" t="s">
        <v>4555</v>
      </c>
      <c r="E1307" s="23" t="s">
        <v>71</v>
      </c>
      <c r="F1307" s="27" t="str">
        <f>IF(E1307="","",INDEX(DM_HANG_HOA!B:B,MATCH(E1307,DM_HANG_HOA!A:A,0)))</f>
        <v>LBFCO 200A - 27KV-150KV BIL - sứ (không bass)</v>
      </c>
      <c r="G1307" s="26" t="s">
        <v>5270</v>
      </c>
      <c r="H1307" s="27" t="str">
        <f>IF(G1307="","",INDEX(DM_DOI_TUONG!C:C,MATCH(G1307,DM_DOI_TUONG!B:B,0)))</f>
        <v>Công Ty TNHH Xây Dựng Thương Mại Dịch Vụ Tín Phong</v>
      </c>
      <c r="I1307" s="69" t="str">
        <f>IFERROR(INDEX(DM_NGHIEP_VU!D:D,MATCH(J1307&amp;K1307,DM_NGHIEP_VU!G:G,0)),"")</f>
        <v>Xuất kho - xuất bán ghi nhận doanh thu</v>
      </c>
      <c r="J1307" s="29" t="s">
        <v>4492</v>
      </c>
      <c r="K1307" s="29" t="s">
        <v>4977</v>
      </c>
      <c r="L1307" s="26">
        <v>2</v>
      </c>
      <c r="M1307" s="26" t="s">
        <v>4547</v>
      </c>
      <c r="N1307" s="26">
        <v>1972500</v>
      </c>
      <c r="O1307" s="7">
        <f t="shared" si="60"/>
        <v>3945000</v>
      </c>
      <c r="P1307" s="52">
        <v>0.08</v>
      </c>
      <c r="Q1307" s="7">
        <f t="shared" si="61"/>
        <v>315600</v>
      </c>
      <c r="R1307" s="7">
        <f t="shared" si="62"/>
        <v>4260600</v>
      </c>
      <c r="S1307" s="23" t="s">
        <v>4695</v>
      </c>
      <c r="T1307" s="23"/>
      <c r="U1307" s="23"/>
      <c r="V1307" s="23"/>
      <c r="W1307" s="74"/>
    </row>
    <row r="1308" spans="1:23" x14ac:dyDescent="0.25">
      <c r="A1308" s="81">
        <v>45307</v>
      </c>
      <c r="B1308" s="6" t="s">
        <v>2710</v>
      </c>
      <c r="C1308" s="100" t="s">
        <v>5553</v>
      </c>
      <c r="D1308" s="21" t="s">
        <v>4555</v>
      </c>
      <c r="E1308" s="23" t="s">
        <v>78</v>
      </c>
      <c r="F1308" s="27" t="str">
        <f>IF(E1308="","",INDEX(DM_HANG_HOA!B:B,MATCH(E1308,DM_HANG_HOA!A:A,0)))</f>
        <v>Bass FCO</v>
      </c>
      <c r="G1308" s="26" t="s">
        <v>5270</v>
      </c>
      <c r="H1308" s="27" t="str">
        <f>IF(G1308="","",INDEX(DM_DOI_TUONG!C:C,MATCH(G1308,DM_DOI_TUONG!B:B,0)))</f>
        <v>Công Ty TNHH Xây Dựng Thương Mại Dịch Vụ Tín Phong</v>
      </c>
      <c r="I1308" s="69" t="str">
        <f>IFERROR(INDEX(DM_NGHIEP_VU!D:D,MATCH(J1308&amp;K1308,DM_NGHIEP_VU!G:G,0)),"")</f>
        <v>Xuất kho - xuất bán ghi nhận doanh thu</v>
      </c>
      <c r="J1308" s="29" t="s">
        <v>4492</v>
      </c>
      <c r="K1308" s="29" t="s">
        <v>4977</v>
      </c>
      <c r="L1308" s="26">
        <v>2</v>
      </c>
      <c r="M1308" s="26" t="s">
        <v>4547</v>
      </c>
      <c r="N1308" s="26">
        <v>77400</v>
      </c>
      <c r="O1308" s="7">
        <f t="shared" si="60"/>
        <v>154800</v>
      </c>
      <c r="P1308" s="52">
        <v>0.08</v>
      </c>
      <c r="Q1308" s="7">
        <f t="shared" si="61"/>
        <v>12384</v>
      </c>
      <c r="R1308" s="7">
        <f t="shared" si="62"/>
        <v>167184</v>
      </c>
      <c r="S1308" s="23" t="s">
        <v>4695</v>
      </c>
      <c r="T1308" s="23"/>
      <c r="U1308" s="23"/>
      <c r="V1308" s="23"/>
      <c r="W1308" s="74"/>
    </row>
    <row r="1309" spans="1:23" x14ac:dyDescent="0.25">
      <c r="A1309" s="81">
        <v>45307</v>
      </c>
      <c r="B1309" s="6" t="s">
        <v>2710</v>
      </c>
      <c r="C1309" s="100" t="s">
        <v>5554</v>
      </c>
      <c r="D1309" s="21" t="s">
        <v>4555</v>
      </c>
      <c r="E1309" s="23" t="s">
        <v>2595</v>
      </c>
      <c r="F1309" s="27" t="str">
        <f>IF(E1309="","",INDEX(DM_HANG_HOA!B:B,MATCH(E1309,DM_HANG_HOA!A:A,0)))</f>
        <v>Giáp buộc đầu sứ đơn composite PTT 1202SC-F, đường kính cáp 18.5 - 23.4mm (35-50mm2), bán dẫn</v>
      </c>
      <c r="G1309" s="26" t="s">
        <v>5268</v>
      </c>
      <c r="H1309" s="27" t="str">
        <f>IF(G1309="","",INDEX(DM_DOI_TUONG!C:C,MATCH(G1309,DM_DOI_TUONG!B:B,0)))</f>
        <v>Công Ty TNHH TM Sản Xuất ThiếT Bị Điện Anh Kha</v>
      </c>
      <c r="I1309" s="69" t="str">
        <f>IFERROR(INDEX(DM_NGHIEP_VU!D:D,MATCH(J1309&amp;K1309,DM_NGHIEP_VU!G:G,0)),"")</f>
        <v>Xuất kho - xuất bán ghi nhận doanh thu</v>
      </c>
      <c r="J1309" s="29" t="s">
        <v>4492</v>
      </c>
      <c r="K1309" s="29" t="s">
        <v>4977</v>
      </c>
      <c r="L1309" s="26">
        <v>30</v>
      </c>
      <c r="M1309" s="26" t="s">
        <v>4547</v>
      </c>
      <c r="N1309" s="26">
        <v>113800</v>
      </c>
      <c r="O1309" s="7">
        <f t="shared" si="60"/>
        <v>3414000</v>
      </c>
      <c r="P1309" s="52">
        <v>0.08</v>
      </c>
      <c r="Q1309" s="7">
        <f t="shared" si="61"/>
        <v>273120</v>
      </c>
      <c r="R1309" s="7">
        <f t="shared" si="62"/>
        <v>3687120</v>
      </c>
      <c r="S1309" s="23" t="s">
        <v>4696</v>
      </c>
      <c r="T1309" s="23"/>
      <c r="U1309" s="23"/>
      <c r="V1309" s="23"/>
      <c r="W1309" s="74"/>
    </row>
    <row r="1310" spans="1:23" x14ac:dyDescent="0.25">
      <c r="A1310" s="81">
        <v>45307</v>
      </c>
      <c r="B1310" s="6" t="s">
        <v>2710</v>
      </c>
      <c r="C1310" s="100" t="s">
        <v>5554</v>
      </c>
      <c r="D1310" s="21" t="s">
        <v>4555</v>
      </c>
      <c r="E1310" s="23" t="s">
        <v>2611</v>
      </c>
      <c r="F1310" s="27" t="str">
        <f>IF(E1310="","",INDEX(DM_HANG_HOA!B:B,MATCH(E1310,DM_HANG_HOA!A:A,0)))</f>
        <v>Giáp buộc cổ sứ đôi composite PDST 2175SC-F, đường kính cáp 18.5 - 23.4mm (35- 50mm2), bán dẫn</v>
      </c>
      <c r="G1310" s="26" t="s">
        <v>5268</v>
      </c>
      <c r="H1310" s="27" t="str">
        <f>IF(G1310="","",INDEX(DM_DOI_TUONG!C:C,MATCH(G1310,DM_DOI_TUONG!B:B,0)))</f>
        <v>Công Ty TNHH TM Sản Xuất ThiếT Bị Điện Anh Kha</v>
      </c>
      <c r="I1310" s="69" t="str">
        <f>IFERROR(INDEX(DM_NGHIEP_VU!D:D,MATCH(J1310&amp;K1310,DM_NGHIEP_VU!G:G,0)),"")</f>
        <v>Xuất kho - xuất bán ghi nhận doanh thu</v>
      </c>
      <c r="J1310" s="29" t="s">
        <v>4492</v>
      </c>
      <c r="K1310" s="29" t="s">
        <v>4977</v>
      </c>
      <c r="L1310" s="26">
        <v>3</v>
      </c>
      <c r="M1310" s="26" t="s">
        <v>4547</v>
      </c>
      <c r="N1310" s="26">
        <v>115300</v>
      </c>
      <c r="O1310" s="7">
        <f t="shared" si="60"/>
        <v>345900</v>
      </c>
      <c r="P1310" s="52">
        <v>0.08</v>
      </c>
      <c r="Q1310" s="7">
        <f t="shared" si="61"/>
        <v>27672</v>
      </c>
      <c r="R1310" s="7">
        <f t="shared" si="62"/>
        <v>373572</v>
      </c>
      <c r="S1310" s="23" t="s">
        <v>4696</v>
      </c>
      <c r="T1310" s="23"/>
      <c r="U1310" s="23"/>
      <c r="V1310" s="23"/>
      <c r="W1310" s="74"/>
    </row>
    <row r="1311" spans="1:23" x14ac:dyDescent="0.25">
      <c r="A1311" s="81">
        <v>45307</v>
      </c>
      <c r="B1311" s="6" t="s">
        <v>2710</v>
      </c>
      <c r="C1311" s="100" t="s">
        <v>5555</v>
      </c>
      <c r="D1311" s="21" t="s">
        <v>4555</v>
      </c>
      <c r="E1311" s="23" t="s">
        <v>72</v>
      </c>
      <c r="F1311" s="27" t="str">
        <f>IF(E1311="","",INDEX(DM_HANG_HOA!B:B,MATCH(E1311,DM_HANG_HOA!A:A,0)))</f>
        <v>FCO 100A - 27KV - 150KV BIL - Polymer (không bass)</v>
      </c>
      <c r="G1311" s="26" t="s">
        <v>5255</v>
      </c>
      <c r="H1311" s="27" t="str">
        <f>IF(G1311="","",INDEX(DM_DOI_TUONG!C:C,MATCH(G1311,DM_DOI_TUONG!B:B,0)))</f>
        <v>Công Ty Trách Nhiệm Hữu Hạn Thiết Bị Điện Quân Tấn</v>
      </c>
      <c r="I1311" s="69" t="str">
        <f>IFERROR(INDEX(DM_NGHIEP_VU!D:D,MATCH(J1311&amp;K1311,DM_NGHIEP_VU!G:G,0)),"")</f>
        <v>Xuất kho - xuất bán ghi nhận doanh thu</v>
      </c>
      <c r="J1311" s="29" t="s">
        <v>4492</v>
      </c>
      <c r="K1311" s="29" t="s">
        <v>4977</v>
      </c>
      <c r="L1311" s="26">
        <v>6</v>
      </c>
      <c r="M1311" s="26" t="s">
        <v>4547</v>
      </c>
      <c r="N1311" s="26">
        <v>1337400</v>
      </c>
      <c r="O1311" s="7">
        <f t="shared" si="60"/>
        <v>8024400</v>
      </c>
      <c r="P1311" s="52">
        <v>0.08</v>
      </c>
      <c r="Q1311" s="7">
        <f t="shared" si="61"/>
        <v>641952</v>
      </c>
      <c r="R1311" s="7">
        <f t="shared" si="62"/>
        <v>8666352</v>
      </c>
      <c r="S1311" s="23" t="s">
        <v>4697</v>
      </c>
      <c r="T1311" s="23"/>
      <c r="U1311" s="23"/>
      <c r="V1311" s="23"/>
      <c r="W1311" s="74"/>
    </row>
    <row r="1312" spans="1:23" x14ac:dyDescent="0.25">
      <c r="A1312" s="81">
        <v>45307</v>
      </c>
      <c r="B1312" s="6" t="s">
        <v>2710</v>
      </c>
      <c r="C1312" s="100" t="s">
        <v>5555</v>
      </c>
      <c r="D1312" s="21" t="s">
        <v>4555</v>
      </c>
      <c r="E1312" s="23" t="s">
        <v>78</v>
      </c>
      <c r="F1312" s="27" t="str">
        <f>IF(E1312="","",INDEX(DM_HANG_HOA!B:B,MATCH(E1312,DM_HANG_HOA!A:A,0)))</f>
        <v>Bass FCO</v>
      </c>
      <c r="G1312" s="26" t="s">
        <v>5255</v>
      </c>
      <c r="H1312" s="27" t="str">
        <f>IF(G1312="","",INDEX(DM_DOI_TUONG!C:C,MATCH(G1312,DM_DOI_TUONG!B:B,0)))</f>
        <v>Công Ty Trách Nhiệm Hữu Hạn Thiết Bị Điện Quân Tấn</v>
      </c>
      <c r="I1312" s="69" t="str">
        <f>IFERROR(INDEX(DM_NGHIEP_VU!D:D,MATCH(J1312&amp;K1312,DM_NGHIEP_VU!G:G,0)),"")</f>
        <v>Xuất kho - xuất bán ghi nhận doanh thu</v>
      </c>
      <c r="J1312" s="29" t="s">
        <v>4492</v>
      </c>
      <c r="K1312" s="29" t="s">
        <v>4977</v>
      </c>
      <c r="L1312" s="26">
        <v>6</v>
      </c>
      <c r="M1312" s="26" t="s">
        <v>4547</v>
      </c>
      <c r="N1312" s="26">
        <v>73500</v>
      </c>
      <c r="O1312" s="7">
        <f t="shared" si="60"/>
        <v>441000</v>
      </c>
      <c r="P1312" s="52">
        <v>0.08</v>
      </c>
      <c r="Q1312" s="7">
        <f t="shared" si="61"/>
        <v>35280</v>
      </c>
      <c r="R1312" s="7">
        <f t="shared" si="62"/>
        <v>476280</v>
      </c>
      <c r="S1312" s="23" t="s">
        <v>4697</v>
      </c>
      <c r="T1312" s="23"/>
      <c r="U1312" s="23"/>
      <c r="V1312" s="23"/>
      <c r="W1312" s="74"/>
    </row>
    <row r="1313" spans="1:23" x14ac:dyDescent="0.25">
      <c r="A1313" s="81">
        <v>45307</v>
      </c>
      <c r="B1313" s="6" t="s">
        <v>2710</v>
      </c>
      <c r="C1313" s="100" t="s">
        <v>5556</v>
      </c>
      <c r="D1313" s="21" t="s">
        <v>4555</v>
      </c>
      <c r="E1313" s="23" t="s">
        <v>666</v>
      </c>
      <c r="F1313" s="27" t="str">
        <f>IF(E1313="","",INDEX(DM_HANG_HOA!B:B,MATCH(E1313,DM_HANG_HOA!A:A,0)))</f>
        <v>Ống nối MJPT 70 - 70</v>
      </c>
      <c r="G1313" s="26" t="s">
        <v>5245</v>
      </c>
      <c r="H1313" s="27" t="str">
        <f>IF(G1313="","",INDEX(DM_DOI_TUONG!C:C,MATCH(G1313,DM_DOI_TUONG!B:B,0)))</f>
        <v>Công Ty TNHH Sản Xuất Thương Mại  Điện Sài Gòn TTL</v>
      </c>
      <c r="I1313" s="69" t="str">
        <f>IFERROR(INDEX(DM_NGHIEP_VU!D:D,MATCH(J1313&amp;K1313,DM_NGHIEP_VU!G:G,0)),"")</f>
        <v>Xuất kho - xuất bán ghi nhận doanh thu</v>
      </c>
      <c r="J1313" s="29" t="s">
        <v>4492</v>
      </c>
      <c r="K1313" s="29" t="s">
        <v>4977</v>
      </c>
      <c r="L1313" s="26">
        <v>40</v>
      </c>
      <c r="M1313" s="26" t="s">
        <v>4547</v>
      </c>
      <c r="N1313" s="26">
        <v>20100</v>
      </c>
      <c r="O1313" s="7">
        <f t="shared" si="60"/>
        <v>804000</v>
      </c>
      <c r="P1313" s="52">
        <v>0.08</v>
      </c>
      <c r="Q1313" s="7">
        <f t="shared" si="61"/>
        <v>64320</v>
      </c>
      <c r="R1313" s="7">
        <f t="shared" si="62"/>
        <v>868320</v>
      </c>
      <c r="S1313" s="23" t="s">
        <v>4698</v>
      </c>
      <c r="T1313" s="23"/>
      <c r="U1313" s="23"/>
      <c r="V1313" s="23"/>
      <c r="W1313" s="74"/>
    </row>
    <row r="1314" spans="1:23" x14ac:dyDescent="0.25">
      <c r="A1314" s="81">
        <v>45307</v>
      </c>
      <c r="B1314" s="6" t="s">
        <v>2710</v>
      </c>
      <c r="C1314" s="100" t="s">
        <v>5557</v>
      </c>
      <c r="D1314" s="21" t="s">
        <v>4555</v>
      </c>
      <c r="E1314" s="23" t="s">
        <v>1640</v>
      </c>
      <c r="F1314" s="27" t="str">
        <f>IF(E1314="","",INDEX(DM_HANG_HOA!B:B,MATCH(E1314,DM_HANG_HOA!A:A,0)))</f>
        <v>Ống nối OL-ACSR 70mm2 dài 130mm</v>
      </c>
      <c r="G1314" s="26" t="s">
        <v>5245</v>
      </c>
      <c r="H1314" s="27" t="str">
        <f>IF(G1314="","",INDEX(DM_DOI_TUONG!C:C,MATCH(G1314,DM_DOI_TUONG!B:B,0)))</f>
        <v>Công Ty TNHH Sản Xuất Thương Mại  Điện Sài Gòn TTL</v>
      </c>
      <c r="I1314" s="69" t="str">
        <f>IFERROR(INDEX(DM_NGHIEP_VU!D:D,MATCH(J1314&amp;K1314,DM_NGHIEP_VU!G:G,0)),"")</f>
        <v>Xuất kho - xuất bán ghi nhận doanh thu</v>
      </c>
      <c r="J1314" s="29" t="s">
        <v>4492</v>
      </c>
      <c r="K1314" s="29" t="s">
        <v>4977</v>
      </c>
      <c r="L1314" s="26">
        <v>30</v>
      </c>
      <c r="M1314" s="26" t="s">
        <v>4547</v>
      </c>
      <c r="N1314" s="26">
        <v>21000</v>
      </c>
      <c r="O1314" s="7">
        <f t="shared" si="60"/>
        <v>630000</v>
      </c>
      <c r="P1314" s="52">
        <v>0.1</v>
      </c>
      <c r="Q1314" s="7">
        <f t="shared" si="61"/>
        <v>63000</v>
      </c>
      <c r="R1314" s="7">
        <f t="shared" si="62"/>
        <v>693000</v>
      </c>
      <c r="S1314" s="23" t="s">
        <v>4699</v>
      </c>
      <c r="T1314" s="23"/>
      <c r="U1314" s="23"/>
      <c r="V1314" s="23"/>
      <c r="W1314" s="74"/>
    </row>
    <row r="1315" spans="1:23" x14ac:dyDescent="0.25">
      <c r="A1315" s="81">
        <v>45307</v>
      </c>
      <c r="B1315" s="6" t="s">
        <v>2710</v>
      </c>
      <c r="C1315" s="100" t="s">
        <v>5557</v>
      </c>
      <c r="D1315" s="21" t="s">
        <v>4555</v>
      </c>
      <c r="E1315" s="23" t="s">
        <v>1642</v>
      </c>
      <c r="F1315" s="27" t="str">
        <f>IF(E1315="","",INDEX(DM_HANG_HOA!B:B,MATCH(E1315,DM_HANG_HOA!A:A,0)))</f>
        <v>Ống nối OL-ACSR 95mm2 dài 180mm</v>
      </c>
      <c r="G1315" s="26" t="s">
        <v>5245</v>
      </c>
      <c r="H1315" s="27" t="str">
        <f>IF(G1315="","",INDEX(DM_DOI_TUONG!C:C,MATCH(G1315,DM_DOI_TUONG!B:B,0)))</f>
        <v>Công Ty TNHH Sản Xuất Thương Mại  Điện Sài Gòn TTL</v>
      </c>
      <c r="I1315" s="69" t="str">
        <f>IFERROR(INDEX(DM_NGHIEP_VU!D:D,MATCH(J1315&amp;K1315,DM_NGHIEP_VU!G:G,0)),"")</f>
        <v>Xuất kho - xuất bán ghi nhận doanh thu</v>
      </c>
      <c r="J1315" s="29" t="s">
        <v>4492</v>
      </c>
      <c r="K1315" s="29" t="s">
        <v>4977</v>
      </c>
      <c r="L1315" s="26">
        <v>6</v>
      </c>
      <c r="M1315" s="26" t="s">
        <v>4547</v>
      </c>
      <c r="N1315" s="26">
        <v>28300</v>
      </c>
      <c r="O1315" s="7">
        <f t="shared" si="60"/>
        <v>169800</v>
      </c>
      <c r="P1315" s="52">
        <v>0.1</v>
      </c>
      <c r="Q1315" s="7">
        <f t="shared" si="61"/>
        <v>16980</v>
      </c>
      <c r="R1315" s="7">
        <f t="shared" si="62"/>
        <v>186780</v>
      </c>
      <c r="S1315" s="23" t="s">
        <v>4699</v>
      </c>
      <c r="T1315" s="23"/>
      <c r="U1315" s="23"/>
      <c r="V1315" s="23"/>
      <c r="W1315" s="74"/>
    </row>
    <row r="1316" spans="1:23" x14ac:dyDescent="0.25">
      <c r="A1316" s="81">
        <v>45307</v>
      </c>
      <c r="B1316" s="6" t="s">
        <v>2710</v>
      </c>
      <c r="C1316" s="100" t="s">
        <v>5558</v>
      </c>
      <c r="D1316" s="21" t="s">
        <v>4555</v>
      </c>
      <c r="E1316" s="23" t="s">
        <v>199</v>
      </c>
      <c r="F1316" s="27" t="str">
        <f>IF(E1316="","",INDEX(DM_HANG_HOA!B:B,MATCH(E1316,DM_HANG_HOA!A:A,0)))</f>
        <v>Pin post/Line post 24Kv- 680, Polymer có kẹp (không ty)</v>
      </c>
      <c r="G1316" s="26" t="s">
        <v>5257</v>
      </c>
      <c r="H1316" s="27" t="str">
        <f>IF(G1316="","",INDEX(DM_DOI_TUONG!C:C,MATCH(G1316,DM_DOI_TUONG!B:B,0)))</f>
        <v>Công Ty TNHH Thương Mại Xây Dựng Điện Phan An</v>
      </c>
      <c r="I1316" s="69" t="str">
        <f>IFERROR(INDEX(DM_NGHIEP_VU!D:D,MATCH(J1316&amp;K1316,DM_NGHIEP_VU!G:G,0)),"")</f>
        <v>Xuất kho - xuất bán ghi nhận doanh thu</v>
      </c>
      <c r="J1316" s="29" t="s">
        <v>4492</v>
      </c>
      <c r="K1316" s="29" t="s">
        <v>4977</v>
      </c>
      <c r="L1316" s="26">
        <v>23</v>
      </c>
      <c r="M1316" s="26" t="s">
        <v>4547</v>
      </c>
      <c r="N1316" s="26">
        <v>316900</v>
      </c>
      <c r="O1316" s="7">
        <f t="shared" si="60"/>
        <v>7288700</v>
      </c>
      <c r="P1316" s="52">
        <v>0.08</v>
      </c>
      <c r="Q1316" s="7">
        <f t="shared" si="61"/>
        <v>583096</v>
      </c>
      <c r="R1316" s="7">
        <f t="shared" si="62"/>
        <v>7871796</v>
      </c>
      <c r="S1316" s="23" t="s">
        <v>4700</v>
      </c>
      <c r="T1316" s="23"/>
      <c r="U1316" s="23"/>
      <c r="V1316" s="23"/>
      <c r="W1316" s="74"/>
    </row>
    <row r="1317" spans="1:23" x14ac:dyDescent="0.25">
      <c r="A1317" s="81">
        <v>45307</v>
      </c>
      <c r="B1317" s="6" t="s">
        <v>2710</v>
      </c>
      <c r="C1317" s="100" t="s">
        <v>5558</v>
      </c>
      <c r="D1317" s="21" t="s">
        <v>4555</v>
      </c>
      <c r="E1317" s="23" t="s">
        <v>77</v>
      </c>
      <c r="F1317" s="27" t="str">
        <f>IF(E1317="","",INDEX(DM_HANG_HOA!B:B,MATCH(E1317,DM_HANG_HOA!A:A,0)))</f>
        <v>LBFCO 200A - 27KV-150KV BIL - Polymer (không bass)</v>
      </c>
      <c r="G1317" s="26" t="s">
        <v>5257</v>
      </c>
      <c r="H1317" s="27" t="str">
        <f>IF(G1317="","",INDEX(DM_DOI_TUONG!C:C,MATCH(G1317,DM_DOI_TUONG!B:B,0)))</f>
        <v>Công Ty TNHH Thương Mại Xây Dựng Điện Phan An</v>
      </c>
      <c r="I1317" s="69" t="str">
        <f>IFERROR(INDEX(DM_NGHIEP_VU!D:D,MATCH(J1317&amp;K1317,DM_NGHIEP_VU!G:G,0)),"")</f>
        <v>Xuất kho - xuất bán ghi nhận doanh thu</v>
      </c>
      <c r="J1317" s="29" t="s">
        <v>4492</v>
      </c>
      <c r="K1317" s="29" t="s">
        <v>4977</v>
      </c>
      <c r="L1317" s="26">
        <v>3</v>
      </c>
      <c r="M1317" s="26" t="s">
        <v>4547</v>
      </c>
      <c r="N1317" s="26">
        <v>1912200</v>
      </c>
      <c r="O1317" s="7">
        <f t="shared" ref="O1317:O1380" si="63">+L1317*N1317</f>
        <v>5736600</v>
      </c>
      <c r="P1317" s="52">
        <v>0.08</v>
      </c>
      <c r="Q1317" s="7">
        <f t="shared" ref="Q1317:Q1380" si="64">+O1317*P1317</f>
        <v>458928</v>
      </c>
      <c r="R1317" s="7">
        <f t="shared" ref="R1317:R1380" si="65">+O1317+Q1317</f>
        <v>6195528</v>
      </c>
      <c r="S1317" s="23" t="s">
        <v>4700</v>
      </c>
      <c r="T1317" s="23"/>
      <c r="U1317" s="23"/>
      <c r="V1317" s="23"/>
      <c r="W1317" s="74"/>
    </row>
    <row r="1318" spans="1:23" x14ac:dyDescent="0.25">
      <c r="A1318" s="81">
        <v>45307</v>
      </c>
      <c r="B1318" s="6" t="s">
        <v>2710</v>
      </c>
      <c r="C1318" s="100" t="s">
        <v>5558</v>
      </c>
      <c r="D1318" s="21" t="s">
        <v>4555</v>
      </c>
      <c r="E1318" s="23" t="s">
        <v>78</v>
      </c>
      <c r="F1318" s="27" t="str">
        <f>IF(E1318="","",INDEX(DM_HANG_HOA!B:B,MATCH(E1318,DM_HANG_HOA!A:A,0)))</f>
        <v>Bass FCO</v>
      </c>
      <c r="G1318" s="26" t="s">
        <v>5257</v>
      </c>
      <c r="H1318" s="27" t="str">
        <f>IF(G1318="","",INDEX(DM_DOI_TUONG!C:C,MATCH(G1318,DM_DOI_TUONG!B:B,0)))</f>
        <v>Công Ty TNHH Thương Mại Xây Dựng Điện Phan An</v>
      </c>
      <c r="I1318" s="69" t="str">
        <f>IFERROR(INDEX(DM_NGHIEP_VU!D:D,MATCH(J1318&amp;K1318,DM_NGHIEP_VU!G:G,0)),"")</f>
        <v>Xuất kho - xuất bán ghi nhận doanh thu</v>
      </c>
      <c r="J1318" s="29" t="s">
        <v>4492</v>
      </c>
      <c r="K1318" s="29" t="s">
        <v>4977</v>
      </c>
      <c r="L1318" s="26">
        <v>3</v>
      </c>
      <c r="M1318" s="26" t="s">
        <v>4547</v>
      </c>
      <c r="N1318" s="26">
        <v>73500</v>
      </c>
      <c r="O1318" s="7">
        <f t="shared" si="63"/>
        <v>220500</v>
      </c>
      <c r="P1318" s="52">
        <v>0.08</v>
      </c>
      <c r="Q1318" s="7">
        <f t="shared" si="64"/>
        <v>17640</v>
      </c>
      <c r="R1318" s="7">
        <f t="shared" si="65"/>
        <v>238140</v>
      </c>
      <c r="S1318" s="23" t="s">
        <v>4700</v>
      </c>
      <c r="T1318" s="23"/>
      <c r="U1318" s="23"/>
      <c r="V1318" s="23"/>
      <c r="W1318" s="74"/>
    </row>
    <row r="1319" spans="1:23" x14ac:dyDescent="0.25">
      <c r="A1319" s="81">
        <v>45307</v>
      </c>
      <c r="B1319" s="6" t="s">
        <v>2710</v>
      </c>
      <c r="C1319" s="100" t="s">
        <v>5558</v>
      </c>
      <c r="D1319" s="21" t="s">
        <v>4555</v>
      </c>
      <c r="E1319" s="23" t="s">
        <v>72</v>
      </c>
      <c r="F1319" s="27" t="str">
        <f>IF(E1319="","",INDEX(DM_HANG_HOA!B:B,MATCH(E1319,DM_HANG_HOA!A:A,0)))</f>
        <v>FCO 100A - 27KV - 150KV BIL - Polymer (không bass)</v>
      </c>
      <c r="G1319" s="26" t="s">
        <v>5257</v>
      </c>
      <c r="H1319" s="27" t="str">
        <f>IF(G1319="","",INDEX(DM_DOI_TUONG!C:C,MATCH(G1319,DM_DOI_TUONG!B:B,0)))</f>
        <v>Công Ty TNHH Thương Mại Xây Dựng Điện Phan An</v>
      </c>
      <c r="I1319" s="69" t="str">
        <f>IFERROR(INDEX(DM_NGHIEP_VU!D:D,MATCH(J1319&amp;K1319,DM_NGHIEP_VU!G:G,0)),"")</f>
        <v>Xuất kho - xuất bán ghi nhận doanh thu</v>
      </c>
      <c r="J1319" s="29" t="s">
        <v>4492</v>
      </c>
      <c r="K1319" s="29" t="s">
        <v>4977</v>
      </c>
      <c r="L1319" s="26">
        <v>1</v>
      </c>
      <c r="M1319" s="26" t="s">
        <v>4547</v>
      </c>
      <c r="N1319" s="26">
        <v>1337400</v>
      </c>
      <c r="O1319" s="7">
        <f t="shared" si="63"/>
        <v>1337400</v>
      </c>
      <c r="P1319" s="52">
        <v>0.08</v>
      </c>
      <c r="Q1319" s="7">
        <f t="shared" si="64"/>
        <v>106992</v>
      </c>
      <c r="R1319" s="7">
        <f t="shared" si="65"/>
        <v>1444392</v>
      </c>
      <c r="S1319" s="23" t="s">
        <v>4700</v>
      </c>
      <c r="T1319" s="23"/>
      <c r="U1319" s="23"/>
      <c r="V1319" s="23"/>
      <c r="W1319" s="74"/>
    </row>
    <row r="1320" spans="1:23" x14ac:dyDescent="0.25">
      <c r="A1320" s="81">
        <v>45307</v>
      </c>
      <c r="B1320" s="6" t="s">
        <v>2710</v>
      </c>
      <c r="C1320" s="100" t="s">
        <v>5558</v>
      </c>
      <c r="D1320" s="21" t="s">
        <v>4555</v>
      </c>
      <c r="E1320" s="23" t="s">
        <v>78</v>
      </c>
      <c r="F1320" s="27" t="str">
        <f>IF(E1320="","",INDEX(DM_HANG_HOA!B:B,MATCH(E1320,DM_HANG_HOA!A:A,0)))</f>
        <v>Bass FCO</v>
      </c>
      <c r="G1320" s="26" t="s">
        <v>5257</v>
      </c>
      <c r="H1320" s="27" t="str">
        <f>IF(G1320="","",INDEX(DM_DOI_TUONG!C:C,MATCH(G1320,DM_DOI_TUONG!B:B,0)))</f>
        <v>Công Ty TNHH Thương Mại Xây Dựng Điện Phan An</v>
      </c>
      <c r="I1320" s="69" t="str">
        <f>IFERROR(INDEX(DM_NGHIEP_VU!D:D,MATCH(J1320&amp;K1320,DM_NGHIEP_VU!G:G,0)),"")</f>
        <v>Xuất kho - xuất bán ghi nhận doanh thu</v>
      </c>
      <c r="J1320" s="29" t="s">
        <v>4492</v>
      </c>
      <c r="K1320" s="29" t="s">
        <v>4977</v>
      </c>
      <c r="L1320" s="26">
        <v>1</v>
      </c>
      <c r="M1320" s="26" t="s">
        <v>4547</v>
      </c>
      <c r="N1320" s="26">
        <v>73500</v>
      </c>
      <c r="O1320" s="7">
        <f t="shared" si="63"/>
        <v>73500</v>
      </c>
      <c r="P1320" s="52">
        <v>0.08</v>
      </c>
      <c r="Q1320" s="7">
        <f t="shared" si="64"/>
        <v>5880</v>
      </c>
      <c r="R1320" s="7">
        <f t="shared" si="65"/>
        <v>79380</v>
      </c>
      <c r="S1320" s="23" t="s">
        <v>4700</v>
      </c>
      <c r="T1320" s="23"/>
      <c r="U1320" s="23"/>
      <c r="V1320" s="23"/>
      <c r="W1320" s="74"/>
    </row>
    <row r="1321" spans="1:23" x14ac:dyDescent="0.25">
      <c r="A1321" s="81">
        <v>45307</v>
      </c>
      <c r="B1321" s="6" t="s">
        <v>2710</v>
      </c>
      <c r="C1321" s="100" t="s">
        <v>5558</v>
      </c>
      <c r="D1321" s="21" t="s">
        <v>4555</v>
      </c>
      <c r="E1321" s="23" t="s">
        <v>96</v>
      </c>
      <c r="F1321" s="27" t="str">
        <f>IF(E1321="","",INDEX(DM_HANG_HOA!B:B,MATCH(E1321,DM_HANG_HOA!A:A,0)))</f>
        <v>LA 18KV - MCOV  15.3 - 10KA</v>
      </c>
      <c r="G1321" s="26" t="s">
        <v>5257</v>
      </c>
      <c r="H1321" s="27" t="str">
        <f>IF(G1321="","",INDEX(DM_DOI_TUONG!C:C,MATCH(G1321,DM_DOI_TUONG!B:B,0)))</f>
        <v>Công Ty TNHH Thương Mại Xây Dựng Điện Phan An</v>
      </c>
      <c r="I1321" s="69" t="str">
        <f>IFERROR(INDEX(DM_NGHIEP_VU!D:D,MATCH(J1321&amp;K1321,DM_NGHIEP_VU!G:G,0)),"")</f>
        <v>Xuất kho - xuất bán ghi nhận doanh thu</v>
      </c>
      <c r="J1321" s="29" t="s">
        <v>4492</v>
      </c>
      <c r="K1321" s="29" t="s">
        <v>4977</v>
      </c>
      <c r="L1321" s="26">
        <v>6</v>
      </c>
      <c r="M1321" s="26" t="s">
        <v>4547</v>
      </c>
      <c r="N1321" s="26">
        <v>1019600</v>
      </c>
      <c r="O1321" s="7">
        <f t="shared" si="63"/>
        <v>6117600</v>
      </c>
      <c r="P1321" s="52">
        <v>0.08</v>
      </c>
      <c r="Q1321" s="7">
        <f t="shared" si="64"/>
        <v>489408</v>
      </c>
      <c r="R1321" s="7">
        <f t="shared" si="65"/>
        <v>6607008</v>
      </c>
      <c r="S1321" s="23" t="s">
        <v>4700</v>
      </c>
      <c r="T1321" s="23"/>
      <c r="U1321" s="23"/>
      <c r="V1321" s="23"/>
      <c r="W1321" s="74"/>
    </row>
    <row r="1322" spans="1:23" x14ac:dyDescent="0.25">
      <c r="A1322" s="81">
        <v>45307</v>
      </c>
      <c r="B1322" s="6" t="s">
        <v>2710</v>
      </c>
      <c r="C1322" s="100" t="s">
        <v>5558</v>
      </c>
      <c r="D1322" s="21" t="s">
        <v>4555</v>
      </c>
      <c r="E1322" s="23" t="s">
        <v>16</v>
      </c>
      <c r="F1322" s="27" t="str">
        <f>IF(E1322="","",INDEX(DM_HANG_HOA!B:B,MATCH(E1322,DM_HANG_HOA!A:A,0)))</f>
        <v>Fuselink 50K - Tuấn Ân</v>
      </c>
      <c r="G1322" s="26" t="s">
        <v>5257</v>
      </c>
      <c r="H1322" s="27" t="str">
        <f>IF(G1322="","",INDEX(DM_DOI_TUONG!C:C,MATCH(G1322,DM_DOI_TUONG!B:B,0)))</f>
        <v>Công Ty TNHH Thương Mại Xây Dựng Điện Phan An</v>
      </c>
      <c r="I1322" s="69" t="str">
        <f>IFERROR(INDEX(DM_NGHIEP_VU!D:D,MATCH(J1322&amp;K1322,DM_NGHIEP_VU!G:G,0)),"")</f>
        <v>Xuất kho - xuất bán ghi nhận doanh thu</v>
      </c>
      <c r="J1322" s="29" t="s">
        <v>4492</v>
      </c>
      <c r="K1322" s="29" t="s">
        <v>4977</v>
      </c>
      <c r="L1322" s="26">
        <v>3</v>
      </c>
      <c r="M1322" s="26" t="s">
        <v>4547</v>
      </c>
      <c r="N1322" s="26">
        <v>64400</v>
      </c>
      <c r="O1322" s="7">
        <f t="shared" si="63"/>
        <v>193200</v>
      </c>
      <c r="P1322" s="52">
        <v>0.08</v>
      </c>
      <c r="Q1322" s="7">
        <f t="shared" si="64"/>
        <v>15456</v>
      </c>
      <c r="R1322" s="7">
        <f t="shared" si="65"/>
        <v>208656</v>
      </c>
      <c r="S1322" s="23" t="s">
        <v>4700</v>
      </c>
      <c r="T1322" s="23"/>
      <c r="U1322" s="23"/>
      <c r="V1322" s="23"/>
      <c r="W1322" s="74"/>
    </row>
    <row r="1323" spans="1:23" x14ac:dyDescent="0.25">
      <c r="A1323" s="81">
        <v>45307</v>
      </c>
      <c r="B1323" s="6" t="s">
        <v>2710</v>
      </c>
      <c r="C1323" s="100" t="s">
        <v>5558</v>
      </c>
      <c r="D1323" s="21" t="s">
        <v>4555</v>
      </c>
      <c r="E1323" s="23" t="s">
        <v>6</v>
      </c>
      <c r="F1323" s="27" t="str">
        <f>IF(E1323="","",INDEX(DM_HANG_HOA!B:B,MATCH(E1323,DM_HANG_HOA!A:A,0)))</f>
        <v>Fuselink 6K - Tuấn Ân</v>
      </c>
      <c r="G1323" s="26" t="s">
        <v>5257</v>
      </c>
      <c r="H1323" s="27" t="str">
        <f>IF(G1323="","",INDEX(DM_DOI_TUONG!C:C,MATCH(G1323,DM_DOI_TUONG!B:B,0)))</f>
        <v>Công Ty TNHH Thương Mại Xây Dựng Điện Phan An</v>
      </c>
      <c r="I1323" s="69" t="str">
        <f>IFERROR(INDEX(DM_NGHIEP_VU!D:D,MATCH(J1323&amp;K1323,DM_NGHIEP_VU!G:G,0)),"")</f>
        <v>Xuất kho - xuất bán ghi nhận doanh thu</v>
      </c>
      <c r="J1323" s="29" t="s">
        <v>4492</v>
      </c>
      <c r="K1323" s="29" t="s">
        <v>4977</v>
      </c>
      <c r="L1323" s="26">
        <v>3</v>
      </c>
      <c r="M1323" s="26" t="s">
        <v>4547</v>
      </c>
      <c r="N1323" s="26">
        <v>29400</v>
      </c>
      <c r="O1323" s="7">
        <f t="shared" si="63"/>
        <v>88200</v>
      </c>
      <c r="P1323" s="52">
        <v>0.08</v>
      </c>
      <c r="Q1323" s="7">
        <f t="shared" si="64"/>
        <v>7056</v>
      </c>
      <c r="R1323" s="7">
        <f t="shared" si="65"/>
        <v>95256</v>
      </c>
      <c r="S1323" s="23" t="s">
        <v>4700</v>
      </c>
      <c r="T1323" s="23"/>
      <c r="U1323" s="23"/>
      <c r="V1323" s="23"/>
      <c r="W1323" s="74"/>
    </row>
    <row r="1324" spans="1:23" x14ac:dyDescent="0.25">
      <c r="A1324" s="81">
        <v>45307</v>
      </c>
      <c r="B1324" s="6" t="s">
        <v>2710</v>
      </c>
      <c r="C1324" s="100" t="s">
        <v>5558</v>
      </c>
      <c r="D1324" s="21" t="s">
        <v>4555</v>
      </c>
      <c r="E1324" s="23" t="s">
        <v>106</v>
      </c>
      <c r="F1324" s="27" t="str">
        <f>IF(E1324="","",INDEX(DM_HANG_HOA!B:B,MATCH(E1324,DM_HANG_HOA!A:A,0)))</f>
        <v>LTD 800A - 38KV - 120KN (không cosse)</v>
      </c>
      <c r="G1324" s="26" t="s">
        <v>5257</v>
      </c>
      <c r="H1324" s="27" t="str">
        <f>IF(G1324="","",INDEX(DM_DOI_TUONG!C:C,MATCH(G1324,DM_DOI_TUONG!B:B,0)))</f>
        <v>Công Ty TNHH Thương Mại Xây Dựng Điện Phan An</v>
      </c>
      <c r="I1324" s="69" t="str">
        <f>IFERROR(INDEX(DM_NGHIEP_VU!D:D,MATCH(J1324&amp;K1324,DM_NGHIEP_VU!G:G,0)),"")</f>
        <v>Xuất kho - xuất bán ghi nhận doanh thu</v>
      </c>
      <c r="J1324" s="29" t="s">
        <v>4492</v>
      </c>
      <c r="K1324" s="29" t="s">
        <v>4977</v>
      </c>
      <c r="L1324" s="26">
        <v>3</v>
      </c>
      <c r="M1324" s="26" t="s">
        <v>4547</v>
      </c>
      <c r="N1324" s="26">
        <v>2300800</v>
      </c>
      <c r="O1324" s="7">
        <f t="shared" si="63"/>
        <v>6902400</v>
      </c>
      <c r="P1324" s="52">
        <v>0.08</v>
      </c>
      <c r="Q1324" s="7">
        <f t="shared" si="64"/>
        <v>552192</v>
      </c>
      <c r="R1324" s="7">
        <f t="shared" si="65"/>
        <v>7454592</v>
      </c>
      <c r="S1324" s="23" t="s">
        <v>4700</v>
      </c>
      <c r="T1324" s="23"/>
      <c r="U1324" s="23"/>
      <c r="V1324" s="23"/>
      <c r="W1324" s="74"/>
    </row>
    <row r="1325" spans="1:23" x14ac:dyDescent="0.25">
      <c r="A1325" s="81">
        <v>45307</v>
      </c>
      <c r="B1325" s="6" t="s">
        <v>2710</v>
      </c>
      <c r="C1325" s="100" t="s">
        <v>5559</v>
      </c>
      <c r="D1325" s="21" t="s">
        <v>4555</v>
      </c>
      <c r="E1325" s="23" t="s">
        <v>114</v>
      </c>
      <c r="F1325" s="27" t="str">
        <f>IF(E1325="","",INDEX(DM_HANG_HOA!B:B,MATCH(E1325,DM_HANG_HOA!A:A,0)))</f>
        <v xml:space="preserve">Cosse nhôm LTD </v>
      </c>
      <c r="G1325" s="26" t="s">
        <v>5257</v>
      </c>
      <c r="H1325" s="27" t="str">
        <f>IF(G1325="","",INDEX(DM_DOI_TUONG!C:C,MATCH(G1325,DM_DOI_TUONG!B:B,0)))</f>
        <v>Công Ty TNHH Thương Mại Xây Dựng Điện Phan An</v>
      </c>
      <c r="I1325" s="69" t="str">
        <f>IFERROR(INDEX(DM_NGHIEP_VU!D:D,MATCH(J1325&amp;K1325,DM_NGHIEP_VU!G:G,0)),"")</f>
        <v>Xuất kho - xuất bán ghi nhận doanh thu</v>
      </c>
      <c r="J1325" s="29" t="s">
        <v>4492</v>
      </c>
      <c r="K1325" s="29" t="s">
        <v>4977</v>
      </c>
      <c r="L1325" s="26">
        <v>6</v>
      </c>
      <c r="M1325" s="26" t="s">
        <v>4547</v>
      </c>
      <c r="N1325" s="26">
        <v>129200</v>
      </c>
      <c r="O1325" s="7">
        <f t="shared" si="63"/>
        <v>775200</v>
      </c>
      <c r="P1325" s="52">
        <v>0.1</v>
      </c>
      <c r="Q1325" s="7">
        <f t="shared" si="64"/>
        <v>77520</v>
      </c>
      <c r="R1325" s="7">
        <f t="shared" si="65"/>
        <v>852720</v>
      </c>
      <c r="S1325" s="23" t="s">
        <v>4701</v>
      </c>
      <c r="T1325" s="23"/>
      <c r="U1325" s="23"/>
      <c r="V1325" s="23"/>
      <c r="W1325" s="74"/>
    </row>
    <row r="1326" spans="1:23" x14ac:dyDescent="0.25">
      <c r="A1326" s="81">
        <v>45307</v>
      </c>
      <c r="B1326" s="6" t="s">
        <v>2710</v>
      </c>
      <c r="C1326" s="100" t="s">
        <v>5559</v>
      </c>
      <c r="D1326" s="21" t="s">
        <v>4555</v>
      </c>
      <c r="E1326" s="23" t="s">
        <v>203</v>
      </c>
      <c r="F1326" s="27" t="str">
        <f>IF(E1326="","",INDEX(DM_HANG_HOA!B:B,MATCH(E1326,DM_HANG_HOA!A:A,0)))</f>
        <v>Ty Pin post/Line post 24Kv- 35Kv, M20 dài 180mm</v>
      </c>
      <c r="G1326" s="26" t="s">
        <v>5257</v>
      </c>
      <c r="H1326" s="27" t="str">
        <f>IF(G1326="","",INDEX(DM_DOI_TUONG!C:C,MATCH(G1326,DM_DOI_TUONG!B:B,0)))</f>
        <v>Công Ty TNHH Thương Mại Xây Dựng Điện Phan An</v>
      </c>
      <c r="I1326" s="69" t="str">
        <f>IFERROR(INDEX(DM_NGHIEP_VU!D:D,MATCH(J1326&amp;K1326,DM_NGHIEP_VU!G:G,0)),"")</f>
        <v>Xuất kho - xuất bán ghi nhận doanh thu</v>
      </c>
      <c r="J1326" s="29" t="s">
        <v>4492</v>
      </c>
      <c r="K1326" s="29" t="s">
        <v>4977</v>
      </c>
      <c r="L1326" s="26">
        <v>23</v>
      </c>
      <c r="M1326" s="26" t="s">
        <v>4547</v>
      </c>
      <c r="N1326" s="26">
        <v>49200</v>
      </c>
      <c r="O1326" s="7">
        <f t="shared" si="63"/>
        <v>1131600</v>
      </c>
      <c r="P1326" s="52">
        <v>0.1</v>
      </c>
      <c r="Q1326" s="7">
        <f t="shared" si="64"/>
        <v>113160</v>
      </c>
      <c r="R1326" s="7">
        <f t="shared" si="65"/>
        <v>1244760</v>
      </c>
      <c r="S1326" s="23" t="s">
        <v>4701</v>
      </c>
      <c r="T1326" s="23"/>
      <c r="U1326" s="23"/>
      <c r="V1326" s="23"/>
      <c r="W1326" s="74"/>
    </row>
    <row r="1327" spans="1:23" x14ac:dyDescent="0.25">
      <c r="A1327" s="81">
        <v>45307</v>
      </c>
      <c r="B1327" s="6" t="s">
        <v>2710</v>
      </c>
      <c r="C1327" s="100" t="s">
        <v>5560</v>
      </c>
      <c r="D1327" s="21" t="s">
        <v>4555</v>
      </c>
      <c r="E1327" s="23" t="s">
        <v>2596</v>
      </c>
      <c r="F1327" s="27" t="str">
        <f>IF(E1327="","",INDEX(DM_HANG_HOA!B:B,MATCH(E1327,DM_HANG_HOA!A:A,0)))</f>
        <v>Giáp buộc đầu sứ đơn composite PTT 1203SC-F, đường kính cáp  23.4 - 27.9mm (70-95mm2), bán dẫn</v>
      </c>
      <c r="G1327" s="26" t="s">
        <v>5245</v>
      </c>
      <c r="H1327" s="27" t="str">
        <f>IF(G1327="","",INDEX(DM_DOI_TUONG!C:C,MATCH(G1327,DM_DOI_TUONG!B:B,0)))</f>
        <v>Công Ty TNHH Sản Xuất Thương Mại  Điện Sài Gòn TTL</v>
      </c>
      <c r="I1327" s="69" t="str">
        <f>IFERROR(INDEX(DM_NGHIEP_VU!D:D,MATCH(J1327&amp;K1327,DM_NGHIEP_VU!G:G,0)),"")</f>
        <v>Xuất kho - xuất bán ghi nhận doanh thu</v>
      </c>
      <c r="J1327" s="29" t="s">
        <v>4492</v>
      </c>
      <c r="K1327" s="29" t="s">
        <v>4977</v>
      </c>
      <c r="L1327" s="26">
        <v>86</v>
      </c>
      <c r="M1327" s="26" t="s">
        <v>4547</v>
      </c>
      <c r="N1327" s="26">
        <v>106800</v>
      </c>
      <c r="O1327" s="7">
        <f t="shared" si="63"/>
        <v>9184800</v>
      </c>
      <c r="P1327" s="52">
        <v>0.08</v>
      </c>
      <c r="Q1327" s="7">
        <f t="shared" si="64"/>
        <v>734784</v>
      </c>
      <c r="R1327" s="7">
        <f t="shared" si="65"/>
        <v>9919584</v>
      </c>
      <c r="S1327" s="23" t="s">
        <v>4702</v>
      </c>
      <c r="T1327" s="23"/>
      <c r="U1327" s="23"/>
      <c r="V1327" s="23"/>
      <c r="W1327" s="74"/>
    </row>
    <row r="1328" spans="1:23" x14ac:dyDescent="0.25">
      <c r="A1328" s="81">
        <v>45307</v>
      </c>
      <c r="B1328" s="6" t="s">
        <v>2710</v>
      </c>
      <c r="C1328" s="100" t="s">
        <v>5560</v>
      </c>
      <c r="D1328" s="21" t="s">
        <v>4555</v>
      </c>
      <c r="E1328" s="23" t="s">
        <v>3</v>
      </c>
      <c r="F1328" s="27" t="str">
        <f>IF(E1328="","",INDEX(DM_HANG_HOA!B:B,MATCH(E1328,DM_HANG_HOA!A:A,0)))</f>
        <v>Fuselink 3K - Tuấn Ân</v>
      </c>
      <c r="G1328" s="26" t="s">
        <v>5245</v>
      </c>
      <c r="H1328" s="27" t="str">
        <f>IF(G1328="","",INDEX(DM_DOI_TUONG!C:C,MATCH(G1328,DM_DOI_TUONG!B:B,0)))</f>
        <v>Công Ty TNHH Sản Xuất Thương Mại  Điện Sài Gòn TTL</v>
      </c>
      <c r="I1328" s="69" t="str">
        <f>IFERROR(INDEX(DM_NGHIEP_VU!D:D,MATCH(J1328&amp;K1328,DM_NGHIEP_VU!G:G,0)),"")</f>
        <v>Xuất kho - xuất bán ghi nhận doanh thu</v>
      </c>
      <c r="J1328" s="29" t="s">
        <v>4492</v>
      </c>
      <c r="K1328" s="29" t="s">
        <v>4977</v>
      </c>
      <c r="L1328" s="26">
        <v>50</v>
      </c>
      <c r="M1328" s="26" t="s">
        <v>4547</v>
      </c>
      <c r="N1328" s="26">
        <v>28300</v>
      </c>
      <c r="O1328" s="7">
        <f t="shared" si="63"/>
        <v>1415000</v>
      </c>
      <c r="P1328" s="52">
        <v>0.08</v>
      </c>
      <c r="Q1328" s="7">
        <f t="shared" si="64"/>
        <v>113200</v>
      </c>
      <c r="R1328" s="7">
        <f t="shared" si="65"/>
        <v>1528200</v>
      </c>
      <c r="S1328" s="23" t="s">
        <v>4702</v>
      </c>
      <c r="T1328" s="23"/>
      <c r="U1328" s="23"/>
      <c r="V1328" s="23"/>
      <c r="W1328" s="74"/>
    </row>
    <row r="1329" spans="1:23" x14ac:dyDescent="0.25">
      <c r="A1329" s="81">
        <v>45307</v>
      </c>
      <c r="B1329" s="6" t="s">
        <v>2710</v>
      </c>
      <c r="C1329" s="100" t="s">
        <v>5560</v>
      </c>
      <c r="D1329" s="21" t="s">
        <v>4555</v>
      </c>
      <c r="E1329" s="23" t="s">
        <v>6</v>
      </c>
      <c r="F1329" s="27" t="str">
        <f>IF(E1329="","",INDEX(DM_HANG_HOA!B:B,MATCH(E1329,DM_HANG_HOA!A:A,0)))</f>
        <v>Fuselink 6K - Tuấn Ân</v>
      </c>
      <c r="G1329" s="26" t="s">
        <v>5245</v>
      </c>
      <c r="H1329" s="27" t="str">
        <f>IF(G1329="","",INDEX(DM_DOI_TUONG!C:C,MATCH(G1329,DM_DOI_TUONG!B:B,0)))</f>
        <v>Công Ty TNHH Sản Xuất Thương Mại  Điện Sài Gòn TTL</v>
      </c>
      <c r="I1329" s="69" t="str">
        <f>IFERROR(INDEX(DM_NGHIEP_VU!D:D,MATCH(J1329&amp;K1329,DM_NGHIEP_VU!G:G,0)),"")</f>
        <v>Xuất kho - xuất bán ghi nhận doanh thu</v>
      </c>
      <c r="J1329" s="29" t="s">
        <v>4492</v>
      </c>
      <c r="K1329" s="29" t="s">
        <v>4977</v>
      </c>
      <c r="L1329" s="26">
        <v>50</v>
      </c>
      <c r="M1329" s="26" t="s">
        <v>4547</v>
      </c>
      <c r="N1329" s="26">
        <v>28800</v>
      </c>
      <c r="O1329" s="7">
        <f t="shared" si="63"/>
        <v>1440000</v>
      </c>
      <c r="P1329" s="52">
        <v>0.08</v>
      </c>
      <c r="Q1329" s="7">
        <f t="shared" si="64"/>
        <v>115200</v>
      </c>
      <c r="R1329" s="7">
        <f t="shared" si="65"/>
        <v>1555200</v>
      </c>
      <c r="S1329" s="23" t="s">
        <v>4702</v>
      </c>
      <c r="T1329" s="23"/>
      <c r="U1329" s="23"/>
      <c r="V1329" s="23"/>
      <c r="W1329" s="74"/>
    </row>
    <row r="1330" spans="1:23" x14ac:dyDescent="0.25">
      <c r="A1330" s="81">
        <v>45307</v>
      </c>
      <c r="B1330" s="6" t="s">
        <v>2710</v>
      </c>
      <c r="C1330" s="100" t="s">
        <v>5560</v>
      </c>
      <c r="D1330" s="21" t="s">
        <v>4555</v>
      </c>
      <c r="E1330" s="23" t="s">
        <v>8</v>
      </c>
      <c r="F1330" s="27" t="str">
        <f>IF(E1330="","",INDEX(DM_HANG_HOA!B:B,MATCH(E1330,DM_HANG_HOA!A:A,0)))</f>
        <v>Fuselink 10K - Tuấn Ân</v>
      </c>
      <c r="G1330" s="26" t="s">
        <v>5245</v>
      </c>
      <c r="H1330" s="27" t="str">
        <f>IF(G1330="","",INDEX(DM_DOI_TUONG!C:C,MATCH(G1330,DM_DOI_TUONG!B:B,0)))</f>
        <v>Công Ty TNHH Sản Xuất Thương Mại  Điện Sài Gòn TTL</v>
      </c>
      <c r="I1330" s="69" t="str">
        <f>IFERROR(INDEX(DM_NGHIEP_VU!D:D,MATCH(J1330&amp;K1330,DM_NGHIEP_VU!G:G,0)),"")</f>
        <v>Xuất kho - xuất bán ghi nhận doanh thu</v>
      </c>
      <c r="J1330" s="29" t="s">
        <v>4492</v>
      </c>
      <c r="K1330" s="29" t="s">
        <v>4977</v>
      </c>
      <c r="L1330" s="26">
        <v>50</v>
      </c>
      <c r="M1330" s="26" t="s">
        <v>4547</v>
      </c>
      <c r="N1330" s="26">
        <v>31600</v>
      </c>
      <c r="O1330" s="7">
        <f t="shared" si="63"/>
        <v>1580000</v>
      </c>
      <c r="P1330" s="52">
        <v>0.08</v>
      </c>
      <c r="Q1330" s="7">
        <f t="shared" si="64"/>
        <v>126400</v>
      </c>
      <c r="R1330" s="7">
        <f t="shared" si="65"/>
        <v>1706400</v>
      </c>
      <c r="S1330" s="23" t="s">
        <v>4702</v>
      </c>
      <c r="T1330" s="23"/>
      <c r="U1330" s="23"/>
      <c r="V1330" s="23"/>
      <c r="W1330" s="74"/>
    </row>
    <row r="1331" spans="1:23" x14ac:dyDescent="0.25">
      <c r="A1331" s="81">
        <v>45307</v>
      </c>
      <c r="B1331" s="6" t="s">
        <v>2710</v>
      </c>
      <c r="C1331" s="100" t="s">
        <v>5561</v>
      </c>
      <c r="D1331" s="21" t="s">
        <v>4555</v>
      </c>
      <c r="E1331" s="23" t="s">
        <v>7</v>
      </c>
      <c r="F1331" s="27" t="str">
        <f>IF(E1331="","",INDEX(DM_HANG_HOA!B:B,MATCH(E1331,DM_HANG_HOA!A:A,0)))</f>
        <v>Fuselink 8K - Tuấn Ân</v>
      </c>
      <c r="G1331" s="26" t="s">
        <v>5263</v>
      </c>
      <c r="H1331" s="27" t="str">
        <f>IF(G1331="","",INDEX(DM_DOI_TUONG!C:C,MATCH(G1331,DM_DOI_TUONG!B:B,0)))</f>
        <v>Công Ty TNHH TM XD Điện Đại Quang Phát</v>
      </c>
      <c r="I1331" s="69" t="str">
        <f>IFERROR(INDEX(DM_NGHIEP_VU!D:D,MATCH(J1331&amp;K1331,DM_NGHIEP_VU!G:G,0)),"")</f>
        <v>Xuất kho - xuất bán ghi nhận doanh thu</v>
      </c>
      <c r="J1331" s="29" t="s">
        <v>4492</v>
      </c>
      <c r="K1331" s="29" t="s">
        <v>4977</v>
      </c>
      <c r="L1331" s="26">
        <v>3</v>
      </c>
      <c r="M1331" s="26" t="s">
        <v>4547</v>
      </c>
      <c r="N1331" s="26">
        <v>32300</v>
      </c>
      <c r="O1331" s="7">
        <f t="shared" si="63"/>
        <v>96900</v>
      </c>
      <c r="P1331" s="52">
        <v>0.08</v>
      </c>
      <c r="Q1331" s="7">
        <f t="shared" si="64"/>
        <v>7752</v>
      </c>
      <c r="R1331" s="7">
        <f t="shared" si="65"/>
        <v>104652</v>
      </c>
      <c r="S1331" s="23" t="s">
        <v>4703</v>
      </c>
      <c r="T1331" s="23"/>
      <c r="U1331" s="23"/>
      <c r="V1331" s="23"/>
      <c r="W1331" s="74"/>
    </row>
    <row r="1332" spans="1:23" x14ac:dyDescent="0.25">
      <c r="A1332" s="81">
        <v>45307</v>
      </c>
      <c r="B1332" s="6" t="s">
        <v>2710</v>
      </c>
      <c r="C1332" s="100" t="s">
        <v>5561</v>
      </c>
      <c r="D1332" s="21" t="s">
        <v>4555</v>
      </c>
      <c r="E1332" s="23" t="s">
        <v>8</v>
      </c>
      <c r="F1332" s="27" t="str">
        <f>IF(E1332="","",INDEX(DM_HANG_HOA!B:B,MATCH(E1332,DM_HANG_HOA!A:A,0)))</f>
        <v>Fuselink 10K - Tuấn Ân</v>
      </c>
      <c r="G1332" s="26" t="s">
        <v>5263</v>
      </c>
      <c r="H1332" s="27" t="str">
        <f>IF(G1332="","",INDEX(DM_DOI_TUONG!C:C,MATCH(G1332,DM_DOI_TUONG!B:B,0)))</f>
        <v>Công Ty TNHH TM XD Điện Đại Quang Phát</v>
      </c>
      <c r="I1332" s="69" t="str">
        <f>IFERROR(INDEX(DM_NGHIEP_VU!D:D,MATCH(J1332&amp;K1332,DM_NGHIEP_VU!G:G,0)),"")</f>
        <v>Xuất kho - xuất bán ghi nhận doanh thu</v>
      </c>
      <c r="J1332" s="29" t="s">
        <v>4492</v>
      </c>
      <c r="K1332" s="29" t="s">
        <v>4977</v>
      </c>
      <c r="L1332" s="26">
        <v>6</v>
      </c>
      <c r="M1332" s="26" t="s">
        <v>4547</v>
      </c>
      <c r="N1332" s="26">
        <v>33900</v>
      </c>
      <c r="O1332" s="7">
        <f t="shared" si="63"/>
        <v>203400</v>
      </c>
      <c r="P1332" s="52">
        <v>0.08</v>
      </c>
      <c r="Q1332" s="7">
        <f t="shared" si="64"/>
        <v>16272</v>
      </c>
      <c r="R1332" s="7">
        <f t="shared" si="65"/>
        <v>219672</v>
      </c>
      <c r="S1332" s="23" t="s">
        <v>4703</v>
      </c>
      <c r="T1332" s="23"/>
      <c r="U1332" s="23"/>
      <c r="V1332" s="23"/>
      <c r="W1332" s="74"/>
    </row>
    <row r="1333" spans="1:23" x14ac:dyDescent="0.25">
      <c r="A1333" s="81">
        <v>45307</v>
      </c>
      <c r="B1333" s="6" t="s">
        <v>2710</v>
      </c>
      <c r="C1333" s="100" t="s">
        <v>5561</v>
      </c>
      <c r="D1333" s="21" t="s">
        <v>4555</v>
      </c>
      <c r="E1333" s="23" t="s">
        <v>2555</v>
      </c>
      <c r="F1333" s="27" t="str">
        <f>IF(E1333="","",INDEX(DM_HANG_HOA!B:B,MATCH(E1333,DM_HANG_HOA!A:A,0)))</f>
        <v>Giáp buộc đầu sứ đơn composite PTT1202-F, đường kính cáp 18,5 ÷ 23,4mm (35-50mm2)</v>
      </c>
      <c r="G1333" s="26" t="s">
        <v>5263</v>
      </c>
      <c r="H1333" s="27" t="str">
        <f>IF(G1333="","",INDEX(DM_DOI_TUONG!C:C,MATCH(G1333,DM_DOI_TUONG!B:B,0)))</f>
        <v>Công Ty TNHH TM XD Điện Đại Quang Phát</v>
      </c>
      <c r="I1333" s="69" t="str">
        <f>IFERROR(INDEX(DM_NGHIEP_VU!D:D,MATCH(J1333&amp;K1333,DM_NGHIEP_VU!G:G,0)),"")</f>
        <v>Xuất kho - xuất bán ghi nhận doanh thu</v>
      </c>
      <c r="J1333" s="29" t="s">
        <v>4492</v>
      </c>
      <c r="K1333" s="29" t="s">
        <v>4977</v>
      </c>
      <c r="L1333" s="26">
        <v>12</v>
      </c>
      <c r="M1333" s="26" t="s">
        <v>4547</v>
      </c>
      <c r="N1333" s="26">
        <v>39400</v>
      </c>
      <c r="O1333" s="7">
        <f t="shared" si="63"/>
        <v>472800</v>
      </c>
      <c r="P1333" s="52">
        <v>0.08</v>
      </c>
      <c r="Q1333" s="7">
        <f t="shared" si="64"/>
        <v>37824</v>
      </c>
      <c r="R1333" s="7">
        <f t="shared" si="65"/>
        <v>510624</v>
      </c>
      <c r="S1333" s="23" t="s">
        <v>4703</v>
      </c>
      <c r="T1333" s="23"/>
      <c r="U1333" s="23"/>
      <c r="V1333" s="23"/>
      <c r="W1333" s="74"/>
    </row>
    <row r="1334" spans="1:23" x14ac:dyDescent="0.25">
      <c r="A1334" s="81">
        <v>45308</v>
      </c>
      <c r="B1334" s="6" t="s">
        <v>2710</v>
      </c>
      <c r="C1334" s="100" t="s">
        <v>5562</v>
      </c>
      <c r="D1334" s="21" t="s">
        <v>4555</v>
      </c>
      <c r="E1334" s="23" t="s">
        <v>80</v>
      </c>
      <c r="F1334" s="27" t="str">
        <f>IF(E1334="","",INDEX(DM_HANG_HOA!B:B,MATCH(E1334,DM_HANG_HOA!A:A,0)))</f>
        <v>Cần   FCO   100A - 27KV</v>
      </c>
      <c r="G1334" s="26" t="s">
        <v>5264</v>
      </c>
      <c r="H1334" s="27" t="str">
        <f>IF(G1334="","",INDEX(DM_DOI_TUONG!C:C,MATCH(G1334,DM_DOI_TUONG!B:B,0)))</f>
        <v>Công Ty TNHH Thiết Bị Điện Đức Dũng</v>
      </c>
      <c r="I1334" s="69" t="str">
        <f>IFERROR(INDEX(DM_NGHIEP_VU!D:D,MATCH(J1334&amp;K1334,DM_NGHIEP_VU!G:G,0)),"")</f>
        <v>Xuất kho - xuất bán ghi nhận doanh thu</v>
      </c>
      <c r="J1334" s="29" t="s">
        <v>4492</v>
      </c>
      <c r="K1334" s="29" t="s">
        <v>4977</v>
      </c>
      <c r="L1334" s="26">
        <v>4</v>
      </c>
      <c r="M1334" s="26" t="s">
        <v>4547</v>
      </c>
      <c r="N1334" s="26">
        <v>730000</v>
      </c>
      <c r="O1334" s="7">
        <f t="shared" si="63"/>
        <v>2920000</v>
      </c>
      <c r="P1334" s="52">
        <v>0.08</v>
      </c>
      <c r="Q1334" s="7">
        <f t="shared" si="64"/>
        <v>233600</v>
      </c>
      <c r="R1334" s="7">
        <f t="shared" si="65"/>
        <v>3153600</v>
      </c>
      <c r="S1334" s="23" t="s">
        <v>4704</v>
      </c>
      <c r="T1334" s="23"/>
      <c r="U1334" s="23"/>
      <c r="V1334" s="23"/>
      <c r="W1334" s="74"/>
    </row>
    <row r="1335" spans="1:23" x14ac:dyDescent="0.25">
      <c r="A1335" s="81">
        <v>45308</v>
      </c>
      <c r="B1335" s="6" t="s">
        <v>2710</v>
      </c>
      <c r="C1335" s="100" t="s">
        <v>5563</v>
      </c>
      <c r="D1335" s="21" t="s">
        <v>4555</v>
      </c>
      <c r="E1335" s="23" t="s">
        <v>453</v>
      </c>
      <c r="F1335" s="27" t="str">
        <f>IF(E1335="","",INDEX(DM_HANG_HOA!B:B,MATCH(E1335,DM_HANG_HOA!A:A,0)))</f>
        <v>MCB   1 pha 32A  - 6KA - TA</v>
      </c>
      <c r="G1335" s="26" t="s">
        <v>5271</v>
      </c>
      <c r="H1335" s="27" t="str">
        <f>IF(G1335="","",INDEX(DM_DOI_TUONG!C:C,MATCH(G1335,DM_DOI_TUONG!B:B,0)))</f>
        <v>Điện Lực Vũng Tàu</v>
      </c>
      <c r="I1335" s="69" t="str">
        <f>IFERROR(INDEX(DM_NGHIEP_VU!D:D,MATCH(J1335&amp;K1335,DM_NGHIEP_VU!G:G,0)),"")</f>
        <v>Xuất kho - xuất bán ghi nhận doanh thu</v>
      </c>
      <c r="J1335" s="29" t="s">
        <v>4492</v>
      </c>
      <c r="K1335" s="29" t="s">
        <v>4977</v>
      </c>
      <c r="L1335" s="26">
        <v>1000</v>
      </c>
      <c r="M1335" s="26" t="s">
        <v>4547</v>
      </c>
      <c r="N1335" s="26">
        <v>32900</v>
      </c>
      <c r="O1335" s="7">
        <f t="shared" si="63"/>
        <v>32900000</v>
      </c>
      <c r="P1335" s="52">
        <v>0.08</v>
      </c>
      <c r="Q1335" s="7">
        <f t="shared" si="64"/>
        <v>2632000</v>
      </c>
      <c r="R1335" s="7">
        <f t="shared" si="65"/>
        <v>35532000</v>
      </c>
      <c r="S1335" s="23" t="s">
        <v>4705</v>
      </c>
      <c r="T1335" s="23"/>
      <c r="U1335" s="23"/>
      <c r="V1335" s="23"/>
      <c r="W1335" s="74"/>
    </row>
    <row r="1336" spans="1:23" x14ac:dyDescent="0.25">
      <c r="A1336" s="81">
        <v>45308</v>
      </c>
      <c r="B1336" s="6" t="s">
        <v>2710</v>
      </c>
      <c r="C1336" s="100" t="s">
        <v>5563</v>
      </c>
      <c r="D1336" s="21" t="s">
        <v>4555</v>
      </c>
      <c r="E1336" s="23" t="s">
        <v>96</v>
      </c>
      <c r="F1336" s="27" t="str">
        <f>IF(E1336="","",INDEX(DM_HANG_HOA!B:B,MATCH(E1336,DM_HANG_HOA!A:A,0)))</f>
        <v>LA 18KV - MCOV  15.3 - 10KA</v>
      </c>
      <c r="G1336" s="26" t="s">
        <v>5271</v>
      </c>
      <c r="H1336" s="27" t="str">
        <f>IF(G1336="","",INDEX(DM_DOI_TUONG!C:C,MATCH(G1336,DM_DOI_TUONG!B:B,0)))</f>
        <v>Điện Lực Vũng Tàu</v>
      </c>
      <c r="I1336" s="69" t="str">
        <f>IFERROR(INDEX(DM_NGHIEP_VU!D:D,MATCH(J1336&amp;K1336,DM_NGHIEP_VU!G:G,0)),"")</f>
        <v>Xuất kho - xuất bán ghi nhận doanh thu</v>
      </c>
      <c r="J1336" s="29" t="s">
        <v>4492</v>
      </c>
      <c r="K1336" s="29" t="s">
        <v>4977</v>
      </c>
      <c r="L1336" s="26">
        <v>20</v>
      </c>
      <c r="M1336" s="26" t="s">
        <v>4547</v>
      </c>
      <c r="N1336" s="26">
        <v>1102300</v>
      </c>
      <c r="O1336" s="7">
        <f t="shared" si="63"/>
        <v>22046000</v>
      </c>
      <c r="P1336" s="52">
        <v>0.08</v>
      </c>
      <c r="Q1336" s="7">
        <f t="shared" si="64"/>
        <v>1763680</v>
      </c>
      <c r="R1336" s="7">
        <f t="shared" si="65"/>
        <v>23809680</v>
      </c>
      <c r="S1336" s="23" t="s">
        <v>4705</v>
      </c>
      <c r="T1336" s="23"/>
      <c r="U1336" s="23"/>
      <c r="V1336" s="23"/>
      <c r="W1336" s="74"/>
    </row>
    <row r="1337" spans="1:23" x14ac:dyDescent="0.25">
      <c r="A1337" s="81">
        <v>45308</v>
      </c>
      <c r="B1337" s="6" t="s">
        <v>2710</v>
      </c>
      <c r="C1337" s="100" t="s">
        <v>5564</v>
      </c>
      <c r="D1337" s="21" t="s">
        <v>4555</v>
      </c>
      <c r="E1337" s="23" t="s">
        <v>551</v>
      </c>
      <c r="F1337" s="27" t="str">
        <f>IF(E1337="","",INDEX(DM_HANG_HOA!B:B,MATCH(E1337,DM_HANG_HOA!A:A,0)))</f>
        <v>Nối bọc  IPC 16-95, Vỏ cách điện dầy 1-3mm,  4 - 16 / 16 - 95, 1 boulon M8 nhựa</v>
      </c>
      <c r="G1337" s="26" t="s">
        <v>5269</v>
      </c>
      <c r="H1337" s="27" t="str">
        <f>IF(G1337="","",INDEX(DM_DOI_TUONG!C:C,MATCH(G1337,DM_DOI_TUONG!B:B,0)))</f>
        <v>CÔNG TY TNHH THIẾT BỊ ĐIỆN QUỐC HƯNG</v>
      </c>
      <c r="I1337" s="69" t="str">
        <f>IFERROR(INDEX(DM_NGHIEP_VU!D:D,MATCH(J1337&amp;K1337,DM_NGHIEP_VU!G:G,0)),"")</f>
        <v>Xuất kho - xuất bán ghi nhận doanh thu</v>
      </c>
      <c r="J1337" s="29" t="s">
        <v>4492</v>
      </c>
      <c r="K1337" s="29" t="s">
        <v>4977</v>
      </c>
      <c r="L1337" s="26">
        <v>200</v>
      </c>
      <c r="M1337" s="26" t="s">
        <v>4547</v>
      </c>
      <c r="N1337" s="26">
        <v>27900</v>
      </c>
      <c r="O1337" s="7">
        <f t="shared" si="63"/>
        <v>5580000</v>
      </c>
      <c r="P1337" s="52">
        <v>0.08</v>
      </c>
      <c r="Q1337" s="7">
        <f t="shared" si="64"/>
        <v>446400</v>
      </c>
      <c r="R1337" s="7">
        <f t="shared" si="65"/>
        <v>6026400</v>
      </c>
      <c r="S1337" s="23" t="s">
        <v>4706</v>
      </c>
      <c r="T1337" s="23"/>
      <c r="U1337" s="23"/>
      <c r="V1337" s="23"/>
      <c r="W1337" s="74"/>
    </row>
    <row r="1338" spans="1:23" x14ac:dyDescent="0.25">
      <c r="A1338" s="81">
        <v>45308</v>
      </c>
      <c r="B1338" s="6" t="s">
        <v>2710</v>
      </c>
      <c r="C1338" s="100" t="s">
        <v>5564</v>
      </c>
      <c r="D1338" s="21" t="s">
        <v>4555</v>
      </c>
      <c r="E1338" s="23" t="s">
        <v>567</v>
      </c>
      <c r="F1338" s="27" t="str">
        <f>IF(E1338="","",INDEX(DM_HANG_HOA!B:B,MATCH(E1338,DM_HANG_HOA!A:A,0)))</f>
        <v>Nối bọc MV IPC 70-95,  Vỏ cách điện dầy 3-7mm, 35 - 70 / 35 - 95, 2 boulon M10 thép</v>
      </c>
      <c r="G1338" s="26" t="s">
        <v>5269</v>
      </c>
      <c r="H1338" s="27" t="str">
        <f>IF(G1338="","",INDEX(DM_DOI_TUONG!C:C,MATCH(G1338,DM_DOI_TUONG!B:B,0)))</f>
        <v>CÔNG TY TNHH THIẾT BỊ ĐIỆN QUỐC HƯNG</v>
      </c>
      <c r="I1338" s="69" t="str">
        <f>IFERROR(INDEX(DM_NGHIEP_VU!D:D,MATCH(J1338&amp;K1338,DM_NGHIEP_VU!G:G,0)),"")</f>
        <v>Xuất kho - xuất bán ghi nhận doanh thu</v>
      </c>
      <c r="J1338" s="29" t="s">
        <v>4492</v>
      </c>
      <c r="K1338" s="29" t="s">
        <v>4977</v>
      </c>
      <c r="L1338" s="26">
        <v>20</v>
      </c>
      <c r="M1338" s="26" t="s">
        <v>4547</v>
      </c>
      <c r="N1338" s="26">
        <v>306500</v>
      </c>
      <c r="O1338" s="7">
        <f t="shared" si="63"/>
        <v>6130000</v>
      </c>
      <c r="P1338" s="52">
        <v>0.08</v>
      </c>
      <c r="Q1338" s="7">
        <f t="shared" si="64"/>
        <v>490400</v>
      </c>
      <c r="R1338" s="7">
        <f t="shared" si="65"/>
        <v>6620400</v>
      </c>
      <c r="S1338" s="23" t="s">
        <v>4706</v>
      </c>
      <c r="T1338" s="23"/>
      <c r="U1338" s="23"/>
      <c r="V1338" s="23"/>
      <c r="W1338" s="74"/>
    </row>
    <row r="1339" spans="1:23" x14ac:dyDescent="0.25">
      <c r="A1339" s="81">
        <v>45308</v>
      </c>
      <c r="B1339" s="6" t="s">
        <v>2710</v>
      </c>
      <c r="C1339" s="100" t="s">
        <v>5565</v>
      </c>
      <c r="D1339" s="21" t="s">
        <v>4555</v>
      </c>
      <c r="E1339" s="23" t="s">
        <v>1101</v>
      </c>
      <c r="F1339" s="27" t="str">
        <f>IF(E1339="","",INDEX(DM_HANG_HOA!B:B,MATCH(E1339,DM_HANG_HOA!A:A,0)))</f>
        <v>Cosse ép Cu-Al  70mm2-N-TA dài 72mm chiều dài ép dây 38mm</v>
      </c>
      <c r="G1339" s="26" t="s">
        <v>5269</v>
      </c>
      <c r="H1339" s="27" t="str">
        <f>IF(G1339="","",INDEX(DM_DOI_TUONG!C:C,MATCH(G1339,DM_DOI_TUONG!B:B,0)))</f>
        <v>CÔNG TY TNHH THIẾT BỊ ĐIỆN QUỐC HƯNG</v>
      </c>
      <c r="I1339" s="69" t="str">
        <f>IFERROR(INDEX(DM_NGHIEP_VU!D:D,MATCH(J1339&amp;K1339,DM_NGHIEP_VU!G:G,0)),"")</f>
        <v>Xuất kho - xuất bán ghi nhận doanh thu</v>
      </c>
      <c r="J1339" s="29" t="s">
        <v>4492</v>
      </c>
      <c r="K1339" s="29" t="s">
        <v>4977</v>
      </c>
      <c r="L1339" s="26">
        <v>100</v>
      </c>
      <c r="M1339" s="26" t="s">
        <v>4547</v>
      </c>
      <c r="N1339" s="26">
        <v>33100</v>
      </c>
      <c r="O1339" s="7">
        <f t="shared" si="63"/>
        <v>3310000</v>
      </c>
      <c r="P1339" s="52">
        <v>0.1</v>
      </c>
      <c r="Q1339" s="7">
        <f t="shared" si="64"/>
        <v>331000</v>
      </c>
      <c r="R1339" s="7">
        <f t="shared" si="65"/>
        <v>3641000</v>
      </c>
      <c r="S1339" s="23" t="s">
        <v>4688</v>
      </c>
      <c r="T1339" s="23"/>
      <c r="U1339" s="23"/>
      <c r="V1339" s="23"/>
      <c r="W1339" s="74"/>
    </row>
    <row r="1340" spans="1:23" x14ac:dyDescent="0.25">
      <c r="A1340" s="81">
        <v>45308</v>
      </c>
      <c r="B1340" s="6" t="s">
        <v>2710</v>
      </c>
      <c r="C1340" s="100" t="s">
        <v>5565</v>
      </c>
      <c r="D1340" s="21" t="s">
        <v>4555</v>
      </c>
      <c r="E1340" s="23" t="s">
        <v>1105</v>
      </c>
      <c r="F1340" s="27" t="str">
        <f>IF(E1340="","",INDEX(DM_HANG_HOA!B:B,MATCH(E1340,DM_HANG_HOA!A:A,0)))</f>
        <v>Cosse ép Cu-Al  95mm2-N-TA dài 81mm chiều dài ép dây 42mm</v>
      </c>
      <c r="G1340" s="26" t="s">
        <v>5269</v>
      </c>
      <c r="H1340" s="27" t="str">
        <f>IF(G1340="","",INDEX(DM_DOI_TUONG!C:C,MATCH(G1340,DM_DOI_TUONG!B:B,0)))</f>
        <v>CÔNG TY TNHH THIẾT BỊ ĐIỆN QUỐC HƯNG</v>
      </c>
      <c r="I1340" s="69" t="str">
        <f>IFERROR(INDEX(DM_NGHIEP_VU!D:D,MATCH(J1340&amp;K1340,DM_NGHIEP_VU!G:G,0)),"")</f>
        <v>Xuất kho - xuất bán ghi nhận doanh thu</v>
      </c>
      <c r="J1340" s="29" t="s">
        <v>4492</v>
      </c>
      <c r="K1340" s="29" t="s">
        <v>4977</v>
      </c>
      <c r="L1340" s="26">
        <v>100</v>
      </c>
      <c r="M1340" s="26" t="s">
        <v>4547</v>
      </c>
      <c r="N1340" s="26">
        <v>44000</v>
      </c>
      <c r="O1340" s="7">
        <f t="shared" si="63"/>
        <v>4400000</v>
      </c>
      <c r="P1340" s="52">
        <v>0.1</v>
      </c>
      <c r="Q1340" s="7">
        <f t="shared" si="64"/>
        <v>440000</v>
      </c>
      <c r="R1340" s="7">
        <f t="shared" si="65"/>
        <v>4840000</v>
      </c>
      <c r="S1340" s="23" t="s">
        <v>4688</v>
      </c>
      <c r="T1340" s="23"/>
      <c r="U1340" s="23"/>
      <c r="V1340" s="23"/>
      <c r="W1340" s="74"/>
    </row>
    <row r="1341" spans="1:23" x14ac:dyDescent="0.25">
      <c r="A1341" s="81">
        <v>45308</v>
      </c>
      <c r="B1341" s="6" t="s">
        <v>2710</v>
      </c>
      <c r="C1341" s="100" t="s">
        <v>5565</v>
      </c>
      <c r="D1341" s="21" t="s">
        <v>4555</v>
      </c>
      <c r="E1341" s="23" t="s">
        <v>2524</v>
      </c>
      <c r="F1341" s="27" t="str">
        <f>IF(E1341="","",INDEX(DM_HANG_HOA!B:B,MATCH(E1341,DM_HANG_HOA!A:A,0)))</f>
        <v>Giáp níu dây bọc ACD1880-BP, dài 1200mm, 18,5 ÷ 21,6mm (70-95mm2)</v>
      </c>
      <c r="G1341" s="26" t="s">
        <v>5269</v>
      </c>
      <c r="H1341" s="27" t="str">
        <f>IF(G1341="","",INDEX(DM_DOI_TUONG!C:C,MATCH(G1341,DM_DOI_TUONG!B:B,0)))</f>
        <v>CÔNG TY TNHH THIẾT BỊ ĐIỆN QUỐC HƯNG</v>
      </c>
      <c r="I1341" s="69" t="str">
        <f>IFERROR(INDEX(DM_NGHIEP_VU!D:D,MATCH(J1341&amp;K1341,DM_NGHIEP_VU!G:G,0)),"")</f>
        <v>Xuất kho - xuất bán ghi nhận doanh thu</v>
      </c>
      <c r="J1341" s="29" t="s">
        <v>4492</v>
      </c>
      <c r="K1341" s="29" t="s">
        <v>4977</v>
      </c>
      <c r="L1341" s="26">
        <v>44</v>
      </c>
      <c r="M1341" s="26" t="s">
        <v>4547</v>
      </c>
      <c r="N1341" s="26">
        <v>209900</v>
      </c>
      <c r="O1341" s="7">
        <f t="shared" si="63"/>
        <v>9235600</v>
      </c>
      <c r="P1341" s="52">
        <v>0.1</v>
      </c>
      <c r="Q1341" s="7">
        <f t="shared" si="64"/>
        <v>923560</v>
      </c>
      <c r="R1341" s="7">
        <f t="shared" si="65"/>
        <v>10159160</v>
      </c>
      <c r="S1341" s="23" t="s">
        <v>4688</v>
      </c>
      <c r="T1341" s="23"/>
      <c r="U1341" s="23"/>
      <c r="V1341" s="23"/>
      <c r="W1341" s="74"/>
    </row>
    <row r="1342" spans="1:23" x14ac:dyDescent="0.25">
      <c r="A1342" s="81">
        <v>45308</v>
      </c>
      <c r="B1342" s="6" t="s">
        <v>2710</v>
      </c>
      <c r="C1342" s="100" t="s">
        <v>5565</v>
      </c>
      <c r="D1342" s="21" t="s">
        <v>4555</v>
      </c>
      <c r="E1342" s="23" t="s">
        <v>628</v>
      </c>
      <c r="F1342" s="27" t="str">
        <f>IF(E1342="","",INDEX(DM_HANG_HOA!B:B,MATCH(E1342,DM_HANG_HOA!A:A,0)))</f>
        <v>Khóa néo TA-AB 75G28 - 70mm2</v>
      </c>
      <c r="G1342" s="26" t="s">
        <v>5269</v>
      </c>
      <c r="H1342" s="27" t="str">
        <f>IF(G1342="","",INDEX(DM_DOI_TUONG!C:C,MATCH(G1342,DM_DOI_TUONG!B:B,0)))</f>
        <v>CÔNG TY TNHH THIẾT BỊ ĐIỆN QUỐC HƯNG</v>
      </c>
      <c r="I1342" s="69" t="str">
        <f>IFERROR(INDEX(DM_NGHIEP_VU!D:D,MATCH(J1342&amp;K1342,DM_NGHIEP_VU!G:G,0)),"")</f>
        <v>Xuất kho - xuất bán ghi nhận doanh thu</v>
      </c>
      <c r="J1342" s="29" t="s">
        <v>4492</v>
      </c>
      <c r="K1342" s="29" t="s">
        <v>4977</v>
      </c>
      <c r="L1342" s="26">
        <v>12</v>
      </c>
      <c r="M1342" s="26" t="s">
        <v>4547</v>
      </c>
      <c r="N1342" s="26">
        <v>444500</v>
      </c>
      <c r="O1342" s="7">
        <f t="shared" si="63"/>
        <v>5334000</v>
      </c>
      <c r="P1342" s="52">
        <v>0.1</v>
      </c>
      <c r="Q1342" s="7">
        <f t="shared" si="64"/>
        <v>533400</v>
      </c>
      <c r="R1342" s="7">
        <f t="shared" si="65"/>
        <v>5867400</v>
      </c>
      <c r="S1342" s="23" t="s">
        <v>4688</v>
      </c>
      <c r="T1342" s="23"/>
      <c r="U1342" s="23"/>
      <c r="V1342" s="23"/>
      <c r="W1342" s="74"/>
    </row>
    <row r="1343" spans="1:23" x14ac:dyDescent="0.25">
      <c r="A1343" s="81">
        <v>45308</v>
      </c>
      <c r="B1343" s="6" t="s">
        <v>2710</v>
      </c>
      <c r="C1343" s="100" t="s">
        <v>5566</v>
      </c>
      <c r="D1343" s="21" t="s">
        <v>4555</v>
      </c>
      <c r="E1343" s="23" t="s">
        <v>2562</v>
      </c>
      <c r="F1343" s="27" t="str">
        <f>IF(E1343="","",INDEX(DM_HANG_HOA!B:B,MATCH(E1343,DM_HANG_HOA!A:A,0)))</f>
        <v>Giáp buộc đầu sứ đôi composite PDLT3140-F, đường kính cáp 31,0 ÷ 37,5mm (185-240mm2)</v>
      </c>
      <c r="G1343" s="26" t="s">
        <v>5269</v>
      </c>
      <c r="H1343" s="27" t="str">
        <f>IF(G1343="","",INDEX(DM_DOI_TUONG!C:C,MATCH(G1343,DM_DOI_TUONG!B:B,0)))</f>
        <v>CÔNG TY TNHH THIẾT BỊ ĐIỆN QUỐC HƯNG</v>
      </c>
      <c r="I1343" s="69" t="str">
        <f>IFERROR(INDEX(DM_NGHIEP_VU!D:D,MATCH(J1343&amp;K1343,DM_NGHIEP_VU!G:G,0)),"")</f>
        <v>Xuất kho - xuất bán ghi nhận doanh thu</v>
      </c>
      <c r="J1343" s="29" t="s">
        <v>4492</v>
      </c>
      <c r="K1343" s="29" t="s">
        <v>4977</v>
      </c>
      <c r="L1343" s="26">
        <v>6</v>
      </c>
      <c r="M1343" s="26" t="s">
        <v>4547</v>
      </c>
      <c r="N1343" s="26">
        <v>76500</v>
      </c>
      <c r="O1343" s="7">
        <f t="shared" si="63"/>
        <v>459000</v>
      </c>
      <c r="P1343" s="52">
        <v>0.08</v>
      </c>
      <c r="Q1343" s="7">
        <f t="shared" si="64"/>
        <v>36720</v>
      </c>
      <c r="R1343" s="7">
        <f t="shared" si="65"/>
        <v>495720</v>
      </c>
      <c r="S1343" s="23" t="s">
        <v>4706</v>
      </c>
      <c r="T1343" s="23"/>
      <c r="U1343" s="23"/>
      <c r="V1343" s="23"/>
      <c r="W1343" s="74"/>
    </row>
    <row r="1344" spans="1:23" x14ac:dyDescent="0.25">
      <c r="A1344" s="81">
        <v>45308</v>
      </c>
      <c r="B1344" s="6" t="s">
        <v>2710</v>
      </c>
      <c r="C1344" s="100" t="s">
        <v>5567</v>
      </c>
      <c r="D1344" s="21" t="s">
        <v>4555</v>
      </c>
      <c r="E1344" s="23" t="s">
        <v>199</v>
      </c>
      <c r="F1344" s="27" t="str">
        <f>IF(E1344="","",INDEX(DM_HANG_HOA!B:B,MATCH(E1344,DM_HANG_HOA!A:A,0)))</f>
        <v>Pin post/Line post 24Kv- 680, Polymer có kẹp (không ty)</v>
      </c>
      <c r="G1344" s="26" t="s">
        <v>5254</v>
      </c>
      <c r="H1344" s="27" t="str">
        <f>IF(G1344="","",INDEX(DM_DOI_TUONG!C:C,MATCH(G1344,DM_DOI_TUONG!B:B,0)))</f>
        <v>Công Ty Trách Nhiệm Hữu Hạn Tâm Tiến</v>
      </c>
      <c r="I1344" s="69" t="str">
        <f>IFERROR(INDEX(DM_NGHIEP_VU!D:D,MATCH(J1344&amp;K1344,DM_NGHIEP_VU!G:G,0)),"")</f>
        <v>Xuất kho - xuất bán ghi nhận doanh thu</v>
      </c>
      <c r="J1344" s="29" t="s">
        <v>4492</v>
      </c>
      <c r="K1344" s="29" t="s">
        <v>4977</v>
      </c>
      <c r="L1344" s="26">
        <v>50</v>
      </c>
      <c r="M1344" s="26" t="s">
        <v>4547</v>
      </c>
      <c r="N1344" s="26">
        <v>333600</v>
      </c>
      <c r="O1344" s="7">
        <f t="shared" si="63"/>
        <v>16680000</v>
      </c>
      <c r="P1344" s="52">
        <v>0.08</v>
      </c>
      <c r="Q1344" s="7">
        <f t="shared" si="64"/>
        <v>1334400</v>
      </c>
      <c r="R1344" s="7">
        <f t="shared" si="65"/>
        <v>18014400</v>
      </c>
      <c r="S1344" s="23" t="s">
        <v>4707</v>
      </c>
      <c r="T1344" s="23"/>
      <c r="U1344" s="23"/>
      <c r="V1344" s="23"/>
      <c r="W1344" s="74"/>
    </row>
    <row r="1345" spans="1:23" x14ac:dyDescent="0.25">
      <c r="A1345" s="81">
        <v>45308</v>
      </c>
      <c r="B1345" s="6" t="s">
        <v>2710</v>
      </c>
      <c r="C1345" s="100" t="s">
        <v>5567</v>
      </c>
      <c r="D1345" s="21" t="s">
        <v>4555</v>
      </c>
      <c r="E1345" s="23" t="s">
        <v>203</v>
      </c>
      <c r="F1345" s="27" t="str">
        <f>IF(E1345="","",INDEX(DM_HANG_HOA!B:B,MATCH(E1345,DM_HANG_HOA!A:A,0)))</f>
        <v>Ty Pin post/Line post 24Kv- 35Kv, M20 dài 180mm</v>
      </c>
      <c r="G1345" s="26" t="s">
        <v>5254</v>
      </c>
      <c r="H1345" s="27" t="str">
        <f>IF(G1345="","",INDEX(DM_DOI_TUONG!C:C,MATCH(G1345,DM_DOI_TUONG!B:B,0)))</f>
        <v>Công Ty Trách Nhiệm Hữu Hạn Tâm Tiến</v>
      </c>
      <c r="I1345" s="69" t="str">
        <f>IFERROR(INDEX(DM_NGHIEP_VU!D:D,MATCH(J1345&amp;K1345,DM_NGHIEP_VU!G:G,0)),"")</f>
        <v>Xuất kho - xuất bán ghi nhận doanh thu</v>
      </c>
      <c r="J1345" s="29" t="s">
        <v>4492</v>
      </c>
      <c r="K1345" s="29" t="s">
        <v>4977</v>
      </c>
      <c r="L1345" s="26">
        <v>50</v>
      </c>
      <c r="M1345" s="26" t="s">
        <v>4547</v>
      </c>
      <c r="N1345" s="26">
        <v>51800</v>
      </c>
      <c r="O1345" s="7">
        <f t="shared" si="63"/>
        <v>2590000</v>
      </c>
      <c r="P1345" s="52">
        <v>0.08</v>
      </c>
      <c r="Q1345" s="7">
        <f t="shared" si="64"/>
        <v>207200</v>
      </c>
      <c r="R1345" s="7">
        <f t="shared" si="65"/>
        <v>2797200</v>
      </c>
      <c r="S1345" s="23" t="s">
        <v>4707</v>
      </c>
      <c r="T1345" s="23"/>
      <c r="U1345" s="23"/>
      <c r="V1345" s="23"/>
      <c r="W1345" s="74"/>
    </row>
    <row r="1346" spans="1:23" x14ac:dyDescent="0.25">
      <c r="A1346" s="81">
        <v>45308</v>
      </c>
      <c r="B1346" s="6" t="s">
        <v>2710</v>
      </c>
      <c r="C1346" s="100" t="s">
        <v>5567</v>
      </c>
      <c r="D1346" s="21" t="s">
        <v>4555</v>
      </c>
      <c r="E1346" s="23" t="s">
        <v>200</v>
      </c>
      <c r="F1346" s="27" t="str">
        <f>IF(E1346="","",INDEX(DM_HANG_HOA!B:B,MATCH(E1346,DM_HANG_HOA!A:A,0)))</f>
        <v>Pin post/Line post 24Kv- 840, Polymer có kẹp (không ty)</v>
      </c>
      <c r="G1346" s="26" t="s">
        <v>5254</v>
      </c>
      <c r="H1346" s="27" t="str">
        <f>IF(G1346="","",INDEX(DM_DOI_TUONG!C:C,MATCH(G1346,DM_DOI_TUONG!B:B,0)))</f>
        <v>Công Ty Trách Nhiệm Hữu Hạn Tâm Tiến</v>
      </c>
      <c r="I1346" s="69" t="str">
        <f>IFERROR(INDEX(DM_NGHIEP_VU!D:D,MATCH(J1346&amp;K1346,DM_NGHIEP_VU!G:G,0)),"")</f>
        <v>Xuất kho - xuất bán ghi nhận doanh thu</v>
      </c>
      <c r="J1346" s="29" t="s">
        <v>4492</v>
      </c>
      <c r="K1346" s="29" t="s">
        <v>4977</v>
      </c>
      <c r="L1346" s="26">
        <v>62</v>
      </c>
      <c r="M1346" s="26" t="s">
        <v>4547</v>
      </c>
      <c r="N1346" s="26">
        <v>333600</v>
      </c>
      <c r="O1346" s="7">
        <f t="shared" si="63"/>
        <v>20683200</v>
      </c>
      <c r="P1346" s="52">
        <v>0.08</v>
      </c>
      <c r="Q1346" s="7">
        <f t="shared" si="64"/>
        <v>1654656</v>
      </c>
      <c r="R1346" s="7">
        <f t="shared" si="65"/>
        <v>22337856</v>
      </c>
      <c r="S1346" s="23" t="s">
        <v>4707</v>
      </c>
      <c r="T1346" s="23"/>
      <c r="U1346" s="23"/>
      <c r="V1346" s="23"/>
      <c r="W1346" s="74"/>
    </row>
    <row r="1347" spans="1:23" x14ac:dyDescent="0.25">
      <c r="A1347" s="81">
        <v>45308</v>
      </c>
      <c r="B1347" s="6" t="s">
        <v>2710</v>
      </c>
      <c r="C1347" s="100" t="s">
        <v>5567</v>
      </c>
      <c r="D1347" s="21" t="s">
        <v>4555</v>
      </c>
      <c r="E1347" s="23" t="s">
        <v>203</v>
      </c>
      <c r="F1347" s="27" t="str">
        <f>IF(E1347="","",INDEX(DM_HANG_HOA!B:B,MATCH(E1347,DM_HANG_HOA!A:A,0)))</f>
        <v>Ty Pin post/Line post 24Kv- 35Kv, M20 dài 180mm</v>
      </c>
      <c r="G1347" s="26" t="s">
        <v>5254</v>
      </c>
      <c r="H1347" s="27" t="str">
        <f>IF(G1347="","",INDEX(DM_DOI_TUONG!C:C,MATCH(G1347,DM_DOI_TUONG!B:B,0)))</f>
        <v>Công Ty Trách Nhiệm Hữu Hạn Tâm Tiến</v>
      </c>
      <c r="I1347" s="69" t="str">
        <f>IFERROR(INDEX(DM_NGHIEP_VU!D:D,MATCH(J1347&amp;K1347,DM_NGHIEP_VU!G:G,0)),"")</f>
        <v>Xuất kho - xuất bán ghi nhận doanh thu</v>
      </c>
      <c r="J1347" s="29" t="s">
        <v>4492</v>
      </c>
      <c r="K1347" s="29" t="s">
        <v>4977</v>
      </c>
      <c r="L1347" s="26">
        <v>62</v>
      </c>
      <c r="M1347" s="26" t="s">
        <v>4547</v>
      </c>
      <c r="N1347" s="26">
        <v>51800</v>
      </c>
      <c r="O1347" s="7">
        <f t="shared" si="63"/>
        <v>3211600</v>
      </c>
      <c r="P1347" s="52">
        <v>0.08</v>
      </c>
      <c r="Q1347" s="7">
        <f t="shared" si="64"/>
        <v>256928</v>
      </c>
      <c r="R1347" s="7">
        <f t="shared" si="65"/>
        <v>3468528</v>
      </c>
      <c r="S1347" s="23" t="s">
        <v>4707</v>
      </c>
      <c r="T1347" s="23"/>
      <c r="U1347" s="23"/>
      <c r="V1347" s="23"/>
      <c r="W1347" s="74"/>
    </row>
    <row r="1348" spans="1:23" x14ac:dyDescent="0.25">
      <c r="A1348" s="81">
        <v>45308</v>
      </c>
      <c r="B1348" s="6" t="s">
        <v>2710</v>
      </c>
      <c r="C1348" s="100" t="s">
        <v>5567</v>
      </c>
      <c r="D1348" s="21" t="s">
        <v>4555</v>
      </c>
      <c r="E1348" s="23" t="s">
        <v>3502</v>
      </c>
      <c r="F1348" s="27" t="str">
        <f>IF(E1348="","",INDEX(DM_HANG_HOA!B:B,MATCH(E1348,DM_HANG_HOA!A:A,0)))</f>
        <v>Boulon inox 8 x 50 ( boulon các loại )</v>
      </c>
      <c r="G1348" s="26" t="s">
        <v>5254</v>
      </c>
      <c r="H1348" s="27" t="str">
        <f>IF(G1348="","",INDEX(DM_DOI_TUONG!C:C,MATCH(G1348,DM_DOI_TUONG!B:B,0)))</f>
        <v>Công Ty Trách Nhiệm Hữu Hạn Tâm Tiến</v>
      </c>
      <c r="I1348" s="69" t="str">
        <f>IFERROR(INDEX(DM_NGHIEP_VU!D:D,MATCH(J1348&amp;K1348,DM_NGHIEP_VU!G:G,0)),"")</f>
        <v>Xuất kho - xuất bán ghi nhận doanh thu</v>
      </c>
      <c r="J1348" s="29" t="s">
        <v>4492</v>
      </c>
      <c r="K1348" s="29" t="s">
        <v>4977</v>
      </c>
      <c r="L1348" s="26">
        <v>448</v>
      </c>
      <c r="M1348" s="26" t="s">
        <v>4547</v>
      </c>
      <c r="N1348" s="26">
        <v>0</v>
      </c>
      <c r="O1348" s="7">
        <f t="shared" si="63"/>
        <v>0</v>
      </c>
      <c r="P1348" s="52">
        <v>0.08</v>
      </c>
      <c r="Q1348" s="7">
        <f t="shared" si="64"/>
        <v>0</v>
      </c>
      <c r="R1348" s="7">
        <f t="shared" si="65"/>
        <v>0</v>
      </c>
      <c r="S1348" s="23" t="s">
        <v>4707</v>
      </c>
      <c r="T1348" s="23"/>
      <c r="U1348" s="23"/>
      <c r="V1348" s="23"/>
      <c r="W1348" s="74"/>
    </row>
    <row r="1349" spans="1:23" x14ac:dyDescent="0.25">
      <c r="A1349" s="81">
        <v>45308</v>
      </c>
      <c r="B1349" s="6" t="s">
        <v>2710</v>
      </c>
      <c r="C1349" s="100" t="s">
        <v>5568</v>
      </c>
      <c r="D1349" s="21" t="s">
        <v>4555</v>
      </c>
      <c r="E1349" s="23" t="s">
        <v>1340</v>
      </c>
      <c r="F1349" s="27" t="str">
        <f>IF(E1349="","",INDEX(DM_HANG_HOA!B:B,MATCH(E1349,DM_HANG_HOA!A:A,0)))</f>
        <v>Kẹp quai dạng ép 150-240</v>
      </c>
      <c r="G1349" s="26" t="s">
        <v>5254</v>
      </c>
      <c r="H1349" s="27" t="str">
        <f>IF(G1349="","",INDEX(DM_DOI_TUONG!C:C,MATCH(G1349,DM_DOI_TUONG!B:B,0)))</f>
        <v>Công Ty Trách Nhiệm Hữu Hạn Tâm Tiến</v>
      </c>
      <c r="I1349" s="69" t="str">
        <f>IFERROR(INDEX(DM_NGHIEP_VU!D:D,MATCH(J1349&amp;K1349,DM_NGHIEP_VU!G:G,0)),"")</f>
        <v>Xuất kho - xuất bán ghi nhận doanh thu</v>
      </c>
      <c r="J1349" s="29" t="s">
        <v>4492</v>
      </c>
      <c r="K1349" s="29" t="s">
        <v>4977</v>
      </c>
      <c r="L1349" s="26">
        <v>60</v>
      </c>
      <c r="M1349" s="26" t="s">
        <v>4547</v>
      </c>
      <c r="N1349" s="26">
        <v>152300</v>
      </c>
      <c r="O1349" s="7">
        <f t="shared" si="63"/>
        <v>9138000</v>
      </c>
      <c r="P1349" s="52">
        <v>0.1</v>
      </c>
      <c r="Q1349" s="7">
        <f t="shared" si="64"/>
        <v>913800</v>
      </c>
      <c r="R1349" s="7">
        <f t="shared" si="65"/>
        <v>10051800</v>
      </c>
      <c r="S1349" s="23" t="s">
        <v>4708</v>
      </c>
      <c r="T1349" s="23"/>
      <c r="U1349" s="23"/>
      <c r="V1349" s="23"/>
      <c r="W1349" s="74"/>
    </row>
    <row r="1350" spans="1:23" x14ac:dyDescent="0.25">
      <c r="A1350" s="81">
        <v>45308</v>
      </c>
      <c r="B1350" s="6" t="s">
        <v>2710</v>
      </c>
      <c r="C1350" s="100" t="s">
        <v>5569</v>
      </c>
      <c r="D1350" s="21" t="s">
        <v>4555</v>
      </c>
      <c r="E1350" s="23" t="s">
        <v>551</v>
      </c>
      <c r="F1350" s="27" t="str">
        <f>IF(E1350="","",INDEX(DM_HANG_HOA!B:B,MATCH(E1350,DM_HANG_HOA!A:A,0)))</f>
        <v>Nối bọc  IPC 16-95, Vỏ cách điện dầy 1-3mm,  4 - 16 / 16 - 95, 1 boulon M8 nhựa</v>
      </c>
      <c r="G1350" s="26" t="s">
        <v>5256</v>
      </c>
      <c r="H1350" s="27" t="str">
        <f>IF(G1350="","",INDEX(DM_DOI_TUONG!C:C,MATCH(G1350,DM_DOI_TUONG!B:B,0)))</f>
        <v>Cửa Hàng Trường Giang</v>
      </c>
      <c r="I1350" s="69" t="str">
        <f>IFERROR(INDEX(DM_NGHIEP_VU!D:D,MATCH(J1350&amp;K1350,DM_NGHIEP_VU!G:G,0)),"")</f>
        <v>Xuất kho - xuất bán ghi nhận doanh thu</v>
      </c>
      <c r="J1350" s="29" t="s">
        <v>4492</v>
      </c>
      <c r="K1350" s="29" t="s">
        <v>4977</v>
      </c>
      <c r="L1350" s="26">
        <v>500</v>
      </c>
      <c r="M1350" s="26" t="s">
        <v>4547</v>
      </c>
      <c r="N1350" s="26">
        <v>28866</v>
      </c>
      <c r="O1350" s="7">
        <f t="shared" si="63"/>
        <v>14433000</v>
      </c>
      <c r="P1350" s="52">
        <v>0.08</v>
      </c>
      <c r="Q1350" s="7">
        <f t="shared" si="64"/>
        <v>1154640</v>
      </c>
      <c r="R1350" s="7">
        <f t="shared" si="65"/>
        <v>15587640</v>
      </c>
      <c r="S1350" s="23" t="s">
        <v>4709</v>
      </c>
      <c r="T1350" s="23"/>
      <c r="U1350" s="23"/>
      <c r="V1350" s="23"/>
      <c r="W1350" s="74"/>
    </row>
    <row r="1351" spans="1:23" x14ac:dyDescent="0.25">
      <c r="A1351" s="81">
        <v>45308</v>
      </c>
      <c r="B1351" s="6" t="s">
        <v>2710</v>
      </c>
      <c r="C1351" s="100" t="s">
        <v>5570</v>
      </c>
      <c r="D1351" s="21" t="s">
        <v>4555</v>
      </c>
      <c r="E1351" s="23" t="s">
        <v>72</v>
      </c>
      <c r="F1351" s="27" t="str">
        <f>IF(E1351="","",INDEX(DM_HANG_HOA!B:B,MATCH(E1351,DM_HANG_HOA!A:A,0)))</f>
        <v>FCO 100A - 27KV - 150KV BIL - Polymer (không bass)</v>
      </c>
      <c r="G1351" s="26" t="s">
        <v>5250</v>
      </c>
      <c r="H1351" s="27" t="str">
        <f>IF(G1351="","",INDEX(DM_DOI_TUONG!C:C,MATCH(G1351,DM_DOI_TUONG!B:B,0)))</f>
        <v>Công Ty TNHH  Sản Xuất Thương Mại Vân Phúc</v>
      </c>
      <c r="I1351" s="69" t="str">
        <f>IFERROR(INDEX(DM_NGHIEP_VU!D:D,MATCH(J1351&amp;K1351,DM_NGHIEP_VU!G:G,0)),"")</f>
        <v>Xuất kho - xuất bán ghi nhận doanh thu</v>
      </c>
      <c r="J1351" s="29" t="s">
        <v>4492</v>
      </c>
      <c r="K1351" s="29" t="s">
        <v>4977</v>
      </c>
      <c r="L1351" s="26">
        <v>4</v>
      </c>
      <c r="M1351" s="26" t="s">
        <v>4547</v>
      </c>
      <c r="N1351" s="26">
        <v>1312700</v>
      </c>
      <c r="O1351" s="7">
        <f t="shared" si="63"/>
        <v>5250800</v>
      </c>
      <c r="P1351" s="52">
        <v>0.08</v>
      </c>
      <c r="Q1351" s="7">
        <f t="shared" si="64"/>
        <v>420064</v>
      </c>
      <c r="R1351" s="7">
        <f t="shared" si="65"/>
        <v>5670864</v>
      </c>
      <c r="S1351" s="23" t="s">
        <v>4710</v>
      </c>
      <c r="T1351" s="23"/>
      <c r="U1351" s="23"/>
      <c r="V1351" s="23"/>
      <c r="W1351" s="74"/>
    </row>
    <row r="1352" spans="1:23" x14ac:dyDescent="0.25">
      <c r="A1352" s="81">
        <v>45308</v>
      </c>
      <c r="B1352" s="6" t="s">
        <v>2710</v>
      </c>
      <c r="C1352" s="100" t="s">
        <v>5570</v>
      </c>
      <c r="D1352" s="21" t="s">
        <v>4555</v>
      </c>
      <c r="E1352" s="23" t="s">
        <v>7</v>
      </c>
      <c r="F1352" s="27" t="str">
        <f>IF(E1352="","",INDEX(DM_HANG_HOA!B:B,MATCH(E1352,DM_HANG_HOA!A:A,0)))</f>
        <v>Fuselink 8K - Tuấn Ân</v>
      </c>
      <c r="G1352" s="26" t="s">
        <v>5250</v>
      </c>
      <c r="H1352" s="27" t="str">
        <f>IF(G1352="","",INDEX(DM_DOI_TUONG!C:C,MATCH(G1352,DM_DOI_TUONG!B:B,0)))</f>
        <v>Công Ty TNHH  Sản Xuất Thương Mại Vân Phúc</v>
      </c>
      <c r="I1352" s="69" t="str">
        <f>IFERROR(INDEX(DM_NGHIEP_VU!D:D,MATCH(J1352&amp;K1352,DM_NGHIEP_VU!G:G,0)),"")</f>
        <v>Xuất kho - xuất bán ghi nhận doanh thu</v>
      </c>
      <c r="J1352" s="29" t="s">
        <v>4492</v>
      </c>
      <c r="K1352" s="29" t="s">
        <v>4977</v>
      </c>
      <c r="L1352" s="26">
        <v>10</v>
      </c>
      <c r="M1352" s="26" t="s">
        <v>4547</v>
      </c>
      <c r="N1352" s="26">
        <v>30100</v>
      </c>
      <c r="O1352" s="7">
        <f t="shared" si="63"/>
        <v>301000</v>
      </c>
      <c r="P1352" s="52">
        <v>0.08</v>
      </c>
      <c r="Q1352" s="7">
        <f t="shared" si="64"/>
        <v>24080</v>
      </c>
      <c r="R1352" s="7">
        <f t="shared" si="65"/>
        <v>325080</v>
      </c>
      <c r="S1352" s="23" t="s">
        <v>4710</v>
      </c>
      <c r="T1352" s="23"/>
      <c r="U1352" s="23"/>
      <c r="V1352" s="23"/>
      <c r="W1352" s="74"/>
    </row>
    <row r="1353" spans="1:23" x14ac:dyDescent="0.25">
      <c r="A1353" s="81">
        <v>45308</v>
      </c>
      <c r="B1353" s="6" t="s">
        <v>2710</v>
      </c>
      <c r="C1353" s="100" t="s">
        <v>5570</v>
      </c>
      <c r="D1353" s="21" t="s">
        <v>4555</v>
      </c>
      <c r="E1353" s="23" t="s">
        <v>2535</v>
      </c>
      <c r="F1353" s="27" t="str">
        <f>IF(E1353="","",INDEX(DM_HANG_HOA!B:B,MATCH(E1353,DM_HANG_HOA!A:A,0)))</f>
        <v>Giáp buộc đầu sứ đơn composite PTT1202-C, đường kính cáp 18,5 ÷ 23,4mm (35-50mm2)</v>
      </c>
      <c r="G1353" s="26" t="s">
        <v>5250</v>
      </c>
      <c r="H1353" s="27" t="str">
        <f>IF(G1353="","",INDEX(DM_DOI_TUONG!C:C,MATCH(G1353,DM_DOI_TUONG!B:B,0)))</f>
        <v>Công Ty TNHH  Sản Xuất Thương Mại Vân Phúc</v>
      </c>
      <c r="I1353" s="69" t="str">
        <f>IFERROR(INDEX(DM_NGHIEP_VU!D:D,MATCH(J1353&amp;K1353,DM_NGHIEP_VU!G:G,0)),"")</f>
        <v>Xuất kho - xuất bán ghi nhận doanh thu</v>
      </c>
      <c r="J1353" s="29" t="s">
        <v>4492</v>
      </c>
      <c r="K1353" s="29" t="s">
        <v>4977</v>
      </c>
      <c r="L1353" s="26">
        <v>30</v>
      </c>
      <c r="M1353" s="26" t="s">
        <v>4547</v>
      </c>
      <c r="N1353" s="26">
        <v>31900</v>
      </c>
      <c r="O1353" s="7">
        <f t="shared" si="63"/>
        <v>957000</v>
      </c>
      <c r="P1353" s="52">
        <v>0.08</v>
      </c>
      <c r="Q1353" s="7">
        <f t="shared" si="64"/>
        <v>76560</v>
      </c>
      <c r="R1353" s="7">
        <f t="shared" si="65"/>
        <v>1033560</v>
      </c>
      <c r="S1353" s="23" t="s">
        <v>4710</v>
      </c>
      <c r="T1353" s="23"/>
      <c r="U1353" s="23"/>
      <c r="V1353" s="23"/>
      <c r="W1353" s="74"/>
    </row>
    <row r="1354" spans="1:23" x14ac:dyDescent="0.25">
      <c r="A1354" s="81">
        <v>45308</v>
      </c>
      <c r="B1354" s="6" t="s">
        <v>2710</v>
      </c>
      <c r="C1354" s="100" t="s">
        <v>5570</v>
      </c>
      <c r="D1354" s="21" t="s">
        <v>4555</v>
      </c>
      <c r="E1354" s="23" t="s">
        <v>76</v>
      </c>
      <c r="F1354" s="27" t="str">
        <f>IF(E1354="","",INDEX(DM_HANG_HOA!B:B,MATCH(E1354,DM_HANG_HOA!A:A,0)))</f>
        <v>LBFCO 100A - 27KV-150KV BIL - Polymer (không bass)</v>
      </c>
      <c r="G1354" s="26" t="s">
        <v>5250</v>
      </c>
      <c r="H1354" s="27" t="str">
        <f>IF(G1354="","",INDEX(DM_DOI_TUONG!C:C,MATCH(G1354,DM_DOI_TUONG!B:B,0)))</f>
        <v>Công Ty TNHH  Sản Xuất Thương Mại Vân Phúc</v>
      </c>
      <c r="I1354" s="69" t="str">
        <f>IFERROR(INDEX(DM_NGHIEP_VU!D:D,MATCH(J1354&amp;K1354,DM_NGHIEP_VU!G:G,0)),"")</f>
        <v>Xuất kho - xuất bán ghi nhận doanh thu</v>
      </c>
      <c r="J1354" s="29" t="s">
        <v>4492</v>
      </c>
      <c r="K1354" s="29" t="s">
        <v>4977</v>
      </c>
      <c r="L1354" s="26">
        <v>3</v>
      </c>
      <c r="M1354" s="26" t="s">
        <v>4547</v>
      </c>
      <c r="N1354" s="26">
        <v>1780200</v>
      </c>
      <c r="O1354" s="7">
        <f t="shared" si="63"/>
        <v>5340600</v>
      </c>
      <c r="P1354" s="52">
        <v>0.08</v>
      </c>
      <c r="Q1354" s="7">
        <f t="shared" si="64"/>
        <v>427248</v>
      </c>
      <c r="R1354" s="7">
        <f t="shared" si="65"/>
        <v>5767848</v>
      </c>
      <c r="S1354" s="23" t="s">
        <v>4710</v>
      </c>
      <c r="T1354" s="23"/>
      <c r="U1354" s="23"/>
      <c r="V1354" s="23"/>
      <c r="W1354" s="74"/>
    </row>
    <row r="1355" spans="1:23" x14ac:dyDescent="0.25">
      <c r="A1355" s="81">
        <v>45308</v>
      </c>
      <c r="B1355" s="6" t="s">
        <v>2710</v>
      </c>
      <c r="C1355" s="100" t="s">
        <v>5571</v>
      </c>
      <c r="D1355" s="21" t="s">
        <v>4555</v>
      </c>
      <c r="E1355" s="23" t="s">
        <v>199</v>
      </c>
      <c r="F1355" s="27" t="str">
        <f>IF(E1355="","",INDEX(DM_HANG_HOA!B:B,MATCH(E1355,DM_HANG_HOA!A:A,0)))</f>
        <v>Pin post/Line post 24Kv- 680, Polymer có kẹp (không ty)</v>
      </c>
      <c r="G1355" s="26" t="s">
        <v>5245</v>
      </c>
      <c r="H1355" s="27" t="str">
        <f>IF(G1355="","",INDEX(DM_DOI_TUONG!C:C,MATCH(G1355,DM_DOI_TUONG!B:B,0)))</f>
        <v>Công Ty TNHH Sản Xuất Thương Mại  Điện Sài Gòn TTL</v>
      </c>
      <c r="I1355" s="69" t="str">
        <f>IFERROR(INDEX(DM_NGHIEP_VU!D:D,MATCH(J1355&amp;K1355,DM_NGHIEP_VU!G:G,0)),"")</f>
        <v>Xuất kho - xuất bán ghi nhận doanh thu</v>
      </c>
      <c r="J1355" s="29" t="s">
        <v>4492</v>
      </c>
      <c r="K1355" s="29" t="s">
        <v>4977</v>
      </c>
      <c r="L1355" s="26">
        <v>30</v>
      </c>
      <c r="M1355" s="26" t="s">
        <v>4547</v>
      </c>
      <c r="N1355" s="26">
        <v>280000</v>
      </c>
      <c r="O1355" s="7">
        <f t="shared" si="63"/>
        <v>8400000</v>
      </c>
      <c r="P1355" s="52">
        <v>0.08</v>
      </c>
      <c r="Q1355" s="7">
        <f t="shared" si="64"/>
        <v>672000</v>
      </c>
      <c r="R1355" s="7">
        <f t="shared" si="65"/>
        <v>9072000</v>
      </c>
      <c r="S1355" s="23" t="s">
        <v>4711</v>
      </c>
      <c r="T1355" s="23"/>
      <c r="U1355" s="23"/>
      <c r="V1355" s="23"/>
      <c r="W1355" s="74"/>
    </row>
    <row r="1356" spans="1:23" x14ac:dyDescent="0.25">
      <c r="A1356" s="81">
        <v>45308</v>
      </c>
      <c r="B1356" s="6" t="s">
        <v>2710</v>
      </c>
      <c r="C1356" s="100" t="s">
        <v>5571</v>
      </c>
      <c r="D1356" s="21" t="s">
        <v>4555</v>
      </c>
      <c r="E1356" s="23" t="s">
        <v>192</v>
      </c>
      <c r="F1356" s="27" t="str">
        <f>IF(E1356="","",INDEX(DM_HANG_HOA!B:B,MATCH(E1356,DM_HANG_HOA!A:A,0)))</f>
        <v>Chuỗi treo 24Kv - 120KN, Polymer</v>
      </c>
      <c r="G1356" s="26" t="s">
        <v>5245</v>
      </c>
      <c r="H1356" s="27" t="str">
        <f>IF(G1356="","",INDEX(DM_DOI_TUONG!C:C,MATCH(G1356,DM_DOI_TUONG!B:B,0)))</f>
        <v>Công Ty TNHH Sản Xuất Thương Mại  Điện Sài Gòn TTL</v>
      </c>
      <c r="I1356" s="69" t="str">
        <f>IFERROR(INDEX(DM_NGHIEP_VU!D:D,MATCH(J1356&amp;K1356,DM_NGHIEP_VU!G:G,0)),"")</f>
        <v>Xuất kho - xuất bán ghi nhận doanh thu</v>
      </c>
      <c r="J1356" s="29" t="s">
        <v>4492</v>
      </c>
      <c r="K1356" s="29" t="s">
        <v>4977</v>
      </c>
      <c r="L1356" s="26">
        <v>14</v>
      </c>
      <c r="M1356" s="26" t="s">
        <v>4547</v>
      </c>
      <c r="N1356" s="26">
        <v>317400</v>
      </c>
      <c r="O1356" s="7">
        <f t="shared" si="63"/>
        <v>4443600</v>
      </c>
      <c r="P1356" s="52">
        <v>0.08</v>
      </c>
      <c r="Q1356" s="7">
        <f t="shared" si="64"/>
        <v>355488</v>
      </c>
      <c r="R1356" s="7">
        <f t="shared" si="65"/>
        <v>4799088</v>
      </c>
      <c r="S1356" s="23" t="s">
        <v>4711</v>
      </c>
      <c r="T1356" s="23"/>
      <c r="U1356" s="23"/>
      <c r="V1356" s="23"/>
      <c r="W1356" s="74"/>
    </row>
    <row r="1357" spans="1:23" x14ac:dyDescent="0.25">
      <c r="A1357" s="81">
        <v>45308</v>
      </c>
      <c r="B1357" s="6" t="s">
        <v>2710</v>
      </c>
      <c r="C1357" s="100" t="s">
        <v>5571</v>
      </c>
      <c r="D1357" s="21" t="s">
        <v>4555</v>
      </c>
      <c r="E1357" s="23" t="s">
        <v>72</v>
      </c>
      <c r="F1357" s="27" t="str">
        <f>IF(E1357="","",INDEX(DM_HANG_HOA!B:B,MATCH(E1357,DM_HANG_HOA!A:A,0)))</f>
        <v>FCO 100A - 27KV - 150KV BIL - Polymer (không bass)</v>
      </c>
      <c r="G1357" s="26" t="s">
        <v>5245</v>
      </c>
      <c r="H1357" s="27" t="str">
        <f>IF(G1357="","",INDEX(DM_DOI_TUONG!C:C,MATCH(G1357,DM_DOI_TUONG!B:B,0)))</f>
        <v>Công Ty TNHH Sản Xuất Thương Mại  Điện Sài Gòn TTL</v>
      </c>
      <c r="I1357" s="69" t="str">
        <f>IFERROR(INDEX(DM_NGHIEP_VU!D:D,MATCH(J1357&amp;K1357,DM_NGHIEP_VU!G:G,0)),"")</f>
        <v>Xuất kho - xuất bán ghi nhận doanh thu</v>
      </c>
      <c r="J1357" s="29" t="s">
        <v>4492</v>
      </c>
      <c r="K1357" s="29" t="s">
        <v>4977</v>
      </c>
      <c r="L1357" s="26">
        <v>3</v>
      </c>
      <c r="M1357" s="26" t="s">
        <v>4547</v>
      </c>
      <c r="N1357" s="26">
        <v>1312700</v>
      </c>
      <c r="O1357" s="7">
        <f t="shared" si="63"/>
        <v>3938100</v>
      </c>
      <c r="P1357" s="52">
        <v>0.08</v>
      </c>
      <c r="Q1357" s="7">
        <f t="shared" si="64"/>
        <v>315048</v>
      </c>
      <c r="R1357" s="7">
        <f t="shared" si="65"/>
        <v>4253148</v>
      </c>
      <c r="S1357" s="23" t="s">
        <v>4711</v>
      </c>
      <c r="T1357" s="23"/>
      <c r="U1357" s="23"/>
      <c r="V1357" s="23"/>
      <c r="W1357" s="74"/>
    </row>
    <row r="1358" spans="1:23" x14ac:dyDescent="0.25">
      <c r="A1358" s="81">
        <v>45308</v>
      </c>
      <c r="B1358" s="6" t="s">
        <v>2710</v>
      </c>
      <c r="C1358" s="100" t="s">
        <v>5571</v>
      </c>
      <c r="D1358" s="21" t="s">
        <v>4555</v>
      </c>
      <c r="E1358" s="23" t="s">
        <v>78</v>
      </c>
      <c r="F1358" s="27" t="str">
        <f>IF(E1358="","",INDEX(DM_HANG_HOA!B:B,MATCH(E1358,DM_HANG_HOA!A:A,0)))</f>
        <v>Bass FCO</v>
      </c>
      <c r="G1358" s="26" t="s">
        <v>5245</v>
      </c>
      <c r="H1358" s="27" t="str">
        <f>IF(G1358="","",INDEX(DM_DOI_TUONG!C:C,MATCH(G1358,DM_DOI_TUONG!B:B,0)))</f>
        <v>Công Ty TNHH Sản Xuất Thương Mại  Điện Sài Gòn TTL</v>
      </c>
      <c r="I1358" s="69" t="str">
        <f>IFERROR(INDEX(DM_NGHIEP_VU!D:D,MATCH(J1358&amp;K1358,DM_NGHIEP_VU!G:G,0)),"")</f>
        <v>Xuất kho - xuất bán ghi nhận doanh thu</v>
      </c>
      <c r="J1358" s="29" t="s">
        <v>4492</v>
      </c>
      <c r="K1358" s="29" t="s">
        <v>4977</v>
      </c>
      <c r="L1358" s="26">
        <v>3</v>
      </c>
      <c r="M1358" s="26" t="s">
        <v>4547</v>
      </c>
      <c r="N1358" s="26">
        <v>72200</v>
      </c>
      <c r="O1358" s="7">
        <f t="shared" si="63"/>
        <v>216600</v>
      </c>
      <c r="P1358" s="52">
        <v>0.08</v>
      </c>
      <c r="Q1358" s="7">
        <f t="shared" si="64"/>
        <v>17328</v>
      </c>
      <c r="R1358" s="7">
        <f t="shared" si="65"/>
        <v>233928</v>
      </c>
      <c r="S1358" s="23" t="s">
        <v>4711</v>
      </c>
      <c r="T1358" s="23"/>
      <c r="U1358" s="23"/>
      <c r="V1358" s="23"/>
      <c r="W1358" s="74"/>
    </row>
    <row r="1359" spans="1:23" x14ac:dyDescent="0.25">
      <c r="A1359" s="81">
        <v>45308</v>
      </c>
      <c r="B1359" s="6" t="s">
        <v>2710</v>
      </c>
      <c r="C1359" s="100" t="s">
        <v>5571</v>
      </c>
      <c r="D1359" s="21" t="s">
        <v>4555</v>
      </c>
      <c r="E1359" s="23" t="s">
        <v>10</v>
      </c>
      <c r="F1359" s="27" t="str">
        <f>IF(E1359="","",INDEX(DM_HANG_HOA!B:B,MATCH(E1359,DM_HANG_HOA!A:A,0)))</f>
        <v>Fuselink 15K - Tuấn Ân</v>
      </c>
      <c r="G1359" s="26" t="s">
        <v>5245</v>
      </c>
      <c r="H1359" s="27" t="str">
        <f>IF(G1359="","",INDEX(DM_DOI_TUONG!C:C,MATCH(G1359,DM_DOI_TUONG!B:B,0)))</f>
        <v>Công Ty TNHH Sản Xuất Thương Mại  Điện Sài Gòn TTL</v>
      </c>
      <c r="I1359" s="69" t="str">
        <f>IFERROR(INDEX(DM_NGHIEP_VU!D:D,MATCH(J1359&amp;K1359,DM_NGHIEP_VU!G:G,0)),"")</f>
        <v>Xuất kho - xuất bán ghi nhận doanh thu</v>
      </c>
      <c r="J1359" s="29" t="s">
        <v>4492</v>
      </c>
      <c r="K1359" s="29" t="s">
        <v>4977</v>
      </c>
      <c r="L1359" s="26">
        <v>3</v>
      </c>
      <c r="M1359" s="26" t="s">
        <v>4547</v>
      </c>
      <c r="N1359" s="26">
        <v>33300</v>
      </c>
      <c r="O1359" s="7">
        <f t="shared" si="63"/>
        <v>99900</v>
      </c>
      <c r="P1359" s="52">
        <v>0.08</v>
      </c>
      <c r="Q1359" s="7">
        <f t="shared" si="64"/>
        <v>7992</v>
      </c>
      <c r="R1359" s="7">
        <f t="shared" si="65"/>
        <v>107892</v>
      </c>
      <c r="S1359" s="23" t="s">
        <v>4711</v>
      </c>
      <c r="T1359" s="23"/>
      <c r="U1359" s="23"/>
      <c r="V1359" s="23"/>
      <c r="W1359" s="74"/>
    </row>
    <row r="1360" spans="1:23" x14ac:dyDescent="0.25">
      <c r="A1360" s="81">
        <v>45308</v>
      </c>
      <c r="B1360" s="6" t="s">
        <v>2710</v>
      </c>
      <c r="C1360" s="100" t="s">
        <v>5571</v>
      </c>
      <c r="D1360" s="21" t="s">
        <v>4555</v>
      </c>
      <c r="E1360" s="23" t="s">
        <v>2595</v>
      </c>
      <c r="F1360" s="27" t="str">
        <f>IF(E1360="","",INDEX(DM_HANG_HOA!B:B,MATCH(E1360,DM_HANG_HOA!A:A,0)))</f>
        <v>Giáp buộc đầu sứ đơn composite PTT 1202SC-F, đường kính cáp 18.5 - 23.4mm (35-50mm2), bán dẫn</v>
      </c>
      <c r="G1360" s="26" t="s">
        <v>5245</v>
      </c>
      <c r="H1360" s="27" t="str">
        <f>IF(G1360="","",INDEX(DM_DOI_TUONG!C:C,MATCH(G1360,DM_DOI_TUONG!B:B,0)))</f>
        <v>Công Ty TNHH Sản Xuất Thương Mại  Điện Sài Gòn TTL</v>
      </c>
      <c r="I1360" s="69" t="str">
        <f>IFERROR(INDEX(DM_NGHIEP_VU!D:D,MATCH(J1360&amp;K1360,DM_NGHIEP_VU!G:G,0)),"")</f>
        <v>Xuất kho - xuất bán ghi nhận doanh thu</v>
      </c>
      <c r="J1360" s="29" t="s">
        <v>4492</v>
      </c>
      <c r="K1360" s="29" t="s">
        <v>4977</v>
      </c>
      <c r="L1360" s="26">
        <v>6</v>
      </c>
      <c r="M1360" s="26" t="s">
        <v>4547</v>
      </c>
      <c r="N1360" s="26">
        <v>106100</v>
      </c>
      <c r="O1360" s="7">
        <f t="shared" si="63"/>
        <v>636600</v>
      </c>
      <c r="P1360" s="52">
        <v>0.08</v>
      </c>
      <c r="Q1360" s="7">
        <f t="shared" si="64"/>
        <v>50928</v>
      </c>
      <c r="R1360" s="7">
        <f t="shared" si="65"/>
        <v>687528</v>
      </c>
      <c r="S1360" s="23" t="s">
        <v>4711</v>
      </c>
      <c r="T1360" s="23"/>
      <c r="U1360" s="23"/>
      <c r="V1360" s="23"/>
      <c r="W1360" s="74"/>
    </row>
    <row r="1361" spans="1:23" x14ac:dyDescent="0.25">
      <c r="A1361" s="81">
        <v>45308</v>
      </c>
      <c r="B1361" s="6" t="s">
        <v>2710</v>
      </c>
      <c r="C1361" s="100" t="s">
        <v>5571</v>
      </c>
      <c r="D1361" s="21" t="s">
        <v>4555</v>
      </c>
      <c r="E1361" s="23" t="s">
        <v>552</v>
      </c>
      <c r="F1361" s="27" t="str">
        <f>IF(E1361="","",INDEX(DM_HANG_HOA!B:B,MATCH(E1361,DM_HANG_HOA!A:A,0)))</f>
        <v>Nối bọc  IPC 35-95, Vỏ cách điện dầy 1-3mm,  16 - 35 / 16 - 95, 1 boulon M8 nhựa</v>
      </c>
      <c r="G1361" s="26" t="s">
        <v>5245</v>
      </c>
      <c r="H1361" s="27" t="str">
        <f>IF(G1361="","",INDEX(DM_DOI_TUONG!C:C,MATCH(G1361,DM_DOI_TUONG!B:B,0)))</f>
        <v>Công Ty TNHH Sản Xuất Thương Mại  Điện Sài Gòn TTL</v>
      </c>
      <c r="I1361" s="69" t="str">
        <f>IFERROR(INDEX(DM_NGHIEP_VU!D:D,MATCH(J1361&amp;K1361,DM_NGHIEP_VU!G:G,0)),"")</f>
        <v>Xuất kho - xuất bán ghi nhận doanh thu</v>
      </c>
      <c r="J1361" s="29" t="s">
        <v>4492</v>
      </c>
      <c r="K1361" s="29" t="s">
        <v>4977</v>
      </c>
      <c r="L1361" s="26">
        <v>950</v>
      </c>
      <c r="M1361" s="26" t="s">
        <v>4547</v>
      </c>
      <c r="N1361" s="26">
        <v>32600</v>
      </c>
      <c r="O1361" s="7">
        <f t="shared" si="63"/>
        <v>30970000</v>
      </c>
      <c r="P1361" s="52">
        <v>0.08</v>
      </c>
      <c r="Q1361" s="7">
        <f t="shared" si="64"/>
        <v>2477600</v>
      </c>
      <c r="R1361" s="7">
        <f t="shared" si="65"/>
        <v>33447600</v>
      </c>
      <c r="S1361" s="23" t="s">
        <v>4711</v>
      </c>
      <c r="T1361" s="23"/>
      <c r="U1361" s="23"/>
      <c r="V1361" s="23"/>
      <c r="W1361" s="74"/>
    </row>
    <row r="1362" spans="1:23" x14ac:dyDescent="0.25">
      <c r="A1362" s="81">
        <v>45308</v>
      </c>
      <c r="B1362" s="6" t="s">
        <v>2710</v>
      </c>
      <c r="C1362" s="100" t="s">
        <v>5571</v>
      </c>
      <c r="D1362" s="21" t="s">
        <v>4555</v>
      </c>
      <c r="E1362" s="23" t="s">
        <v>555</v>
      </c>
      <c r="F1362" s="27" t="str">
        <f>IF(E1362="","",INDEX(DM_HANG_HOA!B:B,MATCH(E1362,DM_HANG_HOA!A:A,0)))</f>
        <v xml:space="preserve">Nối bọc  IPC 120-120, Vỏ cách điện dầy 1-3mm,  70 - 120 /70 - 120, 2 boulon M8 nhựa </v>
      </c>
      <c r="G1362" s="26" t="s">
        <v>5245</v>
      </c>
      <c r="H1362" s="27" t="str">
        <f>IF(G1362="","",INDEX(DM_DOI_TUONG!C:C,MATCH(G1362,DM_DOI_TUONG!B:B,0)))</f>
        <v>Công Ty TNHH Sản Xuất Thương Mại  Điện Sài Gòn TTL</v>
      </c>
      <c r="I1362" s="69" t="str">
        <f>IFERROR(INDEX(DM_NGHIEP_VU!D:D,MATCH(J1362&amp;K1362,DM_NGHIEP_VU!G:G,0)),"")</f>
        <v>Xuất kho - xuất bán ghi nhận doanh thu</v>
      </c>
      <c r="J1362" s="29" t="s">
        <v>4492</v>
      </c>
      <c r="K1362" s="29" t="s">
        <v>4977</v>
      </c>
      <c r="L1362" s="26">
        <v>16</v>
      </c>
      <c r="M1362" s="26" t="s">
        <v>4547</v>
      </c>
      <c r="N1362" s="26">
        <v>63500</v>
      </c>
      <c r="O1362" s="7">
        <f t="shared" si="63"/>
        <v>1016000</v>
      </c>
      <c r="P1362" s="52">
        <v>0.08</v>
      </c>
      <c r="Q1362" s="7">
        <f t="shared" si="64"/>
        <v>81280</v>
      </c>
      <c r="R1362" s="7">
        <f t="shared" si="65"/>
        <v>1097280</v>
      </c>
      <c r="S1362" s="23" t="s">
        <v>4711</v>
      </c>
      <c r="T1362" s="23"/>
      <c r="U1362" s="23"/>
      <c r="V1362" s="23"/>
      <c r="W1362" s="74"/>
    </row>
    <row r="1363" spans="1:23" x14ac:dyDescent="0.25">
      <c r="A1363" s="81">
        <v>45308</v>
      </c>
      <c r="B1363" s="6" t="s">
        <v>2710</v>
      </c>
      <c r="C1363" s="100" t="s">
        <v>5571</v>
      </c>
      <c r="D1363" s="21" t="s">
        <v>4555</v>
      </c>
      <c r="E1363" s="23" t="s">
        <v>554</v>
      </c>
      <c r="F1363" s="27" t="str">
        <f>IF(E1363="","",INDEX(DM_HANG_HOA!B:B,MATCH(E1363,DM_HANG_HOA!A:A,0)))</f>
        <v>Nối bọc  IPC 95-95, Vỏ cách điện dầy 1-3mm,  25 - 95 / 25 - 95, 2 boulon M8 nhựa</v>
      </c>
      <c r="G1363" s="26" t="s">
        <v>5245</v>
      </c>
      <c r="H1363" s="27" t="str">
        <f>IF(G1363="","",INDEX(DM_DOI_TUONG!C:C,MATCH(G1363,DM_DOI_TUONG!B:B,0)))</f>
        <v>Công Ty TNHH Sản Xuất Thương Mại  Điện Sài Gòn TTL</v>
      </c>
      <c r="I1363" s="69" t="str">
        <f>IFERROR(INDEX(DM_NGHIEP_VU!D:D,MATCH(J1363&amp;K1363,DM_NGHIEP_VU!G:G,0)),"")</f>
        <v>Xuất kho - xuất bán ghi nhận doanh thu</v>
      </c>
      <c r="J1363" s="29" t="s">
        <v>4492</v>
      </c>
      <c r="K1363" s="29" t="s">
        <v>4977</v>
      </c>
      <c r="L1363" s="26">
        <v>24</v>
      </c>
      <c r="M1363" s="26" t="s">
        <v>4547</v>
      </c>
      <c r="N1363" s="26">
        <v>60200</v>
      </c>
      <c r="O1363" s="7">
        <f t="shared" si="63"/>
        <v>1444800</v>
      </c>
      <c r="P1363" s="52">
        <v>0.08</v>
      </c>
      <c r="Q1363" s="7">
        <f t="shared" si="64"/>
        <v>115584</v>
      </c>
      <c r="R1363" s="7">
        <f t="shared" si="65"/>
        <v>1560384</v>
      </c>
      <c r="S1363" s="23" t="s">
        <v>4711</v>
      </c>
      <c r="T1363" s="23"/>
      <c r="U1363" s="23"/>
      <c r="V1363" s="23"/>
      <c r="W1363" s="74"/>
    </row>
    <row r="1364" spans="1:23" x14ac:dyDescent="0.25">
      <c r="A1364" s="81">
        <v>45308</v>
      </c>
      <c r="B1364" s="6" t="s">
        <v>2710</v>
      </c>
      <c r="C1364" s="100" t="s">
        <v>5571</v>
      </c>
      <c r="D1364" s="21" t="s">
        <v>4555</v>
      </c>
      <c r="E1364" s="23" t="s">
        <v>190</v>
      </c>
      <c r="F1364" s="27" t="str">
        <f>IF(E1364="","",INDEX(DM_HANG_HOA!B:B,MATCH(E1364,DM_HANG_HOA!A:A,0)))</f>
        <v>Chuỗi treo 24Kv - 70KN, Polymer</v>
      </c>
      <c r="G1364" s="26" t="s">
        <v>5245</v>
      </c>
      <c r="H1364" s="27" t="str">
        <f>IF(G1364="","",INDEX(DM_DOI_TUONG!C:C,MATCH(G1364,DM_DOI_TUONG!B:B,0)))</f>
        <v>Công Ty TNHH Sản Xuất Thương Mại  Điện Sài Gòn TTL</v>
      </c>
      <c r="I1364" s="69" t="str">
        <f>IFERROR(INDEX(DM_NGHIEP_VU!D:D,MATCH(J1364&amp;K1364,DM_NGHIEP_VU!G:G,0)),"")</f>
        <v>Xuất kho - xuất bán ghi nhận doanh thu</v>
      </c>
      <c r="J1364" s="29" t="s">
        <v>4492</v>
      </c>
      <c r="K1364" s="29" t="s">
        <v>4977</v>
      </c>
      <c r="L1364" s="26">
        <v>6</v>
      </c>
      <c r="M1364" s="26" t="s">
        <v>4547</v>
      </c>
      <c r="N1364" s="26">
        <v>229100</v>
      </c>
      <c r="O1364" s="7">
        <f t="shared" si="63"/>
        <v>1374600</v>
      </c>
      <c r="P1364" s="52">
        <v>0.08</v>
      </c>
      <c r="Q1364" s="7">
        <f t="shared" si="64"/>
        <v>109968</v>
      </c>
      <c r="R1364" s="7">
        <f t="shared" si="65"/>
        <v>1484568</v>
      </c>
      <c r="S1364" s="23" t="s">
        <v>4711</v>
      </c>
      <c r="T1364" s="23"/>
      <c r="U1364" s="23"/>
      <c r="V1364" s="23"/>
      <c r="W1364" s="74"/>
    </row>
    <row r="1365" spans="1:23" x14ac:dyDescent="0.25">
      <c r="A1365" s="81">
        <v>45308</v>
      </c>
      <c r="B1365" s="6" t="s">
        <v>2710</v>
      </c>
      <c r="C1365" s="100" t="s">
        <v>5571</v>
      </c>
      <c r="D1365" s="21" t="s">
        <v>4555</v>
      </c>
      <c r="E1365" s="23" t="s">
        <v>106</v>
      </c>
      <c r="F1365" s="27" t="str">
        <f>IF(E1365="","",INDEX(DM_HANG_HOA!B:B,MATCH(E1365,DM_HANG_HOA!A:A,0)))</f>
        <v>LTD 800A - 38KV - 120KN (không cosse)</v>
      </c>
      <c r="G1365" s="26" t="s">
        <v>5245</v>
      </c>
      <c r="H1365" s="27" t="str">
        <f>IF(G1365="","",INDEX(DM_DOI_TUONG!C:C,MATCH(G1365,DM_DOI_TUONG!B:B,0)))</f>
        <v>Công Ty TNHH Sản Xuất Thương Mại  Điện Sài Gòn TTL</v>
      </c>
      <c r="I1365" s="69" t="str">
        <f>IFERROR(INDEX(DM_NGHIEP_VU!D:D,MATCH(J1365&amp;K1365,DM_NGHIEP_VU!G:G,0)),"")</f>
        <v>Xuất kho - xuất bán ghi nhận doanh thu</v>
      </c>
      <c r="J1365" s="29" t="s">
        <v>4492</v>
      </c>
      <c r="K1365" s="29" t="s">
        <v>4977</v>
      </c>
      <c r="L1365" s="26">
        <v>3</v>
      </c>
      <c r="M1365" s="26" t="s">
        <v>4547</v>
      </c>
      <c r="N1365" s="26">
        <v>2258200</v>
      </c>
      <c r="O1365" s="7">
        <f t="shared" si="63"/>
        <v>6774600</v>
      </c>
      <c r="P1365" s="52">
        <v>0.08</v>
      </c>
      <c r="Q1365" s="7">
        <f t="shared" si="64"/>
        <v>541968</v>
      </c>
      <c r="R1365" s="7">
        <f t="shared" si="65"/>
        <v>7316568</v>
      </c>
      <c r="S1365" s="23" t="s">
        <v>4711</v>
      </c>
      <c r="T1365" s="23"/>
      <c r="U1365" s="23"/>
      <c r="V1365" s="23"/>
      <c r="W1365" s="74"/>
    </row>
    <row r="1366" spans="1:23" x14ac:dyDescent="0.25">
      <c r="A1366" s="81">
        <v>45308</v>
      </c>
      <c r="B1366" s="6" t="s">
        <v>2710</v>
      </c>
      <c r="C1366" s="100" t="s">
        <v>5571</v>
      </c>
      <c r="D1366" s="21" t="s">
        <v>4555</v>
      </c>
      <c r="E1366" s="23" t="s">
        <v>96</v>
      </c>
      <c r="F1366" s="27" t="str">
        <f>IF(E1366="","",INDEX(DM_HANG_HOA!B:B,MATCH(E1366,DM_HANG_HOA!A:A,0)))</f>
        <v>LA 18KV - MCOV  15.3 - 10KA</v>
      </c>
      <c r="G1366" s="26" t="s">
        <v>5245</v>
      </c>
      <c r="H1366" s="27" t="str">
        <f>IF(G1366="","",INDEX(DM_DOI_TUONG!C:C,MATCH(G1366,DM_DOI_TUONG!B:B,0)))</f>
        <v>Công Ty TNHH Sản Xuất Thương Mại  Điện Sài Gòn TTL</v>
      </c>
      <c r="I1366" s="69" t="str">
        <f>IFERROR(INDEX(DM_NGHIEP_VU!D:D,MATCH(J1366&amp;K1366,DM_NGHIEP_VU!G:G,0)),"")</f>
        <v>Xuất kho - xuất bán ghi nhận doanh thu</v>
      </c>
      <c r="J1366" s="29" t="s">
        <v>4492</v>
      </c>
      <c r="K1366" s="29" t="s">
        <v>4977</v>
      </c>
      <c r="L1366" s="26">
        <v>3</v>
      </c>
      <c r="M1366" s="26" t="s">
        <v>4547</v>
      </c>
      <c r="N1366" s="26">
        <v>1000800</v>
      </c>
      <c r="O1366" s="7">
        <f t="shared" si="63"/>
        <v>3002400</v>
      </c>
      <c r="P1366" s="52">
        <v>0.08</v>
      </c>
      <c r="Q1366" s="7">
        <f t="shared" si="64"/>
        <v>240192</v>
      </c>
      <c r="R1366" s="7">
        <f t="shared" si="65"/>
        <v>3242592</v>
      </c>
      <c r="S1366" s="23" t="s">
        <v>4711</v>
      </c>
      <c r="T1366" s="23"/>
      <c r="U1366" s="23"/>
      <c r="V1366" s="23"/>
      <c r="W1366" s="74"/>
    </row>
    <row r="1367" spans="1:23" x14ac:dyDescent="0.25">
      <c r="A1367" s="81">
        <v>45308</v>
      </c>
      <c r="B1367" s="6" t="s">
        <v>2710</v>
      </c>
      <c r="C1367" s="100" t="s">
        <v>5572</v>
      </c>
      <c r="D1367" s="21" t="s">
        <v>4555</v>
      </c>
      <c r="E1367" s="23" t="s">
        <v>203</v>
      </c>
      <c r="F1367" s="27" t="str">
        <f>IF(E1367="","",INDEX(DM_HANG_HOA!B:B,MATCH(E1367,DM_HANG_HOA!A:A,0)))</f>
        <v>Ty Pin post/Line post 24Kv- 35Kv, M20 dài 180mm</v>
      </c>
      <c r="G1367" s="26" t="s">
        <v>5245</v>
      </c>
      <c r="H1367" s="27" t="str">
        <f>IF(G1367="","",INDEX(DM_DOI_TUONG!C:C,MATCH(G1367,DM_DOI_TUONG!B:B,0)))</f>
        <v>Công Ty TNHH Sản Xuất Thương Mại  Điện Sài Gòn TTL</v>
      </c>
      <c r="I1367" s="69" t="str">
        <f>IFERROR(INDEX(DM_NGHIEP_VU!D:D,MATCH(J1367&amp;K1367,DM_NGHIEP_VU!G:G,0)),"")</f>
        <v>Xuất kho - xuất bán ghi nhận doanh thu</v>
      </c>
      <c r="J1367" s="29" t="s">
        <v>4492</v>
      </c>
      <c r="K1367" s="29" t="s">
        <v>4977</v>
      </c>
      <c r="L1367" s="26">
        <v>30</v>
      </c>
      <c r="M1367" s="26" t="s">
        <v>4547</v>
      </c>
      <c r="N1367" s="26">
        <v>48300</v>
      </c>
      <c r="O1367" s="7">
        <f t="shared" si="63"/>
        <v>1449000</v>
      </c>
      <c r="P1367" s="52">
        <v>0.1</v>
      </c>
      <c r="Q1367" s="7">
        <f t="shared" si="64"/>
        <v>144900</v>
      </c>
      <c r="R1367" s="7">
        <f t="shared" si="65"/>
        <v>1593900</v>
      </c>
      <c r="S1367" s="23" t="s">
        <v>4712</v>
      </c>
      <c r="T1367" s="23"/>
      <c r="U1367" s="23"/>
      <c r="V1367" s="23"/>
      <c r="W1367" s="74"/>
    </row>
    <row r="1368" spans="1:23" x14ac:dyDescent="0.25">
      <c r="A1368" s="81">
        <v>45308</v>
      </c>
      <c r="B1368" s="6" t="s">
        <v>2710</v>
      </c>
      <c r="C1368" s="100" t="s">
        <v>5572</v>
      </c>
      <c r="D1368" s="21" t="s">
        <v>4555</v>
      </c>
      <c r="E1368" s="23" t="s">
        <v>1229</v>
      </c>
      <c r="F1368" s="27" t="str">
        <f>IF(E1368="","",INDEX(DM_HANG_HOA!B:B,MATCH(E1368,DM_HANG_HOA!A:A,0)))</f>
        <v>Nối ép đồng nhôm WR-929</v>
      </c>
      <c r="G1368" s="26" t="s">
        <v>5245</v>
      </c>
      <c r="H1368" s="27" t="str">
        <f>IF(G1368="","",INDEX(DM_DOI_TUONG!C:C,MATCH(G1368,DM_DOI_TUONG!B:B,0)))</f>
        <v>Công Ty TNHH Sản Xuất Thương Mại  Điện Sài Gòn TTL</v>
      </c>
      <c r="I1368" s="69" t="str">
        <f>IFERROR(INDEX(DM_NGHIEP_VU!D:D,MATCH(J1368&amp;K1368,DM_NGHIEP_VU!G:G,0)),"")</f>
        <v>Xuất kho - xuất bán ghi nhận doanh thu</v>
      </c>
      <c r="J1368" s="29" t="s">
        <v>4492</v>
      </c>
      <c r="K1368" s="29" t="s">
        <v>4977</v>
      </c>
      <c r="L1368" s="26">
        <v>100</v>
      </c>
      <c r="M1368" s="26" t="s">
        <v>4547</v>
      </c>
      <c r="N1368" s="26">
        <v>44000</v>
      </c>
      <c r="O1368" s="7">
        <f t="shared" si="63"/>
        <v>4400000</v>
      </c>
      <c r="P1368" s="52">
        <v>0.1</v>
      </c>
      <c r="Q1368" s="7">
        <f t="shared" si="64"/>
        <v>440000</v>
      </c>
      <c r="R1368" s="7">
        <f t="shared" si="65"/>
        <v>4840000</v>
      </c>
      <c r="S1368" s="23" t="s">
        <v>4712</v>
      </c>
      <c r="T1368" s="23"/>
      <c r="U1368" s="23"/>
      <c r="V1368" s="23"/>
      <c r="W1368" s="74"/>
    </row>
    <row r="1369" spans="1:23" x14ac:dyDescent="0.25">
      <c r="A1369" s="81">
        <v>45308</v>
      </c>
      <c r="B1369" s="6" t="s">
        <v>2710</v>
      </c>
      <c r="C1369" s="100" t="s">
        <v>5572</v>
      </c>
      <c r="D1369" s="21" t="s">
        <v>4555</v>
      </c>
      <c r="E1369" s="23" t="s">
        <v>525</v>
      </c>
      <c r="F1369" s="27" t="str">
        <f>IF(E1369="","",INDEX(DM_HANG_HOA!B:B,MATCH(E1369,DM_HANG_HOA!A:A,0)))</f>
        <v>Móc treo cáp ABC 4 X 120mm2</v>
      </c>
      <c r="G1369" s="26" t="s">
        <v>5245</v>
      </c>
      <c r="H1369" s="27" t="str">
        <f>IF(G1369="","",INDEX(DM_DOI_TUONG!C:C,MATCH(G1369,DM_DOI_TUONG!B:B,0)))</f>
        <v>Công Ty TNHH Sản Xuất Thương Mại  Điện Sài Gòn TTL</v>
      </c>
      <c r="I1369" s="69" t="str">
        <f>IFERROR(INDEX(DM_NGHIEP_VU!D:D,MATCH(J1369&amp;K1369,DM_NGHIEP_VU!G:G,0)),"")</f>
        <v>Xuất kho - xuất bán ghi nhận doanh thu</v>
      </c>
      <c r="J1369" s="29" t="s">
        <v>4492</v>
      </c>
      <c r="K1369" s="29" t="s">
        <v>4977</v>
      </c>
      <c r="L1369" s="26">
        <v>20</v>
      </c>
      <c r="M1369" s="26" t="s">
        <v>4547</v>
      </c>
      <c r="N1369" s="26">
        <v>22800</v>
      </c>
      <c r="O1369" s="7">
        <f t="shared" si="63"/>
        <v>456000</v>
      </c>
      <c r="P1369" s="52">
        <v>0.1</v>
      </c>
      <c r="Q1369" s="7">
        <f t="shared" si="64"/>
        <v>45600</v>
      </c>
      <c r="R1369" s="7">
        <f t="shared" si="65"/>
        <v>501600</v>
      </c>
      <c r="S1369" s="23" t="s">
        <v>4712</v>
      </c>
      <c r="T1369" s="23"/>
      <c r="U1369" s="23"/>
      <c r="V1369" s="23"/>
      <c r="W1369" s="74"/>
    </row>
    <row r="1370" spans="1:23" x14ac:dyDescent="0.25">
      <c r="A1370" s="81">
        <v>45308</v>
      </c>
      <c r="B1370" s="6" t="s">
        <v>2710</v>
      </c>
      <c r="C1370" s="100" t="s">
        <v>5572</v>
      </c>
      <c r="D1370" s="21" t="s">
        <v>4555</v>
      </c>
      <c r="E1370" s="23" t="s">
        <v>537</v>
      </c>
      <c r="F1370" s="27" t="str">
        <f>IF(E1370="","",INDEX(DM_HANG_HOA!B:B,MATCH(E1370,DM_HANG_HOA!A:A,0)))</f>
        <v>Kẹp ngừng ABC 4 x (50-120)mm2</v>
      </c>
      <c r="G1370" s="26" t="s">
        <v>5245</v>
      </c>
      <c r="H1370" s="27" t="str">
        <f>IF(G1370="","",INDEX(DM_DOI_TUONG!C:C,MATCH(G1370,DM_DOI_TUONG!B:B,0)))</f>
        <v>Công Ty TNHH Sản Xuất Thương Mại  Điện Sài Gòn TTL</v>
      </c>
      <c r="I1370" s="69" t="str">
        <f>IFERROR(INDEX(DM_NGHIEP_VU!D:D,MATCH(J1370&amp;K1370,DM_NGHIEP_VU!G:G,0)),"")</f>
        <v>Xuất kho - xuất bán ghi nhận doanh thu</v>
      </c>
      <c r="J1370" s="29" t="s">
        <v>4492</v>
      </c>
      <c r="K1370" s="29" t="s">
        <v>4977</v>
      </c>
      <c r="L1370" s="26">
        <v>10</v>
      </c>
      <c r="M1370" s="26" t="s">
        <v>4547</v>
      </c>
      <c r="N1370" s="26">
        <v>58100</v>
      </c>
      <c r="O1370" s="7">
        <f t="shared" si="63"/>
        <v>581000</v>
      </c>
      <c r="P1370" s="52">
        <v>0.1</v>
      </c>
      <c r="Q1370" s="7">
        <f t="shared" si="64"/>
        <v>58100</v>
      </c>
      <c r="R1370" s="7">
        <f t="shared" si="65"/>
        <v>639100</v>
      </c>
      <c r="S1370" s="23" t="s">
        <v>4712</v>
      </c>
      <c r="T1370" s="23"/>
      <c r="U1370" s="23"/>
      <c r="V1370" s="23"/>
      <c r="W1370" s="74"/>
    </row>
    <row r="1371" spans="1:23" x14ac:dyDescent="0.25">
      <c r="A1371" s="81">
        <v>45308</v>
      </c>
      <c r="B1371" s="6" t="s">
        <v>2710</v>
      </c>
      <c r="C1371" s="100" t="s">
        <v>5573</v>
      </c>
      <c r="D1371" s="21" t="s">
        <v>4555</v>
      </c>
      <c r="E1371" s="23" t="s">
        <v>666</v>
      </c>
      <c r="F1371" s="27" t="str">
        <f>IF(E1371="","",INDEX(DM_HANG_HOA!B:B,MATCH(E1371,DM_HANG_HOA!A:A,0)))</f>
        <v>Ống nối MJPT 70 - 70</v>
      </c>
      <c r="G1371" s="26" t="s">
        <v>5245</v>
      </c>
      <c r="H1371" s="27" t="str">
        <f>IF(G1371="","",INDEX(DM_DOI_TUONG!C:C,MATCH(G1371,DM_DOI_TUONG!B:B,0)))</f>
        <v>Công Ty TNHH Sản Xuất Thương Mại  Điện Sài Gòn TTL</v>
      </c>
      <c r="I1371" s="69" t="str">
        <f>IFERROR(INDEX(DM_NGHIEP_VU!D:D,MATCH(J1371&amp;K1371,DM_NGHIEP_VU!G:G,0)),"")</f>
        <v>Xuất kho - xuất bán ghi nhận doanh thu</v>
      </c>
      <c r="J1371" s="29" t="s">
        <v>4492</v>
      </c>
      <c r="K1371" s="29" t="s">
        <v>4977</v>
      </c>
      <c r="L1371" s="26">
        <v>50</v>
      </c>
      <c r="M1371" s="26" t="s">
        <v>4547</v>
      </c>
      <c r="N1371" s="26">
        <v>20100</v>
      </c>
      <c r="O1371" s="7">
        <f t="shared" si="63"/>
        <v>1005000</v>
      </c>
      <c r="P1371" s="52">
        <v>0.08</v>
      </c>
      <c r="Q1371" s="7">
        <f t="shared" si="64"/>
        <v>80400</v>
      </c>
      <c r="R1371" s="7">
        <f t="shared" si="65"/>
        <v>1085400</v>
      </c>
      <c r="S1371" s="23" t="s">
        <v>4713</v>
      </c>
      <c r="T1371" s="23"/>
      <c r="U1371" s="23"/>
      <c r="V1371" s="23"/>
      <c r="W1371" s="74"/>
    </row>
    <row r="1372" spans="1:23" x14ac:dyDescent="0.25">
      <c r="A1372" s="81">
        <v>45308</v>
      </c>
      <c r="B1372" s="6" t="s">
        <v>2710</v>
      </c>
      <c r="C1372" s="100" t="s">
        <v>5573</v>
      </c>
      <c r="D1372" s="21" t="s">
        <v>4555</v>
      </c>
      <c r="E1372" s="23" t="s">
        <v>668</v>
      </c>
      <c r="F1372" s="27" t="str">
        <f>IF(E1372="","",INDEX(DM_HANG_HOA!B:B,MATCH(E1372,DM_HANG_HOA!A:A,0)))</f>
        <v>Ống nối MJPT 95 - 95</v>
      </c>
      <c r="G1372" s="26" t="s">
        <v>5245</v>
      </c>
      <c r="H1372" s="27" t="str">
        <f>IF(G1372="","",INDEX(DM_DOI_TUONG!C:C,MATCH(G1372,DM_DOI_TUONG!B:B,0)))</f>
        <v>Công Ty TNHH Sản Xuất Thương Mại  Điện Sài Gòn TTL</v>
      </c>
      <c r="I1372" s="69" t="str">
        <f>IFERROR(INDEX(DM_NGHIEP_VU!D:D,MATCH(J1372&amp;K1372,DM_NGHIEP_VU!G:G,0)),"")</f>
        <v>Xuất kho - xuất bán ghi nhận doanh thu</v>
      </c>
      <c r="J1372" s="29" t="s">
        <v>4492</v>
      </c>
      <c r="K1372" s="29" t="s">
        <v>4977</v>
      </c>
      <c r="L1372" s="26">
        <v>50</v>
      </c>
      <c r="M1372" s="26" t="s">
        <v>4547</v>
      </c>
      <c r="N1372" s="26">
        <v>21000</v>
      </c>
      <c r="O1372" s="7">
        <f t="shared" si="63"/>
        <v>1050000</v>
      </c>
      <c r="P1372" s="52">
        <v>0.08</v>
      </c>
      <c r="Q1372" s="7">
        <f t="shared" si="64"/>
        <v>84000</v>
      </c>
      <c r="R1372" s="7">
        <f t="shared" si="65"/>
        <v>1134000</v>
      </c>
      <c r="S1372" s="23" t="s">
        <v>4713</v>
      </c>
      <c r="T1372" s="23"/>
      <c r="U1372" s="23"/>
      <c r="V1372" s="23"/>
      <c r="W1372" s="74"/>
    </row>
    <row r="1373" spans="1:23" x14ac:dyDescent="0.25">
      <c r="A1373" s="81">
        <v>45308</v>
      </c>
      <c r="B1373" s="6" t="s">
        <v>2710</v>
      </c>
      <c r="C1373" s="100" t="s">
        <v>5573</v>
      </c>
      <c r="D1373" s="21" t="s">
        <v>4555</v>
      </c>
      <c r="E1373" s="23" t="s">
        <v>670</v>
      </c>
      <c r="F1373" s="27" t="str">
        <f>IF(E1373="","",INDEX(DM_HANG_HOA!B:B,MATCH(E1373,DM_HANG_HOA!A:A,0)))</f>
        <v>Ống nối MJPT 120 - 120</v>
      </c>
      <c r="G1373" s="26" t="s">
        <v>5245</v>
      </c>
      <c r="H1373" s="27" t="str">
        <f>IF(G1373="","",INDEX(DM_DOI_TUONG!C:C,MATCH(G1373,DM_DOI_TUONG!B:B,0)))</f>
        <v>Công Ty TNHH Sản Xuất Thương Mại  Điện Sài Gòn TTL</v>
      </c>
      <c r="I1373" s="69" t="str">
        <f>IFERROR(INDEX(DM_NGHIEP_VU!D:D,MATCH(J1373&amp;K1373,DM_NGHIEP_VU!G:G,0)),"")</f>
        <v>Xuất kho - xuất bán ghi nhận doanh thu</v>
      </c>
      <c r="J1373" s="29" t="s">
        <v>4492</v>
      </c>
      <c r="K1373" s="29" t="s">
        <v>4977</v>
      </c>
      <c r="L1373" s="26">
        <v>50</v>
      </c>
      <c r="M1373" s="26" t="s">
        <v>4547</v>
      </c>
      <c r="N1373" s="26">
        <v>28400</v>
      </c>
      <c r="O1373" s="7">
        <f t="shared" si="63"/>
        <v>1420000</v>
      </c>
      <c r="P1373" s="52">
        <v>0.08</v>
      </c>
      <c r="Q1373" s="7">
        <f t="shared" si="64"/>
        <v>113600</v>
      </c>
      <c r="R1373" s="7">
        <f t="shared" si="65"/>
        <v>1533600</v>
      </c>
      <c r="S1373" s="23" t="s">
        <v>4713</v>
      </c>
      <c r="T1373" s="23"/>
      <c r="U1373" s="23"/>
      <c r="V1373" s="23"/>
      <c r="W1373" s="74"/>
    </row>
    <row r="1374" spans="1:23" x14ac:dyDescent="0.25">
      <c r="A1374" s="81">
        <v>45308</v>
      </c>
      <c r="B1374" s="6" t="s">
        <v>2710</v>
      </c>
      <c r="C1374" s="100" t="s">
        <v>5573</v>
      </c>
      <c r="D1374" s="21" t="s">
        <v>4555</v>
      </c>
      <c r="E1374" s="23" t="s">
        <v>672</v>
      </c>
      <c r="F1374" s="27" t="str">
        <f>IF(E1374="","",INDEX(DM_HANG_HOA!B:B,MATCH(E1374,DM_HANG_HOA!A:A,0)))</f>
        <v>Ống nối MJPT 150 - 150</v>
      </c>
      <c r="G1374" s="26" t="s">
        <v>5245</v>
      </c>
      <c r="H1374" s="27" t="str">
        <f>IF(G1374="","",INDEX(DM_DOI_TUONG!C:C,MATCH(G1374,DM_DOI_TUONG!B:B,0)))</f>
        <v>Công Ty TNHH Sản Xuất Thương Mại  Điện Sài Gòn TTL</v>
      </c>
      <c r="I1374" s="69" t="str">
        <f>IFERROR(INDEX(DM_NGHIEP_VU!D:D,MATCH(J1374&amp;K1374,DM_NGHIEP_VU!G:G,0)),"")</f>
        <v>Xuất kho - xuất bán ghi nhận doanh thu</v>
      </c>
      <c r="J1374" s="29" t="s">
        <v>4492</v>
      </c>
      <c r="K1374" s="29" t="s">
        <v>4977</v>
      </c>
      <c r="L1374" s="26">
        <v>30</v>
      </c>
      <c r="M1374" s="26" t="s">
        <v>4547</v>
      </c>
      <c r="N1374" s="26">
        <v>28400</v>
      </c>
      <c r="O1374" s="7">
        <f t="shared" si="63"/>
        <v>852000</v>
      </c>
      <c r="P1374" s="52">
        <v>0.08</v>
      </c>
      <c r="Q1374" s="7">
        <f t="shared" si="64"/>
        <v>68160</v>
      </c>
      <c r="R1374" s="7">
        <f t="shared" si="65"/>
        <v>920160</v>
      </c>
      <c r="S1374" s="23" t="s">
        <v>4713</v>
      </c>
      <c r="T1374" s="23"/>
      <c r="U1374" s="23"/>
      <c r="V1374" s="23"/>
      <c r="W1374" s="74"/>
    </row>
    <row r="1375" spans="1:23" x14ac:dyDescent="0.25">
      <c r="A1375" s="81">
        <v>45308</v>
      </c>
      <c r="B1375" s="6" t="s">
        <v>2710</v>
      </c>
      <c r="C1375" s="100" t="s">
        <v>5574</v>
      </c>
      <c r="D1375" s="21" t="s">
        <v>4555</v>
      </c>
      <c r="E1375" s="23" t="s">
        <v>1113</v>
      </c>
      <c r="F1375" s="27" t="str">
        <f>IF(E1375="","",INDEX(DM_HANG_HOA!B:B,MATCH(E1375,DM_HANG_HOA!A:A,0)))</f>
        <v>Cosse ép Cu-Al  150mm2-N-TA dài 101mm chiều dài ép dây 52mm</v>
      </c>
      <c r="G1375" s="26" t="s">
        <v>5245</v>
      </c>
      <c r="H1375" s="27" t="str">
        <f>IF(G1375="","",INDEX(DM_DOI_TUONG!C:C,MATCH(G1375,DM_DOI_TUONG!B:B,0)))</f>
        <v>Công Ty TNHH Sản Xuất Thương Mại  Điện Sài Gòn TTL</v>
      </c>
      <c r="I1375" s="69" t="str">
        <f>IFERROR(INDEX(DM_NGHIEP_VU!D:D,MATCH(J1375&amp;K1375,DM_NGHIEP_VU!G:G,0)),"")</f>
        <v>Xuất kho - xuất bán ghi nhận doanh thu</v>
      </c>
      <c r="J1375" s="29" t="s">
        <v>4492</v>
      </c>
      <c r="K1375" s="29" t="s">
        <v>4977</v>
      </c>
      <c r="L1375" s="26">
        <v>20</v>
      </c>
      <c r="M1375" s="26" t="s">
        <v>4547</v>
      </c>
      <c r="N1375" s="26">
        <v>80600</v>
      </c>
      <c r="O1375" s="7">
        <f t="shared" si="63"/>
        <v>1612000</v>
      </c>
      <c r="P1375" s="52">
        <v>0.1</v>
      </c>
      <c r="Q1375" s="7">
        <f t="shared" si="64"/>
        <v>161200</v>
      </c>
      <c r="R1375" s="7">
        <f t="shared" si="65"/>
        <v>1773200</v>
      </c>
      <c r="S1375" s="23" t="s">
        <v>4714</v>
      </c>
      <c r="T1375" s="23"/>
      <c r="U1375" s="23"/>
      <c r="V1375" s="23"/>
      <c r="W1375" s="74"/>
    </row>
    <row r="1376" spans="1:23" x14ac:dyDescent="0.25">
      <c r="A1376" s="81">
        <v>45308</v>
      </c>
      <c r="B1376" s="6" t="s">
        <v>2710</v>
      </c>
      <c r="C1376" s="100" t="s">
        <v>5575</v>
      </c>
      <c r="D1376" s="21" t="s">
        <v>4555</v>
      </c>
      <c r="E1376" s="23" t="s">
        <v>18</v>
      </c>
      <c r="F1376" s="27" t="str">
        <f>IF(E1376="","",INDEX(DM_HANG_HOA!B:B,MATCH(E1376,DM_HANG_HOA!A:A,0)))</f>
        <v>Fuselink 80K - Tuấn Ân</v>
      </c>
      <c r="G1376" s="26" t="s">
        <v>5257</v>
      </c>
      <c r="H1376" s="27" t="str">
        <f>IF(G1376="","",INDEX(DM_DOI_TUONG!C:C,MATCH(G1376,DM_DOI_TUONG!B:B,0)))</f>
        <v>Công Ty TNHH Thương Mại Xây Dựng Điện Phan An</v>
      </c>
      <c r="I1376" s="69" t="str">
        <f>IFERROR(INDEX(DM_NGHIEP_VU!D:D,MATCH(J1376&amp;K1376,DM_NGHIEP_VU!G:G,0)),"")</f>
        <v>Xuất kho - xuất bán ghi nhận doanh thu</v>
      </c>
      <c r="J1376" s="29" t="s">
        <v>4492</v>
      </c>
      <c r="K1376" s="29" t="s">
        <v>4977</v>
      </c>
      <c r="L1376" s="26">
        <v>10</v>
      </c>
      <c r="M1376" s="26" t="s">
        <v>4547</v>
      </c>
      <c r="N1376" s="26">
        <v>101100</v>
      </c>
      <c r="O1376" s="7">
        <f t="shared" si="63"/>
        <v>1011000</v>
      </c>
      <c r="P1376" s="52">
        <v>0.08</v>
      </c>
      <c r="Q1376" s="7">
        <f t="shared" si="64"/>
        <v>80880</v>
      </c>
      <c r="R1376" s="7">
        <f t="shared" si="65"/>
        <v>1091880</v>
      </c>
      <c r="S1376" s="23" t="s">
        <v>4715</v>
      </c>
      <c r="T1376" s="23"/>
      <c r="U1376" s="23"/>
      <c r="V1376" s="23"/>
      <c r="W1376" s="74"/>
    </row>
    <row r="1377" spans="1:23" x14ac:dyDescent="0.25">
      <c r="A1377" s="81">
        <v>45309</v>
      </c>
      <c r="B1377" s="6" t="s">
        <v>2710</v>
      </c>
      <c r="C1377" s="100" t="s">
        <v>5576</v>
      </c>
      <c r="D1377" s="21" t="s">
        <v>4555</v>
      </c>
      <c r="E1377" s="23" t="s">
        <v>1865</v>
      </c>
      <c r="F1377" s="27" t="str">
        <f>IF(E1377="","",INDEX(DM_HANG_HOA!B:B,MATCH(E1377,DM_HANG_HOA!A:A,0)))</f>
        <v>Đầu tiếp địa cố định hạ thế IPC, cách điện dày 1-3mm, 50-120mm2</v>
      </c>
      <c r="G1377" s="26" t="s">
        <v>5268</v>
      </c>
      <c r="H1377" s="27" t="str">
        <f>IF(G1377="","",INDEX(DM_DOI_TUONG!C:C,MATCH(G1377,DM_DOI_TUONG!B:B,0)))</f>
        <v>Công Ty TNHH TM Sản Xuất ThiếT Bị Điện Anh Kha</v>
      </c>
      <c r="I1377" s="69" t="str">
        <f>IFERROR(INDEX(DM_NGHIEP_VU!D:D,MATCH(J1377&amp;K1377,DM_NGHIEP_VU!G:G,0)),"")</f>
        <v>Xuất kho - xuất bán ghi nhận doanh thu</v>
      </c>
      <c r="J1377" s="29" t="s">
        <v>4492</v>
      </c>
      <c r="K1377" s="29" t="s">
        <v>4977</v>
      </c>
      <c r="L1377" s="26">
        <v>8</v>
      </c>
      <c r="M1377" s="26" t="s">
        <v>4547</v>
      </c>
      <c r="N1377" s="26">
        <v>210800</v>
      </c>
      <c r="O1377" s="7">
        <f t="shared" si="63"/>
        <v>1686400</v>
      </c>
      <c r="P1377" s="52">
        <v>0.08</v>
      </c>
      <c r="Q1377" s="7">
        <f t="shared" si="64"/>
        <v>134912</v>
      </c>
      <c r="R1377" s="7">
        <f t="shared" si="65"/>
        <v>1821312</v>
      </c>
      <c r="S1377" s="23" t="s">
        <v>4716</v>
      </c>
      <c r="T1377" s="23"/>
      <c r="U1377" s="23"/>
      <c r="V1377" s="23"/>
      <c r="W1377" s="74"/>
    </row>
    <row r="1378" spans="1:23" x14ac:dyDescent="0.25">
      <c r="A1378" s="81">
        <v>45309</v>
      </c>
      <c r="B1378" s="6" t="s">
        <v>2710</v>
      </c>
      <c r="C1378" s="100" t="s">
        <v>5577</v>
      </c>
      <c r="D1378" s="21" t="s">
        <v>4555</v>
      </c>
      <c r="E1378" s="23" t="s">
        <v>1169</v>
      </c>
      <c r="F1378" s="27" t="str">
        <f>IF(E1378="","",INDEX(DM_HANG_HOA!B:B,MATCH(E1378,DM_HANG_HOA!A:A,0)))</f>
        <v>Cosse ép Cu-Al  240mm2-2N-TA dài 160mm chiều dài ép dây 58mm</v>
      </c>
      <c r="G1378" s="26" t="s">
        <v>5250</v>
      </c>
      <c r="H1378" s="27" t="str">
        <f>IF(G1378="","",INDEX(DM_DOI_TUONG!C:C,MATCH(G1378,DM_DOI_TUONG!B:B,0)))</f>
        <v>Công Ty TNHH  Sản Xuất Thương Mại Vân Phúc</v>
      </c>
      <c r="I1378" s="69" t="str">
        <f>IFERROR(INDEX(DM_NGHIEP_VU!D:D,MATCH(J1378&amp;K1378,DM_NGHIEP_VU!G:G,0)),"")</f>
        <v>Xuất kho - xuất bán ghi nhận doanh thu</v>
      </c>
      <c r="J1378" s="29" t="s">
        <v>4492</v>
      </c>
      <c r="K1378" s="29" t="s">
        <v>4977</v>
      </c>
      <c r="L1378" s="26">
        <v>9</v>
      </c>
      <c r="M1378" s="26" t="s">
        <v>4547</v>
      </c>
      <c r="N1378" s="26">
        <v>189300</v>
      </c>
      <c r="O1378" s="7">
        <f t="shared" si="63"/>
        <v>1703700</v>
      </c>
      <c r="P1378" s="52">
        <v>0.1</v>
      </c>
      <c r="Q1378" s="7">
        <f t="shared" si="64"/>
        <v>170370</v>
      </c>
      <c r="R1378" s="7">
        <f t="shared" si="65"/>
        <v>1874070</v>
      </c>
      <c r="S1378" s="23" t="s">
        <v>4717</v>
      </c>
      <c r="T1378" s="23"/>
      <c r="U1378" s="23"/>
      <c r="V1378" s="23"/>
      <c r="W1378" s="74"/>
    </row>
    <row r="1379" spans="1:23" x14ac:dyDescent="0.25">
      <c r="A1379" s="81">
        <v>45309</v>
      </c>
      <c r="B1379" s="6" t="s">
        <v>2710</v>
      </c>
      <c r="C1379" s="100" t="s">
        <v>5578</v>
      </c>
      <c r="D1379" s="21" t="s">
        <v>4555</v>
      </c>
      <c r="E1379" s="23" t="s">
        <v>2518</v>
      </c>
      <c r="F1379" s="27" t="str">
        <f>IF(E1379="","",INDEX(DM_HANG_HOA!B:B,MATCH(E1379,DM_HANG_HOA!A:A,0)))</f>
        <v>Giáp níu dây trần ADG1350, dài 905mm, 13,32 ÷ 13,73mm (95mm2)</v>
      </c>
      <c r="G1379" s="26" t="s">
        <v>5270</v>
      </c>
      <c r="H1379" s="27" t="str">
        <f>IF(G1379="","",INDEX(DM_DOI_TUONG!C:C,MATCH(G1379,DM_DOI_TUONG!B:B,0)))</f>
        <v>Công Ty TNHH Xây Dựng Thương Mại Dịch Vụ Tín Phong</v>
      </c>
      <c r="I1379" s="69" t="str">
        <f>IFERROR(INDEX(DM_NGHIEP_VU!D:D,MATCH(J1379&amp;K1379,DM_NGHIEP_VU!G:G,0)),"")</f>
        <v>Xuất kho - xuất bán ghi nhận doanh thu</v>
      </c>
      <c r="J1379" s="29" t="s">
        <v>4492</v>
      </c>
      <c r="K1379" s="29" t="s">
        <v>4977</v>
      </c>
      <c r="L1379" s="26">
        <v>10</v>
      </c>
      <c r="M1379" s="26" t="s">
        <v>4547</v>
      </c>
      <c r="N1379" s="26">
        <v>84400</v>
      </c>
      <c r="O1379" s="7">
        <f t="shared" si="63"/>
        <v>844000</v>
      </c>
      <c r="P1379" s="52">
        <v>0.1</v>
      </c>
      <c r="Q1379" s="7">
        <f t="shared" si="64"/>
        <v>84400</v>
      </c>
      <c r="R1379" s="7">
        <f t="shared" si="65"/>
        <v>928400</v>
      </c>
      <c r="S1379" s="23" t="s">
        <v>4718</v>
      </c>
      <c r="T1379" s="23"/>
      <c r="U1379" s="23"/>
      <c r="V1379" s="23"/>
      <c r="W1379" s="74"/>
    </row>
    <row r="1380" spans="1:23" x14ac:dyDescent="0.25">
      <c r="A1380" s="81">
        <v>45309</v>
      </c>
      <c r="B1380" s="6" t="s">
        <v>2710</v>
      </c>
      <c r="C1380" s="100" t="s">
        <v>5579</v>
      </c>
      <c r="D1380" s="21" t="s">
        <v>4555</v>
      </c>
      <c r="E1380" s="23" t="s">
        <v>666</v>
      </c>
      <c r="F1380" s="27" t="str">
        <f>IF(E1380="","",INDEX(DM_HANG_HOA!B:B,MATCH(E1380,DM_HANG_HOA!A:A,0)))</f>
        <v>Ống nối MJPT 70 - 70</v>
      </c>
      <c r="G1380" s="26" t="s">
        <v>5272</v>
      </c>
      <c r="H1380" s="27" t="str">
        <f>IF(G1380="","",INDEX(DM_DOI_TUONG!C:C,MATCH(G1380,DM_DOI_TUONG!B:B,0)))</f>
        <v>Công Ty Cổ Phần Dịch Vụ Xây Dựng Quang Vũ</v>
      </c>
      <c r="I1380" s="69" t="str">
        <f>IFERROR(INDEX(DM_NGHIEP_VU!D:D,MATCH(J1380&amp;K1380,DM_NGHIEP_VU!G:G,0)),"")</f>
        <v>Xuất kho - xuất bán ghi nhận doanh thu</v>
      </c>
      <c r="J1380" s="29" t="s">
        <v>4492</v>
      </c>
      <c r="K1380" s="29" t="s">
        <v>4977</v>
      </c>
      <c r="L1380" s="26">
        <v>8</v>
      </c>
      <c r="M1380" s="26" t="s">
        <v>4547</v>
      </c>
      <c r="N1380" s="26">
        <v>21600</v>
      </c>
      <c r="O1380" s="7">
        <f t="shared" si="63"/>
        <v>172800</v>
      </c>
      <c r="P1380" s="52">
        <v>0.08</v>
      </c>
      <c r="Q1380" s="7">
        <f t="shared" si="64"/>
        <v>13824</v>
      </c>
      <c r="R1380" s="7">
        <f t="shared" si="65"/>
        <v>186624</v>
      </c>
      <c r="S1380" s="23" t="s">
        <v>4719</v>
      </c>
      <c r="T1380" s="23"/>
      <c r="U1380" s="23"/>
      <c r="V1380" s="23"/>
      <c r="W1380" s="74"/>
    </row>
    <row r="1381" spans="1:23" x14ac:dyDescent="0.25">
      <c r="A1381" s="81">
        <v>45309</v>
      </c>
      <c r="B1381" s="6" t="s">
        <v>2710</v>
      </c>
      <c r="C1381" s="100" t="s">
        <v>5579</v>
      </c>
      <c r="D1381" s="21" t="s">
        <v>4555</v>
      </c>
      <c r="E1381" s="23" t="s">
        <v>552</v>
      </c>
      <c r="F1381" s="27" t="str">
        <f>IF(E1381="","",INDEX(DM_HANG_HOA!B:B,MATCH(E1381,DM_HANG_HOA!A:A,0)))</f>
        <v>Nối bọc  IPC 35-95, Vỏ cách điện dầy 1-3mm,  16 - 35 / 16 - 95, 1 boulon M8 nhựa</v>
      </c>
      <c r="G1381" s="26" t="s">
        <v>5272</v>
      </c>
      <c r="H1381" s="27" t="str">
        <f>IF(G1381="","",INDEX(DM_DOI_TUONG!C:C,MATCH(G1381,DM_DOI_TUONG!B:B,0)))</f>
        <v>Công Ty Cổ Phần Dịch Vụ Xây Dựng Quang Vũ</v>
      </c>
      <c r="I1381" s="69" t="str">
        <f>IFERROR(INDEX(DM_NGHIEP_VU!D:D,MATCH(J1381&amp;K1381,DM_NGHIEP_VU!G:G,0)),"")</f>
        <v>Xuất kho - xuất bán ghi nhận doanh thu</v>
      </c>
      <c r="J1381" s="29" t="s">
        <v>4492</v>
      </c>
      <c r="K1381" s="29" t="s">
        <v>4977</v>
      </c>
      <c r="L1381" s="26">
        <v>30</v>
      </c>
      <c r="M1381" s="26" t="s">
        <v>4547</v>
      </c>
      <c r="N1381" s="26">
        <v>34900</v>
      </c>
      <c r="O1381" s="7">
        <f t="shared" ref="O1381:O1444" si="66">+L1381*N1381</f>
        <v>1047000</v>
      </c>
      <c r="P1381" s="52">
        <v>0.08</v>
      </c>
      <c r="Q1381" s="7">
        <f t="shared" ref="Q1381:Q1444" si="67">+O1381*P1381</f>
        <v>83760</v>
      </c>
      <c r="R1381" s="7">
        <f t="shared" ref="R1381:R1444" si="68">+O1381+Q1381</f>
        <v>1130760</v>
      </c>
      <c r="S1381" s="23" t="s">
        <v>4719</v>
      </c>
      <c r="T1381" s="23"/>
      <c r="U1381" s="23"/>
      <c r="V1381" s="23"/>
      <c r="W1381" s="74"/>
    </row>
    <row r="1382" spans="1:23" x14ac:dyDescent="0.25">
      <c r="A1382" s="81">
        <v>45309</v>
      </c>
      <c r="B1382" s="6" t="s">
        <v>2710</v>
      </c>
      <c r="C1382" s="100" t="s">
        <v>5580</v>
      </c>
      <c r="D1382" s="21" t="s">
        <v>4555</v>
      </c>
      <c r="E1382" s="23" t="s">
        <v>106</v>
      </c>
      <c r="F1382" s="27" t="str">
        <f>IF(E1382="","",INDEX(DM_HANG_HOA!B:B,MATCH(E1382,DM_HANG_HOA!A:A,0)))</f>
        <v>LTD 800A - 38KV - 120KN (không cosse)</v>
      </c>
      <c r="G1382" s="26" t="s">
        <v>5258</v>
      </c>
      <c r="H1382" s="27" t="str">
        <f>IF(G1382="","",INDEX(DM_DOI_TUONG!C:C,MATCH(G1382,DM_DOI_TUONG!B:B,0)))</f>
        <v>Công Ty TNHH Sản Xuất Và Thương Mại Tiến Trần</v>
      </c>
      <c r="I1382" s="69" t="str">
        <f>IFERROR(INDEX(DM_NGHIEP_VU!D:D,MATCH(J1382&amp;K1382,DM_NGHIEP_VU!G:G,0)),"")</f>
        <v>Xuất kho - xuất bán ghi nhận doanh thu</v>
      </c>
      <c r="J1382" s="29" t="s">
        <v>4492</v>
      </c>
      <c r="K1382" s="29" t="s">
        <v>4977</v>
      </c>
      <c r="L1382" s="26">
        <v>6</v>
      </c>
      <c r="M1382" s="26" t="s">
        <v>4547</v>
      </c>
      <c r="N1382" s="26">
        <v>2421900</v>
      </c>
      <c r="O1382" s="7">
        <f t="shared" si="66"/>
        <v>14531400</v>
      </c>
      <c r="P1382" s="52">
        <v>0.08</v>
      </c>
      <c r="Q1382" s="7">
        <f t="shared" si="67"/>
        <v>1162512</v>
      </c>
      <c r="R1382" s="7">
        <f t="shared" si="68"/>
        <v>15693912</v>
      </c>
      <c r="S1382" s="23" t="s">
        <v>4720</v>
      </c>
      <c r="T1382" s="23"/>
      <c r="U1382" s="23"/>
      <c r="V1382" s="23"/>
      <c r="W1382" s="74"/>
    </row>
    <row r="1383" spans="1:23" x14ac:dyDescent="0.25">
      <c r="A1383" s="81">
        <v>45310</v>
      </c>
      <c r="B1383" s="6" t="s">
        <v>2710</v>
      </c>
      <c r="C1383" s="100" t="s">
        <v>5581</v>
      </c>
      <c r="D1383" s="21" t="s">
        <v>4555</v>
      </c>
      <c r="E1383" s="23" t="s">
        <v>904</v>
      </c>
      <c r="F1383" s="27" t="str">
        <f>IF(E1383="","",INDEX(DM_HANG_HOA!B:B,MATCH(E1383,DM_HANG_HOA!A:A,0)))</f>
        <v>Dây đai inox 20 x 0.4mm, 50 mét</v>
      </c>
      <c r="G1383" s="26" t="s">
        <v>5245</v>
      </c>
      <c r="H1383" s="27" t="str">
        <f>IF(G1383="","",INDEX(DM_DOI_TUONG!C:C,MATCH(G1383,DM_DOI_TUONG!B:B,0)))</f>
        <v>Công Ty TNHH Sản Xuất Thương Mại  Điện Sài Gòn TTL</v>
      </c>
      <c r="I1383" s="69" t="str">
        <f>IFERROR(INDEX(DM_NGHIEP_VU!D:D,MATCH(J1383&amp;K1383,DM_NGHIEP_VU!G:G,0)),"")</f>
        <v>Xuất kho - xuất bán ghi nhận doanh thu</v>
      </c>
      <c r="J1383" s="29" t="s">
        <v>4492</v>
      </c>
      <c r="K1383" s="29" t="s">
        <v>4977</v>
      </c>
      <c r="L1383" s="26">
        <v>2</v>
      </c>
      <c r="M1383" s="26" t="s">
        <v>4547</v>
      </c>
      <c r="N1383" s="26">
        <v>298100</v>
      </c>
      <c r="O1383" s="7">
        <f t="shared" si="66"/>
        <v>596200</v>
      </c>
      <c r="P1383" s="52">
        <v>0.1</v>
      </c>
      <c r="Q1383" s="7">
        <f t="shared" si="67"/>
        <v>59620</v>
      </c>
      <c r="R1383" s="7">
        <f t="shared" si="68"/>
        <v>655820</v>
      </c>
      <c r="S1383" s="23" t="s">
        <v>4721</v>
      </c>
      <c r="T1383" s="23"/>
      <c r="U1383" s="23"/>
      <c r="V1383" s="23"/>
      <c r="W1383" s="74"/>
    </row>
    <row r="1384" spans="1:23" x14ac:dyDescent="0.25">
      <c r="A1384" s="81">
        <v>45310</v>
      </c>
      <c r="B1384" s="6" t="s">
        <v>2710</v>
      </c>
      <c r="C1384" s="100" t="s">
        <v>5581</v>
      </c>
      <c r="D1384" s="21" t="s">
        <v>4555</v>
      </c>
      <c r="E1384" s="23" t="s">
        <v>894</v>
      </c>
      <c r="F1384" s="27" t="str">
        <f>IF(E1384="","",INDEX(DM_HANG_HOA!B:B,MATCH(E1384,DM_HANG_HOA!A:A,0)))</f>
        <v>Khóa đai A200</v>
      </c>
      <c r="G1384" s="26" t="s">
        <v>5245</v>
      </c>
      <c r="H1384" s="27" t="str">
        <f>IF(G1384="","",INDEX(DM_DOI_TUONG!C:C,MATCH(G1384,DM_DOI_TUONG!B:B,0)))</f>
        <v>Công Ty TNHH Sản Xuất Thương Mại  Điện Sài Gòn TTL</v>
      </c>
      <c r="I1384" s="69" t="str">
        <f>IFERROR(INDEX(DM_NGHIEP_VU!D:D,MATCH(J1384&amp;K1384,DM_NGHIEP_VU!G:G,0)),"")</f>
        <v>Xuất kho - xuất bán ghi nhận doanh thu</v>
      </c>
      <c r="J1384" s="29" t="s">
        <v>4492</v>
      </c>
      <c r="K1384" s="29" t="s">
        <v>4977</v>
      </c>
      <c r="L1384" s="26">
        <v>100</v>
      </c>
      <c r="M1384" s="26" t="s">
        <v>4547</v>
      </c>
      <c r="N1384" s="26">
        <v>1400</v>
      </c>
      <c r="O1384" s="7">
        <f t="shared" si="66"/>
        <v>140000</v>
      </c>
      <c r="P1384" s="52">
        <v>0.1</v>
      </c>
      <c r="Q1384" s="7">
        <f t="shared" si="67"/>
        <v>14000</v>
      </c>
      <c r="R1384" s="7">
        <f t="shared" si="68"/>
        <v>154000</v>
      </c>
      <c r="S1384" s="23" t="s">
        <v>4721</v>
      </c>
      <c r="T1384" s="23"/>
      <c r="U1384" s="23"/>
      <c r="V1384" s="23"/>
      <c r="W1384" s="74"/>
    </row>
    <row r="1385" spans="1:23" x14ac:dyDescent="0.25">
      <c r="A1385" s="81">
        <v>45310</v>
      </c>
      <c r="B1385" s="6" t="s">
        <v>2710</v>
      </c>
      <c r="C1385" s="100" t="s">
        <v>5581</v>
      </c>
      <c r="D1385" s="21" t="s">
        <v>4555</v>
      </c>
      <c r="E1385" s="23" t="s">
        <v>1324</v>
      </c>
      <c r="F1385" s="27" t="str">
        <f>IF(E1385="","",INDEX(DM_HANG_HOA!B:B,MATCH(E1385,DM_HANG_HOA!A:A,0)))</f>
        <v>Kẹp quai 150-240mm2 loại ty, trung thế</v>
      </c>
      <c r="G1385" s="26" t="s">
        <v>5245</v>
      </c>
      <c r="H1385" s="27" t="str">
        <f>IF(G1385="","",INDEX(DM_DOI_TUONG!C:C,MATCH(G1385,DM_DOI_TUONG!B:B,0)))</f>
        <v>Công Ty TNHH Sản Xuất Thương Mại  Điện Sài Gòn TTL</v>
      </c>
      <c r="I1385" s="69" t="str">
        <f>IFERROR(INDEX(DM_NGHIEP_VU!D:D,MATCH(J1385&amp;K1385,DM_NGHIEP_VU!G:G,0)),"")</f>
        <v>Xuất kho - xuất bán ghi nhận doanh thu</v>
      </c>
      <c r="J1385" s="29" t="s">
        <v>4492</v>
      </c>
      <c r="K1385" s="29" t="s">
        <v>4977</v>
      </c>
      <c r="L1385" s="26">
        <v>12</v>
      </c>
      <c r="M1385" s="26" t="s">
        <v>4547</v>
      </c>
      <c r="N1385" s="26">
        <v>296800</v>
      </c>
      <c r="O1385" s="7">
        <f t="shared" si="66"/>
        <v>3561600</v>
      </c>
      <c r="P1385" s="52">
        <v>0.1</v>
      </c>
      <c r="Q1385" s="7">
        <f t="shared" si="67"/>
        <v>356160</v>
      </c>
      <c r="R1385" s="7">
        <f t="shared" si="68"/>
        <v>3917760</v>
      </c>
      <c r="S1385" s="23" t="s">
        <v>4721</v>
      </c>
      <c r="T1385" s="23"/>
      <c r="U1385" s="23"/>
      <c r="V1385" s="23"/>
      <c r="W1385" s="74"/>
    </row>
    <row r="1386" spans="1:23" x14ac:dyDescent="0.25">
      <c r="A1386" s="81">
        <v>45310</v>
      </c>
      <c r="B1386" s="6" t="s">
        <v>2710</v>
      </c>
      <c r="C1386" s="100" t="s">
        <v>5581</v>
      </c>
      <c r="D1386" s="21" t="s">
        <v>4555</v>
      </c>
      <c r="E1386" s="23" t="s">
        <v>1344</v>
      </c>
      <c r="F1386" s="27" t="str">
        <f>IF(E1386="","",INDEX(DM_HANG_HOA!B:B,MATCH(E1386,DM_HANG_HOA!A:A,0)))</f>
        <v>Hotline 2/0</v>
      </c>
      <c r="G1386" s="26" t="s">
        <v>5245</v>
      </c>
      <c r="H1386" s="27" t="str">
        <f>IF(G1386="","",INDEX(DM_DOI_TUONG!C:C,MATCH(G1386,DM_DOI_TUONG!B:B,0)))</f>
        <v>Công Ty TNHH Sản Xuất Thương Mại  Điện Sài Gòn TTL</v>
      </c>
      <c r="I1386" s="69" t="str">
        <f>IFERROR(INDEX(DM_NGHIEP_VU!D:D,MATCH(J1386&amp;K1386,DM_NGHIEP_VU!G:G,0)),"")</f>
        <v>Xuất kho - xuất bán ghi nhận doanh thu</v>
      </c>
      <c r="J1386" s="29" t="s">
        <v>4492</v>
      </c>
      <c r="K1386" s="29" t="s">
        <v>4977</v>
      </c>
      <c r="L1386" s="26">
        <v>12</v>
      </c>
      <c r="M1386" s="26" t="s">
        <v>4547</v>
      </c>
      <c r="N1386" s="26">
        <v>115400</v>
      </c>
      <c r="O1386" s="7">
        <f t="shared" si="66"/>
        <v>1384800</v>
      </c>
      <c r="P1386" s="52">
        <v>0.1</v>
      </c>
      <c r="Q1386" s="7">
        <f t="shared" si="67"/>
        <v>138480</v>
      </c>
      <c r="R1386" s="7">
        <f t="shared" si="68"/>
        <v>1523280</v>
      </c>
      <c r="S1386" s="23" t="s">
        <v>4721</v>
      </c>
      <c r="T1386" s="23"/>
      <c r="U1386" s="23"/>
      <c r="V1386" s="23"/>
      <c r="W1386" s="74"/>
    </row>
    <row r="1387" spans="1:23" x14ac:dyDescent="0.25">
      <c r="A1387" s="81">
        <v>45310</v>
      </c>
      <c r="B1387" s="6" t="s">
        <v>2710</v>
      </c>
      <c r="C1387" s="100" t="s">
        <v>5581</v>
      </c>
      <c r="D1387" s="21" t="s">
        <v>4555</v>
      </c>
      <c r="E1387" s="23" t="s">
        <v>1121</v>
      </c>
      <c r="F1387" s="27" t="str">
        <f>IF(E1387="","",INDEX(DM_HANG_HOA!B:B,MATCH(E1387,DM_HANG_HOA!A:A,0)))</f>
        <v>Cosse ép Cu-Al  240mm2-N-TA dài 115mm chiều dài ép dây 58mm</v>
      </c>
      <c r="G1387" s="26" t="s">
        <v>5245</v>
      </c>
      <c r="H1387" s="27" t="str">
        <f>IF(G1387="","",INDEX(DM_DOI_TUONG!C:C,MATCH(G1387,DM_DOI_TUONG!B:B,0)))</f>
        <v>Công Ty TNHH Sản Xuất Thương Mại  Điện Sài Gòn TTL</v>
      </c>
      <c r="I1387" s="69" t="str">
        <f>IFERROR(INDEX(DM_NGHIEP_VU!D:D,MATCH(J1387&amp;K1387,DM_NGHIEP_VU!G:G,0)),"")</f>
        <v>Xuất kho - xuất bán ghi nhận doanh thu</v>
      </c>
      <c r="J1387" s="29" t="s">
        <v>4492</v>
      </c>
      <c r="K1387" s="29" t="s">
        <v>4977</v>
      </c>
      <c r="L1387" s="26">
        <v>12</v>
      </c>
      <c r="M1387" s="26" t="s">
        <v>4547</v>
      </c>
      <c r="N1387" s="26">
        <v>140800</v>
      </c>
      <c r="O1387" s="7">
        <f t="shared" si="66"/>
        <v>1689600</v>
      </c>
      <c r="P1387" s="52">
        <v>0.1</v>
      </c>
      <c r="Q1387" s="7">
        <f t="shared" si="67"/>
        <v>168960</v>
      </c>
      <c r="R1387" s="7">
        <f t="shared" si="68"/>
        <v>1858560</v>
      </c>
      <c r="S1387" s="23" t="s">
        <v>4721</v>
      </c>
      <c r="T1387" s="23"/>
      <c r="U1387" s="23"/>
      <c r="V1387" s="23"/>
      <c r="W1387" s="74"/>
    </row>
    <row r="1388" spans="1:23" x14ac:dyDescent="0.25">
      <c r="A1388" s="81">
        <v>45310</v>
      </c>
      <c r="B1388" s="6" t="s">
        <v>2710</v>
      </c>
      <c r="C1388" s="100" t="s">
        <v>5581</v>
      </c>
      <c r="D1388" s="21" t="s">
        <v>4555</v>
      </c>
      <c r="E1388" s="23" t="s">
        <v>1125</v>
      </c>
      <c r="F1388" s="27" t="str">
        <f>IF(E1388="","",INDEX(DM_HANG_HOA!B:B,MATCH(E1388,DM_HANG_HOA!A:A,0)))</f>
        <v>Cosse ép Cu-Al  300mm2-N-TA dài 130mm chiều dài ép dây 70mm</v>
      </c>
      <c r="G1388" s="26" t="s">
        <v>5245</v>
      </c>
      <c r="H1388" s="27" t="str">
        <f>IF(G1388="","",INDEX(DM_DOI_TUONG!C:C,MATCH(G1388,DM_DOI_TUONG!B:B,0)))</f>
        <v>Công Ty TNHH Sản Xuất Thương Mại  Điện Sài Gòn TTL</v>
      </c>
      <c r="I1388" s="69" t="str">
        <f>IFERROR(INDEX(DM_NGHIEP_VU!D:D,MATCH(J1388&amp;K1388,DM_NGHIEP_VU!G:G,0)),"")</f>
        <v>Xuất kho - xuất bán ghi nhận doanh thu</v>
      </c>
      <c r="J1388" s="29" t="s">
        <v>4492</v>
      </c>
      <c r="K1388" s="29" t="s">
        <v>4977</v>
      </c>
      <c r="L1388" s="26">
        <v>15</v>
      </c>
      <c r="M1388" s="26" t="s">
        <v>4547</v>
      </c>
      <c r="N1388" s="26">
        <v>200100</v>
      </c>
      <c r="O1388" s="7">
        <f t="shared" si="66"/>
        <v>3001500</v>
      </c>
      <c r="P1388" s="52">
        <v>0.1</v>
      </c>
      <c r="Q1388" s="7">
        <f t="shared" si="67"/>
        <v>300150</v>
      </c>
      <c r="R1388" s="7">
        <f t="shared" si="68"/>
        <v>3301650</v>
      </c>
      <c r="S1388" s="23" t="s">
        <v>4721</v>
      </c>
      <c r="T1388" s="23"/>
      <c r="U1388" s="23"/>
      <c r="V1388" s="23"/>
      <c r="W1388" s="74"/>
    </row>
    <row r="1389" spans="1:23" x14ac:dyDescent="0.25">
      <c r="A1389" s="81">
        <v>45310</v>
      </c>
      <c r="B1389" s="6" t="s">
        <v>2710</v>
      </c>
      <c r="C1389" s="100" t="s">
        <v>5581</v>
      </c>
      <c r="D1389" s="21" t="s">
        <v>4555</v>
      </c>
      <c r="E1389" s="23" t="s">
        <v>2500</v>
      </c>
      <c r="F1389" s="27" t="str">
        <f>IF(E1389="","",INDEX(DM_HANG_HOA!B:B,MATCH(E1389,DM_HANG_HOA!A:A,0)))</f>
        <v>Ống nối ON-ACSR 240mm2 (ống nhôm dài 680mm, ống sắt dài 210mm)</v>
      </c>
      <c r="G1389" s="26" t="s">
        <v>5245</v>
      </c>
      <c r="H1389" s="27" t="str">
        <f>IF(G1389="","",INDEX(DM_DOI_TUONG!C:C,MATCH(G1389,DM_DOI_TUONG!B:B,0)))</f>
        <v>Công Ty TNHH Sản Xuất Thương Mại  Điện Sài Gòn TTL</v>
      </c>
      <c r="I1389" s="69" t="str">
        <f>IFERROR(INDEX(DM_NGHIEP_VU!D:D,MATCH(J1389&amp;K1389,DM_NGHIEP_VU!G:G,0)),"")</f>
        <v>Xuất kho - xuất bán ghi nhận doanh thu</v>
      </c>
      <c r="J1389" s="29" t="s">
        <v>4492</v>
      </c>
      <c r="K1389" s="29" t="s">
        <v>4977</v>
      </c>
      <c r="L1389" s="26">
        <v>3</v>
      </c>
      <c r="M1389" s="26" t="s">
        <v>4547</v>
      </c>
      <c r="N1389" s="26">
        <v>200100</v>
      </c>
      <c r="O1389" s="7">
        <f t="shared" si="66"/>
        <v>600300</v>
      </c>
      <c r="P1389" s="52">
        <v>0.1</v>
      </c>
      <c r="Q1389" s="7">
        <f t="shared" si="67"/>
        <v>60030</v>
      </c>
      <c r="R1389" s="7">
        <f t="shared" si="68"/>
        <v>660330</v>
      </c>
      <c r="S1389" s="23" t="s">
        <v>4721</v>
      </c>
      <c r="T1389" s="23"/>
      <c r="U1389" s="23"/>
      <c r="V1389" s="23"/>
      <c r="W1389" s="74"/>
    </row>
    <row r="1390" spans="1:23" x14ac:dyDescent="0.25">
      <c r="A1390" s="81">
        <v>45310</v>
      </c>
      <c r="B1390" s="6" t="s">
        <v>2710</v>
      </c>
      <c r="C1390" s="100" t="s">
        <v>5582</v>
      </c>
      <c r="D1390" s="21" t="s">
        <v>4555</v>
      </c>
      <c r="E1390" s="23" t="s">
        <v>524</v>
      </c>
      <c r="F1390" s="27" t="str">
        <f>IF(E1390="","",INDEX(DM_HANG_HOA!B:B,MATCH(E1390,DM_HANG_HOA!A:A,0)))</f>
        <v>Móc treo cáp ABC 4 X 95mm2</v>
      </c>
      <c r="G1390" s="26" t="s">
        <v>5273</v>
      </c>
      <c r="H1390" s="27" t="str">
        <f>IF(G1390="","",INDEX(DM_DOI_TUONG!C:C,MATCH(G1390,DM_DOI_TUONG!B:B,0)))</f>
        <v>Công Ty TNHH Xây Dựng Thương Mại Kỹ Thuật T&amp;T</v>
      </c>
      <c r="I1390" s="69" t="str">
        <f>IFERROR(INDEX(DM_NGHIEP_VU!D:D,MATCH(J1390&amp;K1390,DM_NGHIEP_VU!G:G,0)),"")</f>
        <v>Xuất kho - xuất bán ghi nhận doanh thu</v>
      </c>
      <c r="J1390" s="29" t="s">
        <v>4492</v>
      </c>
      <c r="K1390" s="29" t="s">
        <v>4977</v>
      </c>
      <c r="L1390" s="26">
        <v>85</v>
      </c>
      <c r="M1390" s="26" t="s">
        <v>4547</v>
      </c>
      <c r="N1390" s="26">
        <v>20600</v>
      </c>
      <c r="O1390" s="7">
        <f t="shared" si="66"/>
        <v>1751000</v>
      </c>
      <c r="P1390" s="52">
        <v>0.1</v>
      </c>
      <c r="Q1390" s="7">
        <f t="shared" si="67"/>
        <v>175100</v>
      </c>
      <c r="R1390" s="7">
        <f t="shared" si="68"/>
        <v>1926100</v>
      </c>
      <c r="S1390" s="23" t="s">
        <v>4722</v>
      </c>
      <c r="T1390" s="23"/>
      <c r="U1390" s="23"/>
      <c r="V1390" s="23"/>
      <c r="W1390" s="74"/>
    </row>
    <row r="1391" spans="1:23" x14ac:dyDescent="0.25">
      <c r="A1391" s="81">
        <v>45310</v>
      </c>
      <c r="B1391" s="6" t="s">
        <v>2710</v>
      </c>
      <c r="C1391" s="100" t="s">
        <v>5583</v>
      </c>
      <c r="D1391" s="21" t="s">
        <v>4555</v>
      </c>
      <c r="E1391" s="23" t="s">
        <v>1510</v>
      </c>
      <c r="F1391" s="27" t="str">
        <f>IF(E1391="","",INDEX(DM_HANG_HOA!B:B,MATCH(E1391,DM_HANG_HOA!A:A,0)))</f>
        <v>Cosse ép AL 70mm2-N</v>
      </c>
      <c r="G1391" s="26" t="s">
        <v>5249</v>
      </c>
      <c r="H1391" s="27" t="str">
        <f>IF(G1391="","",INDEX(DM_DOI_TUONG!C:C,MATCH(G1391,DM_DOI_TUONG!B:B,0)))</f>
        <v>Công Ty CP Điện Và Chiếu Sáng Phước Mỹ</v>
      </c>
      <c r="I1391" s="69" t="str">
        <f>IFERROR(INDEX(DM_NGHIEP_VU!D:D,MATCH(J1391&amp;K1391,DM_NGHIEP_VU!G:G,0)),"")</f>
        <v>Xuất kho - xuất bán ghi nhận doanh thu</v>
      </c>
      <c r="J1391" s="29" t="s">
        <v>4492</v>
      </c>
      <c r="K1391" s="29" t="s">
        <v>4977</v>
      </c>
      <c r="L1391" s="26">
        <v>100</v>
      </c>
      <c r="M1391" s="26" t="s">
        <v>4547</v>
      </c>
      <c r="N1391" s="26">
        <v>6500</v>
      </c>
      <c r="O1391" s="7">
        <f t="shared" si="66"/>
        <v>650000</v>
      </c>
      <c r="P1391" s="52">
        <v>0.1</v>
      </c>
      <c r="Q1391" s="7">
        <f t="shared" si="67"/>
        <v>65000</v>
      </c>
      <c r="R1391" s="7">
        <f t="shared" si="68"/>
        <v>715000</v>
      </c>
      <c r="S1391" s="23" t="s">
        <v>4723</v>
      </c>
      <c r="T1391" s="23"/>
      <c r="U1391" s="23"/>
      <c r="V1391" s="23"/>
      <c r="W1391" s="74"/>
    </row>
    <row r="1392" spans="1:23" x14ac:dyDescent="0.25">
      <c r="A1392" s="81">
        <v>45310</v>
      </c>
      <c r="B1392" s="6" t="s">
        <v>2710</v>
      </c>
      <c r="C1392" s="100" t="s">
        <v>5583</v>
      </c>
      <c r="D1392" s="21" t="s">
        <v>4555</v>
      </c>
      <c r="E1392" s="23" t="s">
        <v>1149</v>
      </c>
      <c r="F1392" s="27" t="str">
        <f>IF(E1392="","",INDEX(DM_HANG_HOA!B:B,MATCH(E1392,DM_HANG_HOA!A:A,0)))</f>
        <v>Cosse ép Cu-Al  70mm2-2N-TA dài 117mm chiều dài ép dây 38mm</v>
      </c>
      <c r="G1392" s="26" t="s">
        <v>5249</v>
      </c>
      <c r="H1392" s="27" t="str">
        <f>IF(G1392="","",INDEX(DM_DOI_TUONG!C:C,MATCH(G1392,DM_DOI_TUONG!B:B,0)))</f>
        <v>Công Ty CP Điện Và Chiếu Sáng Phước Mỹ</v>
      </c>
      <c r="I1392" s="69" t="str">
        <f>IFERROR(INDEX(DM_NGHIEP_VU!D:D,MATCH(J1392&amp;K1392,DM_NGHIEP_VU!G:G,0)),"")</f>
        <v>Xuất kho - xuất bán ghi nhận doanh thu</v>
      </c>
      <c r="J1392" s="29" t="s">
        <v>4492</v>
      </c>
      <c r="K1392" s="29" t="s">
        <v>4977</v>
      </c>
      <c r="L1392" s="26">
        <v>15</v>
      </c>
      <c r="M1392" s="26" t="s">
        <v>4547</v>
      </c>
      <c r="N1392" s="26">
        <v>44500</v>
      </c>
      <c r="O1392" s="7">
        <f t="shared" si="66"/>
        <v>667500</v>
      </c>
      <c r="P1392" s="52">
        <v>0.1</v>
      </c>
      <c r="Q1392" s="7">
        <f t="shared" si="67"/>
        <v>66750</v>
      </c>
      <c r="R1392" s="7">
        <f t="shared" si="68"/>
        <v>734250</v>
      </c>
      <c r="S1392" s="23" t="s">
        <v>4723</v>
      </c>
      <c r="T1392" s="23"/>
      <c r="U1392" s="23"/>
      <c r="V1392" s="23"/>
      <c r="W1392" s="74"/>
    </row>
    <row r="1393" spans="1:23" x14ac:dyDescent="0.25">
      <c r="A1393" s="81">
        <v>45310</v>
      </c>
      <c r="B1393" s="6" t="s">
        <v>2710</v>
      </c>
      <c r="C1393" s="100" t="s">
        <v>5583</v>
      </c>
      <c r="D1393" s="21" t="s">
        <v>4555</v>
      </c>
      <c r="E1393" s="23" t="s">
        <v>2516</v>
      </c>
      <c r="F1393" s="27" t="str">
        <f>IF(E1393="","",INDEX(DM_HANG_HOA!B:B,MATCH(E1393,DM_HANG_HOA!A:A,0)))</f>
        <v>Giáp níu dây trần ADG0940, dài 700mm, 9,40 ÷ 9,80mm (50mm2)</v>
      </c>
      <c r="G1393" s="26" t="s">
        <v>5249</v>
      </c>
      <c r="H1393" s="27" t="str">
        <f>IF(G1393="","",INDEX(DM_DOI_TUONG!C:C,MATCH(G1393,DM_DOI_TUONG!B:B,0)))</f>
        <v>Công Ty CP Điện Và Chiếu Sáng Phước Mỹ</v>
      </c>
      <c r="I1393" s="69" t="str">
        <f>IFERROR(INDEX(DM_NGHIEP_VU!D:D,MATCH(J1393&amp;K1393,DM_NGHIEP_VU!G:G,0)),"")</f>
        <v>Xuất kho - xuất bán ghi nhận doanh thu</v>
      </c>
      <c r="J1393" s="29" t="s">
        <v>4492</v>
      </c>
      <c r="K1393" s="29" t="s">
        <v>4977</v>
      </c>
      <c r="L1393" s="26">
        <v>2</v>
      </c>
      <c r="M1393" s="26" t="s">
        <v>4547</v>
      </c>
      <c r="N1393" s="26">
        <v>62600</v>
      </c>
      <c r="O1393" s="7">
        <f t="shared" si="66"/>
        <v>125200</v>
      </c>
      <c r="P1393" s="52">
        <v>0.1</v>
      </c>
      <c r="Q1393" s="7">
        <f t="shared" si="67"/>
        <v>12520</v>
      </c>
      <c r="R1393" s="7">
        <f t="shared" si="68"/>
        <v>137720</v>
      </c>
      <c r="S1393" s="23" t="s">
        <v>4723</v>
      </c>
      <c r="T1393" s="23"/>
      <c r="U1393" s="23"/>
      <c r="V1393" s="23"/>
      <c r="W1393" s="74"/>
    </row>
    <row r="1394" spans="1:23" x14ac:dyDescent="0.25">
      <c r="A1394" s="81">
        <v>45310</v>
      </c>
      <c r="B1394" s="6" t="s">
        <v>2710</v>
      </c>
      <c r="C1394" s="100" t="s">
        <v>5584</v>
      </c>
      <c r="D1394" s="21" t="s">
        <v>4555</v>
      </c>
      <c r="E1394" s="23" t="s">
        <v>72</v>
      </c>
      <c r="F1394" s="27" t="str">
        <f>IF(E1394="","",INDEX(DM_HANG_HOA!B:B,MATCH(E1394,DM_HANG_HOA!A:A,0)))</f>
        <v>FCO 100A - 27KV - 150KV BIL - Polymer (không bass)</v>
      </c>
      <c r="G1394" s="26" t="s">
        <v>5249</v>
      </c>
      <c r="H1394" s="27" t="str">
        <f>IF(G1394="","",INDEX(DM_DOI_TUONG!C:C,MATCH(G1394,DM_DOI_TUONG!B:B,0)))</f>
        <v>Công Ty CP Điện Và Chiếu Sáng Phước Mỹ</v>
      </c>
      <c r="I1394" s="69" t="str">
        <f>IFERROR(INDEX(DM_NGHIEP_VU!D:D,MATCH(J1394&amp;K1394,DM_NGHIEP_VU!G:G,0)),"")</f>
        <v>Xuất kho - xuất bán ghi nhận doanh thu</v>
      </c>
      <c r="J1394" s="29" t="s">
        <v>4492</v>
      </c>
      <c r="K1394" s="29" t="s">
        <v>4977</v>
      </c>
      <c r="L1394" s="26">
        <v>1</v>
      </c>
      <c r="M1394" s="26" t="s">
        <v>4547</v>
      </c>
      <c r="N1394" s="26">
        <v>1407800</v>
      </c>
      <c r="O1394" s="7">
        <f t="shared" si="66"/>
        <v>1407800</v>
      </c>
      <c r="P1394" s="52">
        <v>0.08</v>
      </c>
      <c r="Q1394" s="7">
        <f t="shared" si="67"/>
        <v>112624</v>
      </c>
      <c r="R1394" s="7">
        <f t="shared" si="68"/>
        <v>1520424</v>
      </c>
      <c r="S1394" s="23" t="s">
        <v>4724</v>
      </c>
      <c r="T1394" s="23"/>
      <c r="U1394" s="23"/>
      <c r="V1394" s="23"/>
      <c r="W1394" s="74"/>
    </row>
    <row r="1395" spans="1:23" x14ac:dyDescent="0.25">
      <c r="A1395" s="81">
        <v>45310</v>
      </c>
      <c r="B1395" s="6" t="s">
        <v>2710</v>
      </c>
      <c r="C1395" s="100" t="s">
        <v>5584</v>
      </c>
      <c r="D1395" s="21" t="s">
        <v>4555</v>
      </c>
      <c r="E1395" s="23" t="s">
        <v>78</v>
      </c>
      <c r="F1395" s="27" t="str">
        <f>IF(E1395="","",INDEX(DM_HANG_HOA!B:B,MATCH(E1395,DM_HANG_HOA!A:A,0)))</f>
        <v>Bass FCO</v>
      </c>
      <c r="G1395" s="26" t="s">
        <v>5249</v>
      </c>
      <c r="H1395" s="27" t="str">
        <f>IF(G1395="","",INDEX(DM_DOI_TUONG!C:C,MATCH(G1395,DM_DOI_TUONG!B:B,0)))</f>
        <v>Công Ty CP Điện Và Chiếu Sáng Phước Mỹ</v>
      </c>
      <c r="I1395" s="69" t="str">
        <f>IFERROR(INDEX(DM_NGHIEP_VU!D:D,MATCH(J1395&amp;K1395,DM_NGHIEP_VU!G:G,0)),"")</f>
        <v>Xuất kho - xuất bán ghi nhận doanh thu</v>
      </c>
      <c r="J1395" s="29" t="s">
        <v>4492</v>
      </c>
      <c r="K1395" s="29" t="s">
        <v>4977</v>
      </c>
      <c r="L1395" s="26">
        <v>1</v>
      </c>
      <c r="M1395" s="26" t="s">
        <v>4547</v>
      </c>
      <c r="N1395" s="26">
        <v>77400</v>
      </c>
      <c r="O1395" s="7">
        <f t="shared" si="66"/>
        <v>77400</v>
      </c>
      <c r="P1395" s="52">
        <v>0.08</v>
      </c>
      <c r="Q1395" s="7">
        <f t="shared" si="67"/>
        <v>6192</v>
      </c>
      <c r="R1395" s="7">
        <f t="shared" si="68"/>
        <v>83592</v>
      </c>
      <c r="S1395" s="23" t="s">
        <v>4724</v>
      </c>
      <c r="T1395" s="23"/>
      <c r="U1395" s="23"/>
      <c r="V1395" s="23"/>
      <c r="W1395" s="74"/>
    </row>
    <row r="1396" spans="1:23" x14ac:dyDescent="0.25">
      <c r="A1396" s="81">
        <v>45310</v>
      </c>
      <c r="B1396" s="6" t="s">
        <v>2710</v>
      </c>
      <c r="C1396" s="100" t="s">
        <v>5585</v>
      </c>
      <c r="D1396" s="21" t="s">
        <v>4555</v>
      </c>
      <c r="E1396" s="23" t="s">
        <v>1474</v>
      </c>
      <c r="F1396" s="27" t="str">
        <f>IF(E1396="","",INDEX(DM_HANG_HOA!B:B,MATCH(E1396,DM_HANG_HOA!A:A,0)))</f>
        <v>Ống nối ON - Cu 150mm2 dài 190mm</v>
      </c>
      <c r="G1396" s="26" t="s">
        <v>5245</v>
      </c>
      <c r="H1396" s="27" t="str">
        <f>IF(G1396="","",INDEX(DM_DOI_TUONG!C:C,MATCH(G1396,DM_DOI_TUONG!B:B,0)))</f>
        <v>Công Ty TNHH Sản Xuất Thương Mại  Điện Sài Gòn TTL</v>
      </c>
      <c r="I1396" s="69" t="str">
        <f>IFERROR(INDEX(DM_NGHIEP_VU!D:D,MATCH(J1396&amp;K1396,DM_NGHIEP_VU!G:G,0)),"")</f>
        <v>Xuất kho - xuất bán ghi nhận doanh thu</v>
      </c>
      <c r="J1396" s="29" t="s">
        <v>4492</v>
      </c>
      <c r="K1396" s="29" t="s">
        <v>4977</v>
      </c>
      <c r="L1396" s="26">
        <v>18</v>
      </c>
      <c r="M1396" s="26" t="s">
        <v>4547</v>
      </c>
      <c r="N1396" s="26">
        <v>164500</v>
      </c>
      <c r="O1396" s="7">
        <f t="shared" si="66"/>
        <v>2961000</v>
      </c>
      <c r="P1396" s="52">
        <v>0.1</v>
      </c>
      <c r="Q1396" s="7">
        <f t="shared" si="67"/>
        <v>296100</v>
      </c>
      <c r="R1396" s="7">
        <f t="shared" si="68"/>
        <v>3257100</v>
      </c>
      <c r="S1396" s="23" t="s">
        <v>4725</v>
      </c>
      <c r="T1396" s="23"/>
      <c r="U1396" s="23"/>
      <c r="V1396" s="23"/>
      <c r="W1396" s="74"/>
    </row>
    <row r="1397" spans="1:23" x14ac:dyDescent="0.25">
      <c r="A1397" s="81">
        <v>45310</v>
      </c>
      <c r="B1397" s="6" t="s">
        <v>2710</v>
      </c>
      <c r="C1397" s="100" t="s">
        <v>5586</v>
      </c>
      <c r="D1397" s="21" t="s">
        <v>4555</v>
      </c>
      <c r="E1397" s="23" t="s">
        <v>551</v>
      </c>
      <c r="F1397" s="27" t="str">
        <f>IF(E1397="","",INDEX(DM_HANG_HOA!B:B,MATCH(E1397,DM_HANG_HOA!A:A,0)))</f>
        <v>Nối bọc  IPC 16-95, Vỏ cách điện dầy 1-3mm,  4 - 16 / 16 - 95, 1 boulon M8 nhựa</v>
      </c>
      <c r="G1397" s="26" t="s">
        <v>5256</v>
      </c>
      <c r="H1397" s="27" t="str">
        <f>IF(G1397="","",INDEX(DM_DOI_TUONG!C:C,MATCH(G1397,DM_DOI_TUONG!B:B,0)))</f>
        <v>Cửa Hàng Trường Giang</v>
      </c>
      <c r="I1397" s="69" t="str">
        <f>IFERROR(INDEX(DM_NGHIEP_VU!D:D,MATCH(J1397&amp;K1397,DM_NGHIEP_VU!G:G,0)),"")</f>
        <v>Xuất kho - xuất bán ghi nhận doanh thu</v>
      </c>
      <c r="J1397" s="29" t="s">
        <v>4492</v>
      </c>
      <c r="K1397" s="29" t="s">
        <v>4977</v>
      </c>
      <c r="L1397" s="26">
        <v>500</v>
      </c>
      <c r="M1397" s="26" t="s">
        <v>4547</v>
      </c>
      <c r="N1397" s="26">
        <v>28866</v>
      </c>
      <c r="O1397" s="7">
        <f t="shared" si="66"/>
        <v>14433000</v>
      </c>
      <c r="P1397" s="52">
        <v>0.08</v>
      </c>
      <c r="Q1397" s="7">
        <f t="shared" si="67"/>
        <v>1154640</v>
      </c>
      <c r="R1397" s="7">
        <f t="shared" si="68"/>
        <v>15587640</v>
      </c>
      <c r="S1397" s="23" t="s">
        <v>4726</v>
      </c>
      <c r="T1397" s="23"/>
      <c r="U1397" s="23"/>
      <c r="V1397" s="23"/>
      <c r="W1397" s="74"/>
    </row>
    <row r="1398" spans="1:23" x14ac:dyDescent="0.25">
      <c r="A1398" s="81">
        <v>45310</v>
      </c>
      <c r="B1398" s="6" t="s">
        <v>2710</v>
      </c>
      <c r="C1398" s="100" t="s">
        <v>5587</v>
      </c>
      <c r="D1398" s="21" t="s">
        <v>4555</v>
      </c>
      <c r="E1398" s="23" t="s">
        <v>110</v>
      </c>
      <c r="F1398" s="27" t="str">
        <f>IF(E1398="","",INDEX(DM_HANG_HOA!B:B,MATCH(E1398,DM_HANG_HOA!A:A,0)))</f>
        <v>DS 1 pha 630A - 24Kv-150 KV BIL, OD, polymer</v>
      </c>
      <c r="G1398" s="26" t="s">
        <v>5274</v>
      </c>
      <c r="H1398" s="27" t="str">
        <f>IF(G1398="","",INDEX(DM_DOI_TUONG!C:C,MATCH(G1398,DM_DOI_TUONG!B:B,0)))</f>
        <v>Khách xây lắp khu vực TP.HCM</v>
      </c>
      <c r="I1398" s="69" t="str">
        <f>IFERROR(INDEX(DM_NGHIEP_VU!D:D,MATCH(J1398&amp;K1398,DM_NGHIEP_VU!G:G,0)),"")</f>
        <v>Xuất kho - xuất bán ghi nhận doanh thu</v>
      </c>
      <c r="J1398" s="29" t="s">
        <v>4492</v>
      </c>
      <c r="K1398" s="29" t="s">
        <v>4977</v>
      </c>
      <c r="L1398" s="26">
        <v>6</v>
      </c>
      <c r="M1398" s="26" t="s">
        <v>4547</v>
      </c>
      <c r="N1398" s="26">
        <v>2389800</v>
      </c>
      <c r="O1398" s="7">
        <f t="shared" si="66"/>
        <v>14338800</v>
      </c>
      <c r="P1398" s="52">
        <v>0.08</v>
      </c>
      <c r="Q1398" s="7">
        <f t="shared" si="67"/>
        <v>1147104</v>
      </c>
      <c r="R1398" s="7">
        <f t="shared" si="68"/>
        <v>15485904</v>
      </c>
      <c r="S1398" s="23" t="s">
        <v>4727</v>
      </c>
      <c r="T1398" s="23"/>
      <c r="U1398" s="23"/>
      <c r="V1398" s="23"/>
      <c r="W1398" s="74"/>
    </row>
    <row r="1399" spans="1:23" x14ac:dyDescent="0.25">
      <c r="A1399" s="81">
        <v>45310</v>
      </c>
      <c r="B1399" s="6" t="s">
        <v>2710</v>
      </c>
      <c r="C1399" s="100" t="s">
        <v>5587</v>
      </c>
      <c r="D1399" s="21" t="s">
        <v>4555</v>
      </c>
      <c r="E1399" s="23" t="s">
        <v>117</v>
      </c>
      <c r="F1399" s="27" t="str">
        <f>IF(E1399="","",INDEX(DM_HANG_HOA!B:B,MATCH(E1399,DM_HANG_HOA!A:A,0)))</f>
        <v>Phụ kiện lắp DS 1 pha 24Kv</v>
      </c>
      <c r="G1399" s="26" t="s">
        <v>5274</v>
      </c>
      <c r="H1399" s="27" t="str">
        <f>IF(G1399="","",INDEX(DM_DOI_TUONG!C:C,MATCH(G1399,DM_DOI_TUONG!B:B,0)))</f>
        <v>Khách xây lắp khu vực TP.HCM</v>
      </c>
      <c r="I1399" s="69" t="str">
        <f>IFERROR(INDEX(DM_NGHIEP_VU!D:D,MATCH(J1399&amp;K1399,DM_NGHIEP_VU!G:G,0)),"")</f>
        <v>Xuất kho - xuất bán ghi nhận doanh thu</v>
      </c>
      <c r="J1399" s="29" t="s">
        <v>4492</v>
      </c>
      <c r="K1399" s="29" t="s">
        <v>4977</v>
      </c>
      <c r="L1399" s="26">
        <v>6</v>
      </c>
      <c r="M1399" s="26" t="s">
        <v>4547</v>
      </c>
      <c r="N1399" s="26">
        <v>111900</v>
      </c>
      <c r="O1399" s="7">
        <f t="shared" si="66"/>
        <v>671400</v>
      </c>
      <c r="P1399" s="52">
        <v>0.08</v>
      </c>
      <c r="Q1399" s="7">
        <f t="shared" si="67"/>
        <v>53712</v>
      </c>
      <c r="R1399" s="7">
        <f t="shared" si="68"/>
        <v>725112</v>
      </c>
      <c r="S1399" s="23" t="s">
        <v>4727</v>
      </c>
      <c r="T1399" s="23"/>
      <c r="U1399" s="23"/>
      <c r="V1399" s="23"/>
      <c r="W1399" s="74"/>
    </row>
    <row r="1400" spans="1:23" x14ac:dyDescent="0.25">
      <c r="A1400" s="81">
        <v>45310</v>
      </c>
      <c r="B1400" s="6" t="s">
        <v>2710</v>
      </c>
      <c r="C1400" s="100" t="s">
        <v>5588</v>
      </c>
      <c r="D1400" s="21" t="s">
        <v>4555</v>
      </c>
      <c r="E1400" s="23" t="s">
        <v>76</v>
      </c>
      <c r="F1400" s="27" t="str">
        <f>IF(E1400="","",INDEX(DM_HANG_HOA!B:B,MATCH(E1400,DM_HANG_HOA!A:A,0)))</f>
        <v>LBFCO 100A - 27KV-150KV BIL - Polymer (không bass)</v>
      </c>
      <c r="G1400" s="26" t="s">
        <v>5275</v>
      </c>
      <c r="H1400" s="27" t="str">
        <f>IF(G1400="","",INDEX(DM_DOI_TUONG!C:C,MATCH(G1400,DM_DOI_TUONG!B:B,0)))</f>
        <v xml:space="preserve">Công Ty TNHH Xây Lắp - Điện Lực Đồng Tiến Phát </v>
      </c>
      <c r="I1400" s="69" t="str">
        <f>IFERROR(INDEX(DM_NGHIEP_VU!D:D,MATCH(J1400&amp;K1400,DM_NGHIEP_VU!G:G,0)),"")</f>
        <v>Xuất kho - xuất bán ghi nhận doanh thu</v>
      </c>
      <c r="J1400" s="29" t="s">
        <v>4492</v>
      </c>
      <c r="K1400" s="29" t="s">
        <v>4977</v>
      </c>
      <c r="L1400" s="26">
        <v>4</v>
      </c>
      <c r="M1400" s="26" t="s">
        <v>4547</v>
      </c>
      <c r="N1400" s="26">
        <v>1851900</v>
      </c>
      <c r="O1400" s="7">
        <f t="shared" si="66"/>
        <v>7407600</v>
      </c>
      <c r="P1400" s="52">
        <v>0.08</v>
      </c>
      <c r="Q1400" s="7">
        <f t="shared" si="67"/>
        <v>592608</v>
      </c>
      <c r="R1400" s="7">
        <f t="shared" si="68"/>
        <v>8000208</v>
      </c>
      <c r="S1400" s="23" t="s">
        <v>4728</v>
      </c>
      <c r="T1400" s="23"/>
      <c r="U1400" s="23"/>
      <c r="V1400" s="23"/>
      <c r="W1400" s="74"/>
    </row>
    <row r="1401" spans="1:23" x14ac:dyDescent="0.25">
      <c r="A1401" s="81">
        <v>45310</v>
      </c>
      <c r="B1401" s="6" t="s">
        <v>2710</v>
      </c>
      <c r="C1401" s="100" t="s">
        <v>5588</v>
      </c>
      <c r="D1401" s="21" t="s">
        <v>4555</v>
      </c>
      <c r="E1401" s="23" t="s">
        <v>78</v>
      </c>
      <c r="F1401" s="27" t="str">
        <f>IF(E1401="","",INDEX(DM_HANG_HOA!B:B,MATCH(E1401,DM_HANG_HOA!A:A,0)))</f>
        <v>Bass FCO</v>
      </c>
      <c r="G1401" s="26" t="s">
        <v>5275</v>
      </c>
      <c r="H1401" s="27" t="str">
        <f>IF(G1401="","",INDEX(DM_DOI_TUONG!C:C,MATCH(G1401,DM_DOI_TUONG!B:B,0)))</f>
        <v xml:space="preserve">Công Ty TNHH Xây Lắp - Điện Lực Đồng Tiến Phát </v>
      </c>
      <c r="I1401" s="69" t="str">
        <f>IFERROR(INDEX(DM_NGHIEP_VU!D:D,MATCH(J1401&amp;K1401,DM_NGHIEP_VU!G:G,0)),"")</f>
        <v>Xuất kho - xuất bán ghi nhận doanh thu</v>
      </c>
      <c r="J1401" s="29" t="s">
        <v>4492</v>
      </c>
      <c r="K1401" s="29" t="s">
        <v>4977</v>
      </c>
      <c r="L1401" s="26">
        <v>4</v>
      </c>
      <c r="M1401" s="26" t="s">
        <v>4547</v>
      </c>
      <c r="N1401" s="26">
        <v>75100</v>
      </c>
      <c r="O1401" s="7">
        <f t="shared" si="66"/>
        <v>300400</v>
      </c>
      <c r="P1401" s="52">
        <v>0.08</v>
      </c>
      <c r="Q1401" s="7">
        <f t="shared" si="67"/>
        <v>24032</v>
      </c>
      <c r="R1401" s="7">
        <f t="shared" si="68"/>
        <v>324432</v>
      </c>
      <c r="S1401" s="23" t="s">
        <v>4728</v>
      </c>
      <c r="T1401" s="23"/>
      <c r="U1401" s="23"/>
      <c r="V1401" s="23"/>
      <c r="W1401" s="74"/>
    </row>
    <row r="1402" spans="1:23" x14ac:dyDescent="0.25">
      <c r="A1402" s="81">
        <v>45310</v>
      </c>
      <c r="B1402" s="6" t="s">
        <v>2710</v>
      </c>
      <c r="C1402" s="100" t="s">
        <v>5588</v>
      </c>
      <c r="D1402" s="21" t="s">
        <v>4555</v>
      </c>
      <c r="E1402" s="23" t="s">
        <v>8</v>
      </c>
      <c r="F1402" s="27" t="str">
        <f>IF(E1402="","",INDEX(DM_HANG_HOA!B:B,MATCH(E1402,DM_HANG_HOA!A:A,0)))</f>
        <v>Fuselink 10K - Tuấn Ân</v>
      </c>
      <c r="G1402" s="26" t="s">
        <v>5275</v>
      </c>
      <c r="H1402" s="27" t="str">
        <f>IF(G1402="","",INDEX(DM_DOI_TUONG!C:C,MATCH(G1402,DM_DOI_TUONG!B:B,0)))</f>
        <v xml:space="preserve">Công Ty TNHH Xây Lắp - Điện Lực Đồng Tiến Phát </v>
      </c>
      <c r="I1402" s="69" t="str">
        <f>IFERROR(INDEX(DM_NGHIEP_VU!D:D,MATCH(J1402&amp;K1402,DM_NGHIEP_VU!G:G,0)),"")</f>
        <v>Xuất kho - xuất bán ghi nhận doanh thu</v>
      </c>
      <c r="J1402" s="29" t="s">
        <v>4492</v>
      </c>
      <c r="K1402" s="29" t="s">
        <v>4977</v>
      </c>
      <c r="L1402" s="26">
        <v>20</v>
      </c>
      <c r="M1402" s="26" t="s">
        <v>4547</v>
      </c>
      <c r="N1402" s="26">
        <v>33900</v>
      </c>
      <c r="O1402" s="7">
        <f t="shared" si="66"/>
        <v>678000</v>
      </c>
      <c r="P1402" s="52">
        <v>0.08</v>
      </c>
      <c r="Q1402" s="7">
        <f t="shared" si="67"/>
        <v>54240</v>
      </c>
      <c r="R1402" s="7">
        <f t="shared" si="68"/>
        <v>732240</v>
      </c>
      <c r="S1402" s="23" t="s">
        <v>4728</v>
      </c>
      <c r="T1402" s="23"/>
      <c r="U1402" s="23"/>
      <c r="V1402" s="23"/>
      <c r="W1402" s="74"/>
    </row>
    <row r="1403" spans="1:23" x14ac:dyDescent="0.25">
      <c r="A1403" s="81">
        <v>45310</v>
      </c>
      <c r="B1403" s="6" t="s">
        <v>2710</v>
      </c>
      <c r="C1403" s="100" t="s">
        <v>5589</v>
      </c>
      <c r="D1403" s="21" t="s">
        <v>4555</v>
      </c>
      <c r="E1403" s="23" t="s">
        <v>65</v>
      </c>
      <c r="F1403" s="27" t="str">
        <f>IF(E1403="","",INDEX(DM_HANG_HOA!B:B,MATCH(E1403,DM_HANG_HOA!A:A,0)))</f>
        <v>FCO 100A - 27KV-150KV BIL - sứ (không bass)</v>
      </c>
      <c r="G1403" s="26" t="s">
        <v>5250</v>
      </c>
      <c r="H1403" s="27" t="str">
        <f>IF(G1403="","",INDEX(DM_DOI_TUONG!C:C,MATCH(G1403,DM_DOI_TUONG!B:B,0)))</f>
        <v>Công Ty TNHH  Sản Xuất Thương Mại Vân Phúc</v>
      </c>
      <c r="I1403" s="69" t="str">
        <f>IFERROR(INDEX(DM_NGHIEP_VU!D:D,MATCH(J1403&amp;K1403,DM_NGHIEP_VU!G:G,0)),"")</f>
        <v>Xuất kho - xuất bán ghi nhận doanh thu</v>
      </c>
      <c r="J1403" s="29" t="s">
        <v>4492</v>
      </c>
      <c r="K1403" s="29" t="s">
        <v>4977</v>
      </c>
      <c r="L1403" s="26">
        <v>1</v>
      </c>
      <c r="M1403" s="26" t="s">
        <v>4547</v>
      </c>
      <c r="N1403" s="26">
        <v>1338000</v>
      </c>
      <c r="O1403" s="7">
        <f t="shared" si="66"/>
        <v>1338000</v>
      </c>
      <c r="P1403" s="52">
        <v>0.08</v>
      </c>
      <c r="Q1403" s="7">
        <f t="shared" si="67"/>
        <v>107040</v>
      </c>
      <c r="R1403" s="7">
        <f t="shared" si="68"/>
        <v>1445040</v>
      </c>
      <c r="S1403" s="23" t="s">
        <v>4729</v>
      </c>
      <c r="T1403" s="23"/>
      <c r="U1403" s="23"/>
      <c r="V1403" s="23"/>
      <c r="W1403" s="74"/>
    </row>
    <row r="1404" spans="1:23" x14ac:dyDescent="0.25">
      <c r="A1404" s="81">
        <v>45310</v>
      </c>
      <c r="B1404" s="6" t="s">
        <v>2710</v>
      </c>
      <c r="C1404" s="100" t="s">
        <v>5589</v>
      </c>
      <c r="D1404" s="21" t="s">
        <v>4555</v>
      </c>
      <c r="E1404" s="23" t="s">
        <v>96</v>
      </c>
      <c r="F1404" s="27" t="str">
        <f>IF(E1404="","",INDEX(DM_HANG_HOA!B:B,MATCH(E1404,DM_HANG_HOA!A:A,0)))</f>
        <v>LA 18KV - MCOV  15.3 - 10KA</v>
      </c>
      <c r="G1404" s="26" t="s">
        <v>5250</v>
      </c>
      <c r="H1404" s="27" t="str">
        <f>IF(G1404="","",INDEX(DM_DOI_TUONG!C:C,MATCH(G1404,DM_DOI_TUONG!B:B,0)))</f>
        <v>Công Ty TNHH  Sản Xuất Thương Mại Vân Phúc</v>
      </c>
      <c r="I1404" s="69" t="str">
        <f>IFERROR(INDEX(DM_NGHIEP_VU!D:D,MATCH(J1404&amp;K1404,DM_NGHIEP_VU!G:G,0)),"")</f>
        <v>Xuất kho - xuất bán ghi nhận doanh thu</v>
      </c>
      <c r="J1404" s="29" t="s">
        <v>4492</v>
      </c>
      <c r="K1404" s="29" t="s">
        <v>4977</v>
      </c>
      <c r="L1404" s="26">
        <v>6</v>
      </c>
      <c r="M1404" s="26" t="s">
        <v>4547</v>
      </c>
      <c r="N1404" s="26">
        <v>1000800</v>
      </c>
      <c r="O1404" s="7">
        <f t="shared" si="66"/>
        <v>6004800</v>
      </c>
      <c r="P1404" s="52">
        <v>0.08</v>
      </c>
      <c r="Q1404" s="7">
        <f t="shared" si="67"/>
        <v>480384</v>
      </c>
      <c r="R1404" s="7">
        <f t="shared" si="68"/>
        <v>6485184</v>
      </c>
      <c r="S1404" s="23" t="s">
        <v>4729</v>
      </c>
      <c r="T1404" s="23"/>
      <c r="U1404" s="23"/>
      <c r="V1404" s="23"/>
      <c r="W1404" s="74"/>
    </row>
    <row r="1405" spans="1:23" x14ac:dyDescent="0.25">
      <c r="A1405" s="81">
        <v>45310</v>
      </c>
      <c r="B1405" s="6" t="s">
        <v>2710</v>
      </c>
      <c r="C1405" s="100" t="s">
        <v>5590</v>
      </c>
      <c r="D1405" s="21" t="s">
        <v>4555</v>
      </c>
      <c r="E1405" s="23" t="s">
        <v>96</v>
      </c>
      <c r="F1405" s="27" t="str">
        <f>IF(E1405="","",INDEX(DM_HANG_HOA!B:B,MATCH(E1405,DM_HANG_HOA!A:A,0)))</f>
        <v>LA 18KV - MCOV  15.3 - 10KA</v>
      </c>
      <c r="G1405" s="26" t="s">
        <v>5268</v>
      </c>
      <c r="H1405" s="27" t="str">
        <f>IF(G1405="","",INDEX(DM_DOI_TUONG!C:C,MATCH(G1405,DM_DOI_TUONG!B:B,0)))</f>
        <v>Công Ty TNHH TM Sản Xuất ThiếT Bị Điện Anh Kha</v>
      </c>
      <c r="I1405" s="69" t="str">
        <f>IFERROR(INDEX(DM_NGHIEP_VU!D:D,MATCH(J1405&amp;K1405,DM_NGHIEP_VU!G:G,0)),"")</f>
        <v>Xuất kho - xuất bán ghi nhận doanh thu</v>
      </c>
      <c r="J1405" s="29" t="s">
        <v>4492</v>
      </c>
      <c r="K1405" s="29" t="s">
        <v>4977</v>
      </c>
      <c r="L1405" s="26">
        <v>4</v>
      </c>
      <c r="M1405" s="26" t="s">
        <v>4547</v>
      </c>
      <c r="N1405" s="26">
        <v>1073300</v>
      </c>
      <c r="O1405" s="7">
        <f t="shared" si="66"/>
        <v>4293200</v>
      </c>
      <c r="P1405" s="52">
        <v>0.08</v>
      </c>
      <c r="Q1405" s="7">
        <f t="shared" si="67"/>
        <v>343456</v>
      </c>
      <c r="R1405" s="7">
        <f t="shared" si="68"/>
        <v>4636656</v>
      </c>
      <c r="S1405" s="23" t="s">
        <v>4730</v>
      </c>
      <c r="T1405" s="23"/>
      <c r="U1405" s="23"/>
      <c r="V1405" s="23"/>
      <c r="W1405" s="74"/>
    </row>
    <row r="1406" spans="1:23" x14ac:dyDescent="0.25">
      <c r="A1406" s="81">
        <v>45311</v>
      </c>
      <c r="B1406" s="6" t="s">
        <v>2710</v>
      </c>
      <c r="C1406" s="100" t="s">
        <v>5591</v>
      </c>
      <c r="D1406" s="21" t="s">
        <v>4555</v>
      </c>
      <c r="E1406" s="23" t="s">
        <v>1340</v>
      </c>
      <c r="F1406" s="27" t="str">
        <f>IF(E1406="","",INDEX(DM_HANG_HOA!B:B,MATCH(E1406,DM_HANG_HOA!A:A,0)))</f>
        <v>Kẹp quai dạng ép 150-240</v>
      </c>
      <c r="G1406" s="26" t="s">
        <v>5254</v>
      </c>
      <c r="H1406" s="27" t="str">
        <f>IF(G1406="","",INDEX(DM_DOI_TUONG!C:C,MATCH(G1406,DM_DOI_TUONG!B:B,0)))</f>
        <v>Công Ty Trách Nhiệm Hữu Hạn Tâm Tiến</v>
      </c>
      <c r="I1406" s="69" t="str">
        <f>IFERROR(INDEX(DM_NGHIEP_VU!D:D,MATCH(J1406&amp;K1406,DM_NGHIEP_VU!G:G,0)),"")</f>
        <v>Xuất kho - xuất bán ghi nhận doanh thu</v>
      </c>
      <c r="J1406" s="29" t="s">
        <v>4492</v>
      </c>
      <c r="K1406" s="29" t="s">
        <v>4977</v>
      </c>
      <c r="L1406" s="26">
        <v>60</v>
      </c>
      <c r="M1406" s="26" t="s">
        <v>4547</v>
      </c>
      <c r="N1406" s="26">
        <v>152300</v>
      </c>
      <c r="O1406" s="7">
        <f t="shared" si="66"/>
        <v>9138000</v>
      </c>
      <c r="P1406" s="52">
        <v>0.1</v>
      </c>
      <c r="Q1406" s="7">
        <f t="shared" si="67"/>
        <v>913800</v>
      </c>
      <c r="R1406" s="7">
        <f t="shared" si="68"/>
        <v>10051800</v>
      </c>
      <c r="S1406" s="23" t="s">
        <v>4731</v>
      </c>
      <c r="T1406" s="23"/>
      <c r="U1406" s="23"/>
      <c r="V1406" s="23"/>
      <c r="W1406" s="74"/>
    </row>
    <row r="1407" spans="1:23" x14ac:dyDescent="0.25">
      <c r="A1407" s="81">
        <v>45311</v>
      </c>
      <c r="B1407" s="6" t="s">
        <v>2710</v>
      </c>
      <c r="C1407" s="100" t="s">
        <v>5591</v>
      </c>
      <c r="D1407" s="21" t="s">
        <v>4555</v>
      </c>
      <c r="E1407" s="23" t="s">
        <v>1344</v>
      </c>
      <c r="F1407" s="27" t="str">
        <f>IF(E1407="","",INDEX(DM_HANG_HOA!B:B,MATCH(E1407,DM_HANG_HOA!A:A,0)))</f>
        <v>Hotline 2/0</v>
      </c>
      <c r="G1407" s="26" t="s">
        <v>5254</v>
      </c>
      <c r="H1407" s="27" t="str">
        <f>IF(G1407="","",INDEX(DM_DOI_TUONG!C:C,MATCH(G1407,DM_DOI_TUONG!B:B,0)))</f>
        <v>Công Ty Trách Nhiệm Hữu Hạn Tâm Tiến</v>
      </c>
      <c r="I1407" s="69" t="str">
        <f>IFERROR(INDEX(DM_NGHIEP_VU!D:D,MATCH(J1407&amp;K1407,DM_NGHIEP_VU!G:G,0)),"")</f>
        <v>Xuất kho - xuất bán ghi nhận doanh thu</v>
      </c>
      <c r="J1407" s="29" t="s">
        <v>4492</v>
      </c>
      <c r="K1407" s="29" t="s">
        <v>4977</v>
      </c>
      <c r="L1407" s="26">
        <v>60</v>
      </c>
      <c r="M1407" s="26" t="s">
        <v>4547</v>
      </c>
      <c r="N1407" s="26">
        <v>123700</v>
      </c>
      <c r="O1407" s="7">
        <f t="shared" si="66"/>
        <v>7422000</v>
      </c>
      <c r="P1407" s="52">
        <v>0.1</v>
      </c>
      <c r="Q1407" s="7">
        <f t="shared" si="67"/>
        <v>742200</v>
      </c>
      <c r="R1407" s="7">
        <f t="shared" si="68"/>
        <v>8164200</v>
      </c>
      <c r="S1407" s="23" t="s">
        <v>4731</v>
      </c>
      <c r="T1407" s="23"/>
      <c r="U1407" s="23"/>
      <c r="V1407" s="23"/>
      <c r="W1407" s="74"/>
    </row>
    <row r="1408" spans="1:23" x14ac:dyDescent="0.25">
      <c r="A1408" s="81">
        <v>45311</v>
      </c>
      <c r="B1408" s="6" t="s">
        <v>2710</v>
      </c>
      <c r="C1408" s="100" t="s">
        <v>5591</v>
      </c>
      <c r="D1408" s="21" t="s">
        <v>4555</v>
      </c>
      <c r="E1408" s="23" t="s">
        <v>203</v>
      </c>
      <c r="F1408" s="27" t="str">
        <f>IF(E1408="","",INDEX(DM_HANG_HOA!B:B,MATCH(E1408,DM_HANG_HOA!A:A,0)))</f>
        <v>Ty Pin post/Line post 24Kv- 35Kv, M20 dài 180mm</v>
      </c>
      <c r="G1408" s="26" t="s">
        <v>5254</v>
      </c>
      <c r="H1408" s="27" t="str">
        <f>IF(G1408="","",INDEX(DM_DOI_TUONG!C:C,MATCH(G1408,DM_DOI_TUONG!B:B,0)))</f>
        <v>Công Ty Trách Nhiệm Hữu Hạn Tâm Tiến</v>
      </c>
      <c r="I1408" s="69" t="str">
        <f>IFERROR(INDEX(DM_NGHIEP_VU!D:D,MATCH(J1408&amp;K1408,DM_NGHIEP_VU!G:G,0)),"")</f>
        <v>Xuất kho - xuất bán ghi nhận doanh thu</v>
      </c>
      <c r="J1408" s="29" t="s">
        <v>4492</v>
      </c>
      <c r="K1408" s="29" t="s">
        <v>4977</v>
      </c>
      <c r="L1408" s="26">
        <v>80</v>
      </c>
      <c r="M1408" s="26" t="s">
        <v>4547</v>
      </c>
      <c r="N1408" s="26">
        <v>51800</v>
      </c>
      <c r="O1408" s="7">
        <f t="shared" si="66"/>
        <v>4144000</v>
      </c>
      <c r="P1408" s="52">
        <v>0.1</v>
      </c>
      <c r="Q1408" s="7">
        <f t="shared" si="67"/>
        <v>414400</v>
      </c>
      <c r="R1408" s="7">
        <f t="shared" si="68"/>
        <v>4558400</v>
      </c>
      <c r="S1408" s="23" t="s">
        <v>4731</v>
      </c>
      <c r="T1408" s="23"/>
      <c r="U1408" s="23"/>
      <c r="V1408" s="23"/>
      <c r="W1408" s="74"/>
    </row>
    <row r="1409" spans="1:23" x14ac:dyDescent="0.25">
      <c r="A1409" s="81">
        <v>45311</v>
      </c>
      <c r="B1409" s="6" t="s">
        <v>2710</v>
      </c>
      <c r="C1409" s="100" t="s">
        <v>5591</v>
      </c>
      <c r="D1409" s="21" t="s">
        <v>4555</v>
      </c>
      <c r="E1409" s="23" t="s">
        <v>1121</v>
      </c>
      <c r="F1409" s="27" t="str">
        <f>IF(E1409="","",INDEX(DM_HANG_HOA!B:B,MATCH(E1409,DM_HANG_HOA!A:A,0)))</f>
        <v>Cosse ép Cu-Al  240mm2-N-TA dài 115mm chiều dài ép dây 58mm</v>
      </c>
      <c r="G1409" s="26" t="s">
        <v>5254</v>
      </c>
      <c r="H1409" s="27" t="str">
        <f>IF(G1409="","",INDEX(DM_DOI_TUONG!C:C,MATCH(G1409,DM_DOI_TUONG!B:B,0)))</f>
        <v>Công Ty Trách Nhiệm Hữu Hạn Tâm Tiến</v>
      </c>
      <c r="I1409" s="69" t="str">
        <f>IFERROR(INDEX(DM_NGHIEP_VU!D:D,MATCH(J1409&amp;K1409,DM_NGHIEP_VU!G:G,0)),"")</f>
        <v>Xuất kho - xuất bán ghi nhận doanh thu</v>
      </c>
      <c r="J1409" s="29" t="s">
        <v>4492</v>
      </c>
      <c r="K1409" s="29" t="s">
        <v>4977</v>
      </c>
      <c r="L1409" s="26">
        <v>50</v>
      </c>
      <c r="M1409" s="26" t="s">
        <v>4547</v>
      </c>
      <c r="N1409" s="26">
        <v>151000</v>
      </c>
      <c r="O1409" s="7">
        <f t="shared" si="66"/>
        <v>7550000</v>
      </c>
      <c r="P1409" s="52">
        <v>0.1</v>
      </c>
      <c r="Q1409" s="7">
        <f t="shared" si="67"/>
        <v>755000</v>
      </c>
      <c r="R1409" s="7">
        <f t="shared" si="68"/>
        <v>8305000</v>
      </c>
      <c r="S1409" s="23" t="s">
        <v>4731</v>
      </c>
      <c r="T1409" s="23"/>
      <c r="U1409" s="23"/>
      <c r="V1409" s="23"/>
      <c r="W1409" s="74"/>
    </row>
    <row r="1410" spans="1:23" x14ac:dyDescent="0.25">
      <c r="A1410" s="81">
        <v>45311</v>
      </c>
      <c r="B1410" s="6" t="s">
        <v>2710</v>
      </c>
      <c r="C1410" s="100" t="s">
        <v>5591</v>
      </c>
      <c r="D1410" s="21" t="s">
        <v>4555</v>
      </c>
      <c r="E1410" s="23" t="s">
        <v>1628</v>
      </c>
      <c r="F1410" s="27" t="str">
        <f>IF(E1410="","",INDEX(DM_HANG_HOA!B:B,MATCH(E1410,DM_HANG_HOA!A:A,0)))</f>
        <v>Ống nối ON-ACSR 240mm2 (ống nhôm dài 680mm, ống sắt dài 210mm)</v>
      </c>
      <c r="G1410" s="26" t="s">
        <v>5254</v>
      </c>
      <c r="H1410" s="27" t="str">
        <f>IF(G1410="","",INDEX(DM_DOI_TUONG!C:C,MATCH(G1410,DM_DOI_TUONG!B:B,0)))</f>
        <v>Công Ty Trách Nhiệm Hữu Hạn Tâm Tiến</v>
      </c>
      <c r="I1410" s="69" t="str">
        <f>IFERROR(INDEX(DM_NGHIEP_VU!D:D,MATCH(J1410&amp;K1410,DM_NGHIEP_VU!G:G,0)),"")</f>
        <v>Xuất kho - xuất bán ghi nhận doanh thu</v>
      </c>
      <c r="J1410" s="29" t="s">
        <v>4492</v>
      </c>
      <c r="K1410" s="29" t="s">
        <v>4977</v>
      </c>
      <c r="L1410" s="26">
        <v>40</v>
      </c>
      <c r="M1410" s="26" t="s">
        <v>4547</v>
      </c>
      <c r="N1410" s="26">
        <v>221300</v>
      </c>
      <c r="O1410" s="7">
        <f t="shared" si="66"/>
        <v>8852000</v>
      </c>
      <c r="P1410" s="52">
        <v>0.1</v>
      </c>
      <c r="Q1410" s="7">
        <f t="shared" si="67"/>
        <v>885200</v>
      </c>
      <c r="R1410" s="7">
        <f t="shared" si="68"/>
        <v>9737200</v>
      </c>
      <c r="S1410" s="23" t="s">
        <v>4731</v>
      </c>
      <c r="T1410" s="23"/>
      <c r="U1410" s="23"/>
      <c r="V1410" s="23"/>
      <c r="W1410" s="74"/>
    </row>
    <row r="1411" spans="1:23" x14ac:dyDescent="0.25">
      <c r="A1411" s="81">
        <v>45311</v>
      </c>
      <c r="B1411" s="6" t="s">
        <v>2710</v>
      </c>
      <c r="C1411" s="100" t="s">
        <v>5591</v>
      </c>
      <c r="D1411" s="21" t="s">
        <v>4555</v>
      </c>
      <c r="E1411" s="23" t="s">
        <v>1622</v>
      </c>
      <c r="F1411" s="27" t="str">
        <f>IF(E1411="","",INDEX(DM_HANG_HOA!B:B,MATCH(E1411,DM_HANG_HOA!A:A,0)))</f>
        <v>Ống nối ON-ACSR 120mm2 (ống nhôm dài 520mm, ống sắt dài 150mm)</v>
      </c>
      <c r="G1411" s="26" t="s">
        <v>5254</v>
      </c>
      <c r="H1411" s="27" t="str">
        <f>IF(G1411="","",INDEX(DM_DOI_TUONG!C:C,MATCH(G1411,DM_DOI_TUONG!B:B,0)))</f>
        <v>Công Ty Trách Nhiệm Hữu Hạn Tâm Tiến</v>
      </c>
      <c r="I1411" s="69" t="str">
        <f>IFERROR(INDEX(DM_NGHIEP_VU!D:D,MATCH(J1411&amp;K1411,DM_NGHIEP_VU!G:G,0)),"")</f>
        <v>Xuất kho - xuất bán ghi nhận doanh thu</v>
      </c>
      <c r="J1411" s="29" t="s">
        <v>4492</v>
      </c>
      <c r="K1411" s="29" t="s">
        <v>4977</v>
      </c>
      <c r="L1411" s="26">
        <v>20</v>
      </c>
      <c r="M1411" s="26" t="s">
        <v>4547</v>
      </c>
      <c r="N1411" s="26">
        <v>110700</v>
      </c>
      <c r="O1411" s="7">
        <f t="shared" si="66"/>
        <v>2214000</v>
      </c>
      <c r="P1411" s="52">
        <v>0.1</v>
      </c>
      <c r="Q1411" s="7">
        <f t="shared" si="67"/>
        <v>221400</v>
      </c>
      <c r="R1411" s="7">
        <f t="shared" si="68"/>
        <v>2435400</v>
      </c>
      <c r="S1411" s="23" t="s">
        <v>4731</v>
      </c>
      <c r="T1411" s="23"/>
      <c r="U1411" s="23"/>
      <c r="V1411" s="23"/>
      <c r="W1411" s="74"/>
    </row>
    <row r="1412" spans="1:23" x14ac:dyDescent="0.25">
      <c r="A1412" s="81">
        <v>45311</v>
      </c>
      <c r="B1412" s="6" t="s">
        <v>2710</v>
      </c>
      <c r="C1412" s="100" t="s">
        <v>5591</v>
      </c>
      <c r="D1412" s="21" t="s">
        <v>4555</v>
      </c>
      <c r="E1412" s="23" t="s">
        <v>1229</v>
      </c>
      <c r="F1412" s="27" t="str">
        <f>IF(E1412="","",INDEX(DM_HANG_HOA!B:B,MATCH(E1412,DM_HANG_HOA!A:A,0)))</f>
        <v>Nối ép đồng nhôm WR-929</v>
      </c>
      <c r="G1412" s="26" t="s">
        <v>5254</v>
      </c>
      <c r="H1412" s="27" t="str">
        <f>IF(G1412="","",INDEX(DM_DOI_TUONG!C:C,MATCH(G1412,DM_DOI_TUONG!B:B,0)))</f>
        <v>Công Ty Trách Nhiệm Hữu Hạn Tâm Tiến</v>
      </c>
      <c r="I1412" s="69" t="str">
        <f>IFERROR(INDEX(DM_NGHIEP_VU!D:D,MATCH(J1412&amp;K1412,DM_NGHIEP_VU!G:G,0)),"")</f>
        <v>Xuất kho - xuất bán ghi nhận doanh thu</v>
      </c>
      <c r="J1412" s="29" t="s">
        <v>4492</v>
      </c>
      <c r="K1412" s="29" t="s">
        <v>4977</v>
      </c>
      <c r="L1412" s="26">
        <v>70</v>
      </c>
      <c r="M1412" s="26" t="s">
        <v>4547</v>
      </c>
      <c r="N1412" s="26">
        <v>47200</v>
      </c>
      <c r="O1412" s="7">
        <f t="shared" si="66"/>
        <v>3304000</v>
      </c>
      <c r="P1412" s="52">
        <v>0.1</v>
      </c>
      <c r="Q1412" s="7">
        <f t="shared" si="67"/>
        <v>330400</v>
      </c>
      <c r="R1412" s="7">
        <f t="shared" si="68"/>
        <v>3634400</v>
      </c>
      <c r="S1412" s="23" t="s">
        <v>4731</v>
      </c>
      <c r="T1412" s="23"/>
      <c r="U1412" s="23"/>
      <c r="V1412" s="23"/>
      <c r="W1412" s="74"/>
    </row>
    <row r="1413" spans="1:23" x14ac:dyDescent="0.25">
      <c r="A1413" s="81">
        <v>45311</v>
      </c>
      <c r="B1413" s="6" t="s">
        <v>2710</v>
      </c>
      <c r="C1413" s="100" t="s">
        <v>5591</v>
      </c>
      <c r="D1413" s="21" t="s">
        <v>4555</v>
      </c>
      <c r="E1413" s="23" t="s">
        <v>1223</v>
      </c>
      <c r="F1413" s="27" t="str">
        <f>IF(E1413="","",INDEX(DM_HANG_HOA!B:B,MATCH(E1413,DM_HANG_HOA!A:A,0)))</f>
        <v>Nối ép đồng nhôm WR-815</v>
      </c>
      <c r="G1413" s="26" t="s">
        <v>5254</v>
      </c>
      <c r="H1413" s="27" t="str">
        <f>IF(G1413="","",INDEX(DM_DOI_TUONG!C:C,MATCH(G1413,DM_DOI_TUONG!B:B,0)))</f>
        <v>Công Ty Trách Nhiệm Hữu Hạn Tâm Tiến</v>
      </c>
      <c r="I1413" s="69" t="str">
        <f>IFERROR(INDEX(DM_NGHIEP_VU!D:D,MATCH(J1413&amp;K1413,DM_NGHIEP_VU!G:G,0)),"")</f>
        <v>Xuất kho - xuất bán ghi nhận doanh thu</v>
      </c>
      <c r="J1413" s="29" t="s">
        <v>4492</v>
      </c>
      <c r="K1413" s="29" t="s">
        <v>4977</v>
      </c>
      <c r="L1413" s="26">
        <v>70</v>
      </c>
      <c r="M1413" s="26" t="s">
        <v>4547</v>
      </c>
      <c r="N1413" s="26">
        <v>29200</v>
      </c>
      <c r="O1413" s="7">
        <f t="shared" si="66"/>
        <v>2044000</v>
      </c>
      <c r="P1413" s="52">
        <v>0.1</v>
      </c>
      <c r="Q1413" s="7">
        <f t="shared" si="67"/>
        <v>204400</v>
      </c>
      <c r="R1413" s="7">
        <f t="shared" si="68"/>
        <v>2248400</v>
      </c>
      <c r="S1413" s="23" t="s">
        <v>4731</v>
      </c>
      <c r="T1413" s="23"/>
      <c r="U1413" s="23"/>
      <c r="V1413" s="23"/>
      <c r="W1413" s="74"/>
    </row>
    <row r="1414" spans="1:23" x14ac:dyDescent="0.25">
      <c r="A1414" s="81">
        <v>45311</v>
      </c>
      <c r="B1414" s="6" t="s">
        <v>2710</v>
      </c>
      <c r="C1414" s="100" t="s">
        <v>5591</v>
      </c>
      <c r="D1414" s="21" t="s">
        <v>4555</v>
      </c>
      <c r="E1414" s="23" t="s">
        <v>1616</v>
      </c>
      <c r="F1414" s="27" t="str">
        <f>IF(E1414="","",INDEX(DM_HANG_HOA!B:B,MATCH(E1414,DM_HANG_HOA!A:A,0)))</f>
        <v>Ống nối ON-ACSR 50mm2 (ống nhôm dài 390mm, ống sắt dài 120mm)</v>
      </c>
      <c r="G1414" s="26" t="s">
        <v>5254</v>
      </c>
      <c r="H1414" s="27" t="str">
        <f>IF(G1414="","",INDEX(DM_DOI_TUONG!C:C,MATCH(G1414,DM_DOI_TUONG!B:B,0)))</f>
        <v>Công Ty Trách Nhiệm Hữu Hạn Tâm Tiến</v>
      </c>
      <c r="I1414" s="69" t="str">
        <f>IFERROR(INDEX(DM_NGHIEP_VU!D:D,MATCH(J1414&amp;K1414,DM_NGHIEP_VU!G:G,0)),"")</f>
        <v>Xuất kho - xuất bán ghi nhận doanh thu</v>
      </c>
      <c r="J1414" s="29" t="s">
        <v>4492</v>
      </c>
      <c r="K1414" s="29" t="s">
        <v>4977</v>
      </c>
      <c r="L1414" s="26">
        <v>30</v>
      </c>
      <c r="M1414" s="26" t="s">
        <v>4547</v>
      </c>
      <c r="N1414" s="26">
        <v>66000</v>
      </c>
      <c r="O1414" s="7">
        <f t="shared" si="66"/>
        <v>1980000</v>
      </c>
      <c r="P1414" s="52">
        <v>0.1</v>
      </c>
      <c r="Q1414" s="7">
        <f t="shared" si="67"/>
        <v>198000</v>
      </c>
      <c r="R1414" s="7">
        <f t="shared" si="68"/>
        <v>2178000</v>
      </c>
      <c r="S1414" s="23" t="s">
        <v>4731</v>
      </c>
      <c r="T1414" s="23"/>
      <c r="U1414" s="23"/>
      <c r="V1414" s="23"/>
      <c r="W1414" s="74"/>
    </row>
    <row r="1415" spans="1:23" x14ac:dyDescent="0.25">
      <c r="A1415" s="81">
        <v>45311</v>
      </c>
      <c r="B1415" s="6" t="s">
        <v>2710</v>
      </c>
      <c r="C1415" s="100" t="s">
        <v>5591</v>
      </c>
      <c r="D1415" s="21" t="s">
        <v>4555</v>
      </c>
      <c r="E1415" s="23" t="s">
        <v>1450</v>
      </c>
      <c r="F1415" s="27" t="str">
        <f>IF(E1415="","",INDEX(DM_HANG_HOA!B:B,MATCH(E1415,DM_HANG_HOA!A:A,0)))</f>
        <v>Cosse ép Cu 240mm2-2N dài 160mm chiều dài ép dây 58mm</v>
      </c>
      <c r="G1415" s="26" t="s">
        <v>5254</v>
      </c>
      <c r="H1415" s="27" t="str">
        <f>IF(G1415="","",INDEX(DM_DOI_TUONG!C:C,MATCH(G1415,DM_DOI_TUONG!B:B,0)))</f>
        <v>Công Ty Trách Nhiệm Hữu Hạn Tâm Tiến</v>
      </c>
      <c r="I1415" s="69" t="str">
        <f>IFERROR(INDEX(DM_NGHIEP_VU!D:D,MATCH(J1415&amp;K1415,DM_NGHIEP_VU!G:G,0)),"")</f>
        <v>Xuất kho - xuất bán ghi nhận doanh thu</v>
      </c>
      <c r="J1415" s="29" t="s">
        <v>4492</v>
      </c>
      <c r="K1415" s="29" t="s">
        <v>4977</v>
      </c>
      <c r="L1415" s="26">
        <v>48</v>
      </c>
      <c r="M1415" s="26" t="s">
        <v>4547</v>
      </c>
      <c r="N1415" s="26">
        <v>222000</v>
      </c>
      <c r="O1415" s="7">
        <f t="shared" si="66"/>
        <v>10656000</v>
      </c>
      <c r="P1415" s="52">
        <v>0.1</v>
      </c>
      <c r="Q1415" s="7">
        <f t="shared" si="67"/>
        <v>1065600</v>
      </c>
      <c r="R1415" s="7">
        <f t="shared" si="68"/>
        <v>11721600</v>
      </c>
      <c r="S1415" s="23" t="s">
        <v>4731</v>
      </c>
      <c r="T1415" s="23"/>
      <c r="U1415" s="23"/>
      <c r="V1415" s="23"/>
      <c r="W1415" s="74"/>
    </row>
    <row r="1416" spans="1:23" x14ac:dyDescent="0.25">
      <c r="A1416" s="81">
        <v>45311</v>
      </c>
      <c r="B1416" s="6" t="s">
        <v>2710</v>
      </c>
      <c r="C1416" s="100" t="s">
        <v>5592</v>
      </c>
      <c r="D1416" s="21" t="s">
        <v>4555</v>
      </c>
      <c r="E1416" s="23" t="s">
        <v>199</v>
      </c>
      <c r="F1416" s="27" t="str">
        <f>IF(E1416="","",INDEX(DM_HANG_HOA!B:B,MATCH(E1416,DM_HANG_HOA!A:A,0)))</f>
        <v>Pin post/Line post 24Kv- 680, Polymer có kẹp (không ty)</v>
      </c>
      <c r="G1416" s="26" t="s">
        <v>5254</v>
      </c>
      <c r="H1416" s="27" t="str">
        <f>IF(G1416="","",INDEX(DM_DOI_TUONG!C:C,MATCH(G1416,DM_DOI_TUONG!B:B,0)))</f>
        <v>Công Ty Trách Nhiệm Hữu Hạn Tâm Tiến</v>
      </c>
      <c r="I1416" s="69" t="str">
        <f>IFERROR(INDEX(DM_NGHIEP_VU!D:D,MATCH(J1416&amp;K1416,DM_NGHIEP_VU!G:G,0)),"")</f>
        <v>Xuất kho - xuất bán ghi nhận doanh thu</v>
      </c>
      <c r="J1416" s="29" t="s">
        <v>4492</v>
      </c>
      <c r="K1416" s="29" t="s">
        <v>4977</v>
      </c>
      <c r="L1416" s="26">
        <v>80</v>
      </c>
      <c r="M1416" s="26" t="s">
        <v>4547</v>
      </c>
      <c r="N1416" s="26">
        <v>300300</v>
      </c>
      <c r="O1416" s="7">
        <f t="shared" si="66"/>
        <v>24024000</v>
      </c>
      <c r="P1416" s="52">
        <v>0.08</v>
      </c>
      <c r="Q1416" s="7">
        <f t="shared" si="67"/>
        <v>1921920</v>
      </c>
      <c r="R1416" s="7">
        <f t="shared" si="68"/>
        <v>25945920</v>
      </c>
      <c r="S1416" s="23" t="s">
        <v>4732</v>
      </c>
      <c r="T1416" s="23"/>
      <c r="U1416" s="23"/>
      <c r="V1416" s="23"/>
      <c r="W1416" s="74"/>
    </row>
    <row r="1417" spans="1:23" x14ac:dyDescent="0.25">
      <c r="A1417" s="81">
        <v>45311</v>
      </c>
      <c r="B1417" s="6" t="s">
        <v>2710</v>
      </c>
      <c r="C1417" s="100" t="s">
        <v>5592</v>
      </c>
      <c r="D1417" s="21" t="s">
        <v>4555</v>
      </c>
      <c r="E1417" s="23" t="s">
        <v>3502</v>
      </c>
      <c r="F1417" s="27" t="str">
        <f>IF(E1417="","",INDEX(DM_HANG_HOA!B:B,MATCH(E1417,DM_HANG_HOA!A:A,0)))</f>
        <v>Boulon inox 8 x 50 ( boulon các loại )</v>
      </c>
      <c r="G1417" s="26" t="s">
        <v>5254</v>
      </c>
      <c r="H1417" s="27" t="str">
        <f>IF(G1417="","",INDEX(DM_DOI_TUONG!C:C,MATCH(G1417,DM_DOI_TUONG!B:B,0)))</f>
        <v>Công Ty Trách Nhiệm Hữu Hạn Tâm Tiến</v>
      </c>
      <c r="I1417" s="69" t="str">
        <f>IFERROR(INDEX(DM_NGHIEP_VU!D:D,MATCH(J1417&amp;K1417,DM_NGHIEP_VU!G:G,0)),"")</f>
        <v>Xuất kho - xuất bán ghi nhận doanh thu</v>
      </c>
      <c r="J1417" s="29" t="s">
        <v>4492</v>
      </c>
      <c r="K1417" s="29" t="s">
        <v>4977</v>
      </c>
      <c r="L1417" s="26">
        <v>320</v>
      </c>
      <c r="M1417" s="26" t="s">
        <v>4547</v>
      </c>
      <c r="N1417" s="26">
        <v>0</v>
      </c>
      <c r="O1417" s="7">
        <f t="shared" si="66"/>
        <v>0</v>
      </c>
      <c r="P1417" s="52">
        <v>0.08</v>
      </c>
      <c r="Q1417" s="7">
        <f t="shared" si="67"/>
        <v>0</v>
      </c>
      <c r="R1417" s="7">
        <f t="shared" si="68"/>
        <v>0</v>
      </c>
      <c r="S1417" s="23" t="s">
        <v>4732</v>
      </c>
      <c r="T1417" s="23"/>
      <c r="U1417" s="23"/>
      <c r="V1417" s="23"/>
      <c r="W1417" s="74"/>
    </row>
    <row r="1418" spans="1:23" x14ac:dyDescent="0.25">
      <c r="A1418" s="81">
        <v>45311</v>
      </c>
      <c r="B1418" s="6" t="s">
        <v>2710</v>
      </c>
      <c r="C1418" s="100" t="s">
        <v>5593</v>
      </c>
      <c r="D1418" s="21" t="s">
        <v>4555</v>
      </c>
      <c r="E1418" s="23" t="s">
        <v>3274</v>
      </c>
      <c r="F1418" s="27" t="str">
        <f>IF(E1418="","",INDEX(DM_HANG_HOA!B:B,MATCH(E1418,DM_HANG_HOA!A:A,0)))</f>
        <v xml:space="preserve">Cosse ép Cu 25mm2-N dài 45mm chiều dài ép dây 15mm (lỗ phi 12.5) </v>
      </c>
      <c r="G1418" s="26" t="s">
        <v>5247</v>
      </c>
      <c r="H1418" s="27" t="str">
        <f>IF(G1418="","",INDEX(DM_DOI_TUONG!C:C,MATCH(G1418,DM_DOI_TUONG!B:B,0)))</f>
        <v>Công ty TNHH Xây lắp 168</v>
      </c>
      <c r="I1418" s="69" t="str">
        <f>IFERROR(INDEX(DM_NGHIEP_VU!D:D,MATCH(J1418&amp;K1418,DM_NGHIEP_VU!G:G,0)),"")</f>
        <v>Xuất kho - xuất bán ghi nhận doanh thu</v>
      </c>
      <c r="J1418" s="29" t="s">
        <v>4492</v>
      </c>
      <c r="K1418" s="29" t="s">
        <v>4977</v>
      </c>
      <c r="L1418" s="26">
        <v>100</v>
      </c>
      <c r="M1418" s="26" t="s">
        <v>4547</v>
      </c>
      <c r="N1418" s="26">
        <v>11000</v>
      </c>
      <c r="O1418" s="7">
        <f t="shared" si="66"/>
        <v>1100000</v>
      </c>
      <c r="P1418" s="52">
        <v>0.1</v>
      </c>
      <c r="Q1418" s="7">
        <f t="shared" si="67"/>
        <v>110000</v>
      </c>
      <c r="R1418" s="7">
        <f t="shared" si="68"/>
        <v>1210000</v>
      </c>
      <c r="S1418" s="23" t="s">
        <v>4733</v>
      </c>
      <c r="T1418" s="23"/>
      <c r="U1418" s="23"/>
      <c r="V1418" s="23"/>
      <c r="W1418" s="74"/>
    </row>
    <row r="1419" spans="1:23" x14ac:dyDescent="0.25">
      <c r="A1419" s="81">
        <v>45311</v>
      </c>
      <c r="B1419" s="6" t="s">
        <v>2710</v>
      </c>
      <c r="C1419" s="100" t="s">
        <v>5594</v>
      </c>
      <c r="D1419" s="21" t="s">
        <v>4555</v>
      </c>
      <c r="E1419" s="23" t="s">
        <v>190</v>
      </c>
      <c r="F1419" s="27" t="str">
        <f>IF(E1419="","",INDEX(DM_HANG_HOA!B:B,MATCH(E1419,DM_HANG_HOA!A:A,0)))</f>
        <v>Chuỗi treo 24Kv - 70KN, Polymer</v>
      </c>
      <c r="G1419" s="26" t="s">
        <v>5245</v>
      </c>
      <c r="H1419" s="27" t="str">
        <f>IF(G1419="","",INDEX(DM_DOI_TUONG!C:C,MATCH(G1419,DM_DOI_TUONG!B:B,0)))</f>
        <v>Công Ty TNHH Sản Xuất Thương Mại  Điện Sài Gòn TTL</v>
      </c>
      <c r="I1419" s="69" t="str">
        <f>IFERROR(INDEX(DM_NGHIEP_VU!D:D,MATCH(J1419&amp;K1419,DM_NGHIEP_VU!G:G,0)),"")</f>
        <v>Xuất kho - xuất bán ghi nhận doanh thu</v>
      </c>
      <c r="J1419" s="29" t="s">
        <v>4492</v>
      </c>
      <c r="K1419" s="29" t="s">
        <v>4977</v>
      </c>
      <c r="L1419" s="26">
        <v>6</v>
      </c>
      <c r="M1419" s="26" t="s">
        <v>4547</v>
      </c>
      <c r="N1419" s="26">
        <v>229100</v>
      </c>
      <c r="O1419" s="7">
        <f t="shared" si="66"/>
        <v>1374600</v>
      </c>
      <c r="P1419" s="52">
        <v>0.08</v>
      </c>
      <c r="Q1419" s="7">
        <f t="shared" si="67"/>
        <v>109968</v>
      </c>
      <c r="R1419" s="7">
        <f t="shared" si="68"/>
        <v>1484568</v>
      </c>
      <c r="S1419" s="23" t="s">
        <v>4734</v>
      </c>
      <c r="T1419" s="23"/>
      <c r="U1419" s="23"/>
      <c r="V1419" s="23"/>
      <c r="W1419" s="74"/>
    </row>
    <row r="1420" spans="1:23" x14ac:dyDescent="0.25">
      <c r="A1420" s="81">
        <v>45311</v>
      </c>
      <c r="B1420" s="6" t="s">
        <v>2710</v>
      </c>
      <c r="C1420" s="100" t="s">
        <v>5594</v>
      </c>
      <c r="D1420" s="21" t="s">
        <v>4555</v>
      </c>
      <c r="E1420" s="23" t="s">
        <v>96</v>
      </c>
      <c r="F1420" s="27" t="str">
        <f>IF(E1420="","",INDEX(DM_HANG_HOA!B:B,MATCH(E1420,DM_HANG_HOA!A:A,0)))</f>
        <v>LA 18KV - MCOV  15.3 - 10KA</v>
      </c>
      <c r="G1420" s="26" t="s">
        <v>5245</v>
      </c>
      <c r="H1420" s="27" t="str">
        <f>IF(G1420="","",INDEX(DM_DOI_TUONG!C:C,MATCH(G1420,DM_DOI_TUONG!B:B,0)))</f>
        <v>Công Ty TNHH Sản Xuất Thương Mại  Điện Sài Gòn TTL</v>
      </c>
      <c r="I1420" s="69" t="str">
        <f>IFERROR(INDEX(DM_NGHIEP_VU!D:D,MATCH(J1420&amp;K1420,DM_NGHIEP_VU!G:G,0)),"")</f>
        <v>Xuất kho - xuất bán ghi nhận doanh thu</v>
      </c>
      <c r="J1420" s="29" t="s">
        <v>4492</v>
      </c>
      <c r="K1420" s="29" t="s">
        <v>4977</v>
      </c>
      <c r="L1420" s="26">
        <v>3</v>
      </c>
      <c r="M1420" s="26" t="s">
        <v>4547</v>
      </c>
      <c r="N1420" s="26">
        <v>1000800</v>
      </c>
      <c r="O1420" s="7">
        <f t="shared" si="66"/>
        <v>3002400</v>
      </c>
      <c r="P1420" s="52">
        <v>0.08</v>
      </c>
      <c r="Q1420" s="7">
        <f t="shared" si="67"/>
        <v>240192</v>
      </c>
      <c r="R1420" s="7">
        <f t="shared" si="68"/>
        <v>3242592</v>
      </c>
      <c r="S1420" s="23" t="s">
        <v>4734</v>
      </c>
      <c r="T1420" s="23"/>
      <c r="U1420" s="23"/>
      <c r="V1420" s="23"/>
      <c r="W1420" s="74"/>
    </row>
    <row r="1421" spans="1:23" x14ac:dyDescent="0.25">
      <c r="A1421" s="81">
        <v>45311</v>
      </c>
      <c r="B1421" s="6" t="s">
        <v>2710</v>
      </c>
      <c r="C1421" s="100" t="s">
        <v>5594</v>
      </c>
      <c r="D1421" s="21" t="s">
        <v>4555</v>
      </c>
      <c r="E1421" s="23" t="s">
        <v>72</v>
      </c>
      <c r="F1421" s="27" t="str">
        <f>IF(E1421="","",INDEX(DM_HANG_HOA!B:B,MATCH(E1421,DM_HANG_HOA!A:A,0)))</f>
        <v>FCO 100A - 27KV - 150KV BIL - Polymer (không bass)</v>
      </c>
      <c r="G1421" s="26" t="s">
        <v>5245</v>
      </c>
      <c r="H1421" s="27" t="str">
        <f>IF(G1421="","",INDEX(DM_DOI_TUONG!C:C,MATCH(G1421,DM_DOI_TUONG!B:B,0)))</f>
        <v>Công Ty TNHH Sản Xuất Thương Mại  Điện Sài Gòn TTL</v>
      </c>
      <c r="I1421" s="69" t="str">
        <f>IFERROR(INDEX(DM_NGHIEP_VU!D:D,MATCH(J1421&amp;K1421,DM_NGHIEP_VU!G:G,0)),"")</f>
        <v>Xuất kho - xuất bán ghi nhận doanh thu</v>
      </c>
      <c r="J1421" s="29" t="s">
        <v>4492</v>
      </c>
      <c r="K1421" s="29" t="s">
        <v>4977</v>
      </c>
      <c r="L1421" s="26">
        <v>3</v>
      </c>
      <c r="M1421" s="26" t="s">
        <v>4547</v>
      </c>
      <c r="N1421" s="26">
        <v>1312700</v>
      </c>
      <c r="O1421" s="7">
        <f t="shared" si="66"/>
        <v>3938100</v>
      </c>
      <c r="P1421" s="52">
        <v>0.08</v>
      </c>
      <c r="Q1421" s="7">
        <f t="shared" si="67"/>
        <v>315048</v>
      </c>
      <c r="R1421" s="7">
        <f t="shared" si="68"/>
        <v>4253148</v>
      </c>
      <c r="S1421" s="23" t="s">
        <v>4734</v>
      </c>
      <c r="T1421" s="23"/>
      <c r="U1421" s="23"/>
      <c r="V1421" s="23"/>
      <c r="W1421" s="74"/>
    </row>
    <row r="1422" spans="1:23" x14ac:dyDescent="0.25">
      <c r="A1422" s="81">
        <v>45311</v>
      </c>
      <c r="B1422" s="6" t="s">
        <v>2710</v>
      </c>
      <c r="C1422" s="100" t="s">
        <v>5594</v>
      </c>
      <c r="D1422" s="21" t="s">
        <v>4555</v>
      </c>
      <c r="E1422" s="23" t="s">
        <v>78</v>
      </c>
      <c r="F1422" s="27" t="str">
        <f>IF(E1422="","",INDEX(DM_HANG_HOA!B:B,MATCH(E1422,DM_HANG_HOA!A:A,0)))</f>
        <v>Bass FCO</v>
      </c>
      <c r="G1422" s="26" t="s">
        <v>5245</v>
      </c>
      <c r="H1422" s="27" t="str">
        <f>IF(G1422="","",INDEX(DM_DOI_TUONG!C:C,MATCH(G1422,DM_DOI_TUONG!B:B,0)))</f>
        <v>Công Ty TNHH Sản Xuất Thương Mại  Điện Sài Gòn TTL</v>
      </c>
      <c r="I1422" s="69" t="str">
        <f>IFERROR(INDEX(DM_NGHIEP_VU!D:D,MATCH(J1422&amp;K1422,DM_NGHIEP_VU!G:G,0)),"")</f>
        <v>Xuất kho - xuất bán ghi nhận doanh thu</v>
      </c>
      <c r="J1422" s="29" t="s">
        <v>4492</v>
      </c>
      <c r="K1422" s="29" t="s">
        <v>4977</v>
      </c>
      <c r="L1422" s="26">
        <v>3</v>
      </c>
      <c r="M1422" s="26" t="s">
        <v>4547</v>
      </c>
      <c r="N1422" s="26">
        <v>72200</v>
      </c>
      <c r="O1422" s="7">
        <f t="shared" si="66"/>
        <v>216600</v>
      </c>
      <c r="P1422" s="52">
        <v>0.08</v>
      </c>
      <c r="Q1422" s="7">
        <f t="shared" si="67"/>
        <v>17328</v>
      </c>
      <c r="R1422" s="7">
        <f t="shared" si="68"/>
        <v>233928</v>
      </c>
      <c r="S1422" s="23" t="s">
        <v>4734</v>
      </c>
      <c r="T1422" s="23"/>
      <c r="U1422" s="23"/>
      <c r="V1422" s="23"/>
      <c r="W1422" s="74"/>
    </row>
    <row r="1423" spans="1:23" x14ac:dyDescent="0.25">
      <c r="A1423" s="81">
        <v>45311</v>
      </c>
      <c r="B1423" s="6" t="s">
        <v>2710</v>
      </c>
      <c r="C1423" s="100" t="s">
        <v>5595</v>
      </c>
      <c r="D1423" s="21" t="s">
        <v>4555</v>
      </c>
      <c r="E1423" s="23" t="s">
        <v>3315</v>
      </c>
      <c r="F1423" s="27" t="str">
        <f>IF(E1423="","",INDEX(DM_HANG_HOA!B:B,MATCH(E1423,DM_HANG_HOA!A:A,0)))</f>
        <v>Giáp níu dây bọc SCD2260-TP, dài 1100mm, 20,1 ÷ 23,5mm (50mm2)</v>
      </c>
      <c r="G1423" s="26" t="s">
        <v>5245</v>
      </c>
      <c r="H1423" s="27" t="str">
        <f>IF(G1423="","",INDEX(DM_DOI_TUONG!C:C,MATCH(G1423,DM_DOI_TUONG!B:B,0)))</f>
        <v>Công Ty TNHH Sản Xuất Thương Mại  Điện Sài Gòn TTL</v>
      </c>
      <c r="I1423" s="69" t="str">
        <f>IFERROR(INDEX(DM_NGHIEP_VU!D:D,MATCH(J1423&amp;K1423,DM_NGHIEP_VU!G:G,0)),"")</f>
        <v>Xuất kho - xuất bán ghi nhận doanh thu</v>
      </c>
      <c r="J1423" s="29" t="s">
        <v>4492</v>
      </c>
      <c r="K1423" s="29" t="s">
        <v>4977</v>
      </c>
      <c r="L1423" s="26">
        <v>12</v>
      </c>
      <c r="M1423" s="26" t="s">
        <v>4547</v>
      </c>
      <c r="N1423" s="26">
        <v>216000</v>
      </c>
      <c r="O1423" s="7">
        <f t="shared" si="66"/>
        <v>2592000</v>
      </c>
      <c r="P1423" s="52">
        <v>0.1</v>
      </c>
      <c r="Q1423" s="7">
        <f t="shared" si="67"/>
        <v>259200</v>
      </c>
      <c r="R1423" s="7">
        <f t="shared" si="68"/>
        <v>2851200</v>
      </c>
      <c r="S1423" s="23" t="s">
        <v>4735</v>
      </c>
      <c r="T1423" s="23"/>
      <c r="U1423" s="23"/>
      <c r="V1423" s="23"/>
      <c r="W1423" s="74"/>
    </row>
    <row r="1424" spans="1:23" x14ac:dyDescent="0.25">
      <c r="A1424" s="81">
        <v>45311</v>
      </c>
      <c r="B1424" s="6" t="s">
        <v>2710</v>
      </c>
      <c r="C1424" s="100" t="s">
        <v>5595</v>
      </c>
      <c r="D1424" s="21" t="s">
        <v>4555</v>
      </c>
      <c r="E1424" s="23" t="s">
        <v>1638</v>
      </c>
      <c r="F1424" s="27" t="str">
        <f>IF(E1424="","",INDEX(DM_HANG_HOA!B:B,MATCH(E1424,DM_HANG_HOA!A:A,0)))</f>
        <v>Ống nối OL-ACSR 50mm2 dài 130 mm</v>
      </c>
      <c r="G1424" s="26" t="s">
        <v>5245</v>
      </c>
      <c r="H1424" s="27" t="str">
        <f>IF(G1424="","",INDEX(DM_DOI_TUONG!C:C,MATCH(G1424,DM_DOI_TUONG!B:B,0)))</f>
        <v>Công Ty TNHH Sản Xuất Thương Mại  Điện Sài Gòn TTL</v>
      </c>
      <c r="I1424" s="69" t="str">
        <f>IFERROR(INDEX(DM_NGHIEP_VU!D:D,MATCH(J1424&amp;K1424,DM_NGHIEP_VU!G:G,0)),"")</f>
        <v>Xuất kho - xuất bán ghi nhận doanh thu</v>
      </c>
      <c r="J1424" s="29" t="s">
        <v>4492</v>
      </c>
      <c r="K1424" s="29" t="s">
        <v>4977</v>
      </c>
      <c r="L1424" s="26">
        <v>20</v>
      </c>
      <c r="M1424" s="26" t="s">
        <v>4547</v>
      </c>
      <c r="N1424" s="26">
        <v>19000</v>
      </c>
      <c r="O1424" s="7">
        <f t="shared" si="66"/>
        <v>380000</v>
      </c>
      <c r="P1424" s="52">
        <v>0.1</v>
      </c>
      <c r="Q1424" s="7">
        <f t="shared" si="67"/>
        <v>38000</v>
      </c>
      <c r="R1424" s="7">
        <f t="shared" si="68"/>
        <v>418000</v>
      </c>
      <c r="S1424" s="23" t="s">
        <v>4735</v>
      </c>
      <c r="T1424" s="23"/>
      <c r="U1424" s="23"/>
      <c r="V1424" s="23"/>
      <c r="W1424" s="74"/>
    </row>
    <row r="1425" spans="1:23" x14ac:dyDescent="0.25">
      <c r="A1425" s="81">
        <v>45311</v>
      </c>
      <c r="B1425" s="6" t="s">
        <v>2710</v>
      </c>
      <c r="C1425" s="100" t="s">
        <v>5595</v>
      </c>
      <c r="D1425" s="21" t="s">
        <v>4555</v>
      </c>
      <c r="E1425" s="23" t="s">
        <v>1628</v>
      </c>
      <c r="F1425" s="27" t="str">
        <f>IF(E1425="","",INDEX(DM_HANG_HOA!B:B,MATCH(E1425,DM_HANG_HOA!A:A,0)))</f>
        <v>Ống nối ON-ACSR 240mm2 (ống nhôm dài 680mm, ống sắt dài 210mm)</v>
      </c>
      <c r="G1425" s="26" t="s">
        <v>5245</v>
      </c>
      <c r="H1425" s="27" t="str">
        <f>IF(G1425="","",INDEX(DM_DOI_TUONG!C:C,MATCH(G1425,DM_DOI_TUONG!B:B,0)))</f>
        <v>Công Ty TNHH Sản Xuất Thương Mại  Điện Sài Gòn TTL</v>
      </c>
      <c r="I1425" s="69" t="str">
        <f>IFERROR(INDEX(DM_NGHIEP_VU!D:D,MATCH(J1425&amp;K1425,DM_NGHIEP_VU!G:G,0)),"")</f>
        <v>Xuất kho - xuất bán ghi nhận doanh thu</v>
      </c>
      <c r="J1425" s="29" t="s">
        <v>4492</v>
      </c>
      <c r="K1425" s="29" t="s">
        <v>4977</v>
      </c>
      <c r="L1425" s="26">
        <v>7</v>
      </c>
      <c r="M1425" s="26" t="s">
        <v>4547</v>
      </c>
      <c r="N1425" s="26">
        <v>206300</v>
      </c>
      <c r="O1425" s="7">
        <f t="shared" si="66"/>
        <v>1444100</v>
      </c>
      <c r="P1425" s="52">
        <v>0.1</v>
      </c>
      <c r="Q1425" s="7">
        <f t="shared" si="67"/>
        <v>144410</v>
      </c>
      <c r="R1425" s="7">
        <f t="shared" si="68"/>
        <v>1588510</v>
      </c>
      <c r="S1425" s="23" t="s">
        <v>4735</v>
      </c>
      <c r="T1425" s="23"/>
      <c r="U1425" s="23"/>
      <c r="V1425" s="23"/>
      <c r="W1425" s="74"/>
    </row>
    <row r="1426" spans="1:23" x14ac:dyDescent="0.25">
      <c r="A1426" s="81">
        <v>45311</v>
      </c>
      <c r="B1426" s="6" t="s">
        <v>2710</v>
      </c>
      <c r="C1426" s="100" t="s">
        <v>5596</v>
      </c>
      <c r="D1426" s="21" t="s">
        <v>4555</v>
      </c>
      <c r="E1426" s="23" t="s">
        <v>96</v>
      </c>
      <c r="F1426" s="27" t="str">
        <f>IF(E1426="","",INDEX(DM_HANG_HOA!B:B,MATCH(E1426,DM_HANG_HOA!A:A,0)))</f>
        <v>LA 18KV - MCOV  15.3 - 10KA</v>
      </c>
      <c r="G1426" s="26" t="s">
        <v>5245</v>
      </c>
      <c r="H1426" s="27" t="str">
        <f>IF(G1426="","",INDEX(DM_DOI_TUONG!C:C,MATCH(G1426,DM_DOI_TUONG!B:B,0)))</f>
        <v>Công Ty TNHH Sản Xuất Thương Mại  Điện Sài Gòn TTL</v>
      </c>
      <c r="I1426" s="69" t="str">
        <f>IFERROR(INDEX(DM_NGHIEP_VU!D:D,MATCH(J1426&amp;K1426,DM_NGHIEP_VU!G:G,0)),"")</f>
        <v>Xuất kho - xuất bán ghi nhận doanh thu</v>
      </c>
      <c r="J1426" s="29" t="s">
        <v>4492</v>
      </c>
      <c r="K1426" s="29" t="s">
        <v>4977</v>
      </c>
      <c r="L1426" s="26">
        <v>3</v>
      </c>
      <c r="M1426" s="26" t="s">
        <v>4547</v>
      </c>
      <c r="N1426" s="26">
        <v>1000800</v>
      </c>
      <c r="O1426" s="7">
        <f t="shared" si="66"/>
        <v>3002400</v>
      </c>
      <c r="P1426" s="52">
        <v>0.08</v>
      </c>
      <c r="Q1426" s="7">
        <f t="shared" si="67"/>
        <v>240192</v>
      </c>
      <c r="R1426" s="7">
        <f t="shared" si="68"/>
        <v>3242592</v>
      </c>
      <c r="S1426" s="23" t="s">
        <v>4736</v>
      </c>
      <c r="T1426" s="23"/>
      <c r="U1426" s="23"/>
      <c r="V1426" s="23"/>
      <c r="W1426" s="74"/>
    </row>
    <row r="1427" spans="1:23" x14ac:dyDescent="0.25">
      <c r="A1427" s="81">
        <v>45311</v>
      </c>
      <c r="B1427" s="6" t="s">
        <v>2710</v>
      </c>
      <c r="C1427" s="100" t="s">
        <v>5596</v>
      </c>
      <c r="D1427" s="21" t="s">
        <v>4555</v>
      </c>
      <c r="E1427" s="23" t="s">
        <v>72</v>
      </c>
      <c r="F1427" s="27" t="str">
        <f>IF(E1427="","",INDEX(DM_HANG_HOA!B:B,MATCH(E1427,DM_HANG_HOA!A:A,0)))</f>
        <v>FCO 100A - 27KV - 150KV BIL - Polymer (không bass)</v>
      </c>
      <c r="G1427" s="26" t="s">
        <v>5245</v>
      </c>
      <c r="H1427" s="27" t="str">
        <f>IF(G1427="","",INDEX(DM_DOI_TUONG!C:C,MATCH(G1427,DM_DOI_TUONG!B:B,0)))</f>
        <v>Công Ty TNHH Sản Xuất Thương Mại  Điện Sài Gòn TTL</v>
      </c>
      <c r="I1427" s="69" t="str">
        <f>IFERROR(INDEX(DM_NGHIEP_VU!D:D,MATCH(J1427&amp;K1427,DM_NGHIEP_VU!G:G,0)),"")</f>
        <v>Xuất kho - xuất bán ghi nhận doanh thu</v>
      </c>
      <c r="J1427" s="29" t="s">
        <v>4492</v>
      </c>
      <c r="K1427" s="29" t="s">
        <v>4977</v>
      </c>
      <c r="L1427" s="26">
        <v>3</v>
      </c>
      <c r="M1427" s="26" t="s">
        <v>4547</v>
      </c>
      <c r="N1427" s="26">
        <v>1312700</v>
      </c>
      <c r="O1427" s="7">
        <f t="shared" si="66"/>
        <v>3938100</v>
      </c>
      <c r="P1427" s="52">
        <v>0.08</v>
      </c>
      <c r="Q1427" s="7">
        <f t="shared" si="67"/>
        <v>315048</v>
      </c>
      <c r="R1427" s="7">
        <f t="shared" si="68"/>
        <v>4253148</v>
      </c>
      <c r="S1427" s="23" t="s">
        <v>4736</v>
      </c>
      <c r="T1427" s="23"/>
      <c r="U1427" s="23"/>
      <c r="V1427" s="23"/>
      <c r="W1427" s="74"/>
    </row>
    <row r="1428" spans="1:23" x14ac:dyDescent="0.25">
      <c r="A1428" s="81">
        <v>45311</v>
      </c>
      <c r="B1428" s="6" t="s">
        <v>2710</v>
      </c>
      <c r="C1428" s="100" t="s">
        <v>5596</v>
      </c>
      <c r="D1428" s="21" t="s">
        <v>4555</v>
      </c>
      <c r="E1428" s="23" t="s">
        <v>78</v>
      </c>
      <c r="F1428" s="27" t="str">
        <f>IF(E1428="","",INDEX(DM_HANG_HOA!B:B,MATCH(E1428,DM_HANG_HOA!A:A,0)))</f>
        <v>Bass FCO</v>
      </c>
      <c r="G1428" s="26" t="s">
        <v>5245</v>
      </c>
      <c r="H1428" s="27" t="str">
        <f>IF(G1428="","",INDEX(DM_DOI_TUONG!C:C,MATCH(G1428,DM_DOI_TUONG!B:B,0)))</f>
        <v>Công Ty TNHH Sản Xuất Thương Mại  Điện Sài Gòn TTL</v>
      </c>
      <c r="I1428" s="69" t="str">
        <f>IFERROR(INDEX(DM_NGHIEP_VU!D:D,MATCH(J1428&amp;K1428,DM_NGHIEP_VU!G:G,0)),"")</f>
        <v>Xuất kho - xuất bán ghi nhận doanh thu</v>
      </c>
      <c r="J1428" s="29" t="s">
        <v>4492</v>
      </c>
      <c r="K1428" s="29" t="s">
        <v>4977</v>
      </c>
      <c r="L1428" s="26">
        <v>3</v>
      </c>
      <c r="M1428" s="26" t="s">
        <v>4547</v>
      </c>
      <c r="N1428" s="26">
        <v>72200</v>
      </c>
      <c r="O1428" s="7">
        <f t="shared" si="66"/>
        <v>216600</v>
      </c>
      <c r="P1428" s="52">
        <v>0.08</v>
      </c>
      <c r="Q1428" s="7">
        <f t="shared" si="67"/>
        <v>17328</v>
      </c>
      <c r="R1428" s="7">
        <f t="shared" si="68"/>
        <v>233928</v>
      </c>
      <c r="S1428" s="23" t="s">
        <v>4736</v>
      </c>
      <c r="T1428" s="23"/>
      <c r="U1428" s="23"/>
      <c r="V1428" s="23"/>
      <c r="W1428" s="74"/>
    </row>
    <row r="1429" spans="1:23" x14ac:dyDescent="0.25">
      <c r="A1429" s="81">
        <v>45311</v>
      </c>
      <c r="B1429" s="6" t="s">
        <v>2710</v>
      </c>
      <c r="C1429" s="100" t="s">
        <v>5596</v>
      </c>
      <c r="D1429" s="21" t="s">
        <v>4555</v>
      </c>
      <c r="E1429" s="23" t="s">
        <v>76</v>
      </c>
      <c r="F1429" s="27" t="str">
        <f>IF(E1429="","",INDEX(DM_HANG_HOA!B:B,MATCH(E1429,DM_HANG_HOA!A:A,0)))</f>
        <v>LBFCO 100A - 27KV-150KV BIL - Polymer (không bass)</v>
      </c>
      <c r="G1429" s="26" t="s">
        <v>5245</v>
      </c>
      <c r="H1429" s="27" t="str">
        <f>IF(G1429="","",INDEX(DM_DOI_TUONG!C:C,MATCH(G1429,DM_DOI_TUONG!B:B,0)))</f>
        <v>Công Ty TNHH Sản Xuất Thương Mại  Điện Sài Gòn TTL</v>
      </c>
      <c r="I1429" s="69" t="str">
        <f>IFERROR(INDEX(DM_NGHIEP_VU!D:D,MATCH(J1429&amp;K1429,DM_NGHIEP_VU!G:G,0)),"")</f>
        <v>Xuất kho - xuất bán ghi nhận doanh thu</v>
      </c>
      <c r="J1429" s="29" t="s">
        <v>4492</v>
      </c>
      <c r="K1429" s="29" t="s">
        <v>4977</v>
      </c>
      <c r="L1429" s="26">
        <v>3</v>
      </c>
      <c r="M1429" s="26" t="s">
        <v>4547</v>
      </c>
      <c r="N1429" s="26">
        <v>1780200</v>
      </c>
      <c r="O1429" s="7">
        <f t="shared" si="66"/>
        <v>5340600</v>
      </c>
      <c r="P1429" s="52">
        <v>0.08</v>
      </c>
      <c r="Q1429" s="7">
        <f t="shared" si="67"/>
        <v>427248</v>
      </c>
      <c r="R1429" s="7">
        <f t="shared" si="68"/>
        <v>5767848</v>
      </c>
      <c r="S1429" s="23" t="s">
        <v>4736</v>
      </c>
      <c r="T1429" s="23"/>
      <c r="U1429" s="23"/>
      <c r="V1429" s="23"/>
      <c r="W1429" s="74"/>
    </row>
    <row r="1430" spans="1:23" x14ac:dyDescent="0.25">
      <c r="A1430" s="81">
        <v>45311</v>
      </c>
      <c r="B1430" s="6" t="s">
        <v>2710</v>
      </c>
      <c r="C1430" s="100" t="s">
        <v>5596</v>
      </c>
      <c r="D1430" s="21" t="s">
        <v>4555</v>
      </c>
      <c r="E1430" s="23" t="s">
        <v>78</v>
      </c>
      <c r="F1430" s="27" t="str">
        <f>IF(E1430="","",INDEX(DM_HANG_HOA!B:B,MATCH(E1430,DM_HANG_HOA!A:A,0)))</f>
        <v>Bass FCO</v>
      </c>
      <c r="G1430" s="26" t="s">
        <v>5245</v>
      </c>
      <c r="H1430" s="27" t="str">
        <f>IF(G1430="","",INDEX(DM_DOI_TUONG!C:C,MATCH(G1430,DM_DOI_TUONG!B:B,0)))</f>
        <v>Công Ty TNHH Sản Xuất Thương Mại  Điện Sài Gòn TTL</v>
      </c>
      <c r="I1430" s="69" t="str">
        <f>IFERROR(INDEX(DM_NGHIEP_VU!D:D,MATCH(J1430&amp;K1430,DM_NGHIEP_VU!G:G,0)),"")</f>
        <v>Xuất kho - xuất bán ghi nhận doanh thu</v>
      </c>
      <c r="J1430" s="29" t="s">
        <v>4492</v>
      </c>
      <c r="K1430" s="29" t="s">
        <v>4977</v>
      </c>
      <c r="L1430" s="26">
        <v>3</v>
      </c>
      <c r="M1430" s="26" t="s">
        <v>4547</v>
      </c>
      <c r="N1430" s="26">
        <v>72200</v>
      </c>
      <c r="O1430" s="7">
        <f t="shared" si="66"/>
        <v>216600</v>
      </c>
      <c r="P1430" s="52">
        <v>0.08</v>
      </c>
      <c r="Q1430" s="7">
        <f t="shared" si="67"/>
        <v>17328</v>
      </c>
      <c r="R1430" s="7">
        <f t="shared" si="68"/>
        <v>233928</v>
      </c>
      <c r="S1430" s="23" t="s">
        <v>4736</v>
      </c>
      <c r="T1430" s="23"/>
      <c r="U1430" s="23"/>
      <c r="V1430" s="23"/>
      <c r="W1430" s="74"/>
    </row>
    <row r="1431" spans="1:23" x14ac:dyDescent="0.25">
      <c r="A1431" s="81">
        <v>45311</v>
      </c>
      <c r="B1431" s="6" t="s">
        <v>2710</v>
      </c>
      <c r="C1431" s="100" t="s">
        <v>5596</v>
      </c>
      <c r="D1431" s="21" t="s">
        <v>4555</v>
      </c>
      <c r="E1431" s="23" t="s">
        <v>14</v>
      </c>
      <c r="F1431" s="27" t="str">
        <f>IF(E1431="","",INDEX(DM_HANG_HOA!B:B,MATCH(E1431,DM_HANG_HOA!A:A,0)))</f>
        <v>Fuselink 40K - Tuấn Ân</v>
      </c>
      <c r="G1431" s="26" t="s">
        <v>5245</v>
      </c>
      <c r="H1431" s="27" t="str">
        <f>IF(G1431="","",INDEX(DM_DOI_TUONG!C:C,MATCH(G1431,DM_DOI_TUONG!B:B,0)))</f>
        <v>Công Ty TNHH Sản Xuất Thương Mại  Điện Sài Gòn TTL</v>
      </c>
      <c r="I1431" s="69" t="str">
        <f>IFERROR(INDEX(DM_NGHIEP_VU!D:D,MATCH(J1431&amp;K1431,DM_NGHIEP_VU!G:G,0)),"")</f>
        <v>Xuất kho - xuất bán ghi nhận doanh thu</v>
      </c>
      <c r="J1431" s="29" t="s">
        <v>4492</v>
      </c>
      <c r="K1431" s="29" t="s">
        <v>4977</v>
      </c>
      <c r="L1431" s="26">
        <v>3</v>
      </c>
      <c r="M1431" s="26" t="s">
        <v>4547</v>
      </c>
      <c r="N1431" s="26">
        <v>50500</v>
      </c>
      <c r="O1431" s="7">
        <f t="shared" si="66"/>
        <v>151500</v>
      </c>
      <c r="P1431" s="52">
        <v>0.08</v>
      </c>
      <c r="Q1431" s="7">
        <f t="shared" si="67"/>
        <v>12120</v>
      </c>
      <c r="R1431" s="7">
        <f t="shared" si="68"/>
        <v>163620</v>
      </c>
      <c r="S1431" s="23" t="s">
        <v>4736</v>
      </c>
      <c r="T1431" s="23"/>
      <c r="U1431" s="23"/>
      <c r="V1431" s="23"/>
      <c r="W1431" s="74"/>
    </row>
    <row r="1432" spans="1:23" x14ac:dyDescent="0.25">
      <c r="A1432" s="81">
        <v>45311</v>
      </c>
      <c r="B1432" s="6" t="s">
        <v>2710</v>
      </c>
      <c r="C1432" s="100" t="s">
        <v>5596</v>
      </c>
      <c r="D1432" s="21" t="s">
        <v>4555</v>
      </c>
      <c r="E1432" s="23" t="s">
        <v>10</v>
      </c>
      <c r="F1432" s="27" t="str">
        <f>IF(E1432="","",INDEX(DM_HANG_HOA!B:B,MATCH(E1432,DM_HANG_HOA!A:A,0)))</f>
        <v>Fuselink 15K - Tuấn Ân</v>
      </c>
      <c r="G1432" s="26" t="s">
        <v>5245</v>
      </c>
      <c r="H1432" s="27" t="str">
        <f>IF(G1432="","",INDEX(DM_DOI_TUONG!C:C,MATCH(G1432,DM_DOI_TUONG!B:B,0)))</f>
        <v>Công Ty TNHH Sản Xuất Thương Mại  Điện Sài Gòn TTL</v>
      </c>
      <c r="I1432" s="69" t="str">
        <f>IFERROR(INDEX(DM_NGHIEP_VU!D:D,MATCH(J1432&amp;K1432,DM_NGHIEP_VU!G:G,0)),"")</f>
        <v>Xuất kho - xuất bán ghi nhận doanh thu</v>
      </c>
      <c r="J1432" s="29" t="s">
        <v>4492</v>
      </c>
      <c r="K1432" s="29" t="s">
        <v>4977</v>
      </c>
      <c r="L1432" s="26">
        <v>3</v>
      </c>
      <c r="M1432" s="26" t="s">
        <v>4547</v>
      </c>
      <c r="N1432" s="26">
        <v>33300</v>
      </c>
      <c r="O1432" s="7">
        <f t="shared" si="66"/>
        <v>99900</v>
      </c>
      <c r="P1432" s="52">
        <v>0.08</v>
      </c>
      <c r="Q1432" s="7">
        <f t="shared" si="67"/>
        <v>7992</v>
      </c>
      <c r="R1432" s="7">
        <f t="shared" si="68"/>
        <v>107892</v>
      </c>
      <c r="S1432" s="23" t="s">
        <v>4736</v>
      </c>
      <c r="T1432" s="23"/>
      <c r="U1432" s="23"/>
      <c r="V1432" s="23"/>
      <c r="W1432" s="74"/>
    </row>
    <row r="1433" spans="1:23" x14ac:dyDescent="0.25">
      <c r="A1433" s="81">
        <v>45311</v>
      </c>
      <c r="B1433" s="6" t="s">
        <v>2710</v>
      </c>
      <c r="C1433" s="100" t="s">
        <v>5596</v>
      </c>
      <c r="D1433" s="21" t="s">
        <v>4555</v>
      </c>
      <c r="E1433" s="23" t="s">
        <v>555</v>
      </c>
      <c r="F1433" s="27" t="str">
        <f>IF(E1433="","",INDEX(DM_HANG_HOA!B:B,MATCH(E1433,DM_HANG_HOA!A:A,0)))</f>
        <v xml:space="preserve">Nối bọc  IPC 120-120, Vỏ cách điện dầy 1-3mm,  70 - 120 /70 - 120, 2 boulon M8 nhựa </v>
      </c>
      <c r="G1433" s="26" t="s">
        <v>5245</v>
      </c>
      <c r="H1433" s="27" t="str">
        <f>IF(G1433="","",INDEX(DM_DOI_TUONG!C:C,MATCH(G1433,DM_DOI_TUONG!B:B,0)))</f>
        <v>Công Ty TNHH Sản Xuất Thương Mại  Điện Sài Gòn TTL</v>
      </c>
      <c r="I1433" s="69" t="str">
        <f>IFERROR(INDEX(DM_NGHIEP_VU!D:D,MATCH(J1433&amp;K1433,DM_NGHIEP_VU!G:G,0)),"")</f>
        <v>Xuất kho - xuất bán ghi nhận doanh thu</v>
      </c>
      <c r="J1433" s="29" t="s">
        <v>4492</v>
      </c>
      <c r="K1433" s="29" t="s">
        <v>4977</v>
      </c>
      <c r="L1433" s="26">
        <v>140</v>
      </c>
      <c r="M1433" s="26" t="s">
        <v>4547</v>
      </c>
      <c r="N1433" s="26">
        <v>63500</v>
      </c>
      <c r="O1433" s="7">
        <f t="shared" si="66"/>
        <v>8890000</v>
      </c>
      <c r="P1433" s="52">
        <v>0.08</v>
      </c>
      <c r="Q1433" s="7">
        <f t="shared" si="67"/>
        <v>711200</v>
      </c>
      <c r="R1433" s="7">
        <f t="shared" si="68"/>
        <v>9601200</v>
      </c>
      <c r="S1433" s="23" t="s">
        <v>4736</v>
      </c>
      <c r="T1433" s="23"/>
      <c r="U1433" s="23"/>
      <c r="V1433" s="23"/>
      <c r="W1433" s="74"/>
    </row>
    <row r="1434" spans="1:23" x14ac:dyDescent="0.25">
      <c r="A1434" s="81">
        <v>45311</v>
      </c>
      <c r="B1434" s="6" t="s">
        <v>2710</v>
      </c>
      <c r="C1434" s="100" t="s">
        <v>5596</v>
      </c>
      <c r="D1434" s="21" t="s">
        <v>4555</v>
      </c>
      <c r="E1434" s="23" t="s">
        <v>456</v>
      </c>
      <c r="F1434" s="27" t="str">
        <f>IF(E1434="","",INDEX(DM_HANG_HOA!B:B,MATCH(E1434,DM_HANG_HOA!A:A,0)))</f>
        <v>MCB   1 pha 63A  - 6KA -TA</v>
      </c>
      <c r="G1434" s="26" t="s">
        <v>5245</v>
      </c>
      <c r="H1434" s="27" t="str">
        <f>IF(G1434="","",INDEX(DM_DOI_TUONG!C:C,MATCH(G1434,DM_DOI_TUONG!B:B,0)))</f>
        <v>Công Ty TNHH Sản Xuất Thương Mại  Điện Sài Gòn TTL</v>
      </c>
      <c r="I1434" s="69" t="str">
        <f>IFERROR(INDEX(DM_NGHIEP_VU!D:D,MATCH(J1434&amp;K1434,DM_NGHIEP_VU!G:G,0)),"")</f>
        <v>Xuất kho - xuất bán ghi nhận doanh thu</v>
      </c>
      <c r="J1434" s="29" t="s">
        <v>4492</v>
      </c>
      <c r="K1434" s="29" t="s">
        <v>4977</v>
      </c>
      <c r="L1434" s="26">
        <v>100</v>
      </c>
      <c r="M1434" s="26" t="s">
        <v>4547</v>
      </c>
      <c r="N1434" s="26">
        <v>38900</v>
      </c>
      <c r="O1434" s="7">
        <f t="shared" si="66"/>
        <v>3890000</v>
      </c>
      <c r="P1434" s="52">
        <v>0.08</v>
      </c>
      <c r="Q1434" s="7">
        <f t="shared" si="67"/>
        <v>311200</v>
      </c>
      <c r="R1434" s="7">
        <f t="shared" si="68"/>
        <v>4201200</v>
      </c>
      <c r="S1434" s="23" t="s">
        <v>4736</v>
      </c>
      <c r="T1434" s="23"/>
      <c r="U1434" s="23"/>
      <c r="V1434" s="23"/>
      <c r="W1434" s="74"/>
    </row>
    <row r="1435" spans="1:23" x14ac:dyDescent="0.25">
      <c r="A1435" s="81">
        <v>45311</v>
      </c>
      <c r="B1435" s="6" t="s">
        <v>2710</v>
      </c>
      <c r="C1435" s="100" t="s">
        <v>5596</v>
      </c>
      <c r="D1435" s="21" t="s">
        <v>4555</v>
      </c>
      <c r="E1435" s="23" t="s">
        <v>552</v>
      </c>
      <c r="F1435" s="27" t="str">
        <f>IF(E1435="","",INDEX(DM_HANG_HOA!B:B,MATCH(E1435,DM_HANG_HOA!A:A,0)))</f>
        <v>Nối bọc  IPC 35-95, Vỏ cách điện dầy 1-3mm,  16 - 35 / 16 - 95, 1 boulon M8 nhựa</v>
      </c>
      <c r="G1435" s="26" t="s">
        <v>5245</v>
      </c>
      <c r="H1435" s="27" t="str">
        <f>IF(G1435="","",INDEX(DM_DOI_TUONG!C:C,MATCH(G1435,DM_DOI_TUONG!B:B,0)))</f>
        <v>Công Ty TNHH Sản Xuất Thương Mại  Điện Sài Gòn TTL</v>
      </c>
      <c r="I1435" s="69" t="str">
        <f>IFERROR(INDEX(DM_NGHIEP_VU!D:D,MATCH(J1435&amp;K1435,DM_NGHIEP_VU!G:G,0)),"")</f>
        <v>Xuất kho - xuất bán ghi nhận doanh thu</v>
      </c>
      <c r="J1435" s="29" t="s">
        <v>4492</v>
      </c>
      <c r="K1435" s="29" t="s">
        <v>4977</v>
      </c>
      <c r="L1435" s="26">
        <v>112</v>
      </c>
      <c r="M1435" s="26" t="s">
        <v>4547</v>
      </c>
      <c r="N1435" s="26">
        <v>32600</v>
      </c>
      <c r="O1435" s="7">
        <f t="shared" si="66"/>
        <v>3651200</v>
      </c>
      <c r="P1435" s="52">
        <v>0.08</v>
      </c>
      <c r="Q1435" s="7">
        <f t="shared" si="67"/>
        <v>292096</v>
      </c>
      <c r="R1435" s="7">
        <f t="shared" si="68"/>
        <v>3943296</v>
      </c>
      <c r="S1435" s="23" t="s">
        <v>4736</v>
      </c>
      <c r="T1435" s="23"/>
      <c r="U1435" s="23"/>
      <c r="V1435" s="23"/>
      <c r="W1435" s="74"/>
    </row>
    <row r="1436" spans="1:23" x14ac:dyDescent="0.25">
      <c r="A1436" s="81">
        <v>45311</v>
      </c>
      <c r="B1436" s="6" t="s">
        <v>2710</v>
      </c>
      <c r="C1436" s="100" t="s">
        <v>5596</v>
      </c>
      <c r="D1436" s="21" t="s">
        <v>4555</v>
      </c>
      <c r="E1436" s="23" t="s">
        <v>668</v>
      </c>
      <c r="F1436" s="27" t="str">
        <f>IF(E1436="","",INDEX(DM_HANG_HOA!B:B,MATCH(E1436,DM_HANG_HOA!A:A,0)))</f>
        <v>Ống nối MJPT 95 - 95</v>
      </c>
      <c r="G1436" s="26" t="s">
        <v>5245</v>
      </c>
      <c r="H1436" s="27" t="str">
        <f>IF(G1436="","",INDEX(DM_DOI_TUONG!C:C,MATCH(G1436,DM_DOI_TUONG!B:B,0)))</f>
        <v>Công Ty TNHH Sản Xuất Thương Mại  Điện Sài Gòn TTL</v>
      </c>
      <c r="I1436" s="69" t="str">
        <f>IFERROR(INDEX(DM_NGHIEP_VU!D:D,MATCH(J1436&amp;K1436,DM_NGHIEP_VU!G:G,0)),"")</f>
        <v>Xuất kho - xuất bán ghi nhận doanh thu</v>
      </c>
      <c r="J1436" s="29" t="s">
        <v>4492</v>
      </c>
      <c r="K1436" s="29" t="s">
        <v>4977</v>
      </c>
      <c r="L1436" s="26">
        <v>20</v>
      </c>
      <c r="M1436" s="26" t="s">
        <v>4547</v>
      </c>
      <c r="N1436" s="26">
        <v>21000</v>
      </c>
      <c r="O1436" s="7">
        <f t="shared" si="66"/>
        <v>420000</v>
      </c>
      <c r="P1436" s="52">
        <v>0.08</v>
      </c>
      <c r="Q1436" s="7">
        <f t="shared" si="67"/>
        <v>33600</v>
      </c>
      <c r="R1436" s="7">
        <f t="shared" si="68"/>
        <v>453600</v>
      </c>
      <c r="S1436" s="23" t="s">
        <v>4736</v>
      </c>
      <c r="T1436" s="23"/>
      <c r="U1436" s="23"/>
      <c r="V1436" s="23"/>
      <c r="W1436" s="74"/>
    </row>
    <row r="1437" spans="1:23" x14ac:dyDescent="0.25">
      <c r="A1437" s="81">
        <v>45311</v>
      </c>
      <c r="B1437" s="6" t="s">
        <v>2710</v>
      </c>
      <c r="C1437" s="100" t="s">
        <v>5597</v>
      </c>
      <c r="D1437" s="21" t="s">
        <v>4555</v>
      </c>
      <c r="E1437" s="23" t="s">
        <v>110</v>
      </c>
      <c r="F1437" s="27" t="str">
        <f>IF(E1437="","",INDEX(DM_HANG_HOA!B:B,MATCH(E1437,DM_HANG_HOA!A:A,0)))</f>
        <v>DS 1 pha 630A - 24Kv-150 KV BIL, OD, polymer</v>
      </c>
      <c r="G1437" s="26" t="s">
        <v>5274</v>
      </c>
      <c r="H1437" s="27" t="str">
        <f>IF(G1437="","",INDEX(DM_DOI_TUONG!C:C,MATCH(G1437,DM_DOI_TUONG!B:B,0)))</f>
        <v>Khách xây lắp khu vực TP.HCM</v>
      </c>
      <c r="I1437" s="69" t="str">
        <f>IFERROR(INDEX(DM_NGHIEP_VU!D:D,MATCH(J1437&amp;K1437,DM_NGHIEP_VU!G:G,0)),"")</f>
        <v>Xuất kho - xuất bán ghi nhận doanh thu</v>
      </c>
      <c r="J1437" s="29" t="s">
        <v>4492</v>
      </c>
      <c r="K1437" s="29" t="s">
        <v>4977</v>
      </c>
      <c r="L1437" s="26">
        <v>3</v>
      </c>
      <c r="M1437" s="26" t="s">
        <v>4547</v>
      </c>
      <c r="N1437" s="26">
        <v>2389800</v>
      </c>
      <c r="O1437" s="7">
        <f t="shared" si="66"/>
        <v>7169400</v>
      </c>
      <c r="P1437" s="52">
        <v>0.08</v>
      </c>
      <c r="Q1437" s="7">
        <f t="shared" si="67"/>
        <v>573552</v>
      </c>
      <c r="R1437" s="7">
        <f t="shared" si="68"/>
        <v>7742952</v>
      </c>
      <c r="S1437" s="23" t="s">
        <v>4737</v>
      </c>
      <c r="T1437" s="23"/>
      <c r="U1437" s="23"/>
      <c r="V1437" s="23"/>
      <c r="W1437" s="74"/>
    </row>
    <row r="1438" spans="1:23" x14ac:dyDescent="0.25">
      <c r="A1438" s="81">
        <v>45311</v>
      </c>
      <c r="B1438" s="6" t="s">
        <v>2710</v>
      </c>
      <c r="C1438" s="100" t="s">
        <v>5598</v>
      </c>
      <c r="D1438" s="21" t="s">
        <v>4555</v>
      </c>
      <c r="E1438" s="23" t="s">
        <v>808</v>
      </c>
      <c r="F1438" s="27" t="str">
        <f>IF(E1438="","",INDEX(DM_HANG_HOA!B:B,MATCH(E1438,DM_HANG_HOA!A:A,0)))</f>
        <v>Hộp 2 điện kế cơ, 1 pha - Compositer (loại nhỏ,boulon vis xi niken)</v>
      </c>
      <c r="G1438" s="26" t="s">
        <v>5245</v>
      </c>
      <c r="H1438" s="27" t="str">
        <f>IF(G1438="","",INDEX(DM_DOI_TUONG!C:C,MATCH(G1438,DM_DOI_TUONG!B:B,0)))</f>
        <v>Công Ty TNHH Sản Xuất Thương Mại  Điện Sài Gòn TTL</v>
      </c>
      <c r="I1438" s="69" t="str">
        <f>IFERROR(INDEX(DM_NGHIEP_VU!D:D,MATCH(J1438&amp;K1438,DM_NGHIEP_VU!G:G,0)),"")</f>
        <v>Xuất kho - xuất bán ghi nhận doanh thu</v>
      </c>
      <c r="J1438" s="29" t="s">
        <v>4492</v>
      </c>
      <c r="K1438" s="29" t="s">
        <v>4977</v>
      </c>
      <c r="L1438" s="26">
        <v>30</v>
      </c>
      <c r="M1438" s="26" t="s">
        <v>4547</v>
      </c>
      <c r="N1438" s="26">
        <v>279300</v>
      </c>
      <c r="O1438" s="7">
        <f t="shared" si="66"/>
        <v>8379000</v>
      </c>
      <c r="P1438" s="52">
        <v>0.08</v>
      </c>
      <c r="Q1438" s="7">
        <f t="shared" si="67"/>
        <v>670320</v>
      </c>
      <c r="R1438" s="7">
        <f t="shared" si="68"/>
        <v>9049320</v>
      </c>
      <c r="S1438" s="23" t="s">
        <v>4738</v>
      </c>
      <c r="T1438" s="23"/>
      <c r="U1438" s="23"/>
      <c r="V1438" s="23"/>
      <c r="W1438" s="74"/>
    </row>
    <row r="1439" spans="1:23" x14ac:dyDescent="0.25">
      <c r="A1439" s="81">
        <v>45311</v>
      </c>
      <c r="B1439" s="6" t="s">
        <v>2710</v>
      </c>
      <c r="C1439" s="100" t="s">
        <v>5598</v>
      </c>
      <c r="D1439" s="21" t="s">
        <v>4555</v>
      </c>
      <c r="E1439" s="23" t="s">
        <v>878</v>
      </c>
      <c r="F1439" s="27" t="str">
        <f>IF(E1439="","",INDEX(DM_HANG_HOA!B:B,MATCH(E1439,DM_HANG_HOA!A:A,0)))</f>
        <v>Phụ kiện treo hộp 2-4 công tơ 1 pha, 1 công tơ 3 pha lên trụ</v>
      </c>
      <c r="G1439" s="26" t="s">
        <v>5245</v>
      </c>
      <c r="H1439" s="27" t="str">
        <f>IF(G1439="","",INDEX(DM_DOI_TUONG!C:C,MATCH(G1439,DM_DOI_TUONG!B:B,0)))</f>
        <v>Công Ty TNHH Sản Xuất Thương Mại  Điện Sài Gòn TTL</v>
      </c>
      <c r="I1439" s="69" t="str">
        <f>IFERROR(INDEX(DM_NGHIEP_VU!D:D,MATCH(J1439&amp;K1439,DM_NGHIEP_VU!G:G,0)),"")</f>
        <v>Xuất kho - xuất bán ghi nhận doanh thu</v>
      </c>
      <c r="J1439" s="29" t="s">
        <v>4492</v>
      </c>
      <c r="K1439" s="29" t="s">
        <v>4977</v>
      </c>
      <c r="L1439" s="26">
        <v>30</v>
      </c>
      <c r="M1439" s="26" t="s">
        <v>4547</v>
      </c>
      <c r="N1439" s="26">
        <v>24600</v>
      </c>
      <c r="O1439" s="7">
        <f t="shared" si="66"/>
        <v>738000</v>
      </c>
      <c r="P1439" s="52">
        <v>0.08</v>
      </c>
      <c r="Q1439" s="7">
        <f t="shared" si="67"/>
        <v>59040</v>
      </c>
      <c r="R1439" s="7">
        <f t="shared" si="68"/>
        <v>797040</v>
      </c>
      <c r="S1439" s="23" t="s">
        <v>4738</v>
      </c>
      <c r="T1439" s="23"/>
      <c r="U1439" s="23"/>
      <c r="V1439" s="23"/>
      <c r="W1439" s="74"/>
    </row>
    <row r="1440" spans="1:23" x14ac:dyDescent="0.25">
      <c r="A1440" s="81">
        <v>45311</v>
      </c>
      <c r="B1440" s="6" t="s">
        <v>2710</v>
      </c>
      <c r="C1440" s="100" t="s">
        <v>5598</v>
      </c>
      <c r="D1440" s="21" t="s">
        <v>4555</v>
      </c>
      <c r="E1440" s="23" t="s">
        <v>863</v>
      </c>
      <c r="F1440" s="27" t="str">
        <f>IF(E1440="","",INDEX(DM_HANG_HOA!B:B,MATCH(E1440,DM_HANG_HOA!A:A,0)))</f>
        <v>Hộp 4 điện kế cơ, 1 pha - Compositer (loại nhỏ, boulon vis xi niken), 2 cửa thao tác</v>
      </c>
      <c r="G1440" s="26" t="s">
        <v>5245</v>
      </c>
      <c r="H1440" s="27" t="str">
        <f>IF(G1440="","",INDEX(DM_DOI_TUONG!C:C,MATCH(G1440,DM_DOI_TUONG!B:B,0)))</f>
        <v>Công Ty TNHH Sản Xuất Thương Mại  Điện Sài Gòn TTL</v>
      </c>
      <c r="I1440" s="69" t="str">
        <f>IFERROR(INDEX(DM_NGHIEP_VU!D:D,MATCH(J1440&amp;K1440,DM_NGHIEP_VU!G:G,0)),"")</f>
        <v>Xuất kho - xuất bán ghi nhận doanh thu</v>
      </c>
      <c r="J1440" s="29" t="s">
        <v>4492</v>
      </c>
      <c r="K1440" s="29" t="s">
        <v>4977</v>
      </c>
      <c r="L1440" s="26">
        <v>8</v>
      </c>
      <c r="M1440" s="26" t="s">
        <v>4547</v>
      </c>
      <c r="N1440" s="26">
        <v>421400</v>
      </c>
      <c r="O1440" s="7">
        <f t="shared" si="66"/>
        <v>3371200</v>
      </c>
      <c r="P1440" s="52">
        <v>0.08</v>
      </c>
      <c r="Q1440" s="7">
        <f t="shared" si="67"/>
        <v>269696</v>
      </c>
      <c r="R1440" s="7">
        <f t="shared" si="68"/>
        <v>3640896</v>
      </c>
      <c r="S1440" s="23" t="s">
        <v>4738</v>
      </c>
      <c r="T1440" s="23"/>
      <c r="U1440" s="23"/>
      <c r="V1440" s="23"/>
      <c r="W1440" s="74"/>
    </row>
    <row r="1441" spans="1:23" x14ac:dyDescent="0.25">
      <c r="A1441" s="81">
        <v>45311</v>
      </c>
      <c r="B1441" s="6" t="s">
        <v>2710</v>
      </c>
      <c r="C1441" s="100" t="s">
        <v>5598</v>
      </c>
      <c r="D1441" s="21" t="s">
        <v>4555</v>
      </c>
      <c r="E1441" s="23" t="s">
        <v>878</v>
      </c>
      <c r="F1441" s="27" t="str">
        <f>IF(E1441="","",INDEX(DM_HANG_HOA!B:B,MATCH(E1441,DM_HANG_HOA!A:A,0)))</f>
        <v>Phụ kiện treo hộp 2-4 công tơ 1 pha, 1 công tơ 3 pha lên trụ</v>
      </c>
      <c r="G1441" s="26" t="s">
        <v>5245</v>
      </c>
      <c r="H1441" s="27" t="str">
        <f>IF(G1441="","",INDEX(DM_DOI_TUONG!C:C,MATCH(G1441,DM_DOI_TUONG!B:B,0)))</f>
        <v>Công Ty TNHH Sản Xuất Thương Mại  Điện Sài Gòn TTL</v>
      </c>
      <c r="I1441" s="69" t="str">
        <f>IFERROR(INDEX(DM_NGHIEP_VU!D:D,MATCH(J1441&amp;K1441,DM_NGHIEP_VU!G:G,0)),"")</f>
        <v>Xuất kho - xuất bán ghi nhận doanh thu</v>
      </c>
      <c r="J1441" s="29" t="s">
        <v>4492</v>
      </c>
      <c r="K1441" s="29" t="s">
        <v>4977</v>
      </c>
      <c r="L1441" s="26">
        <v>8</v>
      </c>
      <c r="M1441" s="26" t="s">
        <v>4547</v>
      </c>
      <c r="N1441" s="26">
        <v>24600</v>
      </c>
      <c r="O1441" s="7">
        <f t="shared" si="66"/>
        <v>196800</v>
      </c>
      <c r="P1441" s="52">
        <v>0.08</v>
      </c>
      <c r="Q1441" s="7">
        <f t="shared" si="67"/>
        <v>15744</v>
      </c>
      <c r="R1441" s="7">
        <f t="shared" si="68"/>
        <v>212544</v>
      </c>
      <c r="S1441" s="23" t="s">
        <v>4738</v>
      </c>
      <c r="T1441" s="23"/>
      <c r="U1441" s="23"/>
      <c r="V1441" s="23"/>
      <c r="W1441" s="74"/>
    </row>
    <row r="1442" spans="1:23" x14ac:dyDescent="0.25">
      <c r="A1442" s="81">
        <v>45311</v>
      </c>
      <c r="B1442" s="6" t="s">
        <v>2710</v>
      </c>
      <c r="C1442" s="100" t="s">
        <v>5598</v>
      </c>
      <c r="D1442" s="21" t="s">
        <v>4555</v>
      </c>
      <c r="E1442" s="23" t="s">
        <v>3280</v>
      </c>
      <c r="F1442" s="27" t="str">
        <f>IF(E1442="","",INDEX(DM_HANG_HOA!B:B,MATCH(E1442,DM_HANG_HOA!A:A,0)))</f>
        <v>Hộp 6 điện kế cơ, 1 pha - Compositer (boulon vis xi niken), 2 cửa thao tác</v>
      </c>
      <c r="G1442" s="26" t="s">
        <v>5245</v>
      </c>
      <c r="H1442" s="27" t="str">
        <f>IF(G1442="","",INDEX(DM_DOI_TUONG!C:C,MATCH(G1442,DM_DOI_TUONG!B:B,0)))</f>
        <v>Công Ty TNHH Sản Xuất Thương Mại  Điện Sài Gòn TTL</v>
      </c>
      <c r="I1442" s="69" t="str">
        <f>IFERROR(INDEX(DM_NGHIEP_VU!D:D,MATCH(J1442&amp;K1442,DM_NGHIEP_VU!G:G,0)),"")</f>
        <v>Xuất kho - xuất bán ghi nhận doanh thu</v>
      </c>
      <c r="J1442" s="29" t="s">
        <v>4492</v>
      </c>
      <c r="K1442" s="29" t="s">
        <v>4977</v>
      </c>
      <c r="L1442" s="26">
        <v>15</v>
      </c>
      <c r="M1442" s="26" t="s">
        <v>4547</v>
      </c>
      <c r="N1442" s="26">
        <v>596800</v>
      </c>
      <c r="O1442" s="7">
        <f t="shared" si="66"/>
        <v>8952000</v>
      </c>
      <c r="P1442" s="52">
        <v>0.08</v>
      </c>
      <c r="Q1442" s="7">
        <f t="shared" si="67"/>
        <v>716160</v>
      </c>
      <c r="R1442" s="7">
        <f t="shared" si="68"/>
        <v>9668160</v>
      </c>
      <c r="S1442" s="23" t="s">
        <v>4738</v>
      </c>
      <c r="T1442" s="23"/>
      <c r="U1442" s="23"/>
      <c r="V1442" s="23"/>
      <c r="W1442" s="74"/>
    </row>
    <row r="1443" spans="1:23" x14ac:dyDescent="0.25">
      <c r="A1443" s="81">
        <v>45311</v>
      </c>
      <c r="B1443" s="6" t="s">
        <v>2710</v>
      </c>
      <c r="C1443" s="100" t="s">
        <v>5598</v>
      </c>
      <c r="D1443" s="21" t="s">
        <v>4555</v>
      </c>
      <c r="E1443" s="23" t="s">
        <v>882</v>
      </c>
      <c r="F1443" s="27" t="str">
        <f>IF(E1443="","",INDEX(DM_HANG_HOA!B:B,MATCH(E1443,DM_HANG_HOA!A:A,0)))</f>
        <v>Phụ kiện treo hộp 6 công tơ 1 pha lên trụ</v>
      </c>
      <c r="G1443" s="26" t="s">
        <v>5245</v>
      </c>
      <c r="H1443" s="27" t="str">
        <f>IF(G1443="","",INDEX(DM_DOI_TUONG!C:C,MATCH(G1443,DM_DOI_TUONG!B:B,0)))</f>
        <v>Công Ty TNHH Sản Xuất Thương Mại  Điện Sài Gòn TTL</v>
      </c>
      <c r="I1443" s="69" t="str">
        <f>IFERROR(INDEX(DM_NGHIEP_VU!D:D,MATCH(J1443&amp;K1443,DM_NGHIEP_VU!G:G,0)),"")</f>
        <v>Xuất kho - xuất bán ghi nhận doanh thu</v>
      </c>
      <c r="J1443" s="29" t="s">
        <v>4492</v>
      </c>
      <c r="K1443" s="29" t="s">
        <v>4977</v>
      </c>
      <c r="L1443" s="26">
        <v>15</v>
      </c>
      <c r="M1443" s="26" t="s">
        <v>4547</v>
      </c>
      <c r="N1443" s="26">
        <v>25700</v>
      </c>
      <c r="O1443" s="7">
        <f t="shared" si="66"/>
        <v>385500</v>
      </c>
      <c r="P1443" s="52">
        <v>0.08</v>
      </c>
      <c r="Q1443" s="7">
        <f t="shared" si="67"/>
        <v>30840</v>
      </c>
      <c r="R1443" s="7">
        <f t="shared" si="68"/>
        <v>416340</v>
      </c>
      <c r="S1443" s="23" t="s">
        <v>4738</v>
      </c>
      <c r="T1443" s="23"/>
      <c r="U1443" s="23"/>
      <c r="V1443" s="23"/>
      <c r="W1443" s="74"/>
    </row>
    <row r="1444" spans="1:23" x14ac:dyDescent="0.25">
      <c r="A1444" s="81">
        <v>45311</v>
      </c>
      <c r="B1444" s="6" t="s">
        <v>2710</v>
      </c>
      <c r="C1444" s="100" t="s">
        <v>5599</v>
      </c>
      <c r="D1444" s="21" t="s">
        <v>4555</v>
      </c>
      <c r="E1444" s="23" t="s">
        <v>890</v>
      </c>
      <c r="F1444" s="27" t="str">
        <f>IF(E1444="","",INDEX(DM_HANG_HOA!B:B,MATCH(E1444,DM_HANG_HOA!A:A,0)))</f>
        <v>Bass M treo hộp 2-4 công tơ 1 pha - 1 công tơ 3 pha.</v>
      </c>
      <c r="G1444" s="26" t="s">
        <v>5245</v>
      </c>
      <c r="H1444" s="27" t="str">
        <f>IF(G1444="","",INDEX(DM_DOI_TUONG!C:C,MATCH(G1444,DM_DOI_TUONG!B:B,0)))</f>
        <v>Công Ty TNHH Sản Xuất Thương Mại  Điện Sài Gòn TTL</v>
      </c>
      <c r="I1444" s="69" t="str">
        <f>IFERROR(INDEX(DM_NGHIEP_VU!D:D,MATCH(J1444&amp;K1444,DM_NGHIEP_VU!G:G,0)),"")</f>
        <v>Xuất kho - xuất bán ghi nhận doanh thu</v>
      </c>
      <c r="J1444" s="29" t="s">
        <v>4492</v>
      </c>
      <c r="K1444" s="29" t="s">
        <v>4977</v>
      </c>
      <c r="L1444" s="26">
        <v>61</v>
      </c>
      <c r="M1444" s="26" t="s">
        <v>4547</v>
      </c>
      <c r="N1444" s="26">
        <v>6200</v>
      </c>
      <c r="O1444" s="7">
        <f t="shared" si="66"/>
        <v>378200</v>
      </c>
      <c r="P1444" s="52">
        <v>0.1</v>
      </c>
      <c r="Q1444" s="7">
        <f t="shared" si="67"/>
        <v>37820</v>
      </c>
      <c r="R1444" s="7">
        <f t="shared" si="68"/>
        <v>416020</v>
      </c>
      <c r="S1444" s="23" t="s">
        <v>4739</v>
      </c>
      <c r="T1444" s="23"/>
      <c r="U1444" s="23"/>
      <c r="V1444" s="23"/>
      <c r="W1444" s="74"/>
    </row>
    <row r="1445" spans="1:23" x14ac:dyDescent="0.25">
      <c r="A1445" s="81">
        <v>45311</v>
      </c>
      <c r="B1445" s="6" t="s">
        <v>2710</v>
      </c>
      <c r="C1445" s="100" t="s">
        <v>5599</v>
      </c>
      <c r="D1445" s="21" t="s">
        <v>4555</v>
      </c>
      <c r="E1445" s="23" t="s">
        <v>894</v>
      </c>
      <c r="F1445" s="27" t="str">
        <f>IF(E1445="","",INDEX(DM_HANG_HOA!B:B,MATCH(E1445,DM_HANG_HOA!A:A,0)))</f>
        <v>Khóa đai A200</v>
      </c>
      <c r="G1445" s="26" t="s">
        <v>5245</v>
      </c>
      <c r="H1445" s="27" t="str">
        <f>IF(G1445="","",INDEX(DM_DOI_TUONG!C:C,MATCH(G1445,DM_DOI_TUONG!B:B,0)))</f>
        <v>Công Ty TNHH Sản Xuất Thương Mại  Điện Sài Gòn TTL</v>
      </c>
      <c r="I1445" s="69" t="str">
        <f>IFERROR(INDEX(DM_NGHIEP_VU!D:D,MATCH(J1445&amp;K1445,DM_NGHIEP_VU!G:G,0)),"")</f>
        <v>Xuất kho - xuất bán ghi nhận doanh thu</v>
      </c>
      <c r="J1445" s="29" t="s">
        <v>4492</v>
      </c>
      <c r="K1445" s="29" t="s">
        <v>4977</v>
      </c>
      <c r="L1445" s="26">
        <v>500</v>
      </c>
      <c r="M1445" s="26" t="s">
        <v>4547</v>
      </c>
      <c r="N1445" s="26">
        <v>1400</v>
      </c>
      <c r="O1445" s="7">
        <f t="shared" ref="O1445:O1508" si="69">+L1445*N1445</f>
        <v>700000</v>
      </c>
      <c r="P1445" s="52">
        <v>0.1</v>
      </c>
      <c r="Q1445" s="7">
        <f t="shared" ref="Q1445:Q1508" si="70">+O1445*P1445</f>
        <v>70000</v>
      </c>
      <c r="R1445" s="7">
        <f t="shared" ref="R1445:R1508" si="71">+O1445+Q1445</f>
        <v>770000</v>
      </c>
      <c r="S1445" s="23" t="s">
        <v>4739</v>
      </c>
      <c r="T1445" s="23"/>
      <c r="U1445" s="23"/>
      <c r="V1445" s="23"/>
      <c r="W1445" s="74"/>
    </row>
    <row r="1446" spans="1:23" x14ac:dyDescent="0.25">
      <c r="A1446" s="81">
        <v>45311</v>
      </c>
      <c r="B1446" s="6" t="s">
        <v>2710</v>
      </c>
      <c r="C1446" s="100" t="s">
        <v>5599</v>
      </c>
      <c r="D1446" s="21" t="s">
        <v>4555</v>
      </c>
      <c r="E1446" s="23" t="s">
        <v>904</v>
      </c>
      <c r="F1446" s="27" t="str">
        <f>IF(E1446="","",INDEX(DM_HANG_HOA!B:B,MATCH(E1446,DM_HANG_HOA!A:A,0)))</f>
        <v>Dây đai inox 20 x 0.4mm, 50 mét</v>
      </c>
      <c r="G1446" s="26" t="s">
        <v>5245</v>
      </c>
      <c r="H1446" s="27" t="str">
        <f>IF(G1446="","",INDEX(DM_DOI_TUONG!C:C,MATCH(G1446,DM_DOI_TUONG!B:B,0)))</f>
        <v>Công Ty TNHH Sản Xuất Thương Mại  Điện Sài Gòn TTL</v>
      </c>
      <c r="I1446" s="69" t="str">
        <f>IFERROR(INDEX(DM_NGHIEP_VU!D:D,MATCH(J1446&amp;K1446,DM_NGHIEP_VU!G:G,0)),"")</f>
        <v>Xuất kho - xuất bán ghi nhận doanh thu</v>
      </c>
      <c r="J1446" s="29" t="s">
        <v>4492</v>
      </c>
      <c r="K1446" s="29" t="s">
        <v>4977</v>
      </c>
      <c r="L1446" s="26">
        <v>5</v>
      </c>
      <c r="M1446" s="26" t="s">
        <v>4547</v>
      </c>
      <c r="N1446" s="26">
        <v>298100</v>
      </c>
      <c r="O1446" s="7">
        <f t="shared" si="69"/>
        <v>1490500</v>
      </c>
      <c r="P1446" s="52">
        <v>0.1</v>
      </c>
      <c r="Q1446" s="7">
        <f t="shared" si="70"/>
        <v>149050</v>
      </c>
      <c r="R1446" s="7">
        <f t="shared" si="71"/>
        <v>1639550</v>
      </c>
      <c r="S1446" s="23" t="s">
        <v>4739</v>
      </c>
      <c r="T1446" s="23"/>
      <c r="U1446" s="23"/>
      <c r="V1446" s="23"/>
      <c r="W1446" s="74"/>
    </row>
    <row r="1447" spans="1:23" x14ac:dyDescent="0.25">
      <c r="A1447" s="81">
        <v>45311</v>
      </c>
      <c r="B1447" s="6" t="s">
        <v>2710</v>
      </c>
      <c r="C1447" s="100" t="s">
        <v>5600</v>
      </c>
      <c r="D1447" s="21" t="s">
        <v>4555</v>
      </c>
      <c r="E1447" s="23" t="s">
        <v>894</v>
      </c>
      <c r="F1447" s="27" t="str">
        <f>IF(E1447="","",INDEX(DM_HANG_HOA!B:B,MATCH(E1447,DM_HANG_HOA!A:A,0)))</f>
        <v>Khóa đai A200</v>
      </c>
      <c r="G1447" s="26" t="s">
        <v>5245</v>
      </c>
      <c r="H1447" s="27" t="str">
        <f>IF(G1447="","",INDEX(DM_DOI_TUONG!C:C,MATCH(G1447,DM_DOI_TUONG!B:B,0)))</f>
        <v>Công Ty TNHH Sản Xuất Thương Mại  Điện Sài Gòn TTL</v>
      </c>
      <c r="I1447" s="69" t="str">
        <f>IFERROR(INDEX(DM_NGHIEP_VU!D:D,MATCH(J1447&amp;K1447,DM_NGHIEP_VU!G:G,0)),"")</f>
        <v>Xuất kho - xuất bán ghi nhận doanh thu</v>
      </c>
      <c r="J1447" s="29" t="s">
        <v>4492</v>
      </c>
      <c r="K1447" s="29" t="s">
        <v>4977</v>
      </c>
      <c r="L1447" s="26">
        <v>25</v>
      </c>
      <c r="M1447" s="26" t="s">
        <v>4547</v>
      </c>
      <c r="N1447" s="26">
        <v>1400</v>
      </c>
      <c r="O1447" s="7">
        <f t="shared" si="69"/>
        <v>35000</v>
      </c>
      <c r="P1447" s="52">
        <v>0.1</v>
      </c>
      <c r="Q1447" s="7">
        <f t="shared" si="70"/>
        <v>3500</v>
      </c>
      <c r="R1447" s="7">
        <f t="shared" si="71"/>
        <v>38500</v>
      </c>
      <c r="S1447" s="23" t="s">
        <v>4740</v>
      </c>
      <c r="T1447" s="23"/>
      <c r="U1447" s="23"/>
      <c r="V1447" s="23"/>
      <c r="W1447" s="74"/>
    </row>
    <row r="1448" spans="1:23" x14ac:dyDescent="0.25">
      <c r="A1448" s="81">
        <v>45311</v>
      </c>
      <c r="B1448" s="6" t="s">
        <v>2710</v>
      </c>
      <c r="C1448" s="100" t="s">
        <v>5600</v>
      </c>
      <c r="D1448" s="21" t="s">
        <v>4555</v>
      </c>
      <c r="E1448" s="23" t="s">
        <v>904</v>
      </c>
      <c r="F1448" s="27" t="str">
        <f>IF(E1448="","",INDEX(DM_HANG_HOA!B:B,MATCH(E1448,DM_HANG_HOA!A:A,0)))</f>
        <v>Dây đai inox 20 x 0.4mm, 50 mét</v>
      </c>
      <c r="G1448" s="26" t="s">
        <v>5245</v>
      </c>
      <c r="H1448" s="27" t="str">
        <f>IF(G1448="","",INDEX(DM_DOI_TUONG!C:C,MATCH(G1448,DM_DOI_TUONG!B:B,0)))</f>
        <v>Công Ty TNHH Sản Xuất Thương Mại  Điện Sài Gòn TTL</v>
      </c>
      <c r="I1448" s="69" t="str">
        <f>IFERROR(INDEX(DM_NGHIEP_VU!D:D,MATCH(J1448&amp;K1448,DM_NGHIEP_VU!G:G,0)),"")</f>
        <v>Xuất kho - xuất bán ghi nhận doanh thu</v>
      </c>
      <c r="J1448" s="29" t="s">
        <v>4492</v>
      </c>
      <c r="K1448" s="29" t="s">
        <v>4977</v>
      </c>
      <c r="L1448" s="26">
        <v>4</v>
      </c>
      <c r="M1448" s="26" t="s">
        <v>4547</v>
      </c>
      <c r="N1448" s="26">
        <v>298100</v>
      </c>
      <c r="O1448" s="7">
        <f t="shared" si="69"/>
        <v>1192400</v>
      </c>
      <c r="P1448" s="52">
        <v>0.1</v>
      </c>
      <c r="Q1448" s="7">
        <f t="shared" si="70"/>
        <v>119240</v>
      </c>
      <c r="R1448" s="7">
        <f t="shared" si="71"/>
        <v>1311640</v>
      </c>
      <c r="S1448" s="23" t="s">
        <v>4740</v>
      </c>
      <c r="T1448" s="23"/>
      <c r="U1448" s="23"/>
      <c r="V1448" s="23"/>
      <c r="W1448" s="74"/>
    </row>
    <row r="1449" spans="1:23" x14ac:dyDescent="0.25">
      <c r="A1449" s="81">
        <v>45311</v>
      </c>
      <c r="B1449" s="6" t="s">
        <v>2710</v>
      </c>
      <c r="C1449" s="100" t="s">
        <v>5600</v>
      </c>
      <c r="D1449" s="21" t="s">
        <v>4555</v>
      </c>
      <c r="E1449" s="23" t="s">
        <v>1229</v>
      </c>
      <c r="F1449" s="27" t="str">
        <f>IF(E1449="","",INDEX(DM_HANG_HOA!B:B,MATCH(E1449,DM_HANG_HOA!A:A,0)))</f>
        <v>Nối ép đồng nhôm WR-929</v>
      </c>
      <c r="G1449" s="26" t="s">
        <v>5245</v>
      </c>
      <c r="H1449" s="27" t="str">
        <f>IF(G1449="","",INDEX(DM_DOI_TUONG!C:C,MATCH(G1449,DM_DOI_TUONG!B:B,0)))</f>
        <v>Công Ty TNHH Sản Xuất Thương Mại  Điện Sài Gòn TTL</v>
      </c>
      <c r="I1449" s="69" t="str">
        <f>IFERROR(INDEX(DM_NGHIEP_VU!D:D,MATCH(J1449&amp;K1449,DM_NGHIEP_VU!G:G,0)),"")</f>
        <v>Xuất kho - xuất bán ghi nhận doanh thu</v>
      </c>
      <c r="J1449" s="29" t="s">
        <v>4492</v>
      </c>
      <c r="K1449" s="29" t="s">
        <v>4977</v>
      </c>
      <c r="L1449" s="26">
        <v>30</v>
      </c>
      <c r="M1449" s="26" t="s">
        <v>4547</v>
      </c>
      <c r="N1449" s="26">
        <v>44000</v>
      </c>
      <c r="O1449" s="7">
        <f t="shared" si="69"/>
        <v>1320000</v>
      </c>
      <c r="P1449" s="52">
        <v>0.1</v>
      </c>
      <c r="Q1449" s="7">
        <f t="shared" si="70"/>
        <v>132000</v>
      </c>
      <c r="R1449" s="7">
        <f t="shared" si="71"/>
        <v>1452000</v>
      </c>
      <c r="S1449" s="23" t="s">
        <v>4740</v>
      </c>
      <c r="T1449" s="23"/>
      <c r="U1449" s="23"/>
      <c r="V1449" s="23"/>
      <c r="W1449" s="74"/>
    </row>
    <row r="1450" spans="1:23" x14ac:dyDescent="0.25">
      <c r="A1450" s="81">
        <v>45313</v>
      </c>
      <c r="B1450" s="6" t="s">
        <v>2710</v>
      </c>
      <c r="C1450" s="100" t="s">
        <v>5601</v>
      </c>
      <c r="D1450" s="21" t="s">
        <v>4555</v>
      </c>
      <c r="E1450" s="23" t="s">
        <v>107</v>
      </c>
      <c r="F1450" s="27" t="str">
        <f>IF(E1450="","",INDEX(DM_HANG_HOA!B:B,MATCH(E1450,DM_HANG_HOA!A:A,0)))</f>
        <v>DS 1 pha 630A - 24KV-150 KV BIL, OD, sứ</v>
      </c>
      <c r="G1450" s="26" t="s">
        <v>4507</v>
      </c>
      <c r="H1450" s="27" t="str">
        <f>IF(G1450="","",INDEX(DM_DOI_TUONG!C:C,MATCH(G1450,DM_DOI_TUONG!B:B,0)))</f>
        <v>Điện Lực Long An</v>
      </c>
      <c r="I1450" s="69" t="str">
        <f>IFERROR(INDEX(DM_NGHIEP_VU!D:D,MATCH(J1450&amp;K1450,DM_NGHIEP_VU!G:G,0)),"")</f>
        <v>Xuất kho - xuất bán ghi nhận doanh thu</v>
      </c>
      <c r="J1450" s="29" t="s">
        <v>4492</v>
      </c>
      <c r="K1450" s="29" t="s">
        <v>4977</v>
      </c>
      <c r="L1450" s="26">
        <v>27</v>
      </c>
      <c r="M1450" s="26" t="s">
        <v>4547</v>
      </c>
      <c r="N1450" s="26">
        <v>4017600</v>
      </c>
      <c r="O1450" s="7">
        <f t="shared" si="69"/>
        <v>108475200</v>
      </c>
      <c r="P1450" s="52">
        <v>0.08</v>
      </c>
      <c r="Q1450" s="7">
        <f t="shared" si="70"/>
        <v>8678016</v>
      </c>
      <c r="R1450" s="7">
        <f t="shared" si="71"/>
        <v>117153216</v>
      </c>
      <c r="S1450" s="23" t="s">
        <v>4741</v>
      </c>
      <c r="T1450" s="23"/>
      <c r="U1450" s="23"/>
      <c r="V1450" s="23"/>
      <c r="W1450" s="74"/>
    </row>
    <row r="1451" spans="1:23" x14ac:dyDescent="0.25">
      <c r="A1451" s="81">
        <v>45313</v>
      </c>
      <c r="B1451" s="6" t="s">
        <v>2710</v>
      </c>
      <c r="C1451" s="100" t="s">
        <v>5601</v>
      </c>
      <c r="D1451" s="21" t="s">
        <v>4555</v>
      </c>
      <c r="E1451" s="23" t="s">
        <v>114</v>
      </c>
      <c r="F1451" s="27" t="str">
        <f>IF(E1451="","",INDEX(DM_HANG_HOA!B:B,MATCH(E1451,DM_HANG_HOA!A:A,0)))</f>
        <v xml:space="preserve">Cosse nhôm LTD </v>
      </c>
      <c r="G1451" s="26" t="s">
        <v>4507</v>
      </c>
      <c r="H1451" s="27" t="str">
        <f>IF(G1451="","",INDEX(DM_DOI_TUONG!C:C,MATCH(G1451,DM_DOI_TUONG!B:B,0)))</f>
        <v>Điện Lực Long An</v>
      </c>
      <c r="I1451" s="69" t="str">
        <f>IFERROR(INDEX(DM_NGHIEP_VU!D:D,MATCH(J1451&amp;K1451,DM_NGHIEP_VU!G:G,0)),"")</f>
        <v>Xuất kho - xuất bán ghi nhận doanh thu</v>
      </c>
      <c r="J1451" s="29" t="s">
        <v>4492</v>
      </c>
      <c r="K1451" s="29" t="s">
        <v>4977</v>
      </c>
      <c r="L1451" s="26">
        <v>54</v>
      </c>
      <c r="M1451" s="26" t="s">
        <v>4547</v>
      </c>
      <c r="N1451" s="26">
        <v>0</v>
      </c>
      <c r="O1451" s="7">
        <f t="shared" si="69"/>
        <v>0</v>
      </c>
      <c r="P1451" s="52">
        <v>0.08</v>
      </c>
      <c r="Q1451" s="7">
        <f t="shared" si="70"/>
        <v>0</v>
      </c>
      <c r="R1451" s="7">
        <f t="shared" si="71"/>
        <v>0</v>
      </c>
      <c r="S1451" s="23" t="s">
        <v>4741</v>
      </c>
      <c r="T1451" s="23"/>
      <c r="U1451" s="23"/>
      <c r="V1451" s="23"/>
      <c r="W1451" s="74"/>
    </row>
    <row r="1452" spans="1:23" x14ac:dyDescent="0.25">
      <c r="A1452" s="81">
        <v>45313</v>
      </c>
      <c r="B1452" s="6" t="s">
        <v>2710</v>
      </c>
      <c r="C1452" s="100" t="s">
        <v>5601</v>
      </c>
      <c r="D1452" s="21" t="s">
        <v>4555</v>
      </c>
      <c r="E1452" s="23" t="s">
        <v>117</v>
      </c>
      <c r="F1452" s="27" t="str">
        <f>IF(E1452="","",INDEX(DM_HANG_HOA!B:B,MATCH(E1452,DM_HANG_HOA!A:A,0)))</f>
        <v>Phụ kiện lắp DS 1 pha 24Kv</v>
      </c>
      <c r="G1452" s="26" t="s">
        <v>4507</v>
      </c>
      <c r="H1452" s="27" t="str">
        <f>IF(G1452="","",INDEX(DM_DOI_TUONG!C:C,MATCH(G1452,DM_DOI_TUONG!B:B,0)))</f>
        <v>Điện Lực Long An</v>
      </c>
      <c r="I1452" s="69" t="str">
        <f>IFERROR(INDEX(DM_NGHIEP_VU!D:D,MATCH(J1452&amp;K1452,DM_NGHIEP_VU!G:G,0)),"")</f>
        <v>Xuất kho - xuất bán ghi nhận doanh thu</v>
      </c>
      <c r="J1452" s="29" t="s">
        <v>4492</v>
      </c>
      <c r="K1452" s="29" t="s">
        <v>4977</v>
      </c>
      <c r="L1452" s="26">
        <v>27</v>
      </c>
      <c r="M1452" s="26" t="s">
        <v>4547</v>
      </c>
      <c r="N1452" s="26">
        <v>0</v>
      </c>
      <c r="O1452" s="7">
        <f t="shared" si="69"/>
        <v>0</v>
      </c>
      <c r="P1452" s="52">
        <v>0.08</v>
      </c>
      <c r="Q1452" s="7">
        <f t="shared" si="70"/>
        <v>0</v>
      </c>
      <c r="R1452" s="7">
        <f t="shared" si="71"/>
        <v>0</v>
      </c>
      <c r="S1452" s="23" t="s">
        <v>4741</v>
      </c>
      <c r="T1452" s="23"/>
      <c r="U1452" s="23"/>
      <c r="V1452" s="23"/>
      <c r="W1452" s="74"/>
    </row>
    <row r="1453" spans="1:23" x14ac:dyDescent="0.25">
      <c r="A1453" s="81">
        <v>45313</v>
      </c>
      <c r="B1453" s="6" t="s">
        <v>2710</v>
      </c>
      <c r="C1453" s="100" t="s">
        <v>5601</v>
      </c>
      <c r="D1453" s="21" t="s">
        <v>4555</v>
      </c>
      <c r="E1453" s="23" t="s">
        <v>123</v>
      </c>
      <c r="F1453" s="27" t="str">
        <f>IF(E1453="","",INDEX(DM_HANG_HOA!B:B,MATCH(E1453,DM_HANG_HOA!A:A,0)))</f>
        <v>DS 3P- 630A - 24KV-150 KV BIL Sứ OD, lắp phương đứng trên 1 trụ</v>
      </c>
      <c r="G1453" s="26" t="s">
        <v>4507</v>
      </c>
      <c r="H1453" s="27" t="str">
        <f>IF(G1453="","",INDEX(DM_DOI_TUONG!C:C,MATCH(G1453,DM_DOI_TUONG!B:B,0)))</f>
        <v>Điện Lực Long An</v>
      </c>
      <c r="I1453" s="69" t="str">
        <f>IFERROR(INDEX(DM_NGHIEP_VU!D:D,MATCH(J1453&amp;K1453,DM_NGHIEP_VU!G:G,0)),"")</f>
        <v>Xuất kho - xuất bán ghi nhận doanh thu</v>
      </c>
      <c r="J1453" s="29" t="s">
        <v>4492</v>
      </c>
      <c r="K1453" s="29" t="s">
        <v>4977</v>
      </c>
      <c r="L1453" s="26">
        <v>29</v>
      </c>
      <c r="M1453" s="26" t="s">
        <v>4547</v>
      </c>
      <c r="N1453" s="26">
        <v>13942300</v>
      </c>
      <c r="O1453" s="7">
        <f t="shared" si="69"/>
        <v>404326700</v>
      </c>
      <c r="P1453" s="52">
        <v>0.08</v>
      </c>
      <c r="Q1453" s="7">
        <f t="shared" si="70"/>
        <v>32346136</v>
      </c>
      <c r="R1453" s="7">
        <f t="shared" si="71"/>
        <v>436672836</v>
      </c>
      <c r="S1453" s="23" t="s">
        <v>4741</v>
      </c>
      <c r="T1453" s="23"/>
      <c r="U1453" s="23"/>
      <c r="V1453" s="23"/>
      <c r="W1453" s="74"/>
    </row>
    <row r="1454" spans="1:23" x14ac:dyDescent="0.25">
      <c r="A1454" s="81">
        <v>45313</v>
      </c>
      <c r="B1454" s="6" t="s">
        <v>2710</v>
      </c>
      <c r="C1454" s="100" t="s">
        <v>5601</v>
      </c>
      <c r="D1454" s="21" t="s">
        <v>4555</v>
      </c>
      <c r="E1454" s="23" t="s">
        <v>114</v>
      </c>
      <c r="F1454" s="27" t="str">
        <f>IF(E1454="","",INDEX(DM_HANG_HOA!B:B,MATCH(E1454,DM_HANG_HOA!A:A,0)))</f>
        <v xml:space="preserve">Cosse nhôm LTD </v>
      </c>
      <c r="G1454" s="26" t="s">
        <v>4507</v>
      </c>
      <c r="H1454" s="27" t="str">
        <f>IF(G1454="","",INDEX(DM_DOI_TUONG!C:C,MATCH(G1454,DM_DOI_TUONG!B:B,0)))</f>
        <v>Điện Lực Long An</v>
      </c>
      <c r="I1454" s="69" t="str">
        <f>IFERROR(INDEX(DM_NGHIEP_VU!D:D,MATCH(J1454&amp;K1454,DM_NGHIEP_VU!G:G,0)),"")</f>
        <v>Xuất kho - xuất bán ghi nhận doanh thu</v>
      </c>
      <c r="J1454" s="29" t="s">
        <v>4492</v>
      </c>
      <c r="K1454" s="29" t="s">
        <v>4977</v>
      </c>
      <c r="L1454" s="26">
        <v>174</v>
      </c>
      <c r="M1454" s="26" t="s">
        <v>4547</v>
      </c>
      <c r="N1454" s="26">
        <v>0</v>
      </c>
      <c r="O1454" s="7">
        <f t="shared" si="69"/>
        <v>0</v>
      </c>
      <c r="P1454" s="52">
        <v>0.08</v>
      </c>
      <c r="Q1454" s="7">
        <f t="shared" si="70"/>
        <v>0</v>
      </c>
      <c r="R1454" s="7">
        <f t="shared" si="71"/>
        <v>0</v>
      </c>
      <c r="S1454" s="23" t="s">
        <v>4741</v>
      </c>
      <c r="T1454" s="23"/>
      <c r="U1454" s="23"/>
      <c r="V1454" s="23"/>
      <c r="W1454" s="74"/>
    </row>
    <row r="1455" spans="1:23" x14ac:dyDescent="0.25">
      <c r="A1455" s="81">
        <v>45313</v>
      </c>
      <c r="B1455" s="6" t="s">
        <v>2710</v>
      </c>
      <c r="C1455" s="100" t="s">
        <v>5601</v>
      </c>
      <c r="D1455" s="21" t="s">
        <v>4555</v>
      </c>
      <c r="E1455" s="23" t="s">
        <v>180</v>
      </c>
      <c r="F1455" s="27" t="str">
        <f>IF(E1455="","",INDEX(DM_HANG_HOA!B:B,MATCH(E1455,DM_HANG_HOA!A:A,0)))</f>
        <v>Bộ sào thao tác dao cắt có tải trong dầu 24 kV - 35 kV, dài 8 m</v>
      </c>
      <c r="G1455" s="26" t="s">
        <v>4507</v>
      </c>
      <c r="H1455" s="27" t="str">
        <f>IF(G1455="","",INDEX(DM_DOI_TUONG!C:C,MATCH(G1455,DM_DOI_TUONG!B:B,0)))</f>
        <v>Điện Lực Long An</v>
      </c>
      <c r="I1455" s="69" t="str">
        <f>IFERROR(INDEX(DM_NGHIEP_VU!D:D,MATCH(J1455&amp;K1455,DM_NGHIEP_VU!G:G,0)),"")</f>
        <v>Xuất kho - xuất bán ghi nhận doanh thu</v>
      </c>
      <c r="J1455" s="29" t="s">
        <v>4492</v>
      </c>
      <c r="K1455" s="29" t="s">
        <v>4977</v>
      </c>
      <c r="L1455" s="26">
        <v>29</v>
      </c>
      <c r="M1455" s="26" t="s">
        <v>4547</v>
      </c>
      <c r="N1455" s="26">
        <v>0</v>
      </c>
      <c r="O1455" s="7">
        <f t="shared" si="69"/>
        <v>0</v>
      </c>
      <c r="P1455" s="52">
        <v>0.08</v>
      </c>
      <c r="Q1455" s="7">
        <f t="shared" si="70"/>
        <v>0</v>
      </c>
      <c r="R1455" s="7">
        <f t="shared" si="71"/>
        <v>0</v>
      </c>
      <c r="S1455" s="23" t="s">
        <v>4741</v>
      </c>
      <c r="T1455" s="23"/>
      <c r="U1455" s="23"/>
      <c r="V1455" s="23"/>
      <c r="W1455" s="74"/>
    </row>
    <row r="1456" spans="1:23" x14ac:dyDescent="0.25">
      <c r="A1456" s="81">
        <v>45313</v>
      </c>
      <c r="B1456" s="6" t="s">
        <v>2710</v>
      </c>
      <c r="C1456" s="100" t="s">
        <v>5601</v>
      </c>
      <c r="D1456" s="21" t="s">
        <v>4555</v>
      </c>
      <c r="E1456" s="23" t="s">
        <v>1374</v>
      </c>
      <c r="F1456" s="27" t="str">
        <f>IF(E1456="","",INDEX(DM_HANG_HOA!B:B,MATCH(E1456,DM_HANG_HOA!A:A,0)))</f>
        <v>Cosse ép Cu 50mm2-N dài 64mm chiều dài ép dây 36mm</v>
      </c>
      <c r="G1456" s="26" t="s">
        <v>4507</v>
      </c>
      <c r="H1456" s="27" t="str">
        <f>IF(G1456="","",INDEX(DM_DOI_TUONG!C:C,MATCH(G1456,DM_DOI_TUONG!B:B,0)))</f>
        <v>Điện Lực Long An</v>
      </c>
      <c r="I1456" s="69" t="str">
        <f>IFERROR(INDEX(DM_NGHIEP_VU!D:D,MATCH(J1456&amp;K1456,DM_NGHIEP_VU!G:G,0)),"")</f>
        <v>Xuất kho - xuất bán ghi nhận doanh thu</v>
      </c>
      <c r="J1456" s="29" t="s">
        <v>4492</v>
      </c>
      <c r="K1456" s="29" t="s">
        <v>4977</v>
      </c>
      <c r="L1456" s="26">
        <v>29</v>
      </c>
      <c r="M1456" s="26" t="s">
        <v>4547</v>
      </c>
      <c r="N1456" s="26">
        <v>0</v>
      </c>
      <c r="O1456" s="7">
        <f t="shared" si="69"/>
        <v>0</v>
      </c>
      <c r="P1456" s="52">
        <v>0.08</v>
      </c>
      <c r="Q1456" s="7">
        <f t="shared" si="70"/>
        <v>0</v>
      </c>
      <c r="R1456" s="7">
        <f t="shared" si="71"/>
        <v>0</v>
      </c>
      <c r="S1456" s="23" t="s">
        <v>4741</v>
      </c>
      <c r="T1456" s="23"/>
      <c r="U1456" s="23"/>
      <c r="V1456" s="23"/>
      <c r="W1456" s="74"/>
    </row>
    <row r="1457" spans="1:23" x14ac:dyDescent="0.25">
      <c r="A1457" s="81">
        <v>45313</v>
      </c>
      <c r="B1457" s="6" t="s">
        <v>2710</v>
      </c>
      <c r="C1457" s="100" t="s">
        <v>5601</v>
      </c>
      <c r="D1457" s="21" t="s">
        <v>4555</v>
      </c>
      <c r="E1457" s="23" t="s">
        <v>511</v>
      </c>
      <c r="F1457" s="27" t="str">
        <f>IF(E1457="","",INDEX(DM_HANG_HOA!B:B,MATCH(E1457,DM_HANG_HOA!A:A,0)))</f>
        <v>Boulon 8x40 + tán + londel nhúng kẽm</v>
      </c>
      <c r="G1457" s="26" t="s">
        <v>4507</v>
      </c>
      <c r="H1457" s="27" t="str">
        <f>IF(G1457="","",INDEX(DM_DOI_TUONG!C:C,MATCH(G1457,DM_DOI_TUONG!B:B,0)))</f>
        <v>Điện Lực Long An</v>
      </c>
      <c r="I1457" s="69" t="str">
        <f>IFERROR(INDEX(DM_NGHIEP_VU!D:D,MATCH(J1457&amp;K1457,DM_NGHIEP_VU!G:G,0)),"")</f>
        <v>Xuất kho - xuất bán ghi nhận doanh thu</v>
      </c>
      <c r="J1457" s="29" t="s">
        <v>4492</v>
      </c>
      <c r="K1457" s="29" t="s">
        <v>4977</v>
      </c>
      <c r="L1457" s="26">
        <v>29</v>
      </c>
      <c r="M1457" s="26" t="s">
        <v>4547</v>
      </c>
      <c r="N1457" s="26">
        <v>0</v>
      </c>
      <c r="O1457" s="7">
        <f t="shared" si="69"/>
        <v>0</v>
      </c>
      <c r="P1457" s="52">
        <v>0.08</v>
      </c>
      <c r="Q1457" s="7">
        <f t="shared" si="70"/>
        <v>0</v>
      </c>
      <c r="R1457" s="7">
        <f t="shared" si="71"/>
        <v>0</v>
      </c>
      <c r="S1457" s="23" t="s">
        <v>4741</v>
      </c>
      <c r="T1457" s="23"/>
      <c r="U1457" s="23"/>
      <c r="V1457" s="23"/>
      <c r="W1457" s="74"/>
    </row>
    <row r="1458" spans="1:23" x14ac:dyDescent="0.25">
      <c r="A1458" s="81">
        <v>45313</v>
      </c>
      <c r="B1458" s="6" t="s">
        <v>2710</v>
      </c>
      <c r="C1458" s="100" t="s">
        <v>5601</v>
      </c>
      <c r="D1458" s="21" t="s">
        <v>4555</v>
      </c>
      <c r="E1458" s="23" t="s">
        <v>190</v>
      </c>
      <c r="F1458" s="27" t="str">
        <f>IF(E1458="","",INDEX(DM_HANG_HOA!B:B,MATCH(E1458,DM_HANG_HOA!A:A,0)))</f>
        <v>Chuỗi treo 24Kv - 70KN, Polymer</v>
      </c>
      <c r="G1458" s="26" t="s">
        <v>4507</v>
      </c>
      <c r="H1458" s="27" t="str">
        <f>IF(G1458="","",INDEX(DM_DOI_TUONG!C:C,MATCH(G1458,DM_DOI_TUONG!B:B,0)))</f>
        <v>Điện Lực Long An</v>
      </c>
      <c r="I1458" s="69" t="str">
        <f>IFERROR(INDEX(DM_NGHIEP_VU!D:D,MATCH(J1458&amp;K1458,DM_NGHIEP_VU!G:G,0)),"")</f>
        <v>Xuất kho - xuất bán ghi nhận doanh thu</v>
      </c>
      <c r="J1458" s="29" t="s">
        <v>4492</v>
      </c>
      <c r="K1458" s="29" t="s">
        <v>4977</v>
      </c>
      <c r="L1458" s="26">
        <v>480</v>
      </c>
      <c r="M1458" s="26" t="s">
        <v>4547</v>
      </c>
      <c r="N1458" s="26">
        <v>239400</v>
      </c>
      <c r="O1458" s="7">
        <f t="shared" si="69"/>
        <v>114912000</v>
      </c>
      <c r="P1458" s="52">
        <v>0.08</v>
      </c>
      <c r="Q1458" s="7">
        <f t="shared" si="70"/>
        <v>9192960</v>
      </c>
      <c r="R1458" s="7">
        <f t="shared" si="71"/>
        <v>124104960</v>
      </c>
      <c r="S1458" s="23" t="s">
        <v>4741</v>
      </c>
      <c r="T1458" s="23"/>
      <c r="U1458" s="23"/>
      <c r="V1458" s="23"/>
      <c r="W1458" s="74"/>
    </row>
    <row r="1459" spans="1:23" x14ac:dyDescent="0.25">
      <c r="A1459" s="81">
        <v>45314</v>
      </c>
      <c r="B1459" s="6" t="s">
        <v>2710</v>
      </c>
      <c r="C1459" s="100" t="s">
        <v>5602</v>
      </c>
      <c r="D1459" s="21" t="s">
        <v>4555</v>
      </c>
      <c r="E1459" s="23" t="s">
        <v>460</v>
      </c>
      <c r="F1459" s="27" t="str">
        <f>IF(E1459="","",INDEX(DM_HANG_HOA!B:B,MATCH(E1459,DM_HANG_HOA!A:A,0)))</f>
        <v xml:space="preserve">MCB   2 pha 32A  - 6KA -TA </v>
      </c>
      <c r="G1459" s="26" t="s">
        <v>5276</v>
      </c>
      <c r="H1459" s="27" t="str">
        <f>IF(G1459="","",INDEX(DM_DOI_TUONG!C:C,MATCH(G1459,DM_DOI_TUONG!B:B,0)))</f>
        <v>CÔNG TY CỔ PHẦN ĐẦU TƯ EPT</v>
      </c>
      <c r="I1459" s="69" t="str">
        <f>IFERROR(INDEX(DM_NGHIEP_VU!D:D,MATCH(J1459&amp;K1459,DM_NGHIEP_VU!G:G,0)),"")</f>
        <v>Xuất kho - xuất bán ghi nhận doanh thu</v>
      </c>
      <c r="J1459" s="29" t="s">
        <v>4492</v>
      </c>
      <c r="K1459" s="29" t="s">
        <v>4977</v>
      </c>
      <c r="L1459" s="26">
        <v>10000</v>
      </c>
      <c r="M1459" s="26" t="s">
        <v>4547</v>
      </c>
      <c r="N1459" s="26">
        <v>58000</v>
      </c>
      <c r="O1459" s="7">
        <f t="shared" si="69"/>
        <v>580000000</v>
      </c>
      <c r="P1459" s="52">
        <v>0.08</v>
      </c>
      <c r="Q1459" s="7">
        <f t="shared" si="70"/>
        <v>46400000</v>
      </c>
      <c r="R1459" s="7">
        <f t="shared" si="71"/>
        <v>626400000</v>
      </c>
      <c r="S1459" s="23" t="s">
        <v>4742</v>
      </c>
      <c r="T1459" s="23"/>
      <c r="U1459" s="23"/>
      <c r="V1459" s="23"/>
      <c r="W1459" s="74"/>
    </row>
    <row r="1460" spans="1:23" x14ac:dyDescent="0.25">
      <c r="A1460" s="81">
        <v>45313</v>
      </c>
      <c r="B1460" s="6" t="s">
        <v>2710</v>
      </c>
      <c r="C1460" s="100" t="s">
        <v>5603</v>
      </c>
      <c r="D1460" s="21" t="s">
        <v>4555</v>
      </c>
      <c r="E1460" s="23" t="s">
        <v>123</v>
      </c>
      <c r="F1460" s="27" t="str">
        <f>IF(E1460="","",INDEX(DM_HANG_HOA!B:B,MATCH(E1460,DM_HANG_HOA!A:A,0)))</f>
        <v>DS 3P- 630A - 24KV-150 KV BIL Sứ OD, lắp phương đứng trên 1 trụ</v>
      </c>
      <c r="G1460" s="26" t="s">
        <v>5277</v>
      </c>
      <c r="H1460" s="27" t="str">
        <f>IF(G1460="","",INDEX(DM_DOI_TUONG!C:C,MATCH(G1460,DM_DOI_TUONG!B:B,0)))</f>
        <v>Công Ty TNHH  TM - XL Điện Minh Nhật Quang Đức Hòa</v>
      </c>
      <c r="I1460" s="69" t="str">
        <f>IFERROR(INDEX(DM_NGHIEP_VU!D:D,MATCH(J1460&amp;K1460,DM_NGHIEP_VU!G:G,0)),"")</f>
        <v>Xuất kho - xuất bán ghi nhận doanh thu</v>
      </c>
      <c r="J1460" s="29" t="s">
        <v>4492</v>
      </c>
      <c r="K1460" s="29" t="s">
        <v>4977</v>
      </c>
      <c r="L1460" s="26">
        <v>1</v>
      </c>
      <c r="M1460" s="26" t="s">
        <v>4547</v>
      </c>
      <c r="N1460" s="26">
        <v>11654700</v>
      </c>
      <c r="O1460" s="7">
        <f t="shared" si="69"/>
        <v>11654700</v>
      </c>
      <c r="P1460" s="52">
        <v>0.08</v>
      </c>
      <c r="Q1460" s="7">
        <f t="shared" si="70"/>
        <v>932376</v>
      </c>
      <c r="R1460" s="7">
        <f t="shared" si="71"/>
        <v>12587076</v>
      </c>
      <c r="S1460" s="23" t="s">
        <v>4743</v>
      </c>
      <c r="T1460" s="23"/>
      <c r="U1460" s="23"/>
      <c r="V1460" s="23"/>
      <c r="W1460" s="74"/>
    </row>
    <row r="1461" spans="1:23" x14ac:dyDescent="0.25">
      <c r="A1461" s="81">
        <v>45313</v>
      </c>
      <c r="B1461" s="6" t="s">
        <v>2710</v>
      </c>
      <c r="C1461" s="100" t="s">
        <v>5603</v>
      </c>
      <c r="D1461" s="21" t="s">
        <v>4555</v>
      </c>
      <c r="E1461" s="23" t="s">
        <v>180</v>
      </c>
      <c r="F1461" s="27" t="str">
        <f>IF(E1461="","",INDEX(DM_HANG_HOA!B:B,MATCH(E1461,DM_HANG_HOA!A:A,0)))</f>
        <v>Bộ sào thao tác dao cắt có tải trong dầu 24 kV - 35 kV, dài 8 m</v>
      </c>
      <c r="G1461" s="26" t="s">
        <v>5277</v>
      </c>
      <c r="H1461" s="27" t="str">
        <f>IF(G1461="","",INDEX(DM_DOI_TUONG!C:C,MATCH(G1461,DM_DOI_TUONG!B:B,0)))</f>
        <v>Công Ty TNHH  TM - XL Điện Minh Nhật Quang Đức Hòa</v>
      </c>
      <c r="I1461" s="69" t="str">
        <f>IFERROR(INDEX(DM_NGHIEP_VU!D:D,MATCH(J1461&amp;K1461,DM_NGHIEP_VU!G:G,0)),"")</f>
        <v>Xuất kho - xuất bán ghi nhận doanh thu</v>
      </c>
      <c r="J1461" s="29" t="s">
        <v>4492</v>
      </c>
      <c r="K1461" s="29" t="s">
        <v>4977</v>
      </c>
      <c r="L1461" s="26">
        <v>1</v>
      </c>
      <c r="M1461" s="26" t="s">
        <v>4547</v>
      </c>
      <c r="N1461" s="26">
        <v>1813000</v>
      </c>
      <c r="O1461" s="7">
        <f t="shared" si="69"/>
        <v>1813000</v>
      </c>
      <c r="P1461" s="52">
        <v>0.08</v>
      </c>
      <c r="Q1461" s="7">
        <f t="shared" si="70"/>
        <v>145040</v>
      </c>
      <c r="R1461" s="7">
        <f t="shared" si="71"/>
        <v>1958040</v>
      </c>
      <c r="S1461" s="23" t="s">
        <v>4743</v>
      </c>
      <c r="T1461" s="23"/>
      <c r="U1461" s="23"/>
      <c r="V1461" s="23"/>
      <c r="W1461" s="74"/>
    </row>
    <row r="1462" spans="1:23" x14ac:dyDescent="0.25">
      <c r="A1462" s="81">
        <v>45313</v>
      </c>
      <c r="B1462" s="6" t="s">
        <v>2710</v>
      </c>
      <c r="C1462" s="100" t="s">
        <v>5603</v>
      </c>
      <c r="D1462" s="21" t="s">
        <v>4555</v>
      </c>
      <c r="E1462" s="23" t="s">
        <v>65</v>
      </c>
      <c r="F1462" s="27" t="str">
        <f>IF(E1462="","",INDEX(DM_HANG_HOA!B:B,MATCH(E1462,DM_HANG_HOA!A:A,0)))</f>
        <v>FCO 100A - 27KV-150KV BIL - sứ (không bass)</v>
      </c>
      <c r="G1462" s="26" t="s">
        <v>5277</v>
      </c>
      <c r="H1462" s="27" t="str">
        <f>IF(G1462="","",INDEX(DM_DOI_TUONG!C:C,MATCH(G1462,DM_DOI_TUONG!B:B,0)))</f>
        <v>Công Ty TNHH  TM - XL Điện Minh Nhật Quang Đức Hòa</v>
      </c>
      <c r="I1462" s="69" t="str">
        <f>IFERROR(INDEX(DM_NGHIEP_VU!D:D,MATCH(J1462&amp;K1462,DM_NGHIEP_VU!G:G,0)),"")</f>
        <v>Xuất kho - xuất bán ghi nhận doanh thu</v>
      </c>
      <c r="J1462" s="29" t="s">
        <v>4492</v>
      </c>
      <c r="K1462" s="29" t="s">
        <v>4977</v>
      </c>
      <c r="L1462" s="26">
        <v>3</v>
      </c>
      <c r="M1462" s="26" t="s">
        <v>4547</v>
      </c>
      <c r="N1462" s="26">
        <v>1435000</v>
      </c>
      <c r="O1462" s="7">
        <f t="shared" si="69"/>
        <v>4305000</v>
      </c>
      <c r="P1462" s="52">
        <v>0.08</v>
      </c>
      <c r="Q1462" s="7">
        <f t="shared" si="70"/>
        <v>344400</v>
      </c>
      <c r="R1462" s="7">
        <f t="shared" si="71"/>
        <v>4649400</v>
      </c>
      <c r="S1462" s="23" t="s">
        <v>4743</v>
      </c>
      <c r="T1462" s="23"/>
      <c r="U1462" s="23"/>
      <c r="V1462" s="23"/>
      <c r="W1462" s="74"/>
    </row>
    <row r="1463" spans="1:23" x14ac:dyDescent="0.25">
      <c r="A1463" s="81">
        <v>45313</v>
      </c>
      <c r="B1463" s="6" t="s">
        <v>2710</v>
      </c>
      <c r="C1463" s="100" t="s">
        <v>5603</v>
      </c>
      <c r="D1463" s="21" t="s">
        <v>4555</v>
      </c>
      <c r="E1463" s="23" t="s">
        <v>78</v>
      </c>
      <c r="F1463" s="27" t="str">
        <f>IF(E1463="","",INDEX(DM_HANG_HOA!B:B,MATCH(E1463,DM_HANG_HOA!A:A,0)))</f>
        <v>Bass FCO</v>
      </c>
      <c r="G1463" s="26" t="s">
        <v>5277</v>
      </c>
      <c r="H1463" s="27" t="str">
        <f>IF(G1463="","",INDEX(DM_DOI_TUONG!C:C,MATCH(G1463,DM_DOI_TUONG!B:B,0)))</f>
        <v>Công Ty TNHH  TM - XL Điện Minh Nhật Quang Đức Hòa</v>
      </c>
      <c r="I1463" s="69" t="str">
        <f>IFERROR(INDEX(DM_NGHIEP_VU!D:D,MATCH(J1463&amp;K1463,DM_NGHIEP_VU!G:G,0)),"")</f>
        <v>Xuất kho - xuất bán ghi nhận doanh thu</v>
      </c>
      <c r="J1463" s="29" t="s">
        <v>4492</v>
      </c>
      <c r="K1463" s="29" t="s">
        <v>4977</v>
      </c>
      <c r="L1463" s="26">
        <v>3</v>
      </c>
      <c r="M1463" s="26" t="s">
        <v>4547</v>
      </c>
      <c r="N1463" s="26">
        <v>77400</v>
      </c>
      <c r="O1463" s="7">
        <f t="shared" si="69"/>
        <v>232200</v>
      </c>
      <c r="P1463" s="52">
        <v>0.08</v>
      </c>
      <c r="Q1463" s="7">
        <f t="shared" si="70"/>
        <v>18576</v>
      </c>
      <c r="R1463" s="7">
        <f t="shared" si="71"/>
        <v>250776</v>
      </c>
      <c r="S1463" s="23" t="s">
        <v>4743</v>
      </c>
      <c r="T1463" s="23"/>
      <c r="U1463" s="23"/>
      <c r="V1463" s="23"/>
      <c r="W1463" s="74"/>
    </row>
    <row r="1464" spans="1:23" x14ac:dyDescent="0.25">
      <c r="A1464" s="81">
        <v>45313</v>
      </c>
      <c r="B1464" s="6" t="s">
        <v>2710</v>
      </c>
      <c r="C1464" s="100" t="s">
        <v>5603</v>
      </c>
      <c r="D1464" s="21" t="s">
        <v>4555</v>
      </c>
      <c r="E1464" s="23" t="s">
        <v>70</v>
      </c>
      <c r="F1464" s="27" t="str">
        <f>IF(E1464="","",INDEX(DM_HANG_HOA!B:B,MATCH(E1464,DM_HANG_HOA!A:A,0)))</f>
        <v>LBFCO 100A - 27KV-150KV BIL - sứ (không bass)</v>
      </c>
      <c r="G1464" s="26" t="s">
        <v>5277</v>
      </c>
      <c r="H1464" s="27" t="str">
        <f>IF(G1464="","",INDEX(DM_DOI_TUONG!C:C,MATCH(G1464,DM_DOI_TUONG!B:B,0)))</f>
        <v>Công Ty TNHH  TM - XL Điện Minh Nhật Quang Đức Hòa</v>
      </c>
      <c r="I1464" s="69" t="str">
        <f>IFERROR(INDEX(DM_NGHIEP_VU!D:D,MATCH(J1464&amp;K1464,DM_NGHIEP_VU!G:G,0)),"")</f>
        <v>Xuất kho - xuất bán ghi nhận doanh thu</v>
      </c>
      <c r="J1464" s="29" t="s">
        <v>4492</v>
      </c>
      <c r="K1464" s="29" t="s">
        <v>4977</v>
      </c>
      <c r="L1464" s="26">
        <v>6</v>
      </c>
      <c r="M1464" s="26" t="s">
        <v>4547</v>
      </c>
      <c r="N1464" s="26">
        <v>1864800</v>
      </c>
      <c r="O1464" s="7">
        <f t="shared" si="69"/>
        <v>11188800</v>
      </c>
      <c r="P1464" s="52">
        <v>0.08</v>
      </c>
      <c r="Q1464" s="7">
        <f t="shared" si="70"/>
        <v>895104</v>
      </c>
      <c r="R1464" s="7">
        <f t="shared" si="71"/>
        <v>12083904</v>
      </c>
      <c r="S1464" s="23" t="s">
        <v>4743</v>
      </c>
      <c r="T1464" s="23"/>
      <c r="U1464" s="23"/>
      <c r="V1464" s="23"/>
      <c r="W1464" s="74"/>
    </row>
    <row r="1465" spans="1:23" x14ac:dyDescent="0.25">
      <c r="A1465" s="81">
        <v>45313</v>
      </c>
      <c r="B1465" s="6" t="s">
        <v>2710</v>
      </c>
      <c r="C1465" s="100" t="s">
        <v>5603</v>
      </c>
      <c r="D1465" s="21" t="s">
        <v>4555</v>
      </c>
      <c r="E1465" s="23" t="s">
        <v>78</v>
      </c>
      <c r="F1465" s="27" t="str">
        <f>IF(E1465="","",INDEX(DM_HANG_HOA!B:B,MATCH(E1465,DM_HANG_HOA!A:A,0)))</f>
        <v>Bass FCO</v>
      </c>
      <c r="G1465" s="26" t="s">
        <v>5277</v>
      </c>
      <c r="H1465" s="27" t="str">
        <f>IF(G1465="","",INDEX(DM_DOI_TUONG!C:C,MATCH(G1465,DM_DOI_TUONG!B:B,0)))</f>
        <v>Công Ty TNHH  TM - XL Điện Minh Nhật Quang Đức Hòa</v>
      </c>
      <c r="I1465" s="69" t="str">
        <f>IFERROR(INDEX(DM_NGHIEP_VU!D:D,MATCH(J1465&amp;K1465,DM_NGHIEP_VU!G:G,0)),"")</f>
        <v>Xuất kho - xuất bán ghi nhận doanh thu</v>
      </c>
      <c r="J1465" s="29" t="s">
        <v>4492</v>
      </c>
      <c r="K1465" s="29" t="s">
        <v>4977</v>
      </c>
      <c r="L1465" s="26">
        <v>6</v>
      </c>
      <c r="M1465" s="26" t="s">
        <v>4547</v>
      </c>
      <c r="N1465" s="26">
        <v>77400</v>
      </c>
      <c r="O1465" s="7">
        <f t="shared" si="69"/>
        <v>464400</v>
      </c>
      <c r="P1465" s="52">
        <v>0.08</v>
      </c>
      <c r="Q1465" s="7">
        <f t="shared" si="70"/>
        <v>37152</v>
      </c>
      <c r="R1465" s="7">
        <f t="shared" si="71"/>
        <v>501552</v>
      </c>
      <c r="S1465" s="23" t="s">
        <v>4743</v>
      </c>
      <c r="T1465" s="23"/>
      <c r="U1465" s="23"/>
      <c r="V1465" s="23"/>
      <c r="W1465" s="74"/>
    </row>
    <row r="1466" spans="1:23" x14ac:dyDescent="0.25">
      <c r="A1466" s="81">
        <v>45313</v>
      </c>
      <c r="B1466" s="6" t="s">
        <v>2710</v>
      </c>
      <c r="C1466" s="100" t="s">
        <v>5603</v>
      </c>
      <c r="D1466" s="21" t="s">
        <v>4555</v>
      </c>
      <c r="E1466" s="23" t="s">
        <v>71</v>
      </c>
      <c r="F1466" s="27" t="str">
        <f>IF(E1466="","",INDEX(DM_HANG_HOA!B:B,MATCH(E1466,DM_HANG_HOA!A:A,0)))</f>
        <v>LBFCO 200A - 27KV-150KV BIL - sứ (không bass)</v>
      </c>
      <c r="G1466" s="26" t="s">
        <v>5277</v>
      </c>
      <c r="H1466" s="27" t="str">
        <f>IF(G1466="","",INDEX(DM_DOI_TUONG!C:C,MATCH(G1466,DM_DOI_TUONG!B:B,0)))</f>
        <v>Công Ty TNHH  TM - XL Điện Minh Nhật Quang Đức Hòa</v>
      </c>
      <c r="I1466" s="69" t="str">
        <f>IFERROR(INDEX(DM_NGHIEP_VU!D:D,MATCH(J1466&amp;K1466,DM_NGHIEP_VU!G:G,0)),"")</f>
        <v>Xuất kho - xuất bán ghi nhận doanh thu</v>
      </c>
      <c r="J1466" s="29" t="s">
        <v>4492</v>
      </c>
      <c r="K1466" s="29" t="s">
        <v>4977</v>
      </c>
      <c r="L1466" s="26">
        <v>3</v>
      </c>
      <c r="M1466" s="26" t="s">
        <v>4547</v>
      </c>
      <c r="N1466" s="26">
        <v>1972500</v>
      </c>
      <c r="O1466" s="7">
        <f t="shared" si="69"/>
        <v>5917500</v>
      </c>
      <c r="P1466" s="52">
        <v>0.08</v>
      </c>
      <c r="Q1466" s="7">
        <f t="shared" si="70"/>
        <v>473400</v>
      </c>
      <c r="R1466" s="7">
        <f t="shared" si="71"/>
        <v>6390900</v>
      </c>
      <c r="S1466" s="23" t="s">
        <v>4743</v>
      </c>
      <c r="T1466" s="23"/>
      <c r="U1466" s="23"/>
      <c r="V1466" s="23"/>
      <c r="W1466" s="74"/>
    </row>
    <row r="1467" spans="1:23" x14ac:dyDescent="0.25">
      <c r="A1467" s="81">
        <v>45313</v>
      </c>
      <c r="B1467" s="6" t="s">
        <v>2710</v>
      </c>
      <c r="C1467" s="100" t="s">
        <v>5603</v>
      </c>
      <c r="D1467" s="21" t="s">
        <v>4555</v>
      </c>
      <c r="E1467" s="23" t="s">
        <v>78</v>
      </c>
      <c r="F1467" s="27" t="str">
        <f>IF(E1467="","",INDEX(DM_HANG_HOA!B:B,MATCH(E1467,DM_HANG_HOA!A:A,0)))</f>
        <v>Bass FCO</v>
      </c>
      <c r="G1467" s="26" t="s">
        <v>5277</v>
      </c>
      <c r="H1467" s="27" t="str">
        <f>IF(G1467="","",INDEX(DM_DOI_TUONG!C:C,MATCH(G1467,DM_DOI_TUONG!B:B,0)))</f>
        <v>Công Ty TNHH  TM - XL Điện Minh Nhật Quang Đức Hòa</v>
      </c>
      <c r="I1467" s="69" t="str">
        <f>IFERROR(INDEX(DM_NGHIEP_VU!D:D,MATCH(J1467&amp;K1467,DM_NGHIEP_VU!G:G,0)),"")</f>
        <v>Xuất kho - xuất bán ghi nhận doanh thu</v>
      </c>
      <c r="J1467" s="29" t="s">
        <v>4492</v>
      </c>
      <c r="K1467" s="29" t="s">
        <v>4977</v>
      </c>
      <c r="L1467" s="26">
        <v>3</v>
      </c>
      <c r="M1467" s="26" t="s">
        <v>4547</v>
      </c>
      <c r="N1467" s="26">
        <v>77400</v>
      </c>
      <c r="O1467" s="7">
        <f t="shared" si="69"/>
        <v>232200</v>
      </c>
      <c r="P1467" s="52">
        <v>0.08</v>
      </c>
      <c r="Q1467" s="7">
        <f t="shared" si="70"/>
        <v>18576</v>
      </c>
      <c r="R1467" s="7">
        <f t="shared" si="71"/>
        <v>250776</v>
      </c>
      <c r="S1467" s="23" t="s">
        <v>4743</v>
      </c>
      <c r="T1467" s="23"/>
      <c r="U1467" s="23"/>
      <c r="V1467" s="23"/>
      <c r="W1467" s="74"/>
    </row>
    <row r="1468" spans="1:23" x14ac:dyDescent="0.25">
      <c r="A1468" s="81">
        <v>45313</v>
      </c>
      <c r="B1468" s="6" t="s">
        <v>2710</v>
      </c>
      <c r="C1468" s="100" t="s">
        <v>5603</v>
      </c>
      <c r="D1468" s="21" t="s">
        <v>4555</v>
      </c>
      <c r="E1468" s="23" t="s">
        <v>3</v>
      </c>
      <c r="F1468" s="27" t="str">
        <f>IF(E1468="","",INDEX(DM_HANG_HOA!B:B,MATCH(E1468,DM_HANG_HOA!A:A,0)))</f>
        <v>Fuselink 3K - Tuấn Ân</v>
      </c>
      <c r="G1468" s="26" t="s">
        <v>5277</v>
      </c>
      <c r="H1468" s="27" t="str">
        <f>IF(G1468="","",INDEX(DM_DOI_TUONG!C:C,MATCH(G1468,DM_DOI_TUONG!B:B,0)))</f>
        <v>Công Ty TNHH  TM - XL Điện Minh Nhật Quang Đức Hòa</v>
      </c>
      <c r="I1468" s="69" t="str">
        <f>IFERROR(INDEX(DM_NGHIEP_VU!D:D,MATCH(J1468&amp;K1468,DM_NGHIEP_VU!G:G,0)),"")</f>
        <v>Xuất kho - xuất bán ghi nhận doanh thu</v>
      </c>
      <c r="J1468" s="29" t="s">
        <v>4492</v>
      </c>
      <c r="K1468" s="29" t="s">
        <v>4977</v>
      </c>
      <c r="L1468" s="26">
        <v>10</v>
      </c>
      <c r="M1468" s="26" t="s">
        <v>4547</v>
      </c>
      <c r="N1468" s="26">
        <v>30300</v>
      </c>
      <c r="O1468" s="7">
        <f t="shared" si="69"/>
        <v>303000</v>
      </c>
      <c r="P1468" s="52">
        <v>0.08</v>
      </c>
      <c r="Q1468" s="7">
        <f t="shared" si="70"/>
        <v>24240</v>
      </c>
      <c r="R1468" s="7">
        <f t="shared" si="71"/>
        <v>327240</v>
      </c>
      <c r="S1468" s="23" t="s">
        <v>4743</v>
      </c>
      <c r="T1468" s="23"/>
      <c r="U1468" s="23"/>
      <c r="V1468" s="23"/>
      <c r="W1468" s="74"/>
    </row>
    <row r="1469" spans="1:23" x14ac:dyDescent="0.25">
      <c r="A1469" s="81">
        <v>45313</v>
      </c>
      <c r="B1469" s="6" t="s">
        <v>2710</v>
      </c>
      <c r="C1469" s="100" t="s">
        <v>5603</v>
      </c>
      <c r="D1469" s="21" t="s">
        <v>4555</v>
      </c>
      <c r="E1469" s="23" t="s">
        <v>6</v>
      </c>
      <c r="F1469" s="27" t="str">
        <f>IF(E1469="","",INDEX(DM_HANG_HOA!B:B,MATCH(E1469,DM_HANG_HOA!A:A,0)))</f>
        <v>Fuselink 6K - Tuấn Ân</v>
      </c>
      <c r="G1469" s="26" t="s">
        <v>5277</v>
      </c>
      <c r="H1469" s="27" t="str">
        <f>IF(G1469="","",INDEX(DM_DOI_TUONG!C:C,MATCH(G1469,DM_DOI_TUONG!B:B,0)))</f>
        <v>Công Ty TNHH  TM - XL Điện Minh Nhật Quang Đức Hòa</v>
      </c>
      <c r="I1469" s="69" t="str">
        <f>IFERROR(INDEX(DM_NGHIEP_VU!D:D,MATCH(J1469&amp;K1469,DM_NGHIEP_VU!G:G,0)),"")</f>
        <v>Xuất kho - xuất bán ghi nhận doanh thu</v>
      </c>
      <c r="J1469" s="29" t="s">
        <v>4492</v>
      </c>
      <c r="K1469" s="29" t="s">
        <v>4977</v>
      </c>
      <c r="L1469" s="26">
        <v>6</v>
      </c>
      <c r="M1469" s="26" t="s">
        <v>4547</v>
      </c>
      <c r="N1469" s="26">
        <v>30900</v>
      </c>
      <c r="O1469" s="7">
        <f t="shared" si="69"/>
        <v>185400</v>
      </c>
      <c r="P1469" s="52">
        <v>0.08</v>
      </c>
      <c r="Q1469" s="7">
        <f t="shared" si="70"/>
        <v>14832</v>
      </c>
      <c r="R1469" s="7">
        <f t="shared" si="71"/>
        <v>200232</v>
      </c>
      <c r="S1469" s="23" t="s">
        <v>4743</v>
      </c>
      <c r="T1469" s="23"/>
      <c r="U1469" s="23"/>
      <c r="V1469" s="23"/>
      <c r="W1469" s="74"/>
    </row>
    <row r="1470" spans="1:23" x14ac:dyDescent="0.25">
      <c r="A1470" s="81">
        <v>45313</v>
      </c>
      <c r="B1470" s="6" t="s">
        <v>2710</v>
      </c>
      <c r="C1470" s="100" t="s">
        <v>5603</v>
      </c>
      <c r="D1470" s="21" t="s">
        <v>4555</v>
      </c>
      <c r="E1470" s="23" t="s">
        <v>10</v>
      </c>
      <c r="F1470" s="27" t="str">
        <f>IF(E1470="","",INDEX(DM_HANG_HOA!B:B,MATCH(E1470,DM_HANG_HOA!A:A,0)))</f>
        <v>Fuselink 15K - Tuấn Ân</v>
      </c>
      <c r="G1470" s="26" t="s">
        <v>5277</v>
      </c>
      <c r="H1470" s="27" t="str">
        <f>IF(G1470="","",INDEX(DM_DOI_TUONG!C:C,MATCH(G1470,DM_DOI_TUONG!B:B,0)))</f>
        <v>Công Ty TNHH  TM - XL Điện Minh Nhật Quang Đức Hòa</v>
      </c>
      <c r="I1470" s="69" t="str">
        <f>IFERROR(INDEX(DM_NGHIEP_VU!D:D,MATCH(J1470&amp;K1470,DM_NGHIEP_VU!G:G,0)),"")</f>
        <v>Xuất kho - xuất bán ghi nhận doanh thu</v>
      </c>
      <c r="J1470" s="29" t="s">
        <v>4492</v>
      </c>
      <c r="K1470" s="29" t="s">
        <v>4977</v>
      </c>
      <c r="L1470" s="26">
        <v>6</v>
      </c>
      <c r="M1470" s="26" t="s">
        <v>4547</v>
      </c>
      <c r="N1470" s="26">
        <v>35700</v>
      </c>
      <c r="O1470" s="7">
        <f t="shared" si="69"/>
        <v>214200</v>
      </c>
      <c r="P1470" s="52">
        <v>0.08</v>
      </c>
      <c r="Q1470" s="7">
        <f t="shared" si="70"/>
        <v>17136</v>
      </c>
      <c r="R1470" s="7">
        <f t="shared" si="71"/>
        <v>231336</v>
      </c>
      <c r="S1470" s="23" t="s">
        <v>4743</v>
      </c>
      <c r="T1470" s="23"/>
      <c r="U1470" s="23"/>
      <c r="V1470" s="23"/>
      <c r="W1470" s="74"/>
    </row>
    <row r="1471" spans="1:23" x14ac:dyDescent="0.25">
      <c r="A1471" s="81">
        <v>45313</v>
      </c>
      <c r="B1471" s="6" t="s">
        <v>2710</v>
      </c>
      <c r="C1471" s="100" t="s">
        <v>5603</v>
      </c>
      <c r="D1471" s="21" t="s">
        <v>4555</v>
      </c>
      <c r="E1471" s="23" t="s">
        <v>11</v>
      </c>
      <c r="F1471" s="27" t="str">
        <f>IF(E1471="","",INDEX(DM_HANG_HOA!B:B,MATCH(E1471,DM_HANG_HOA!A:A,0)))</f>
        <v>Fuselink 20K - Tuấn Ân</v>
      </c>
      <c r="G1471" s="26" t="s">
        <v>5277</v>
      </c>
      <c r="H1471" s="27" t="str">
        <f>IF(G1471="","",INDEX(DM_DOI_TUONG!C:C,MATCH(G1471,DM_DOI_TUONG!B:B,0)))</f>
        <v>Công Ty TNHH  TM - XL Điện Minh Nhật Quang Đức Hòa</v>
      </c>
      <c r="I1471" s="69" t="str">
        <f>IFERROR(INDEX(DM_NGHIEP_VU!D:D,MATCH(J1471&amp;K1471,DM_NGHIEP_VU!G:G,0)),"")</f>
        <v>Xuất kho - xuất bán ghi nhận doanh thu</v>
      </c>
      <c r="J1471" s="29" t="s">
        <v>4492</v>
      </c>
      <c r="K1471" s="29" t="s">
        <v>4977</v>
      </c>
      <c r="L1471" s="26">
        <v>6</v>
      </c>
      <c r="M1471" s="26" t="s">
        <v>4547</v>
      </c>
      <c r="N1471" s="26">
        <v>40600</v>
      </c>
      <c r="O1471" s="7">
        <f t="shared" si="69"/>
        <v>243600</v>
      </c>
      <c r="P1471" s="52">
        <v>0.08</v>
      </c>
      <c r="Q1471" s="7">
        <f t="shared" si="70"/>
        <v>19488</v>
      </c>
      <c r="R1471" s="7">
        <f t="shared" si="71"/>
        <v>263088</v>
      </c>
      <c r="S1471" s="23" t="s">
        <v>4743</v>
      </c>
      <c r="T1471" s="23"/>
      <c r="U1471" s="23"/>
      <c r="V1471" s="23"/>
      <c r="W1471" s="74"/>
    </row>
    <row r="1472" spans="1:23" x14ac:dyDescent="0.25">
      <c r="A1472" s="81">
        <v>45313</v>
      </c>
      <c r="B1472" s="6" t="s">
        <v>2710</v>
      </c>
      <c r="C1472" s="100" t="s">
        <v>5603</v>
      </c>
      <c r="D1472" s="21" t="s">
        <v>4555</v>
      </c>
      <c r="E1472" s="23" t="s">
        <v>12</v>
      </c>
      <c r="F1472" s="27" t="str">
        <f>IF(E1472="","",INDEX(DM_HANG_HOA!B:B,MATCH(E1472,DM_HANG_HOA!A:A,0)))</f>
        <v>Fuselink 25K - Tuấn Ân</v>
      </c>
      <c r="G1472" s="26" t="s">
        <v>5277</v>
      </c>
      <c r="H1472" s="27" t="str">
        <f>IF(G1472="","",INDEX(DM_DOI_TUONG!C:C,MATCH(G1472,DM_DOI_TUONG!B:B,0)))</f>
        <v>Công Ty TNHH  TM - XL Điện Minh Nhật Quang Đức Hòa</v>
      </c>
      <c r="I1472" s="69" t="str">
        <f>IFERROR(INDEX(DM_NGHIEP_VU!D:D,MATCH(J1472&amp;K1472,DM_NGHIEP_VU!G:G,0)),"")</f>
        <v>Xuất kho - xuất bán ghi nhận doanh thu</v>
      </c>
      <c r="J1472" s="29" t="s">
        <v>4492</v>
      </c>
      <c r="K1472" s="29" t="s">
        <v>4977</v>
      </c>
      <c r="L1472" s="26">
        <v>6</v>
      </c>
      <c r="M1472" s="26" t="s">
        <v>4547</v>
      </c>
      <c r="N1472" s="26">
        <v>42600</v>
      </c>
      <c r="O1472" s="7">
        <f t="shared" si="69"/>
        <v>255600</v>
      </c>
      <c r="P1472" s="52">
        <v>0.08</v>
      </c>
      <c r="Q1472" s="7">
        <f t="shared" si="70"/>
        <v>20448</v>
      </c>
      <c r="R1472" s="7">
        <f t="shared" si="71"/>
        <v>276048</v>
      </c>
      <c r="S1472" s="23" t="s">
        <v>4743</v>
      </c>
      <c r="T1472" s="23"/>
      <c r="U1472" s="23"/>
      <c r="V1472" s="23"/>
      <c r="W1472" s="74"/>
    </row>
    <row r="1473" spans="1:23" x14ac:dyDescent="0.25">
      <c r="A1473" s="81">
        <v>45313</v>
      </c>
      <c r="B1473" s="6" t="s">
        <v>2710</v>
      </c>
      <c r="C1473" s="100" t="s">
        <v>5604</v>
      </c>
      <c r="D1473" s="21" t="s">
        <v>4555</v>
      </c>
      <c r="E1473" s="23" t="s">
        <v>460</v>
      </c>
      <c r="F1473" s="27" t="str">
        <f>IF(E1473="","",INDEX(DM_HANG_HOA!B:B,MATCH(E1473,DM_HANG_HOA!A:A,0)))</f>
        <v xml:space="preserve">MCB   2 pha 32A  - 6KA -TA </v>
      </c>
      <c r="G1473" s="26" t="s">
        <v>5278</v>
      </c>
      <c r="H1473" s="27" t="str">
        <f>IF(G1473="","",INDEX(DM_DOI_TUONG!C:C,MATCH(G1473,DM_DOI_TUONG!B:B,0)))</f>
        <v>Cửa Hàng Thanh Kiệp</v>
      </c>
      <c r="I1473" s="69" t="str">
        <f>IFERROR(INDEX(DM_NGHIEP_VU!D:D,MATCH(J1473&amp;K1473,DM_NGHIEP_VU!G:G,0)),"")</f>
        <v>Xuất kho - xuất bán ghi nhận doanh thu</v>
      </c>
      <c r="J1473" s="29" t="s">
        <v>4492</v>
      </c>
      <c r="K1473" s="29" t="s">
        <v>4977</v>
      </c>
      <c r="L1473" s="26">
        <v>150</v>
      </c>
      <c r="M1473" s="26" t="s">
        <v>4547</v>
      </c>
      <c r="N1473" s="26">
        <v>64996</v>
      </c>
      <c r="O1473" s="7">
        <f t="shared" si="69"/>
        <v>9749400</v>
      </c>
      <c r="P1473" s="52">
        <v>0.08</v>
      </c>
      <c r="Q1473" s="7">
        <f t="shared" si="70"/>
        <v>779952</v>
      </c>
      <c r="R1473" s="7">
        <f t="shared" si="71"/>
        <v>10529352</v>
      </c>
      <c r="S1473" s="23" t="s">
        <v>4744</v>
      </c>
      <c r="T1473" s="23"/>
      <c r="U1473" s="23"/>
      <c r="V1473" s="23"/>
      <c r="W1473" s="74"/>
    </row>
    <row r="1474" spans="1:23" x14ac:dyDescent="0.25">
      <c r="A1474" s="81">
        <v>45313</v>
      </c>
      <c r="B1474" s="6" t="s">
        <v>2710</v>
      </c>
      <c r="C1474" s="100" t="s">
        <v>5605</v>
      </c>
      <c r="D1474" s="21" t="s">
        <v>4555</v>
      </c>
      <c r="E1474" s="23" t="s">
        <v>553</v>
      </c>
      <c r="F1474" s="27" t="str">
        <f>IF(E1474="","",INDEX(DM_HANG_HOA!B:B,MATCH(E1474,DM_HANG_HOA!A:A,0)))</f>
        <v>Nối bọc  IPC 70-95, Vỏ cách điện dầy 1-3mm,  16 - 70 / 35 - 95, 1 boulon M10 nhựa</v>
      </c>
      <c r="G1474" s="26" t="s">
        <v>5256</v>
      </c>
      <c r="H1474" s="27" t="str">
        <f>IF(G1474="","",INDEX(DM_DOI_TUONG!C:C,MATCH(G1474,DM_DOI_TUONG!B:B,0)))</f>
        <v>Cửa Hàng Trường Giang</v>
      </c>
      <c r="I1474" s="69" t="str">
        <f>IFERROR(INDEX(DM_NGHIEP_VU!D:D,MATCH(J1474&amp;K1474,DM_NGHIEP_VU!G:G,0)),"")</f>
        <v>Xuất kho - xuất bán ghi nhận doanh thu</v>
      </c>
      <c r="J1474" s="29" t="s">
        <v>4492</v>
      </c>
      <c r="K1474" s="29" t="s">
        <v>4977</v>
      </c>
      <c r="L1474" s="26">
        <v>300</v>
      </c>
      <c r="M1474" s="26" t="s">
        <v>4547</v>
      </c>
      <c r="N1474" s="26">
        <v>40353</v>
      </c>
      <c r="O1474" s="7">
        <f t="shared" si="69"/>
        <v>12105900</v>
      </c>
      <c r="P1474" s="52">
        <v>0.08</v>
      </c>
      <c r="Q1474" s="7">
        <f t="shared" si="70"/>
        <v>968472</v>
      </c>
      <c r="R1474" s="7">
        <f t="shared" si="71"/>
        <v>13074372</v>
      </c>
      <c r="S1474" s="23" t="s">
        <v>4745</v>
      </c>
      <c r="T1474" s="23"/>
      <c r="U1474" s="23"/>
      <c r="V1474" s="23"/>
      <c r="W1474" s="74"/>
    </row>
    <row r="1475" spans="1:23" x14ac:dyDescent="0.25">
      <c r="A1475" s="81">
        <v>45313</v>
      </c>
      <c r="B1475" s="6" t="s">
        <v>2710</v>
      </c>
      <c r="C1475" s="100" t="s">
        <v>5606</v>
      </c>
      <c r="D1475" s="21" t="s">
        <v>4555</v>
      </c>
      <c r="E1475" s="23" t="s">
        <v>76</v>
      </c>
      <c r="F1475" s="27" t="str">
        <f>IF(E1475="","",INDEX(DM_HANG_HOA!B:B,MATCH(E1475,DM_HANG_HOA!A:A,0)))</f>
        <v>LBFCO 100A - 27KV-150KV BIL - Polymer (không bass)</v>
      </c>
      <c r="G1475" s="26" t="s">
        <v>5248</v>
      </c>
      <c r="H1475" s="27" t="str">
        <f>IF(G1475="","",INDEX(DM_DOI_TUONG!C:C,MATCH(G1475,DM_DOI_TUONG!B:B,0)))</f>
        <v>Công Ty TNHH Tư Vấn SX TM Xây Lắp Điện Song An</v>
      </c>
      <c r="I1475" s="69" t="str">
        <f>IFERROR(INDEX(DM_NGHIEP_VU!D:D,MATCH(J1475&amp;K1475,DM_NGHIEP_VU!G:G,0)),"")</f>
        <v>Xuất kho - xuất bán ghi nhận doanh thu</v>
      </c>
      <c r="J1475" s="29" t="s">
        <v>4492</v>
      </c>
      <c r="K1475" s="29" t="s">
        <v>4977</v>
      </c>
      <c r="L1475" s="26">
        <v>9</v>
      </c>
      <c r="M1475" s="26" t="s">
        <v>4547</v>
      </c>
      <c r="N1475" s="26">
        <v>1909200</v>
      </c>
      <c r="O1475" s="7">
        <f t="shared" si="69"/>
        <v>17182800</v>
      </c>
      <c r="P1475" s="52">
        <v>0.08</v>
      </c>
      <c r="Q1475" s="7">
        <f t="shared" si="70"/>
        <v>1374624</v>
      </c>
      <c r="R1475" s="7">
        <f t="shared" si="71"/>
        <v>18557424</v>
      </c>
      <c r="S1475" s="23" t="s">
        <v>4746</v>
      </c>
      <c r="T1475" s="23"/>
      <c r="U1475" s="23"/>
      <c r="V1475" s="23"/>
      <c r="W1475" s="74"/>
    </row>
    <row r="1476" spans="1:23" x14ac:dyDescent="0.25">
      <c r="A1476" s="81">
        <v>45313</v>
      </c>
      <c r="B1476" s="6" t="s">
        <v>2710</v>
      </c>
      <c r="C1476" s="100" t="s">
        <v>5606</v>
      </c>
      <c r="D1476" s="21" t="s">
        <v>4555</v>
      </c>
      <c r="E1476" s="23" t="s">
        <v>78</v>
      </c>
      <c r="F1476" s="27" t="str">
        <f>IF(E1476="","",INDEX(DM_HANG_HOA!B:B,MATCH(E1476,DM_HANG_HOA!A:A,0)))</f>
        <v>Bass FCO</v>
      </c>
      <c r="G1476" s="26" t="s">
        <v>5248</v>
      </c>
      <c r="H1476" s="27" t="str">
        <f>IF(G1476="","",INDEX(DM_DOI_TUONG!C:C,MATCH(G1476,DM_DOI_TUONG!B:B,0)))</f>
        <v>Công Ty TNHH Tư Vấn SX TM Xây Lắp Điện Song An</v>
      </c>
      <c r="I1476" s="69" t="str">
        <f>IFERROR(INDEX(DM_NGHIEP_VU!D:D,MATCH(J1476&amp;K1476,DM_NGHIEP_VU!G:G,0)),"")</f>
        <v>Xuất kho - xuất bán ghi nhận doanh thu</v>
      </c>
      <c r="J1476" s="29" t="s">
        <v>4492</v>
      </c>
      <c r="K1476" s="29" t="s">
        <v>4977</v>
      </c>
      <c r="L1476" s="26">
        <v>9</v>
      </c>
      <c r="M1476" s="26" t="s">
        <v>4547</v>
      </c>
      <c r="N1476" s="26">
        <v>77400</v>
      </c>
      <c r="O1476" s="7">
        <f t="shared" si="69"/>
        <v>696600</v>
      </c>
      <c r="P1476" s="52">
        <v>0.08</v>
      </c>
      <c r="Q1476" s="7">
        <f t="shared" si="70"/>
        <v>55728</v>
      </c>
      <c r="R1476" s="7">
        <f t="shared" si="71"/>
        <v>752328</v>
      </c>
      <c r="S1476" s="23" t="s">
        <v>4746</v>
      </c>
      <c r="T1476" s="23"/>
      <c r="U1476" s="23"/>
      <c r="V1476" s="23"/>
      <c r="W1476" s="74"/>
    </row>
    <row r="1477" spans="1:23" x14ac:dyDescent="0.25">
      <c r="A1477" s="81">
        <v>45313</v>
      </c>
      <c r="B1477" s="6" t="s">
        <v>2710</v>
      </c>
      <c r="C1477" s="100" t="s">
        <v>5606</v>
      </c>
      <c r="D1477" s="21" t="s">
        <v>4555</v>
      </c>
      <c r="E1477" s="23" t="s">
        <v>81</v>
      </c>
      <c r="F1477" s="27" t="str">
        <f>IF(E1477="","",INDEX(DM_HANG_HOA!B:B,MATCH(E1477,DM_HANG_HOA!A:A,0)))</f>
        <v>Cần   FCO   200A - 27KV</v>
      </c>
      <c r="G1477" s="26" t="s">
        <v>5248</v>
      </c>
      <c r="H1477" s="27" t="str">
        <f>IF(G1477="","",INDEX(DM_DOI_TUONG!C:C,MATCH(G1477,DM_DOI_TUONG!B:B,0)))</f>
        <v>Công Ty TNHH Tư Vấn SX TM Xây Lắp Điện Song An</v>
      </c>
      <c r="I1477" s="69" t="str">
        <f>IFERROR(INDEX(DM_NGHIEP_VU!D:D,MATCH(J1477&amp;K1477,DM_NGHIEP_VU!G:G,0)),"")</f>
        <v>Xuất kho - xuất bán ghi nhận doanh thu</v>
      </c>
      <c r="J1477" s="29" t="s">
        <v>4492</v>
      </c>
      <c r="K1477" s="29" t="s">
        <v>4977</v>
      </c>
      <c r="L1477" s="26">
        <v>3</v>
      </c>
      <c r="M1477" s="26" t="s">
        <v>4547</v>
      </c>
      <c r="N1477" s="26">
        <v>910300</v>
      </c>
      <c r="O1477" s="7">
        <f t="shared" si="69"/>
        <v>2730900</v>
      </c>
      <c r="P1477" s="52">
        <v>0.08</v>
      </c>
      <c r="Q1477" s="7">
        <f t="shared" si="70"/>
        <v>218472</v>
      </c>
      <c r="R1477" s="7">
        <f t="shared" si="71"/>
        <v>2949372</v>
      </c>
      <c r="S1477" s="23" t="s">
        <v>4746</v>
      </c>
      <c r="T1477" s="23"/>
      <c r="U1477" s="23"/>
      <c r="V1477" s="23"/>
      <c r="W1477" s="74"/>
    </row>
    <row r="1478" spans="1:23" x14ac:dyDescent="0.25">
      <c r="A1478" s="81">
        <v>45313</v>
      </c>
      <c r="B1478" s="6" t="s">
        <v>2710</v>
      </c>
      <c r="C1478" s="100" t="s">
        <v>5607</v>
      </c>
      <c r="D1478" s="21" t="s">
        <v>4555</v>
      </c>
      <c r="E1478" s="23" t="s">
        <v>110</v>
      </c>
      <c r="F1478" s="27" t="str">
        <f>IF(E1478="","",INDEX(DM_HANG_HOA!B:B,MATCH(E1478,DM_HANG_HOA!A:A,0)))</f>
        <v>DS 1 pha 630A - 24Kv-150 KV BIL, OD, polymer</v>
      </c>
      <c r="G1478" s="26" t="s">
        <v>5279</v>
      </c>
      <c r="H1478" s="27" t="str">
        <f>IF(G1478="","",INDEX(DM_DOI_TUONG!C:C,MATCH(G1478,DM_DOI_TUONG!B:B,0)))</f>
        <v>Công Ty TNHH TM Xây Lắp Điện Phương Nam Phát</v>
      </c>
      <c r="I1478" s="69" t="str">
        <f>IFERROR(INDEX(DM_NGHIEP_VU!D:D,MATCH(J1478&amp;K1478,DM_NGHIEP_VU!G:G,0)),"")</f>
        <v>Xuất kho - xuất bán ghi nhận doanh thu</v>
      </c>
      <c r="J1478" s="29" t="s">
        <v>4492</v>
      </c>
      <c r="K1478" s="29" t="s">
        <v>4977</v>
      </c>
      <c r="L1478" s="26">
        <v>6</v>
      </c>
      <c r="M1478" s="26" t="s">
        <v>4547</v>
      </c>
      <c r="N1478" s="26">
        <v>2470000</v>
      </c>
      <c r="O1478" s="7">
        <f t="shared" si="69"/>
        <v>14820000</v>
      </c>
      <c r="P1478" s="52">
        <v>0.08</v>
      </c>
      <c r="Q1478" s="7">
        <f t="shared" si="70"/>
        <v>1185600</v>
      </c>
      <c r="R1478" s="7">
        <f t="shared" si="71"/>
        <v>16005600</v>
      </c>
      <c r="S1478" s="23" t="s">
        <v>4747</v>
      </c>
      <c r="T1478" s="23"/>
      <c r="U1478" s="23"/>
      <c r="V1478" s="23"/>
      <c r="W1478" s="74"/>
    </row>
    <row r="1479" spans="1:23" x14ac:dyDescent="0.25">
      <c r="A1479" s="81">
        <v>45313</v>
      </c>
      <c r="B1479" s="6" t="s">
        <v>2710</v>
      </c>
      <c r="C1479" s="100" t="s">
        <v>5607</v>
      </c>
      <c r="D1479" s="21" t="s">
        <v>4555</v>
      </c>
      <c r="E1479" s="23" t="s">
        <v>76</v>
      </c>
      <c r="F1479" s="27" t="str">
        <f>IF(E1479="","",INDEX(DM_HANG_HOA!B:B,MATCH(E1479,DM_HANG_HOA!A:A,0)))</f>
        <v>LBFCO 100A - 27KV-150KV BIL - Polymer (không bass)</v>
      </c>
      <c r="G1479" s="26" t="s">
        <v>5279</v>
      </c>
      <c r="H1479" s="27" t="str">
        <f>IF(G1479="","",INDEX(DM_DOI_TUONG!C:C,MATCH(G1479,DM_DOI_TUONG!B:B,0)))</f>
        <v>Công Ty TNHH TM Xây Lắp Điện Phương Nam Phát</v>
      </c>
      <c r="I1479" s="69" t="str">
        <f>IFERROR(INDEX(DM_NGHIEP_VU!D:D,MATCH(J1479&amp;K1479,DM_NGHIEP_VU!G:G,0)),"")</f>
        <v>Xuất kho - xuất bán ghi nhận doanh thu</v>
      </c>
      <c r="J1479" s="29" t="s">
        <v>4492</v>
      </c>
      <c r="K1479" s="29" t="s">
        <v>4977</v>
      </c>
      <c r="L1479" s="26">
        <v>12</v>
      </c>
      <c r="M1479" s="26" t="s">
        <v>4547</v>
      </c>
      <c r="N1479" s="26">
        <v>1837000</v>
      </c>
      <c r="O1479" s="7">
        <f t="shared" si="69"/>
        <v>22044000</v>
      </c>
      <c r="P1479" s="52">
        <v>0.08</v>
      </c>
      <c r="Q1479" s="7">
        <f t="shared" si="70"/>
        <v>1763520</v>
      </c>
      <c r="R1479" s="7">
        <f t="shared" si="71"/>
        <v>23807520</v>
      </c>
      <c r="S1479" s="23" t="s">
        <v>4747</v>
      </c>
      <c r="T1479" s="23"/>
      <c r="U1479" s="23"/>
      <c r="V1479" s="23"/>
      <c r="W1479" s="74"/>
    </row>
    <row r="1480" spans="1:23" x14ac:dyDescent="0.25">
      <c r="A1480" s="81">
        <v>45313</v>
      </c>
      <c r="B1480" s="6" t="s">
        <v>2710</v>
      </c>
      <c r="C1480" s="100" t="s">
        <v>5607</v>
      </c>
      <c r="D1480" s="21" t="s">
        <v>4555</v>
      </c>
      <c r="E1480" s="23" t="s">
        <v>78</v>
      </c>
      <c r="F1480" s="27" t="str">
        <f>IF(E1480="","",INDEX(DM_HANG_HOA!B:B,MATCH(E1480,DM_HANG_HOA!A:A,0)))</f>
        <v>Bass FCO</v>
      </c>
      <c r="G1480" s="26" t="s">
        <v>5279</v>
      </c>
      <c r="H1480" s="27" t="str">
        <f>IF(G1480="","",INDEX(DM_DOI_TUONG!C:C,MATCH(G1480,DM_DOI_TUONG!B:B,0)))</f>
        <v>Công Ty TNHH TM Xây Lắp Điện Phương Nam Phát</v>
      </c>
      <c r="I1480" s="69" t="str">
        <f>IFERROR(INDEX(DM_NGHIEP_VU!D:D,MATCH(J1480&amp;K1480,DM_NGHIEP_VU!G:G,0)),"")</f>
        <v>Xuất kho - xuất bán ghi nhận doanh thu</v>
      </c>
      <c r="J1480" s="29" t="s">
        <v>4492</v>
      </c>
      <c r="K1480" s="29" t="s">
        <v>4977</v>
      </c>
      <c r="L1480" s="26">
        <v>12</v>
      </c>
      <c r="M1480" s="26" t="s">
        <v>4547</v>
      </c>
      <c r="N1480" s="26">
        <v>73000</v>
      </c>
      <c r="O1480" s="7">
        <f t="shared" si="69"/>
        <v>876000</v>
      </c>
      <c r="P1480" s="52">
        <v>0.08</v>
      </c>
      <c r="Q1480" s="7">
        <f t="shared" si="70"/>
        <v>70080</v>
      </c>
      <c r="R1480" s="7">
        <f t="shared" si="71"/>
        <v>946080</v>
      </c>
      <c r="S1480" s="23" t="s">
        <v>4747</v>
      </c>
      <c r="T1480" s="23"/>
      <c r="U1480" s="23"/>
      <c r="V1480" s="23"/>
      <c r="W1480" s="74"/>
    </row>
    <row r="1481" spans="1:23" x14ac:dyDescent="0.25">
      <c r="A1481" s="81">
        <v>45314</v>
      </c>
      <c r="B1481" s="6" t="s">
        <v>2710</v>
      </c>
      <c r="C1481" s="100" t="s">
        <v>5608</v>
      </c>
      <c r="D1481" s="21" t="s">
        <v>4555</v>
      </c>
      <c r="E1481" s="23" t="s">
        <v>7</v>
      </c>
      <c r="F1481" s="27" t="str">
        <f>IF(E1481="","",INDEX(DM_HANG_HOA!B:B,MATCH(E1481,DM_HANG_HOA!A:A,0)))</f>
        <v>Fuselink 8K - Tuấn Ân</v>
      </c>
      <c r="G1481" s="26" t="s">
        <v>5280</v>
      </c>
      <c r="H1481" s="27" t="str">
        <f>IF(G1481="","",INDEX(DM_DOI_TUONG!C:C,MATCH(G1481,DM_DOI_TUONG!B:B,0)))</f>
        <v>Công Ty TNHH TM Dv Thiết Bị Điện Thiên Khánh</v>
      </c>
      <c r="I1481" s="69" t="str">
        <f>IFERROR(INDEX(DM_NGHIEP_VU!D:D,MATCH(J1481&amp;K1481,DM_NGHIEP_VU!G:G,0)),"")</f>
        <v>Xuất kho - xuất bán ghi nhận doanh thu</v>
      </c>
      <c r="J1481" s="29" t="s">
        <v>4492</v>
      </c>
      <c r="K1481" s="29" t="s">
        <v>4977</v>
      </c>
      <c r="L1481" s="26">
        <v>3</v>
      </c>
      <c r="M1481" s="26" t="s">
        <v>4547</v>
      </c>
      <c r="N1481" s="26">
        <v>32300</v>
      </c>
      <c r="O1481" s="7">
        <f t="shared" si="69"/>
        <v>96900</v>
      </c>
      <c r="P1481" s="52">
        <v>0.08</v>
      </c>
      <c r="Q1481" s="7">
        <f t="shared" si="70"/>
        <v>7752</v>
      </c>
      <c r="R1481" s="7">
        <f t="shared" si="71"/>
        <v>104652</v>
      </c>
      <c r="S1481" s="23" t="s">
        <v>4748</v>
      </c>
      <c r="T1481" s="23"/>
      <c r="U1481" s="23"/>
      <c r="V1481" s="23"/>
      <c r="W1481" s="74"/>
    </row>
    <row r="1482" spans="1:23" x14ac:dyDescent="0.25">
      <c r="A1482" s="81">
        <v>45314</v>
      </c>
      <c r="B1482" s="6" t="s">
        <v>2710</v>
      </c>
      <c r="C1482" s="100" t="s">
        <v>5608</v>
      </c>
      <c r="D1482" s="21" t="s">
        <v>4555</v>
      </c>
      <c r="E1482" s="23" t="s">
        <v>9</v>
      </c>
      <c r="F1482" s="27" t="str">
        <f>IF(E1482="","",INDEX(DM_HANG_HOA!B:B,MATCH(E1482,DM_HANG_HOA!A:A,0)))</f>
        <v>Fuselink 12K - Tuấn Ân</v>
      </c>
      <c r="G1482" s="26" t="s">
        <v>5280</v>
      </c>
      <c r="H1482" s="27" t="str">
        <f>IF(G1482="","",INDEX(DM_DOI_TUONG!C:C,MATCH(G1482,DM_DOI_TUONG!B:B,0)))</f>
        <v>Công Ty TNHH TM Dv Thiết Bị Điện Thiên Khánh</v>
      </c>
      <c r="I1482" s="69" t="str">
        <f>IFERROR(INDEX(DM_NGHIEP_VU!D:D,MATCH(J1482&amp;K1482,DM_NGHIEP_VU!G:G,0)),"")</f>
        <v>Xuất kho - xuất bán ghi nhận doanh thu</v>
      </c>
      <c r="J1482" s="29" t="s">
        <v>4492</v>
      </c>
      <c r="K1482" s="29" t="s">
        <v>4977</v>
      </c>
      <c r="L1482" s="26">
        <v>6</v>
      </c>
      <c r="M1482" s="26" t="s">
        <v>4547</v>
      </c>
      <c r="N1482" s="26">
        <v>35100</v>
      </c>
      <c r="O1482" s="7">
        <f t="shared" si="69"/>
        <v>210600</v>
      </c>
      <c r="P1482" s="52">
        <v>0.08</v>
      </c>
      <c r="Q1482" s="7">
        <f t="shared" si="70"/>
        <v>16848</v>
      </c>
      <c r="R1482" s="7">
        <f t="shared" si="71"/>
        <v>227448</v>
      </c>
      <c r="S1482" s="23" t="s">
        <v>4748</v>
      </c>
      <c r="T1482" s="23"/>
      <c r="U1482" s="23"/>
      <c r="V1482" s="23"/>
      <c r="W1482" s="74"/>
    </row>
    <row r="1483" spans="1:23" x14ac:dyDescent="0.25">
      <c r="A1483" s="81">
        <v>45314</v>
      </c>
      <c r="B1483" s="6" t="s">
        <v>2710</v>
      </c>
      <c r="C1483" s="100" t="s">
        <v>5609</v>
      </c>
      <c r="D1483" s="21" t="s">
        <v>4555</v>
      </c>
      <c r="E1483" s="23" t="s">
        <v>894</v>
      </c>
      <c r="F1483" s="27" t="str">
        <f>IF(E1483="","",INDEX(DM_HANG_HOA!B:B,MATCH(E1483,DM_HANG_HOA!A:A,0)))</f>
        <v>Khóa đai A200</v>
      </c>
      <c r="G1483" s="26" t="s">
        <v>5280</v>
      </c>
      <c r="H1483" s="27" t="str">
        <f>IF(G1483="","",INDEX(DM_DOI_TUONG!C:C,MATCH(G1483,DM_DOI_TUONG!B:B,0)))</f>
        <v>Công Ty TNHH TM Dv Thiết Bị Điện Thiên Khánh</v>
      </c>
      <c r="I1483" s="69" t="str">
        <f>IFERROR(INDEX(DM_NGHIEP_VU!D:D,MATCH(J1483&amp;K1483,DM_NGHIEP_VU!G:G,0)),"")</f>
        <v>Xuất kho - xuất bán ghi nhận doanh thu</v>
      </c>
      <c r="J1483" s="29" t="s">
        <v>4492</v>
      </c>
      <c r="K1483" s="29" t="s">
        <v>4977</v>
      </c>
      <c r="L1483" s="26">
        <v>500</v>
      </c>
      <c r="M1483" s="26" t="s">
        <v>4547</v>
      </c>
      <c r="N1483" s="26">
        <v>1500</v>
      </c>
      <c r="O1483" s="7">
        <f t="shared" si="69"/>
        <v>750000</v>
      </c>
      <c r="P1483" s="52">
        <v>0.1</v>
      </c>
      <c r="Q1483" s="7">
        <f t="shared" si="70"/>
        <v>75000</v>
      </c>
      <c r="R1483" s="7">
        <f t="shared" si="71"/>
        <v>825000</v>
      </c>
      <c r="S1483" s="23" t="s">
        <v>4749</v>
      </c>
      <c r="T1483" s="23"/>
      <c r="U1483" s="23"/>
      <c r="V1483" s="23"/>
      <c r="W1483" s="74"/>
    </row>
    <row r="1484" spans="1:23" x14ac:dyDescent="0.25">
      <c r="A1484" s="81">
        <v>45314</v>
      </c>
      <c r="B1484" s="6" t="s">
        <v>2710</v>
      </c>
      <c r="C1484" s="100" t="s">
        <v>5610</v>
      </c>
      <c r="D1484" s="21" t="s">
        <v>4555</v>
      </c>
      <c r="E1484" s="23" t="s">
        <v>2598</v>
      </c>
      <c r="F1484" s="27" t="str">
        <f>IF(E1484="","",INDEX(DM_HANG_HOA!B:B,MATCH(E1484,DM_HANG_HOA!A:A,0)))</f>
        <v>Giáp buộc đầu sứ đơn composite PTT 1373SC-F, đường kính cáp 31 - 37.5mm (185-240mm2), bán dẫn</v>
      </c>
      <c r="G1484" s="26" t="s">
        <v>5245</v>
      </c>
      <c r="H1484" s="27" t="str">
        <f>IF(G1484="","",INDEX(DM_DOI_TUONG!C:C,MATCH(G1484,DM_DOI_TUONG!B:B,0)))</f>
        <v>Công Ty TNHH Sản Xuất Thương Mại  Điện Sài Gòn TTL</v>
      </c>
      <c r="I1484" s="69" t="str">
        <f>IFERROR(INDEX(DM_NGHIEP_VU!D:D,MATCH(J1484&amp;K1484,DM_NGHIEP_VU!G:G,0)),"")</f>
        <v>Xuất kho - xuất bán ghi nhận doanh thu</v>
      </c>
      <c r="J1484" s="29" t="s">
        <v>4492</v>
      </c>
      <c r="K1484" s="29" t="s">
        <v>4977</v>
      </c>
      <c r="L1484" s="26">
        <v>6</v>
      </c>
      <c r="M1484" s="26" t="s">
        <v>4547</v>
      </c>
      <c r="N1484" s="26">
        <v>107900</v>
      </c>
      <c r="O1484" s="7">
        <f t="shared" si="69"/>
        <v>647400</v>
      </c>
      <c r="P1484" s="52">
        <v>0.08</v>
      </c>
      <c r="Q1484" s="7">
        <f t="shared" si="70"/>
        <v>51792</v>
      </c>
      <c r="R1484" s="7">
        <f t="shared" si="71"/>
        <v>699192</v>
      </c>
      <c r="S1484" s="23" t="s">
        <v>4750</v>
      </c>
      <c r="T1484" s="23"/>
      <c r="U1484" s="23"/>
      <c r="V1484" s="23"/>
      <c r="W1484" s="74"/>
    </row>
    <row r="1485" spans="1:23" x14ac:dyDescent="0.25">
      <c r="A1485" s="81">
        <v>45314</v>
      </c>
      <c r="B1485" s="6" t="s">
        <v>2710</v>
      </c>
      <c r="C1485" s="100" t="s">
        <v>5611</v>
      </c>
      <c r="D1485" s="21" t="s">
        <v>4555</v>
      </c>
      <c r="E1485" s="23" t="s">
        <v>1340</v>
      </c>
      <c r="F1485" s="27" t="str">
        <f>IF(E1485="","",INDEX(DM_HANG_HOA!B:B,MATCH(E1485,DM_HANG_HOA!A:A,0)))</f>
        <v>Kẹp quai dạng ép 150-240</v>
      </c>
      <c r="G1485" s="26" t="s">
        <v>5245</v>
      </c>
      <c r="H1485" s="27" t="str">
        <f>IF(G1485="","",INDEX(DM_DOI_TUONG!C:C,MATCH(G1485,DM_DOI_TUONG!B:B,0)))</f>
        <v>Công Ty TNHH Sản Xuất Thương Mại  Điện Sài Gòn TTL</v>
      </c>
      <c r="I1485" s="69" t="str">
        <f>IFERROR(INDEX(DM_NGHIEP_VU!D:D,MATCH(J1485&amp;K1485,DM_NGHIEP_VU!G:G,0)),"")</f>
        <v>Xuất kho - xuất bán ghi nhận doanh thu</v>
      </c>
      <c r="J1485" s="29" t="s">
        <v>4492</v>
      </c>
      <c r="K1485" s="29" t="s">
        <v>4977</v>
      </c>
      <c r="L1485" s="26">
        <v>3</v>
      </c>
      <c r="M1485" s="26" t="s">
        <v>4547</v>
      </c>
      <c r="N1485" s="26">
        <v>142000</v>
      </c>
      <c r="O1485" s="7">
        <f t="shared" si="69"/>
        <v>426000</v>
      </c>
      <c r="P1485" s="52">
        <v>0.1</v>
      </c>
      <c r="Q1485" s="7">
        <f t="shared" si="70"/>
        <v>42600</v>
      </c>
      <c r="R1485" s="7">
        <f t="shared" si="71"/>
        <v>468600</v>
      </c>
      <c r="S1485" s="23" t="s">
        <v>4751</v>
      </c>
      <c r="T1485" s="23"/>
      <c r="U1485" s="23"/>
      <c r="V1485" s="23"/>
      <c r="W1485" s="74"/>
    </row>
    <row r="1486" spans="1:23" x14ac:dyDescent="0.25">
      <c r="A1486" s="81">
        <v>45314</v>
      </c>
      <c r="B1486" s="6" t="s">
        <v>2710</v>
      </c>
      <c r="C1486" s="100" t="s">
        <v>5611</v>
      </c>
      <c r="D1486" s="21" t="s">
        <v>4555</v>
      </c>
      <c r="E1486" s="23" t="s">
        <v>2533</v>
      </c>
      <c r="F1486" s="27" t="str">
        <f>IF(E1486="","",INDEX(DM_HANG_HOA!B:B,MATCH(E1486,DM_HANG_HOA!A:A,0)))</f>
        <v>Giáp níu dây bọc ACD3485-TP, dài 1390mm, 33,8 ÷ 37,5mm (240mm2)</v>
      </c>
      <c r="G1486" s="26" t="s">
        <v>5245</v>
      </c>
      <c r="H1486" s="27" t="str">
        <f>IF(G1486="","",INDEX(DM_DOI_TUONG!C:C,MATCH(G1486,DM_DOI_TUONG!B:B,0)))</f>
        <v>Công Ty TNHH Sản Xuất Thương Mại  Điện Sài Gòn TTL</v>
      </c>
      <c r="I1486" s="69" t="str">
        <f>IFERROR(INDEX(DM_NGHIEP_VU!D:D,MATCH(J1486&amp;K1486,DM_NGHIEP_VU!G:G,0)),"")</f>
        <v>Xuất kho - xuất bán ghi nhận doanh thu</v>
      </c>
      <c r="J1486" s="29" t="s">
        <v>4492</v>
      </c>
      <c r="K1486" s="29" t="s">
        <v>4977</v>
      </c>
      <c r="L1486" s="26">
        <v>6</v>
      </c>
      <c r="M1486" s="26" t="s">
        <v>4547</v>
      </c>
      <c r="N1486" s="26">
        <v>387000</v>
      </c>
      <c r="O1486" s="7">
        <f t="shared" si="69"/>
        <v>2322000</v>
      </c>
      <c r="P1486" s="52">
        <v>0.1</v>
      </c>
      <c r="Q1486" s="7">
        <f t="shared" si="70"/>
        <v>232200</v>
      </c>
      <c r="R1486" s="7">
        <f t="shared" si="71"/>
        <v>2554200</v>
      </c>
      <c r="S1486" s="23" t="s">
        <v>4751</v>
      </c>
      <c r="T1486" s="23"/>
      <c r="U1486" s="23"/>
      <c r="V1486" s="23"/>
      <c r="W1486" s="74"/>
    </row>
    <row r="1487" spans="1:23" x14ac:dyDescent="0.25">
      <c r="A1487" s="81">
        <v>45314</v>
      </c>
      <c r="B1487" s="6" t="s">
        <v>2710</v>
      </c>
      <c r="C1487" s="100" t="s">
        <v>5611</v>
      </c>
      <c r="D1487" s="21" t="s">
        <v>4555</v>
      </c>
      <c r="E1487" s="23" t="s">
        <v>1225</v>
      </c>
      <c r="F1487" s="27" t="str">
        <f>IF(E1487="","",INDEX(DM_HANG_HOA!B:B,MATCH(E1487,DM_HANG_HOA!A:A,0)))</f>
        <v>Nối ép đồng nhôm WR-835</v>
      </c>
      <c r="G1487" s="26" t="s">
        <v>5245</v>
      </c>
      <c r="H1487" s="27" t="str">
        <f>IF(G1487="","",INDEX(DM_DOI_TUONG!C:C,MATCH(G1487,DM_DOI_TUONG!B:B,0)))</f>
        <v>Công Ty TNHH Sản Xuất Thương Mại  Điện Sài Gòn TTL</v>
      </c>
      <c r="I1487" s="69" t="str">
        <f>IFERROR(INDEX(DM_NGHIEP_VU!D:D,MATCH(J1487&amp;K1487,DM_NGHIEP_VU!G:G,0)),"")</f>
        <v>Xuất kho - xuất bán ghi nhận doanh thu</v>
      </c>
      <c r="J1487" s="29" t="s">
        <v>4492</v>
      </c>
      <c r="K1487" s="29" t="s">
        <v>4977</v>
      </c>
      <c r="L1487" s="26">
        <v>8</v>
      </c>
      <c r="M1487" s="26" t="s">
        <v>4547</v>
      </c>
      <c r="N1487" s="26">
        <v>28000</v>
      </c>
      <c r="O1487" s="7">
        <f t="shared" si="69"/>
        <v>224000</v>
      </c>
      <c r="P1487" s="52">
        <v>0.1</v>
      </c>
      <c r="Q1487" s="7">
        <f t="shared" si="70"/>
        <v>22400</v>
      </c>
      <c r="R1487" s="7">
        <f t="shared" si="71"/>
        <v>246400</v>
      </c>
      <c r="S1487" s="23" t="s">
        <v>4751</v>
      </c>
      <c r="T1487" s="23"/>
      <c r="U1487" s="23"/>
      <c r="V1487" s="23"/>
      <c r="W1487" s="74"/>
    </row>
    <row r="1488" spans="1:23" x14ac:dyDescent="0.25">
      <c r="A1488" s="81">
        <v>45314</v>
      </c>
      <c r="B1488" s="6" t="s">
        <v>2710</v>
      </c>
      <c r="C1488" s="100" t="s">
        <v>5612</v>
      </c>
      <c r="D1488" s="21" t="s">
        <v>4555</v>
      </c>
      <c r="E1488" s="23" t="s">
        <v>553</v>
      </c>
      <c r="F1488" s="27" t="str">
        <f>IF(E1488="","",INDEX(DM_HANG_HOA!B:B,MATCH(E1488,DM_HANG_HOA!A:A,0)))</f>
        <v>Nối bọc  IPC 70-95, Vỏ cách điện dầy 1-3mm,  16 - 70 / 35 - 95, 1 boulon M10 nhựa</v>
      </c>
      <c r="G1488" s="26" t="s">
        <v>5256</v>
      </c>
      <c r="H1488" s="27" t="str">
        <f>IF(G1488="","",INDEX(DM_DOI_TUONG!C:C,MATCH(G1488,DM_DOI_TUONG!B:B,0)))</f>
        <v>Cửa Hàng Trường Giang</v>
      </c>
      <c r="I1488" s="69" t="str">
        <f>IFERROR(INDEX(DM_NGHIEP_VU!D:D,MATCH(J1488&amp;K1488,DM_NGHIEP_VU!G:G,0)),"")</f>
        <v>Xuất kho - xuất bán ghi nhận doanh thu</v>
      </c>
      <c r="J1488" s="29" t="s">
        <v>4492</v>
      </c>
      <c r="K1488" s="29" t="s">
        <v>4977</v>
      </c>
      <c r="L1488" s="26">
        <v>500</v>
      </c>
      <c r="M1488" s="26" t="s">
        <v>4547</v>
      </c>
      <c r="N1488" s="26">
        <v>40353</v>
      </c>
      <c r="O1488" s="7">
        <f t="shared" si="69"/>
        <v>20176500</v>
      </c>
      <c r="P1488" s="52">
        <v>0.08</v>
      </c>
      <c r="Q1488" s="7">
        <f t="shared" si="70"/>
        <v>1614120</v>
      </c>
      <c r="R1488" s="7">
        <f t="shared" si="71"/>
        <v>21790620</v>
      </c>
      <c r="S1488" s="23" t="s">
        <v>4752</v>
      </c>
      <c r="T1488" s="23"/>
      <c r="U1488" s="23"/>
      <c r="V1488" s="23"/>
      <c r="W1488" s="74"/>
    </row>
    <row r="1489" spans="1:23" x14ac:dyDescent="0.25">
      <c r="A1489" s="81">
        <v>45314</v>
      </c>
      <c r="B1489" s="6" t="s">
        <v>2710</v>
      </c>
      <c r="C1489" s="100" t="s">
        <v>5613</v>
      </c>
      <c r="D1489" s="21" t="s">
        <v>4555</v>
      </c>
      <c r="E1489" s="23" t="s">
        <v>460</v>
      </c>
      <c r="F1489" s="27" t="str">
        <f>IF(E1489="","",INDEX(DM_HANG_HOA!B:B,MATCH(E1489,DM_HANG_HOA!A:A,0)))</f>
        <v xml:space="preserve">MCB   2 pha 32A  - 6KA -TA </v>
      </c>
      <c r="G1489" s="26" t="s">
        <v>5281</v>
      </c>
      <c r="H1489" s="27" t="str">
        <f>IF(G1489="","",INDEX(DM_DOI_TUONG!C:C,MATCH(G1489,DM_DOI_TUONG!B:B,0)))</f>
        <v>Điện Lực Bến Tre</v>
      </c>
      <c r="I1489" s="69" t="str">
        <f>IFERROR(INDEX(DM_NGHIEP_VU!D:D,MATCH(J1489&amp;K1489,DM_NGHIEP_VU!G:G,0)),"")</f>
        <v>Xuất kho - xuất bán ghi nhận doanh thu</v>
      </c>
      <c r="J1489" s="29" t="s">
        <v>4492</v>
      </c>
      <c r="K1489" s="29" t="s">
        <v>4977</v>
      </c>
      <c r="L1489" s="26">
        <v>14500</v>
      </c>
      <c r="M1489" s="26" t="s">
        <v>4547</v>
      </c>
      <c r="N1489" s="26">
        <v>71400</v>
      </c>
      <c r="O1489" s="7">
        <f t="shared" si="69"/>
        <v>1035300000</v>
      </c>
      <c r="P1489" s="52">
        <v>0.08</v>
      </c>
      <c r="Q1489" s="7">
        <f t="shared" si="70"/>
        <v>82824000</v>
      </c>
      <c r="R1489" s="7">
        <f t="shared" si="71"/>
        <v>1118124000</v>
      </c>
      <c r="S1489" s="23" t="s">
        <v>4753</v>
      </c>
      <c r="T1489" s="23"/>
      <c r="U1489" s="23"/>
      <c r="V1489" s="23"/>
      <c r="W1489" s="74"/>
    </row>
    <row r="1490" spans="1:23" x14ac:dyDescent="0.25">
      <c r="A1490" s="81">
        <v>45314</v>
      </c>
      <c r="B1490" s="6" t="s">
        <v>2710</v>
      </c>
      <c r="C1490" s="100" t="s">
        <v>5613</v>
      </c>
      <c r="D1490" s="21" t="s">
        <v>4555</v>
      </c>
      <c r="E1490" s="23" t="s">
        <v>461</v>
      </c>
      <c r="F1490" s="27" t="str">
        <f>IF(E1490="","",INDEX(DM_HANG_HOA!B:B,MATCH(E1490,DM_HANG_HOA!A:A,0)))</f>
        <v xml:space="preserve">MCB   2 pha 40A  - 6KA -TA </v>
      </c>
      <c r="G1490" s="26" t="s">
        <v>5281</v>
      </c>
      <c r="H1490" s="27" t="str">
        <f>IF(G1490="","",INDEX(DM_DOI_TUONG!C:C,MATCH(G1490,DM_DOI_TUONG!B:B,0)))</f>
        <v>Điện Lực Bến Tre</v>
      </c>
      <c r="I1490" s="69" t="str">
        <f>IFERROR(INDEX(DM_NGHIEP_VU!D:D,MATCH(J1490&amp;K1490,DM_NGHIEP_VU!G:G,0)),"")</f>
        <v>Xuất kho - xuất bán ghi nhận doanh thu</v>
      </c>
      <c r="J1490" s="29" t="s">
        <v>4492</v>
      </c>
      <c r="K1490" s="29" t="s">
        <v>4977</v>
      </c>
      <c r="L1490" s="26">
        <v>200</v>
      </c>
      <c r="M1490" s="26" t="s">
        <v>4547</v>
      </c>
      <c r="N1490" s="26">
        <v>81800</v>
      </c>
      <c r="O1490" s="7">
        <f t="shared" si="69"/>
        <v>16360000</v>
      </c>
      <c r="P1490" s="52">
        <v>0.08</v>
      </c>
      <c r="Q1490" s="7">
        <f t="shared" si="70"/>
        <v>1308800</v>
      </c>
      <c r="R1490" s="7">
        <f t="shared" si="71"/>
        <v>17668800</v>
      </c>
      <c r="S1490" s="23" t="s">
        <v>4753</v>
      </c>
      <c r="T1490" s="23"/>
      <c r="U1490" s="23"/>
      <c r="V1490" s="23"/>
      <c r="W1490" s="74"/>
    </row>
    <row r="1491" spans="1:23" x14ac:dyDescent="0.25">
      <c r="A1491" s="81">
        <v>45314</v>
      </c>
      <c r="B1491" s="6" t="s">
        <v>2710</v>
      </c>
      <c r="C1491" s="100" t="s">
        <v>5613</v>
      </c>
      <c r="D1491" s="21" t="s">
        <v>4555</v>
      </c>
      <c r="E1491" s="23" t="s">
        <v>466</v>
      </c>
      <c r="F1491" s="27" t="str">
        <f>IF(E1491="","",INDEX(DM_HANG_HOA!B:B,MATCH(E1491,DM_HANG_HOA!A:A,0)))</f>
        <v xml:space="preserve">MCB   3 pha 40A  - 6KA -TA </v>
      </c>
      <c r="G1491" s="26" t="s">
        <v>5281</v>
      </c>
      <c r="H1491" s="27" t="str">
        <f>IF(G1491="","",INDEX(DM_DOI_TUONG!C:C,MATCH(G1491,DM_DOI_TUONG!B:B,0)))</f>
        <v>Điện Lực Bến Tre</v>
      </c>
      <c r="I1491" s="69" t="str">
        <f>IFERROR(INDEX(DM_NGHIEP_VU!D:D,MATCH(J1491&amp;K1491,DM_NGHIEP_VU!G:G,0)),"")</f>
        <v>Xuất kho - xuất bán ghi nhận doanh thu</v>
      </c>
      <c r="J1491" s="29" t="s">
        <v>4492</v>
      </c>
      <c r="K1491" s="29" t="s">
        <v>4977</v>
      </c>
      <c r="L1491" s="26">
        <v>30</v>
      </c>
      <c r="M1491" s="26" t="s">
        <v>4547</v>
      </c>
      <c r="N1491" s="26">
        <v>111000</v>
      </c>
      <c r="O1491" s="7">
        <f t="shared" si="69"/>
        <v>3330000</v>
      </c>
      <c r="P1491" s="52">
        <v>0.08</v>
      </c>
      <c r="Q1491" s="7">
        <f t="shared" si="70"/>
        <v>266400</v>
      </c>
      <c r="R1491" s="7">
        <f t="shared" si="71"/>
        <v>3596400</v>
      </c>
      <c r="S1491" s="23" t="s">
        <v>4753</v>
      </c>
      <c r="T1491" s="23"/>
      <c r="U1491" s="23"/>
      <c r="V1491" s="23"/>
      <c r="W1491" s="74"/>
    </row>
    <row r="1492" spans="1:23" x14ac:dyDescent="0.25">
      <c r="A1492" s="81">
        <v>45314</v>
      </c>
      <c r="B1492" s="6" t="s">
        <v>2710</v>
      </c>
      <c r="C1492" s="100" t="s">
        <v>5613</v>
      </c>
      <c r="D1492" s="21" t="s">
        <v>4555</v>
      </c>
      <c r="E1492" s="23" t="s">
        <v>468</v>
      </c>
      <c r="F1492" s="27" t="str">
        <f>IF(E1492="","",INDEX(DM_HANG_HOA!B:B,MATCH(E1492,DM_HANG_HOA!A:A,0)))</f>
        <v xml:space="preserve">MCB   3 pha 63A  - 6KA -TA </v>
      </c>
      <c r="G1492" s="26" t="s">
        <v>5281</v>
      </c>
      <c r="H1492" s="27" t="str">
        <f>IF(G1492="","",INDEX(DM_DOI_TUONG!C:C,MATCH(G1492,DM_DOI_TUONG!B:B,0)))</f>
        <v>Điện Lực Bến Tre</v>
      </c>
      <c r="I1492" s="69" t="str">
        <f>IFERROR(INDEX(DM_NGHIEP_VU!D:D,MATCH(J1492&amp;K1492,DM_NGHIEP_VU!G:G,0)),"")</f>
        <v>Xuất kho - xuất bán ghi nhận doanh thu</v>
      </c>
      <c r="J1492" s="29" t="s">
        <v>4492</v>
      </c>
      <c r="K1492" s="29" t="s">
        <v>4977</v>
      </c>
      <c r="L1492" s="26">
        <v>20</v>
      </c>
      <c r="M1492" s="26" t="s">
        <v>4547</v>
      </c>
      <c r="N1492" s="26">
        <v>131600</v>
      </c>
      <c r="O1492" s="7">
        <f t="shared" si="69"/>
        <v>2632000</v>
      </c>
      <c r="P1492" s="52">
        <v>0.08</v>
      </c>
      <c r="Q1492" s="7">
        <f t="shared" si="70"/>
        <v>210560</v>
      </c>
      <c r="R1492" s="7">
        <f t="shared" si="71"/>
        <v>2842560</v>
      </c>
      <c r="S1492" s="23" t="s">
        <v>4753</v>
      </c>
      <c r="T1492" s="23"/>
      <c r="U1492" s="23"/>
      <c r="V1492" s="23"/>
      <c r="W1492" s="74"/>
    </row>
    <row r="1493" spans="1:23" x14ac:dyDescent="0.25">
      <c r="A1493" s="81">
        <v>45314</v>
      </c>
      <c r="B1493" s="6" t="s">
        <v>2710</v>
      </c>
      <c r="C1493" s="100" t="s">
        <v>5613</v>
      </c>
      <c r="D1493" s="21" t="s">
        <v>4555</v>
      </c>
      <c r="E1493" s="23" t="s">
        <v>501</v>
      </c>
      <c r="F1493" s="27" t="str">
        <f>IF(E1493="","",INDEX(DM_HANG_HOA!B:B,MATCH(E1493,DM_HANG_HOA!A:A,0)))</f>
        <v>MCCB 3P, 400V,   80A, 70KA</v>
      </c>
      <c r="G1493" s="26" t="s">
        <v>5281</v>
      </c>
      <c r="H1493" s="27" t="str">
        <f>IF(G1493="","",INDEX(DM_DOI_TUONG!C:C,MATCH(G1493,DM_DOI_TUONG!B:B,0)))</f>
        <v>Điện Lực Bến Tre</v>
      </c>
      <c r="I1493" s="69" t="str">
        <f>IFERROR(INDEX(DM_NGHIEP_VU!D:D,MATCH(J1493&amp;K1493,DM_NGHIEP_VU!G:G,0)),"")</f>
        <v>Xuất kho - xuất bán ghi nhận doanh thu</v>
      </c>
      <c r="J1493" s="29" t="s">
        <v>4492</v>
      </c>
      <c r="K1493" s="29" t="s">
        <v>4977</v>
      </c>
      <c r="L1493" s="26">
        <v>100</v>
      </c>
      <c r="M1493" s="26" t="s">
        <v>4547</v>
      </c>
      <c r="N1493" s="26">
        <v>1823700</v>
      </c>
      <c r="O1493" s="7">
        <f t="shared" si="69"/>
        <v>182370000</v>
      </c>
      <c r="P1493" s="52">
        <v>0.08</v>
      </c>
      <c r="Q1493" s="7">
        <f t="shared" si="70"/>
        <v>14589600</v>
      </c>
      <c r="R1493" s="7">
        <f t="shared" si="71"/>
        <v>196959600</v>
      </c>
      <c r="S1493" s="23" t="s">
        <v>4753</v>
      </c>
      <c r="T1493" s="23"/>
      <c r="U1493" s="23"/>
      <c r="V1493" s="23"/>
      <c r="W1493" s="74"/>
    </row>
    <row r="1494" spans="1:23" x14ac:dyDescent="0.25">
      <c r="A1494" s="81">
        <v>45314</v>
      </c>
      <c r="B1494" s="6" t="s">
        <v>2710</v>
      </c>
      <c r="C1494" s="100" t="s">
        <v>5613</v>
      </c>
      <c r="D1494" s="21" t="s">
        <v>4555</v>
      </c>
      <c r="E1494" s="23" t="s">
        <v>488</v>
      </c>
      <c r="F1494" s="27" t="str">
        <f>IF(E1494="","",INDEX(DM_HANG_HOA!B:B,MATCH(E1494,DM_HANG_HOA!A:A,0)))</f>
        <v>Busbar dùng cho MCCB 80A - 250A</v>
      </c>
      <c r="G1494" s="26" t="s">
        <v>5281</v>
      </c>
      <c r="H1494" s="27" t="str">
        <f>IF(G1494="","",INDEX(DM_DOI_TUONG!C:C,MATCH(G1494,DM_DOI_TUONG!B:B,0)))</f>
        <v>Điện Lực Bến Tre</v>
      </c>
      <c r="I1494" s="69" t="str">
        <f>IFERROR(INDEX(DM_NGHIEP_VU!D:D,MATCH(J1494&amp;K1494,DM_NGHIEP_VU!G:G,0)),"")</f>
        <v>Xuất kho - xuất bán ghi nhận doanh thu</v>
      </c>
      <c r="J1494" s="29" t="s">
        <v>4492</v>
      </c>
      <c r="K1494" s="29" t="s">
        <v>4977</v>
      </c>
      <c r="L1494" s="26">
        <v>100</v>
      </c>
      <c r="M1494" s="26" t="s">
        <v>4547</v>
      </c>
      <c r="N1494" s="26">
        <v>0</v>
      </c>
      <c r="O1494" s="7">
        <f t="shared" si="69"/>
        <v>0</v>
      </c>
      <c r="P1494" s="52">
        <v>0.08</v>
      </c>
      <c r="Q1494" s="7">
        <f t="shared" si="70"/>
        <v>0</v>
      </c>
      <c r="R1494" s="7">
        <f t="shared" si="71"/>
        <v>0</v>
      </c>
      <c r="S1494" s="23" t="s">
        <v>4753</v>
      </c>
      <c r="T1494" s="23"/>
      <c r="U1494" s="23"/>
      <c r="V1494" s="23"/>
      <c r="W1494" s="74"/>
    </row>
    <row r="1495" spans="1:23" x14ac:dyDescent="0.25">
      <c r="A1495" s="81">
        <v>45314</v>
      </c>
      <c r="B1495" s="6" t="s">
        <v>2710</v>
      </c>
      <c r="C1495" s="100" t="s">
        <v>5613</v>
      </c>
      <c r="D1495" s="21" t="s">
        <v>4555</v>
      </c>
      <c r="E1495" s="23" t="s">
        <v>516</v>
      </c>
      <c r="F1495" s="27" t="str">
        <f>IF(E1495="","",INDEX(DM_HANG_HOA!B:B,MATCH(E1495,DM_HANG_HOA!A:A,0)))</f>
        <v>Boulon 8 x 30 + tán + londel (nhúng kẽm)</v>
      </c>
      <c r="G1495" s="26" t="s">
        <v>5281</v>
      </c>
      <c r="H1495" s="27" t="str">
        <f>IF(G1495="","",INDEX(DM_DOI_TUONG!C:C,MATCH(G1495,DM_DOI_TUONG!B:B,0)))</f>
        <v>Điện Lực Bến Tre</v>
      </c>
      <c r="I1495" s="69" t="str">
        <f>IFERROR(INDEX(DM_NGHIEP_VU!D:D,MATCH(J1495&amp;K1495,DM_NGHIEP_VU!G:G,0)),"")</f>
        <v>Xuất kho - xuất bán ghi nhận doanh thu</v>
      </c>
      <c r="J1495" s="29" t="s">
        <v>4492</v>
      </c>
      <c r="K1495" s="29" t="s">
        <v>4977</v>
      </c>
      <c r="L1495" s="26">
        <v>600</v>
      </c>
      <c r="M1495" s="26" t="s">
        <v>4547</v>
      </c>
      <c r="N1495" s="26">
        <v>0</v>
      </c>
      <c r="O1495" s="7">
        <f t="shared" si="69"/>
        <v>0</v>
      </c>
      <c r="P1495" s="52">
        <v>0.08</v>
      </c>
      <c r="Q1495" s="7">
        <f t="shared" si="70"/>
        <v>0</v>
      </c>
      <c r="R1495" s="7">
        <f t="shared" si="71"/>
        <v>0</v>
      </c>
      <c r="S1495" s="23" t="s">
        <v>4753</v>
      </c>
      <c r="T1495" s="23"/>
      <c r="U1495" s="23"/>
      <c r="V1495" s="23"/>
      <c r="W1495" s="74"/>
    </row>
    <row r="1496" spans="1:23" x14ac:dyDescent="0.25">
      <c r="A1496" s="81">
        <v>45314</v>
      </c>
      <c r="B1496" s="6" t="s">
        <v>2710</v>
      </c>
      <c r="C1496" s="100" t="s">
        <v>5613</v>
      </c>
      <c r="D1496" s="21" t="s">
        <v>4555</v>
      </c>
      <c r="E1496" s="23" t="s">
        <v>502</v>
      </c>
      <c r="F1496" s="27" t="str">
        <f>IF(E1496="","",INDEX(DM_HANG_HOA!B:B,MATCH(E1496,DM_HANG_HOA!A:A,0)))</f>
        <v>MCCB 3P, 400V, 100A, 70KA</v>
      </c>
      <c r="G1496" s="26" t="s">
        <v>5281</v>
      </c>
      <c r="H1496" s="27" t="str">
        <f>IF(G1496="","",INDEX(DM_DOI_TUONG!C:C,MATCH(G1496,DM_DOI_TUONG!B:B,0)))</f>
        <v>Điện Lực Bến Tre</v>
      </c>
      <c r="I1496" s="69" t="str">
        <f>IFERROR(INDEX(DM_NGHIEP_VU!D:D,MATCH(J1496&amp;K1496,DM_NGHIEP_VU!G:G,0)),"")</f>
        <v>Xuất kho - xuất bán ghi nhận doanh thu</v>
      </c>
      <c r="J1496" s="29" t="s">
        <v>4492</v>
      </c>
      <c r="K1496" s="29" t="s">
        <v>4977</v>
      </c>
      <c r="L1496" s="26">
        <v>50</v>
      </c>
      <c r="M1496" s="26" t="s">
        <v>4547</v>
      </c>
      <c r="N1496" s="26">
        <v>1855400</v>
      </c>
      <c r="O1496" s="7">
        <f t="shared" si="69"/>
        <v>92770000</v>
      </c>
      <c r="P1496" s="52">
        <v>0.08</v>
      </c>
      <c r="Q1496" s="7">
        <f t="shared" si="70"/>
        <v>7421600</v>
      </c>
      <c r="R1496" s="7">
        <f t="shared" si="71"/>
        <v>100191600</v>
      </c>
      <c r="S1496" s="23" t="s">
        <v>4753</v>
      </c>
      <c r="T1496" s="23"/>
      <c r="U1496" s="23"/>
      <c r="V1496" s="23"/>
      <c r="W1496" s="74"/>
    </row>
    <row r="1497" spans="1:23" x14ac:dyDescent="0.25">
      <c r="A1497" s="81">
        <v>45314</v>
      </c>
      <c r="B1497" s="6" t="s">
        <v>2710</v>
      </c>
      <c r="C1497" s="100" t="s">
        <v>5613</v>
      </c>
      <c r="D1497" s="21" t="s">
        <v>4555</v>
      </c>
      <c r="E1497" s="23" t="s">
        <v>488</v>
      </c>
      <c r="F1497" s="27" t="str">
        <f>IF(E1497="","",INDEX(DM_HANG_HOA!B:B,MATCH(E1497,DM_HANG_HOA!A:A,0)))</f>
        <v>Busbar dùng cho MCCB 80A - 250A</v>
      </c>
      <c r="G1497" s="26" t="s">
        <v>5281</v>
      </c>
      <c r="H1497" s="27" t="str">
        <f>IF(G1497="","",INDEX(DM_DOI_TUONG!C:C,MATCH(G1497,DM_DOI_TUONG!B:B,0)))</f>
        <v>Điện Lực Bến Tre</v>
      </c>
      <c r="I1497" s="69" t="str">
        <f>IFERROR(INDEX(DM_NGHIEP_VU!D:D,MATCH(J1497&amp;K1497,DM_NGHIEP_VU!G:G,0)),"")</f>
        <v>Xuất kho - xuất bán ghi nhận doanh thu</v>
      </c>
      <c r="J1497" s="29" t="s">
        <v>4492</v>
      </c>
      <c r="K1497" s="29" t="s">
        <v>4977</v>
      </c>
      <c r="L1497" s="26">
        <v>50</v>
      </c>
      <c r="M1497" s="26" t="s">
        <v>4547</v>
      </c>
      <c r="N1497" s="26">
        <v>0</v>
      </c>
      <c r="O1497" s="7">
        <f t="shared" si="69"/>
        <v>0</v>
      </c>
      <c r="P1497" s="52">
        <v>0.08</v>
      </c>
      <c r="Q1497" s="7">
        <f t="shared" si="70"/>
        <v>0</v>
      </c>
      <c r="R1497" s="7">
        <f t="shared" si="71"/>
        <v>0</v>
      </c>
      <c r="S1497" s="23" t="s">
        <v>4753</v>
      </c>
      <c r="T1497" s="23"/>
      <c r="U1497" s="23"/>
      <c r="V1497" s="23"/>
      <c r="W1497" s="74"/>
    </row>
    <row r="1498" spans="1:23" x14ac:dyDescent="0.25">
      <c r="A1498" s="81">
        <v>45314</v>
      </c>
      <c r="B1498" s="6" t="s">
        <v>2710</v>
      </c>
      <c r="C1498" s="100" t="s">
        <v>5613</v>
      </c>
      <c r="D1498" s="21" t="s">
        <v>4555</v>
      </c>
      <c r="E1498" s="23" t="s">
        <v>516</v>
      </c>
      <c r="F1498" s="27" t="str">
        <f>IF(E1498="","",INDEX(DM_HANG_HOA!B:B,MATCH(E1498,DM_HANG_HOA!A:A,0)))</f>
        <v>Boulon 8 x 30 + tán + londel (nhúng kẽm)</v>
      </c>
      <c r="G1498" s="26" t="s">
        <v>5281</v>
      </c>
      <c r="H1498" s="27" t="str">
        <f>IF(G1498="","",INDEX(DM_DOI_TUONG!C:C,MATCH(G1498,DM_DOI_TUONG!B:B,0)))</f>
        <v>Điện Lực Bến Tre</v>
      </c>
      <c r="I1498" s="69" t="str">
        <f>IFERROR(INDEX(DM_NGHIEP_VU!D:D,MATCH(J1498&amp;K1498,DM_NGHIEP_VU!G:G,0)),"")</f>
        <v>Xuất kho - xuất bán ghi nhận doanh thu</v>
      </c>
      <c r="J1498" s="29" t="s">
        <v>4492</v>
      </c>
      <c r="K1498" s="29" t="s">
        <v>4977</v>
      </c>
      <c r="L1498" s="26">
        <v>300</v>
      </c>
      <c r="M1498" s="26" t="s">
        <v>4547</v>
      </c>
      <c r="N1498" s="26">
        <v>0</v>
      </c>
      <c r="O1498" s="7">
        <f t="shared" si="69"/>
        <v>0</v>
      </c>
      <c r="P1498" s="52">
        <v>0.08</v>
      </c>
      <c r="Q1498" s="7">
        <f t="shared" si="70"/>
        <v>0</v>
      </c>
      <c r="R1498" s="7">
        <f t="shared" si="71"/>
        <v>0</v>
      </c>
      <c r="S1498" s="23" t="s">
        <v>4753</v>
      </c>
      <c r="T1498" s="23"/>
      <c r="U1498" s="23"/>
      <c r="V1498" s="23"/>
      <c r="W1498" s="74"/>
    </row>
    <row r="1499" spans="1:23" x14ac:dyDescent="0.25">
      <c r="A1499" s="81">
        <v>45314</v>
      </c>
      <c r="B1499" s="6" t="s">
        <v>2710</v>
      </c>
      <c r="C1499" s="100" t="s">
        <v>5613</v>
      </c>
      <c r="D1499" s="21" t="s">
        <v>4555</v>
      </c>
      <c r="E1499" s="23" t="s">
        <v>505</v>
      </c>
      <c r="F1499" s="27" t="str">
        <f>IF(E1499="","",INDEX(DM_HANG_HOA!B:B,MATCH(E1499,DM_HANG_HOA!A:A,0)))</f>
        <v>MCCB 3P, 400V, 200A, 70KA</v>
      </c>
      <c r="G1499" s="26" t="s">
        <v>5281</v>
      </c>
      <c r="H1499" s="27" t="str">
        <f>IF(G1499="","",INDEX(DM_DOI_TUONG!C:C,MATCH(G1499,DM_DOI_TUONG!B:B,0)))</f>
        <v>Điện Lực Bến Tre</v>
      </c>
      <c r="I1499" s="69" t="str">
        <f>IFERROR(INDEX(DM_NGHIEP_VU!D:D,MATCH(J1499&amp;K1499,DM_NGHIEP_VU!G:G,0)),"")</f>
        <v>Xuất kho - xuất bán ghi nhận doanh thu</v>
      </c>
      <c r="J1499" s="29" t="s">
        <v>4492</v>
      </c>
      <c r="K1499" s="29" t="s">
        <v>4977</v>
      </c>
      <c r="L1499" s="26">
        <v>40</v>
      </c>
      <c r="M1499" s="26" t="s">
        <v>4547</v>
      </c>
      <c r="N1499" s="26">
        <v>2378700</v>
      </c>
      <c r="O1499" s="7">
        <f t="shared" si="69"/>
        <v>95148000</v>
      </c>
      <c r="P1499" s="52">
        <v>0.08</v>
      </c>
      <c r="Q1499" s="7">
        <f t="shared" si="70"/>
        <v>7611840</v>
      </c>
      <c r="R1499" s="7">
        <f t="shared" si="71"/>
        <v>102759840</v>
      </c>
      <c r="S1499" s="23" t="s">
        <v>4753</v>
      </c>
      <c r="T1499" s="23"/>
      <c r="U1499" s="23"/>
      <c r="V1499" s="23"/>
      <c r="W1499" s="74"/>
    </row>
    <row r="1500" spans="1:23" x14ac:dyDescent="0.25">
      <c r="A1500" s="81">
        <v>45314</v>
      </c>
      <c r="B1500" s="6" t="s">
        <v>2710</v>
      </c>
      <c r="C1500" s="100" t="s">
        <v>5613</v>
      </c>
      <c r="D1500" s="21" t="s">
        <v>4555</v>
      </c>
      <c r="E1500" s="23" t="s">
        <v>488</v>
      </c>
      <c r="F1500" s="27" t="str">
        <f>IF(E1500="","",INDEX(DM_HANG_HOA!B:B,MATCH(E1500,DM_HANG_HOA!A:A,0)))</f>
        <v>Busbar dùng cho MCCB 80A - 250A</v>
      </c>
      <c r="G1500" s="26" t="s">
        <v>5281</v>
      </c>
      <c r="H1500" s="27" t="str">
        <f>IF(G1500="","",INDEX(DM_DOI_TUONG!C:C,MATCH(G1500,DM_DOI_TUONG!B:B,0)))</f>
        <v>Điện Lực Bến Tre</v>
      </c>
      <c r="I1500" s="69" t="str">
        <f>IFERROR(INDEX(DM_NGHIEP_VU!D:D,MATCH(J1500&amp;K1500,DM_NGHIEP_VU!G:G,0)),"")</f>
        <v>Xuất kho - xuất bán ghi nhận doanh thu</v>
      </c>
      <c r="J1500" s="29" t="s">
        <v>4492</v>
      </c>
      <c r="K1500" s="29" t="s">
        <v>4977</v>
      </c>
      <c r="L1500" s="26">
        <v>40</v>
      </c>
      <c r="M1500" s="26" t="s">
        <v>4547</v>
      </c>
      <c r="N1500" s="26">
        <v>0</v>
      </c>
      <c r="O1500" s="7">
        <f t="shared" si="69"/>
        <v>0</v>
      </c>
      <c r="P1500" s="52">
        <v>0.08</v>
      </c>
      <c r="Q1500" s="7">
        <f t="shared" si="70"/>
        <v>0</v>
      </c>
      <c r="R1500" s="7">
        <f t="shared" si="71"/>
        <v>0</v>
      </c>
      <c r="S1500" s="23" t="s">
        <v>4753</v>
      </c>
      <c r="T1500" s="23"/>
      <c r="U1500" s="23"/>
      <c r="V1500" s="23"/>
      <c r="W1500" s="74"/>
    </row>
    <row r="1501" spans="1:23" x14ac:dyDescent="0.25">
      <c r="A1501" s="81">
        <v>45314</v>
      </c>
      <c r="B1501" s="6" t="s">
        <v>2710</v>
      </c>
      <c r="C1501" s="100" t="s">
        <v>5613</v>
      </c>
      <c r="D1501" s="21" t="s">
        <v>4555</v>
      </c>
      <c r="E1501" s="23" t="s">
        <v>516</v>
      </c>
      <c r="F1501" s="27" t="str">
        <f>IF(E1501="","",INDEX(DM_HANG_HOA!B:B,MATCH(E1501,DM_HANG_HOA!A:A,0)))</f>
        <v>Boulon 8 x 30 + tán + londel (nhúng kẽm)</v>
      </c>
      <c r="G1501" s="26" t="s">
        <v>5281</v>
      </c>
      <c r="H1501" s="27" t="str">
        <f>IF(G1501="","",INDEX(DM_DOI_TUONG!C:C,MATCH(G1501,DM_DOI_TUONG!B:B,0)))</f>
        <v>Điện Lực Bến Tre</v>
      </c>
      <c r="I1501" s="69" t="str">
        <f>IFERROR(INDEX(DM_NGHIEP_VU!D:D,MATCH(J1501&amp;K1501,DM_NGHIEP_VU!G:G,0)),"")</f>
        <v>Xuất kho - xuất bán ghi nhận doanh thu</v>
      </c>
      <c r="J1501" s="29" t="s">
        <v>4492</v>
      </c>
      <c r="K1501" s="29" t="s">
        <v>4977</v>
      </c>
      <c r="L1501" s="26">
        <v>240</v>
      </c>
      <c r="M1501" s="26" t="s">
        <v>4547</v>
      </c>
      <c r="N1501" s="26">
        <v>0</v>
      </c>
      <c r="O1501" s="7">
        <f t="shared" si="69"/>
        <v>0</v>
      </c>
      <c r="P1501" s="52">
        <v>0.08</v>
      </c>
      <c r="Q1501" s="7">
        <f t="shared" si="70"/>
        <v>0</v>
      </c>
      <c r="R1501" s="7">
        <f t="shared" si="71"/>
        <v>0</v>
      </c>
      <c r="S1501" s="23" t="s">
        <v>4753</v>
      </c>
      <c r="T1501" s="23"/>
      <c r="U1501" s="23"/>
      <c r="V1501" s="23"/>
      <c r="W1501" s="74"/>
    </row>
    <row r="1502" spans="1:23" x14ac:dyDescent="0.25">
      <c r="A1502" s="81">
        <v>45314</v>
      </c>
      <c r="B1502" s="6" t="s">
        <v>2710</v>
      </c>
      <c r="C1502" s="100" t="s">
        <v>5613</v>
      </c>
      <c r="D1502" s="21" t="s">
        <v>4555</v>
      </c>
      <c r="E1502" s="23" t="s">
        <v>508</v>
      </c>
      <c r="F1502" s="27" t="str">
        <f>IF(E1502="","",INDEX(DM_HANG_HOA!B:B,MATCH(E1502,DM_HANG_HOA!A:A,0)))</f>
        <v>MCCB 3P, 400V, 400A, 70KA</v>
      </c>
      <c r="G1502" s="26" t="s">
        <v>5281</v>
      </c>
      <c r="H1502" s="27" t="str">
        <f>IF(G1502="","",INDEX(DM_DOI_TUONG!C:C,MATCH(G1502,DM_DOI_TUONG!B:B,0)))</f>
        <v>Điện Lực Bến Tre</v>
      </c>
      <c r="I1502" s="69" t="str">
        <f>IFERROR(INDEX(DM_NGHIEP_VU!D:D,MATCH(J1502&amp;K1502,DM_NGHIEP_VU!G:G,0)),"")</f>
        <v>Xuất kho - xuất bán ghi nhận doanh thu</v>
      </c>
      <c r="J1502" s="29" t="s">
        <v>4492</v>
      </c>
      <c r="K1502" s="29" t="s">
        <v>4977</v>
      </c>
      <c r="L1502" s="26">
        <v>10</v>
      </c>
      <c r="M1502" s="26" t="s">
        <v>4547</v>
      </c>
      <c r="N1502" s="26">
        <v>8887600</v>
      </c>
      <c r="O1502" s="7">
        <f t="shared" si="69"/>
        <v>88876000</v>
      </c>
      <c r="P1502" s="52">
        <v>0.08</v>
      </c>
      <c r="Q1502" s="7">
        <f t="shared" si="70"/>
        <v>7110080</v>
      </c>
      <c r="R1502" s="7">
        <f t="shared" si="71"/>
        <v>95986080</v>
      </c>
      <c r="S1502" s="23" t="s">
        <v>4753</v>
      </c>
      <c r="T1502" s="23"/>
      <c r="U1502" s="23"/>
      <c r="V1502" s="23"/>
      <c r="W1502" s="74"/>
    </row>
    <row r="1503" spans="1:23" x14ac:dyDescent="0.25">
      <c r="A1503" s="81">
        <v>45314</v>
      </c>
      <c r="B1503" s="6" t="s">
        <v>2710</v>
      </c>
      <c r="C1503" s="100" t="s">
        <v>5613</v>
      </c>
      <c r="D1503" s="21" t="s">
        <v>4555</v>
      </c>
      <c r="E1503" s="23" t="s">
        <v>491</v>
      </c>
      <c r="F1503" s="27" t="str">
        <f>IF(E1503="","",INDEX(DM_HANG_HOA!B:B,MATCH(E1503,DM_HANG_HOA!A:A,0)))</f>
        <v>Busbar dùng cho MCCB 400A - 630A</v>
      </c>
      <c r="G1503" s="26" t="s">
        <v>5281</v>
      </c>
      <c r="H1503" s="27" t="str">
        <f>IF(G1503="","",INDEX(DM_DOI_TUONG!C:C,MATCH(G1503,DM_DOI_TUONG!B:B,0)))</f>
        <v>Điện Lực Bến Tre</v>
      </c>
      <c r="I1503" s="69" t="str">
        <f>IFERROR(INDEX(DM_NGHIEP_VU!D:D,MATCH(J1503&amp;K1503,DM_NGHIEP_VU!G:G,0)),"")</f>
        <v>Xuất kho - xuất bán ghi nhận doanh thu</v>
      </c>
      <c r="J1503" s="29" t="s">
        <v>4492</v>
      </c>
      <c r="K1503" s="29" t="s">
        <v>4977</v>
      </c>
      <c r="L1503" s="26">
        <v>10</v>
      </c>
      <c r="M1503" s="26" t="s">
        <v>4547</v>
      </c>
      <c r="N1503" s="26">
        <v>0</v>
      </c>
      <c r="O1503" s="7">
        <f t="shared" si="69"/>
        <v>0</v>
      </c>
      <c r="P1503" s="52">
        <v>0.08</v>
      </c>
      <c r="Q1503" s="7">
        <f t="shared" si="70"/>
        <v>0</v>
      </c>
      <c r="R1503" s="7">
        <f t="shared" si="71"/>
        <v>0</v>
      </c>
      <c r="S1503" s="23" t="s">
        <v>4753</v>
      </c>
      <c r="T1503" s="23"/>
      <c r="U1503" s="23"/>
      <c r="V1503" s="23"/>
      <c r="W1503" s="74"/>
    </row>
    <row r="1504" spans="1:23" x14ac:dyDescent="0.25">
      <c r="A1504" s="81">
        <v>45314</v>
      </c>
      <c r="B1504" s="6" t="s">
        <v>2710</v>
      </c>
      <c r="C1504" s="100" t="s">
        <v>5613</v>
      </c>
      <c r="D1504" s="21" t="s">
        <v>4555</v>
      </c>
      <c r="E1504" s="23" t="s">
        <v>512</v>
      </c>
      <c r="F1504" s="27" t="str">
        <f>IF(E1504="","",INDEX(DM_HANG_HOA!B:B,MATCH(E1504,DM_HANG_HOA!A:A,0)))</f>
        <v>Boulon 10 X 40 + tán + londel nhúng kẽm</v>
      </c>
      <c r="G1504" s="26" t="s">
        <v>5281</v>
      </c>
      <c r="H1504" s="27" t="str">
        <f>IF(G1504="","",INDEX(DM_DOI_TUONG!C:C,MATCH(G1504,DM_DOI_TUONG!B:B,0)))</f>
        <v>Điện Lực Bến Tre</v>
      </c>
      <c r="I1504" s="69" t="str">
        <f>IFERROR(INDEX(DM_NGHIEP_VU!D:D,MATCH(J1504&amp;K1504,DM_NGHIEP_VU!G:G,0)),"")</f>
        <v>Xuất kho - xuất bán ghi nhận doanh thu</v>
      </c>
      <c r="J1504" s="29" t="s">
        <v>4492</v>
      </c>
      <c r="K1504" s="29" t="s">
        <v>4977</v>
      </c>
      <c r="L1504" s="26">
        <v>60</v>
      </c>
      <c r="M1504" s="26" t="s">
        <v>4547</v>
      </c>
      <c r="N1504" s="26">
        <v>0</v>
      </c>
      <c r="O1504" s="7">
        <f t="shared" si="69"/>
        <v>0</v>
      </c>
      <c r="P1504" s="52">
        <v>0.08</v>
      </c>
      <c r="Q1504" s="7">
        <f t="shared" si="70"/>
        <v>0</v>
      </c>
      <c r="R1504" s="7">
        <f t="shared" si="71"/>
        <v>0</v>
      </c>
      <c r="S1504" s="23" t="s">
        <v>4753</v>
      </c>
      <c r="T1504" s="23"/>
      <c r="U1504" s="23"/>
      <c r="V1504" s="23"/>
      <c r="W1504" s="74"/>
    </row>
    <row r="1505" spans="1:23" x14ac:dyDescent="0.25">
      <c r="A1505" s="81">
        <v>45314</v>
      </c>
      <c r="B1505" s="6" t="s">
        <v>2710</v>
      </c>
      <c r="C1505" s="100" t="s">
        <v>5613</v>
      </c>
      <c r="D1505" s="21" t="s">
        <v>4555</v>
      </c>
      <c r="E1505" s="23" t="s">
        <v>510</v>
      </c>
      <c r="F1505" s="27" t="str">
        <f>IF(E1505="","",INDEX(DM_HANG_HOA!B:B,MATCH(E1505,DM_HANG_HOA!A:A,0)))</f>
        <v>MCCB 3P, 400V, 630A, 70KA</v>
      </c>
      <c r="G1505" s="26" t="s">
        <v>5281</v>
      </c>
      <c r="H1505" s="27" t="str">
        <f>IF(G1505="","",INDEX(DM_DOI_TUONG!C:C,MATCH(G1505,DM_DOI_TUONG!B:B,0)))</f>
        <v>Điện Lực Bến Tre</v>
      </c>
      <c r="I1505" s="69" t="str">
        <f>IFERROR(INDEX(DM_NGHIEP_VU!D:D,MATCH(J1505&amp;K1505,DM_NGHIEP_VU!G:G,0)),"")</f>
        <v>Xuất kho - xuất bán ghi nhận doanh thu</v>
      </c>
      <c r="J1505" s="29" t="s">
        <v>4492</v>
      </c>
      <c r="K1505" s="29" t="s">
        <v>4977</v>
      </c>
      <c r="L1505" s="26">
        <v>5</v>
      </c>
      <c r="M1505" s="26" t="s">
        <v>4547</v>
      </c>
      <c r="N1505" s="26">
        <v>9125500</v>
      </c>
      <c r="O1505" s="7">
        <f t="shared" si="69"/>
        <v>45627500</v>
      </c>
      <c r="P1505" s="52">
        <v>0.08</v>
      </c>
      <c r="Q1505" s="7">
        <f t="shared" si="70"/>
        <v>3650200</v>
      </c>
      <c r="R1505" s="7">
        <f t="shared" si="71"/>
        <v>49277700</v>
      </c>
      <c r="S1505" s="23" t="s">
        <v>4753</v>
      </c>
      <c r="T1505" s="23"/>
      <c r="U1505" s="23"/>
      <c r="V1505" s="23"/>
      <c r="W1505" s="74"/>
    </row>
    <row r="1506" spans="1:23" x14ac:dyDescent="0.25">
      <c r="A1506" s="81">
        <v>45314</v>
      </c>
      <c r="B1506" s="6" t="s">
        <v>2710</v>
      </c>
      <c r="C1506" s="100" t="s">
        <v>5613</v>
      </c>
      <c r="D1506" s="21" t="s">
        <v>4555</v>
      </c>
      <c r="E1506" s="23" t="s">
        <v>491</v>
      </c>
      <c r="F1506" s="27" t="str">
        <f>IF(E1506="","",INDEX(DM_HANG_HOA!B:B,MATCH(E1506,DM_HANG_HOA!A:A,0)))</f>
        <v>Busbar dùng cho MCCB 400A - 630A</v>
      </c>
      <c r="G1506" s="26" t="s">
        <v>5281</v>
      </c>
      <c r="H1506" s="27" t="str">
        <f>IF(G1506="","",INDEX(DM_DOI_TUONG!C:C,MATCH(G1506,DM_DOI_TUONG!B:B,0)))</f>
        <v>Điện Lực Bến Tre</v>
      </c>
      <c r="I1506" s="69" t="str">
        <f>IFERROR(INDEX(DM_NGHIEP_VU!D:D,MATCH(J1506&amp;K1506,DM_NGHIEP_VU!G:G,0)),"")</f>
        <v>Xuất kho - xuất bán ghi nhận doanh thu</v>
      </c>
      <c r="J1506" s="29" t="s">
        <v>4492</v>
      </c>
      <c r="K1506" s="29" t="s">
        <v>4977</v>
      </c>
      <c r="L1506" s="26">
        <v>5</v>
      </c>
      <c r="M1506" s="26" t="s">
        <v>4547</v>
      </c>
      <c r="N1506" s="26">
        <v>0</v>
      </c>
      <c r="O1506" s="7">
        <f t="shared" si="69"/>
        <v>0</v>
      </c>
      <c r="P1506" s="52">
        <v>0.08</v>
      </c>
      <c r="Q1506" s="7">
        <f t="shared" si="70"/>
        <v>0</v>
      </c>
      <c r="R1506" s="7">
        <f t="shared" si="71"/>
        <v>0</v>
      </c>
      <c r="S1506" s="23" t="s">
        <v>4753</v>
      </c>
      <c r="T1506" s="23"/>
      <c r="U1506" s="23"/>
      <c r="V1506" s="23"/>
      <c r="W1506" s="74"/>
    </row>
    <row r="1507" spans="1:23" x14ac:dyDescent="0.25">
      <c r="A1507" s="81">
        <v>45314</v>
      </c>
      <c r="B1507" s="6" t="s">
        <v>2710</v>
      </c>
      <c r="C1507" s="100" t="s">
        <v>5613</v>
      </c>
      <c r="D1507" s="21" t="s">
        <v>4555</v>
      </c>
      <c r="E1507" s="23" t="s">
        <v>512</v>
      </c>
      <c r="F1507" s="27" t="str">
        <f>IF(E1507="","",INDEX(DM_HANG_HOA!B:B,MATCH(E1507,DM_HANG_HOA!A:A,0)))</f>
        <v>Boulon 10 X 40 + tán + londel nhúng kẽm</v>
      </c>
      <c r="G1507" s="26" t="s">
        <v>5281</v>
      </c>
      <c r="H1507" s="27" t="str">
        <f>IF(G1507="","",INDEX(DM_DOI_TUONG!C:C,MATCH(G1507,DM_DOI_TUONG!B:B,0)))</f>
        <v>Điện Lực Bến Tre</v>
      </c>
      <c r="I1507" s="69" t="str">
        <f>IFERROR(INDEX(DM_NGHIEP_VU!D:D,MATCH(J1507&amp;K1507,DM_NGHIEP_VU!G:G,0)),"")</f>
        <v>Xuất kho - xuất bán ghi nhận doanh thu</v>
      </c>
      <c r="J1507" s="29" t="s">
        <v>4492</v>
      </c>
      <c r="K1507" s="29" t="s">
        <v>4977</v>
      </c>
      <c r="L1507" s="26">
        <v>30</v>
      </c>
      <c r="M1507" s="26" t="s">
        <v>4547</v>
      </c>
      <c r="N1507" s="26">
        <v>0</v>
      </c>
      <c r="O1507" s="7">
        <f t="shared" si="69"/>
        <v>0</v>
      </c>
      <c r="P1507" s="52">
        <v>0.08</v>
      </c>
      <c r="Q1507" s="7">
        <f t="shared" si="70"/>
        <v>0</v>
      </c>
      <c r="R1507" s="7">
        <f t="shared" si="71"/>
        <v>0</v>
      </c>
      <c r="S1507" s="23" t="s">
        <v>4753</v>
      </c>
      <c r="T1507" s="23"/>
      <c r="U1507" s="23"/>
      <c r="V1507" s="23"/>
      <c r="W1507" s="74"/>
    </row>
    <row r="1508" spans="1:23" x14ac:dyDescent="0.25">
      <c r="A1508" s="81">
        <v>45314</v>
      </c>
      <c r="B1508" s="6" t="s">
        <v>2710</v>
      </c>
      <c r="C1508" s="100" t="s">
        <v>5614</v>
      </c>
      <c r="D1508" s="21" t="s">
        <v>4555</v>
      </c>
      <c r="E1508" s="23" t="s">
        <v>552</v>
      </c>
      <c r="F1508" s="27" t="str">
        <f>IF(E1508="","",INDEX(DM_HANG_HOA!B:B,MATCH(E1508,DM_HANG_HOA!A:A,0)))</f>
        <v>Nối bọc  IPC 35-95, Vỏ cách điện dầy 1-3mm,  16 - 35 / 16 - 95, 1 boulon M8 nhựa</v>
      </c>
      <c r="G1508" s="26" t="s">
        <v>5245</v>
      </c>
      <c r="H1508" s="27" t="str">
        <f>IF(G1508="","",INDEX(DM_DOI_TUONG!C:C,MATCH(G1508,DM_DOI_TUONG!B:B,0)))</f>
        <v>Công Ty TNHH Sản Xuất Thương Mại  Điện Sài Gòn TTL</v>
      </c>
      <c r="I1508" s="69" t="str">
        <f>IFERROR(INDEX(DM_NGHIEP_VU!D:D,MATCH(J1508&amp;K1508,DM_NGHIEP_VU!G:G,0)),"")</f>
        <v>Xuất kho - xuất bán ghi nhận doanh thu</v>
      </c>
      <c r="J1508" s="29" t="s">
        <v>4492</v>
      </c>
      <c r="K1508" s="29" t="s">
        <v>4977</v>
      </c>
      <c r="L1508" s="26">
        <v>510</v>
      </c>
      <c r="M1508" s="26" t="s">
        <v>4547</v>
      </c>
      <c r="N1508" s="26">
        <v>32600</v>
      </c>
      <c r="O1508" s="7">
        <f t="shared" si="69"/>
        <v>16626000</v>
      </c>
      <c r="P1508" s="52">
        <v>0.08</v>
      </c>
      <c r="Q1508" s="7">
        <f t="shared" si="70"/>
        <v>1330080</v>
      </c>
      <c r="R1508" s="7">
        <f t="shared" si="71"/>
        <v>17956080</v>
      </c>
      <c r="S1508" s="23" t="s">
        <v>4754</v>
      </c>
      <c r="T1508" s="23"/>
      <c r="U1508" s="23"/>
      <c r="V1508" s="23"/>
      <c r="W1508" s="74"/>
    </row>
    <row r="1509" spans="1:23" x14ac:dyDescent="0.25">
      <c r="A1509" s="81">
        <v>45314</v>
      </c>
      <c r="B1509" s="6" t="s">
        <v>2710</v>
      </c>
      <c r="C1509" s="100" t="s">
        <v>5615</v>
      </c>
      <c r="D1509" s="21" t="s">
        <v>4555</v>
      </c>
      <c r="E1509" s="23" t="s">
        <v>131</v>
      </c>
      <c r="F1509" s="27" t="str">
        <f>IF(E1509="","",INDEX(DM_HANG_HOA!B:B,MATCH(E1509,DM_HANG_HOA!A:A,0)))</f>
        <v xml:space="preserve">DS 3P- 630A - 24Kv-150 KV BIL, OD, Polymer, 2 phương, lắp trên 1 trụ </v>
      </c>
      <c r="G1509" s="26" t="s">
        <v>5257</v>
      </c>
      <c r="H1509" s="27" t="str">
        <f>IF(G1509="","",INDEX(DM_DOI_TUONG!C:C,MATCH(G1509,DM_DOI_TUONG!B:B,0)))</f>
        <v>Công Ty TNHH Thương Mại Xây Dựng Điện Phan An</v>
      </c>
      <c r="I1509" s="69" t="str">
        <f>IFERROR(INDEX(DM_NGHIEP_VU!D:D,MATCH(J1509&amp;K1509,DM_NGHIEP_VU!G:G,0)),"")</f>
        <v>Xuất kho - xuất bán ghi nhận doanh thu</v>
      </c>
      <c r="J1509" s="29" t="s">
        <v>4492</v>
      </c>
      <c r="K1509" s="29" t="s">
        <v>4977</v>
      </c>
      <c r="L1509" s="26">
        <v>2</v>
      </c>
      <c r="M1509" s="26" t="s">
        <v>4547</v>
      </c>
      <c r="N1509" s="26">
        <v>11436400</v>
      </c>
      <c r="O1509" s="7">
        <f t="shared" ref="O1509:O1572" si="72">+L1509*N1509</f>
        <v>22872800</v>
      </c>
      <c r="P1509" s="52">
        <v>0.08</v>
      </c>
      <c r="Q1509" s="7">
        <f t="shared" ref="Q1509:Q1572" si="73">+O1509*P1509</f>
        <v>1829824</v>
      </c>
      <c r="R1509" s="7">
        <f t="shared" ref="R1509:R1572" si="74">+O1509+Q1509</f>
        <v>24702624</v>
      </c>
      <c r="S1509" s="23" t="s">
        <v>4755</v>
      </c>
      <c r="T1509" s="23"/>
      <c r="U1509" s="23"/>
      <c r="V1509" s="23"/>
      <c r="W1509" s="74"/>
    </row>
    <row r="1510" spans="1:23" x14ac:dyDescent="0.25">
      <c r="A1510" s="81">
        <v>45314</v>
      </c>
      <c r="B1510" s="6" t="s">
        <v>2710</v>
      </c>
      <c r="C1510" s="100" t="s">
        <v>5615</v>
      </c>
      <c r="D1510" s="21" t="s">
        <v>4555</v>
      </c>
      <c r="E1510" s="23" t="s">
        <v>145</v>
      </c>
      <c r="F1510" s="27" t="str">
        <f>IF(E1510="","",INDEX(DM_HANG_HOA!B:B,MATCH(E1510,DM_HANG_HOA!A:A,0)))</f>
        <v>Bộ sào thao tác  DS 24KV - 35KV ngoài trời, dài 8 mét (boulon nhúng kẽm)</v>
      </c>
      <c r="G1510" s="26" t="s">
        <v>5257</v>
      </c>
      <c r="H1510" s="27" t="str">
        <f>IF(G1510="","",INDEX(DM_DOI_TUONG!C:C,MATCH(G1510,DM_DOI_TUONG!B:B,0)))</f>
        <v>Công Ty TNHH Thương Mại Xây Dựng Điện Phan An</v>
      </c>
      <c r="I1510" s="69" t="str">
        <f>IFERROR(INDEX(DM_NGHIEP_VU!D:D,MATCH(J1510&amp;K1510,DM_NGHIEP_VU!G:G,0)),"")</f>
        <v>Xuất kho - xuất bán ghi nhận doanh thu</v>
      </c>
      <c r="J1510" s="29" t="s">
        <v>4492</v>
      </c>
      <c r="K1510" s="29" t="s">
        <v>4977</v>
      </c>
      <c r="L1510" s="26">
        <v>2</v>
      </c>
      <c r="M1510" s="26" t="s">
        <v>4547</v>
      </c>
      <c r="N1510" s="26">
        <v>2177000</v>
      </c>
      <c r="O1510" s="7">
        <f t="shared" si="72"/>
        <v>4354000</v>
      </c>
      <c r="P1510" s="52">
        <v>0.08</v>
      </c>
      <c r="Q1510" s="7">
        <f t="shared" si="73"/>
        <v>348320</v>
      </c>
      <c r="R1510" s="7">
        <f t="shared" si="74"/>
        <v>4702320</v>
      </c>
      <c r="S1510" s="23" t="s">
        <v>4755</v>
      </c>
      <c r="T1510" s="23"/>
      <c r="U1510" s="23"/>
      <c r="V1510" s="23"/>
      <c r="W1510" s="74"/>
    </row>
    <row r="1511" spans="1:23" x14ac:dyDescent="0.25">
      <c r="A1511" s="81">
        <v>45314</v>
      </c>
      <c r="B1511" s="6" t="s">
        <v>2710</v>
      </c>
      <c r="C1511" s="100" t="s">
        <v>5615</v>
      </c>
      <c r="D1511" s="21" t="s">
        <v>4555</v>
      </c>
      <c r="E1511" s="23" t="s">
        <v>106</v>
      </c>
      <c r="F1511" s="27" t="str">
        <f>IF(E1511="","",INDEX(DM_HANG_HOA!B:B,MATCH(E1511,DM_HANG_HOA!A:A,0)))</f>
        <v>LTD 800A - 38KV - 120KN (không cosse)</v>
      </c>
      <c r="G1511" s="26" t="s">
        <v>5257</v>
      </c>
      <c r="H1511" s="27" t="str">
        <f>IF(G1511="","",INDEX(DM_DOI_TUONG!C:C,MATCH(G1511,DM_DOI_TUONG!B:B,0)))</f>
        <v>Công Ty TNHH Thương Mại Xây Dựng Điện Phan An</v>
      </c>
      <c r="I1511" s="69" t="str">
        <f>IFERROR(INDEX(DM_NGHIEP_VU!D:D,MATCH(J1511&amp;K1511,DM_NGHIEP_VU!G:G,0)),"")</f>
        <v>Xuất kho - xuất bán ghi nhận doanh thu</v>
      </c>
      <c r="J1511" s="29" t="s">
        <v>4492</v>
      </c>
      <c r="K1511" s="29" t="s">
        <v>4977</v>
      </c>
      <c r="L1511" s="26">
        <v>3</v>
      </c>
      <c r="M1511" s="26" t="s">
        <v>4547</v>
      </c>
      <c r="N1511" s="26">
        <v>2300800</v>
      </c>
      <c r="O1511" s="7">
        <f t="shared" si="72"/>
        <v>6902400</v>
      </c>
      <c r="P1511" s="52">
        <v>0.08</v>
      </c>
      <c r="Q1511" s="7">
        <f t="shared" si="73"/>
        <v>552192</v>
      </c>
      <c r="R1511" s="7">
        <f t="shared" si="74"/>
        <v>7454592</v>
      </c>
      <c r="S1511" s="23" t="s">
        <v>4755</v>
      </c>
      <c r="T1511" s="23"/>
      <c r="U1511" s="23"/>
      <c r="V1511" s="23"/>
      <c r="W1511" s="74"/>
    </row>
    <row r="1512" spans="1:23" x14ac:dyDescent="0.25">
      <c r="A1512" s="81">
        <v>45314</v>
      </c>
      <c r="B1512" s="6" t="s">
        <v>2710</v>
      </c>
      <c r="C1512" s="100" t="s">
        <v>5615</v>
      </c>
      <c r="D1512" s="21" t="s">
        <v>4555</v>
      </c>
      <c r="E1512" s="23" t="s">
        <v>199</v>
      </c>
      <c r="F1512" s="27" t="str">
        <f>IF(E1512="","",INDEX(DM_HANG_HOA!B:B,MATCH(E1512,DM_HANG_HOA!A:A,0)))</f>
        <v>Pin post/Line post 24Kv- 680, Polymer có kẹp (không ty)</v>
      </c>
      <c r="G1512" s="26" t="s">
        <v>5257</v>
      </c>
      <c r="H1512" s="27" t="str">
        <f>IF(G1512="","",INDEX(DM_DOI_TUONG!C:C,MATCH(G1512,DM_DOI_TUONG!B:B,0)))</f>
        <v>Công Ty TNHH Thương Mại Xây Dựng Điện Phan An</v>
      </c>
      <c r="I1512" s="69" t="str">
        <f>IFERROR(INDEX(DM_NGHIEP_VU!D:D,MATCH(J1512&amp;K1512,DM_NGHIEP_VU!G:G,0)),"")</f>
        <v>Xuất kho - xuất bán ghi nhận doanh thu</v>
      </c>
      <c r="J1512" s="29" t="s">
        <v>4492</v>
      </c>
      <c r="K1512" s="29" t="s">
        <v>4977</v>
      </c>
      <c r="L1512" s="26">
        <v>10</v>
      </c>
      <c r="M1512" s="26" t="s">
        <v>4547</v>
      </c>
      <c r="N1512" s="26">
        <v>316900</v>
      </c>
      <c r="O1512" s="7">
        <f t="shared" si="72"/>
        <v>3169000</v>
      </c>
      <c r="P1512" s="52">
        <v>0.08</v>
      </c>
      <c r="Q1512" s="7">
        <f t="shared" si="73"/>
        <v>253520</v>
      </c>
      <c r="R1512" s="7">
        <f t="shared" si="74"/>
        <v>3422520</v>
      </c>
      <c r="S1512" s="23" t="s">
        <v>4755</v>
      </c>
      <c r="T1512" s="23"/>
      <c r="U1512" s="23"/>
      <c r="V1512" s="23"/>
      <c r="W1512" s="74"/>
    </row>
    <row r="1513" spans="1:23" x14ac:dyDescent="0.25">
      <c r="A1513" s="81">
        <v>45314</v>
      </c>
      <c r="B1513" s="6" t="s">
        <v>2710</v>
      </c>
      <c r="C1513" s="100" t="s">
        <v>5616</v>
      </c>
      <c r="D1513" s="21" t="s">
        <v>4555</v>
      </c>
      <c r="E1513" s="23" t="s">
        <v>203</v>
      </c>
      <c r="F1513" s="27" t="str">
        <f>IF(E1513="","",INDEX(DM_HANG_HOA!B:B,MATCH(E1513,DM_HANG_HOA!A:A,0)))</f>
        <v>Ty Pin post/Line post 24Kv- 35Kv, M20 dài 180mm</v>
      </c>
      <c r="G1513" s="26" t="s">
        <v>5257</v>
      </c>
      <c r="H1513" s="27" t="str">
        <f>IF(G1513="","",INDEX(DM_DOI_TUONG!C:C,MATCH(G1513,DM_DOI_TUONG!B:B,0)))</f>
        <v>Công Ty TNHH Thương Mại Xây Dựng Điện Phan An</v>
      </c>
      <c r="I1513" s="69" t="str">
        <f>IFERROR(INDEX(DM_NGHIEP_VU!D:D,MATCH(J1513&amp;K1513,DM_NGHIEP_VU!G:G,0)),"")</f>
        <v>Xuất kho - xuất bán ghi nhận doanh thu</v>
      </c>
      <c r="J1513" s="29" t="s">
        <v>4492</v>
      </c>
      <c r="K1513" s="29" t="s">
        <v>4977</v>
      </c>
      <c r="L1513" s="26">
        <v>10</v>
      </c>
      <c r="M1513" s="26" t="s">
        <v>4547</v>
      </c>
      <c r="N1513" s="26">
        <v>49200</v>
      </c>
      <c r="O1513" s="7">
        <f t="shared" si="72"/>
        <v>492000</v>
      </c>
      <c r="P1513" s="52">
        <v>0.1</v>
      </c>
      <c r="Q1513" s="7">
        <f t="shared" si="73"/>
        <v>49200</v>
      </c>
      <c r="R1513" s="7">
        <f t="shared" si="74"/>
        <v>541200</v>
      </c>
      <c r="S1513" s="23" t="s">
        <v>4756</v>
      </c>
      <c r="T1513" s="23"/>
      <c r="U1513" s="23"/>
      <c r="V1513" s="23"/>
      <c r="W1513" s="74"/>
    </row>
    <row r="1514" spans="1:23" x14ac:dyDescent="0.25">
      <c r="A1514" s="81">
        <v>45314</v>
      </c>
      <c r="B1514" s="6" t="s">
        <v>2710</v>
      </c>
      <c r="C1514" s="100" t="s">
        <v>5616</v>
      </c>
      <c r="D1514" s="21" t="s">
        <v>4555</v>
      </c>
      <c r="E1514" s="23" t="s">
        <v>114</v>
      </c>
      <c r="F1514" s="27" t="str">
        <f>IF(E1514="","",INDEX(DM_HANG_HOA!B:B,MATCH(E1514,DM_HANG_HOA!A:A,0)))</f>
        <v xml:space="preserve">Cosse nhôm LTD </v>
      </c>
      <c r="G1514" s="26" t="s">
        <v>5257</v>
      </c>
      <c r="H1514" s="27" t="str">
        <f>IF(G1514="","",INDEX(DM_DOI_TUONG!C:C,MATCH(G1514,DM_DOI_TUONG!B:B,0)))</f>
        <v>Công Ty TNHH Thương Mại Xây Dựng Điện Phan An</v>
      </c>
      <c r="I1514" s="69" t="str">
        <f>IFERROR(INDEX(DM_NGHIEP_VU!D:D,MATCH(J1514&amp;K1514,DM_NGHIEP_VU!G:G,0)),"")</f>
        <v>Xuất kho - xuất bán ghi nhận doanh thu</v>
      </c>
      <c r="J1514" s="29" t="s">
        <v>4492</v>
      </c>
      <c r="K1514" s="29" t="s">
        <v>4977</v>
      </c>
      <c r="L1514" s="26">
        <v>6</v>
      </c>
      <c r="M1514" s="26" t="s">
        <v>4547</v>
      </c>
      <c r="N1514" s="26">
        <v>129200</v>
      </c>
      <c r="O1514" s="7">
        <f t="shared" si="72"/>
        <v>775200</v>
      </c>
      <c r="P1514" s="52">
        <v>0.1</v>
      </c>
      <c r="Q1514" s="7">
        <f t="shared" si="73"/>
        <v>77520</v>
      </c>
      <c r="R1514" s="7">
        <f t="shared" si="74"/>
        <v>852720</v>
      </c>
      <c r="S1514" s="23" t="s">
        <v>4756</v>
      </c>
      <c r="T1514" s="23"/>
      <c r="U1514" s="23"/>
      <c r="V1514" s="23"/>
      <c r="W1514" s="74"/>
    </row>
    <row r="1515" spans="1:23" x14ac:dyDescent="0.25">
      <c r="A1515" s="81">
        <v>45314</v>
      </c>
      <c r="B1515" s="6" t="s">
        <v>2710</v>
      </c>
      <c r="C1515" s="100" t="s">
        <v>5616</v>
      </c>
      <c r="D1515" s="21" t="s">
        <v>4555</v>
      </c>
      <c r="E1515" s="23" t="s">
        <v>1269</v>
      </c>
      <c r="F1515" s="27" t="str">
        <f>IF(E1515="","",INDEX(DM_HANG_HOA!B:B,MATCH(E1515,DM_HANG_HOA!A:A,0)))</f>
        <v>Kẹp AC 25 - 240 , 3 boulon</v>
      </c>
      <c r="G1515" s="26" t="s">
        <v>5257</v>
      </c>
      <c r="H1515" s="27" t="str">
        <f>IF(G1515="","",INDEX(DM_DOI_TUONG!C:C,MATCH(G1515,DM_DOI_TUONG!B:B,0)))</f>
        <v>Công Ty TNHH Thương Mại Xây Dựng Điện Phan An</v>
      </c>
      <c r="I1515" s="69" t="str">
        <f>IFERROR(INDEX(DM_NGHIEP_VU!D:D,MATCH(J1515&amp;K1515,DM_NGHIEP_VU!G:G,0)),"")</f>
        <v>Xuất kho - xuất bán ghi nhận doanh thu</v>
      </c>
      <c r="J1515" s="29" t="s">
        <v>4492</v>
      </c>
      <c r="K1515" s="29" t="s">
        <v>4977</v>
      </c>
      <c r="L1515" s="26">
        <v>35</v>
      </c>
      <c r="M1515" s="26" t="s">
        <v>4547</v>
      </c>
      <c r="N1515" s="26">
        <v>78000</v>
      </c>
      <c r="O1515" s="7">
        <f t="shared" si="72"/>
        <v>2730000</v>
      </c>
      <c r="P1515" s="52">
        <v>0.1</v>
      </c>
      <c r="Q1515" s="7">
        <f t="shared" si="73"/>
        <v>273000</v>
      </c>
      <c r="R1515" s="7">
        <f t="shared" si="74"/>
        <v>3003000</v>
      </c>
      <c r="S1515" s="23" t="s">
        <v>4756</v>
      </c>
      <c r="T1515" s="23"/>
      <c r="U1515" s="23"/>
      <c r="V1515" s="23"/>
      <c r="W1515" s="74"/>
    </row>
    <row r="1516" spans="1:23" x14ac:dyDescent="0.25">
      <c r="A1516" s="81">
        <v>45314</v>
      </c>
      <c r="B1516" s="6" t="s">
        <v>2710</v>
      </c>
      <c r="C1516" s="100" t="s">
        <v>5617</v>
      </c>
      <c r="D1516" s="21" t="s">
        <v>4555</v>
      </c>
      <c r="E1516" s="23" t="s">
        <v>894</v>
      </c>
      <c r="F1516" s="27" t="str">
        <f>IF(E1516="","",INDEX(DM_HANG_HOA!B:B,MATCH(E1516,DM_HANG_HOA!A:A,0)))</f>
        <v>Khóa đai A200</v>
      </c>
      <c r="G1516" s="26" t="s">
        <v>5245</v>
      </c>
      <c r="H1516" s="27" t="str">
        <f>IF(G1516="","",INDEX(DM_DOI_TUONG!C:C,MATCH(G1516,DM_DOI_TUONG!B:B,0)))</f>
        <v>Công Ty TNHH Sản Xuất Thương Mại  Điện Sài Gòn TTL</v>
      </c>
      <c r="I1516" s="69" t="str">
        <f>IFERROR(INDEX(DM_NGHIEP_VU!D:D,MATCH(J1516&amp;K1516,DM_NGHIEP_VU!G:G,0)),"")</f>
        <v>Xuất kho - xuất bán ghi nhận doanh thu</v>
      </c>
      <c r="J1516" s="29" t="s">
        <v>4492</v>
      </c>
      <c r="K1516" s="29" t="s">
        <v>4977</v>
      </c>
      <c r="L1516" s="26">
        <v>1</v>
      </c>
      <c r="M1516" s="26" t="s">
        <v>4547</v>
      </c>
      <c r="N1516" s="26">
        <v>1400</v>
      </c>
      <c r="O1516" s="7">
        <f t="shared" si="72"/>
        <v>1400</v>
      </c>
      <c r="P1516" s="52">
        <v>0.1</v>
      </c>
      <c r="Q1516" s="7">
        <f t="shared" si="73"/>
        <v>140</v>
      </c>
      <c r="R1516" s="7">
        <f t="shared" si="74"/>
        <v>1540</v>
      </c>
      <c r="S1516" s="23" t="s">
        <v>4757</v>
      </c>
      <c r="T1516" s="23"/>
      <c r="U1516" s="23"/>
      <c r="V1516" s="23"/>
      <c r="W1516" s="74"/>
    </row>
    <row r="1517" spans="1:23" x14ac:dyDescent="0.25">
      <c r="A1517" s="81">
        <v>45314</v>
      </c>
      <c r="B1517" s="6" t="s">
        <v>2710</v>
      </c>
      <c r="C1517" s="100" t="s">
        <v>5617</v>
      </c>
      <c r="D1517" s="21" t="s">
        <v>4555</v>
      </c>
      <c r="E1517" s="23" t="s">
        <v>1259</v>
      </c>
      <c r="F1517" s="27" t="str">
        <f>IF(E1517="","",INDEX(DM_HANG_HOA!B:B,MATCH(E1517,DM_HANG_HOA!A:A,0)))</f>
        <v xml:space="preserve">Kẹp AC 25 - 70 , 2 boulon </v>
      </c>
      <c r="G1517" s="26" t="s">
        <v>5245</v>
      </c>
      <c r="H1517" s="27" t="str">
        <f>IF(G1517="","",INDEX(DM_DOI_TUONG!C:C,MATCH(G1517,DM_DOI_TUONG!B:B,0)))</f>
        <v>Công Ty TNHH Sản Xuất Thương Mại  Điện Sài Gòn TTL</v>
      </c>
      <c r="I1517" s="69" t="str">
        <f>IFERROR(INDEX(DM_NGHIEP_VU!D:D,MATCH(J1517&amp;K1517,DM_NGHIEP_VU!G:G,0)),"")</f>
        <v>Xuất kho - xuất bán ghi nhận doanh thu</v>
      </c>
      <c r="J1517" s="29" t="s">
        <v>4492</v>
      </c>
      <c r="K1517" s="29" t="s">
        <v>4977</v>
      </c>
      <c r="L1517" s="26">
        <v>1</v>
      </c>
      <c r="M1517" s="26" t="s">
        <v>4547</v>
      </c>
      <c r="N1517" s="26">
        <v>14900</v>
      </c>
      <c r="O1517" s="7">
        <f t="shared" si="72"/>
        <v>14900</v>
      </c>
      <c r="P1517" s="52">
        <v>0.1</v>
      </c>
      <c r="Q1517" s="7">
        <f t="shared" si="73"/>
        <v>1490</v>
      </c>
      <c r="R1517" s="7">
        <f t="shared" si="74"/>
        <v>16390</v>
      </c>
      <c r="S1517" s="23" t="s">
        <v>4757</v>
      </c>
      <c r="T1517" s="23"/>
      <c r="U1517" s="23"/>
      <c r="V1517" s="23"/>
      <c r="W1517" s="74"/>
    </row>
    <row r="1518" spans="1:23" x14ac:dyDescent="0.25">
      <c r="A1518" s="81">
        <v>45314</v>
      </c>
      <c r="B1518" s="6" t="s">
        <v>2710</v>
      </c>
      <c r="C1518" s="100" t="s">
        <v>5617</v>
      </c>
      <c r="D1518" s="21" t="s">
        <v>4555</v>
      </c>
      <c r="E1518" s="23" t="s">
        <v>1215</v>
      </c>
      <c r="F1518" s="27" t="str">
        <f>IF(E1518="","",INDEX(DM_HANG_HOA!B:B,MATCH(E1518,DM_HANG_HOA!A:A,0)))</f>
        <v>Nối ép đồng nhôm WR-279</v>
      </c>
      <c r="G1518" s="26" t="s">
        <v>5245</v>
      </c>
      <c r="H1518" s="27" t="str">
        <f>IF(G1518="","",INDEX(DM_DOI_TUONG!C:C,MATCH(G1518,DM_DOI_TUONG!B:B,0)))</f>
        <v>Công Ty TNHH Sản Xuất Thương Mại  Điện Sài Gòn TTL</v>
      </c>
      <c r="I1518" s="69" t="str">
        <f>IFERROR(INDEX(DM_NGHIEP_VU!D:D,MATCH(J1518&amp;K1518,DM_NGHIEP_VU!G:G,0)),"")</f>
        <v>Xuất kho - xuất bán ghi nhận doanh thu</v>
      </c>
      <c r="J1518" s="29" t="s">
        <v>4492</v>
      </c>
      <c r="K1518" s="29" t="s">
        <v>4977</v>
      </c>
      <c r="L1518" s="26">
        <v>1</v>
      </c>
      <c r="M1518" s="26" t="s">
        <v>4547</v>
      </c>
      <c r="N1518" s="26">
        <v>13500</v>
      </c>
      <c r="O1518" s="7">
        <f t="shared" si="72"/>
        <v>13500</v>
      </c>
      <c r="P1518" s="52">
        <v>0.1</v>
      </c>
      <c r="Q1518" s="7">
        <f t="shared" si="73"/>
        <v>1350</v>
      </c>
      <c r="R1518" s="7">
        <f t="shared" si="74"/>
        <v>14850</v>
      </c>
      <c r="S1518" s="23" t="s">
        <v>4757</v>
      </c>
      <c r="T1518" s="23"/>
      <c r="U1518" s="23"/>
      <c r="V1518" s="23"/>
      <c r="W1518" s="74"/>
    </row>
    <row r="1519" spans="1:23" x14ac:dyDescent="0.25">
      <c r="A1519" s="81">
        <v>45314</v>
      </c>
      <c r="B1519" s="6" t="s">
        <v>2710</v>
      </c>
      <c r="C1519" s="100" t="s">
        <v>5617</v>
      </c>
      <c r="D1519" s="21" t="s">
        <v>4555</v>
      </c>
      <c r="E1519" s="23" t="s">
        <v>1221</v>
      </c>
      <c r="F1519" s="27" t="str">
        <f>IF(E1519="","",INDEX(DM_HANG_HOA!B:B,MATCH(E1519,DM_HANG_HOA!A:A,0)))</f>
        <v>Nối ép đồng nhôm WR-419</v>
      </c>
      <c r="G1519" s="26" t="s">
        <v>5245</v>
      </c>
      <c r="H1519" s="27" t="str">
        <f>IF(G1519="","",INDEX(DM_DOI_TUONG!C:C,MATCH(G1519,DM_DOI_TUONG!B:B,0)))</f>
        <v>Công Ty TNHH Sản Xuất Thương Mại  Điện Sài Gòn TTL</v>
      </c>
      <c r="I1519" s="69" t="str">
        <f>IFERROR(INDEX(DM_NGHIEP_VU!D:D,MATCH(J1519&amp;K1519,DM_NGHIEP_VU!G:G,0)),"")</f>
        <v>Xuất kho - xuất bán ghi nhận doanh thu</v>
      </c>
      <c r="J1519" s="29" t="s">
        <v>4492</v>
      </c>
      <c r="K1519" s="29" t="s">
        <v>4977</v>
      </c>
      <c r="L1519" s="26">
        <v>1</v>
      </c>
      <c r="M1519" s="26" t="s">
        <v>4547</v>
      </c>
      <c r="N1519" s="26">
        <v>18400</v>
      </c>
      <c r="O1519" s="7">
        <f t="shared" si="72"/>
        <v>18400</v>
      </c>
      <c r="P1519" s="52">
        <v>0.1</v>
      </c>
      <c r="Q1519" s="7">
        <f t="shared" si="73"/>
        <v>1840</v>
      </c>
      <c r="R1519" s="7">
        <f t="shared" si="74"/>
        <v>20240</v>
      </c>
      <c r="S1519" s="23" t="s">
        <v>4757</v>
      </c>
      <c r="T1519" s="23"/>
      <c r="U1519" s="23"/>
      <c r="V1519" s="23"/>
      <c r="W1519" s="74"/>
    </row>
    <row r="1520" spans="1:23" x14ac:dyDescent="0.25">
      <c r="A1520" s="81">
        <v>45314</v>
      </c>
      <c r="B1520" s="6" t="s">
        <v>2710</v>
      </c>
      <c r="C1520" s="100" t="s">
        <v>5617</v>
      </c>
      <c r="D1520" s="21" t="s">
        <v>4555</v>
      </c>
      <c r="E1520" s="23" t="s">
        <v>1366</v>
      </c>
      <c r="F1520" s="27" t="str">
        <f>IF(E1520="","",INDEX(DM_HANG_HOA!B:B,MATCH(E1520,DM_HANG_HOA!A:A,0)))</f>
        <v>Cosse ép Cu 25mm2-N dài 52mm chiều dài ép dây 28mm</v>
      </c>
      <c r="G1520" s="26" t="s">
        <v>5245</v>
      </c>
      <c r="H1520" s="27" t="str">
        <f>IF(G1520="","",INDEX(DM_DOI_TUONG!C:C,MATCH(G1520,DM_DOI_TUONG!B:B,0)))</f>
        <v>Công Ty TNHH Sản Xuất Thương Mại  Điện Sài Gòn TTL</v>
      </c>
      <c r="I1520" s="69" t="str">
        <f>IFERROR(INDEX(DM_NGHIEP_VU!D:D,MATCH(J1520&amp;K1520,DM_NGHIEP_VU!G:G,0)),"")</f>
        <v>Xuất kho - xuất bán ghi nhận doanh thu</v>
      </c>
      <c r="J1520" s="29" t="s">
        <v>4492</v>
      </c>
      <c r="K1520" s="29" t="s">
        <v>4977</v>
      </c>
      <c r="L1520" s="26">
        <v>1</v>
      </c>
      <c r="M1520" s="26" t="s">
        <v>4547</v>
      </c>
      <c r="N1520" s="26">
        <v>10200</v>
      </c>
      <c r="O1520" s="7">
        <f t="shared" si="72"/>
        <v>10200</v>
      </c>
      <c r="P1520" s="52">
        <v>0.1</v>
      </c>
      <c r="Q1520" s="7">
        <f t="shared" si="73"/>
        <v>1020</v>
      </c>
      <c r="R1520" s="7">
        <f t="shared" si="74"/>
        <v>11220</v>
      </c>
      <c r="S1520" s="23" t="s">
        <v>4757</v>
      </c>
      <c r="T1520" s="23"/>
      <c r="U1520" s="23"/>
      <c r="V1520" s="23"/>
      <c r="W1520" s="74"/>
    </row>
    <row r="1521" spans="1:23" x14ac:dyDescent="0.25">
      <c r="A1521" s="81">
        <v>45314</v>
      </c>
      <c r="B1521" s="6" t="s">
        <v>2710</v>
      </c>
      <c r="C1521" s="100" t="s">
        <v>5617</v>
      </c>
      <c r="D1521" s="21" t="s">
        <v>4555</v>
      </c>
      <c r="E1521" s="23" t="s">
        <v>1378</v>
      </c>
      <c r="F1521" s="27" t="str">
        <f>IF(E1521="","",INDEX(DM_HANG_HOA!B:B,MATCH(E1521,DM_HANG_HOA!A:A,0)))</f>
        <v>Cosse ép Cu 70mm2-N dài 72mm chiều dài ép dây 38mm</v>
      </c>
      <c r="G1521" s="26" t="s">
        <v>5245</v>
      </c>
      <c r="H1521" s="27" t="str">
        <f>IF(G1521="","",INDEX(DM_DOI_TUONG!C:C,MATCH(G1521,DM_DOI_TUONG!B:B,0)))</f>
        <v>Công Ty TNHH Sản Xuất Thương Mại  Điện Sài Gòn TTL</v>
      </c>
      <c r="I1521" s="69" t="str">
        <f>IFERROR(INDEX(DM_NGHIEP_VU!D:D,MATCH(J1521&amp;K1521,DM_NGHIEP_VU!G:G,0)),"")</f>
        <v>Xuất kho - xuất bán ghi nhận doanh thu</v>
      </c>
      <c r="J1521" s="29" t="s">
        <v>4492</v>
      </c>
      <c r="K1521" s="29" t="s">
        <v>4977</v>
      </c>
      <c r="L1521" s="26">
        <v>1</v>
      </c>
      <c r="M1521" s="26" t="s">
        <v>4547</v>
      </c>
      <c r="N1521" s="26">
        <v>31700</v>
      </c>
      <c r="O1521" s="7">
        <f t="shared" si="72"/>
        <v>31700</v>
      </c>
      <c r="P1521" s="52">
        <v>0.1</v>
      </c>
      <c r="Q1521" s="7">
        <f t="shared" si="73"/>
        <v>3170</v>
      </c>
      <c r="R1521" s="7">
        <f t="shared" si="74"/>
        <v>34870</v>
      </c>
      <c r="S1521" s="23" t="s">
        <v>4757</v>
      </c>
      <c r="T1521" s="23"/>
      <c r="U1521" s="23"/>
      <c r="V1521" s="23"/>
      <c r="W1521" s="74"/>
    </row>
    <row r="1522" spans="1:23" x14ac:dyDescent="0.25">
      <c r="A1522" s="81">
        <v>45314</v>
      </c>
      <c r="B1522" s="6" t="s">
        <v>2710</v>
      </c>
      <c r="C1522" s="100" t="s">
        <v>5617</v>
      </c>
      <c r="D1522" s="21" t="s">
        <v>4555</v>
      </c>
      <c r="E1522" s="23" t="s">
        <v>1616</v>
      </c>
      <c r="F1522" s="27" t="str">
        <f>IF(E1522="","",INDEX(DM_HANG_HOA!B:B,MATCH(E1522,DM_HANG_HOA!A:A,0)))</f>
        <v>Ống nối ON-ACSR 50mm2 (ống nhôm dài 390mm, ống sắt dài 120mm)</v>
      </c>
      <c r="G1522" s="26" t="s">
        <v>5245</v>
      </c>
      <c r="H1522" s="27" t="str">
        <f>IF(G1522="","",INDEX(DM_DOI_TUONG!C:C,MATCH(G1522,DM_DOI_TUONG!B:B,0)))</f>
        <v>Công Ty TNHH Sản Xuất Thương Mại  Điện Sài Gòn TTL</v>
      </c>
      <c r="I1522" s="69" t="str">
        <f>IFERROR(INDEX(DM_NGHIEP_VU!D:D,MATCH(J1522&amp;K1522,DM_NGHIEP_VU!G:G,0)),"")</f>
        <v>Xuất kho - xuất bán ghi nhận doanh thu</v>
      </c>
      <c r="J1522" s="29" t="s">
        <v>4492</v>
      </c>
      <c r="K1522" s="29" t="s">
        <v>4977</v>
      </c>
      <c r="L1522" s="26">
        <v>1</v>
      </c>
      <c r="M1522" s="26" t="s">
        <v>4547</v>
      </c>
      <c r="N1522" s="26">
        <v>61500</v>
      </c>
      <c r="O1522" s="7">
        <f t="shared" si="72"/>
        <v>61500</v>
      </c>
      <c r="P1522" s="52">
        <v>0.1</v>
      </c>
      <c r="Q1522" s="7">
        <f t="shared" si="73"/>
        <v>6150</v>
      </c>
      <c r="R1522" s="7">
        <f t="shared" si="74"/>
        <v>67650</v>
      </c>
      <c r="S1522" s="23" t="s">
        <v>4757</v>
      </c>
      <c r="T1522" s="23"/>
      <c r="U1522" s="23"/>
      <c r="V1522" s="23"/>
      <c r="W1522" s="74"/>
    </row>
    <row r="1523" spans="1:23" x14ac:dyDescent="0.25">
      <c r="A1523" s="81">
        <v>45314</v>
      </c>
      <c r="B1523" s="6" t="s">
        <v>2710</v>
      </c>
      <c r="C1523" s="100" t="s">
        <v>5617</v>
      </c>
      <c r="D1523" s="21" t="s">
        <v>4555</v>
      </c>
      <c r="E1523" s="23" t="s">
        <v>525</v>
      </c>
      <c r="F1523" s="27" t="str">
        <f>IF(E1523="","",INDEX(DM_HANG_HOA!B:B,MATCH(E1523,DM_HANG_HOA!A:A,0)))</f>
        <v>Móc treo cáp ABC 4 X 120mm2</v>
      </c>
      <c r="G1523" s="26" t="s">
        <v>5245</v>
      </c>
      <c r="H1523" s="27" t="str">
        <f>IF(G1523="","",INDEX(DM_DOI_TUONG!C:C,MATCH(G1523,DM_DOI_TUONG!B:B,0)))</f>
        <v>Công Ty TNHH Sản Xuất Thương Mại  Điện Sài Gòn TTL</v>
      </c>
      <c r="I1523" s="69" t="str">
        <f>IFERROR(INDEX(DM_NGHIEP_VU!D:D,MATCH(J1523&amp;K1523,DM_NGHIEP_VU!G:G,0)),"")</f>
        <v>Xuất kho - xuất bán ghi nhận doanh thu</v>
      </c>
      <c r="J1523" s="29" t="s">
        <v>4492</v>
      </c>
      <c r="K1523" s="29" t="s">
        <v>4977</v>
      </c>
      <c r="L1523" s="26">
        <v>1</v>
      </c>
      <c r="M1523" s="26" t="s">
        <v>4547</v>
      </c>
      <c r="N1523" s="26">
        <v>22800</v>
      </c>
      <c r="O1523" s="7">
        <f t="shared" si="72"/>
        <v>22800</v>
      </c>
      <c r="P1523" s="52">
        <v>0.1</v>
      </c>
      <c r="Q1523" s="7">
        <f t="shared" si="73"/>
        <v>2280</v>
      </c>
      <c r="R1523" s="7">
        <f t="shared" si="74"/>
        <v>25080</v>
      </c>
      <c r="S1523" s="23" t="s">
        <v>4757</v>
      </c>
      <c r="T1523" s="23"/>
      <c r="U1523" s="23"/>
      <c r="V1523" s="23"/>
      <c r="W1523" s="74"/>
    </row>
    <row r="1524" spans="1:23" x14ac:dyDescent="0.25">
      <c r="A1524" s="81">
        <v>45314</v>
      </c>
      <c r="B1524" s="6" t="s">
        <v>2710</v>
      </c>
      <c r="C1524" s="100" t="s">
        <v>5617</v>
      </c>
      <c r="D1524" s="21" t="s">
        <v>4555</v>
      </c>
      <c r="E1524" s="23" t="s">
        <v>537</v>
      </c>
      <c r="F1524" s="27" t="str">
        <f>IF(E1524="","",INDEX(DM_HANG_HOA!B:B,MATCH(E1524,DM_HANG_HOA!A:A,0)))</f>
        <v>Kẹp ngừng ABC 4 x (50-120)mm2</v>
      </c>
      <c r="G1524" s="26" t="s">
        <v>5245</v>
      </c>
      <c r="H1524" s="27" t="str">
        <f>IF(G1524="","",INDEX(DM_DOI_TUONG!C:C,MATCH(G1524,DM_DOI_TUONG!B:B,0)))</f>
        <v>Công Ty TNHH Sản Xuất Thương Mại  Điện Sài Gòn TTL</v>
      </c>
      <c r="I1524" s="69" t="str">
        <f>IFERROR(INDEX(DM_NGHIEP_VU!D:D,MATCH(J1524&amp;K1524,DM_NGHIEP_VU!G:G,0)),"")</f>
        <v>Xuất kho - xuất bán ghi nhận doanh thu</v>
      </c>
      <c r="J1524" s="29" t="s">
        <v>4492</v>
      </c>
      <c r="K1524" s="29" t="s">
        <v>4977</v>
      </c>
      <c r="L1524" s="26">
        <v>1</v>
      </c>
      <c r="M1524" s="26" t="s">
        <v>4547</v>
      </c>
      <c r="N1524" s="26">
        <v>58100</v>
      </c>
      <c r="O1524" s="7">
        <f t="shared" si="72"/>
        <v>58100</v>
      </c>
      <c r="P1524" s="52">
        <v>0.1</v>
      </c>
      <c r="Q1524" s="7">
        <f t="shared" si="73"/>
        <v>5810</v>
      </c>
      <c r="R1524" s="7">
        <f t="shared" si="74"/>
        <v>63910</v>
      </c>
      <c r="S1524" s="23" t="s">
        <v>4757</v>
      </c>
      <c r="T1524" s="23"/>
      <c r="U1524" s="23"/>
      <c r="V1524" s="23"/>
      <c r="W1524" s="74"/>
    </row>
    <row r="1525" spans="1:23" x14ac:dyDescent="0.25">
      <c r="A1525" s="81">
        <v>45314</v>
      </c>
      <c r="B1525" s="6" t="s">
        <v>2710</v>
      </c>
      <c r="C1525" s="100" t="s">
        <v>5617</v>
      </c>
      <c r="D1525" s="21" t="s">
        <v>4555</v>
      </c>
      <c r="E1525" s="23" t="s">
        <v>524</v>
      </c>
      <c r="F1525" s="27" t="str">
        <f>IF(E1525="","",INDEX(DM_HANG_HOA!B:B,MATCH(E1525,DM_HANG_HOA!A:A,0)))</f>
        <v>Móc treo cáp ABC 4 X 95mm2</v>
      </c>
      <c r="G1525" s="26" t="s">
        <v>5245</v>
      </c>
      <c r="H1525" s="27" t="str">
        <f>IF(G1525="","",INDEX(DM_DOI_TUONG!C:C,MATCH(G1525,DM_DOI_TUONG!B:B,0)))</f>
        <v>Công Ty TNHH Sản Xuất Thương Mại  Điện Sài Gòn TTL</v>
      </c>
      <c r="I1525" s="69" t="str">
        <f>IFERROR(INDEX(DM_NGHIEP_VU!D:D,MATCH(J1525&amp;K1525,DM_NGHIEP_VU!G:G,0)),"")</f>
        <v>Xuất kho - xuất bán ghi nhận doanh thu</v>
      </c>
      <c r="J1525" s="29" t="s">
        <v>4492</v>
      </c>
      <c r="K1525" s="29" t="s">
        <v>4977</v>
      </c>
      <c r="L1525" s="26">
        <v>1</v>
      </c>
      <c r="M1525" s="26" t="s">
        <v>4547</v>
      </c>
      <c r="N1525" s="26">
        <v>18200</v>
      </c>
      <c r="O1525" s="7">
        <f t="shared" si="72"/>
        <v>18200</v>
      </c>
      <c r="P1525" s="52">
        <v>0.1</v>
      </c>
      <c r="Q1525" s="7">
        <f t="shared" si="73"/>
        <v>1820</v>
      </c>
      <c r="R1525" s="7">
        <f t="shared" si="74"/>
        <v>20020</v>
      </c>
      <c r="S1525" s="23" t="s">
        <v>4757</v>
      </c>
      <c r="T1525" s="23"/>
      <c r="U1525" s="23"/>
      <c r="V1525" s="23"/>
      <c r="W1525" s="74"/>
    </row>
    <row r="1526" spans="1:23" x14ac:dyDescent="0.25">
      <c r="A1526" s="81">
        <v>45314</v>
      </c>
      <c r="B1526" s="6" t="s">
        <v>2710</v>
      </c>
      <c r="C1526" s="100" t="s">
        <v>5617</v>
      </c>
      <c r="D1526" s="21" t="s">
        <v>4555</v>
      </c>
      <c r="E1526" s="23" t="s">
        <v>535</v>
      </c>
      <c r="F1526" s="27" t="str">
        <f>IF(E1526="","",INDEX(DM_HANG_HOA!B:B,MATCH(E1526,DM_HANG_HOA!A:A,0)))</f>
        <v>Kẹp ngừng ABC 4 x (50-95)mm2</v>
      </c>
      <c r="G1526" s="26" t="s">
        <v>5245</v>
      </c>
      <c r="H1526" s="27" t="str">
        <f>IF(G1526="","",INDEX(DM_DOI_TUONG!C:C,MATCH(G1526,DM_DOI_TUONG!B:B,0)))</f>
        <v>Công Ty TNHH Sản Xuất Thương Mại  Điện Sài Gòn TTL</v>
      </c>
      <c r="I1526" s="69" t="str">
        <f>IFERROR(INDEX(DM_NGHIEP_VU!D:D,MATCH(J1526&amp;K1526,DM_NGHIEP_VU!G:G,0)),"")</f>
        <v>Xuất kho - xuất bán ghi nhận doanh thu</v>
      </c>
      <c r="J1526" s="29" t="s">
        <v>4492</v>
      </c>
      <c r="K1526" s="29" t="s">
        <v>4977</v>
      </c>
      <c r="L1526" s="26">
        <v>1</v>
      </c>
      <c r="M1526" s="26" t="s">
        <v>4547</v>
      </c>
      <c r="N1526" s="26">
        <v>47600</v>
      </c>
      <c r="O1526" s="7">
        <f t="shared" si="72"/>
        <v>47600</v>
      </c>
      <c r="P1526" s="52">
        <v>0.1</v>
      </c>
      <c r="Q1526" s="7">
        <f t="shared" si="73"/>
        <v>4760</v>
      </c>
      <c r="R1526" s="7">
        <f t="shared" si="74"/>
        <v>52360</v>
      </c>
      <c r="S1526" s="23" t="s">
        <v>4757</v>
      </c>
      <c r="T1526" s="23"/>
      <c r="U1526" s="23"/>
      <c r="V1526" s="23"/>
      <c r="W1526" s="74"/>
    </row>
    <row r="1527" spans="1:23" x14ac:dyDescent="0.25">
      <c r="A1527" s="81">
        <v>45314</v>
      </c>
      <c r="B1527" s="6" t="s">
        <v>2710</v>
      </c>
      <c r="C1527" s="100" t="s">
        <v>5618</v>
      </c>
      <c r="D1527" s="21" t="s">
        <v>4555</v>
      </c>
      <c r="E1527" s="23" t="s">
        <v>552</v>
      </c>
      <c r="F1527" s="27" t="str">
        <f>IF(E1527="","",INDEX(DM_HANG_HOA!B:B,MATCH(E1527,DM_HANG_HOA!A:A,0)))</f>
        <v>Nối bọc  IPC 35-95, Vỏ cách điện dầy 1-3mm,  16 - 35 / 16 - 95, 1 boulon M8 nhựa</v>
      </c>
      <c r="G1527" s="26" t="s">
        <v>5245</v>
      </c>
      <c r="H1527" s="27" t="str">
        <f>IF(G1527="","",INDEX(DM_DOI_TUONG!C:C,MATCH(G1527,DM_DOI_TUONG!B:B,0)))</f>
        <v>Công Ty TNHH Sản Xuất Thương Mại  Điện Sài Gòn TTL</v>
      </c>
      <c r="I1527" s="69" t="str">
        <f>IFERROR(INDEX(DM_NGHIEP_VU!D:D,MATCH(J1527&amp;K1527,DM_NGHIEP_VU!G:G,0)),"")</f>
        <v>Xuất kho - xuất bán ghi nhận doanh thu</v>
      </c>
      <c r="J1527" s="29" t="s">
        <v>4492</v>
      </c>
      <c r="K1527" s="29" t="s">
        <v>4977</v>
      </c>
      <c r="L1527" s="26">
        <v>1</v>
      </c>
      <c r="M1527" s="26" t="s">
        <v>4547</v>
      </c>
      <c r="N1527" s="26">
        <v>32600</v>
      </c>
      <c r="O1527" s="7">
        <f t="shared" si="72"/>
        <v>32600</v>
      </c>
      <c r="P1527" s="52">
        <v>0.08</v>
      </c>
      <c r="Q1527" s="7">
        <f t="shared" si="73"/>
        <v>2608</v>
      </c>
      <c r="R1527" s="7">
        <f t="shared" si="74"/>
        <v>35208</v>
      </c>
      <c r="S1527" s="23" t="s">
        <v>4758</v>
      </c>
      <c r="T1527" s="23"/>
      <c r="U1527" s="23"/>
      <c r="V1527" s="23"/>
      <c r="W1527" s="74"/>
    </row>
    <row r="1528" spans="1:23" x14ac:dyDescent="0.25">
      <c r="A1528" s="81">
        <v>45314</v>
      </c>
      <c r="B1528" s="6" t="s">
        <v>2710</v>
      </c>
      <c r="C1528" s="100" t="s">
        <v>5618</v>
      </c>
      <c r="D1528" s="21" t="s">
        <v>4555</v>
      </c>
      <c r="E1528" s="23" t="s">
        <v>555</v>
      </c>
      <c r="F1528" s="27" t="str">
        <f>IF(E1528="","",INDEX(DM_HANG_HOA!B:B,MATCH(E1528,DM_HANG_HOA!A:A,0)))</f>
        <v xml:space="preserve">Nối bọc  IPC 120-120, Vỏ cách điện dầy 1-3mm,  70 - 120 /70 - 120, 2 boulon M8 nhựa </v>
      </c>
      <c r="G1528" s="26" t="s">
        <v>5245</v>
      </c>
      <c r="H1528" s="27" t="str">
        <f>IF(G1528="","",INDEX(DM_DOI_TUONG!C:C,MATCH(G1528,DM_DOI_TUONG!B:B,0)))</f>
        <v>Công Ty TNHH Sản Xuất Thương Mại  Điện Sài Gòn TTL</v>
      </c>
      <c r="I1528" s="69" t="str">
        <f>IFERROR(INDEX(DM_NGHIEP_VU!D:D,MATCH(J1528&amp;K1528,DM_NGHIEP_VU!G:G,0)),"")</f>
        <v>Xuất kho - xuất bán ghi nhận doanh thu</v>
      </c>
      <c r="J1528" s="29" t="s">
        <v>4492</v>
      </c>
      <c r="K1528" s="29" t="s">
        <v>4977</v>
      </c>
      <c r="L1528" s="26">
        <v>1</v>
      </c>
      <c r="M1528" s="26" t="s">
        <v>4547</v>
      </c>
      <c r="N1528" s="26">
        <v>63500</v>
      </c>
      <c r="O1528" s="7">
        <f t="shared" si="72"/>
        <v>63500</v>
      </c>
      <c r="P1528" s="52">
        <v>0.08</v>
      </c>
      <c r="Q1528" s="7">
        <f t="shared" si="73"/>
        <v>5080</v>
      </c>
      <c r="R1528" s="7">
        <f t="shared" si="74"/>
        <v>68580</v>
      </c>
      <c r="S1528" s="23" t="s">
        <v>4758</v>
      </c>
      <c r="T1528" s="23"/>
      <c r="U1528" s="23"/>
      <c r="V1528" s="23"/>
      <c r="W1528" s="74"/>
    </row>
    <row r="1529" spans="1:23" x14ac:dyDescent="0.25">
      <c r="A1529" s="81">
        <v>45314</v>
      </c>
      <c r="B1529" s="6" t="s">
        <v>2710</v>
      </c>
      <c r="C1529" s="100" t="s">
        <v>5618</v>
      </c>
      <c r="D1529" s="21" t="s">
        <v>4555</v>
      </c>
      <c r="E1529" s="23" t="s">
        <v>664</v>
      </c>
      <c r="F1529" s="27" t="str">
        <f>IF(E1529="","",INDEX(DM_HANG_HOA!B:B,MATCH(E1529,DM_HANG_HOA!A:A,0)))</f>
        <v>Ống nối MJPT 50 -50</v>
      </c>
      <c r="G1529" s="26" t="s">
        <v>5245</v>
      </c>
      <c r="H1529" s="27" t="str">
        <f>IF(G1529="","",INDEX(DM_DOI_TUONG!C:C,MATCH(G1529,DM_DOI_TUONG!B:B,0)))</f>
        <v>Công Ty TNHH Sản Xuất Thương Mại  Điện Sài Gòn TTL</v>
      </c>
      <c r="I1529" s="69" t="str">
        <f>IFERROR(INDEX(DM_NGHIEP_VU!D:D,MATCH(J1529&amp;K1529,DM_NGHIEP_VU!G:G,0)),"")</f>
        <v>Xuất kho - xuất bán ghi nhận doanh thu</v>
      </c>
      <c r="J1529" s="29" t="s">
        <v>4492</v>
      </c>
      <c r="K1529" s="29" t="s">
        <v>4977</v>
      </c>
      <c r="L1529" s="26">
        <v>1</v>
      </c>
      <c r="M1529" s="26" t="s">
        <v>4547</v>
      </c>
      <c r="N1529" s="26">
        <v>19600</v>
      </c>
      <c r="O1529" s="7">
        <f t="shared" si="72"/>
        <v>19600</v>
      </c>
      <c r="P1529" s="52">
        <v>0.08</v>
      </c>
      <c r="Q1529" s="7">
        <f t="shared" si="73"/>
        <v>1568</v>
      </c>
      <c r="R1529" s="7">
        <f t="shared" si="74"/>
        <v>21168</v>
      </c>
      <c r="S1529" s="23" t="s">
        <v>4758</v>
      </c>
      <c r="T1529" s="23"/>
      <c r="U1529" s="23"/>
      <c r="V1529" s="23"/>
      <c r="W1529" s="74"/>
    </row>
    <row r="1530" spans="1:23" x14ac:dyDescent="0.25">
      <c r="A1530" s="81">
        <v>45314</v>
      </c>
      <c r="B1530" s="6" t="s">
        <v>2710</v>
      </c>
      <c r="C1530" s="100" t="s">
        <v>5619</v>
      </c>
      <c r="D1530" s="21" t="s">
        <v>4555</v>
      </c>
      <c r="E1530" s="23" t="s">
        <v>76</v>
      </c>
      <c r="F1530" s="27" t="str">
        <f>IF(E1530="","",INDEX(DM_HANG_HOA!B:B,MATCH(E1530,DM_HANG_HOA!A:A,0)))</f>
        <v>LBFCO 100A - 27KV-150KV BIL - Polymer (không bass)</v>
      </c>
      <c r="G1530" s="26" t="s">
        <v>5274</v>
      </c>
      <c r="H1530" s="27" t="str">
        <f>IF(G1530="","",INDEX(DM_DOI_TUONG!C:C,MATCH(G1530,DM_DOI_TUONG!B:B,0)))</f>
        <v>Khách xây lắp khu vực TP.HCM</v>
      </c>
      <c r="I1530" s="69" t="str">
        <f>IFERROR(INDEX(DM_NGHIEP_VU!D:D,MATCH(J1530&amp;K1530,DM_NGHIEP_VU!G:G,0)),"")</f>
        <v>Xuất kho - xuất bán ghi nhận doanh thu</v>
      </c>
      <c r="J1530" s="29" t="s">
        <v>4492</v>
      </c>
      <c r="K1530" s="29" t="s">
        <v>4977</v>
      </c>
      <c r="L1530" s="26">
        <v>10</v>
      </c>
      <c r="M1530" s="26" t="s">
        <v>4547</v>
      </c>
      <c r="N1530" s="26">
        <v>1793100</v>
      </c>
      <c r="O1530" s="7">
        <f t="shared" si="72"/>
        <v>17931000</v>
      </c>
      <c r="P1530" s="52">
        <v>0.08</v>
      </c>
      <c r="Q1530" s="7">
        <f t="shared" si="73"/>
        <v>1434480</v>
      </c>
      <c r="R1530" s="7">
        <f t="shared" si="74"/>
        <v>19365480</v>
      </c>
      <c r="S1530" s="23" t="s">
        <v>4759</v>
      </c>
      <c r="T1530" s="23"/>
      <c r="U1530" s="23"/>
      <c r="V1530" s="23"/>
      <c r="W1530" s="74"/>
    </row>
    <row r="1531" spans="1:23" x14ac:dyDescent="0.25">
      <c r="A1531" s="81">
        <v>45314</v>
      </c>
      <c r="B1531" s="6" t="s">
        <v>2710</v>
      </c>
      <c r="C1531" s="100" t="s">
        <v>5619</v>
      </c>
      <c r="D1531" s="21" t="s">
        <v>4555</v>
      </c>
      <c r="E1531" s="23" t="s">
        <v>72</v>
      </c>
      <c r="F1531" s="27" t="str">
        <f>IF(E1531="","",INDEX(DM_HANG_HOA!B:B,MATCH(E1531,DM_HANG_HOA!A:A,0)))</f>
        <v>FCO 100A - 27KV - 150KV BIL - Polymer (không bass)</v>
      </c>
      <c r="G1531" s="26" t="s">
        <v>5274</v>
      </c>
      <c r="H1531" s="27" t="str">
        <f>IF(G1531="","",INDEX(DM_DOI_TUONG!C:C,MATCH(G1531,DM_DOI_TUONG!B:B,0)))</f>
        <v>Khách xây lắp khu vực TP.HCM</v>
      </c>
      <c r="I1531" s="69" t="str">
        <f>IFERROR(INDEX(DM_NGHIEP_VU!D:D,MATCH(J1531&amp;K1531,DM_NGHIEP_VU!G:G,0)),"")</f>
        <v>Xuất kho - xuất bán ghi nhận doanh thu</v>
      </c>
      <c r="J1531" s="29" t="s">
        <v>4492</v>
      </c>
      <c r="K1531" s="29" t="s">
        <v>4977</v>
      </c>
      <c r="L1531" s="26">
        <v>1</v>
      </c>
      <c r="M1531" s="26" t="s">
        <v>4547</v>
      </c>
      <c r="N1531" s="26">
        <v>1322200</v>
      </c>
      <c r="O1531" s="7">
        <f t="shared" si="72"/>
        <v>1322200</v>
      </c>
      <c r="P1531" s="52">
        <v>0.08</v>
      </c>
      <c r="Q1531" s="7">
        <f t="shared" si="73"/>
        <v>105776</v>
      </c>
      <c r="R1531" s="7">
        <f t="shared" si="74"/>
        <v>1427976</v>
      </c>
      <c r="S1531" s="23" t="s">
        <v>4759</v>
      </c>
      <c r="T1531" s="23"/>
      <c r="U1531" s="23"/>
      <c r="V1531" s="23"/>
      <c r="W1531" s="74"/>
    </row>
    <row r="1532" spans="1:23" x14ac:dyDescent="0.25">
      <c r="A1532" s="81">
        <v>45314</v>
      </c>
      <c r="B1532" s="6" t="s">
        <v>2710</v>
      </c>
      <c r="C1532" s="100" t="s">
        <v>5619</v>
      </c>
      <c r="D1532" s="21" t="s">
        <v>4555</v>
      </c>
      <c r="E1532" s="23" t="s">
        <v>3</v>
      </c>
      <c r="F1532" s="27" t="str">
        <f>IF(E1532="","",INDEX(DM_HANG_HOA!B:B,MATCH(E1532,DM_HANG_HOA!A:A,0)))</f>
        <v>Fuselink 3K - Tuấn Ân</v>
      </c>
      <c r="G1532" s="26" t="s">
        <v>5274</v>
      </c>
      <c r="H1532" s="27" t="str">
        <f>IF(G1532="","",INDEX(DM_DOI_TUONG!C:C,MATCH(G1532,DM_DOI_TUONG!B:B,0)))</f>
        <v>Khách xây lắp khu vực TP.HCM</v>
      </c>
      <c r="I1532" s="69" t="str">
        <f>IFERROR(INDEX(DM_NGHIEP_VU!D:D,MATCH(J1532&amp;K1532,DM_NGHIEP_VU!G:G,0)),"")</f>
        <v>Xuất kho - xuất bán ghi nhận doanh thu</v>
      </c>
      <c r="J1532" s="29" t="s">
        <v>4492</v>
      </c>
      <c r="K1532" s="29" t="s">
        <v>4977</v>
      </c>
      <c r="L1532" s="26">
        <v>1</v>
      </c>
      <c r="M1532" s="26" t="s">
        <v>4547</v>
      </c>
      <c r="N1532" s="26">
        <v>28500</v>
      </c>
      <c r="O1532" s="7">
        <f t="shared" si="72"/>
        <v>28500</v>
      </c>
      <c r="P1532" s="52">
        <v>0.08</v>
      </c>
      <c r="Q1532" s="7">
        <f t="shared" si="73"/>
        <v>2280</v>
      </c>
      <c r="R1532" s="7">
        <f t="shared" si="74"/>
        <v>30780</v>
      </c>
      <c r="S1532" s="23" t="s">
        <v>4759</v>
      </c>
      <c r="T1532" s="23"/>
      <c r="U1532" s="23"/>
      <c r="V1532" s="23"/>
      <c r="W1532" s="74"/>
    </row>
    <row r="1533" spans="1:23" x14ac:dyDescent="0.25">
      <c r="A1533" s="81">
        <v>45314</v>
      </c>
      <c r="B1533" s="6" t="s">
        <v>2710</v>
      </c>
      <c r="C1533" s="100" t="s">
        <v>5620</v>
      </c>
      <c r="D1533" s="21" t="s">
        <v>4555</v>
      </c>
      <c r="E1533" s="23" t="s">
        <v>65</v>
      </c>
      <c r="F1533" s="27" t="str">
        <f>IF(E1533="","",INDEX(DM_HANG_HOA!B:B,MATCH(E1533,DM_HANG_HOA!A:A,0)))</f>
        <v>FCO 100A - 27KV-150KV BIL - sứ (không bass)</v>
      </c>
      <c r="G1533" s="26" t="s">
        <v>5258</v>
      </c>
      <c r="H1533" s="27" t="str">
        <f>IF(G1533="","",INDEX(DM_DOI_TUONG!C:C,MATCH(G1533,DM_DOI_TUONG!B:B,0)))</f>
        <v>Công Ty TNHH Sản Xuất Và Thương Mại Tiến Trần</v>
      </c>
      <c r="I1533" s="69" t="str">
        <f>IFERROR(INDEX(DM_NGHIEP_VU!D:D,MATCH(J1533&amp;K1533,DM_NGHIEP_VU!G:G,0)),"")</f>
        <v>Xuất kho - xuất bán ghi nhận doanh thu</v>
      </c>
      <c r="J1533" s="29" t="s">
        <v>4492</v>
      </c>
      <c r="K1533" s="29" t="s">
        <v>4977</v>
      </c>
      <c r="L1533" s="26">
        <v>3</v>
      </c>
      <c r="M1533" s="26" t="s">
        <v>4547</v>
      </c>
      <c r="N1533" s="26">
        <v>1435000</v>
      </c>
      <c r="O1533" s="7">
        <f t="shared" si="72"/>
        <v>4305000</v>
      </c>
      <c r="P1533" s="52">
        <v>0.08</v>
      </c>
      <c r="Q1533" s="7">
        <f t="shared" si="73"/>
        <v>344400</v>
      </c>
      <c r="R1533" s="7">
        <f t="shared" si="74"/>
        <v>4649400</v>
      </c>
      <c r="S1533" s="23" t="s">
        <v>4760</v>
      </c>
      <c r="T1533" s="23"/>
      <c r="U1533" s="23"/>
      <c r="V1533" s="23"/>
      <c r="W1533" s="74"/>
    </row>
    <row r="1534" spans="1:23" x14ac:dyDescent="0.25">
      <c r="A1534" s="81">
        <v>45314</v>
      </c>
      <c r="B1534" s="6" t="s">
        <v>2710</v>
      </c>
      <c r="C1534" s="100" t="s">
        <v>5620</v>
      </c>
      <c r="D1534" s="21" t="s">
        <v>4555</v>
      </c>
      <c r="E1534" s="23" t="s">
        <v>78</v>
      </c>
      <c r="F1534" s="27" t="str">
        <f>IF(E1534="","",INDEX(DM_HANG_HOA!B:B,MATCH(E1534,DM_HANG_HOA!A:A,0)))</f>
        <v>Bass FCO</v>
      </c>
      <c r="G1534" s="26" t="s">
        <v>5258</v>
      </c>
      <c r="H1534" s="27" t="str">
        <f>IF(G1534="","",INDEX(DM_DOI_TUONG!C:C,MATCH(G1534,DM_DOI_TUONG!B:B,0)))</f>
        <v>Công Ty TNHH Sản Xuất Và Thương Mại Tiến Trần</v>
      </c>
      <c r="I1534" s="69" t="str">
        <f>IFERROR(INDEX(DM_NGHIEP_VU!D:D,MATCH(J1534&amp;K1534,DM_NGHIEP_VU!G:G,0)),"")</f>
        <v>Xuất kho - xuất bán ghi nhận doanh thu</v>
      </c>
      <c r="J1534" s="29" t="s">
        <v>4492</v>
      </c>
      <c r="K1534" s="29" t="s">
        <v>4977</v>
      </c>
      <c r="L1534" s="26">
        <v>3</v>
      </c>
      <c r="M1534" s="26" t="s">
        <v>4547</v>
      </c>
      <c r="N1534" s="26">
        <v>77400</v>
      </c>
      <c r="O1534" s="7">
        <f t="shared" si="72"/>
        <v>232200</v>
      </c>
      <c r="P1534" s="52">
        <v>0.08</v>
      </c>
      <c r="Q1534" s="7">
        <f t="shared" si="73"/>
        <v>18576</v>
      </c>
      <c r="R1534" s="7">
        <f t="shared" si="74"/>
        <v>250776</v>
      </c>
      <c r="S1534" s="23" t="s">
        <v>4760</v>
      </c>
      <c r="T1534" s="23"/>
      <c r="U1534" s="23"/>
      <c r="V1534" s="23"/>
      <c r="W1534" s="74"/>
    </row>
    <row r="1535" spans="1:23" x14ac:dyDescent="0.25">
      <c r="A1535" s="81">
        <v>45314</v>
      </c>
      <c r="B1535" s="6" t="s">
        <v>2710</v>
      </c>
      <c r="C1535" s="100" t="s">
        <v>5621</v>
      </c>
      <c r="D1535" s="21" t="s">
        <v>4555</v>
      </c>
      <c r="E1535" s="23" t="s">
        <v>3284</v>
      </c>
      <c r="F1535" s="27" t="str">
        <f>IF(E1535="","",INDEX(DM_HANG_HOA!B:B,MATCH(E1535,DM_HANG_HOA!A:A,0)))</f>
        <v>Sứ tịnh DS 3 pha 24KV có chén nhôm bao gồm boulon</v>
      </c>
      <c r="G1535" s="26" t="s">
        <v>5282</v>
      </c>
      <c r="H1535" s="27" t="str">
        <f>IF(G1535="","",INDEX(DM_DOI_TUONG!C:C,MATCH(G1535,DM_DOI_TUONG!B:B,0)))</f>
        <v>Công Ty Cổ Phần Thương Mại Dịch Vụ Kỹ Thuật Chấn Hưng</v>
      </c>
      <c r="I1535" s="69" t="str">
        <f>IFERROR(INDEX(DM_NGHIEP_VU!D:D,MATCH(J1535&amp;K1535,DM_NGHIEP_VU!G:G,0)),"")</f>
        <v>Xuất kho - xuất bán ghi nhận doanh thu</v>
      </c>
      <c r="J1535" s="29" t="s">
        <v>4492</v>
      </c>
      <c r="K1535" s="29" t="s">
        <v>4977</v>
      </c>
      <c r="L1535" s="26">
        <v>1</v>
      </c>
      <c r="M1535" s="26" t="s">
        <v>4547</v>
      </c>
      <c r="N1535" s="26">
        <v>902000</v>
      </c>
      <c r="O1535" s="7">
        <f t="shared" si="72"/>
        <v>902000</v>
      </c>
      <c r="P1535" s="52">
        <v>0.08</v>
      </c>
      <c r="Q1535" s="7">
        <f t="shared" si="73"/>
        <v>72160</v>
      </c>
      <c r="R1535" s="7">
        <f t="shared" si="74"/>
        <v>974160</v>
      </c>
      <c r="S1535" s="23" t="s">
        <v>4761</v>
      </c>
      <c r="T1535" s="23"/>
      <c r="U1535" s="23"/>
      <c r="V1535" s="23"/>
      <c r="W1535" s="74"/>
    </row>
    <row r="1536" spans="1:23" x14ac:dyDescent="0.25">
      <c r="A1536" s="81">
        <v>45314</v>
      </c>
      <c r="B1536" s="6" t="s">
        <v>2710</v>
      </c>
      <c r="C1536" s="100" t="s">
        <v>5621</v>
      </c>
      <c r="D1536" s="21" t="s">
        <v>4555</v>
      </c>
      <c r="E1536" s="23" t="s">
        <v>3286</v>
      </c>
      <c r="F1536" s="27" t="str">
        <f>IF(E1536="","",INDEX(DM_HANG_HOA!B:B,MATCH(E1536,DM_HANG_HOA!A:A,0)))</f>
        <v>Cụm bản cực trên của DS 3 pha</v>
      </c>
      <c r="G1536" s="26" t="s">
        <v>5282</v>
      </c>
      <c r="H1536" s="27" t="str">
        <f>IF(G1536="","",INDEX(DM_DOI_TUONG!C:C,MATCH(G1536,DM_DOI_TUONG!B:B,0)))</f>
        <v>Công Ty Cổ Phần Thương Mại Dịch Vụ Kỹ Thuật Chấn Hưng</v>
      </c>
      <c r="I1536" s="69" t="str">
        <f>IFERROR(INDEX(DM_NGHIEP_VU!D:D,MATCH(J1536&amp;K1536,DM_NGHIEP_VU!G:G,0)),"")</f>
        <v>Xuất kho - xuất bán ghi nhận doanh thu</v>
      </c>
      <c r="J1536" s="29" t="s">
        <v>4492</v>
      </c>
      <c r="K1536" s="29" t="s">
        <v>4977</v>
      </c>
      <c r="L1536" s="26">
        <v>1</v>
      </c>
      <c r="M1536" s="26" t="s">
        <v>4547</v>
      </c>
      <c r="N1536" s="26">
        <v>353500</v>
      </c>
      <c r="O1536" s="7">
        <f t="shared" si="72"/>
        <v>353500</v>
      </c>
      <c r="P1536" s="52">
        <v>0.08</v>
      </c>
      <c r="Q1536" s="7">
        <f t="shared" si="73"/>
        <v>28280</v>
      </c>
      <c r="R1536" s="7">
        <f t="shared" si="74"/>
        <v>381780</v>
      </c>
      <c r="S1536" s="23" t="s">
        <v>4761</v>
      </c>
      <c r="T1536" s="23"/>
      <c r="U1536" s="23"/>
      <c r="V1536" s="23"/>
      <c r="W1536" s="74"/>
    </row>
    <row r="1537" spans="1:23" x14ac:dyDescent="0.25">
      <c r="A1537" s="81">
        <v>45314</v>
      </c>
      <c r="B1537" s="6" t="s">
        <v>2710</v>
      </c>
      <c r="C1537" s="100" t="s">
        <v>5622</v>
      </c>
      <c r="D1537" s="21" t="s">
        <v>4555</v>
      </c>
      <c r="E1537" s="23" t="s">
        <v>3</v>
      </c>
      <c r="F1537" s="27" t="str">
        <f>IF(E1537="","",INDEX(DM_HANG_HOA!B:B,MATCH(E1537,DM_HANG_HOA!A:A,0)))</f>
        <v>Fuselink 3K - Tuấn Ân</v>
      </c>
      <c r="G1537" s="26" t="s">
        <v>5249</v>
      </c>
      <c r="H1537" s="27" t="str">
        <f>IF(G1537="","",INDEX(DM_DOI_TUONG!C:C,MATCH(G1537,DM_DOI_TUONG!B:B,0)))</f>
        <v>Công Ty CP Điện Và Chiếu Sáng Phước Mỹ</v>
      </c>
      <c r="I1537" s="69" t="str">
        <f>IFERROR(INDEX(DM_NGHIEP_VU!D:D,MATCH(J1537&amp;K1537,DM_NGHIEP_VU!G:G,0)),"")</f>
        <v>Xuất kho - xuất bán ghi nhận doanh thu</v>
      </c>
      <c r="J1537" s="29" t="s">
        <v>4492</v>
      </c>
      <c r="K1537" s="29" t="s">
        <v>4977</v>
      </c>
      <c r="L1537" s="26">
        <v>15</v>
      </c>
      <c r="M1537" s="26" t="s">
        <v>4547</v>
      </c>
      <c r="N1537" s="26">
        <v>30300</v>
      </c>
      <c r="O1537" s="7">
        <f t="shared" si="72"/>
        <v>454500</v>
      </c>
      <c r="P1537" s="52">
        <v>0.08</v>
      </c>
      <c r="Q1537" s="7">
        <f t="shared" si="73"/>
        <v>36360</v>
      </c>
      <c r="R1537" s="7">
        <f t="shared" si="74"/>
        <v>490860</v>
      </c>
      <c r="S1537" s="23" t="s">
        <v>4762</v>
      </c>
      <c r="T1537" s="23"/>
      <c r="U1537" s="23"/>
      <c r="V1537" s="23"/>
      <c r="W1537" s="74"/>
    </row>
    <row r="1538" spans="1:23" x14ac:dyDescent="0.25">
      <c r="A1538" s="81">
        <v>45314</v>
      </c>
      <c r="B1538" s="6" t="s">
        <v>2710</v>
      </c>
      <c r="C1538" s="100" t="s">
        <v>5622</v>
      </c>
      <c r="D1538" s="21" t="s">
        <v>4555</v>
      </c>
      <c r="E1538" s="23" t="s">
        <v>6</v>
      </c>
      <c r="F1538" s="27" t="str">
        <f>IF(E1538="","",INDEX(DM_HANG_HOA!B:B,MATCH(E1538,DM_HANG_HOA!A:A,0)))</f>
        <v>Fuselink 6K - Tuấn Ân</v>
      </c>
      <c r="G1538" s="26" t="s">
        <v>5249</v>
      </c>
      <c r="H1538" s="27" t="str">
        <f>IF(G1538="","",INDEX(DM_DOI_TUONG!C:C,MATCH(G1538,DM_DOI_TUONG!B:B,0)))</f>
        <v>Công Ty CP Điện Và Chiếu Sáng Phước Mỹ</v>
      </c>
      <c r="I1538" s="69" t="str">
        <f>IFERROR(INDEX(DM_NGHIEP_VU!D:D,MATCH(J1538&amp;K1538,DM_NGHIEP_VU!G:G,0)),"")</f>
        <v>Xuất kho - xuất bán ghi nhận doanh thu</v>
      </c>
      <c r="J1538" s="29" t="s">
        <v>4492</v>
      </c>
      <c r="K1538" s="29" t="s">
        <v>4977</v>
      </c>
      <c r="L1538" s="26">
        <v>15</v>
      </c>
      <c r="M1538" s="26" t="s">
        <v>4547</v>
      </c>
      <c r="N1538" s="26">
        <v>30900</v>
      </c>
      <c r="O1538" s="7">
        <f t="shared" si="72"/>
        <v>463500</v>
      </c>
      <c r="P1538" s="52">
        <v>0.08</v>
      </c>
      <c r="Q1538" s="7">
        <f t="shared" si="73"/>
        <v>37080</v>
      </c>
      <c r="R1538" s="7">
        <f t="shared" si="74"/>
        <v>500580</v>
      </c>
      <c r="S1538" s="23" t="s">
        <v>4762</v>
      </c>
      <c r="T1538" s="23"/>
      <c r="U1538" s="23"/>
      <c r="V1538" s="23"/>
      <c r="W1538" s="74"/>
    </row>
    <row r="1539" spans="1:23" x14ac:dyDescent="0.25">
      <c r="A1539" s="81">
        <v>45314</v>
      </c>
      <c r="B1539" s="6" t="s">
        <v>2710</v>
      </c>
      <c r="C1539" s="100" t="s">
        <v>5622</v>
      </c>
      <c r="D1539" s="21" t="s">
        <v>4555</v>
      </c>
      <c r="E1539" s="23" t="s">
        <v>7</v>
      </c>
      <c r="F1539" s="27" t="str">
        <f>IF(E1539="","",INDEX(DM_HANG_HOA!B:B,MATCH(E1539,DM_HANG_HOA!A:A,0)))</f>
        <v>Fuselink 8K - Tuấn Ân</v>
      </c>
      <c r="G1539" s="26" t="s">
        <v>5249</v>
      </c>
      <c r="H1539" s="27" t="str">
        <f>IF(G1539="","",INDEX(DM_DOI_TUONG!C:C,MATCH(G1539,DM_DOI_TUONG!B:B,0)))</f>
        <v>Công Ty CP Điện Và Chiếu Sáng Phước Mỹ</v>
      </c>
      <c r="I1539" s="69" t="str">
        <f>IFERROR(INDEX(DM_NGHIEP_VU!D:D,MATCH(J1539&amp;K1539,DM_NGHIEP_VU!G:G,0)),"")</f>
        <v>Xuất kho - xuất bán ghi nhận doanh thu</v>
      </c>
      <c r="J1539" s="29" t="s">
        <v>4492</v>
      </c>
      <c r="K1539" s="29" t="s">
        <v>4977</v>
      </c>
      <c r="L1539" s="26">
        <v>15</v>
      </c>
      <c r="M1539" s="26" t="s">
        <v>4547</v>
      </c>
      <c r="N1539" s="26">
        <v>32300</v>
      </c>
      <c r="O1539" s="7">
        <f t="shared" si="72"/>
        <v>484500</v>
      </c>
      <c r="P1539" s="52">
        <v>0.08</v>
      </c>
      <c r="Q1539" s="7">
        <f t="shared" si="73"/>
        <v>38760</v>
      </c>
      <c r="R1539" s="7">
        <f t="shared" si="74"/>
        <v>523260</v>
      </c>
      <c r="S1539" s="23" t="s">
        <v>4762</v>
      </c>
      <c r="T1539" s="23"/>
      <c r="U1539" s="23"/>
      <c r="V1539" s="23"/>
      <c r="W1539" s="74"/>
    </row>
    <row r="1540" spans="1:23" x14ac:dyDescent="0.25">
      <c r="A1540" s="81">
        <v>45314</v>
      </c>
      <c r="B1540" s="6" t="s">
        <v>2710</v>
      </c>
      <c r="C1540" s="100" t="s">
        <v>5622</v>
      </c>
      <c r="D1540" s="21" t="s">
        <v>4555</v>
      </c>
      <c r="E1540" s="23" t="s">
        <v>8</v>
      </c>
      <c r="F1540" s="27" t="str">
        <f>IF(E1540="","",INDEX(DM_HANG_HOA!B:B,MATCH(E1540,DM_HANG_HOA!A:A,0)))</f>
        <v>Fuselink 10K - Tuấn Ân</v>
      </c>
      <c r="G1540" s="26" t="s">
        <v>5249</v>
      </c>
      <c r="H1540" s="27" t="str">
        <f>IF(G1540="","",INDEX(DM_DOI_TUONG!C:C,MATCH(G1540,DM_DOI_TUONG!B:B,0)))</f>
        <v>Công Ty CP Điện Và Chiếu Sáng Phước Mỹ</v>
      </c>
      <c r="I1540" s="69" t="str">
        <f>IFERROR(INDEX(DM_NGHIEP_VU!D:D,MATCH(J1540&amp;K1540,DM_NGHIEP_VU!G:G,0)),"")</f>
        <v>Xuất kho - xuất bán ghi nhận doanh thu</v>
      </c>
      <c r="J1540" s="29" t="s">
        <v>4492</v>
      </c>
      <c r="K1540" s="29" t="s">
        <v>4977</v>
      </c>
      <c r="L1540" s="26">
        <v>15</v>
      </c>
      <c r="M1540" s="26" t="s">
        <v>4547</v>
      </c>
      <c r="N1540" s="26">
        <v>33900</v>
      </c>
      <c r="O1540" s="7">
        <f t="shared" si="72"/>
        <v>508500</v>
      </c>
      <c r="P1540" s="52">
        <v>0.08</v>
      </c>
      <c r="Q1540" s="7">
        <f t="shared" si="73"/>
        <v>40680</v>
      </c>
      <c r="R1540" s="7">
        <f t="shared" si="74"/>
        <v>549180</v>
      </c>
      <c r="S1540" s="23" t="s">
        <v>4762</v>
      </c>
      <c r="T1540" s="23"/>
      <c r="U1540" s="23"/>
      <c r="V1540" s="23"/>
      <c r="W1540" s="74"/>
    </row>
    <row r="1541" spans="1:23" x14ac:dyDescent="0.25">
      <c r="A1541" s="81">
        <v>45314</v>
      </c>
      <c r="B1541" s="6" t="s">
        <v>2710</v>
      </c>
      <c r="C1541" s="100" t="s">
        <v>5622</v>
      </c>
      <c r="D1541" s="21" t="s">
        <v>4555</v>
      </c>
      <c r="E1541" s="23" t="s">
        <v>9</v>
      </c>
      <c r="F1541" s="27" t="str">
        <f>IF(E1541="","",INDEX(DM_HANG_HOA!B:B,MATCH(E1541,DM_HANG_HOA!A:A,0)))</f>
        <v>Fuselink 12K - Tuấn Ân</v>
      </c>
      <c r="G1541" s="26" t="s">
        <v>5249</v>
      </c>
      <c r="H1541" s="27" t="str">
        <f>IF(G1541="","",INDEX(DM_DOI_TUONG!C:C,MATCH(G1541,DM_DOI_TUONG!B:B,0)))</f>
        <v>Công Ty CP Điện Và Chiếu Sáng Phước Mỹ</v>
      </c>
      <c r="I1541" s="69" t="str">
        <f>IFERROR(INDEX(DM_NGHIEP_VU!D:D,MATCH(J1541&amp;K1541,DM_NGHIEP_VU!G:G,0)),"")</f>
        <v>Xuất kho - xuất bán ghi nhận doanh thu</v>
      </c>
      <c r="J1541" s="29" t="s">
        <v>4492</v>
      </c>
      <c r="K1541" s="29" t="s">
        <v>4977</v>
      </c>
      <c r="L1541" s="26">
        <v>15</v>
      </c>
      <c r="M1541" s="26" t="s">
        <v>4547</v>
      </c>
      <c r="N1541" s="26">
        <v>35100</v>
      </c>
      <c r="O1541" s="7">
        <f t="shared" si="72"/>
        <v>526500</v>
      </c>
      <c r="P1541" s="52">
        <v>0.08</v>
      </c>
      <c r="Q1541" s="7">
        <f t="shared" si="73"/>
        <v>42120</v>
      </c>
      <c r="R1541" s="7">
        <f t="shared" si="74"/>
        <v>568620</v>
      </c>
      <c r="S1541" s="23" t="s">
        <v>4762</v>
      </c>
      <c r="T1541" s="23"/>
      <c r="U1541" s="23"/>
      <c r="V1541" s="23"/>
      <c r="W1541" s="74"/>
    </row>
    <row r="1542" spans="1:23" x14ac:dyDescent="0.25">
      <c r="A1542" s="81">
        <v>45314</v>
      </c>
      <c r="B1542" s="6" t="s">
        <v>2710</v>
      </c>
      <c r="C1542" s="100" t="s">
        <v>5622</v>
      </c>
      <c r="D1542" s="21" t="s">
        <v>4555</v>
      </c>
      <c r="E1542" s="23" t="s">
        <v>568</v>
      </c>
      <c r="F1542" s="27" t="str">
        <f>IF(E1542="","",INDEX(DM_HANG_HOA!B:B,MATCH(E1542,DM_HANG_HOA!A:A,0)))</f>
        <v>Nối bọc MV IPC 95-120,  Vỏ cách điện dầy 3-7mm, 70 - 95 / 95 - 120, 2 boulon M10 thép</v>
      </c>
      <c r="G1542" s="26" t="s">
        <v>5249</v>
      </c>
      <c r="H1542" s="27" t="str">
        <f>IF(G1542="","",INDEX(DM_DOI_TUONG!C:C,MATCH(G1542,DM_DOI_TUONG!B:B,0)))</f>
        <v>Công Ty CP Điện Và Chiếu Sáng Phước Mỹ</v>
      </c>
      <c r="I1542" s="69" t="str">
        <f>IFERROR(INDEX(DM_NGHIEP_VU!D:D,MATCH(J1542&amp;K1542,DM_NGHIEP_VU!G:G,0)),"")</f>
        <v>Xuất kho - xuất bán ghi nhận doanh thu</v>
      </c>
      <c r="J1542" s="29" t="s">
        <v>4492</v>
      </c>
      <c r="K1542" s="29" t="s">
        <v>4977</v>
      </c>
      <c r="L1542" s="26">
        <v>5</v>
      </c>
      <c r="M1542" s="26" t="s">
        <v>4547</v>
      </c>
      <c r="N1542" s="26">
        <v>358600</v>
      </c>
      <c r="O1542" s="7">
        <f t="shared" si="72"/>
        <v>1793000</v>
      </c>
      <c r="P1542" s="52">
        <v>0.08</v>
      </c>
      <c r="Q1542" s="7">
        <f t="shared" si="73"/>
        <v>143440</v>
      </c>
      <c r="R1542" s="7">
        <f t="shared" si="74"/>
        <v>1936440</v>
      </c>
      <c r="S1542" s="23" t="s">
        <v>4762</v>
      </c>
      <c r="T1542" s="23"/>
      <c r="U1542" s="23"/>
      <c r="V1542" s="23"/>
      <c r="W1542" s="74"/>
    </row>
    <row r="1543" spans="1:23" x14ac:dyDescent="0.25">
      <c r="A1543" s="81">
        <v>45314</v>
      </c>
      <c r="B1543" s="6" t="s">
        <v>2710</v>
      </c>
      <c r="C1543" s="100" t="s">
        <v>5622</v>
      </c>
      <c r="D1543" s="21" t="s">
        <v>4555</v>
      </c>
      <c r="E1543" s="23" t="s">
        <v>2616</v>
      </c>
      <c r="F1543" s="27" t="str">
        <f>IF(E1543="","",INDEX(DM_HANG_HOA!B:B,MATCH(E1543,DM_HANG_HOA!A:A,0)))</f>
        <v>Giáp buộc lõi thép SDLT 2460-F dùng cho dây bọc cách điện đường kính dây dẫn 23,4-27,9mm</v>
      </c>
      <c r="G1543" s="26" t="s">
        <v>5249</v>
      </c>
      <c r="H1543" s="27" t="str">
        <f>IF(G1543="","",INDEX(DM_DOI_TUONG!C:C,MATCH(G1543,DM_DOI_TUONG!B:B,0)))</f>
        <v>Công Ty CP Điện Và Chiếu Sáng Phước Mỹ</v>
      </c>
      <c r="I1543" s="69" t="str">
        <f>IFERROR(INDEX(DM_NGHIEP_VU!D:D,MATCH(J1543&amp;K1543,DM_NGHIEP_VU!G:G,0)),"")</f>
        <v>Xuất kho - xuất bán ghi nhận doanh thu</v>
      </c>
      <c r="J1543" s="29" t="s">
        <v>4492</v>
      </c>
      <c r="K1543" s="29" t="s">
        <v>4977</v>
      </c>
      <c r="L1543" s="26">
        <v>2</v>
      </c>
      <c r="M1543" s="26" t="s">
        <v>4547</v>
      </c>
      <c r="N1543" s="26">
        <v>73100</v>
      </c>
      <c r="O1543" s="7">
        <f t="shared" si="72"/>
        <v>146200</v>
      </c>
      <c r="P1543" s="52">
        <v>0.08</v>
      </c>
      <c r="Q1543" s="7">
        <f t="shared" si="73"/>
        <v>11696</v>
      </c>
      <c r="R1543" s="7">
        <f t="shared" si="74"/>
        <v>157896</v>
      </c>
      <c r="S1543" s="23" t="s">
        <v>4762</v>
      </c>
      <c r="T1543" s="23"/>
      <c r="U1543" s="23"/>
      <c r="V1543" s="23"/>
      <c r="W1543" s="74"/>
    </row>
    <row r="1544" spans="1:23" x14ac:dyDescent="0.25">
      <c r="A1544" s="81">
        <v>45314</v>
      </c>
      <c r="B1544" s="6" t="s">
        <v>2710</v>
      </c>
      <c r="C1544" s="100" t="s">
        <v>5623</v>
      </c>
      <c r="D1544" s="21" t="s">
        <v>4555</v>
      </c>
      <c r="E1544" s="23" t="s">
        <v>1304</v>
      </c>
      <c r="F1544" s="27" t="str">
        <f>IF(E1544="","",INDEX(DM_HANG_HOA!B:B,MATCH(E1544,DM_HANG_HOA!A:A,0)))</f>
        <v>Ống nối ON-AL 95mm2 dài 230mm</v>
      </c>
      <c r="G1544" s="26" t="s">
        <v>5249</v>
      </c>
      <c r="H1544" s="27" t="str">
        <f>IF(G1544="","",INDEX(DM_DOI_TUONG!C:C,MATCH(G1544,DM_DOI_TUONG!B:B,0)))</f>
        <v>Công Ty CP Điện Và Chiếu Sáng Phước Mỹ</v>
      </c>
      <c r="I1544" s="69" t="str">
        <f>IFERROR(INDEX(DM_NGHIEP_VU!D:D,MATCH(J1544&amp;K1544,DM_NGHIEP_VU!G:G,0)),"")</f>
        <v>Xuất kho - xuất bán ghi nhận doanh thu</v>
      </c>
      <c r="J1544" s="29" t="s">
        <v>4492</v>
      </c>
      <c r="K1544" s="29" t="s">
        <v>4977</v>
      </c>
      <c r="L1544" s="26">
        <v>10</v>
      </c>
      <c r="M1544" s="26" t="s">
        <v>4547</v>
      </c>
      <c r="N1544" s="26">
        <v>30900</v>
      </c>
      <c r="O1544" s="7">
        <f t="shared" si="72"/>
        <v>309000</v>
      </c>
      <c r="P1544" s="52">
        <v>0.1</v>
      </c>
      <c r="Q1544" s="7">
        <f t="shared" si="73"/>
        <v>30900</v>
      </c>
      <c r="R1544" s="7">
        <f t="shared" si="74"/>
        <v>339900</v>
      </c>
      <c r="S1544" s="23" t="s">
        <v>4763</v>
      </c>
      <c r="T1544" s="23"/>
      <c r="U1544" s="23"/>
      <c r="V1544" s="23"/>
      <c r="W1544" s="74"/>
    </row>
    <row r="1545" spans="1:23" x14ac:dyDescent="0.25">
      <c r="A1545" s="81">
        <v>45314</v>
      </c>
      <c r="B1545" s="6" t="s">
        <v>2710</v>
      </c>
      <c r="C1545" s="100" t="s">
        <v>5623</v>
      </c>
      <c r="D1545" s="21" t="s">
        <v>4555</v>
      </c>
      <c r="E1545" s="23" t="s">
        <v>1300</v>
      </c>
      <c r="F1545" s="27" t="str">
        <f>IF(E1545="","",INDEX(DM_HANG_HOA!B:B,MATCH(E1545,DM_HANG_HOA!A:A,0)))</f>
        <v>Ống nối ON-AL 50mm2 dài 180mm</v>
      </c>
      <c r="G1545" s="26" t="s">
        <v>5249</v>
      </c>
      <c r="H1545" s="27" t="str">
        <f>IF(G1545="","",INDEX(DM_DOI_TUONG!C:C,MATCH(G1545,DM_DOI_TUONG!B:B,0)))</f>
        <v>Công Ty CP Điện Và Chiếu Sáng Phước Mỹ</v>
      </c>
      <c r="I1545" s="69" t="str">
        <f>IFERROR(INDEX(DM_NGHIEP_VU!D:D,MATCH(J1545&amp;K1545,DM_NGHIEP_VU!G:G,0)),"")</f>
        <v>Xuất kho - xuất bán ghi nhận doanh thu</v>
      </c>
      <c r="J1545" s="29" t="s">
        <v>4492</v>
      </c>
      <c r="K1545" s="29" t="s">
        <v>4977</v>
      </c>
      <c r="L1545" s="26">
        <v>6</v>
      </c>
      <c r="M1545" s="26" t="s">
        <v>4547</v>
      </c>
      <c r="N1545" s="26">
        <v>20600</v>
      </c>
      <c r="O1545" s="7">
        <f t="shared" si="72"/>
        <v>123600</v>
      </c>
      <c r="P1545" s="52">
        <v>0.1</v>
      </c>
      <c r="Q1545" s="7">
        <f t="shared" si="73"/>
        <v>12360</v>
      </c>
      <c r="R1545" s="7">
        <f t="shared" si="74"/>
        <v>135960</v>
      </c>
      <c r="S1545" s="23" t="s">
        <v>4763</v>
      </c>
      <c r="T1545" s="23"/>
      <c r="U1545" s="23"/>
      <c r="V1545" s="23"/>
      <c r="W1545" s="74"/>
    </row>
    <row r="1546" spans="1:23" x14ac:dyDescent="0.25">
      <c r="A1546" s="81">
        <v>45314</v>
      </c>
      <c r="B1546" s="6" t="s">
        <v>2710</v>
      </c>
      <c r="C1546" s="100" t="s">
        <v>5623</v>
      </c>
      <c r="D1546" s="21" t="s">
        <v>4555</v>
      </c>
      <c r="E1546" s="23" t="s">
        <v>1510</v>
      </c>
      <c r="F1546" s="27" t="str">
        <f>IF(E1546="","",INDEX(DM_HANG_HOA!B:B,MATCH(E1546,DM_HANG_HOA!A:A,0)))</f>
        <v>Cosse ép AL 70mm2-N</v>
      </c>
      <c r="G1546" s="26" t="s">
        <v>5249</v>
      </c>
      <c r="H1546" s="27" t="str">
        <f>IF(G1546="","",INDEX(DM_DOI_TUONG!C:C,MATCH(G1546,DM_DOI_TUONG!B:B,0)))</f>
        <v>Công Ty CP Điện Và Chiếu Sáng Phước Mỹ</v>
      </c>
      <c r="I1546" s="69" t="str">
        <f>IFERROR(INDEX(DM_NGHIEP_VU!D:D,MATCH(J1546&amp;K1546,DM_NGHIEP_VU!G:G,0)),"")</f>
        <v>Xuất kho - xuất bán ghi nhận doanh thu</v>
      </c>
      <c r="J1546" s="29" t="s">
        <v>4492</v>
      </c>
      <c r="K1546" s="29" t="s">
        <v>4977</v>
      </c>
      <c r="L1546" s="26">
        <v>100</v>
      </c>
      <c r="M1546" s="26" t="s">
        <v>4547</v>
      </c>
      <c r="N1546" s="26">
        <v>6500</v>
      </c>
      <c r="O1546" s="7">
        <f t="shared" si="72"/>
        <v>650000</v>
      </c>
      <c r="P1546" s="52">
        <v>0.1</v>
      </c>
      <c r="Q1546" s="7">
        <f t="shared" si="73"/>
        <v>65000</v>
      </c>
      <c r="R1546" s="7">
        <f t="shared" si="74"/>
        <v>715000</v>
      </c>
      <c r="S1546" s="23" t="s">
        <v>4763</v>
      </c>
      <c r="T1546" s="23"/>
      <c r="U1546" s="23"/>
      <c r="V1546" s="23"/>
      <c r="W1546" s="74"/>
    </row>
    <row r="1547" spans="1:23" x14ac:dyDescent="0.25">
      <c r="A1547" s="81">
        <v>45314</v>
      </c>
      <c r="B1547" s="6" t="s">
        <v>2710</v>
      </c>
      <c r="C1547" s="100" t="s">
        <v>5624</v>
      </c>
      <c r="D1547" s="21" t="s">
        <v>4555</v>
      </c>
      <c r="E1547" s="23" t="s">
        <v>96</v>
      </c>
      <c r="F1547" s="27" t="str">
        <f>IF(E1547="","",INDEX(DM_HANG_HOA!B:B,MATCH(E1547,DM_HANG_HOA!A:A,0)))</f>
        <v>LA 18KV - MCOV  15.3 - 10KA</v>
      </c>
      <c r="G1547" s="26" t="s">
        <v>5248</v>
      </c>
      <c r="H1547" s="27" t="str">
        <f>IF(G1547="","",INDEX(DM_DOI_TUONG!C:C,MATCH(G1547,DM_DOI_TUONG!B:B,0)))</f>
        <v>Công Ty TNHH Tư Vấn SX TM Xây Lắp Điện Song An</v>
      </c>
      <c r="I1547" s="69" t="str">
        <f>IFERROR(INDEX(DM_NGHIEP_VU!D:D,MATCH(J1547&amp;K1547,DM_NGHIEP_VU!G:G,0)),"")</f>
        <v>Xuất kho - xuất bán ghi nhận doanh thu</v>
      </c>
      <c r="J1547" s="29" t="s">
        <v>4492</v>
      </c>
      <c r="K1547" s="29" t="s">
        <v>4977</v>
      </c>
      <c r="L1547" s="26">
        <v>10</v>
      </c>
      <c r="M1547" s="26" t="s">
        <v>4547</v>
      </c>
      <c r="N1547" s="26">
        <v>1073300</v>
      </c>
      <c r="O1547" s="7">
        <f t="shared" si="72"/>
        <v>10733000</v>
      </c>
      <c r="P1547" s="52">
        <v>0.08</v>
      </c>
      <c r="Q1547" s="7">
        <f t="shared" si="73"/>
        <v>858640</v>
      </c>
      <c r="R1547" s="7">
        <f t="shared" si="74"/>
        <v>11591640</v>
      </c>
      <c r="S1547" s="23" t="s">
        <v>4764</v>
      </c>
      <c r="T1547" s="23"/>
      <c r="U1547" s="23"/>
      <c r="V1547" s="23"/>
      <c r="W1547" s="74"/>
    </row>
    <row r="1548" spans="1:23" x14ac:dyDescent="0.25">
      <c r="A1548" s="81">
        <v>45314</v>
      </c>
      <c r="B1548" s="6" t="s">
        <v>2710</v>
      </c>
      <c r="C1548" s="100" t="s">
        <v>5625</v>
      </c>
      <c r="D1548" s="21" t="s">
        <v>4555</v>
      </c>
      <c r="E1548" s="23" t="s">
        <v>2600</v>
      </c>
      <c r="F1548" s="27" t="str">
        <f>IF(E1548="","",INDEX(DM_HANG_HOA!B:B,MATCH(E1548,DM_HANG_HOA!A:A,0)))</f>
        <v>Giáp buộc đầu sứ đôi composite PDLT 2460SC-F, đường kính cáp 23.4 - 27.9mm (70-95mm2), bán dẫn</v>
      </c>
      <c r="G1548" s="26" t="s">
        <v>5245</v>
      </c>
      <c r="H1548" s="27" t="str">
        <f>IF(G1548="","",INDEX(DM_DOI_TUONG!C:C,MATCH(G1548,DM_DOI_TUONG!B:B,0)))</f>
        <v>Công Ty TNHH Sản Xuất Thương Mại  Điện Sài Gòn TTL</v>
      </c>
      <c r="I1548" s="69" t="str">
        <f>IFERROR(INDEX(DM_NGHIEP_VU!D:D,MATCH(J1548&amp;K1548,DM_NGHIEP_VU!G:G,0)),"")</f>
        <v>Xuất kho - xuất bán ghi nhận doanh thu</v>
      </c>
      <c r="J1548" s="29" t="s">
        <v>4492</v>
      </c>
      <c r="K1548" s="29" t="s">
        <v>4977</v>
      </c>
      <c r="L1548" s="26">
        <v>60</v>
      </c>
      <c r="M1548" s="26" t="s">
        <v>4547</v>
      </c>
      <c r="N1548" s="26">
        <v>108900</v>
      </c>
      <c r="O1548" s="7">
        <f t="shared" si="72"/>
        <v>6534000</v>
      </c>
      <c r="P1548" s="52">
        <v>0.08</v>
      </c>
      <c r="Q1548" s="7">
        <f t="shared" si="73"/>
        <v>522720</v>
      </c>
      <c r="R1548" s="7">
        <f t="shared" si="74"/>
        <v>7056720</v>
      </c>
      <c r="S1548" s="23" t="s">
        <v>4765</v>
      </c>
      <c r="T1548" s="23"/>
      <c r="U1548" s="23"/>
      <c r="V1548" s="23"/>
      <c r="W1548" s="74"/>
    </row>
    <row r="1549" spans="1:23" x14ac:dyDescent="0.25">
      <c r="A1549" s="81">
        <v>45314</v>
      </c>
      <c r="B1549" s="6" t="s">
        <v>2710</v>
      </c>
      <c r="C1549" s="100" t="s">
        <v>5625</v>
      </c>
      <c r="D1549" s="21" t="s">
        <v>4555</v>
      </c>
      <c r="E1549" s="23" t="s">
        <v>192</v>
      </c>
      <c r="F1549" s="27" t="str">
        <f>IF(E1549="","",INDEX(DM_HANG_HOA!B:B,MATCH(E1549,DM_HANG_HOA!A:A,0)))</f>
        <v>Chuỗi treo 24Kv - 120KN, Polymer</v>
      </c>
      <c r="G1549" s="26" t="s">
        <v>5245</v>
      </c>
      <c r="H1549" s="27" t="str">
        <f>IF(G1549="","",INDEX(DM_DOI_TUONG!C:C,MATCH(G1549,DM_DOI_TUONG!B:B,0)))</f>
        <v>Công Ty TNHH Sản Xuất Thương Mại  Điện Sài Gòn TTL</v>
      </c>
      <c r="I1549" s="69" t="str">
        <f>IFERROR(INDEX(DM_NGHIEP_VU!D:D,MATCH(J1549&amp;K1549,DM_NGHIEP_VU!G:G,0)),"")</f>
        <v>Xuất kho - xuất bán ghi nhận doanh thu</v>
      </c>
      <c r="J1549" s="29" t="s">
        <v>4492</v>
      </c>
      <c r="K1549" s="29" t="s">
        <v>4977</v>
      </c>
      <c r="L1549" s="26">
        <v>30</v>
      </c>
      <c r="M1549" s="26" t="s">
        <v>4547</v>
      </c>
      <c r="N1549" s="26">
        <v>317400</v>
      </c>
      <c r="O1549" s="7">
        <f t="shared" si="72"/>
        <v>9522000</v>
      </c>
      <c r="P1549" s="52">
        <v>0.08</v>
      </c>
      <c r="Q1549" s="7">
        <f t="shared" si="73"/>
        <v>761760</v>
      </c>
      <c r="R1549" s="7">
        <f t="shared" si="74"/>
        <v>10283760</v>
      </c>
      <c r="S1549" s="23" t="s">
        <v>4765</v>
      </c>
      <c r="T1549" s="23"/>
      <c r="U1549" s="23"/>
      <c r="V1549" s="23"/>
      <c r="W1549" s="74"/>
    </row>
    <row r="1550" spans="1:23" x14ac:dyDescent="0.25">
      <c r="A1550" s="81">
        <v>45314</v>
      </c>
      <c r="B1550" s="6" t="s">
        <v>2710</v>
      </c>
      <c r="C1550" s="100" t="s">
        <v>5625</v>
      </c>
      <c r="D1550" s="21" t="s">
        <v>4555</v>
      </c>
      <c r="E1550" s="23" t="s">
        <v>77</v>
      </c>
      <c r="F1550" s="27" t="str">
        <f>IF(E1550="","",INDEX(DM_HANG_HOA!B:B,MATCH(E1550,DM_HANG_HOA!A:A,0)))</f>
        <v>LBFCO 200A - 27KV-150KV BIL - Polymer (không bass)</v>
      </c>
      <c r="G1550" s="26" t="s">
        <v>5245</v>
      </c>
      <c r="H1550" s="27" t="str">
        <f>IF(G1550="","",INDEX(DM_DOI_TUONG!C:C,MATCH(G1550,DM_DOI_TUONG!B:B,0)))</f>
        <v>Công Ty TNHH Sản Xuất Thương Mại  Điện Sài Gòn TTL</v>
      </c>
      <c r="I1550" s="69" t="str">
        <f>IFERROR(INDEX(DM_NGHIEP_VU!D:D,MATCH(J1550&amp;K1550,DM_NGHIEP_VU!G:G,0)),"")</f>
        <v>Xuất kho - xuất bán ghi nhận doanh thu</v>
      </c>
      <c r="J1550" s="29" t="s">
        <v>4492</v>
      </c>
      <c r="K1550" s="29" t="s">
        <v>4977</v>
      </c>
      <c r="L1550" s="26">
        <v>3</v>
      </c>
      <c r="M1550" s="26" t="s">
        <v>4547</v>
      </c>
      <c r="N1550" s="26">
        <v>1876800</v>
      </c>
      <c r="O1550" s="7">
        <f t="shared" si="72"/>
        <v>5630400</v>
      </c>
      <c r="P1550" s="52">
        <v>0.08</v>
      </c>
      <c r="Q1550" s="7">
        <f t="shared" si="73"/>
        <v>450432</v>
      </c>
      <c r="R1550" s="7">
        <f t="shared" si="74"/>
        <v>6080832</v>
      </c>
      <c r="S1550" s="23" t="s">
        <v>4765</v>
      </c>
      <c r="T1550" s="23"/>
      <c r="U1550" s="23"/>
      <c r="V1550" s="23"/>
      <c r="W1550" s="74"/>
    </row>
    <row r="1551" spans="1:23" x14ac:dyDescent="0.25">
      <c r="A1551" s="81">
        <v>45314</v>
      </c>
      <c r="B1551" s="6" t="s">
        <v>2710</v>
      </c>
      <c r="C1551" s="100" t="s">
        <v>5625</v>
      </c>
      <c r="D1551" s="21" t="s">
        <v>4555</v>
      </c>
      <c r="E1551" s="23" t="s">
        <v>78</v>
      </c>
      <c r="F1551" s="27" t="str">
        <f>IF(E1551="","",INDEX(DM_HANG_HOA!B:B,MATCH(E1551,DM_HANG_HOA!A:A,0)))</f>
        <v>Bass FCO</v>
      </c>
      <c r="G1551" s="26" t="s">
        <v>5245</v>
      </c>
      <c r="H1551" s="27" t="str">
        <f>IF(G1551="","",INDEX(DM_DOI_TUONG!C:C,MATCH(G1551,DM_DOI_TUONG!B:B,0)))</f>
        <v>Công Ty TNHH Sản Xuất Thương Mại  Điện Sài Gòn TTL</v>
      </c>
      <c r="I1551" s="69" t="str">
        <f>IFERROR(INDEX(DM_NGHIEP_VU!D:D,MATCH(J1551&amp;K1551,DM_NGHIEP_VU!G:G,0)),"")</f>
        <v>Xuất kho - xuất bán ghi nhận doanh thu</v>
      </c>
      <c r="J1551" s="29" t="s">
        <v>4492</v>
      </c>
      <c r="K1551" s="29" t="s">
        <v>4977</v>
      </c>
      <c r="L1551" s="26">
        <v>3</v>
      </c>
      <c r="M1551" s="26" t="s">
        <v>4547</v>
      </c>
      <c r="N1551" s="26">
        <v>72200</v>
      </c>
      <c r="O1551" s="7">
        <f t="shared" si="72"/>
        <v>216600</v>
      </c>
      <c r="P1551" s="52">
        <v>0.08</v>
      </c>
      <c r="Q1551" s="7">
        <f t="shared" si="73"/>
        <v>17328</v>
      </c>
      <c r="R1551" s="7">
        <f t="shared" si="74"/>
        <v>233928</v>
      </c>
      <c r="S1551" s="23" t="s">
        <v>4765</v>
      </c>
      <c r="T1551" s="23"/>
      <c r="U1551" s="23"/>
      <c r="V1551" s="23"/>
      <c r="W1551" s="74"/>
    </row>
    <row r="1552" spans="1:23" x14ac:dyDescent="0.25">
      <c r="A1552" s="81">
        <v>45314</v>
      </c>
      <c r="B1552" s="6" t="s">
        <v>2710</v>
      </c>
      <c r="C1552" s="100" t="s">
        <v>5625</v>
      </c>
      <c r="D1552" s="21" t="s">
        <v>4555</v>
      </c>
      <c r="E1552" s="23" t="s">
        <v>2595</v>
      </c>
      <c r="F1552" s="27" t="str">
        <f>IF(E1552="","",INDEX(DM_HANG_HOA!B:B,MATCH(E1552,DM_HANG_HOA!A:A,0)))</f>
        <v>Giáp buộc đầu sứ đơn composite PTT 1202SC-F, đường kính cáp 18.5 - 23.4mm (35-50mm2), bán dẫn</v>
      </c>
      <c r="G1552" s="26" t="s">
        <v>5245</v>
      </c>
      <c r="H1552" s="27" t="str">
        <f>IF(G1552="","",INDEX(DM_DOI_TUONG!C:C,MATCH(G1552,DM_DOI_TUONG!B:B,0)))</f>
        <v>Công Ty TNHH Sản Xuất Thương Mại  Điện Sài Gòn TTL</v>
      </c>
      <c r="I1552" s="69" t="str">
        <f>IFERROR(INDEX(DM_NGHIEP_VU!D:D,MATCH(J1552&amp;K1552,DM_NGHIEP_VU!G:G,0)),"")</f>
        <v>Xuất kho - xuất bán ghi nhận doanh thu</v>
      </c>
      <c r="J1552" s="29" t="s">
        <v>4492</v>
      </c>
      <c r="K1552" s="29" t="s">
        <v>4977</v>
      </c>
      <c r="L1552" s="26">
        <v>4</v>
      </c>
      <c r="M1552" s="26" t="s">
        <v>4547</v>
      </c>
      <c r="N1552" s="26">
        <v>106100</v>
      </c>
      <c r="O1552" s="7">
        <f t="shared" si="72"/>
        <v>424400</v>
      </c>
      <c r="P1552" s="52">
        <v>0.08</v>
      </c>
      <c r="Q1552" s="7">
        <f t="shared" si="73"/>
        <v>33952</v>
      </c>
      <c r="R1552" s="7">
        <f t="shared" si="74"/>
        <v>458352</v>
      </c>
      <c r="S1552" s="23" t="s">
        <v>4765</v>
      </c>
      <c r="T1552" s="23"/>
      <c r="U1552" s="23"/>
      <c r="V1552" s="23"/>
      <c r="W1552" s="74"/>
    </row>
    <row r="1553" spans="1:23" x14ac:dyDescent="0.25">
      <c r="A1553" s="81">
        <v>45314</v>
      </c>
      <c r="B1553" s="6" t="s">
        <v>2710</v>
      </c>
      <c r="C1553" s="100" t="s">
        <v>5625</v>
      </c>
      <c r="D1553" s="21" t="s">
        <v>4555</v>
      </c>
      <c r="E1553" s="23" t="s">
        <v>2599</v>
      </c>
      <c r="F1553" s="27" t="str">
        <f>IF(E1553="","",INDEX(DM_HANG_HOA!B:B,MATCH(E1553,DM_HANG_HOA!A:A,0)))</f>
        <v>Giáp buộc đầu sứ đôi composite PDLT 2175SC-F, đường kính cáp 18.5 - 23.4mm (35-50mm2), bán dẫn</v>
      </c>
      <c r="G1553" s="26" t="s">
        <v>5245</v>
      </c>
      <c r="H1553" s="27" t="str">
        <f>IF(G1553="","",INDEX(DM_DOI_TUONG!C:C,MATCH(G1553,DM_DOI_TUONG!B:B,0)))</f>
        <v>Công Ty TNHH Sản Xuất Thương Mại  Điện Sài Gòn TTL</v>
      </c>
      <c r="I1553" s="69" t="str">
        <f>IFERROR(INDEX(DM_NGHIEP_VU!D:D,MATCH(J1553&amp;K1553,DM_NGHIEP_VU!G:G,0)),"")</f>
        <v>Xuất kho - xuất bán ghi nhận doanh thu</v>
      </c>
      <c r="J1553" s="29" t="s">
        <v>4492</v>
      </c>
      <c r="K1553" s="29" t="s">
        <v>4977</v>
      </c>
      <c r="L1553" s="26">
        <v>5</v>
      </c>
      <c r="M1553" s="26" t="s">
        <v>4547</v>
      </c>
      <c r="N1553" s="26">
        <v>108200</v>
      </c>
      <c r="O1553" s="7">
        <f t="shared" si="72"/>
        <v>541000</v>
      </c>
      <c r="P1553" s="52">
        <v>0.08</v>
      </c>
      <c r="Q1553" s="7">
        <f t="shared" si="73"/>
        <v>43280</v>
      </c>
      <c r="R1553" s="7">
        <f t="shared" si="74"/>
        <v>584280</v>
      </c>
      <c r="S1553" s="23" t="s">
        <v>4765</v>
      </c>
      <c r="T1553" s="23"/>
      <c r="U1553" s="23"/>
      <c r="V1553" s="23"/>
      <c r="W1553" s="74"/>
    </row>
    <row r="1554" spans="1:23" x14ac:dyDescent="0.25">
      <c r="A1554" s="81">
        <v>45314</v>
      </c>
      <c r="B1554" s="6" t="s">
        <v>2710</v>
      </c>
      <c r="C1554" s="100" t="s">
        <v>5625</v>
      </c>
      <c r="D1554" s="21" t="s">
        <v>4555</v>
      </c>
      <c r="E1554" s="23" t="s">
        <v>2602</v>
      </c>
      <c r="F1554" s="27" t="str">
        <f>IF(E1554="","",INDEX(DM_HANG_HOA!B:B,MATCH(E1554,DM_HANG_HOA!A:A,0)))</f>
        <v>Giáp buộc đầu sứ đôi composite PDLT 3140SC-F, đường kính cáp 31.0 - 37.5mm (185-240mm2), bán dẫn</v>
      </c>
      <c r="G1554" s="26" t="s">
        <v>5245</v>
      </c>
      <c r="H1554" s="27" t="str">
        <f>IF(G1554="","",INDEX(DM_DOI_TUONG!C:C,MATCH(G1554,DM_DOI_TUONG!B:B,0)))</f>
        <v>Công Ty TNHH Sản Xuất Thương Mại  Điện Sài Gòn TTL</v>
      </c>
      <c r="I1554" s="69" t="str">
        <f>IFERROR(INDEX(DM_NGHIEP_VU!D:D,MATCH(J1554&amp;K1554,DM_NGHIEP_VU!G:G,0)),"")</f>
        <v>Xuất kho - xuất bán ghi nhận doanh thu</v>
      </c>
      <c r="J1554" s="29" t="s">
        <v>4492</v>
      </c>
      <c r="K1554" s="29" t="s">
        <v>4977</v>
      </c>
      <c r="L1554" s="26">
        <v>6</v>
      </c>
      <c r="M1554" s="26" t="s">
        <v>4547</v>
      </c>
      <c r="N1554" s="26">
        <v>112600</v>
      </c>
      <c r="O1554" s="7">
        <f t="shared" si="72"/>
        <v>675600</v>
      </c>
      <c r="P1554" s="52">
        <v>0.08</v>
      </c>
      <c r="Q1554" s="7">
        <f t="shared" si="73"/>
        <v>54048</v>
      </c>
      <c r="R1554" s="7">
        <f t="shared" si="74"/>
        <v>729648</v>
      </c>
      <c r="S1554" s="23" t="s">
        <v>4765</v>
      </c>
      <c r="T1554" s="23"/>
      <c r="U1554" s="23"/>
      <c r="V1554" s="23"/>
      <c r="W1554" s="74"/>
    </row>
    <row r="1555" spans="1:23" x14ac:dyDescent="0.25">
      <c r="A1555" s="81">
        <v>45314</v>
      </c>
      <c r="B1555" s="6" t="s">
        <v>2710</v>
      </c>
      <c r="C1555" s="100" t="s">
        <v>5625</v>
      </c>
      <c r="D1555" s="21" t="s">
        <v>4555</v>
      </c>
      <c r="E1555" s="23" t="s">
        <v>554</v>
      </c>
      <c r="F1555" s="27" t="str">
        <f>IF(E1555="","",INDEX(DM_HANG_HOA!B:B,MATCH(E1555,DM_HANG_HOA!A:A,0)))</f>
        <v>Nối bọc  IPC 95-95, Vỏ cách điện dầy 1-3mm,  25 - 95 / 25 - 95, 2 boulon M8 nhựa</v>
      </c>
      <c r="G1555" s="26" t="s">
        <v>5245</v>
      </c>
      <c r="H1555" s="27" t="str">
        <f>IF(G1555="","",INDEX(DM_DOI_TUONG!C:C,MATCH(G1555,DM_DOI_TUONG!B:B,0)))</f>
        <v>Công Ty TNHH Sản Xuất Thương Mại  Điện Sài Gòn TTL</v>
      </c>
      <c r="I1555" s="69" t="str">
        <f>IFERROR(INDEX(DM_NGHIEP_VU!D:D,MATCH(J1555&amp;K1555,DM_NGHIEP_VU!G:G,0)),"")</f>
        <v>Xuất kho - xuất bán ghi nhận doanh thu</v>
      </c>
      <c r="J1555" s="29" t="s">
        <v>4492</v>
      </c>
      <c r="K1555" s="29" t="s">
        <v>4977</v>
      </c>
      <c r="L1555" s="26">
        <v>1300</v>
      </c>
      <c r="M1555" s="26" t="s">
        <v>4547</v>
      </c>
      <c r="N1555" s="26">
        <v>60200</v>
      </c>
      <c r="O1555" s="7">
        <f t="shared" si="72"/>
        <v>78260000</v>
      </c>
      <c r="P1555" s="52">
        <v>0.08</v>
      </c>
      <c r="Q1555" s="7">
        <f t="shared" si="73"/>
        <v>6260800</v>
      </c>
      <c r="R1555" s="7">
        <f t="shared" si="74"/>
        <v>84520800</v>
      </c>
      <c r="S1555" s="23" t="s">
        <v>4765</v>
      </c>
      <c r="T1555" s="23"/>
      <c r="U1555" s="23"/>
      <c r="V1555" s="23"/>
      <c r="W1555" s="74"/>
    </row>
    <row r="1556" spans="1:23" x14ac:dyDescent="0.25">
      <c r="A1556" s="81">
        <v>45314</v>
      </c>
      <c r="B1556" s="6" t="s">
        <v>2710</v>
      </c>
      <c r="C1556" s="100" t="s">
        <v>5626</v>
      </c>
      <c r="D1556" s="21" t="s">
        <v>4555</v>
      </c>
      <c r="E1556" s="23" t="s">
        <v>2528</v>
      </c>
      <c r="F1556" s="27" t="str">
        <f>IF(E1556="","",INDEX(DM_HANG_HOA!B:B,MATCH(E1556,DM_HANG_HOA!A:A,0)))</f>
        <v>Giáp níu dây bọc ACD2405-TP, dài 1180mm, 22,2 ÷ 25,6mm (70mm2)</v>
      </c>
      <c r="G1556" s="26" t="s">
        <v>5245</v>
      </c>
      <c r="H1556" s="27" t="str">
        <f>IF(G1556="","",INDEX(DM_DOI_TUONG!C:C,MATCH(G1556,DM_DOI_TUONG!B:B,0)))</f>
        <v>Công Ty TNHH Sản Xuất Thương Mại  Điện Sài Gòn TTL</v>
      </c>
      <c r="I1556" s="69" t="str">
        <f>IFERROR(INDEX(DM_NGHIEP_VU!D:D,MATCH(J1556&amp;K1556,DM_NGHIEP_VU!G:G,0)),"")</f>
        <v>Xuất kho - xuất bán ghi nhận doanh thu</v>
      </c>
      <c r="J1556" s="29" t="s">
        <v>4492</v>
      </c>
      <c r="K1556" s="29" t="s">
        <v>4977</v>
      </c>
      <c r="L1556" s="26">
        <v>21</v>
      </c>
      <c r="M1556" s="26" t="s">
        <v>4547</v>
      </c>
      <c r="N1556" s="26">
        <v>275400</v>
      </c>
      <c r="O1556" s="7">
        <f t="shared" si="72"/>
        <v>5783400</v>
      </c>
      <c r="P1556" s="52">
        <v>0.1</v>
      </c>
      <c r="Q1556" s="7">
        <f t="shared" si="73"/>
        <v>578340</v>
      </c>
      <c r="R1556" s="7">
        <f t="shared" si="74"/>
        <v>6361740</v>
      </c>
      <c r="S1556" s="23" t="s">
        <v>4766</v>
      </c>
      <c r="T1556" s="23"/>
      <c r="U1556" s="23"/>
      <c r="V1556" s="23"/>
      <c r="W1556" s="74"/>
    </row>
    <row r="1557" spans="1:23" x14ac:dyDescent="0.25">
      <c r="A1557" s="81">
        <v>45314</v>
      </c>
      <c r="B1557" s="6" t="s">
        <v>2710</v>
      </c>
      <c r="C1557" s="100" t="s">
        <v>5626</v>
      </c>
      <c r="D1557" s="21" t="s">
        <v>4555</v>
      </c>
      <c r="E1557" s="23" t="s">
        <v>2516</v>
      </c>
      <c r="F1557" s="27" t="str">
        <f>IF(E1557="","",INDEX(DM_HANG_HOA!B:B,MATCH(E1557,DM_HANG_HOA!A:A,0)))</f>
        <v>Giáp níu dây trần ADG0940, dài 700mm, 9,40 ÷ 9,80mm (50mm2)</v>
      </c>
      <c r="G1557" s="26" t="s">
        <v>5245</v>
      </c>
      <c r="H1557" s="27" t="str">
        <f>IF(G1557="","",INDEX(DM_DOI_TUONG!C:C,MATCH(G1557,DM_DOI_TUONG!B:B,0)))</f>
        <v>Công Ty TNHH Sản Xuất Thương Mại  Điện Sài Gòn TTL</v>
      </c>
      <c r="I1557" s="69" t="str">
        <f>IFERROR(INDEX(DM_NGHIEP_VU!D:D,MATCH(J1557&amp;K1557,DM_NGHIEP_VU!G:G,0)),"")</f>
        <v>Xuất kho - xuất bán ghi nhận doanh thu</v>
      </c>
      <c r="J1557" s="29" t="s">
        <v>4492</v>
      </c>
      <c r="K1557" s="29" t="s">
        <v>4977</v>
      </c>
      <c r="L1557" s="26">
        <v>20</v>
      </c>
      <c r="M1557" s="26" t="s">
        <v>4547</v>
      </c>
      <c r="N1557" s="26">
        <v>58400</v>
      </c>
      <c r="O1557" s="7">
        <f t="shared" si="72"/>
        <v>1168000</v>
      </c>
      <c r="P1557" s="52">
        <v>0.1</v>
      </c>
      <c r="Q1557" s="7">
        <f t="shared" si="73"/>
        <v>116800</v>
      </c>
      <c r="R1557" s="7">
        <f t="shared" si="74"/>
        <v>1284800</v>
      </c>
      <c r="S1557" s="23" t="s">
        <v>4766</v>
      </c>
      <c r="T1557" s="23"/>
      <c r="U1557" s="23"/>
      <c r="V1557" s="23"/>
      <c r="W1557" s="74"/>
    </row>
    <row r="1558" spans="1:23" x14ac:dyDescent="0.25">
      <c r="A1558" s="81">
        <v>45314</v>
      </c>
      <c r="B1558" s="6" t="s">
        <v>2710</v>
      </c>
      <c r="C1558" s="100" t="s">
        <v>5626</v>
      </c>
      <c r="D1558" s="21" t="s">
        <v>4555</v>
      </c>
      <c r="E1558" s="23" t="s">
        <v>1223</v>
      </c>
      <c r="F1558" s="27" t="str">
        <f>IF(E1558="","",INDEX(DM_HANG_HOA!B:B,MATCH(E1558,DM_HANG_HOA!A:A,0)))</f>
        <v>Nối ép đồng nhôm WR-815</v>
      </c>
      <c r="G1558" s="26" t="s">
        <v>5245</v>
      </c>
      <c r="H1558" s="27" t="str">
        <f>IF(G1558="","",INDEX(DM_DOI_TUONG!C:C,MATCH(G1558,DM_DOI_TUONG!B:B,0)))</f>
        <v>Công Ty TNHH Sản Xuất Thương Mại  Điện Sài Gòn TTL</v>
      </c>
      <c r="I1558" s="69" t="str">
        <f>IFERROR(INDEX(DM_NGHIEP_VU!D:D,MATCH(J1558&amp;K1558,DM_NGHIEP_VU!G:G,0)),"")</f>
        <v>Xuất kho - xuất bán ghi nhận doanh thu</v>
      </c>
      <c r="J1558" s="29" t="s">
        <v>4492</v>
      </c>
      <c r="K1558" s="29" t="s">
        <v>4977</v>
      </c>
      <c r="L1558" s="26">
        <v>8</v>
      </c>
      <c r="M1558" s="26" t="s">
        <v>4547</v>
      </c>
      <c r="N1558" s="26">
        <v>27200</v>
      </c>
      <c r="O1558" s="7">
        <f t="shared" si="72"/>
        <v>217600</v>
      </c>
      <c r="P1558" s="52">
        <v>0.1</v>
      </c>
      <c r="Q1558" s="7">
        <f t="shared" si="73"/>
        <v>21760</v>
      </c>
      <c r="R1558" s="7">
        <f t="shared" si="74"/>
        <v>239360</v>
      </c>
      <c r="S1558" s="23" t="s">
        <v>4766</v>
      </c>
      <c r="T1558" s="23"/>
      <c r="U1558" s="23"/>
      <c r="V1558" s="23"/>
      <c r="W1558" s="74"/>
    </row>
    <row r="1559" spans="1:23" x14ac:dyDescent="0.25">
      <c r="A1559" s="81">
        <v>45314</v>
      </c>
      <c r="B1559" s="6" t="s">
        <v>2710</v>
      </c>
      <c r="C1559" s="100" t="s">
        <v>5626</v>
      </c>
      <c r="D1559" s="21" t="s">
        <v>4555</v>
      </c>
      <c r="E1559" s="23" t="s">
        <v>904</v>
      </c>
      <c r="F1559" s="27" t="str">
        <f>IF(E1559="","",INDEX(DM_HANG_HOA!B:B,MATCH(E1559,DM_HANG_HOA!A:A,0)))</f>
        <v>Dây đai inox 20 x 0.4mm, 50 mét</v>
      </c>
      <c r="G1559" s="26" t="s">
        <v>5245</v>
      </c>
      <c r="H1559" s="27" t="str">
        <f>IF(G1559="","",INDEX(DM_DOI_TUONG!C:C,MATCH(G1559,DM_DOI_TUONG!B:B,0)))</f>
        <v>Công Ty TNHH Sản Xuất Thương Mại  Điện Sài Gòn TTL</v>
      </c>
      <c r="I1559" s="69" t="str">
        <f>IFERROR(INDEX(DM_NGHIEP_VU!D:D,MATCH(J1559&amp;K1559,DM_NGHIEP_VU!G:G,0)),"")</f>
        <v>Xuất kho - xuất bán ghi nhận doanh thu</v>
      </c>
      <c r="J1559" s="29" t="s">
        <v>4492</v>
      </c>
      <c r="K1559" s="29" t="s">
        <v>4977</v>
      </c>
      <c r="L1559" s="26">
        <v>4</v>
      </c>
      <c r="M1559" s="26" t="s">
        <v>4547</v>
      </c>
      <c r="N1559" s="26">
        <v>298100</v>
      </c>
      <c r="O1559" s="7">
        <f t="shared" si="72"/>
        <v>1192400</v>
      </c>
      <c r="P1559" s="52">
        <v>0.1</v>
      </c>
      <c r="Q1559" s="7">
        <f t="shared" si="73"/>
        <v>119240</v>
      </c>
      <c r="R1559" s="7">
        <f t="shared" si="74"/>
        <v>1311640</v>
      </c>
      <c r="S1559" s="23" t="s">
        <v>4766</v>
      </c>
      <c r="T1559" s="23"/>
      <c r="U1559" s="23"/>
      <c r="V1559" s="23"/>
      <c r="W1559" s="74"/>
    </row>
    <row r="1560" spans="1:23" x14ac:dyDescent="0.25">
      <c r="A1560" s="81">
        <v>45314</v>
      </c>
      <c r="B1560" s="6" t="s">
        <v>2710</v>
      </c>
      <c r="C1560" s="100" t="s">
        <v>5626</v>
      </c>
      <c r="D1560" s="21" t="s">
        <v>4555</v>
      </c>
      <c r="E1560" s="23" t="s">
        <v>894</v>
      </c>
      <c r="F1560" s="27" t="str">
        <f>IF(E1560="","",INDEX(DM_HANG_HOA!B:B,MATCH(E1560,DM_HANG_HOA!A:A,0)))</f>
        <v>Khóa đai A200</v>
      </c>
      <c r="G1560" s="26" t="s">
        <v>5245</v>
      </c>
      <c r="H1560" s="27" t="str">
        <f>IF(G1560="","",INDEX(DM_DOI_TUONG!C:C,MATCH(G1560,DM_DOI_TUONG!B:B,0)))</f>
        <v>Công Ty TNHH Sản Xuất Thương Mại  Điện Sài Gòn TTL</v>
      </c>
      <c r="I1560" s="69" t="str">
        <f>IFERROR(INDEX(DM_NGHIEP_VU!D:D,MATCH(J1560&amp;K1560,DM_NGHIEP_VU!G:G,0)),"")</f>
        <v>Xuất kho - xuất bán ghi nhận doanh thu</v>
      </c>
      <c r="J1560" s="29" t="s">
        <v>4492</v>
      </c>
      <c r="K1560" s="29" t="s">
        <v>4977</v>
      </c>
      <c r="L1560" s="26">
        <v>200</v>
      </c>
      <c r="M1560" s="26" t="s">
        <v>4547</v>
      </c>
      <c r="N1560" s="26">
        <v>1400</v>
      </c>
      <c r="O1560" s="7">
        <f t="shared" si="72"/>
        <v>280000</v>
      </c>
      <c r="P1560" s="52">
        <v>0.1</v>
      </c>
      <c r="Q1560" s="7">
        <f t="shared" si="73"/>
        <v>28000</v>
      </c>
      <c r="R1560" s="7">
        <f t="shared" si="74"/>
        <v>308000</v>
      </c>
      <c r="S1560" s="23" t="s">
        <v>4766</v>
      </c>
      <c r="T1560" s="23"/>
      <c r="U1560" s="23"/>
      <c r="V1560" s="23"/>
      <c r="W1560" s="74"/>
    </row>
    <row r="1561" spans="1:23" x14ac:dyDescent="0.25">
      <c r="A1561" s="81">
        <v>45315</v>
      </c>
      <c r="B1561" s="6" t="s">
        <v>2710</v>
      </c>
      <c r="C1561" s="100" t="s">
        <v>5627</v>
      </c>
      <c r="D1561" s="21" t="s">
        <v>4555</v>
      </c>
      <c r="E1561" s="23" t="s">
        <v>72</v>
      </c>
      <c r="F1561" s="27" t="str">
        <f>IF(E1561="","",INDEX(DM_HANG_HOA!B:B,MATCH(E1561,DM_HANG_HOA!A:A,0)))</f>
        <v>FCO 100A - 27KV - 150KV BIL - Polymer (không bass)</v>
      </c>
      <c r="G1561" s="26" t="s">
        <v>5258</v>
      </c>
      <c r="H1561" s="27" t="str">
        <f>IF(G1561="","",INDEX(DM_DOI_TUONG!C:C,MATCH(G1561,DM_DOI_TUONG!B:B,0)))</f>
        <v>Công Ty TNHH Sản Xuất Và Thương Mại Tiến Trần</v>
      </c>
      <c r="I1561" s="69" t="str">
        <f>IFERROR(INDEX(DM_NGHIEP_VU!D:D,MATCH(J1561&amp;K1561,DM_NGHIEP_VU!G:G,0)),"")</f>
        <v>Xuất kho - xuất bán ghi nhận doanh thu</v>
      </c>
      <c r="J1561" s="29" t="s">
        <v>4492</v>
      </c>
      <c r="K1561" s="29" t="s">
        <v>4977</v>
      </c>
      <c r="L1561" s="26">
        <v>9</v>
      </c>
      <c r="M1561" s="26" t="s">
        <v>4547</v>
      </c>
      <c r="N1561" s="26">
        <v>1407800</v>
      </c>
      <c r="O1561" s="7">
        <f t="shared" si="72"/>
        <v>12670200</v>
      </c>
      <c r="P1561" s="52">
        <v>0.08</v>
      </c>
      <c r="Q1561" s="7">
        <f t="shared" si="73"/>
        <v>1013616</v>
      </c>
      <c r="R1561" s="7">
        <f t="shared" si="74"/>
        <v>13683816</v>
      </c>
      <c r="S1561" s="23" t="s">
        <v>4767</v>
      </c>
      <c r="T1561" s="23"/>
      <c r="U1561" s="23"/>
      <c r="V1561" s="23"/>
      <c r="W1561" s="74"/>
    </row>
    <row r="1562" spans="1:23" x14ac:dyDescent="0.25">
      <c r="A1562" s="81">
        <v>45315</v>
      </c>
      <c r="B1562" s="6" t="s">
        <v>2710</v>
      </c>
      <c r="C1562" s="100" t="s">
        <v>5627</v>
      </c>
      <c r="D1562" s="21" t="s">
        <v>4555</v>
      </c>
      <c r="E1562" s="23" t="s">
        <v>78</v>
      </c>
      <c r="F1562" s="27" t="str">
        <f>IF(E1562="","",INDEX(DM_HANG_HOA!B:B,MATCH(E1562,DM_HANG_HOA!A:A,0)))</f>
        <v>Bass FCO</v>
      </c>
      <c r="G1562" s="26" t="s">
        <v>5258</v>
      </c>
      <c r="H1562" s="27" t="str">
        <f>IF(G1562="","",INDEX(DM_DOI_TUONG!C:C,MATCH(G1562,DM_DOI_TUONG!B:B,0)))</f>
        <v>Công Ty TNHH Sản Xuất Và Thương Mại Tiến Trần</v>
      </c>
      <c r="I1562" s="69" t="str">
        <f>IFERROR(INDEX(DM_NGHIEP_VU!D:D,MATCH(J1562&amp;K1562,DM_NGHIEP_VU!G:G,0)),"")</f>
        <v>Xuất kho - xuất bán ghi nhận doanh thu</v>
      </c>
      <c r="J1562" s="29" t="s">
        <v>4492</v>
      </c>
      <c r="K1562" s="29" t="s">
        <v>4977</v>
      </c>
      <c r="L1562" s="26">
        <v>9</v>
      </c>
      <c r="M1562" s="26" t="s">
        <v>4547</v>
      </c>
      <c r="N1562" s="26">
        <v>77400</v>
      </c>
      <c r="O1562" s="7">
        <f t="shared" si="72"/>
        <v>696600</v>
      </c>
      <c r="P1562" s="52">
        <v>0.08</v>
      </c>
      <c r="Q1562" s="7">
        <f t="shared" si="73"/>
        <v>55728</v>
      </c>
      <c r="R1562" s="7">
        <f t="shared" si="74"/>
        <v>752328</v>
      </c>
      <c r="S1562" s="23" t="s">
        <v>4767</v>
      </c>
      <c r="T1562" s="23"/>
      <c r="U1562" s="23"/>
      <c r="V1562" s="23"/>
      <c r="W1562" s="74"/>
    </row>
    <row r="1563" spans="1:23" x14ac:dyDescent="0.25">
      <c r="A1563" s="81">
        <v>45315</v>
      </c>
      <c r="B1563" s="6" t="s">
        <v>2710</v>
      </c>
      <c r="C1563" s="100" t="s">
        <v>5628</v>
      </c>
      <c r="D1563" s="21" t="s">
        <v>4555</v>
      </c>
      <c r="E1563" s="23" t="s">
        <v>571</v>
      </c>
      <c r="F1563" s="27" t="str">
        <f>IF(E1563="","",INDEX(DM_HANG_HOA!B:B,MATCH(E1563,DM_HANG_HOA!A:A,0)))</f>
        <v>Nối bọc MV IPC 70-300,  Vỏ cách điện dầy 3-7mm, 35 - 70 / 120 - 300, 2 boulon M10 thép</v>
      </c>
      <c r="G1563" s="26" t="s">
        <v>5283</v>
      </c>
      <c r="H1563" s="27" t="str">
        <f>IF(G1563="","",INDEX(DM_DOI_TUONG!C:C,MATCH(G1563,DM_DOI_TUONG!B:B,0)))</f>
        <v>CÔNG TY TNHH ENP</v>
      </c>
      <c r="I1563" s="69" t="str">
        <f>IFERROR(INDEX(DM_NGHIEP_VU!D:D,MATCH(J1563&amp;K1563,DM_NGHIEP_VU!G:G,0)),"")</f>
        <v>Xuất kho - xuất bán ghi nhận doanh thu</v>
      </c>
      <c r="J1563" s="29" t="s">
        <v>4492</v>
      </c>
      <c r="K1563" s="29" t="s">
        <v>4977</v>
      </c>
      <c r="L1563" s="26">
        <v>10</v>
      </c>
      <c r="M1563" s="26" t="s">
        <v>4547</v>
      </c>
      <c r="N1563" s="26">
        <v>500000</v>
      </c>
      <c r="O1563" s="7">
        <f t="shared" si="72"/>
        <v>5000000</v>
      </c>
      <c r="P1563" s="52">
        <v>0.08</v>
      </c>
      <c r="Q1563" s="7">
        <f t="shared" si="73"/>
        <v>400000</v>
      </c>
      <c r="R1563" s="7">
        <f t="shared" si="74"/>
        <v>5400000</v>
      </c>
      <c r="S1563" s="23" t="s">
        <v>4768</v>
      </c>
      <c r="T1563" s="23"/>
      <c r="U1563" s="23"/>
      <c r="V1563" s="23"/>
      <c r="W1563" s="74"/>
    </row>
    <row r="1564" spans="1:23" x14ac:dyDescent="0.25">
      <c r="A1564" s="81">
        <v>45315</v>
      </c>
      <c r="B1564" s="6" t="s">
        <v>2710</v>
      </c>
      <c r="C1564" s="100" t="s">
        <v>5629</v>
      </c>
      <c r="D1564" s="21" t="s">
        <v>4555</v>
      </c>
      <c r="E1564" s="23" t="s">
        <v>158</v>
      </c>
      <c r="F1564" s="27" t="str">
        <f>IF(E1564="","",INDEX(DM_HANG_HOA!B:B,MATCH(E1564,DM_HANG_HOA!A:A,0)))</f>
        <v xml:space="preserve">DS 3 pha 630A - 24KV- ID, không bệ chì </v>
      </c>
      <c r="G1564" s="26" t="s">
        <v>5250</v>
      </c>
      <c r="H1564" s="27" t="str">
        <f>IF(G1564="","",INDEX(DM_DOI_TUONG!C:C,MATCH(G1564,DM_DOI_TUONG!B:B,0)))</f>
        <v>Công Ty TNHH  Sản Xuất Thương Mại Vân Phúc</v>
      </c>
      <c r="I1564" s="69" t="str">
        <f>IFERROR(INDEX(DM_NGHIEP_VU!D:D,MATCH(J1564&amp;K1564,DM_NGHIEP_VU!G:G,0)),"")</f>
        <v>Xuất kho - xuất bán ghi nhận doanh thu</v>
      </c>
      <c r="J1564" s="29" t="s">
        <v>4492</v>
      </c>
      <c r="K1564" s="29" t="s">
        <v>4977</v>
      </c>
      <c r="L1564" s="26">
        <v>1</v>
      </c>
      <c r="M1564" s="26" t="s">
        <v>4547</v>
      </c>
      <c r="N1564" s="26">
        <v>7708700</v>
      </c>
      <c r="O1564" s="7">
        <f t="shared" si="72"/>
        <v>7708700</v>
      </c>
      <c r="P1564" s="52">
        <v>0.08</v>
      </c>
      <c r="Q1564" s="7">
        <f t="shared" si="73"/>
        <v>616696</v>
      </c>
      <c r="R1564" s="7">
        <f t="shared" si="74"/>
        <v>8325396</v>
      </c>
      <c r="S1564" s="23" t="s">
        <v>4769</v>
      </c>
      <c r="T1564" s="23"/>
      <c r="U1564" s="23"/>
      <c r="V1564" s="23"/>
      <c r="W1564" s="74"/>
    </row>
    <row r="1565" spans="1:23" x14ac:dyDescent="0.25">
      <c r="A1565" s="81">
        <v>45315</v>
      </c>
      <c r="B1565" s="6" t="s">
        <v>2710</v>
      </c>
      <c r="C1565" s="100" t="s">
        <v>5630</v>
      </c>
      <c r="D1565" s="21" t="s">
        <v>4555</v>
      </c>
      <c r="E1565" s="23" t="s">
        <v>1382</v>
      </c>
      <c r="F1565" s="27" t="str">
        <f>IF(E1565="","",INDEX(DM_HANG_HOA!B:B,MATCH(E1565,DM_HANG_HOA!A:A,0)))</f>
        <v>Cosse ép Cu 95mm2-N dài 81mm chiều dài ép dây 42mm</v>
      </c>
      <c r="G1565" s="26" t="s">
        <v>5263</v>
      </c>
      <c r="H1565" s="27" t="str">
        <f>IF(G1565="","",INDEX(DM_DOI_TUONG!C:C,MATCH(G1565,DM_DOI_TUONG!B:B,0)))</f>
        <v>Công Ty TNHH TM XD Điện Đại Quang Phát</v>
      </c>
      <c r="I1565" s="69" t="str">
        <f>IFERROR(INDEX(DM_NGHIEP_VU!D:D,MATCH(J1565&amp;K1565,DM_NGHIEP_VU!G:G,0)),"")</f>
        <v>Xuất kho - xuất bán ghi nhận doanh thu</v>
      </c>
      <c r="J1565" s="29" t="s">
        <v>4492</v>
      </c>
      <c r="K1565" s="29" t="s">
        <v>4977</v>
      </c>
      <c r="L1565" s="26">
        <v>20</v>
      </c>
      <c r="M1565" s="26" t="s">
        <v>4547</v>
      </c>
      <c r="N1565" s="26">
        <v>49100</v>
      </c>
      <c r="O1565" s="7">
        <f t="shared" si="72"/>
        <v>982000</v>
      </c>
      <c r="P1565" s="52">
        <v>0.1</v>
      </c>
      <c r="Q1565" s="7">
        <f t="shared" si="73"/>
        <v>98200</v>
      </c>
      <c r="R1565" s="7">
        <f t="shared" si="74"/>
        <v>1080200</v>
      </c>
      <c r="S1565" s="23" t="s">
        <v>4770</v>
      </c>
      <c r="T1565" s="23"/>
      <c r="U1565" s="23"/>
      <c r="V1565" s="23"/>
      <c r="W1565" s="74"/>
    </row>
    <row r="1566" spans="1:23" x14ac:dyDescent="0.25">
      <c r="A1566" s="81">
        <v>45315</v>
      </c>
      <c r="B1566" s="6" t="s">
        <v>2710</v>
      </c>
      <c r="C1566" s="100" t="s">
        <v>5631</v>
      </c>
      <c r="D1566" s="21" t="s">
        <v>4555</v>
      </c>
      <c r="E1566" s="23" t="s">
        <v>672</v>
      </c>
      <c r="F1566" s="27" t="str">
        <f>IF(E1566="","",INDEX(DM_HANG_HOA!B:B,MATCH(E1566,DM_HANG_HOA!A:A,0)))</f>
        <v>Ống nối MJPT 150 - 150</v>
      </c>
      <c r="G1566" s="26" t="s">
        <v>5261</v>
      </c>
      <c r="H1566" s="27" t="str">
        <f>IF(G1566="","",INDEX(DM_DOI_TUONG!C:C,MATCH(G1566,DM_DOI_TUONG!B:B,0)))</f>
        <v>Công Ty TNHH Thiết Bị Điện Minh Toàn</v>
      </c>
      <c r="I1566" s="69" t="str">
        <f>IFERROR(INDEX(DM_NGHIEP_VU!D:D,MATCH(J1566&amp;K1566,DM_NGHIEP_VU!G:G,0)),"")</f>
        <v>Xuất kho - xuất bán ghi nhận doanh thu</v>
      </c>
      <c r="J1566" s="29" t="s">
        <v>4492</v>
      </c>
      <c r="K1566" s="29" t="s">
        <v>4977</v>
      </c>
      <c r="L1566" s="26">
        <v>4</v>
      </c>
      <c r="M1566" s="26" t="s">
        <v>4547</v>
      </c>
      <c r="N1566" s="26">
        <v>30500</v>
      </c>
      <c r="O1566" s="7">
        <f t="shared" si="72"/>
        <v>122000</v>
      </c>
      <c r="P1566" s="52">
        <v>0.08</v>
      </c>
      <c r="Q1566" s="7">
        <f t="shared" si="73"/>
        <v>9760</v>
      </c>
      <c r="R1566" s="7">
        <f t="shared" si="74"/>
        <v>131760</v>
      </c>
      <c r="S1566" s="23" t="s">
        <v>4771</v>
      </c>
      <c r="T1566" s="23"/>
      <c r="U1566" s="23"/>
      <c r="V1566" s="23"/>
      <c r="W1566" s="74"/>
    </row>
    <row r="1567" spans="1:23" x14ac:dyDescent="0.25">
      <c r="A1567" s="81">
        <v>45315</v>
      </c>
      <c r="B1567" s="6" t="s">
        <v>2710</v>
      </c>
      <c r="C1567" s="100" t="s">
        <v>5632</v>
      </c>
      <c r="D1567" s="21" t="s">
        <v>4555</v>
      </c>
      <c r="E1567" s="23" t="s">
        <v>3675</v>
      </c>
      <c r="F1567" s="27" t="str">
        <f>IF(E1567="","",INDEX(DM_HANG_HOA!B:B,MATCH(E1567,DM_HANG_HOA!A:A,0)))</f>
        <v>Giá treo MBA 3 pha 3x37,5 - 3x50kVA</v>
      </c>
      <c r="G1567" s="26" t="s">
        <v>5281</v>
      </c>
      <c r="H1567" s="27" t="str">
        <f>IF(G1567="","",INDEX(DM_DOI_TUONG!C:C,MATCH(G1567,DM_DOI_TUONG!B:B,0)))</f>
        <v>Điện Lực Bến Tre</v>
      </c>
      <c r="I1567" s="69" t="str">
        <f>IFERROR(INDEX(DM_NGHIEP_VU!D:D,MATCH(J1567&amp;K1567,DM_NGHIEP_VU!G:G,0)),"")</f>
        <v>Xuất kho - xuất bán ghi nhận doanh thu</v>
      </c>
      <c r="J1567" s="29" t="s">
        <v>4492</v>
      </c>
      <c r="K1567" s="29" t="s">
        <v>4977</v>
      </c>
      <c r="L1567" s="26">
        <v>24</v>
      </c>
      <c r="M1567" s="26" t="s">
        <v>4547</v>
      </c>
      <c r="N1567" s="26">
        <v>2268000</v>
      </c>
      <c r="O1567" s="7">
        <f t="shared" si="72"/>
        <v>54432000</v>
      </c>
      <c r="P1567" s="52">
        <v>0.1</v>
      </c>
      <c r="Q1567" s="7">
        <f t="shared" si="73"/>
        <v>5443200</v>
      </c>
      <c r="R1567" s="7">
        <f t="shared" si="74"/>
        <v>59875200</v>
      </c>
      <c r="S1567" s="23" t="s">
        <v>4772</v>
      </c>
      <c r="T1567" s="23"/>
      <c r="U1567" s="23"/>
      <c r="V1567" s="23"/>
      <c r="W1567" s="74"/>
    </row>
    <row r="1568" spans="1:23" x14ac:dyDescent="0.25">
      <c r="A1568" s="81">
        <v>45315</v>
      </c>
      <c r="B1568" s="6" t="s">
        <v>2710</v>
      </c>
      <c r="C1568" s="100" t="s">
        <v>5633</v>
      </c>
      <c r="D1568" s="21" t="s">
        <v>4555</v>
      </c>
      <c r="E1568" s="23" t="s">
        <v>110</v>
      </c>
      <c r="F1568" s="27" t="str">
        <f>IF(E1568="","",INDEX(DM_HANG_HOA!B:B,MATCH(E1568,DM_HANG_HOA!A:A,0)))</f>
        <v>DS 1 pha 630A - 24Kv-150 KV BIL, OD, polymer</v>
      </c>
      <c r="G1568" s="26" t="s">
        <v>5281</v>
      </c>
      <c r="H1568" s="27" t="str">
        <f>IF(G1568="","",INDEX(DM_DOI_TUONG!C:C,MATCH(G1568,DM_DOI_TUONG!B:B,0)))</f>
        <v>Điện Lực Bến Tre</v>
      </c>
      <c r="I1568" s="69" t="str">
        <f>IFERROR(INDEX(DM_NGHIEP_VU!D:D,MATCH(J1568&amp;K1568,DM_NGHIEP_VU!G:G,0)),"")</f>
        <v>Xuất kho - xuất bán ghi nhận doanh thu</v>
      </c>
      <c r="J1568" s="29" t="s">
        <v>4492</v>
      </c>
      <c r="K1568" s="29" t="s">
        <v>4977</v>
      </c>
      <c r="L1568" s="26">
        <v>37</v>
      </c>
      <c r="M1568" s="26" t="s">
        <v>4547</v>
      </c>
      <c r="N1568" s="26">
        <v>3882000</v>
      </c>
      <c r="O1568" s="7">
        <f t="shared" si="72"/>
        <v>143634000</v>
      </c>
      <c r="P1568" s="52">
        <v>0.08</v>
      </c>
      <c r="Q1568" s="7">
        <f t="shared" si="73"/>
        <v>11490720</v>
      </c>
      <c r="R1568" s="7">
        <f t="shared" si="74"/>
        <v>155124720</v>
      </c>
      <c r="S1568" s="23" t="s">
        <v>4773</v>
      </c>
      <c r="T1568" s="23"/>
      <c r="U1568" s="23"/>
      <c r="V1568" s="23"/>
      <c r="W1568" s="74"/>
    </row>
    <row r="1569" spans="1:23" x14ac:dyDescent="0.25">
      <c r="A1569" s="81">
        <v>45315</v>
      </c>
      <c r="B1569" s="6" t="s">
        <v>2710</v>
      </c>
      <c r="C1569" s="100" t="s">
        <v>5633</v>
      </c>
      <c r="D1569" s="21" t="s">
        <v>4555</v>
      </c>
      <c r="E1569" s="23" t="s">
        <v>114</v>
      </c>
      <c r="F1569" s="27" t="str">
        <f>IF(E1569="","",INDEX(DM_HANG_HOA!B:B,MATCH(E1569,DM_HANG_HOA!A:A,0)))</f>
        <v xml:space="preserve">Cosse nhôm LTD </v>
      </c>
      <c r="G1569" s="26" t="s">
        <v>5281</v>
      </c>
      <c r="H1569" s="27" t="str">
        <f>IF(G1569="","",INDEX(DM_DOI_TUONG!C:C,MATCH(G1569,DM_DOI_TUONG!B:B,0)))</f>
        <v>Điện Lực Bến Tre</v>
      </c>
      <c r="I1569" s="69" t="str">
        <f>IFERROR(INDEX(DM_NGHIEP_VU!D:D,MATCH(J1569&amp;K1569,DM_NGHIEP_VU!G:G,0)),"")</f>
        <v>Xuất kho - xuất bán ghi nhận doanh thu</v>
      </c>
      <c r="J1569" s="29" t="s">
        <v>4492</v>
      </c>
      <c r="K1569" s="29" t="s">
        <v>4977</v>
      </c>
      <c r="L1569" s="26">
        <v>74</v>
      </c>
      <c r="M1569" s="26" t="s">
        <v>4547</v>
      </c>
      <c r="N1569" s="26">
        <v>0</v>
      </c>
      <c r="O1569" s="7">
        <f t="shared" si="72"/>
        <v>0</v>
      </c>
      <c r="P1569" s="52">
        <v>0.08</v>
      </c>
      <c r="Q1569" s="7">
        <f t="shared" si="73"/>
        <v>0</v>
      </c>
      <c r="R1569" s="7">
        <f t="shared" si="74"/>
        <v>0</v>
      </c>
      <c r="S1569" s="23" t="s">
        <v>4773</v>
      </c>
      <c r="T1569" s="23"/>
      <c r="U1569" s="23"/>
      <c r="V1569" s="23"/>
      <c r="W1569" s="74"/>
    </row>
    <row r="1570" spans="1:23" x14ac:dyDescent="0.25">
      <c r="A1570" s="81">
        <v>45315</v>
      </c>
      <c r="B1570" s="6" t="s">
        <v>2710</v>
      </c>
      <c r="C1570" s="100" t="s">
        <v>5633</v>
      </c>
      <c r="D1570" s="21" t="s">
        <v>4555</v>
      </c>
      <c r="E1570" s="23" t="s">
        <v>117</v>
      </c>
      <c r="F1570" s="27" t="str">
        <f>IF(E1570="","",INDEX(DM_HANG_HOA!B:B,MATCH(E1570,DM_HANG_HOA!A:A,0)))</f>
        <v>Phụ kiện lắp DS 1 pha 24Kv</v>
      </c>
      <c r="G1570" s="26" t="s">
        <v>5281</v>
      </c>
      <c r="H1570" s="27" t="str">
        <f>IF(G1570="","",INDEX(DM_DOI_TUONG!C:C,MATCH(G1570,DM_DOI_TUONG!B:B,0)))</f>
        <v>Điện Lực Bến Tre</v>
      </c>
      <c r="I1570" s="69" t="str">
        <f>IFERROR(INDEX(DM_NGHIEP_VU!D:D,MATCH(J1570&amp;K1570,DM_NGHIEP_VU!G:G,0)),"")</f>
        <v>Xuất kho - xuất bán ghi nhận doanh thu</v>
      </c>
      <c r="J1570" s="29" t="s">
        <v>4492</v>
      </c>
      <c r="K1570" s="29" t="s">
        <v>4977</v>
      </c>
      <c r="L1570" s="26">
        <v>37</v>
      </c>
      <c r="M1570" s="26" t="s">
        <v>4547</v>
      </c>
      <c r="N1570" s="26">
        <v>0</v>
      </c>
      <c r="O1570" s="7">
        <f t="shared" si="72"/>
        <v>0</v>
      </c>
      <c r="P1570" s="52">
        <v>0.08</v>
      </c>
      <c r="Q1570" s="7">
        <f t="shared" si="73"/>
        <v>0</v>
      </c>
      <c r="R1570" s="7">
        <f t="shared" si="74"/>
        <v>0</v>
      </c>
      <c r="S1570" s="23" t="s">
        <v>4773</v>
      </c>
      <c r="T1570" s="23"/>
      <c r="U1570" s="23"/>
      <c r="V1570" s="23"/>
      <c r="W1570" s="74"/>
    </row>
    <row r="1571" spans="1:23" x14ac:dyDescent="0.25">
      <c r="A1571" s="81">
        <v>45315</v>
      </c>
      <c r="B1571" s="6" t="s">
        <v>2710</v>
      </c>
      <c r="C1571" s="100" t="s">
        <v>5633</v>
      </c>
      <c r="D1571" s="21" t="s">
        <v>4555</v>
      </c>
      <c r="E1571" s="23" t="s">
        <v>3357</v>
      </c>
      <c r="F1571" s="27" t="str">
        <f>IF(E1571="","",INDEX(DM_HANG_HOA!B:B,MATCH(E1571,DM_HANG_HOA!A:A,0)))</f>
        <v>Đà Composite 75x75 - 0.8m</v>
      </c>
      <c r="G1571" s="26" t="s">
        <v>5281</v>
      </c>
      <c r="H1571" s="27" t="str">
        <f>IF(G1571="","",INDEX(DM_DOI_TUONG!C:C,MATCH(G1571,DM_DOI_TUONG!B:B,0)))</f>
        <v>Điện Lực Bến Tre</v>
      </c>
      <c r="I1571" s="69" t="str">
        <f>IFERROR(INDEX(DM_NGHIEP_VU!D:D,MATCH(J1571&amp;K1571,DM_NGHIEP_VU!G:G,0)),"")</f>
        <v>Xuất kho - xuất bán ghi nhận doanh thu</v>
      </c>
      <c r="J1571" s="29" t="s">
        <v>4492</v>
      </c>
      <c r="K1571" s="29" t="s">
        <v>4977</v>
      </c>
      <c r="L1571" s="26">
        <v>118</v>
      </c>
      <c r="M1571" s="26" t="s">
        <v>4547</v>
      </c>
      <c r="N1571" s="26">
        <v>490000</v>
      </c>
      <c r="O1571" s="7">
        <f t="shared" si="72"/>
        <v>57820000</v>
      </c>
      <c r="P1571" s="52">
        <v>0.08</v>
      </c>
      <c r="Q1571" s="7">
        <f t="shared" si="73"/>
        <v>4625600</v>
      </c>
      <c r="R1571" s="7">
        <f t="shared" si="74"/>
        <v>62445600</v>
      </c>
      <c r="S1571" s="23" t="s">
        <v>4773</v>
      </c>
      <c r="T1571" s="23"/>
      <c r="U1571" s="23"/>
      <c r="V1571" s="23"/>
      <c r="W1571" s="74"/>
    </row>
    <row r="1572" spans="1:23" x14ac:dyDescent="0.25">
      <c r="A1572" s="81">
        <v>45315</v>
      </c>
      <c r="B1572" s="6" t="s">
        <v>2710</v>
      </c>
      <c r="C1572" s="100" t="s">
        <v>5633</v>
      </c>
      <c r="D1572" s="21" t="s">
        <v>4555</v>
      </c>
      <c r="E1572" s="23" t="s">
        <v>3872</v>
      </c>
      <c r="F1572" s="27" t="str">
        <f>IF(E1572="","",INDEX(DM_HANG_HOA!B:B,MATCH(E1572,DM_HANG_HOA!A:A,0)))</f>
        <v>Miếng lót đà</v>
      </c>
      <c r="G1572" s="26" t="s">
        <v>5281</v>
      </c>
      <c r="H1572" s="27" t="str">
        <f>IF(G1572="","",INDEX(DM_DOI_TUONG!C:C,MATCH(G1572,DM_DOI_TUONG!B:B,0)))</f>
        <v>Điện Lực Bến Tre</v>
      </c>
      <c r="I1572" s="69" t="str">
        <f>IFERROR(INDEX(DM_NGHIEP_VU!D:D,MATCH(J1572&amp;K1572,DM_NGHIEP_VU!G:G,0)),"")</f>
        <v>Xuất kho - xuất bán ghi nhận doanh thu</v>
      </c>
      <c r="J1572" s="29" t="s">
        <v>4492</v>
      </c>
      <c r="K1572" s="29" t="s">
        <v>4977</v>
      </c>
      <c r="L1572" s="26">
        <v>236</v>
      </c>
      <c r="M1572" s="26" t="s">
        <v>4547</v>
      </c>
      <c r="N1572" s="26">
        <v>0</v>
      </c>
      <c r="O1572" s="7">
        <f t="shared" si="72"/>
        <v>0</v>
      </c>
      <c r="P1572" s="52">
        <v>0.08</v>
      </c>
      <c r="Q1572" s="7">
        <f t="shared" si="73"/>
        <v>0</v>
      </c>
      <c r="R1572" s="7">
        <f t="shared" si="74"/>
        <v>0</v>
      </c>
      <c r="S1572" s="23" t="s">
        <v>4773</v>
      </c>
      <c r="T1572" s="23"/>
      <c r="U1572" s="23"/>
      <c r="V1572" s="23"/>
      <c r="W1572" s="74"/>
    </row>
    <row r="1573" spans="1:23" x14ac:dyDescent="0.25">
      <c r="A1573" s="81">
        <v>45315</v>
      </c>
      <c r="B1573" s="6" t="s">
        <v>2710</v>
      </c>
      <c r="C1573" s="100" t="s">
        <v>5633</v>
      </c>
      <c r="D1573" s="21" t="s">
        <v>4555</v>
      </c>
      <c r="E1573" s="23" t="s">
        <v>3870</v>
      </c>
      <c r="F1573" s="27" t="str">
        <f>IF(E1573="","",INDEX(DM_HANG_HOA!B:B,MATCH(E1573,DM_HANG_HOA!A:A,0)))</f>
        <v>Thanh chống composite 60x10x810mm</v>
      </c>
      <c r="G1573" s="26" t="s">
        <v>5281</v>
      </c>
      <c r="H1573" s="27" t="str">
        <f>IF(G1573="","",INDEX(DM_DOI_TUONG!C:C,MATCH(G1573,DM_DOI_TUONG!B:B,0)))</f>
        <v>Điện Lực Bến Tre</v>
      </c>
      <c r="I1573" s="69" t="str">
        <f>IFERROR(INDEX(DM_NGHIEP_VU!D:D,MATCH(J1573&amp;K1573,DM_NGHIEP_VU!G:G,0)),"")</f>
        <v>Xuất kho - xuất bán ghi nhận doanh thu</v>
      </c>
      <c r="J1573" s="29" t="s">
        <v>4492</v>
      </c>
      <c r="K1573" s="29" t="s">
        <v>4977</v>
      </c>
      <c r="L1573" s="26">
        <v>200</v>
      </c>
      <c r="M1573" s="26" t="s">
        <v>4547</v>
      </c>
      <c r="N1573" s="26">
        <v>117000</v>
      </c>
      <c r="O1573" s="7">
        <f t="shared" ref="O1573:O1636" si="75">+L1573*N1573</f>
        <v>23400000</v>
      </c>
      <c r="P1573" s="52">
        <v>0.08</v>
      </c>
      <c r="Q1573" s="7">
        <f t="shared" ref="Q1573:Q1636" si="76">+O1573*P1573</f>
        <v>1872000</v>
      </c>
      <c r="R1573" s="7">
        <f t="shared" ref="R1573:R1636" si="77">+O1573+Q1573</f>
        <v>25272000</v>
      </c>
      <c r="S1573" s="23" t="s">
        <v>4773</v>
      </c>
      <c r="T1573" s="23"/>
      <c r="U1573" s="23"/>
      <c r="V1573" s="23"/>
      <c r="W1573" s="74"/>
    </row>
    <row r="1574" spans="1:23" x14ac:dyDescent="0.25">
      <c r="A1574" s="81">
        <v>45315</v>
      </c>
      <c r="B1574" s="6" t="s">
        <v>2710</v>
      </c>
      <c r="C1574" s="100" t="s">
        <v>5633</v>
      </c>
      <c r="D1574" s="21" t="s">
        <v>4555</v>
      </c>
      <c r="E1574" s="23" t="s">
        <v>199</v>
      </c>
      <c r="F1574" s="27" t="str">
        <f>IF(E1574="","",INDEX(DM_HANG_HOA!B:B,MATCH(E1574,DM_HANG_HOA!A:A,0)))</f>
        <v>Pin post/Line post 24Kv- 680, Polymer có kẹp (không ty)</v>
      </c>
      <c r="G1574" s="26" t="s">
        <v>5281</v>
      </c>
      <c r="H1574" s="27" t="str">
        <f>IF(G1574="","",INDEX(DM_DOI_TUONG!C:C,MATCH(G1574,DM_DOI_TUONG!B:B,0)))</f>
        <v>Điện Lực Bến Tre</v>
      </c>
      <c r="I1574" s="69" t="str">
        <f>IFERROR(INDEX(DM_NGHIEP_VU!D:D,MATCH(J1574&amp;K1574,DM_NGHIEP_VU!G:G,0)),"")</f>
        <v>Xuất kho - xuất bán ghi nhận doanh thu</v>
      </c>
      <c r="J1574" s="29" t="s">
        <v>4492</v>
      </c>
      <c r="K1574" s="29" t="s">
        <v>4977</v>
      </c>
      <c r="L1574" s="26">
        <v>390</v>
      </c>
      <c r="M1574" s="26" t="s">
        <v>4547</v>
      </c>
      <c r="N1574" s="26">
        <v>510000</v>
      </c>
      <c r="O1574" s="7">
        <f t="shared" si="75"/>
        <v>198900000</v>
      </c>
      <c r="P1574" s="52">
        <v>0.08</v>
      </c>
      <c r="Q1574" s="7">
        <f t="shared" si="76"/>
        <v>15912000</v>
      </c>
      <c r="R1574" s="7">
        <f t="shared" si="77"/>
        <v>214812000</v>
      </c>
      <c r="S1574" s="23" t="s">
        <v>4773</v>
      </c>
      <c r="T1574" s="23"/>
      <c r="U1574" s="23"/>
      <c r="V1574" s="23"/>
      <c r="W1574" s="74"/>
    </row>
    <row r="1575" spans="1:23" x14ac:dyDescent="0.25">
      <c r="A1575" s="81">
        <v>45315</v>
      </c>
      <c r="B1575" s="6" t="s">
        <v>2710</v>
      </c>
      <c r="C1575" s="100" t="s">
        <v>5633</v>
      </c>
      <c r="D1575" s="21" t="s">
        <v>4555</v>
      </c>
      <c r="E1575" s="23" t="s">
        <v>203</v>
      </c>
      <c r="F1575" s="27" t="str">
        <f>IF(E1575="","",INDEX(DM_HANG_HOA!B:B,MATCH(E1575,DM_HANG_HOA!A:A,0)))</f>
        <v>Ty Pin post/Line post 24Kv- 35Kv, M20 dài 180mm</v>
      </c>
      <c r="G1575" s="26" t="s">
        <v>5281</v>
      </c>
      <c r="H1575" s="27" t="str">
        <f>IF(G1575="","",INDEX(DM_DOI_TUONG!C:C,MATCH(G1575,DM_DOI_TUONG!B:B,0)))</f>
        <v>Điện Lực Bến Tre</v>
      </c>
      <c r="I1575" s="69" t="str">
        <f>IFERROR(INDEX(DM_NGHIEP_VU!D:D,MATCH(J1575&amp;K1575,DM_NGHIEP_VU!G:G,0)),"")</f>
        <v>Xuất kho - xuất bán ghi nhận doanh thu</v>
      </c>
      <c r="J1575" s="29" t="s">
        <v>4492</v>
      </c>
      <c r="K1575" s="29" t="s">
        <v>4977</v>
      </c>
      <c r="L1575" s="26">
        <v>390</v>
      </c>
      <c r="M1575" s="26" t="s">
        <v>4547</v>
      </c>
      <c r="N1575" s="26">
        <v>0</v>
      </c>
      <c r="O1575" s="7">
        <f t="shared" si="75"/>
        <v>0</v>
      </c>
      <c r="P1575" s="52">
        <v>0.08</v>
      </c>
      <c r="Q1575" s="7">
        <f t="shared" si="76"/>
        <v>0</v>
      </c>
      <c r="R1575" s="7">
        <f t="shared" si="77"/>
        <v>0</v>
      </c>
      <c r="S1575" s="23" t="s">
        <v>4773</v>
      </c>
      <c r="T1575" s="23"/>
      <c r="U1575" s="23"/>
      <c r="V1575" s="23"/>
      <c r="W1575" s="74"/>
    </row>
    <row r="1576" spans="1:23" x14ac:dyDescent="0.25">
      <c r="A1576" s="81">
        <v>45315</v>
      </c>
      <c r="B1576" s="6" t="s">
        <v>2710</v>
      </c>
      <c r="C1576" s="100" t="s">
        <v>5634</v>
      </c>
      <c r="D1576" s="21" t="s">
        <v>4555</v>
      </c>
      <c r="E1576" s="23" t="s">
        <v>72</v>
      </c>
      <c r="F1576" s="27" t="str">
        <f>IF(E1576="","",INDEX(DM_HANG_HOA!B:B,MATCH(E1576,DM_HANG_HOA!A:A,0)))</f>
        <v>FCO 100A - 27KV - 150KV BIL - Polymer (không bass)</v>
      </c>
      <c r="G1576" s="26" t="s">
        <v>5249</v>
      </c>
      <c r="H1576" s="27" t="str">
        <f>IF(G1576="","",INDEX(DM_DOI_TUONG!C:C,MATCH(G1576,DM_DOI_TUONG!B:B,0)))</f>
        <v>Công Ty CP Điện Và Chiếu Sáng Phước Mỹ</v>
      </c>
      <c r="I1576" s="69" t="str">
        <f>IFERROR(INDEX(DM_NGHIEP_VU!D:D,MATCH(J1576&amp;K1576,DM_NGHIEP_VU!G:G,0)),"")</f>
        <v>Xuất kho - xuất bán ghi nhận doanh thu</v>
      </c>
      <c r="J1576" s="29" t="s">
        <v>4492</v>
      </c>
      <c r="K1576" s="29" t="s">
        <v>4977</v>
      </c>
      <c r="L1576" s="26">
        <v>6</v>
      </c>
      <c r="M1576" s="26" t="s">
        <v>4547</v>
      </c>
      <c r="N1576" s="26">
        <v>1407800</v>
      </c>
      <c r="O1576" s="7">
        <f t="shared" si="75"/>
        <v>8446800</v>
      </c>
      <c r="P1576" s="52">
        <v>0.08</v>
      </c>
      <c r="Q1576" s="7">
        <f t="shared" si="76"/>
        <v>675744</v>
      </c>
      <c r="R1576" s="7">
        <f t="shared" si="77"/>
        <v>9122544</v>
      </c>
      <c r="S1576" s="23" t="s">
        <v>4774</v>
      </c>
      <c r="T1576" s="23"/>
      <c r="U1576" s="23"/>
      <c r="V1576" s="23"/>
      <c r="W1576" s="74"/>
    </row>
    <row r="1577" spans="1:23" x14ac:dyDescent="0.25">
      <c r="A1577" s="81">
        <v>45315</v>
      </c>
      <c r="B1577" s="6" t="s">
        <v>2710</v>
      </c>
      <c r="C1577" s="100" t="s">
        <v>5634</v>
      </c>
      <c r="D1577" s="21" t="s">
        <v>4555</v>
      </c>
      <c r="E1577" s="23" t="s">
        <v>78</v>
      </c>
      <c r="F1577" s="27" t="str">
        <f>IF(E1577="","",INDEX(DM_HANG_HOA!B:B,MATCH(E1577,DM_HANG_HOA!A:A,0)))</f>
        <v>Bass FCO</v>
      </c>
      <c r="G1577" s="26" t="s">
        <v>5249</v>
      </c>
      <c r="H1577" s="27" t="str">
        <f>IF(G1577="","",INDEX(DM_DOI_TUONG!C:C,MATCH(G1577,DM_DOI_TUONG!B:B,0)))</f>
        <v>Công Ty CP Điện Và Chiếu Sáng Phước Mỹ</v>
      </c>
      <c r="I1577" s="69" t="str">
        <f>IFERROR(INDEX(DM_NGHIEP_VU!D:D,MATCH(J1577&amp;K1577,DM_NGHIEP_VU!G:G,0)),"")</f>
        <v>Xuất kho - xuất bán ghi nhận doanh thu</v>
      </c>
      <c r="J1577" s="29" t="s">
        <v>4492</v>
      </c>
      <c r="K1577" s="29" t="s">
        <v>4977</v>
      </c>
      <c r="L1577" s="26">
        <v>6</v>
      </c>
      <c r="M1577" s="26" t="s">
        <v>4547</v>
      </c>
      <c r="N1577" s="26">
        <v>77400</v>
      </c>
      <c r="O1577" s="7">
        <f t="shared" si="75"/>
        <v>464400</v>
      </c>
      <c r="P1577" s="52">
        <v>0.08</v>
      </c>
      <c r="Q1577" s="7">
        <f t="shared" si="76"/>
        <v>37152</v>
      </c>
      <c r="R1577" s="7">
        <f t="shared" si="77"/>
        <v>501552</v>
      </c>
      <c r="S1577" s="23" t="s">
        <v>4774</v>
      </c>
      <c r="T1577" s="23"/>
      <c r="U1577" s="23"/>
      <c r="V1577" s="23"/>
      <c r="W1577" s="74"/>
    </row>
    <row r="1578" spans="1:23" x14ac:dyDescent="0.25">
      <c r="A1578" s="81">
        <v>45315</v>
      </c>
      <c r="B1578" s="6" t="s">
        <v>2710</v>
      </c>
      <c r="C1578" s="100" t="s">
        <v>5635</v>
      </c>
      <c r="D1578" s="21" t="s">
        <v>4555</v>
      </c>
      <c r="E1578" s="23" t="s">
        <v>1336</v>
      </c>
      <c r="F1578" s="27" t="str">
        <f>IF(E1578="","",INDEX(DM_HANG_HOA!B:B,MATCH(E1578,DM_HANG_HOA!A:A,0)))</f>
        <v>Kẹp quai dạng ép 50-70</v>
      </c>
      <c r="G1578" s="26" t="s">
        <v>5262</v>
      </c>
      <c r="H1578" s="27" t="str">
        <f>IF(G1578="","",INDEX(DM_DOI_TUONG!C:C,MATCH(G1578,DM_DOI_TUONG!B:B,0)))</f>
        <v>Công Ty  TNHH  Một Thành Viên Đại Thiên An</v>
      </c>
      <c r="I1578" s="69" t="str">
        <f>IFERROR(INDEX(DM_NGHIEP_VU!D:D,MATCH(J1578&amp;K1578,DM_NGHIEP_VU!G:G,0)),"")</f>
        <v>Xuất kho - xuất bán ghi nhận doanh thu</v>
      </c>
      <c r="J1578" s="29" t="s">
        <v>4492</v>
      </c>
      <c r="K1578" s="29" t="s">
        <v>4977</v>
      </c>
      <c r="L1578" s="26">
        <v>3</v>
      </c>
      <c r="M1578" s="26" t="s">
        <v>4547</v>
      </c>
      <c r="N1578" s="26">
        <v>143700</v>
      </c>
      <c r="O1578" s="7">
        <f t="shared" si="75"/>
        <v>431100</v>
      </c>
      <c r="P1578" s="52">
        <v>0.1</v>
      </c>
      <c r="Q1578" s="7">
        <f t="shared" si="76"/>
        <v>43110</v>
      </c>
      <c r="R1578" s="7">
        <f t="shared" si="77"/>
        <v>474210</v>
      </c>
      <c r="S1578" s="23" t="s">
        <v>4775</v>
      </c>
      <c r="T1578" s="23"/>
      <c r="U1578" s="23"/>
      <c r="V1578" s="23"/>
      <c r="W1578" s="74"/>
    </row>
    <row r="1579" spans="1:23" x14ac:dyDescent="0.25">
      <c r="A1579" s="81">
        <v>45315</v>
      </c>
      <c r="B1579" s="6" t="s">
        <v>2710</v>
      </c>
      <c r="C1579" s="100" t="s">
        <v>5636</v>
      </c>
      <c r="D1579" s="21" t="s">
        <v>4555</v>
      </c>
      <c r="E1579" s="23" t="s">
        <v>72</v>
      </c>
      <c r="F1579" s="27" t="str">
        <f>IF(E1579="","",INDEX(DM_HANG_HOA!B:B,MATCH(E1579,DM_HANG_HOA!A:A,0)))</f>
        <v>FCO 100A - 27KV - 150KV BIL - Polymer (không bass)</v>
      </c>
      <c r="G1579" s="26" t="s">
        <v>5258</v>
      </c>
      <c r="H1579" s="27" t="str">
        <f>IF(G1579="","",INDEX(DM_DOI_TUONG!C:C,MATCH(G1579,DM_DOI_TUONG!B:B,0)))</f>
        <v>Công Ty TNHH Sản Xuất Và Thương Mại Tiến Trần</v>
      </c>
      <c r="I1579" s="69" t="str">
        <f>IFERROR(INDEX(DM_NGHIEP_VU!D:D,MATCH(J1579&amp;K1579,DM_NGHIEP_VU!G:G,0)),"")</f>
        <v>Xuất kho - xuất bán ghi nhận doanh thu</v>
      </c>
      <c r="J1579" s="29" t="s">
        <v>4492</v>
      </c>
      <c r="K1579" s="29" t="s">
        <v>4977</v>
      </c>
      <c r="L1579" s="26">
        <v>3</v>
      </c>
      <c r="M1579" s="26" t="s">
        <v>4547</v>
      </c>
      <c r="N1579" s="26">
        <v>1407800</v>
      </c>
      <c r="O1579" s="7">
        <f t="shared" si="75"/>
        <v>4223400</v>
      </c>
      <c r="P1579" s="52">
        <v>0.08</v>
      </c>
      <c r="Q1579" s="7">
        <f t="shared" si="76"/>
        <v>337872</v>
      </c>
      <c r="R1579" s="7">
        <f t="shared" si="77"/>
        <v>4561272</v>
      </c>
      <c r="S1579" s="23" t="s">
        <v>4776</v>
      </c>
      <c r="T1579" s="23"/>
      <c r="U1579" s="23"/>
      <c r="V1579" s="23"/>
      <c r="W1579" s="74"/>
    </row>
    <row r="1580" spans="1:23" x14ac:dyDescent="0.25">
      <c r="A1580" s="81">
        <v>45315</v>
      </c>
      <c r="B1580" s="6" t="s">
        <v>2710</v>
      </c>
      <c r="C1580" s="100" t="s">
        <v>5636</v>
      </c>
      <c r="D1580" s="21" t="s">
        <v>4555</v>
      </c>
      <c r="E1580" s="23" t="s">
        <v>78</v>
      </c>
      <c r="F1580" s="27" t="str">
        <f>IF(E1580="","",INDEX(DM_HANG_HOA!B:B,MATCH(E1580,DM_HANG_HOA!A:A,0)))</f>
        <v>Bass FCO</v>
      </c>
      <c r="G1580" s="26" t="s">
        <v>5258</v>
      </c>
      <c r="H1580" s="27" t="str">
        <f>IF(G1580="","",INDEX(DM_DOI_TUONG!C:C,MATCH(G1580,DM_DOI_TUONG!B:B,0)))</f>
        <v>Công Ty TNHH Sản Xuất Và Thương Mại Tiến Trần</v>
      </c>
      <c r="I1580" s="69" t="str">
        <f>IFERROR(INDEX(DM_NGHIEP_VU!D:D,MATCH(J1580&amp;K1580,DM_NGHIEP_VU!G:G,0)),"")</f>
        <v>Xuất kho - xuất bán ghi nhận doanh thu</v>
      </c>
      <c r="J1580" s="29" t="s">
        <v>4492</v>
      </c>
      <c r="K1580" s="29" t="s">
        <v>4977</v>
      </c>
      <c r="L1580" s="26">
        <v>3</v>
      </c>
      <c r="M1580" s="26" t="s">
        <v>4547</v>
      </c>
      <c r="N1580" s="26">
        <v>77400</v>
      </c>
      <c r="O1580" s="7">
        <f t="shared" si="75"/>
        <v>232200</v>
      </c>
      <c r="P1580" s="52">
        <v>0.08</v>
      </c>
      <c r="Q1580" s="7">
        <f t="shared" si="76"/>
        <v>18576</v>
      </c>
      <c r="R1580" s="7">
        <f t="shared" si="77"/>
        <v>250776</v>
      </c>
      <c r="S1580" s="23" t="s">
        <v>4776</v>
      </c>
      <c r="T1580" s="23"/>
      <c r="U1580" s="23"/>
      <c r="V1580" s="23"/>
      <c r="W1580" s="74"/>
    </row>
    <row r="1581" spans="1:23" x14ac:dyDescent="0.25">
      <c r="A1581" s="81">
        <v>45315</v>
      </c>
      <c r="B1581" s="6" t="s">
        <v>2710</v>
      </c>
      <c r="C1581" s="100" t="s">
        <v>5637</v>
      </c>
      <c r="D1581" s="21" t="s">
        <v>4555</v>
      </c>
      <c r="E1581" s="23" t="s">
        <v>388</v>
      </c>
      <c r="F1581" s="27" t="str">
        <f>IF(E1581="","",INDEX(DM_HANG_HOA!B:B,MATCH(E1581,DM_HANG_HOA!A:A,0)))</f>
        <v>Mỡ Compound đồng nhôm, 50g</v>
      </c>
      <c r="G1581" s="26" t="s">
        <v>5258</v>
      </c>
      <c r="H1581" s="27" t="str">
        <f>IF(G1581="","",INDEX(DM_DOI_TUONG!C:C,MATCH(G1581,DM_DOI_TUONG!B:B,0)))</f>
        <v>Công Ty TNHH Sản Xuất Và Thương Mại Tiến Trần</v>
      </c>
      <c r="I1581" s="69" t="str">
        <f>IFERROR(INDEX(DM_NGHIEP_VU!D:D,MATCH(J1581&amp;K1581,DM_NGHIEP_VU!G:G,0)),"")</f>
        <v>Xuất kho - xuất bán ghi nhận doanh thu</v>
      </c>
      <c r="J1581" s="29" t="s">
        <v>4492</v>
      </c>
      <c r="K1581" s="29" t="s">
        <v>4977</v>
      </c>
      <c r="L1581" s="26">
        <v>100</v>
      </c>
      <c r="M1581" s="26" t="s">
        <v>4547</v>
      </c>
      <c r="N1581" s="26">
        <v>50800</v>
      </c>
      <c r="O1581" s="7">
        <f t="shared" si="75"/>
        <v>5080000</v>
      </c>
      <c r="P1581" s="52">
        <v>0.1</v>
      </c>
      <c r="Q1581" s="7">
        <f t="shared" si="76"/>
        <v>508000</v>
      </c>
      <c r="R1581" s="7">
        <f t="shared" si="77"/>
        <v>5588000</v>
      </c>
      <c r="S1581" s="23" t="s">
        <v>4777</v>
      </c>
      <c r="T1581" s="23"/>
      <c r="U1581" s="23"/>
      <c r="V1581" s="23"/>
      <c r="W1581" s="74"/>
    </row>
    <row r="1582" spans="1:23" x14ac:dyDescent="0.25">
      <c r="A1582" s="81">
        <v>45315</v>
      </c>
      <c r="B1582" s="6" t="s">
        <v>2710</v>
      </c>
      <c r="C1582" s="100" t="s">
        <v>5638</v>
      </c>
      <c r="D1582" s="21" t="s">
        <v>4555</v>
      </c>
      <c r="E1582" s="23" t="s">
        <v>76</v>
      </c>
      <c r="F1582" s="27" t="str">
        <f>IF(E1582="","",INDEX(DM_HANG_HOA!B:B,MATCH(E1582,DM_HANG_HOA!A:A,0)))</f>
        <v>LBFCO 100A - 27KV-150KV BIL - Polymer (không bass)</v>
      </c>
      <c r="G1582" s="26" t="s">
        <v>5245</v>
      </c>
      <c r="H1582" s="27" t="str">
        <f>IF(G1582="","",INDEX(DM_DOI_TUONG!C:C,MATCH(G1582,DM_DOI_TUONG!B:B,0)))</f>
        <v>Công Ty TNHH Sản Xuất Thương Mại  Điện Sài Gòn TTL</v>
      </c>
      <c r="I1582" s="69" t="str">
        <f>IFERROR(INDEX(DM_NGHIEP_VU!D:D,MATCH(J1582&amp;K1582,DM_NGHIEP_VU!G:G,0)),"")</f>
        <v>Xuất kho - xuất bán ghi nhận doanh thu</v>
      </c>
      <c r="J1582" s="29" t="s">
        <v>4492</v>
      </c>
      <c r="K1582" s="29" t="s">
        <v>4977</v>
      </c>
      <c r="L1582" s="26">
        <v>6</v>
      </c>
      <c r="M1582" s="26" t="s">
        <v>4547</v>
      </c>
      <c r="N1582" s="26">
        <v>1780200</v>
      </c>
      <c r="O1582" s="7">
        <f t="shared" si="75"/>
        <v>10681200</v>
      </c>
      <c r="P1582" s="52">
        <v>0.08</v>
      </c>
      <c r="Q1582" s="7">
        <f t="shared" si="76"/>
        <v>854496</v>
      </c>
      <c r="R1582" s="7">
        <f t="shared" si="77"/>
        <v>11535696</v>
      </c>
      <c r="S1582" s="23" t="s">
        <v>4778</v>
      </c>
      <c r="T1582" s="23"/>
      <c r="U1582" s="23"/>
      <c r="V1582" s="23"/>
      <c r="W1582" s="74"/>
    </row>
    <row r="1583" spans="1:23" x14ac:dyDescent="0.25">
      <c r="A1583" s="81">
        <v>45315</v>
      </c>
      <c r="B1583" s="6" t="s">
        <v>2710</v>
      </c>
      <c r="C1583" s="100" t="s">
        <v>5638</v>
      </c>
      <c r="D1583" s="21" t="s">
        <v>4555</v>
      </c>
      <c r="E1583" s="23" t="s">
        <v>78</v>
      </c>
      <c r="F1583" s="27" t="str">
        <f>IF(E1583="","",INDEX(DM_HANG_HOA!B:B,MATCH(E1583,DM_HANG_HOA!A:A,0)))</f>
        <v>Bass FCO</v>
      </c>
      <c r="G1583" s="26" t="s">
        <v>5245</v>
      </c>
      <c r="H1583" s="27" t="str">
        <f>IF(G1583="","",INDEX(DM_DOI_TUONG!C:C,MATCH(G1583,DM_DOI_TUONG!B:B,0)))</f>
        <v>Công Ty TNHH Sản Xuất Thương Mại  Điện Sài Gòn TTL</v>
      </c>
      <c r="I1583" s="69" t="str">
        <f>IFERROR(INDEX(DM_NGHIEP_VU!D:D,MATCH(J1583&amp;K1583,DM_NGHIEP_VU!G:G,0)),"")</f>
        <v>Xuất kho - xuất bán ghi nhận doanh thu</v>
      </c>
      <c r="J1583" s="29" t="s">
        <v>4492</v>
      </c>
      <c r="K1583" s="29" t="s">
        <v>4977</v>
      </c>
      <c r="L1583" s="26">
        <v>6</v>
      </c>
      <c r="M1583" s="26" t="s">
        <v>4547</v>
      </c>
      <c r="N1583" s="26">
        <v>72200</v>
      </c>
      <c r="O1583" s="7">
        <f t="shared" si="75"/>
        <v>433200</v>
      </c>
      <c r="P1583" s="52">
        <v>0.08</v>
      </c>
      <c r="Q1583" s="7">
        <f t="shared" si="76"/>
        <v>34656</v>
      </c>
      <c r="R1583" s="7">
        <f t="shared" si="77"/>
        <v>467856</v>
      </c>
      <c r="S1583" s="23" t="s">
        <v>4778</v>
      </c>
      <c r="T1583" s="23"/>
      <c r="U1583" s="23"/>
      <c r="V1583" s="23"/>
      <c r="W1583" s="74"/>
    </row>
    <row r="1584" spans="1:23" x14ac:dyDescent="0.25">
      <c r="A1584" s="81">
        <v>45315</v>
      </c>
      <c r="B1584" s="6" t="s">
        <v>2710</v>
      </c>
      <c r="C1584" s="100" t="s">
        <v>5638</v>
      </c>
      <c r="D1584" s="21" t="s">
        <v>4555</v>
      </c>
      <c r="E1584" s="23" t="s">
        <v>2602</v>
      </c>
      <c r="F1584" s="27" t="str">
        <f>IF(E1584="","",INDEX(DM_HANG_HOA!B:B,MATCH(E1584,DM_HANG_HOA!A:A,0)))</f>
        <v>Giáp buộc đầu sứ đôi composite PDLT 3140SC-F, đường kính cáp 31.0 - 37.5mm (185-240mm2), bán dẫn</v>
      </c>
      <c r="G1584" s="26" t="s">
        <v>5245</v>
      </c>
      <c r="H1584" s="27" t="str">
        <f>IF(G1584="","",INDEX(DM_DOI_TUONG!C:C,MATCH(G1584,DM_DOI_TUONG!B:B,0)))</f>
        <v>Công Ty TNHH Sản Xuất Thương Mại  Điện Sài Gòn TTL</v>
      </c>
      <c r="I1584" s="69" t="str">
        <f>IFERROR(INDEX(DM_NGHIEP_VU!D:D,MATCH(J1584&amp;K1584,DM_NGHIEP_VU!G:G,0)),"")</f>
        <v>Xuất kho - xuất bán ghi nhận doanh thu</v>
      </c>
      <c r="J1584" s="29" t="s">
        <v>4492</v>
      </c>
      <c r="K1584" s="29" t="s">
        <v>4977</v>
      </c>
      <c r="L1584" s="26">
        <v>6</v>
      </c>
      <c r="M1584" s="26" t="s">
        <v>4547</v>
      </c>
      <c r="N1584" s="26">
        <v>112600</v>
      </c>
      <c r="O1584" s="7">
        <f t="shared" si="75"/>
        <v>675600</v>
      </c>
      <c r="P1584" s="52">
        <v>0.08</v>
      </c>
      <c r="Q1584" s="7">
        <f t="shared" si="76"/>
        <v>54048</v>
      </c>
      <c r="R1584" s="7">
        <f t="shared" si="77"/>
        <v>729648</v>
      </c>
      <c r="S1584" s="23" t="s">
        <v>4778</v>
      </c>
      <c r="T1584" s="23"/>
      <c r="U1584" s="23"/>
      <c r="V1584" s="23"/>
      <c r="W1584" s="74"/>
    </row>
    <row r="1585" spans="1:23" x14ac:dyDescent="0.25">
      <c r="A1585" s="81">
        <v>45315</v>
      </c>
      <c r="B1585" s="6" t="s">
        <v>2710</v>
      </c>
      <c r="C1585" s="100" t="s">
        <v>5638</v>
      </c>
      <c r="D1585" s="21" t="s">
        <v>4555</v>
      </c>
      <c r="E1585" s="23" t="s">
        <v>2595</v>
      </c>
      <c r="F1585" s="27" t="str">
        <f>IF(E1585="","",INDEX(DM_HANG_HOA!B:B,MATCH(E1585,DM_HANG_HOA!A:A,0)))</f>
        <v>Giáp buộc đầu sứ đơn composite PTT 1202SC-F, đường kính cáp 18.5 - 23.4mm (35-50mm2), bán dẫn</v>
      </c>
      <c r="G1585" s="26" t="s">
        <v>5245</v>
      </c>
      <c r="H1585" s="27" t="str">
        <f>IF(G1585="","",INDEX(DM_DOI_TUONG!C:C,MATCH(G1585,DM_DOI_TUONG!B:B,0)))</f>
        <v>Công Ty TNHH Sản Xuất Thương Mại  Điện Sài Gòn TTL</v>
      </c>
      <c r="I1585" s="69" t="str">
        <f>IFERROR(INDEX(DM_NGHIEP_VU!D:D,MATCH(J1585&amp;K1585,DM_NGHIEP_VU!G:G,0)),"")</f>
        <v>Xuất kho - xuất bán ghi nhận doanh thu</v>
      </c>
      <c r="J1585" s="29" t="s">
        <v>4492</v>
      </c>
      <c r="K1585" s="29" t="s">
        <v>4977</v>
      </c>
      <c r="L1585" s="26">
        <v>33</v>
      </c>
      <c r="M1585" s="26" t="s">
        <v>4547</v>
      </c>
      <c r="N1585" s="26">
        <v>106100</v>
      </c>
      <c r="O1585" s="7">
        <f t="shared" si="75"/>
        <v>3501300</v>
      </c>
      <c r="P1585" s="52">
        <v>0.08</v>
      </c>
      <c r="Q1585" s="7">
        <f t="shared" si="76"/>
        <v>280104</v>
      </c>
      <c r="R1585" s="7">
        <f t="shared" si="77"/>
        <v>3781404</v>
      </c>
      <c r="S1585" s="23" t="s">
        <v>4778</v>
      </c>
      <c r="T1585" s="23"/>
      <c r="U1585" s="23"/>
      <c r="V1585" s="23"/>
      <c r="W1585" s="74"/>
    </row>
    <row r="1586" spans="1:23" x14ac:dyDescent="0.25">
      <c r="A1586" s="81">
        <v>45315</v>
      </c>
      <c r="B1586" s="6" t="s">
        <v>2710</v>
      </c>
      <c r="C1586" s="100" t="s">
        <v>5638</v>
      </c>
      <c r="D1586" s="21" t="s">
        <v>4555</v>
      </c>
      <c r="E1586" s="23" t="s">
        <v>2597</v>
      </c>
      <c r="F1586" s="27" t="str">
        <f>IF(E1586="","",INDEX(DM_HANG_HOA!B:B,MATCH(E1586,DM_HANG_HOA!A:A,0)))</f>
        <v>Giáp buộc đầu sứ đơn composite PTT 1204SC-F, đường kính cáp 27.9 - 30.9mm (120-150mm2) , bán dẫn</v>
      </c>
      <c r="G1586" s="26" t="s">
        <v>5245</v>
      </c>
      <c r="H1586" s="27" t="str">
        <f>IF(G1586="","",INDEX(DM_DOI_TUONG!C:C,MATCH(G1586,DM_DOI_TUONG!B:B,0)))</f>
        <v>Công Ty TNHH Sản Xuất Thương Mại  Điện Sài Gòn TTL</v>
      </c>
      <c r="I1586" s="69" t="str">
        <f>IFERROR(INDEX(DM_NGHIEP_VU!D:D,MATCH(J1586&amp;K1586,DM_NGHIEP_VU!G:G,0)),"")</f>
        <v>Xuất kho - xuất bán ghi nhận doanh thu</v>
      </c>
      <c r="J1586" s="29" t="s">
        <v>4492</v>
      </c>
      <c r="K1586" s="29" t="s">
        <v>4977</v>
      </c>
      <c r="L1586" s="26">
        <v>9</v>
      </c>
      <c r="M1586" s="26" t="s">
        <v>4547</v>
      </c>
      <c r="N1586" s="26">
        <v>107800</v>
      </c>
      <c r="O1586" s="7">
        <f t="shared" si="75"/>
        <v>970200</v>
      </c>
      <c r="P1586" s="52">
        <v>0.08</v>
      </c>
      <c r="Q1586" s="7">
        <f t="shared" si="76"/>
        <v>77616</v>
      </c>
      <c r="R1586" s="7">
        <f t="shared" si="77"/>
        <v>1047816</v>
      </c>
      <c r="S1586" s="23" t="s">
        <v>4778</v>
      </c>
      <c r="T1586" s="23"/>
      <c r="U1586" s="23"/>
      <c r="V1586" s="23"/>
      <c r="W1586" s="74"/>
    </row>
    <row r="1587" spans="1:23" x14ac:dyDescent="0.25">
      <c r="A1587" s="81">
        <v>45315</v>
      </c>
      <c r="B1587" s="6" t="s">
        <v>2710</v>
      </c>
      <c r="C1587" s="100" t="s">
        <v>5638</v>
      </c>
      <c r="D1587" s="21" t="s">
        <v>4555</v>
      </c>
      <c r="E1587" s="23" t="s">
        <v>2601</v>
      </c>
      <c r="F1587" s="27" t="str">
        <f>IF(E1587="","",INDEX(DM_HANG_HOA!B:B,MATCH(E1587,DM_HANG_HOA!A:A,0)))</f>
        <v>Giáp buộc đầu sứ đôi composite PDLT 2785SC-F, đường kính cáp 27.9 - 30.9mm (120-150mm2), bán dẫn</v>
      </c>
      <c r="G1587" s="26" t="s">
        <v>5245</v>
      </c>
      <c r="H1587" s="27" t="str">
        <f>IF(G1587="","",INDEX(DM_DOI_TUONG!C:C,MATCH(G1587,DM_DOI_TUONG!B:B,0)))</f>
        <v>Công Ty TNHH Sản Xuất Thương Mại  Điện Sài Gòn TTL</v>
      </c>
      <c r="I1587" s="69" t="str">
        <f>IFERROR(INDEX(DM_NGHIEP_VU!D:D,MATCH(J1587&amp;K1587,DM_NGHIEP_VU!G:G,0)),"")</f>
        <v>Xuất kho - xuất bán ghi nhận doanh thu</v>
      </c>
      <c r="J1587" s="29" t="s">
        <v>4492</v>
      </c>
      <c r="K1587" s="29" t="s">
        <v>4977</v>
      </c>
      <c r="L1587" s="26">
        <v>6</v>
      </c>
      <c r="M1587" s="26" t="s">
        <v>4547</v>
      </c>
      <c r="N1587" s="26">
        <v>110100</v>
      </c>
      <c r="O1587" s="7">
        <f t="shared" si="75"/>
        <v>660600</v>
      </c>
      <c r="P1587" s="52">
        <v>0.08</v>
      </c>
      <c r="Q1587" s="7">
        <f t="shared" si="76"/>
        <v>52848</v>
      </c>
      <c r="R1587" s="7">
        <f t="shared" si="77"/>
        <v>713448</v>
      </c>
      <c r="S1587" s="23" t="s">
        <v>4778</v>
      </c>
      <c r="T1587" s="23"/>
      <c r="U1587" s="23"/>
      <c r="V1587" s="23"/>
      <c r="W1587" s="74"/>
    </row>
    <row r="1588" spans="1:23" x14ac:dyDescent="0.25">
      <c r="A1588" s="81">
        <v>45315</v>
      </c>
      <c r="B1588" s="6" t="s">
        <v>2710</v>
      </c>
      <c r="C1588" s="100" t="s">
        <v>5638</v>
      </c>
      <c r="D1588" s="21" t="s">
        <v>4555</v>
      </c>
      <c r="E1588" s="23" t="s">
        <v>190</v>
      </c>
      <c r="F1588" s="27" t="str">
        <f>IF(E1588="","",INDEX(DM_HANG_HOA!B:B,MATCH(E1588,DM_HANG_HOA!A:A,0)))</f>
        <v>Chuỗi treo 24Kv - 70KN, Polymer</v>
      </c>
      <c r="G1588" s="26" t="s">
        <v>5245</v>
      </c>
      <c r="H1588" s="27" t="str">
        <f>IF(G1588="","",INDEX(DM_DOI_TUONG!C:C,MATCH(G1588,DM_DOI_TUONG!B:B,0)))</f>
        <v>Công Ty TNHH Sản Xuất Thương Mại  Điện Sài Gòn TTL</v>
      </c>
      <c r="I1588" s="69" t="str">
        <f>IFERROR(INDEX(DM_NGHIEP_VU!D:D,MATCH(J1588&amp;K1588,DM_NGHIEP_VU!G:G,0)),"")</f>
        <v>Xuất kho - xuất bán ghi nhận doanh thu</v>
      </c>
      <c r="J1588" s="29" t="s">
        <v>4492</v>
      </c>
      <c r="K1588" s="29" t="s">
        <v>4977</v>
      </c>
      <c r="L1588" s="26">
        <v>24</v>
      </c>
      <c r="M1588" s="26" t="s">
        <v>4547</v>
      </c>
      <c r="N1588" s="26">
        <v>229100</v>
      </c>
      <c r="O1588" s="7">
        <f t="shared" si="75"/>
        <v>5498400</v>
      </c>
      <c r="P1588" s="52">
        <v>0.08</v>
      </c>
      <c r="Q1588" s="7">
        <f t="shared" si="76"/>
        <v>439872</v>
      </c>
      <c r="R1588" s="7">
        <f t="shared" si="77"/>
        <v>5938272</v>
      </c>
      <c r="S1588" s="23" t="s">
        <v>4778</v>
      </c>
      <c r="T1588" s="23"/>
      <c r="U1588" s="23"/>
      <c r="V1588" s="23"/>
      <c r="W1588" s="74"/>
    </row>
    <row r="1589" spans="1:23" x14ac:dyDescent="0.25">
      <c r="A1589" s="81">
        <v>45315</v>
      </c>
      <c r="B1589" s="6" t="s">
        <v>2710</v>
      </c>
      <c r="C1589" s="100" t="s">
        <v>5638</v>
      </c>
      <c r="D1589" s="21" t="s">
        <v>4555</v>
      </c>
      <c r="E1589" s="23" t="s">
        <v>110</v>
      </c>
      <c r="F1589" s="27" t="str">
        <f>IF(E1589="","",INDEX(DM_HANG_HOA!B:B,MATCH(E1589,DM_HANG_HOA!A:A,0)))</f>
        <v>DS 1 pha 630A - 24Kv-150 KV BIL, OD, polymer</v>
      </c>
      <c r="G1589" s="26" t="s">
        <v>5245</v>
      </c>
      <c r="H1589" s="27" t="str">
        <f>IF(G1589="","",INDEX(DM_DOI_TUONG!C:C,MATCH(G1589,DM_DOI_TUONG!B:B,0)))</f>
        <v>Công Ty TNHH Sản Xuất Thương Mại  Điện Sài Gòn TTL</v>
      </c>
      <c r="I1589" s="69" t="str">
        <f>IFERROR(INDEX(DM_NGHIEP_VU!D:D,MATCH(J1589&amp;K1589,DM_NGHIEP_VU!G:G,0)),"")</f>
        <v>Xuất kho - xuất bán ghi nhận doanh thu</v>
      </c>
      <c r="J1589" s="29" t="s">
        <v>4492</v>
      </c>
      <c r="K1589" s="29" t="s">
        <v>4977</v>
      </c>
      <c r="L1589" s="26">
        <v>3</v>
      </c>
      <c r="M1589" s="26" t="s">
        <v>4547</v>
      </c>
      <c r="N1589" s="26">
        <v>2372600</v>
      </c>
      <c r="O1589" s="7">
        <f t="shared" si="75"/>
        <v>7117800</v>
      </c>
      <c r="P1589" s="52">
        <v>0.08</v>
      </c>
      <c r="Q1589" s="7">
        <f t="shared" si="76"/>
        <v>569424</v>
      </c>
      <c r="R1589" s="7">
        <f t="shared" si="77"/>
        <v>7687224</v>
      </c>
      <c r="S1589" s="23" t="s">
        <v>4778</v>
      </c>
      <c r="T1589" s="23"/>
      <c r="U1589" s="23"/>
      <c r="V1589" s="23"/>
      <c r="W1589" s="74"/>
    </row>
    <row r="1590" spans="1:23" x14ac:dyDescent="0.25">
      <c r="A1590" s="81">
        <v>45315</v>
      </c>
      <c r="B1590" s="6" t="s">
        <v>2710</v>
      </c>
      <c r="C1590" s="100" t="s">
        <v>5638</v>
      </c>
      <c r="D1590" s="21" t="s">
        <v>4555</v>
      </c>
      <c r="E1590" s="23" t="s">
        <v>117</v>
      </c>
      <c r="F1590" s="27" t="str">
        <f>IF(E1590="","",INDEX(DM_HANG_HOA!B:B,MATCH(E1590,DM_HANG_HOA!A:A,0)))</f>
        <v>Phụ kiện lắp DS 1 pha 24Kv</v>
      </c>
      <c r="G1590" s="26" t="s">
        <v>5245</v>
      </c>
      <c r="H1590" s="27" t="str">
        <f>IF(G1590="","",INDEX(DM_DOI_TUONG!C:C,MATCH(G1590,DM_DOI_TUONG!B:B,0)))</f>
        <v>Công Ty TNHH Sản Xuất Thương Mại  Điện Sài Gòn TTL</v>
      </c>
      <c r="I1590" s="69" t="str">
        <f>IFERROR(INDEX(DM_NGHIEP_VU!D:D,MATCH(J1590&amp;K1590,DM_NGHIEP_VU!G:G,0)),"")</f>
        <v>Xuất kho - xuất bán ghi nhận doanh thu</v>
      </c>
      <c r="J1590" s="29" t="s">
        <v>4492</v>
      </c>
      <c r="K1590" s="29" t="s">
        <v>4977</v>
      </c>
      <c r="L1590" s="26">
        <v>6</v>
      </c>
      <c r="M1590" s="26" t="s">
        <v>4547</v>
      </c>
      <c r="N1590" s="26">
        <v>111100</v>
      </c>
      <c r="O1590" s="7">
        <f t="shared" si="75"/>
        <v>666600</v>
      </c>
      <c r="P1590" s="52">
        <v>0.08</v>
      </c>
      <c r="Q1590" s="7">
        <f t="shared" si="76"/>
        <v>53328</v>
      </c>
      <c r="R1590" s="7">
        <f t="shared" si="77"/>
        <v>719928</v>
      </c>
      <c r="S1590" s="23" t="s">
        <v>4778</v>
      </c>
      <c r="T1590" s="23"/>
      <c r="U1590" s="23"/>
      <c r="V1590" s="23"/>
      <c r="W1590" s="74"/>
    </row>
    <row r="1591" spans="1:23" x14ac:dyDescent="0.25">
      <c r="A1591" s="81">
        <v>45315</v>
      </c>
      <c r="B1591" s="6" t="s">
        <v>2710</v>
      </c>
      <c r="C1591" s="100" t="s">
        <v>5638</v>
      </c>
      <c r="D1591" s="21" t="s">
        <v>4555</v>
      </c>
      <c r="E1591" s="23" t="s">
        <v>106</v>
      </c>
      <c r="F1591" s="27" t="str">
        <f>IF(E1591="","",INDEX(DM_HANG_HOA!B:B,MATCH(E1591,DM_HANG_HOA!A:A,0)))</f>
        <v>LTD 800A - 38KV - 120KN (không cosse)</v>
      </c>
      <c r="G1591" s="26" t="s">
        <v>5245</v>
      </c>
      <c r="H1591" s="27" t="str">
        <f>IF(G1591="","",INDEX(DM_DOI_TUONG!C:C,MATCH(G1591,DM_DOI_TUONG!B:B,0)))</f>
        <v>Công Ty TNHH Sản Xuất Thương Mại  Điện Sài Gòn TTL</v>
      </c>
      <c r="I1591" s="69" t="str">
        <f>IFERROR(INDEX(DM_NGHIEP_VU!D:D,MATCH(J1591&amp;K1591,DM_NGHIEP_VU!G:G,0)),"")</f>
        <v>Xuất kho - xuất bán ghi nhận doanh thu</v>
      </c>
      <c r="J1591" s="29" t="s">
        <v>4492</v>
      </c>
      <c r="K1591" s="29" t="s">
        <v>4977</v>
      </c>
      <c r="L1591" s="26">
        <v>3</v>
      </c>
      <c r="M1591" s="26" t="s">
        <v>4547</v>
      </c>
      <c r="N1591" s="26">
        <v>2258200</v>
      </c>
      <c r="O1591" s="7">
        <f t="shared" si="75"/>
        <v>6774600</v>
      </c>
      <c r="P1591" s="52">
        <v>0.08</v>
      </c>
      <c r="Q1591" s="7">
        <f t="shared" si="76"/>
        <v>541968</v>
      </c>
      <c r="R1591" s="7">
        <f t="shared" si="77"/>
        <v>7316568</v>
      </c>
      <c r="S1591" s="23" t="s">
        <v>4778</v>
      </c>
      <c r="T1591" s="23"/>
      <c r="U1591" s="23"/>
      <c r="V1591" s="23"/>
      <c r="W1591" s="74"/>
    </row>
    <row r="1592" spans="1:23" x14ac:dyDescent="0.25">
      <c r="A1592" s="81">
        <v>45315</v>
      </c>
      <c r="B1592" s="6" t="s">
        <v>2710</v>
      </c>
      <c r="C1592" s="100" t="s">
        <v>5638</v>
      </c>
      <c r="D1592" s="21" t="s">
        <v>4555</v>
      </c>
      <c r="E1592" s="23" t="s">
        <v>808</v>
      </c>
      <c r="F1592" s="27" t="str">
        <f>IF(E1592="","",INDEX(DM_HANG_HOA!B:B,MATCH(E1592,DM_HANG_HOA!A:A,0)))</f>
        <v>Hộp 2 điện kế cơ, 1 pha - Compositer (loại nhỏ,boulon vis xi niken)</v>
      </c>
      <c r="G1592" s="26" t="s">
        <v>5245</v>
      </c>
      <c r="H1592" s="27" t="str">
        <f>IF(G1592="","",INDEX(DM_DOI_TUONG!C:C,MATCH(G1592,DM_DOI_TUONG!B:B,0)))</f>
        <v>Công Ty TNHH Sản Xuất Thương Mại  Điện Sài Gòn TTL</v>
      </c>
      <c r="I1592" s="69" t="str">
        <f>IFERROR(INDEX(DM_NGHIEP_VU!D:D,MATCH(J1592&amp;K1592,DM_NGHIEP_VU!G:G,0)),"")</f>
        <v>Xuất kho - xuất bán ghi nhận doanh thu</v>
      </c>
      <c r="J1592" s="29" t="s">
        <v>4492</v>
      </c>
      <c r="K1592" s="29" t="s">
        <v>4977</v>
      </c>
      <c r="L1592" s="26">
        <v>2</v>
      </c>
      <c r="M1592" s="26" t="s">
        <v>4547</v>
      </c>
      <c r="N1592" s="26">
        <v>279300</v>
      </c>
      <c r="O1592" s="7">
        <f t="shared" si="75"/>
        <v>558600</v>
      </c>
      <c r="P1592" s="52">
        <v>0.08</v>
      </c>
      <c r="Q1592" s="7">
        <f t="shared" si="76"/>
        <v>44688</v>
      </c>
      <c r="R1592" s="7">
        <f t="shared" si="77"/>
        <v>603288</v>
      </c>
      <c r="S1592" s="23" t="s">
        <v>4778</v>
      </c>
      <c r="T1592" s="23"/>
      <c r="U1592" s="23"/>
      <c r="V1592" s="23"/>
      <c r="W1592" s="74"/>
    </row>
    <row r="1593" spans="1:23" x14ac:dyDescent="0.25">
      <c r="A1593" s="81">
        <v>45315</v>
      </c>
      <c r="B1593" s="6" t="s">
        <v>2710</v>
      </c>
      <c r="C1593" s="100" t="s">
        <v>5638</v>
      </c>
      <c r="D1593" s="21" t="s">
        <v>4555</v>
      </c>
      <c r="E1593" s="23" t="s">
        <v>878</v>
      </c>
      <c r="F1593" s="27" t="str">
        <f>IF(E1593="","",INDEX(DM_HANG_HOA!B:B,MATCH(E1593,DM_HANG_HOA!A:A,0)))</f>
        <v>Phụ kiện treo hộp 2-4 công tơ 1 pha, 1 công tơ 3 pha lên trụ</v>
      </c>
      <c r="G1593" s="26" t="s">
        <v>5245</v>
      </c>
      <c r="H1593" s="27" t="str">
        <f>IF(G1593="","",INDEX(DM_DOI_TUONG!C:C,MATCH(G1593,DM_DOI_TUONG!B:B,0)))</f>
        <v>Công Ty TNHH Sản Xuất Thương Mại  Điện Sài Gòn TTL</v>
      </c>
      <c r="I1593" s="69" t="str">
        <f>IFERROR(INDEX(DM_NGHIEP_VU!D:D,MATCH(J1593&amp;K1593,DM_NGHIEP_VU!G:G,0)),"")</f>
        <v>Xuất kho - xuất bán ghi nhận doanh thu</v>
      </c>
      <c r="J1593" s="29" t="s">
        <v>4492</v>
      </c>
      <c r="K1593" s="29" t="s">
        <v>4977</v>
      </c>
      <c r="L1593" s="26">
        <v>2</v>
      </c>
      <c r="M1593" s="26" t="s">
        <v>4547</v>
      </c>
      <c r="N1593" s="26">
        <v>24600</v>
      </c>
      <c r="O1593" s="7">
        <f t="shared" si="75"/>
        <v>49200</v>
      </c>
      <c r="P1593" s="52">
        <v>0.08</v>
      </c>
      <c r="Q1593" s="7">
        <f t="shared" si="76"/>
        <v>3936</v>
      </c>
      <c r="R1593" s="7">
        <f t="shared" si="77"/>
        <v>53136</v>
      </c>
      <c r="S1593" s="23" t="s">
        <v>4778</v>
      </c>
      <c r="T1593" s="23"/>
      <c r="U1593" s="23"/>
      <c r="V1593" s="23"/>
      <c r="W1593" s="74"/>
    </row>
    <row r="1594" spans="1:23" x14ac:dyDescent="0.25">
      <c r="A1594" s="81">
        <v>45315</v>
      </c>
      <c r="B1594" s="6" t="s">
        <v>2710</v>
      </c>
      <c r="C1594" s="100" t="s">
        <v>5638</v>
      </c>
      <c r="D1594" s="21" t="s">
        <v>4555</v>
      </c>
      <c r="E1594" s="23" t="s">
        <v>863</v>
      </c>
      <c r="F1594" s="27" t="str">
        <f>IF(E1594="","",INDEX(DM_HANG_HOA!B:B,MATCH(E1594,DM_HANG_HOA!A:A,0)))</f>
        <v>Hộp 4 điện kế cơ, 1 pha - Compositer (loại nhỏ, boulon vis xi niken), 2 cửa thao tác</v>
      </c>
      <c r="G1594" s="26" t="s">
        <v>5245</v>
      </c>
      <c r="H1594" s="27" t="str">
        <f>IF(G1594="","",INDEX(DM_DOI_TUONG!C:C,MATCH(G1594,DM_DOI_TUONG!B:B,0)))</f>
        <v>Công Ty TNHH Sản Xuất Thương Mại  Điện Sài Gòn TTL</v>
      </c>
      <c r="I1594" s="69" t="str">
        <f>IFERROR(INDEX(DM_NGHIEP_VU!D:D,MATCH(J1594&amp;K1594,DM_NGHIEP_VU!G:G,0)),"")</f>
        <v>Xuất kho - xuất bán ghi nhận doanh thu</v>
      </c>
      <c r="J1594" s="29" t="s">
        <v>4492</v>
      </c>
      <c r="K1594" s="29" t="s">
        <v>4977</v>
      </c>
      <c r="L1594" s="26">
        <v>2</v>
      </c>
      <c r="M1594" s="26" t="s">
        <v>4547</v>
      </c>
      <c r="N1594" s="26">
        <v>421400</v>
      </c>
      <c r="O1594" s="7">
        <f t="shared" si="75"/>
        <v>842800</v>
      </c>
      <c r="P1594" s="52">
        <v>0.08</v>
      </c>
      <c r="Q1594" s="7">
        <f t="shared" si="76"/>
        <v>67424</v>
      </c>
      <c r="R1594" s="7">
        <f t="shared" si="77"/>
        <v>910224</v>
      </c>
      <c r="S1594" s="23" t="s">
        <v>4778</v>
      </c>
      <c r="T1594" s="23"/>
      <c r="U1594" s="23"/>
      <c r="V1594" s="23"/>
      <c r="W1594" s="74"/>
    </row>
    <row r="1595" spans="1:23" x14ac:dyDescent="0.25">
      <c r="A1595" s="81">
        <v>45315</v>
      </c>
      <c r="B1595" s="6" t="s">
        <v>2710</v>
      </c>
      <c r="C1595" s="100" t="s">
        <v>5638</v>
      </c>
      <c r="D1595" s="21" t="s">
        <v>4555</v>
      </c>
      <c r="E1595" s="23" t="s">
        <v>878</v>
      </c>
      <c r="F1595" s="27" t="str">
        <f>IF(E1595="","",INDEX(DM_HANG_HOA!B:B,MATCH(E1595,DM_HANG_HOA!A:A,0)))</f>
        <v>Phụ kiện treo hộp 2-4 công tơ 1 pha, 1 công tơ 3 pha lên trụ</v>
      </c>
      <c r="G1595" s="26" t="s">
        <v>5245</v>
      </c>
      <c r="H1595" s="27" t="str">
        <f>IF(G1595="","",INDEX(DM_DOI_TUONG!C:C,MATCH(G1595,DM_DOI_TUONG!B:B,0)))</f>
        <v>Công Ty TNHH Sản Xuất Thương Mại  Điện Sài Gòn TTL</v>
      </c>
      <c r="I1595" s="69" t="str">
        <f>IFERROR(INDEX(DM_NGHIEP_VU!D:D,MATCH(J1595&amp;K1595,DM_NGHIEP_VU!G:G,0)),"")</f>
        <v>Xuất kho - xuất bán ghi nhận doanh thu</v>
      </c>
      <c r="J1595" s="29" t="s">
        <v>4492</v>
      </c>
      <c r="K1595" s="29" t="s">
        <v>4977</v>
      </c>
      <c r="L1595" s="26">
        <v>2</v>
      </c>
      <c r="M1595" s="26" t="s">
        <v>4547</v>
      </c>
      <c r="N1595" s="26">
        <v>24600</v>
      </c>
      <c r="O1595" s="7">
        <f t="shared" si="75"/>
        <v>49200</v>
      </c>
      <c r="P1595" s="52">
        <v>0.08</v>
      </c>
      <c r="Q1595" s="7">
        <f t="shared" si="76"/>
        <v>3936</v>
      </c>
      <c r="R1595" s="7">
        <f t="shared" si="77"/>
        <v>53136</v>
      </c>
      <c r="S1595" s="23" t="s">
        <v>4778</v>
      </c>
      <c r="T1595" s="23"/>
      <c r="U1595" s="23"/>
      <c r="V1595" s="23"/>
      <c r="W1595" s="74"/>
    </row>
    <row r="1596" spans="1:23" x14ac:dyDescent="0.25">
      <c r="A1596" s="81">
        <v>45315</v>
      </c>
      <c r="B1596" s="6" t="s">
        <v>2710</v>
      </c>
      <c r="C1596" s="100" t="s">
        <v>5638</v>
      </c>
      <c r="D1596" s="21" t="s">
        <v>4555</v>
      </c>
      <c r="E1596" s="23" t="s">
        <v>3280</v>
      </c>
      <c r="F1596" s="27" t="str">
        <f>IF(E1596="","",INDEX(DM_HANG_HOA!B:B,MATCH(E1596,DM_HANG_HOA!A:A,0)))</f>
        <v>Hộp 6 điện kế cơ, 1 pha - Compositer (boulon vis xi niken), 2 cửa thao tác</v>
      </c>
      <c r="G1596" s="26" t="s">
        <v>5245</v>
      </c>
      <c r="H1596" s="27" t="str">
        <f>IF(G1596="","",INDEX(DM_DOI_TUONG!C:C,MATCH(G1596,DM_DOI_TUONG!B:B,0)))</f>
        <v>Công Ty TNHH Sản Xuất Thương Mại  Điện Sài Gòn TTL</v>
      </c>
      <c r="I1596" s="69" t="str">
        <f>IFERROR(INDEX(DM_NGHIEP_VU!D:D,MATCH(J1596&amp;K1596,DM_NGHIEP_VU!G:G,0)),"")</f>
        <v>Xuất kho - xuất bán ghi nhận doanh thu</v>
      </c>
      <c r="J1596" s="29" t="s">
        <v>4492</v>
      </c>
      <c r="K1596" s="29" t="s">
        <v>4977</v>
      </c>
      <c r="L1596" s="26">
        <v>2</v>
      </c>
      <c r="M1596" s="26" t="s">
        <v>4547</v>
      </c>
      <c r="N1596" s="26">
        <v>596800</v>
      </c>
      <c r="O1596" s="7">
        <f t="shared" si="75"/>
        <v>1193600</v>
      </c>
      <c r="P1596" s="52">
        <v>0.08</v>
      </c>
      <c r="Q1596" s="7">
        <f t="shared" si="76"/>
        <v>95488</v>
      </c>
      <c r="R1596" s="7">
        <f t="shared" si="77"/>
        <v>1289088</v>
      </c>
      <c r="S1596" s="23" t="s">
        <v>4778</v>
      </c>
      <c r="T1596" s="23"/>
      <c r="U1596" s="23"/>
      <c r="V1596" s="23"/>
      <c r="W1596" s="74"/>
    </row>
    <row r="1597" spans="1:23" x14ac:dyDescent="0.25">
      <c r="A1597" s="81">
        <v>45315</v>
      </c>
      <c r="B1597" s="6" t="s">
        <v>2710</v>
      </c>
      <c r="C1597" s="100" t="s">
        <v>5638</v>
      </c>
      <c r="D1597" s="21" t="s">
        <v>4555</v>
      </c>
      <c r="E1597" s="23" t="s">
        <v>882</v>
      </c>
      <c r="F1597" s="27" t="str">
        <f>IF(E1597="","",INDEX(DM_HANG_HOA!B:B,MATCH(E1597,DM_HANG_HOA!A:A,0)))</f>
        <v>Phụ kiện treo hộp 6 công tơ 1 pha lên trụ</v>
      </c>
      <c r="G1597" s="26" t="s">
        <v>5245</v>
      </c>
      <c r="H1597" s="27" t="str">
        <f>IF(G1597="","",INDEX(DM_DOI_TUONG!C:C,MATCH(G1597,DM_DOI_TUONG!B:B,0)))</f>
        <v>Công Ty TNHH Sản Xuất Thương Mại  Điện Sài Gòn TTL</v>
      </c>
      <c r="I1597" s="69" t="str">
        <f>IFERROR(INDEX(DM_NGHIEP_VU!D:D,MATCH(J1597&amp;K1597,DM_NGHIEP_VU!G:G,0)),"")</f>
        <v>Xuất kho - xuất bán ghi nhận doanh thu</v>
      </c>
      <c r="J1597" s="29" t="s">
        <v>4492</v>
      </c>
      <c r="K1597" s="29" t="s">
        <v>4977</v>
      </c>
      <c r="L1597" s="26">
        <v>2</v>
      </c>
      <c r="M1597" s="26" t="s">
        <v>4547</v>
      </c>
      <c r="N1597" s="26">
        <v>25700</v>
      </c>
      <c r="O1597" s="7">
        <f t="shared" si="75"/>
        <v>51400</v>
      </c>
      <c r="P1597" s="52">
        <v>0.08</v>
      </c>
      <c r="Q1597" s="7">
        <f t="shared" si="76"/>
        <v>4112</v>
      </c>
      <c r="R1597" s="7">
        <f t="shared" si="77"/>
        <v>55512</v>
      </c>
      <c r="S1597" s="23" t="s">
        <v>4778</v>
      </c>
      <c r="T1597" s="23"/>
      <c r="U1597" s="23"/>
      <c r="V1597" s="23"/>
      <c r="W1597" s="74"/>
    </row>
    <row r="1598" spans="1:23" x14ac:dyDescent="0.25">
      <c r="A1598" s="81">
        <v>45315</v>
      </c>
      <c r="B1598" s="6" t="s">
        <v>2710</v>
      </c>
      <c r="C1598" s="100" t="s">
        <v>5638</v>
      </c>
      <c r="D1598" s="21" t="s">
        <v>4555</v>
      </c>
      <c r="E1598" s="23" t="s">
        <v>672</v>
      </c>
      <c r="F1598" s="27" t="str">
        <f>IF(E1598="","",INDEX(DM_HANG_HOA!B:B,MATCH(E1598,DM_HANG_HOA!A:A,0)))</f>
        <v>Ống nối MJPT 150 - 150</v>
      </c>
      <c r="G1598" s="26" t="s">
        <v>5245</v>
      </c>
      <c r="H1598" s="27" t="str">
        <f>IF(G1598="","",INDEX(DM_DOI_TUONG!C:C,MATCH(G1598,DM_DOI_TUONG!B:B,0)))</f>
        <v>Công Ty TNHH Sản Xuất Thương Mại  Điện Sài Gòn TTL</v>
      </c>
      <c r="I1598" s="69" t="str">
        <f>IFERROR(INDEX(DM_NGHIEP_VU!D:D,MATCH(J1598&amp;K1598,DM_NGHIEP_VU!G:G,0)),"")</f>
        <v>Xuất kho - xuất bán ghi nhận doanh thu</v>
      </c>
      <c r="J1598" s="29" t="s">
        <v>4492</v>
      </c>
      <c r="K1598" s="29" t="s">
        <v>4977</v>
      </c>
      <c r="L1598" s="26">
        <v>120</v>
      </c>
      <c r="M1598" s="26" t="s">
        <v>4547</v>
      </c>
      <c r="N1598" s="26">
        <v>28400</v>
      </c>
      <c r="O1598" s="7">
        <f t="shared" si="75"/>
        <v>3408000</v>
      </c>
      <c r="P1598" s="52">
        <v>0.08</v>
      </c>
      <c r="Q1598" s="7">
        <f t="shared" si="76"/>
        <v>272640</v>
      </c>
      <c r="R1598" s="7">
        <f t="shared" si="77"/>
        <v>3680640</v>
      </c>
      <c r="S1598" s="23" t="s">
        <v>4778</v>
      </c>
      <c r="T1598" s="23"/>
      <c r="U1598" s="23"/>
      <c r="V1598" s="23"/>
      <c r="W1598" s="74"/>
    </row>
    <row r="1599" spans="1:23" x14ac:dyDescent="0.25">
      <c r="A1599" s="81">
        <v>45315</v>
      </c>
      <c r="B1599" s="6" t="s">
        <v>2710</v>
      </c>
      <c r="C1599" s="100" t="s">
        <v>5639</v>
      </c>
      <c r="D1599" s="21" t="s">
        <v>4555</v>
      </c>
      <c r="E1599" s="23" t="s">
        <v>2527</v>
      </c>
      <c r="F1599" s="27" t="str">
        <f>IF(E1599="","",INDEX(DM_HANG_HOA!B:B,MATCH(E1599,DM_HANG_HOA!A:A,0)))</f>
        <v>Giáp níu dây bọc ACD2260-TP, dài 1100mm,  20,1 ÷ 23,5mm (50mm2)</v>
      </c>
      <c r="G1599" s="26" t="s">
        <v>5245</v>
      </c>
      <c r="H1599" s="27" t="str">
        <f>IF(G1599="","",INDEX(DM_DOI_TUONG!C:C,MATCH(G1599,DM_DOI_TUONG!B:B,0)))</f>
        <v>Công Ty TNHH Sản Xuất Thương Mại  Điện Sài Gòn TTL</v>
      </c>
      <c r="I1599" s="69" t="str">
        <f>IFERROR(INDEX(DM_NGHIEP_VU!D:D,MATCH(J1599&amp;K1599,DM_NGHIEP_VU!G:G,0)),"")</f>
        <v>Xuất kho - xuất bán ghi nhận doanh thu</v>
      </c>
      <c r="J1599" s="29" t="s">
        <v>4492</v>
      </c>
      <c r="K1599" s="29" t="s">
        <v>4977</v>
      </c>
      <c r="L1599" s="26">
        <v>18</v>
      </c>
      <c r="M1599" s="26" t="s">
        <v>4547</v>
      </c>
      <c r="N1599" s="26">
        <v>235200</v>
      </c>
      <c r="O1599" s="7">
        <f t="shared" si="75"/>
        <v>4233600</v>
      </c>
      <c r="P1599" s="52">
        <v>0.1</v>
      </c>
      <c r="Q1599" s="7">
        <f t="shared" si="76"/>
        <v>423360</v>
      </c>
      <c r="R1599" s="7">
        <f t="shared" si="77"/>
        <v>4656960</v>
      </c>
      <c r="S1599" s="23" t="s">
        <v>4779</v>
      </c>
      <c r="T1599" s="23"/>
      <c r="U1599" s="23"/>
      <c r="V1599" s="23"/>
      <c r="W1599" s="74"/>
    </row>
    <row r="1600" spans="1:23" x14ac:dyDescent="0.25">
      <c r="A1600" s="81">
        <v>45315</v>
      </c>
      <c r="B1600" s="6" t="s">
        <v>2710</v>
      </c>
      <c r="C1600" s="100" t="s">
        <v>5639</v>
      </c>
      <c r="D1600" s="21" t="s">
        <v>4555</v>
      </c>
      <c r="E1600" s="23" t="s">
        <v>2530</v>
      </c>
      <c r="F1600" s="27" t="str">
        <f>IF(E1600="","",INDEX(DM_HANG_HOA!B:B,MATCH(E1600,DM_HANG_HOA!A:A,0)))</f>
        <v>Giáp níu dây bọc ACD2720-TP, dài 1240mm, 26,1 ÷ 28,9mm (120mm2)</v>
      </c>
      <c r="G1600" s="26" t="s">
        <v>5245</v>
      </c>
      <c r="H1600" s="27" t="str">
        <f>IF(G1600="","",INDEX(DM_DOI_TUONG!C:C,MATCH(G1600,DM_DOI_TUONG!B:B,0)))</f>
        <v>Công Ty TNHH Sản Xuất Thương Mại  Điện Sài Gòn TTL</v>
      </c>
      <c r="I1600" s="69" t="str">
        <f>IFERROR(INDEX(DM_NGHIEP_VU!D:D,MATCH(J1600&amp;K1600,DM_NGHIEP_VU!G:G,0)),"")</f>
        <v>Xuất kho - xuất bán ghi nhận doanh thu</v>
      </c>
      <c r="J1600" s="29" t="s">
        <v>4492</v>
      </c>
      <c r="K1600" s="29" t="s">
        <v>4977</v>
      </c>
      <c r="L1600" s="26">
        <v>15</v>
      </c>
      <c r="M1600" s="26" t="s">
        <v>4547</v>
      </c>
      <c r="N1600" s="26">
        <v>328000</v>
      </c>
      <c r="O1600" s="7">
        <f t="shared" si="75"/>
        <v>4920000</v>
      </c>
      <c r="P1600" s="52">
        <v>0.1</v>
      </c>
      <c r="Q1600" s="7">
        <f t="shared" si="76"/>
        <v>492000</v>
      </c>
      <c r="R1600" s="7">
        <f t="shared" si="77"/>
        <v>5412000</v>
      </c>
      <c r="S1600" s="23" t="s">
        <v>4779</v>
      </c>
      <c r="T1600" s="23"/>
      <c r="U1600" s="23"/>
      <c r="V1600" s="23"/>
      <c r="W1600" s="74"/>
    </row>
    <row r="1601" spans="1:23" x14ac:dyDescent="0.25">
      <c r="A1601" s="81">
        <v>45315</v>
      </c>
      <c r="B1601" s="6" t="s">
        <v>2710</v>
      </c>
      <c r="C1601" s="100" t="s">
        <v>5639</v>
      </c>
      <c r="D1601" s="21" t="s">
        <v>4555</v>
      </c>
      <c r="E1601" s="23" t="s">
        <v>2533</v>
      </c>
      <c r="F1601" s="27" t="str">
        <f>IF(E1601="","",INDEX(DM_HANG_HOA!B:B,MATCH(E1601,DM_HANG_HOA!A:A,0)))</f>
        <v>Giáp níu dây bọc ACD3485-TP, dài 1390mm, 33,8 ÷ 37,5mm (240mm2)</v>
      </c>
      <c r="G1601" s="26" t="s">
        <v>5245</v>
      </c>
      <c r="H1601" s="27" t="str">
        <f>IF(G1601="","",INDEX(DM_DOI_TUONG!C:C,MATCH(G1601,DM_DOI_TUONG!B:B,0)))</f>
        <v>Công Ty TNHH Sản Xuất Thương Mại  Điện Sài Gòn TTL</v>
      </c>
      <c r="I1601" s="69" t="str">
        <f>IFERROR(INDEX(DM_NGHIEP_VU!D:D,MATCH(J1601&amp;K1601,DM_NGHIEP_VU!G:G,0)),"")</f>
        <v>Xuất kho - xuất bán ghi nhận doanh thu</v>
      </c>
      <c r="J1601" s="29" t="s">
        <v>4492</v>
      </c>
      <c r="K1601" s="29" t="s">
        <v>4977</v>
      </c>
      <c r="L1601" s="26">
        <v>9</v>
      </c>
      <c r="M1601" s="26" t="s">
        <v>4547</v>
      </c>
      <c r="N1601" s="26">
        <v>387000</v>
      </c>
      <c r="O1601" s="7">
        <f t="shared" si="75"/>
        <v>3483000</v>
      </c>
      <c r="P1601" s="52">
        <v>0.1</v>
      </c>
      <c r="Q1601" s="7">
        <f t="shared" si="76"/>
        <v>348300</v>
      </c>
      <c r="R1601" s="7">
        <f t="shared" si="77"/>
        <v>3831300</v>
      </c>
      <c r="S1601" s="23" t="s">
        <v>4779</v>
      </c>
      <c r="T1601" s="23"/>
      <c r="U1601" s="23"/>
      <c r="V1601" s="23"/>
      <c r="W1601" s="74"/>
    </row>
    <row r="1602" spans="1:23" x14ac:dyDescent="0.25">
      <c r="A1602" s="81">
        <v>45315</v>
      </c>
      <c r="B1602" s="6" t="s">
        <v>2710</v>
      </c>
      <c r="C1602" s="100" t="s">
        <v>5639</v>
      </c>
      <c r="D1602" s="21" t="s">
        <v>4555</v>
      </c>
      <c r="E1602" s="23" t="s">
        <v>1221</v>
      </c>
      <c r="F1602" s="27" t="str">
        <f>IF(E1602="","",INDEX(DM_HANG_HOA!B:B,MATCH(E1602,DM_HANG_HOA!A:A,0)))</f>
        <v>Nối ép đồng nhôm WR-419</v>
      </c>
      <c r="G1602" s="26" t="s">
        <v>5245</v>
      </c>
      <c r="H1602" s="27" t="str">
        <f>IF(G1602="","",INDEX(DM_DOI_TUONG!C:C,MATCH(G1602,DM_DOI_TUONG!B:B,0)))</f>
        <v>Công Ty TNHH Sản Xuất Thương Mại  Điện Sài Gòn TTL</v>
      </c>
      <c r="I1602" s="69" t="str">
        <f>IFERROR(INDEX(DM_NGHIEP_VU!D:D,MATCH(J1602&amp;K1602,DM_NGHIEP_VU!G:G,0)),"")</f>
        <v>Xuất kho - xuất bán ghi nhận doanh thu</v>
      </c>
      <c r="J1602" s="29" t="s">
        <v>4492</v>
      </c>
      <c r="K1602" s="29" t="s">
        <v>4977</v>
      </c>
      <c r="L1602" s="26">
        <v>10</v>
      </c>
      <c r="M1602" s="26" t="s">
        <v>4547</v>
      </c>
      <c r="N1602" s="26">
        <v>18400</v>
      </c>
      <c r="O1602" s="7">
        <f t="shared" si="75"/>
        <v>184000</v>
      </c>
      <c r="P1602" s="52">
        <v>0.1</v>
      </c>
      <c r="Q1602" s="7">
        <f t="shared" si="76"/>
        <v>18400</v>
      </c>
      <c r="R1602" s="7">
        <f t="shared" si="77"/>
        <v>202400</v>
      </c>
      <c r="S1602" s="23" t="s">
        <v>4779</v>
      </c>
      <c r="T1602" s="23"/>
      <c r="U1602" s="23"/>
      <c r="V1602" s="23"/>
      <c r="W1602" s="74"/>
    </row>
    <row r="1603" spans="1:23" x14ac:dyDescent="0.25">
      <c r="A1603" s="81">
        <v>45315</v>
      </c>
      <c r="B1603" s="6" t="s">
        <v>2710</v>
      </c>
      <c r="C1603" s="100" t="s">
        <v>5639</v>
      </c>
      <c r="D1603" s="21" t="s">
        <v>4555</v>
      </c>
      <c r="E1603" s="23" t="s">
        <v>1225</v>
      </c>
      <c r="F1603" s="27" t="str">
        <f>IF(E1603="","",INDEX(DM_HANG_HOA!B:B,MATCH(E1603,DM_HANG_HOA!A:A,0)))</f>
        <v>Nối ép đồng nhôm WR-835</v>
      </c>
      <c r="G1603" s="26" t="s">
        <v>5245</v>
      </c>
      <c r="H1603" s="27" t="str">
        <f>IF(G1603="","",INDEX(DM_DOI_TUONG!C:C,MATCH(G1603,DM_DOI_TUONG!B:B,0)))</f>
        <v>Công Ty TNHH Sản Xuất Thương Mại  Điện Sài Gòn TTL</v>
      </c>
      <c r="I1603" s="69" t="str">
        <f>IFERROR(INDEX(DM_NGHIEP_VU!D:D,MATCH(J1603&amp;K1603,DM_NGHIEP_VU!G:G,0)),"")</f>
        <v>Xuất kho - xuất bán ghi nhận doanh thu</v>
      </c>
      <c r="J1603" s="29" t="s">
        <v>4492</v>
      </c>
      <c r="K1603" s="29" t="s">
        <v>4977</v>
      </c>
      <c r="L1603" s="26">
        <v>12</v>
      </c>
      <c r="M1603" s="26" t="s">
        <v>4547</v>
      </c>
      <c r="N1603" s="26">
        <v>28000</v>
      </c>
      <c r="O1603" s="7">
        <f t="shared" si="75"/>
        <v>336000</v>
      </c>
      <c r="P1603" s="52">
        <v>0.1</v>
      </c>
      <c r="Q1603" s="7">
        <f t="shared" si="76"/>
        <v>33600</v>
      </c>
      <c r="R1603" s="7">
        <f t="shared" si="77"/>
        <v>369600</v>
      </c>
      <c r="S1603" s="23" t="s">
        <v>4779</v>
      </c>
      <c r="T1603" s="23"/>
      <c r="U1603" s="23"/>
      <c r="V1603" s="23"/>
      <c r="W1603" s="74"/>
    </row>
    <row r="1604" spans="1:23" x14ac:dyDescent="0.25">
      <c r="A1604" s="81">
        <v>45315</v>
      </c>
      <c r="B1604" s="6" t="s">
        <v>2710</v>
      </c>
      <c r="C1604" s="100" t="s">
        <v>5639</v>
      </c>
      <c r="D1604" s="21" t="s">
        <v>4555</v>
      </c>
      <c r="E1604" s="23" t="s">
        <v>1223</v>
      </c>
      <c r="F1604" s="27" t="str">
        <f>IF(E1604="","",INDEX(DM_HANG_HOA!B:B,MATCH(E1604,DM_HANG_HOA!A:A,0)))</f>
        <v>Nối ép đồng nhôm WR-815</v>
      </c>
      <c r="G1604" s="26" t="s">
        <v>5245</v>
      </c>
      <c r="H1604" s="27" t="str">
        <f>IF(G1604="","",INDEX(DM_DOI_TUONG!C:C,MATCH(G1604,DM_DOI_TUONG!B:B,0)))</f>
        <v>Công Ty TNHH Sản Xuất Thương Mại  Điện Sài Gòn TTL</v>
      </c>
      <c r="I1604" s="69" t="str">
        <f>IFERROR(INDEX(DM_NGHIEP_VU!D:D,MATCH(J1604&amp;K1604,DM_NGHIEP_VU!G:G,0)),"")</f>
        <v>Xuất kho - xuất bán ghi nhận doanh thu</v>
      </c>
      <c r="J1604" s="29" t="s">
        <v>4492</v>
      </c>
      <c r="K1604" s="29" t="s">
        <v>4977</v>
      </c>
      <c r="L1604" s="26">
        <v>18</v>
      </c>
      <c r="M1604" s="26" t="s">
        <v>4547</v>
      </c>
      <c r="N1604" s="26">
        <v>27200</v>
      </c>
      <c r="O1604" s="7">
        <f t="shared" si="75"/>
        <v>489600</v>
      </c>
      <c r="P1604" s="52">
        <v>0.1</v>
      </c>
      <c r="Q1604" s="7">
        <f t="shared" si="76"/>
        <v>48960</v>
      </c>
      <c r="R1604" s="7">
        <f t="shared" si="77"/>
        <v>538560</v>
      </c>
      <c r="S1604" s="23" t="s">
        <v>4779</v>
      </c>
      <c r="T1604" s="23"/>
      <c r="U1604" s="23"/>
      <c r="V1604" s="23"/>
      <c r="W1604" s="74"/>
    </row>
    <row r="1605" spans="1:23" x14ac:dyDescent="0.25">
      <c r="A1605" s="81">
        <v>45315</v>
      </c>
      <c r="B1605" s="6" t="s">
        <v>2710</v>
      </c>
      <c r="C1605" s="100" t="s">
        <v>5639</v>
      </c>
      <c r="D1605" s="21" t="s">
        <v>4555</v>
      </c>
      <c r="E1605" s="23" t="s">
        <v>1229</v>
      </c>
      <c r="F1605" s="27" t="str">
        <f>IF(E1605="","",INDEX(DM_HANG_HOA!B:B,MATCH(E1605,DM_HANG_HOA!A:A,0)))</f>
        <v>Nối ép đồng nhôm WR-929</v>
      </c>
      <c r="G1605" s="26" t="s">
        <v>5245</v>
      </c>
      <c r="H1605" s="27" t="str">
        <f>IF(G1605="","",INDEX(DM_DOI_TUONG!C:C,MATCH(G1605,DM_DOI_TUONG!B:B,0)))</f>
        <v>Công Ty TNHH Sản Xuất Thương Mại  Điện Sài Gòn TTL</v>
      </c>
      <c r="I1605" s="69" t="str">
        <f>IFERROR(INDEX(DM_NGHIEP_VU!D:D,MATCH(J1605&amp;K1605,DM_NGHIEP_VU!G:G,0)),"")</f>
        <v>Xuất kho - xuất bán ghi nhận doanh thu</v>
      </c>
      <c r="J1605" s="29" t="s">
        <v>4492</v>
      </c>
      <c r="K1605" s="29" t="s">
        <v>4977</v>
      </c>
      <c r="L1605" s="26">
        <v>6</v>
      </c>
      <c r="M1605" s="26" t="s">
        <v>4547</v>
      </c>
      <c r="N1605" s="26">
        <v>44000</v>
      </c>
      <c r="O1605" s="7">
        <f t="shared" si="75"/>
        <v>264000</v>
      </c>
      <c r="P1605" s="52">
        <v>0.1</v>
      </c>
      <c r="Q1605" s="7">
        <f t="shared" si="76"/>
        <v>26400</v>
      </c>
      <c r="R1605" s="7">
        <f t="shared" si="77"/>
        <v>290400</v>
      </c>
      <c r="S1605" s="23" t="s">
        <v>4779</v>
      </c>
      <c r="T1605" s="23"/>
      <c r="U1605" s="23"/>
      <c r="V1605" s="23"/>
      <c r="W1605" s="74"/>
    </row>
    <row r="1606" spans="1:23" x14ac:dyDescent="0.25">
      <c r="A1606" s="81">
        <v>45315</v>
      </c>
      <c r="B1606" s="6" t="s">
        <v>2710</v>
      </c>
      <c r="C1606" s="100" t="s">
        <v>5640</v>
      </c>
      <c r="D1606" s="21" t="s">
        <v>4555</v>
      </c>
      <c r="E1606" s="23" t="s">
        <v>894</v>
      </c>
      <c r="F1606" s="27" t="str">
        <f>IF(E1606="","",INDEX(DM_HANG_HOA!B:B,MATCH(E1606,DM_HANG_HOA!A:A,0)))</f>
        <v>Khóa đai A200</v>
      </c>
      <c r="G1606" s="26" t="s">
        <v>5245</v>
      </c>
      <c r="H1606" s="27" t="str">
        <f>IF(G1606="","",INDEX(DM_DOI_TUONG!C:C,MATCH(G1606,DM_DOI_TUONG!B:B,0)))</f>
        <v>Công Ty TNHH Sản Xuất Thương Mại  Điện Sài Gòn TTL</v>
      </c>
      <c r="I1606" s="69" t="str">
        <f>IFERROR(INDEX(DM_NGHIEP_VU!D:D,MATCH(J1606&amp;K1606,DM_NGHIEP_VU!G:G,0)),"")</f>
        <v>Xuất kho - xuất bán ghi nhận doanh thu</v>
      </c>
      <c r="J1606" s="29" t="s">
        <v>4492</v>
      </c>
      <c r="K1606" s="29" t="s">
        <v>4977</v>
      </c>
      <c r="L1606" s="26">
        <v>1</v>
      </c>
      <c r="M1606" s="26" t="s">
        <v>4547</v>
      </c>
      <c r="N1606" s="26">
        <v>1400</v>
      </c>
      <c r="O1606" s="7">
        <f t="shared" si="75"/>
        <v>1400</v>
      </c>
      <c r="P1606" s="52">
        <v>0.1</v>
      </c>
      <c r="Q1606" s="7">
        <f t="shared" si="76"/>
        <v>140</v>
      </c>
      <c r="R1606" s="7">
        <f t="shared" si="77"/>
        <v>1540</v>
      </c>
      <c r="S1606" s="23" t="s">
        <v>4780</v>
      </c>
      <c r="T1606" s="23"/>
      <c r="U1606" s="23"/>
      <c r="V1606" s="23"/>
      <c r="W1606" s="74"/>
    </row>
    <row r="1607" spans="1:23" x14ac:dyDescent="0.25">
      <c r="A1607" s="81">
        <v>45315</v>
      </c>
      <c r="B1607" s="6" t="s">
        <v>2710</v>
      </c>
      <c r="C1607" s="100" t="s">
        <v>5640</v>
      </c>
      <c r="D1607" s="21" t="s">
        <v>4555</v>
      </c>
      <c r="E1607" s="23" t="s">
        <v>1215</v>
      </c>
      <c r="F1607" s="27" t="str">
        <f>IF(E1607="","",INDEX(DM_HANG_HOA!B:B,MATCH(E1607,DM_HANG_HOA!A:A,0)))</f>
        <v>Nối ép đồng nhôm WR-279</v>
      </c>
      <c r="G1607" s="26" t="s">
        <v>5245</v>
      </c>
      <c r="H1607" s="27" t="str">
        <f>IF(G1607="","",INDEX(DM_DOI_TUONG!C:C,MATCH(G1607,DM_DOI_TUONG!B:B,0)))</f>
        <v>Công Ty TNHH Sản Xuất Thương Mại  Điện Sài Gòn TTL</v>
      </c>
      <c r="I1607" s="69" t="str">
        <f>IFERROR(INDEX(DM_NGHIEP_VU!D:D,MATCH(J1607&amp;K1607,DM_NGHIEP_VU!G:G,0)),"")</f>
        <v>Xuất kho - xuất bán ghi nhận doanh thu</v>
      </c>
      <c r="J1607" s="29" t="s">
        <v>4492</v>
      </c>
      <c r="K1607" s="29" t="s">
        <v>4977</v>
      </c>
      <c r="L1607" s="26">
        <v>1</v>
      </c>
      <c r="M1607" s="26" t="s">
        <v>4547</v>
      </c>
      <c r="N1607" s="26">
        <v>13500</v>
      </c>
      <c r="O1607" s="7">
        <f t="shared" si="75"/>
        <v>13500</v>
      </c>
      <c r="P1607" s="52">
        <v>0.1</v>
      </c>
      <c r="Q1607" s="7">
        <f t="shared" si="76"/>
        <v>1350</v>
      </c>
      <c r="R1607" s="7">
        <f t="shared" si="77"/>
        <v>14850</v>
      </c>
      <c r="S1607" s="23" t="s">
        <v>4780</v>
      </c>
      <c r="T1607" s="23"/>
      <c r="U1607" s="23"/>
      <c r="V1607" s="23"/>
      <c r="W1607" s="74"/>
    </row>
    <row r="1608" spans="1:23" x14ac:dyDescent="0.25">
      <c r="A1608" s="81">
        <v>45315</v>
      </c>
      <c r="B1608" s="6" t="s">
        <v>2710</v>
      </c>
      <c r="C1608" s="100" t="s">
        <v>5640</v>
      </c>
      <c r="D1608" s="21" t="s">
        <v>4555</v>
      </c>
      <c r="E1608" s="23" t="s">
        <v>1221</v>
      </c>
      <c r="F1608" s="27" t="str">
        <f>IF(E1608="","",INDEX(DM_HANG_HOA!B:B,MATCH(E1608,DM_HANG_HOA!A:A,0)))</f>
        <v>Nối ép đồng nhôm WR-419</v>
      </c>
      <c r="G1608" s="26" t="s">
        <v>5245</v>
      </c>
      <c r="H1608" s="27" t="str">
        <f>IF(G1608="","",INDEX(DM_DOI_TUONG!C:C,MATCH(G1608,DM_DOI_TUONG!B:B,0)))</f>
        <v>Công Ty TNHH Sản Xuất Thương Mại  Điện Sài Gòn TTL</v>
      </c>
      <c r="I1608" s="69" t="str">
        <f>IFERROR(INDEX(DM_NGHIEP_VU!D:D,MATCH(J1608&amp;K1608,DM_NGHIEP_VU!G:G,0)),"")</f>
        <v>Xuất kho - xuất bán ghi nhận doanh thu</v>
      </c>
      <c r="J1608" s="29" t="s">
        <v>4492</v>
      </c>
      <c r="K1608" s="29" t="s">
        <v>4977</v>
      </c>
      <c r="L1608" s="26">
        <v>1</v>
      </c>
      <c r="M1608" s="26" t="s">
        <v>4547</v>
      </c>
      <c r="N1608" s="26">
        <v>18400</v>
      </c>
      <c r="O1608" s="7">
        <f t="shared" si="75"/>
        <v>18400</v>
      </c>
      <c r="P1608" s="52">
        <v>0.1</v>
      </c>
      <c r="Q1608" s="7">
        <f t="shared" si="76"/>
        <v>1840</v>
      </c>
      <c r="R1608" s="7">
        <f t="shared" si="77"/>
        <v>20240</v>
      </c>
      <c r="S1608" s="23" t="s">
        <v>4780</v>
      </c>
      <c r="T1608" s="23"/>
      <c r="U1608" s="23"/>
      <c r="V1608" s="23"/>
      <c r="W1608" s="74"/>
    </row>
    <row r="1609" spans="1:23" x14ac:dyDescent="0.25">
      <c r="A1609" s="81">
        <v>45315</v>
      </c>
      <c r="B1609" s="6" t="s">
        <v>2710</v>
      </c>
      <c r="C1609" s="100" t="s">
        <v>5641</v>
      </c>
      <c r="D1609" s="21" t="s">
        <v>4555</v>
      </c>
      <c r="E1609" s="23" t="s">
        <v>552</v>
      </c>
      <c r="F1609" s="27" t="str">
        <f>IF(E1609="","",INDEX(DM_HANG_HOA!B:B,MATCH(E1609,DM_HANG_HOA!A:A,0)))</f>
        <v>Nối bọc  IPC 35-95, Vỏ cách điện dầy 1-3mm,  16 - 35 / 16 - 95, 1 boulon M8 nhựa</v>
      </c>
      <c r="G1609" s="26" t="s">
        <v>5245</v>
      </c>
      <c r="H1609" s="27" t="str">
        <f>IF(G1609="","",INDEX(DM_DOI_TUONG!C:C,MATCH(G1609,DM_DOI_TUONG!B:B,0)))</f>
        <v>Công Ty TNHH Sản Xuất Thương Mại  Điện Sài Gòn TTL</v>
      </c>
      <c r="I1609" s="69" t="str">
        <f>IFERROR(INDEX(DM_NGHIEP_VU!D:D,MATCH(J1609&amp;K1609,DM_NGHIEP_VU!G:G,0)),"")</f>
        <v>Xuất kho - xuất bán ghi nhận doanh thu</v>
      </c>
      <c r="J1609" s="29" t="s">
        <v>4492</v>
      </c>
      <c r="K1609" s="29" t="s">
        <v>4977</v>
      </c>
      <c r="L1609" s="26">
        <v>1</v>
      </c>
      <c r="M1609" s="26" t="s">
        <v>4547</v>
      </c>
      <c r="N1609" s="26">
        <v>32600</v>
      </c>
      <c r="O1609" s="7">
        <f t="shared" si="75"/>
        <v>32600</v>
      </c>
      <c r="P1609" s="52">
        <v>0.08</v>
      </c>
      <c r="Q1609" s="7">
        <f t="shared" si="76"/>
        <v>2608</v>
      </c>
      <c r="R1609" s="7">
        <f t="shared" si="77"/>
        <v>35208</v>
      </c>
      <c r="S1609" s="23" t="s">
        <v>4781</v>
      </c>
      <c r="T1609" s="23"/>
      <c r="U1609" s="23"/>
      <c r="V1609" s="23"/>
      <c r="W1609" s="74"/>
    </row>
    <row r="1610" spans="1:23" x14ac:dyDescent="0.25">
      <c r="A1610" s="81">
        <v>45315</v>
      </c>
      <c r="B1610" s="6" t="s">
        <v>2710</v>
      </c>
      <c r="C1610" s="100" t="s">
        <v>5641</v>
      </c>
      <c r="D1610" s="21" t="s">
        <v>4555</v>
      </c>
      <c r="E1610" s="23" t="s">
        <v>554</v>
      </c>
      <c r="F1610" s="27" t="str">
        <f>IF(E1610="","",INDEX(DM_HANG_HOA!B:B,MATCH(E1610,DM_HANG_HOA!A:A,0)))</f>
        <v>Nối bọc  IPC 95-95, Vỏ cách điện dầy 1-3mm,  25 - 95 / 25 - 95, 2 boulon M8 nhựa</v>
      </c>
      <c r="G1610" s="26" t="s">
        <v>5245</v>
      </c>
      <c r="H1610" s="27" t="str">
        <f>IF(G1610="","",INDEX(DM_DOI_TUONG!C:C,MATCH(G1610,DM_DOI_TUONG!B:B,0)))</f>
        <v>Công Ty TNHH Sản Xuất Thương Mại  Điện Sài Gòn TTL</v>
      </c>
      <c r="I1610" s="69" t="str">
        <f>IFERROR(INDEX(DM_NGHIEP_VU!D:D,MATCH(J1610&amp;K1610,DM_NGHIEP_VU!G:G,0)),"")</f>
        <v>Xuất kho - xuất bán ghi nhận doanh thu</v>
      </c>
      <c r="J1610" s="29" t="s">
        <v>4492</v>
      </c>
      <c r="K1610" s="29" t="s">
        <v>4977</v>
      </c>
      <c r="L1610" s="26">
        <v>1</v>
      </c>
      <c r="M1610" s="26" t="s">
        <v>4547</v>
      </c>
      <c r="N1610" s="26">
        <v>60200</v>
      </c>
      <c r="O1610" s="7">
        <f t="shared" si="75"/>
        <v>60200</v>
      </c>
      <c r="P1610" s="52">
        <v>0.08</v>
      </c>
      <c r="Q1610" s="7">
        <f t="shared" si="76"/>
        <v>4816</v>
      </c>
      <c r="R1610" s="7">
        <f t="shared" si="77"/>
        <v>65016</v>
      </c>
      <c r="S1610" s="23" t="s">
        <v>4781</v>
      </c>
      <c r="T1610" s="23"/>
      <c r="U1610" s="23"/>
      <c r="V1610" s="23"/>
      <c r="W1610" s="74"/>
    </row>
    <row r="1611" spans="1:23" x14ac:dyDescent="0.25">
      <c r="A1611" s="81">
        <v>45316</v>
      </c>
      <c r="B1611" s="6" t="s">
        <v>2710</v>
      </c>
      <c r="C1611" s="100" t="s">
        <v>5642</v>
      </c>
      <c r="D1611" s="21" t="s">
        <v>4555</v>
      </c>
      <c r="E1611" s="23" t="s">
        <v>19</v>
      </c>
      <c r="F1611" s="27" t="str">
        <f>IF(E1611="","",INDEX(DM_HANG_HOA!B:B,MATCH(E1611,DM_HANG_HOA!A:A,0)))</f>
        <v>Fuselink 100K - Tuấn Ân</v>
      </c>
      <c r="G1611" s="26" t="s">
        <v>5245</v>
      </c>
      <c r="H1611" s="27" t="str">
        <f>IF(G1611="","",INDEX(DM_DOI_TUONG!C:C,MATCH(G1611,DM_DOI_TUONG!B:B,0)))</f>
        <v>Công Ty TNHH Sản Xuất Thương Mại  Điện Sài Gòn TTL</v>
      </c>
      <c r="I1611" s="69" t="str">
        <f>IFERROR(INDEX(DM_NGHIEP_VU!D:D,MATCH(J1611&amp;K1611,DM_NGHIEP_VU!G:G,0)),"")</f>
        <v>Xuất kho - xuất bán ghi nhận doanh thu</v>
      </c>
      <c r="J1611" s="29" t="s">
        <v>4492</v>
      </c>
      <c r="K1611" s="29" t="s">
        <v>4977</v>
      </c>
      <c r="L1611" s="26">
        <v>15</v>
      </c>
      <c r="M1611" s="26" t="s">
        <v>4547</v>
      </c>
      <c r="N1611" s="26">
        <v>120900</v>
      </c>
      <c r="O1611" s="7">
        <f t="shared" si="75"/>
        <v>1813500</v>
      </c>
      <c r="P1611" s="52">
        <v>0.08</v>
      </c>
      <c r="Q1611" s="7">
        <f t="shared" si="76"/>
        <v>145080</v>
      </c>
      <c r="R1611" s="7">
        <f t="shared" si="77"/>
        <v>1958580</v>
      </c>
      <c r="S1611" s="23" t="s">
        <v>4782</v>
      </c>
      <c r="T1611" s="23"/>
      <c r="U1611" s="23"/>
      <c r="V1611" s="23"/>
      <c r="W1611" s="74"/>
    </row>
    <row r="1612" spans="1:23" x14ac:dyDescent="0.25">
      <c r="A1612" s="81">
        <v>45316</v>
      </c>
      <c r="B1612" s="6" t="s">
        <v>2710</v>
      </c>
      <c r="C1612" s="100" t="s">
        <v>5642</v>
      </c>
      <c r="D1612" s="21" t="s">
        <v>4555</v>
      </c>
      <c r="E1612" s="23" t="s">
        <v>7</v>
      </c>
      <c r="F1612" s="27" t="str">
        <f>IF(E1612="","",INDEX(DM_HANG_HOA!B:B,MATCH(E1612,DM_HANG_HOA!A:A,0)))</f>
        <v>Fuselink 8K - Tuấn Ân</v>
      </c>
      <c r="G1612" s="26" t="s">
        <v>5245</v>
      </c>
      <c r="H1612" s="27" t="str">
        <f>IF(G1612="","",INDEX(DM_DOI_TUONG!C:C,MATCH(G1612,DM_DOI_TUONG!B:B,0)))</f>
        <v>Công Ty TNHH Sản Xuất Thương Mại  Điện Sài Gòn TTL</v>
      </c>
      <c r="I1612" s="69" t="str">
        <f>IFERROR(INDEX(DM_NGHIEP_VU!D:D,MATCH(J1612&amp;K1612,DM_NGHIEP_VU!G:G,0)),"")</f>
        <v>Xuất kho - xuất bán ghi nhận doanh thu</v>
      </c>
      <c r="J1612" s="29" t="s">
        <v>4492</v>
      </c>
      <c r="K1612" s="29" t="s">
        <v>4977</v>
      </c>
      <c r="L1612" s="26">
        <v>20</v>
      </c>
      <c r="M1612" s="26" t="s">
        <v>4547</v>
      </c>
      <c r="N1612" s="26">
        <v>30100</v>
      </c>
      <c r="O1612" s="7">
        <f t="shared" si="75"/>
        <v>602000</v>
      </c>
      <c r="P1612" s="52">
        <v>0.08</v>
      </c>
      <c r="Q1612" s="7">
        <f t="shared" si="76"/>
        <v>48160</v>
      </c>
      <c r="R1612" s="7">
        <f t="shared" si="77"/>
        <v>650160</v>
      </c>
      <c r="S1612" s="23" t="s">
        <v>4782</v>
      </c>
      <c r="T1612" s="23"/>
      <c r="U1612" s="23"/>
      <c r="V1612" s="23"/>
      <c r="W1612" s="74"/>
    </row>
    <row r="1613" spans="1:23" x14ac:dyDescent="0.25">
      <c r="A1613" s="81">
        <v>45316</v>
      </c>
      <c r="B1613" s="6" t="s">
        <v>2710</v>
      </c>
      <c r="C1613" s="100" t="s">
        <v>5643</v>
      </c>
      <c r="D1613" s="21" t="s">
        <v>4555</v>
      </c>
      <c r="E1613" s="23" t="s">
        <v>1215</v>
      </c>
      <c r="F1613" s="27" t="str">
        <f>IF(E1613="","",INDEX(DM_HANG_HOA!B:B,MATCH(E1613,DM_HANG_HOA!A:A,0)))</f>
        <v>Nối ép đồng nhôm WR-279</v>
      </c>
      <c r="G1613" s="26" t="s">
        <v>5245</v>
      </c>
      <c r="H1613" s="27" t="str">
        <f>IF(G1613="","",INDEX(DM_DOI_TUONG!C:C,MATCH(G1613,DM_DOI_TUONG!B:B,0)))</f>
        <v>Công Ty TNHH Sản Xuất Thương Mại  Điện Sài Gòn TTL</v>
      </c>
      <c r="I1613" s="69" t="str">
        <f>IFERROR(INDEX(DM_NGHIEP_VU!D:D,MATCH(J1613&amp;K1613,DM_NGHIEP_VU!G:G,0)),"")</f>
        <v>Xuất kho - xuất bán ghi nhận doanh thu</v>
      </c>
      <c r="J1613" s="29" t="s">
        <v>4492</v>
      </c>
      <c r="K1613" s="29" t="s">
        <v>4977</v>
      </c>
      <c r="L1613" s="26">
        <v>24</v>
      </c>
      <c r="M1613" s="26" t="s">
        <v>4547</v>
      </c>
      <c r="N1613" s="26">
        <v>13500</v>
      </c>
      <c r="O1613" s="7">
        <f t="shared" si="75"/>
        <v>324000</v>
      </c>
      <c r="P1613" s="52">
        <v>0.1</v>
      </c>
      <c r="Q1613" s="7">
        <f t="shared" si="76"/>
        <v>32400</v>
      </c>
      <c r="R1613" s="7">
        <f t="shared" si="77"/>
        <v>356400</v>
      </c>
      <c r="S1613" s="23" t="s">
        <v>4783</v>
      </c>
      <c r="T1613" s="23"/>
      <c r="U1613" s="23"/>
      <c r="V1613" s="23"/>
      <c r="W1613" s="74"/>
    </row>
    <row r="1614" spans="1:23" x14ac:dyDescent="0.25">
      <c r="A1614" s="81">
        <v>45316</v>
      </c>
      <c r="B1614" s="6" t="s">
        <v>2710</v>
      </c>
      <c r="C1614" s="100" t="s">
        <v>5644</v>
      </c>
      <c r="D1614" s="21" t="s">
        <v>4555</v>
      </c>
      <c r="E1614" s="23" t="s">
        <v>894</v>
      </c>
      <c r="F1614" s="27" t="str">
        <f>IF(E1614="","",INDEX(DM_HANG_HOA!B:B,MATCH(E1614,DM_HANG_HOA!A:A,0)))</f>
        <v>Khóa đai A200</v>
      </c>
      <c r="G1614" s="26" t="s">
        <v>5280</v>
      </c>
      <c r="H1614" s="27" t="str">
        <f>IF(G1614="","",INDEX(DM_DOI_TUONG!C:C,MATCH(G1614,DM_DOI_TUONG!B:B,0)))</f>
        <v>Công Ty TNHH TM Dv Thiết Bị Điện Thiên Khánh</v>
      </c>
      <c r="I1614" s="69" t="str">
        <f>IFERROR(INDEX(DM_NGHIEP_VU!D:D,MATCH(J1614&amp;K1614,DM_NGHIEP_VU!G:G,0)),"")</f>
        <v>Xuất kho - xuất bán ghi nhận doanh thu</v>
      </c>
      <c r="J1614" s="29" t="s">
        <v>4492</v>
      </c>
      <c r="K1614" s="29" t="s">
        <v>4977</v>
      </c>
      <c r="L1614" s="26">
        <v>500</v>
      </c>
      <c r="M1614" s="26" t="s">
        <v>4547</v>
      </c>
      <c r="N1614" s="26">
        <v>1500</v>
      </c>
      <c r="O1614" s="7">
        <f t="shared" si="75"/>
        <v>750000</v>
      </c>
      <c r="P1614" s="52">
        <v>0.1</v>
      </c>
      <c r="Q1614" s="7">
        <f t="shared" si="76"/>
        <v>75000</v>
      </c>
      <c r="R1614" s="7">
        <f t="shared" si="77"/>
        <v>825000</v>
      </c>
      <c r="S1614" s="23" t="s">
        <v>4784</v>
      </c>
      <c r="T1614" s="23"/>
      <c r="U1614" s="23"/>
      <c r="V1614" s="23"/>
      <c r="W1614" s="74"/>
    </row>
    <row r="1615" spans="1:23" x14ac:dyDescent="0.25">
      <c r="A1615" s="81">
        <v>45316</v>
      </c>
      <c r="B1615" s="6" t="s">
        <v>2710</v>
      </c>
      <c r="C1615" s="100" t="s">
        <v>5645</v>
      </c>
      <c r="D1615" s="21" t="s">
        <v>4555</v>
      </c>
      <c r="E1615" s="23" t="s">
        <v>72</v>
      </c>
      <c r="F1615" s="27" t="str">
        <f>IF(E1615="","",INDEX(DM_HANG_HOA!B:B,MATCH(E1615,DM_HANG_HOA!A:A,0)))</f>
        <v>FCO 100A - 27KV - 150KV BIL - Polymer (không bass)</v>
      </c>
      <c r="G1615" s="26" t="s">
        <v>5263</v>
      </c>
      <c r="H1615" s="27" t="str">
        <f>IF(G1615="","",INDEX(DM_DOI_TUONG!C:C,MATCH(G1615,DM_DOI_TUONG!B:B,0)))</f>
        <v>Công Ty TNHH TM XD Điện Đại Quang Phát</v>
      </c>
      <c r="I1615" s="69" t="str">
        <f>IFERROR(INDEX(DM_NGHIEP_VU!D:D,MATCH(J1615&amp;K1615,DM_NGHIEP_VU!G:G,0)),"")</f>
        <v>Xuất kho - xuất bán ghi nhận doanh thu</v>
      </c>
      <c r="J1615" s="29" t="s">
        <v>4492</v>
      </c>
      <c r="K1615" s="29" t="s">
        <v>4977</v>
      </c>
      <c r="L1615" s="26">
        <v>3</v>
      </c>
      <c r="M1615" s="26" t="s">
        <v>4547</v>
      </c>
      <c r="N1615" s="26">
        <v>1407800</v>
      </c>
      <c r="O1615" s="7">
        <f t="shared" si="75"/>
        <v>4223400</v>
      </c>
      <c r="P1615" s="52">
        <v>0.08</v>
      </c>
      <c r="Q1615" s="7">
        <f t="shared" si="76"/>
        <v>337872</v>
      </c>
      <c r="R1615" s="7">
        <f t="shared" si="77"/>
        <v>4561272</v>
      </c>
      <c r="S1615" s="23" t="s">
        <v>4785</v>
      </c>
      <c r="T1615" s="23"/>
      <c r="U1615" s="23"/>
      <c r="V1615" s="23"/>
      <c r="W1615" s="74"/>
    </row>
    <row r="1616" spans="1:23" x14ac:dyDescent="0.25">
      <c r="A1616" s="81">
        <v>45316</v>
      </c>
      <c r="B1616" s="6" t="s">
        <v>2710</v>
      </c>
      <c r="C1616" s="100" t="s">
        <v>5645</v>
      </c>
      <c r="D1616" s="21" t="s">
        <v>4555</v>
      </c>
      <c r="E1616" s="23" t="s">
        <v>78</v>
      </c>
      <c r="F1616" s="27" t="str">
        <f>IF(E1616="","",INDEX(DM_HANG_HOA!B:B,MATCH(E1616,DM_HANG_HOA!A:A,0)))</f>
        <v>Bass FCO</v>
      </c>
      <c r="G1616" s="26" t="s">
        <v>5263</v>
      </c>
      <c r="H1616" s="27" t="str">
        <f>IF(G1616="","",INDEX(DM_DOI_TUONG!C:C,MATCH(G1616,DM_DOI_TUONG!B:B,0)))</f>
        <v>Công Ty TNHH TM XD Điện Đại Quang Phát</v>
      </c>
      <c r="I1616" s="69" t="str">
        <f>IFERROR(INDEX(DM_NGHIEP_VU!D:D,MATCH(J1616&amp;K1616,DM_NGHIEP_VU!G:G,0)),"")</f>
        <v>Xuất kho - xuất bán ghi nhận doanh thu</v>
      </c>
      <c r="J1616" s="29" t="s">
        <v>4492</v>
      </c>
      <c r="K1616" s="29" t="s">
        <v>4977</v>
      </c>
      <c r="L1616" s="26">
        <v>3</v>
      </c>
      <c r="M1616" s="26" t="s">
        <v>4547</v>
      </c>
      <c r="N1616" s="26">
        <v>77400</v>
      </c>
      <c r="O1616" s="7">
        <f t="shared" si="75"/>
        <v>232200</v>
      </c>
      <c r="P1616" s="52">
        <v>0.08</v>
      </c>
      <c r="Q1616" s="7">
        <f t="shared" si="76"/>
        <v>18576</v>
      </c>
      <c r="R1616" s="7">
        <f t="shared" si="77"/>
        <v>250776</v>
      </c>
      <c r="S1616" s="23" t="s">
        <v>4785</v>
      </c>
      <c r="T1616" s="23"/>
      <c r="U1616" s="23"/>
      <c r="V1616" s="23"/>
      <c r="W1616" s="74"/>
    </row>
    <row r="1617" spans="1:23" x14ac:dyDescent="0.25">
      <c r="A1617" s="81">
        <v>45316</v>
      </c>
      <c r="B1617" s="6" t="s">
        <v>2710</v>
      </c>
      <c r="C1617" s="100" t="s">
        <v>5645</v>
      </c>
      <c r="D1617" s="21" t="s">
        <v>4555</v>
      </c>
      <c r="E1617" s="23" t="s">
        <v>96</v>
      </c>
      <c r="F1617" s="27" t="str">
        <f>IF(E1617="","",INDEX(DM_HANG_HOA!B:B,MATCH(E1617,DM_HANG_HOA!A:A,0)))</f>
        <v>LA 18KV - MCOV  15.3 - 10KA</v>
      </c>
      <c r="G1617" s="26" t="s">
        <v>5263</v>
      </c>
      <c r="H1617" s="27" t="str">
        <f>IF(G1617="","",INDEX(DM_DOI_TUONG!C:C,MATCH(G1617,DM_DOI_TUONG!B:B,0)))</f>
        <v>Công Ty TNHH TM XD Điện Đại Quang Phát</v>
      </c>
      <c r="I1617" s="69" t="str">
        <f>IFERROR(INDEX(DM_NGHIEP_VU!D:D,MATCH(J1617&amp;K1617,DM_NGHIEP_VU!G:G,0)),"")</f>
        <v>Xuất kho - xuất bán ghi nhận doanh thu</v>
      </c>
      <c r="J1617" s="29" t="s">
        <v>4492</v>
      </c>
      <c r="K1617" s="29" t="s">
        <v>4977</v>
      </c>
      <c r="L1617" s="26">
        <v>3</v>
      </c>
      <c r="M1617" s="26" t="s">
        <v>4547</v>
      </c>
      <c r="N1617" s="26">
        <v>1073300</v>
      </c>
      <c r="O1617" s="7">
        <f t="shared" si="75"/>
        <v>3219900</v>
      </c>
      <c r="P1617" s="52">
        <v>0.08</v>
      </c>
      <c r="Q1617" s="7">
        <f t="shared" si="76"/>
        <v>257592</v>
      </c>
      <c r="R1617" s="7">
        <f t="shared" si="77"/>
        <v>3477492</v>
      </c>
      <c r="S1617" s="23" t="s">
        <v>4785</v>
      </c>
      <c r="T1617" s="23"/>
      <c r="U1617" s="23"/>
      <c r="V1617" s="23"/>
      <c r="W1617" s="74"/>
    </row>
    <row r="1618" spans="1:23" x14ac:dyDescent="0.25">
      <c r="A1618" s="81">
        <v>45316</v>
      </c>
      <c r="B1618" s="6" t="s">
        <v>2710</v>
      </c>
      <c r="C1618" s="100" t="s">
        <v>5646</v>
      </c>
      <c r="D1618" s="21" t="s">
        <v>4555</v>
      </c>
      <c r="E1618" s="23" t="s">
        <v>131</v>
      </c>
      <c r="F1618" s="27" t="str">
        <f>IF(E1618="","",INDEX(DM_HANG_HOA!B:B,MATCH(E1618,DM_HANG_HOA!A:A,0)))</f>
        <v xml:space="preserve">DS 3P- 630A - 24Kv-150 KV BIL, OD, Polymer, 2 phương, lắp trên 1 trụ </v>
      </c>
      <c r="G1618" s="26" t="s">
        <v>5274</v>
      </c>
      <c r="H1618" s="27" t="str">
        <f>IF(G1618="","",INDEX(DM_DOI_TUONG!C:C,MATCH(G1618,DM_DOI_TUONG!B:B,0)))</f>
        <v>Khách xây lắp khu vực TP.HCM</v>
      </c>
      <c r="I1618" s="69" t="str">
        <f>IFERROR(INDEX(DM_NGHIEP_VU!D:D,MATCH(J1618&amp;K1618,DM_NGHIEP_VU!G:G,0)),"")</f>
        <v>Xuất kho - xuất bán ghi nhận doanh thu</v>
      </c>
      <c r="J1618" s="29" t="s">
        <v>4492</v>
      </c>
      <c r="K1618" s="29" t="s">
        <v>4977</v>
      </c>
      <c r="L1618" s="26">
        <v>4</v>
      </c>
      <c r="M1618" s="26" t="s">
        <v>4547</v>
      </c>
      <c r="N1618" s="26">
        <v>11233200</v>
      </c>
      <c r="O1618" s="7">
        <f t="shared" si="75"/>
        <v>44932800</v>
      </c>
      <c r="P1618" s="52">
        <v>0.08</v>
      </c>
      <c r="Q1618" s="7">
        <f t="shared" si="76"/>
        <v>3594624</v>
      </c>
      <c r="R1618" s="7">
        <f t="shared" si="77"/>
        <v>48527424</v>
      </c>
      <c r="S1618" s="23" t="s">
        <v>4786</v>
      </c>
      <c r="T1618" s="23"/>
      <c r="U1618" s="23"/>
      <c r="V1618" s="23"/>
      <c r="W1618" s="74"/>
    </row>
    <row r="1619" spans="1:23" x14ac:dyDescent="0.25">
      <c r="A1619" s="81">
        <v>45316</v>
      </c>
      <c r="B1619" s="6" t="s">
        <v>2710</v>
      </c>
      <c r="C1619" s="100" t="s">
        <v>5646</v>
      </c>
      <c r="D1619" s="21" t="s">
        <v>4555</v>
      </c>
      <c r="E1619" s="23" t="s">
        <v>145</v>
      </c>
      <c r="F1619" s="27" t="str">
        <f>IF(E1619="","",INDEX(DM_HANG_HOA!B:B,MATCH(E1619,DM_HANG_HOA!A:A,0)))</f>
        <v>Bộ sào thao tác  DS 24KV - 35KV ngoài trời, dài 8 mét (boulon nhúng kẽm)</v>
      </c>
      <c r="G1619" s="26" t="s">
        <v>5274</v>
      </c>
      <c r="H1619" s="27" t="str">
        <f>IF(G1619="","",INDEX(DM_DOI_TUONG!C:C,MATCH(G1619,DM_DOI_TUONG!B:B,0)))</f>
        <v>Khách xây lắp khu vực TP.HCM</v>
      </c>
      <c r="I1619" s="69" t="str">
        <f>IFERROR(INDEX(DM_NGHIEP_VU!D:D,MATCH(J1619&amp;K1619,DM_NGHIEP_VU!G:G,0)),"")</f>
        <v>Xuất kho - xuất bán ghi nhận doanh thu</v>
      </c>
      <c r="J1619" s="29" t="s">
        <v>4492</v>
      </c>
      <c r="K1619" s="29" t="s">
        <v>4977</v>
      </c>
      <c r="L1619" s="26">
        <v>4</v>
      </c>
      <c r="M1619" s="26" t="s">
        <v>4547</v>
      </c>
      <c r="N1619" s="26">
        <v>2136800</v>
      </c>
      <c r="O1619" s="7">
        <f t="shared" si="75"/>
        <v>8547200</v>
      </c>
      <c r="P1619" s="52">
        <v>0.08</v>
      </c>
      <c r="Q1619" s="7">
        <f t="shared" si="76"/>
        <v>683776</v>
      </c>
      <c r="R1619" s="7">
        <f t="shared" si="77"/>
        <v>9230976</v>
      </c>
      <c r="S1619" s="23" t="s">
        <v>4786</v>
      </c>
      <c r="T1619" s="23"/>
      <c r="U1619" s="23"/>
      <c r="V1619" s="23"/>
      <c r="W1619" s="74"/>
    </row>
    <row r="1620" spans="1:23" x14ac:dyDescent="0.25">
      <c r="A1620" s="81">
        <v>45316</v>
      </c>
      <c r="B1620" s="6" t="s">
        <v>2710</v>
      </c>
      <c r="C1620" s="100" t="s">
        <v>5647</v>
      </c>
      <c r="D1620" s="21" t="s">
        <v>4555</v>
      </c>
      <c r="E1620" s="23" t="s">
        <v>2566</v>
      </c>
      <c r="F1620" s="27" t="str">
        <f>IF(E1620="","",INDEX(DM_HANG_HOA!B:B,MATCH(E1620,DM_HANG_HOA!A:A,0)))</f>
        <v>Giáp buộc cổ sứ đơn thẳng composite PST2206-F, đường kính cáp 31 ÷ 37,5mm (185-240mm2)</v>
      </c>
      <c r="G1620" s="26" t="s">
        <v>5268</v>
      </c>
      <c r="H1620" s="27" t="str">
        <f>IF(G1620="","",INDEX(DM_DOI_TUONG!C:C,MATCH(G1620,DM_DOI_TUONG!B:B,0)))</f>
        <v>Công Ty TNHH TM Sản Xuất ThiếT Bị Điện Anh Kha</v>
      </c>
      <c r="I1620" s="69" t="str">
        <f>IFERROR(INDEX(DM_NGHIEP_VU!D:D,MATCH(J1620&amp;K1620,DM_NGHIEP_VU!G:G,0)),"")</f>
        <v>Xuất kho - xuất bán ghi nhận doanh thu</v>
      </c>
      <c r="J1620" s="29" t="s">
        <v>4492</v>
      </c>
      <c r="K1620" s="29" t="s">
        <v>4977</v>
      </c>
      <c r="L1620" s="26">
        <v>9</v>
      </c>
      <c r="M1620" s="26" t="s">
        <v>4547</v>
      </c>
      <c r="N1620" s="26">
        <v>77800</v>
      </c>
      <c r="O1620" s="7">
        <f t="shared" si="75"/>
        <v>700200</v>
      </c>
      <c r="P1620" s="52">
        <v>0.08</v>
      </c>
      <c r="Q1620" s="7">
        <f t="shared" si="76"/>
        <v>56016</v>
      </c>
      <c r="R1620" s="7">
        <f t="shared" si="77"/>
        <v>756216</v>
      </c>
      <c r="S1620" s="23" t="s">
        <v>4787</v>
      </c>
      <c r="T1620" s="23"/>
      <c r="U1620" s="23"/>
      <c r="V1620" s="23"/>
      <c r="W1620" s="74"/>
    </row>
    <row r="1621" spans="1:23" x14ac:dyDescent="0.25">
      <c r="A1621" s="81">
        <v>45316</v>
      </c>
      <c r="B1621" s="6" t="s">
        <v>2710</v>
      </c>
      <c r="C1621" s="100" t="s">
        <v>5648</v>
      </c>
      <c r="D1621" s="21" t="s">
        <v>4555</v>
      </c>
      <c r="E1621" s="23" t="s">
        <v>72</v>
      </c>
      <c r="F1621" s="27" t="str">
        <f>IF(E1621="","",INDEX(DM_HANG_HOA!B:B,MATCH(E1621,DM_HANG_HOA!A:A,0)))</f>
        <v>FCO 100A - 27KV - 150KV BIL - Polymer (không bass)</v>
      </c>
      <c r="G1621" s="26" t="s">
        <v>5258</v>
      </c>
      <c r="H1621" s="27" t="str">
        <f>IF(G1621="","",INDEX(DM_DOI_TUONG!C:C,MATCH(G1621,DM_DOI_TUONG!B:B,0)))</f>
        <v>Công Ty TNHH Sản Xuất Và Thương Mại Tiến Trần</v>
      </c>
      <c r="I1621" s="69" t="str">
        <f>IFERROR(INDEX(DM_NGHIEP_VU!D:D,MATCH(J1621&amp;K1621,DM_NGHIEP_VU!G:G,0)),"")</f>
        <v>Xuất kho - xuất bán ghi nhận doanh thu</v>
      </c>
      <c r="J1621" s="29" t="s">
        <v>4492</v>
      </c>
      <c r="K1621" s="29" t="s">
        <v>4977</v>
      </c>
      <c r="L1621" s="26">
        <v>3</v>
      </c>
      <c r="M1621" s="26" t="s">
        <v>4547</v>
      </c>
      <c r="N1621" s="26">
        <v>1407800</v>
      </c>
      <c r="O1621" s="7">
        <f t="shared" si="75"/>
        <v>4223400</v>
      </c>
      <c r="P1621" s="52">
        <v>0.08</v>
      </c>
      <c r="Q1621" s="7">
        <f t="shared" si="76"/>
        <v>337872</v>
      </c>
      <c r="R1621" s="7">
        <f t="shared" si="77"/>
        <v>4561272</v>
      </c>
      <c r="S1621" s="23" t="s">
        <v>4788</v>
      </c>
      <c r="T1621" s="23"/>
      <c r="U1621" s="23"/>
      <c r="V1621" s="23"/>
      <c r="W1621" s="74"/>
    </row>
    <row r="1622" spans="1:23" x14ac:dyDescent="0.25">
      <c r="A1622" s="81">
        <v>45316</v>
      </c>
      <c r="B1622" s="6" t="s">
        <v>2710</v>
      </c>
      <c r="C1622" s="100" t="s">
        <v>5648</v>
      </c>
      <c r="D1622" s="21" t="s">
        <v>4555</v>
      </c>
      <c r="E1622" s="23" t="s">
        <v>78</v>
      </c>
      <c r="F1622" s="27" t="str">
        <f>IF(E1622="","",INDEX(DM_HANG_HOA!B:B,MATCH(E1622,DM_HANG_HOA!A:A,0)))</f>
        <v>Bass FCO</v>
      </c>
      <c r="G1622" s="26" t="s">
        <v>5258</v>
      </c>
      <c r="H1622" s="27" t="str">
        <f>IF(G1622="","",INDEX(DM_DOI_TUONG!C:C,MATCH(G1622,DM_DOI_TUONG!B:B,0)))</f>
        <v>Công Ty TNHH Sản Xuất Và Thương Mại Tiến Trần</v>
      </c>
      <c r="I1622" s="69" t="str">
        <f>IFERROR(INDEX(DM_NGHIEP_VU!D:D,MATCH(J1622&amp;K1622,DM_NGHIEP_VU!G:G,0)),"")</f>
        <v>Xuất kho - xuất bán ghi nhận doanh thu</v>
      </c>
      <c r="J1622" s="29" t="s">
        <v>4492</v>
      </c>
      <c r="K1622" s="29" t="s">
        <v>4977</v>
      </c>
      <c r="L1622" s="26">
        <v>3</v>
      </c>
      <c r="M1622" s="26" t="s">
        <v>4547</v>
      </c>
      <c r="N1622" s="26">
        <v>77400</v>
      </c>
      <c r="O1622" s="7">
        <f t="shared" si="75"/>
        <v>232200</v>
      </c>
      <c r="P1622" s="52">
        <v>0.08</v>
      </c>
      <c r="Q1622" s="7">
        <f t="shared" si="76"/>
        <v>18576</v>
      </c>
      <c r="R1622" s="7">
        <f t="shared" si="77"/>
        <v>250776</v>
      </c>
      <c r="S1622" s="23" t="s">
        <v>4788</v>
      </c>
      <c r="T1622" s="23"/>
      <c r="U1622" s="23"/>
      <c r="V1622" s="23"/>
      <c r="W1622" s="74"/>
    </row>
    <row r="1623" spans="1:23" x14ac:dyDescent="0.25">
      <c r="A1623" s="81">
        <v>45317</v>
      </c>
      <c r="B1623" s="6" t="s">
        <v>2710</v>
      </c>
      <c r="C1623" s="100" t="s">
        <v>5649</v>
      </c>
      <c r="D1623" s="21" t="s">
        <v>4555</v>
      </c>
      <c r="E1623" s="23" t="s">
        <v>110</v>
      </c>
      <c r="F1623" s="27" t="str">
        <f>IF(E1623="","",INDEX(DM_HANG_HOA!B:B,MATCH(E1623,DM_HANG_HOA!A:A,0)))</f>
        <v>DS 1 pha 630A - 24Kv-150 KV BIL, OD, polymer</v>
      </c>
      <c r="G1623" s="26" t="s">
        <v>5258</v>
      </c>
      <c r="H1623" s="27" t="str">
        <f>IF(G1623="","",INDEX(DM_DOI_TUONG!C:C,MATCH(G1623,DM_DOI_TUONG!B:B,0)))</f>
        <v>Công Ty TNHH Sản Xuất Và Thương Mại Tiến Trần</v>
      </c>
      <c r="I1623" s="69" t="str">
        <f>IFERROR(INDEX(DM_NGHIEP_VU!D:D,MATCH(J1623&amp;K1623,DM_NGHIEP_VU!G:G,0)),"")</f>
        <v>Xuất kho - xuất bán ghi nhận doanh thu</v>
      </c>
      <c r="J1623" s="29" t="s">
        <v>4492</v>
      </c>
      <c r="K1623" s="29" t="s">
        <v>4977</v>
      </c>
      <c r="L1623" s="26">
        <v>12</v>
      </c>
      <c r="M1623" s="26" t="s">
        <v>4547</v>
      </c>
      <c r="N1623" s="26">
        <v>2468300</v>
      </c>
      <c r="O1623" s="7">
        <f t="shared" si="75"/>
        <v>29619600</v>
      </c>
      <c r="P1623" s="52">
        <v>0.08</v>
      </c>
      <c r="Q1623" s="7">
        <f t="shared" si="76"/>
        <v>2369568</v>
      </c>
      <c r="R1623" s="7">
        <f t="shared" si="77"/>
        <v>31989168</v>
      </c>
      <c r="S1623" s="23" t="s">
        <v>4789</v>
      </c>
      <c r="T1623" s="23"/>
      <c r="U1623" s="23"/>
      <c r="V1623" s="23"/>
      <c r="W1623" s="74"/>
    </row>
    <row r="1624" spans="1:23" x14ac:dyDescent="0.25">
      <c r="A1624" s="81">
        <v>45317</v>
      </c>
      <c r="B1624" s="6" t="s">
        <v>2710</v>
      </c>
      <c r="C1624" s="100" t="s">
        <v>5649</v>
      </c>
      <c r="D1624" s="21" t="s">
        <v>4555</v>
      </c>
      <c r="E1624" s="23" t="s">
        <v>117</v>
      </c>
      <c r="F1624" s="27" t="str">
        <f>IF(E1624="","",INDEX(DM_HANG_HOA!B:B,MATCH(E1624,DM_HANG_HOA!A:A,0)))</f>
        <v>Phụ kiện lắp DS 1 pha 24Kv</v>
      </c>
      <c r="G1624" s="26" t="s">
        <v>5258</v>
      </c>
      <c r="H1624" s="27" t="str">
        <f>IF(G1624="","",INDEX(DM_DOI_TUONG!C:C,MATCH(G1624,DM_DOI_TUONG!B:B,0)))</f>
        <v>Công Ty TNHH Sản Xuất Và Thương Mại Tiến Trần</v>
      </c>
      <c r="I1624" s="69" t="str">
        <f>IFERROR(INDEX(DM_NGHIEP_VU!D:D,MATCH(J1624&amp;K1624,DM_NGHIEP_VU!G:G,0)),"")</f>
        <v>Xuất kho - xuất bán ghi nhận doanh thu</v>
      </c>
      <c r="J1624" s="29" t="s">
        <v>4492</v>
      </c>
      <c r="K1624" s="29" t="s">
        <v>4977</v>
      </c>
      <c r="L1624" s="26">
        <v>12</v>
      </c>
      <c r="M1624" s="26" t="s">
        <v>4547</v>
      </c>
      <c r="N1624" s="26">
        <v>115500</v>
      </c>
      <c r="O1624" s="7">
        <f t="shared" si="75"/>
        <v>1386000</v>
      </c>
      <c r="P1624" s="52">
        <v>0.08</v>
      </c>
      <c r="Q1624" s="7">
        <f t="shared" si="76"/>
        <v>110880</v>
      </c>
      <c r="R1624" s="7">
        <f t="shared" si="77"/>
        <v>1496880</v>
      </c>
      <c r="S1624" s="23" t="s">
        <v>4789</v>
      </c>
      <c r="T1624" s="23"/>
      <c r="U1624" s="23"/>
      <c r="V1624" s="23"/>
      <c r="W1624" s="74"/>
    </row>
    <row r="1625" spans="1:23" x14ac:dyDescent="0.25">
      <c r="A1625" s="81">
        <v>45317</v>
      </c>
      <c r="B1625" s="6" t="s">
        <v>2710</v>
      </c>
      <c r="C1625" s="100" t="s">
        <v>5650</v>
      </c>
      <c r="D1625" s="21" t="s">
        <v>4555</v>
      </c>
      <c r="E1625" s="23" t="s">
        <v>567</v>
      </c>
      <c r="F1625" s="27" t="str">
        <f>IF(E1625="","",INDEX(DM_HANG_HOA!B:B,MATCH(E1625,DM_HANG_HOA!A:A,0)))</f>
        <v>Nối bọc MV IPC 70-95,  Vỏ cách điện dầy 3-7mm, 35 - 70 / 35 - 95, 2 boulon M10 thép</v>
      </c>
      <c r="G1625" s="26" t="s">
        <v>5245</v>
      </c>
      <c r="H1625" s="27" t="str">
        <f>IF(G1625="","",INDEX(DM_DOI_TUONG!C:C,MATCH(G1625,DM_DOI_TUONG!B:B,0)))</f>
        <v>Công Ty TNHH Sản Xuất Thương Mại  Điện Sài Gòn TTL</v>
      </c>
      <c r="I1625" s="69" t="str">
        <f>IFERROR(INDEX(DM_NGHIEP_VU!D:D,MATCH(J1625&amp;K1625,DM_NGHIEP_VU!G:G,0)),"")</f>
        <v>Xuất kho - xuất bán ghi nhận doanh thu</v>
      </c>
      <c r="J1625" s="29" t="s">
        <v>4492</v>
      </c>
      <c r="K1625" s="29" t="s">
        <v>4977</v>
      </c>
      <c r="L1625" s="26">
        <v>1</v>
      </c>
      <c r="M1625" s="26" t="s">
        <v>4547</v>
      </c>
      <c r="N1625" s="26">
        <v>306500</v>
      </c>
      <c r="O1625" s="7">
        <f t="shared" si="75"/>
        <v>306500</v>
      </c>
      <c r="P1625" s="52">
        <v>0.08</v>
      </c>
      <c r="Q1625" s="7">
        <f t="shared" si="76"/>
        <v>24520</v>
      </c>
      <c r="R1625" s="7">
        <f t="shared" si="77"/>
        <v>331020</v>
      </c>
      <c r="S1625" s="23" t="s">
        <v>4790</v>
      </c>
      <c r="T1625" s="23"/>
      <c r="U1625" s="23"/>
      <c r="V1625" s="23"/>
      <c r="W1625" s="74"/>
    </row>
    <row r="1626" spans="1:23" x14ac:dyDescent="0.25">
      <c r="A1626" s="81">
        <v>45317</v>
      </c>
      <c r="B1626" s="6" t="s">
        <v>2710</v>
      </c>
      <c r="C1626" s="100" t="s">
        <v>5650</v>
      </c>
      <c r="D1626" s="21" t="s">
        <v>4555</v>
      </c>
      <c r="E1626" s="23" t="s">
        <v>96</v>
      </c>
      <c r="F1626" s="27" t="str">
        <f>IF(E1626="","",INDEX(DM_HANG_HOA!B:B,MATCH(E1626,DM_HANG_HOA!A:A,0)))</f>
        <v>LA 18KV - MCOV  15.3 - 10KA</v>
      </c>
      <c r="G1626" s="26" t="s">
        <v>5245</v>
      </c>
      <c r="H1626" s="27" t="str">
        <f>IF(G1626="","",INDEX(DM_DOI_TUONG!C:C,MATCH(G1626,DM_DOI_TUONG!B:B,0)))</f>
        <v>Công Ty TNHH Sản Xuất Thương Mại  Điện Sài Gòn TTL</v>
      </c>
      <c r="I1626" s="69" t="str">
        <f>IFERROR(INDEX(DM_NGHIEP_VU!D:D,MATCH(J1626&amp;K1626,DM_NGHIEP_VU!G:G,0)),"")</f>
        <v>Xuất kho - xuất bán ghi nhận doanh thu</v>
      </c>
      <c r="J1626" s="29" t="s">
        <v>4492</v>
      </c>
      <c r="K1626" s="29" t="s">
        <v>4977</v>
      </c>
      <c r="L1626" s="26">
        <v>3</v>
      </c>
      <c r="M1626" s="26" t="s">
        <v>4547</v>
      </c>
      <c r="N1626" s="26">
        <v>1000800</v>
      </c>
      <c r="O1626" s="7">
        <f t="shared" si="75"/>
        <v>3002400</v>
      </c>
      <c r="P1626" s="52">
        <v>0.08</v>
      </c>
      <c r="Q1626" s="7">
        <f t="shared" si="76"/>
        <v>240192</v>
      </c>
      <c r="R1626" s="7">
        <f t="shared" si="77"/>
        <v>3242592</v>
      </c>
      <c r="S1626" s="23" t="s">
        <v>4790</v>
      </c>
      <c r="T1626" s="23"/>
      <c r="U1626" s="23"/>
      <c r="V1626" s="23"/>
      <c r="W1626" s="74"/>
    </row>
    <row r="1627" spans="1:23" x14ac:dyDescent="0.25">
      <c r="A1627" s="81">
        <v>45317</v>
      </c>
      <c r="B1627" s="6" t="s">
        <v>2710</v>
      </c>
      <c r="C1627" s="100" t="s">
        <v>5650</v>
      </c>
      <c r="D1627" s="21" t="s">
        <v>4555</v>
      </c>
      <c r="E1627" s="23" t="s">
        <v>551</v>
      </c>
      <c r="F1627" s="27" t="str">
        <f>IF(E1627="","",INDEX(DM_HANG_HOA!B:B,MATCH(E1627,DM_HANG_HOA!A:A,0)))</f>
        <v>Nối bọc  IPC 16-95, Vỏ cách điện dầy 1-3mm,  4 - 16 / 16 - 95, 1 boulon M8 nhựa</v>
      </c>
      <c r="G1627" s="26" t="s">
        <v>5245</v>
      </c>
      <c r="H1627" s="27" t="str">
        <f>IF(G1627="","",INDEX(DM_DOI_TUONG!C:C,MATCH(G1627,DM_DOI_TUONG!B:B,0)))</f>
        <v>Công Ty TNHH Sản Xuất Thương Mại  Điện Sài Gòn TTL</v>
      </c>
      <c r="I1627" s="69" t="str">
        <f>IFERROR(INDEX(DM_NGHIEP_VU!D:D,MATCH(J1627&amp;K1627,DM_NGHIEP_VU!G:G,0)),"")</f>
        <v>Xuất kho - xuất bán ghi nhận doanh thu</v>
      </c>
      <c r="J1627" s="29" t="s">
        <v>4492</v>
      </c>
      <c r="K1627" s="29" t="s">
        <v>4977</v>
      </c>
      <c r="L1627" s="26">
        <v>25</v>
      </c>
      <c r="M1627" s="26" t="s">
        <v>4547</v>
      </c>
      <c r="N1627" s="26">
        <v>27900</v>
      </c>
      <c r="O1627" s="7">
        <f t="shared" si="75"/>
        <v>697500</v>
      </c>
      <c r="P1627" s="52">
        <v>0.08</v>
      </c>
      <c r="Q1627" s="7">
        <f t="shared" si="76"/>
        <v>55800</v>
      </c>
      <c r="R1627" s="7">
        <f t="shared" si="77"/>
        <v>753300</v>
      </c>
      <c r="S1627" s="23" t="s">
        <v>4790</v>
      </c>
      <c r="T1627" s="23"/>
      <c r="U1627" s="23"/>
      <c r="V1627" s="23"/>
      <c r="W1627" s="74"/>
    </row>
    <row r="1628" spans="1:23" x14ac:dyDescent="0.25">
      <c r="A1628" s="81">
        <v>45317</v>
      </c>
      <c r="B1628" s="6" t="s">
        <v>2710</v>
      </c>
      <c r="C1628" s="100" t="s">
        <v>5651</v>
      </c>
      <c r="D1628" s="21" t="s">
        <v>4555</v>
      </c>
      <c r="E1628" s="23" t="s">
        <v>604</v>
      </c>
      <c r="F1628" s="27" t="str">
        <f>IF(E1628="","",INDEX(DM_HANG_HOA!B:B,MATCH(E1628,DM_HANG_HOA!A:A,0)))</f>
        <v>Bar tiếp địa nhôm</v>
      </c>
      <c r="G1628" s="26" t="s">
        <v>5245</v>
      </c>
      <c r="H1628" s="27" t="str">
        <f>IF(G1628="","",INDEX(DM_DOI_TUONG!C:C,MATCH(G1628,DM_DOI_TUONG!B:B,0)))</f>
        <v>Công Ty TNHH Sản Xuất Thương Mại  Điện Sài Gòn TTL</v>
      </c>
      <c r="I1628" s="69" t="str">
        <f>IFERROR(INDEX(DM_NGHIEP_VU!D:D,MATCH(J1628&amp;K1628,DM_NGHIEP_VU!G:G,0)),"")</f>
        <v>Xuất kho - xuất bán ghi nhận doanh thu</v>
      </c>
      <c r="J1628" s="29" t="s">
        <v>4492</v>
      </c>
      <c r="K1628" s="29" t="s">
        <v>4977</v>
      </c>
      <c r="L1628" s="26">
        <v>6</v>
      </c>
      <c r="M1628" s="26" t="s">
        <v>4547</v>
      </c>
      <c r="N1628" s="26">
        <v>73700</v>
      </c>
      <c r="O1628" s="7">
        <f t="shared" si="75"/>
        <v>442200</v>
      </c>
      <c r="P1628" s="52">
        <v>0.1</v>
      </c>
      <c r="Q1628" s="7">
        <f t="shared" si="76"/>
        <v>44220</v>
      </c>
      <c r="R1628" s="7">
        <f t="shared" si="77"/>
        <v>486420</v>
      </c>
      <c r="S1628" s="23" t="s">
        <v>4791</v>
      </c>
      <c r="T1628" s="23"/>
      <c r="U1628" s="23"/>
      <c r="V1628" s="23"/>
      <c r="W1628" s="74"/>
    </row>
    <row r="1629" spans="1:23" x14ac:dyDescent="0.25">
      <c r="A1629" s="81">
        <v>45317</v>
      </c>
      <c r="B1629" s="6" t="s">
        <v>2710</v>
      </c>
      <c r="C1629" s="100" t="s">
        <v>5651</v>
      </c>
      <c r="D1629" s="21" t="s">
        <v>4555</v>
      </c>
      <c r="E1629" s="23" t="s">
        <v>1265</v>
      </c>
      <c r="F1629" s="27" t="str">
        <f>IF(E1629="","",INDEX(DM_HANG_HOA!B:B,MATCH(E1629,DM_HANG_HOA!A:A,0)))</f>
        <v>Kẹp AC 25 - 150 , 3 boulon</v>
      </c>
      <c r="G1629" s="26" t="s">
        <v>5245</v>
      </c>
      <c r="H1629" s="27" t="str">
        <f>IF(G1629="","",INDEX(DM_DOI_TUONG!C:C,MATCH(G1629,DM_DOI_TUONG!B:B,0)))</f>
        <v>Công Ty TNHH Sản Xuất Thương Mại  Điện Sài Gòn TTL</v>
      </c>
      <c r="I1629" s="69" t="str">
        <f>IFERROR(INDEX(DM_NGHIEP_VU!D:D,MATCH(J1629&amp;K1629,DM_NGHIEP_VU!G:G,0)),"")</f>
        <v>Xuất kho - xuất bán ghi nhận doanh thu</v>
      </c>
      <c r="J1629" s="29" t="s">
        <v>4492</v>
      </c>
      <c r="K1629" s="29" t="s">
        <v>4977</v>
      </c>
      <c r="L1629" s="26">
        <v>10</v>
      </c>
      <c r="M1629" s="26" t="s">
        <v>4547</v>
      </c>
      <c r="N1629" s="26">
        <v>35900</v>
      </c>
      <c r="O1629" s="7">
        <f t="shared" si="75"/>
        <v>359000</v>
      </c>
      <c r="P1629" s="52">
        <v>0.1</v>
      </c>
      <c r="Q1629" s="7">
        <f t="shared" si="76"/>
        <v>35900</v>
      </c>
      <c r="R1629" s="7">
        <f t="shared" si="77"/>
        <v>394900</v>
      </c>
      <c r="S1629" s="23" t="s">
        <v>4791</v>
      </c>
      <c r="T1629" s="23"/>
      <c r="U1629" s="23"/>
      <c r="V1629" s="23"/>
      <c r="W1629" s="74"/>
    </row>
    <row r="1630" spans="1:23" x14ac:dyDescent="0.25">
      <c r="A1630" s="81">
        <v>45317</v>
      </c>
      <c r="B1630" s="6" t="s">
        <v>2710</v>
      </c>
      <c r="C1630" s="100" t="s">
        <v>5651</v>
      </c>
      <c r="D1630" s="21" t="s">
        <v>4555</v>
      </c>
      <c r="E1630" s="23" t="s">
        <v>531</v>
      </c>
      <c r="F1630" s="27" t="str">
        <f>IF(E1630="","",INDEX(DM_HANG_HOA!B:B,MATCH(E1630,DM_HANG_HOA!A:A,0)))</f>
        <v>Kẹp ngừng  ABC 2 x (6 - 35)mm2</v>
      </c>
      <c r="G1630" s="26" t="s">
        <v>5245</v>
      </c>
      <c r="H1630" s="27" t="str">
        <f>IF(G1630="","",INDEX(DM_DOI_TUONG!C:C,MATCH(G1630,DM_DOI_TUONG!B:B,0)))</f>
        <v>Công Ty TNHH Sản Xuất Thương Mại  Điện Sài Gòn TTL</v>
      </c>
      <c r="I1630" s="69" t="str">
        <f>IFERROR(INDEX(DM_NGHIEP_VU!D:D,MATCH(J1630&amp;K1630,DM_NGHIEP_VU!G:G,0)),"")</f>
        <v>Xuất kho - xuất bán ghi nhận doanh thu</v>
      </c>
      <c r="J1630" s="29" t="s">
        <v>4492</v>
      </c>
      <c r="K1630" s="29" t="s">
        <v>4977</v>
      </c>
      <c r="L1630" s="26">
        <v>10</v>
      </c>
      <c r="M1630" s="26" t="s">
        <v>4547</v>
      </c>
      <c r="N1630" s="26">
        <v>10600</v>
      </c>
      <c r="O1630" s="7">
        <f t="shared" si="75"/>
        <v>106000</v>
      </c>
      <c r="P1630" s="52">
        <v>0.1</v>
      </c>
      <c r="Q1630" s="7">
        <f t="shared" si="76"/>
        <v>10600</v>
      </c>
      <c r="R1630" s="7">
        <f t="shared" si="77"/>
        <v>116600</v>
      </c>
      <c r="S1630" s="23" t="s">
        <v>4791</v>
      </c>
      <c r="T1630" s="23"/>
      <c r="U1630" s="23"/>
      <c r="V1630" s="23"/>
      <c r="W1630" s="74"/>
    </row>
    <row r="1631" spans="1:23" x14ac:dyDescent="0.25">
      <c r="A1631" s="81">
        <v>45317</v>
      </c>
      <c r="B1631" s="6" t="s">
        <v>2710</v>
      </c>
      <c r="C1631" s="100" t="s">
        <v>5651</v>
      </c>
      <c r="D1631" s="21" t="s">
        <v>4555</v>
      </c>
      <c r="E1631" s="23" t="s">
        <v>1382</v>
      </c>
      <c r="F1631" s="27" t="str">
        <f>IF(E1631="","",INDEX(DM_HANG_HOA!B:B,MATCH(E1631,DM_HANG_HOA!A:A,0)))</f>
        <v>Cosse ép Cu 95mm2-N dài 81mm chiều dài ép dây 42mm</v>
      </c>
      <c r="G1631" s="26" t="s">
        <v>5245</v>
      </c>
      <c r="H1631" s="27" t="str">
        <f>IF(G1631="","",INDEX(DM_DOI_TUONG!C:C,MATCH(G1631,DM_DOI_TUONG!B:B,0)))</f>
        <v>Công Ty TNHH Sản Xuất Thương Mại  Điện Sài Gòn TTL</v>
      </c>
      <c r="I1631" s="69" t="str">
        <f>IFERROR(INDEX(DM_NGHIEP_VU!D:D,MATCH(J1631&amp;K1631,DM_NGHIEP_VU!G:G,0)),"")</f>
        <v>Xuất kho - xuất bán ghi nhận doanh thu</v>
      </c>
      <c r="J1631" s="29" t="s">
        <v>4492</v>
      </c>
      <c r="K1631" s="29" t="s">
        <v>4977</v>
      </c>
      <c r="L1631" s="26">
        <v>20</v>
      </c>
      <c r="M1631" s="26" t="s">
        <v>4547</v>
      </c>
      <c r="N1631" s="26">
        <v>45800</v>
      </c>
      <c r="O1631" s="7">
        <f t="shared" si="75"/>
        <v>916000</v>
      </c>
      <c r="P1631" s="52">
        <v>0.1</v>
      </c>
      <c r="Q1631" s="7">
        <f t="shared" si="76"/>
        <v>91600</v>
      </c>
      <c r="R1631" s="7">
        <f t="shared" si="77"/>
        <v>1007600</v>
      </c>
      <c r="S1631" s="23" t="s">
        <v>4791</v>
      </c>
      <c r="T1631" s="23"/>
      <c r="U1631" s="23"/>
      <c r="V1631" s="23"/>
      <c r="W1631" s="74"/>
    </row>
    <row r="1632" spans="1:23" x14ac:dyDescent="0.25">
      <c r="A1632" s="81">
        <v>45317</v>
      </c>
      <c r="B1632" s="6" t="s">
        <v>2710</v>
      </c>
      <c r="C1632" s="100" t="s">
        <v>5651</v>
      </c>
      <c r="D1632" s="21" t="s">
        <v>4555</v>
      </c>
      <c r="E1632" s="23" t="s">
        <v>1330</v>
      </c>
      <c r="F1632" s="27" t="str">
        <f>IF(E1632="","",INDEX(DM_HANG_HOA!B:B,MATCH(E1632,DM_HANG_HOA!A:A,0)))</f>
        <v>Kẹp quai 2/0 boulon inox, trung thế</v>
      </c>
      <c r="G1632" s="26" t="s">
        <v>5245</v>
      </c>
      <c r="H1632" s="27" t="str">
        <f>IF(G1632="","",INDEX(DM_DOI_TUONG!C:C,MATCH(G1632,DM_DOI_TUONG!B:B,0)))</f>
        <v>Công Ty TNHH Sản Xuất Thương Mại  Điện Sài Gòn TTL</v>
      </c>
      <c r="I1632" s="69" t="str">
        <f>IFERROR(INDEX(DM_NGHIEP_VU!D:D,MATCH(J1632&amp;K1632,DM_NGHIEP_VU!G:G,0)),"")</f>
        <v>Xuất kho - xuất bán ghi nhận doanh thu</v>
      </c>
      <c r="J1632" s="29" t="s">
        <v>4492</v>
      </c>
      <c r="K1632" s="29" t="s">
        <v>4977</v>
      </c>
      <c r="L1632" s="26">
        <v>1</v>
      </c>
      <c r="M1632" s="26" t="s">
        <v>4547</v>
      </c>
      <c r="N1632" s="26">
        <v>166700</v>
      </c>
      <c r="O1632" s="7">
        <f t="shared" si="75"/>
        <v>166700</v>
      </c>
      <c r="P1632" s="52">
        <v>0.1</v>
      </c>
      <c r="Q1632" s="7">
        <f t="shared" si="76"/>
        <v>16670</v>
      </c>
      <c r="R1632" s="7">
        <f t="shared" si="77"/>
        <v>183370</v>
      </c>
      <c r="S1632" s="23" t="s">
        <v>4791</v>
      </c>
      <c r="T1632" s="23"/>
      <c r="U1632" s="23"/>
      <c r="V1632" s="23"/>
      <c r="W1632" s="74"/>
    </row>
    <row r="1633" spans="1:23" x14ac:dyDescent="0.25">
      <c r="A1633" s="81">
        <v>45317</v>
      </c>
      <c r="B1633" s="6" t="s">
        <v>2710</v>
      </c>
      <c r="C1633" s="100" t="s">
        <v>5651</v>
      </c>
      <c r="D1633" s="21" t="s">
        <v>4555</v>
      </c>
      <c r="E1633" s="23" t="s">
        <v>1344</v>
      </c>
      <c r="F1633" s="27" t="str">
        <f>IF(E1633="","",INDEX(DM_HANG_HOA!B:B,MATCH(E1633,DM_HANG_HOA!A:A,0)))</f>
        <v>Hotline 2/0</v>
      </c>
      <c r="G1633" s="26" t="s">
        <v>5245</v>
      </c>
      <c r="H1633" s="27" t="str">
        <f>IF(G1633="","",INDEX(DM_DOI_TUONG!C:C,MATCH(G1633,DM_DOI_TUONG!B:B,0)))</f>
        <v>Công Ty TNHH Sản Xuất Thương Mại  Điện Sài Gòn TTL</v>
      </c>
      <c r="I1633" s="69" t="str">
        <f>IFERROR(INDEX(DM_NGHIEP_VU!D:D,MATCH(J1633&amp;K1633,DM_NGHIEP_VU!G:G,0)),"")</f>
        <v>Xuất kho - xuất bán ghi nhận doanh thu</v>
      </c>
      <c r="J1633" s="29" t="s">
        <v>4492</v>
      </c>
      <c r="K1633" s="29" t="s">
        <v>4977</v>
      </c>
      <c r="L1633" s="26">
        <v>1</v>
      </c>
      <c r="M1633" s="26" t="s">
        <v>4547</v>
      </c>
      <c r="N1633" s="26">
        <v>115400</v>
      </c>
      <c r="O1633" s="7">
        <f t="shared" si="75"/>
        <v>115400</v>
      </c>
      <c r="P1633" s="52">
        <v>0.1</v>
      </c>
      <c r="Q1633" s="7">
        <f t="shared" si="76"/>
        <v>11540</v>
      </c>
      <c r="R1633" s="7">
        <f t="shared" si="77"/>
        <v>126940</v>
      </c>
      <c r="S1633" s="23" t="s">
        <v>4791</v>
      </c>
      <c r="T1633" s="23"/>
      <c r="U1633" s="23"/>
      <c r="V1633" s="23"/>
      <c r="W1633" s="74"/>
    </row>
    <row r="1634" spans="1:23" x14ac:dyDescent="0.25">
      <c r="A1634" s="81">
        <v>45317</v>
      </c>
      <c r="B1634" s="6" t="s">
        <v>2710</v>
      </c>
      <c r="C1634" s="100" t="s">
        <v>5651</v>
      </c>
      <c r="D1634" s="21" t="s">
        <v>4555</v>
      </c>
      <c r="E1634" s="23" t="s">
        <v>1215</v>
      </c>
      <c r="F1634" s="27" t="str">
        <f>IF(E1634="","",INDEX(DM_HANG_HOA!B:B,MATCH(E1634,DM_HANG_HOA!A:A,0)))</f>
        <v>Nối ép đồng nhôm WR-279</v>
      </c>
      <c r="G1634" s="26" t="s">
        <v>5245</v>
      </c>
      <c r="H1634" s="27" t="str">
        <f>IF(G1634="","",INDEX(DM_DOI_TUONG!C:C,MATCH(G1634,DM_DOI_TUONG!B:B,0)))</f>
        <v>Công Ty TNHH Sản Xuất Thương Mại  Điện Sài Gòn TTL</v>
      </c>
      <c r="I1634" s="69" t="str">
        <f>IFERROR(INDEX(DM_NGHIEP_VU!D:D,MATCH(J1634&amp;K1634,DM_NGHIEP_VU!G:G,0)),"")</f>
        <v>Xuất kho - xuất bán ghi nhận doanh thu</v>
      </c>
      <c r="J1634" s="29" t="s">
        <v>4492</v>
      </c>
      <c r="K1634" s="29" t="s">
        <v>4977</v>
      </c>
      <c r="L1634" s="26">
        <v>30</v>
      </c>
      <c r="M1634" s="26" t="s">
        <v>4547</v>
      </c>
      <c r="N1634" s="26">
        <v>13500</v>
      </c>
      <c r="O1634" s="7">
        <f t="shared" si="75"/>
        <v>405000</v>
      </c>
      <c r="P1634" s="52">
        <v>0.1</v>
      </c>
      <c r="Q1634" s="7">
        <f t="shared" si="76"/>
        <v>40500</v>
      </c>
      <c r="R1634" s="7">
        <f t="shared" si="77"/>
        <v>445500</v>
      </c>
      <c r="S1634" s="23" t="s">
        <v>4791</v>
      </c>
      <c r="T1634" s="23"/>
      <c r="U1634" s="23"/>
      <c r="V1634" s="23"/>
      <c r="W1634" s="74"/>
    </row>
    <row r="1635" spans="1:23" x14ac:dyDescent="0.25">
      <c r="A1635" s="81">
        <v>45317</v>
      </c>
      <c r="B1635" s="6" t="s">
        <v>2710</v>
      </c>
      <c r="C1635" s="100" t="s">
        <v>5651</v>
      </c>
      <c r="D1635" s="21" t="s">
        <v>4555</v>
      </c>
      <c r="E1635" s="23" t="s">
        <v>1221</v>
      </c>
      <c r="F1635" s="27" t="str">
        <f>IF(E1635="","",INDEX(DM_HANG_HOA!B:B,MATCH(E1635,DM_HANG_HOA!A:A,0)))</f>
        <v>Nối ép đồng nhôm WR-419</v>
      </c>
      <c r="G1635" s="26" t="s">
        <v>5245</v>
      </c>
      <c r="H1635" s="27" t="str">
        <f>IF(G1635="","",INDEX(DM_DOI_TUONG!C:C,MATCH(G1635,DM_DOI_TUONG!B:B,0)))</f>
        <v>Công Ty TNHH Sản Xuất Thương Mại  Điện Sài Gòn TTL</v>
      </c>
      <c r="I1635" s="69" t="str">
        <f>IFERROR(INDEX(DM_NGHIEP_VU!D:D,MATCH(J1635&amp;K1635,DM_NGHIEP_VU!G:G,0)),"")</f>
        <v>Xuất kho - xuất bán ghi nhận doanh thu</v>
      </c>
      <c r="J1635" s="29" t="s">
        <v>4492</v>
      </c>
      <c r="K1635" s="29" t="s">
        <v>4977</v>
      </c>
      <c r="L1635" s="26">
        <v>20</v>
      </c>
      <c r="M1635" s="26" t="s">
        <v>4547</v>
      </c>
      <c r="N1635" s="26">
        <v>18400</v>
      </c>
      <c r="O1635" s="7">
        <f t="shared" si="75"/>
        <v>368000</v>
      </c>
      <c r="P1635" s="52">
        <v>0.1</v>
      </c>
      <c r="Q1635" s="7">
        <f t="shared" si="76"/>
        <v>36800</v>
      </c>
      <c r="R1635" s="7">
        <f t="shared" si="77"/>
        <v>404800</v>
      </c>
      <c r="S1635" s="23" t="s">
        <v>4791</v>
      </c>
      <c r="T1635" s="23"/>
      <c r="U1635" s="23"/>
      <c r="V1635" s="23"/>
      <c r="W1635" s="74"/>
    </row>
    <row r="1636" spans="1:23" x14ac:dyDescent="0.25">
      <c r="A1636" s="81">
        <v>45317</v>
      </c>
      <c r="B1636" s="6" t="s">
        <v>2710</v>
      </c>
      <c r="C1636" s="100" t="s">
        <v>5651</v>
      </c>
      <c r="D1636" s="21" t="s">
        <v>4555</v>
      </c>
      <c r="E1636" s="23" t="s">
        <v>1432</v>
      </c>
      <c r="F1636" s="27" t="str">
        <f>IF(E1636="","",INDEX(DM_HANG_HOA!B:B,MATCH(E1636,DM_HANG_HOA!A:A,0)))</f>
        <v>Cosse ép Cu 95mm2-2N dài 126mm chiều dài ép dây 42mm</v>
      </c>
      <c r="G1636" s="26" t="s">
        <v>5245</v>
      </c>
      <c r="H1636" s="27" t="str">
        <f>IF(G1636="","",INDEX(DM_DOI_TUONG!C:C,MATCH(G1636,DM_DOI_TUONG!B:B,0)))</f>
        <v>Công Ty TNHH Sản Xuất Thương Mại  Điện Sài Gòn TTL</v>
      </c>
      <c r="I1636" s="69" t="str">
        <f>IFERROR(INDEX(DM_NGHIEP_VU!D:D,MATCH(J1636&amp;K1636,DM_NGHIEP_VU!G:G,0)),"")</f>
        <v>Xuất kho - xuất bán ghi nhận doanh thu</v>
      </c>
      <c r="J1636" s="29" t="s">
        <v>4492</v>
      </c>
      <c r="K1636" s="29" t="s">
        <v>4977</v>
      </c>
      <c r="L1636" s="26">
        <v>6</v>
      </c>
      <c r="M1636" s="26" t="s">
        <v>4547</v>
      </c>
      <c r="N1636" s="26">
        <v>66800</v>
      </c>
      <c r="O1636" s="7">
        <f t="shared" si="75"/>
        <v>400800</v>
      </c>
      <c r="P1636" s="52">
        <v>0.1</v>
      </c>
      <c r="Q1636" s="7">
        <f t="shared" si="76"/>
        <v>40080</v>
      </c>
      <c r="R1636" s="7">
        <f t="shared" si="77"/>
        <v>440880</v>
      </c>
      <c r="S1636" s="23" t="s">
        <v>4791</v>
      </c>
      <c r="T1636" s="23"/>
      <c r="U1636" s="23"/>
      <c r="V1636" s="23"/>
      <c r="W1636" s="74"/>
    </row>
    <row r="1637" spans="1:23" x14ac:dyDescent="0.25">
      <c r="A1637" s="81">
        <v>45317</v>
      </c>
      <c r="B1637" s="6" t="s">
        <v>2710</v>
      </c>
      <c r="C1637" s="100" t="s">
        <v>5652</v>
      </c>
      <c r="D1637" s="21" t="s">
        <v>4555</v>
      </c>
      <c r="E1637" s="23" t="s">
        <v>2595</v>
      </c>
      <c r="F1637" s="27" t="str">
        <f>IF(E1637="","",INDEX(DM_HANG_HOA!B:B,MATCH(E1637,DM_HANG_HOA!A:A,0)))</f>
        <v>Giáp buộc đầu sứ đơn composite PTT 1202SC-F, đường kính cáp 18.5 - 23.4mm (35-50mm2), bán dẫn</v>
      </c>
      <c r="G1637" s="26" t="s">
        <v>5268</v>
      </c>
      <c r="H1637" s="27" t="str">
        <f>IF(G1637="","",INDEX(DM_DOI_TUONG!C:C,MATCH(G1637,DM_DOI_TUONG!B:B,0)))</f>
        <v>Công Ty TNHH TM Sản Xuất ThiếT Bị Điện Anh Kha</v>
      </c>
      <c r="I1637" s="69" t="str">
        <f>IFERROR(INDEX(DM_NGHIEP_VU!D:D,MATCH(J1637&amp;K1637,DM_NGHIEP_VU!G:G,0)),"")</f>
        <v>Xuất kho - xuất bán ghi nhận doanh thu</v>
      </c>
      <c r="J1637" s="29" t="s">
        <v>4492</v>
      </c>
      <c r="K1637" s="29" t="s">
        <v>4977</v>
      </c>
      <c r="L1637" s="26">
        <v>15</v>
      </c>
      <c r="M1637" s="26" t="s">
        <v>4547</v>
      </c>
      <c r="N1637" s="26">
        <v>113800</v>
      </c>
      <c r="O1637" s="7">
        <f t="shared" ref="O1637:O1700" si="78">+L1637*N1637</f>
        <v>1707000</v>
      </c>
      <c r="P1637" s="52">
        <v>0.08</v>
      </c>
      <c r="Q1637" s="7">
        <f t="shared" ref="Q1637:Q1700" si="79">+O1637*P1637</f>
        <v>136560</v>
      </c>
      <c r="R1637" s="7">
        <f t="shared" ref="R1637:R1700" si="80">+O1637+Q1637</f>
        <v>1843560</v>
      </c>
      <c r="S1637" s="23" t="s">
        <v>4792</v>
      </c>
      <c r="T1637" s="23"/>
      <c r="U1637" s="23"/>
      <c r="V1637" s="23"/>
      <c r="W1637" s="74"/>
    </row>
    <row r="1638" spans="1:23" x14ac:dyDescent="0.25">
      <c r="A1638" s="81">
        <v>45317</v>
      </c>
      <c r="B1638" s="6" t="s">
        <v>2710</v>
      </c>
      <c r="C1638" s="100" t="s">
        <v>5653</v>
      </c>
      <c r="D1638" s="21" t="s">
        <v>4555</v>
      </c>
      <c r="E1638" s="23" t="s">
        <v>1306</v>
      </c>
      <c r="F1638" s="27" t="str">
        <f>IF(E1638="","",INDEX(DM_HANG_HOA!B:B,MATCH(E1638,DM_HANG_HOA!A:A,0)))</f>
        <v>Ống nối ON-AL 120mm2 dài 240mm</v>
      </c>
      <c r="G1638" s="26" t="s">
        <v>5249</v>
      </c>
      <c r="H1638" s="27" t="str">
        <f>IF(G1638="","",INDEX(DM_DOI_TUONG!C:C,MATCH(G1638,DM_DOI_TUONG!B:B,0)))</f>
        <v>Công Ty CP Điện Và Chiếu Sáng Phước Mỹ</v>
      </c>
      <c r="I1638" s="69" t="str">
        <f>IFERROR(INDEX(DM_NGHIEP_VU!D:D,MATCH(J1638&amp;K1638,DM_NGHIEP_VU!G:G,0)),"")</f>
        <v>Xuất kho - xuất bán ghi nhận doanh thu</v>
      </c>
      <c r="J1638" s="29" t="s">
        <v>4492</v>
      </c>
      <c r="K1638" s="29" t="s">
        <v>4977</v>
      </c>
      <c r="L1638" s="26">
        <v>20</v>
      </c>
      <c r="M1638" s="26" t="s">
        <v>4547</v>
      </c>
      <c r="N1638" s="26">
        <v>37600</v>
      </c>
      <c r="O1638" s="7">
        <f t="shared" si="78"/>
        <v>752000</v>
      </c>
      <c r="P1638" s="52">
        <v>0.1</v>
      </c>
      <c r="Q1638" s="7">
        <f t="shared" si="79"/>
        <v>75200</v>
      </c>
      <c r="R1638" s="7">
        <f t="shared" si="80"/>
        <v>827200</v>
      </c>
      <c r="S1638" s="23" t="s">
        <v>4793</v>
      </c>
      <c r="T1638" s="23"/>
      <c r="U1638" s="23"/>
      <c r="V1638" s="23"/>
      <c r="W1638" s="74"/>
    </row>
    <row r="1639" spans="1:23" x14ac:dyDescent="0.25">
      <c r="A1639" s="81">
        <v>45317</v>
      </c>
      <c r="B1639" s="6" t="s">
        <v>2710</v>
      </c>
      <c r="C1639" s="100" t="s">
        <v>5654</v>
      </c>
      <c r="D1639" s="21" t="s">
        <v>4555</v>
      </c>
      <c r="E1639" s="23" t="s">
        <v>195</v>
      </c>
      <c r="F1639" s="27" t="str">
        <f>IF(E1639="","",INDEX(DM_HANG_HOA!B:B,MATCH(E1639,DM_HANG_HOA!A:A,0)))</f>
        <v>Pin post/Line post 24Kv- 680, Polymer (không ty)</v>
      </c>
      <c r="G1639" s="26" t="s">
        <v>5245</v>
      </c>
      <c r="H1639" s="27" t="str">
        <f>IF(G1639="","",INDEX(DM_DOI_TUONG!C:C,MATCH(G1639,DM_DOI_TUONG!B:B,0)))</f>
        <v>Công Ty TNHH Sản Xuất Thương Mại  Điện Sài Gòn TTL</v>
      </c>
      <c r="I1639" s="69" t="str">
        <f>IFERROR(INDEX(DM_NGHIEP_VU!D:D,MATCH(J1639&amp;K1639,DM_NGHIEP_VU!G:G,0)),"")</f>
        <v>Xuất kho - xuất bán ghi nhận doanh thu</v>
      </c>
      <c r="J1639" s="29" t="s">
        <v>4492</v>
      </c>
      <c r="K1639" s="29" t="s">
        <v>4977</v>
      </c>
      <c r="L1639" s="26">
        <v>2</v>
      </c>
      <c r="M1639" s="26" t="s">
        <v>4547</v>
      </c>
      <c r="N1639" s="26">
        <v>257000</v>
      </c>
      <c r="O1639" s="7">
        <f t="shared" si="78"/>
        <v>514000</v>
      </c>
      <c r="P1639" s="52">
        <v>0.08</v>
      </c>
      <c r="Q1639" s="7">
        <f t="shared" si="79"/>
        <v>41120</v>
      </c>
      <c r="R1639" s="7">
        <f t="shared" si="80"/>
        <v>555120</v>
      </c>
      <c r="S1639" s="23" t="s">
        <v>4794</v>
      </c>
      <c r="T1639" s="23"/>
      <c r="U1639" s="23"/>
      <c r="V1639" s="23"/>
      <c r="W1639" s="74"/>
    </row>
    <row r="1640" spans="1:23" x14ac:dyDescent="0.25">
      <c r="A1640" s="81">
        <v>45317</v>
      </c>
      <c r="B1640" s="6" t="s">
        <v>2710</v>
      </c>
      <c r="C1640" s="100" t="s">
        <v>5654</v>
      </c>
      <c r="D1640" s="21" t="s">
        <v>4555</v>
      </c>
      <c r="E1640" s="23" t="s">
        <v>203</v>
      </c>
      <c r="F1640" s="27" t="str">
        <f>IF(E1640="","",INDEX(DM_HANG_HOA!B:B,MATCH(E1640,DM_HANG_HOA!A:A,0)))</f>
        <v>Ty Pin post/Line post 24Kv- 35Kv, M20 dài 180mm</v>
      </c>
      <c r="G1640" s="26" t="s">
        <v>5245</v>
      </c>
      <c r="H1640" s="27" t="str">
        <f>IF(G1640="","",INDEX(DM_DOI_TUONG!C:C,MATCH(G1640,DM_DOI_TUONG!B:B,0)))</f>
        <v>Công Ty TNHH Sản Xuất Thương Mại  Điện Sài Gòn TTL</v>
      </c>
      <c r="I1640" s="69" t="str">
        <f>IFERROR(INDEX(DM_NGHIEP_VU!D:D,MATCH(J1640&amp;K1640,DM_NGHIEP_VU!G:G,0)),"")</f>
        <v>Xuất kho - xuất bán ghi nhận doanh thu</v>
      </c>
      <c r="J1640" s="29" t="s">
        <v>4492</v>
      </c>
      <c r="K1640" s="29" t="s">
        <v>4977</v>
      </c>
      <c r="L1640" s="26">
        <v>2</v>
      </c>
      <c r="M1640" s="26" t="s">
        <v>4547</v>
      </c>
      <c r="N1640" s="26">
        <v>48300</v>
      </c>
      <c r="O1640" s="7">
        <f t="shared" si="78"/>
        <v>96600</v>
      </c>
      <c r="P1640" s="52">
        <v>0.08</v>
      </c>
      <c r="Q1640" s="7">
        <f t="shared" si="79"/>
        <v>7728</v>
      </c>
      <c r="R1640" s="7">
        <f t="shared" si="80"/>
        <v>104328</v>
      </c>
      <c r="S1640" s="23" t="s">
        <v>4794</v>
      </c>
      <c r="T1640" s="23"/>
      <c r="U1640" s="23"/>
      <c r="V1640" s="23"/>
      <c r="W1640" s="74"/>
    </row>
    <row r="1641" spans="1:23" x14ac:dyDescent="0.25">
      <c r="A1641" s="81">
        <v>45317</v>
      </c>
      <c r="B1641" s="6" t="s">
        <v>2710</v>
      </c>
      <c r="C1641" s="100" t="s">
        <v>5654</v>
      </c>
      <c r="D1641" s="21" t="s">
        <v>4555</v>
      </c>
      <c r="E1641" s="23" t="s">
        <v>72</v>
      </c>
      <c r="F1641" s="27" t="str">
        <f>IF(E1641="","",INDEX(DM_HANG_HOA!B:B,MATCH(E1641,DM_HANG_HOA!A:A,0)))</f>
        <v>FCO 100A - 27KV - 150KV BIL - Polymer (không bass)</v>
      </c>
      <c r="G1641" s="26" t="s">
        <v>5245</v>
      </c>
      <c r="H1641" s="27" t="str">
        <f>IF(G1641="","",INDEX(DM_DOI_TUONG!C:C,MATCH(G1641,DM_DOI_TUONG!B:B,0)))</f>
        <v>Công Ty TNHH Sản Xuất Thương Mại  Điện Sài Gòn TTL</v>
      </c>
      <c r="I1641" s="69" t="str">
        <f>IFERROR(INDEX(DM_NGHIEP_VU!D:D,MATCH(J1641&amp;K1641,DM_NGHIEP_VU!G:G,0)),"")</f>
        <v>Xuất kho - xuất bán ghi nhận doanh thu</v>
      </c>
      <c r="J1641" s="29" t="s">
        <v>4492</v>
      </c>
      <c r="K1641" s="29" t="s">
        <v>4977</v>
      </c>
      <c r="L1641" s="26">
        <v>4</v>
      </c>
      <c r="M1641" s="26" t="s">
        <v>4547</v>
      </c>
      <c r="N1641" s="26">
        <v>1312700</v>
      </c>
      <c r="O1641" s="7">
        <f t="shared" si="78"/>
        <v>5250800</v>
      </c>
      <c r="P1641" s="52">
        <v>0.08</v>
      </c>
      <c r="Q1641" s="7">
        <f t="shared" si="79"/>
        <v>420064</v>
      </c>
      <c r="R1641" s="7">
        <f t="shared" si="80"/>
        <v>5670864</v>
      </c>
      <c r="S1641" s="23" t="s">
        <v>4794</v>
      </c>
      <c r="T1641" s="23"/>
      <c r="U1641" s="23"/>
      <c r="V1641" s="23"/>
      <c r="W1641" s="74"/>
    </row>
    <row r="1642" spans="1:23" x14ac:dyDescent="0.25">
      <c r="A1642" s="81">
        <v>45317</v>
      </c>
      <c r="B1642" s="6" t="s">
        <v>2710</v>
      </c>
      <c r="C1642" s="100" t="s">
        <v>5654</v>
      </c>
      <c r="D1642" s="21" t="s">
        <v>4555</v>
      </c>
      <c r="E1642" s="23" t="s">
        <v>78</v>
      </c>
      <c r="F1642" s="27" t="str">
        <f>IF(E1642="","",INDEX(DM_HANG_HOA!B:B,MATCH(E1642,DM_HANG_HOA!A:A,0)))</f>
        <v>Bass FCO</v>
      </c>
      <c r="G1642" s="26" t="s">
        <v>5245</v>
      </c>
      <c r="H1642" s="27" t="str">
        <f>IF(G1642="","",INDEX(DM_DOI_TUONG!C:C,MATCH(G1642,DM_DOI_TUONG!B:B,0)))</f>
        <v>Công Ty TNHH Sản Xuất Thương Mại  Điện Sài Gòn TTL</v>
      </c>
      <c r="I1642" s="69" t="str">
        <f>IFERROR(INDEX(DM_NGHIEP_VU!D:D,MATCH(J1642&amp;K1642,DM_NGHIEP_VU!G:G,0)),"")</f>
        <v>Xuất kho - xuất bán ghi nhận doanh thu</v>
      </c>
      <c r="J1642" s="29" t="s">
        <v>4492</v>
      </c>
      <c r="K1642" s="29" t="s">
        <v>4977</v>
      </c>
      <c r="L1642" s="26">
        <v>4</v>
      </c>
      <c r="M1642" s="26" t="s">
        <v>4547</v>
      </c>
      <c r="N1642" s="26">
        <v>72200</v>
      </c>
      <c r="O1642" s="7">
        <f t="shared" si="78"/>
        <v>288800</v>
      </c>
      <c r="P1642" s="52">
        <v>0.08</v>
      </c>
      <c r="Q1642" s="7">
        <f t="shared" si="79"/>
        <v>23104</v>
      </c>
      <c r="R1642" s="7">
        <f t="shared" si="80"/>
        <v>311904</v>
      </c>
      <c r="S1642" s="23" t="s">
        <v>4794</v>
      </c>
      <c r="T1642" s="23"/>
      <c r="U1642" s="23"/>
      <c r="V1642" s="23"/>
      <c r="W1642" s="74"/>
    </row>
    <row r="1643" spans="1:23" x14ac:dyDescent="0.25">
      <c r="A1643" s="81">
        <v>45317</v>
      </c>
      <c r="B1643" s="6" t="s">
        <v>2710</v>
      </c>
      <c r="C1643" s="100" t="s">
        <v>5654</v>
      </c>
      <c r="D1643" s="21" t="s">
        <v>4555</v>
      </c>
      <c r="E1643" s="23" t="s">
        <v>76</v>
      </c>
      <c r="F1643" s="27" t="str">
        <f>IF(E1643="","",INDEX(DM_HANG_HOA!B:B,MATCH(E1643,DM_HANG_HOA!A:A,0)))</f>
        <v>LBFCO 100A - 27KV-150KV BIL - Polymer (không bass)</v>
      </c>
      <c r="G1643" s="26" t="s">
        <v>5245</v>
      </c>
      <c r="H1643" s="27" t="str">
        <f>IF(G1643="","",INDEX(DM_DOI_TUONG!C:C,MATCH(G1643,DM_DOI_TUONG!B:B,0)))</f>
        <v>Công Ty TNHH Sản Xuất Thương Mại  Điện Sài Gòn TTL</v>
      </c>
      <c r="I1643" s="69" t="str">
        <f>IFERROR(INDEX(DM_NGHIEP_VU!D:D,MATCH(J1643&amp;K1643,DM_NGHIEP_VU!G:G,0)),"")</f>
        <v>Xuất kho - xuất bán ghi nhận doanh thu</v>
      </c>
      <c r="J1643" s="29" t="s">
        <v>4492</v>
      </c>
      <c r="K1643" s="29" t="s">
        <v>4977</v>
      </c>
      <c r="L1643" s="26">
        <v>1</v>
      </c>
      <c r="M1643" s="26" t="s">
        <v>4547</v>
      </c>
      <c r="N1643" s="26">
        <v>1780200</v>
      </c>
      <c r="O1643" s="7">
        <f t="shared" si="78"/>
        <v>1780200</v>
      </c>
      <c r="P1643" s="52">
        <v>0.08</v>
      </c>
      <c r="Q1643" s="7">
        <f t="shared" si="79"/>
        <v>142416</v>
      </c>
      <c r="R1643" s="7">
        <f t="shared" si="80"/>
        <v>1922616</v>
      </c>
      <c r="S1643" s="23" t="s">
        <v>4794</v>
      </c>
      <c r="T1643" s="23"/>
      <c r="U1643" s="23"/>
      <c r="V1643" s="23"/>
      <c r="W1643" s="74"/>
    </row>
    <row r="1644" spans="1:23" x14ac:dyDescent="0.25">
      <c r="A1644" s="81">
        <v>45317</v>
      </c>
      <c r="B1644" s="6" t="s">
        <v>2710</v>
      </c>
      <c r="C1644" s="100" t="s">
        <v>5654</v>
      </c>
      <c r="D1644" s="21" t="s">
        <v>4555</v>
      </c>
      <c r="E1644" s="23" t="s">
        <v>78</v>
      </c>
      <c r="F1644" s="27" t="str">
        <f>IF(E1644="","",INDEX(DM_HANG_HOA!B:B,MATCH(E1644,DM_HANG_HOA!A:A,0)))</f>
        <v>Bass FCO</v>
      </c>
      <c r="G1644" s="26" t="s">
        <v>5245</v>
      </c>
      <c r="H1644" s="27" t="str">
        <f>IF(G1644="","",INDEX(DM_DOI_TUONG!C:C,MATCH(G1644,DM_DOI_TUONG!B:B,0)))</f>
        <v>Công Ty TNHH Sản Xuất Thương Mại  Điện Sài Gòn TTL</v>
      </c>
      <c r="I1644" s="69" t="str">
        <f>IFERROR(INDEX(DM_NGHIEP_VU!D:D,MATCH(J1644&amp;K1644,DM_NGHIEP_VU!G:G,0)),"")</f>
        <v>Xuất kho - xuất bán ghi nhận doanh thu</v>
      </c>
      <c r="J1644" s="29" t="s">
        <v>4492</v>
      </c>
      <c r="K1644" s="29" t="s">
        <v>4977</v>
      </c>
      <c r="L1644" s="26">
        <v>1</v>
      </c>
      <c r="M1644" s="26" t="s">
        <v>4547</v>
      </c>
      <c r="N1644" s="26">
        <v>72200</v>
      </c>
      <c r="O1644" s="7">
        <f t="shared" si="78"/>
        <v>72200</v>
      </c>
      <c r="P1644" s="52">
        <v>0.08</v>
      </c>
      <c r="Q1644" s="7">
        <f t="shared" si="79"/>
        <v>5776</v>
      </c>
      <c r="R1644" s="7">
        <f t="shared" si="80"/>
        <v>77976</v>
      </c>
      <c r="S1644" s="23" t="s">
        <v>4794</v>
      </c>
      <c r="T1644" s="23"/>
      <c r="U1644" s="23"/>
      <c r="V1644" s="23"/>
      <c r="W1644" s="74"/>
    </row>
    <row r="1645" spans="1:23" x14ac:dyDescent="0.25">
      <c r="A1645" s="81">
        <v>45317</v>
      </c>
      <c r="B1645" s="6" t="s">
        <v>2710</v>
      </c>
      <c r="C1645" s="100" t="s">
        <v>5654</v>
      </c>
      <c r="D1645" s="21" t="s">
        <v>4555</v>
      </c>
      <c r="E1645" s="23" t="s">
        <v>2595</v>
      </c>
      <c r="F1645" s="27" t="str">
        <f>IF(E1645="","",INDEX(DM_HANG_HOA!B:B,MATCH(E1645,DM_HANG_HOA!A:A,0)))</f>
        <v>Giáp buộc đầu sứ đơn composite PTT 1202SC-F, đường kính cáp 18.5 - 23.4mm (35-50mm2), bán dẫn</v>
      </c>
      <c r="G1645" s="26" t="s">
        <v>5245</v>
      </c>
      <c r="H1645" s="27" t="str">
        <f>IF(G1645="","",INDEX(DM_DOI_TUONG!C:C,MATCH(G1645,DM_DOI_TUONG!B:B,0)))</f>
        <v>Công Ty TNHH Sản Xuất Thương Mại  Điện Sài Gòn TTL</v>
      </c>
      <c r="I1645" s="69" t="str">
        <f>IFERROR(INDEX(DM_NGHIEP_VU!D:D,MATCH(J1645&amp;K1645,DM_NGHIEP_VU!G:G,0)),"")</f>
        <v>Xuất kho - xuất bán ghi nhận doanh thu</v>
      </c>
      <c r="J1645" s="29" t="s">
        <v>4492</v>
      </c>
      <c r="K1645" s="29" t="s">
        <v>4977</v>
      </c>
      <c r="L1645" s="26">
        <v>16</v>
      </c>
      <c r="M1645" s="26" t="s">
        <v>4547</v>
      </c>
      <c r="N1645" s="26">
        <v>106100</v>
      </c>
      <c r="O1645" s="7">
        <f t="shared" si="78"/>
        <v>1697600</v>
      </c>
      <c r="P1645" s="52">
        <v>0.08</v>
      </c>
      <c r="Q1645" s="7">
        <f t="shared" si="79"/>
        <v>135808</v>
      </c>
      <c r="R1645" s="7">
        <f t="shared" si="80"/>
        <v>1833408</v>
      </c>
      <c r="S1645" s="23" t="s">
        <v>4794</v>
      </c>
      <c r="T1645" s="23"/>
      <c r="U1645" s="23"/>
      <c r="V1645" s="23"/>
      <c r="W1645" s="74"/>
    </row>
    <row r="1646" spans="1:23" x14ac:dyDescent="0.25">
      <c r="A1646" s="81">
        <v>45317</v>
      </c>
      <c r="B1646" s="6" t="s">
        <v>2710</v>
      </c>
      <c r="C1646" s="100" t="s">
        <v>5654</v>
      </c>
      <c r="D1646" s="21" t="s">
        <v>4555</v>
      </c>
      <c r="E1646" s="23" t="s">
        <v>2049</v>
      </c>
      <c r="F1646" s="27" t="str">
        <f>IF(E1646="","",INDEX(DM_HANG_HOA!B:B,MATCH(E1646,DM_HANG_HOA!A:A,0)))</f>
        <v xml:space="preserve">Băng keo cách điện 9 mét </v>
      </c>
      <c r="G1646" s="26" t="s">
        <v>5245</v>
      </c>
      <c r="H1646" s="27" t="str">
        <f>IF(G1646="","",INDEX(DM_DOI_TUONG!C:C,MATCH(G1646,DM_DOI_TUONG!B:B,0)))</f>
        <v>Công Ty TNHH Sản Xuất Thương Mại  Điện Sài Gòn TTL</v>
      </c>
      <c r="I1646" s="69" t="str">
        <f>IFERROR(INDEX(DM_NGHIEP_VU!D:D,MATCH(J1646&amp;K1646,DM_NGHIEP_VU!G:G,0)),"")</f>
        <v>Xuất kho - xuất bán ghi nhận doanh thu</v>
      </c>
      <c r="J1646" s="29" t="s">
        <v>4492</v>
      </c>
      <c r="K1646" s="29" t="s">
        <v>4977</v>
      </c>
      <c r="L1646" s="26">
        <v>4</v>
      </c>
      <c r="M1646" s="26" t="s">
        <v>4547</v>
      </c>
      <c r="N1646" s="26">
        <v>162000</v>
      </c>
      <c r="O1646" s="7">
        <f t="shared" si="78"/>
        <v>648000</v>
      </c>
      <c r="P1646" s="52">
        <v>0.08</v>
      </c>
      <c r="Q1646" s="7">
        <f t="shared" si="79"/>
        <v>51840</v>
      </c>
      <c r="R1646" s="7">
        <f t="shared" si="80"/>
        <v>699840</v>
      </c>
      <c r="S1646" s="23" t="s">
        <v>4794</v>
      </c>
      <c r="T1646" s="23"/>
      <c r="U1646" s="23"/>
      <c r="V1646" s="23"/>
      <c r="W1646" s="74"/>
    </row>
    <row r="1647" spans="1:23" x14ac:dyDescent="0.25">
      <c r="A1647" s="81">
        <v>45317</v>
      </c>
      <c r="B1647" s="6" t="s">
        <v>2710</v>
      </c>
      <c r="C1647" s="100" t="s">
        <v>5655</v>
      </c>
      <c r="D1647" s="21" t="s">
        <v>4555</v>
      </c>
      <c r="E1647" s="23" t="s">
        <v>535</v>
      </c>
      <c r="F1647" s="27" t="str">
        <f>IF(E1647="","",INDEX(DM_HANG_HOA!B:B,MATCH(E1647,DM_HANG_HOA!A:A,0)))</f>
        <v>Kẹp ngừng ABC 4 x (50-95)mm2</v>
      </c>
      <c r="G1647" s="26" t="s">
        <v>5245</v>
      </c>
      <c r="H1647" s="27" t="str">
        <f>IF(G1647="","",INDEX(DM_DOI_TUONG!C:C,MATCH(G1647,DM_DOI_TUONG!B:B,0)))</f>
        <v>Công Ty TNHH Sản Xuất Thương Mại  Điện Sài Gòn TTL</v>
      </c>
      <c r="I1647" s="69" t="str">
        <f>IFERROR(INDEX(DM_NGHIEP_VU!D:D,MATCH(J1647&amp;K1647,DM_NGHIEP_VU!G:G,0)),"")</f>
        <v>Xuất kho - xuất bán ghi nhận doanh thu</v>
      </c>
      <c r="J1647" s="29" t="s">
        <v>4492</v>
      </c>
      <c r="K1647" s="29" t="s">
        <v>4977</v>
      </c>
      <c r="L1647" s="26">
        <v>195</v>
      </c>
      <c r="M1647" s="26" t="s">
        <v>4547</v>
      </c>
      <c r="N1647" s="26">
        <v>47600</v>
      </c>
      <c r="O1647" s="7">
        <f t="shared" si="78"/>
        <v>9282000</v>
      </c>
      <c r="P1647" s="52">
        <v>0.1</v>
      </c>
      <c r="Q1647" s="7">
        <f t="shared" si="79"/>
        <v>928200</v>
      </c>
      <c r="R1647" s="7">
        <f t="shared" si="80"/>
        <v>10210200</v>
      </c>
      <c r="S1647" s="23" t="s">
        <v>4795</v>
      </c>
      <c r="T1647" s="23"/>
      <c r="U1647" s="23"/>
      <c r="V1647" s="23"/>
      <c r="W1647" s="74"/>
    </row>
    <row r="1648" spans="1:23" x14ac:dyDescent="0.25">
      <c r="A1648" s="81">
        <v>45317</v>
      </c>
      <c r="B1648" s="6" t="s">
        <v>2710</v>
      </c>
      <c r="C1648" s="100" t="s">
        <v>5655</v>
      </c>
      <c r="D1648" s="21" t="s">
        <v>4555</v>
      </c>
      <c r="E1648" s="23" t="s">
        <v>1215</v>
      </c>
      <c r="F1648" s="27" t="str">
        <f>IF(E1648="","",INDEX(DM_HANG_HOA!B:B,MATCH(E1648,DM_HANG_HOA!A:A,0)))</f>
        <v>Nối ép đồng nhôm WR-279</v>
      </c>
      <c r="G1648" s="26" t="s">
        <v>5245</v>
      </c>
      <c r="H1648" s="27" t="str">
        <f>IF(G1648="","",INDEX(DM_DOI_TUONG!C:C,MATCH(G1648,DM_DOI_TUONG!B:B,0)))</f>
        <v>Công Ty TNHH Sản Xuất Thương Mại  Điện Sài Gòn TTL</v>
      </c>
      <c r="I1648" s="69" t="str">
        <f>IFERROR(INDEX(DM_NGHIEP_VU!D:D,MATCH(J1648&amp;K1648,DM_NGHIEP_VU!G:G,0)),"")</f>
        <v>Xuất kho - xuất bán ghi nhận doanh thu</v>
      </c>
      <c r="J1648" s="29" t="s">
        <v>4492</v>
      </c>
      <c r="K1648" s="29" t="s">
        <v>4977</v>
      </c>
      <c r="L1648" s="26">
        <v>55</v>
      </c>
      <c r="M1648" s="26" t="s">
        <v>4547</v>
      </c>
      <c r="N1648" s="26">
        <v>13500</v>
      </c>
      <c r="O1648" s="7">
        <f t="shared" si="78"/>
        <v>742500</v>
      </c>
      <c r="P1648" s="52">
        <v>0.1</v>
      </c>
      <c r="Q1648" s="7">
        <f t="shared" si="79"/>
        <v>74250</v>
      </c>
      <c r="R1648" s="7">
        <f t="shared" si="80"/>
        <v>816750</v>
      </c>
      <c r="S1648" s="23" t="s">
        <v>4795</v>
      </c>
      <c r="T1648" s="23"/>
      <c r="U1648" s="23"/>
      <c r="V1648" s="23"/>
      <c r="W1648" s="74"/>
    </row>
    <row r="1649" spans="1:23" x14ac:dyDescent="0.25">
      <c r="A1649" s="81">
        <v>45320</v>
      </c>
      <c r="B1649" s="6" t="s">
        <v>2710</v>
      </c>
      <c r="C1649" s="100" t="s">
        <v>5656</v>
      </c>
      <c r="D1649" s="21" t="s">
        <v>4555</v>
      </c>
      <c r="E1649" s="23" t="s">
        <v>14</v>
      </c>
      <c r="F1649" s="27" t="str">
        <f>IF(E1649="","",INDEX(DM_HANG_HOA!B:B,MATCH(E1649,DM_HANG_HOA!A:A,0)))</f>
        <v>Fuselink 40K - Tuấn Ân</v>
      </c>
      <c r="G1649" s="26" t="s">
        <v>5280</v>
      </c>
      <c r="H1649" s="27" t="str">
        <f>IF(G1649="","",INDEX(DM_DOI_TUONG!C:C,MATCH(G1649,DM_DOI_TUONG!B:B,0)))</f>
        <v>Công Ty TNHH TM Dv Thiết Bị Điện Thiên Khánh</v>
      </c>
      <c r="I1649" s="69" t="str">
        <f>IFERROR(INDEX(DM_NGHIEP_VU!D:D,MATCH(J1649&amp;K1649,DM_NGHIEP_VU!G:G,0)),"")</f>
        <v>Xuất kho - xuất bán ghi nhận doanh thu</v>
      </c>
      <c r="J1649" s="29" t="s">
        <v>4492</v>
      </c>
      <c r="K1649" s="29" t="s">
        <v>4977</v>
      </c>
      <c r="L1649" s="26">
        <v>3</v>
      </c>
      <c r="M1649" s="26" t="s">
        <v>4547</v>
      </c>
      <c r="N1649" s="26">
        <v>54200</v>
      </c>
      <c r="O1649" s="7">
        <f t="shared" si="78"/>
        <v>162600</v>
      </c>
      <c r="P1649" s="52">
        <v>0.08</v>
      </c>
      <c r="Q1649" s="7">
        <f t="shared" si="79"/>
        <v>13008</v>
      </c>
      <c r="R1649" s="7">
        <f t="shared" si="80"/>
        <v>175608</v>
      </c>
      <c r="S1649" s="23" t="s">
        <v>4796</v>
      </c>
      <c r="T1649" s="23"/>
      <c r="U1649" s="23"/>
      <c r="V1649" s="23"/>
      <c r="W1649" s="74"/>
    </row>
    <row r="1650" spans="1:23" x14ac:dyDescent="0.25">
      <c r="A1650" s="81">
        <v>45320</v>
      </c>
      <c r="B1650" s="6" t="s">
        <v>2710</v>
      </c>
      <c r="C1650" s="100" t="s">
        <v>5656</v>
      </c>
      <c r="D1650" s="21" t="s">
        <v>4555</v>
      </c>
      <c r="E1650" s="23" t="s">
        <v>16</v>
      </c>
      <c r="F1650" s="27" t="str">
        <f>IF(E1650="","",INDEX(DM_HANG_HOA!B:B,MATCH(E1650,DM_HANG_HOA!A:A,0)))</f>
        <v>Fuselink 50K - Tuấn Ân</v>
      </c>
      <c r="G1650" s="26" t="s">
        <v>5280</v>
      </c>
      <c r="H1650" s="27" t="str">
        <f>IF(G1650="","",INDEX(DM_DOI_TUONG!C:C,MATCH(G1650,DM_DOI_TUONG!B:B,0)))</f>
        <v>Công Ty TNHH TM Dv Thiết Bị Điện Thiên Khánh</v>
      </c>
      <c r="I1650" s="69" t="str">
        <f>IFERROR(INDEX(DM_NGHIEP_VU!D:D,MATCH(J1650&amp;K1650,DM_NGHIEP_VU!G:G,0)),"")</f>
        <v>Xuất kho - xuất bán ghi nhận doanh thu</v>
      </c>
      <c r="J1650" s="29" t="s">
        <v>4492</v>
      </c>
      <c r="K1650" s="29" t="s">
        <v>4977</v>
      </c>
      <c r="L1650" s="26">
        <v>3</v>
      </c>
      <c r="M1650" s="26" t="s">
        <v>4547</v>
      </c>
      <c r="N1650" s="26">
        <v>67800</v>
      </c>
      <c r="O1650" s="7">
        <f t="shared" si="78"/>
        <v>203400</v>
      </c>
      <c r="P1650" s="52">
        <v>0.08</v>
      </c>
      <c r="Q1650" s="7">
        <f t="shared" si="79"/>
        <v>16272</v>
      </c>
      <c r="R1650" s="7">
        <f t="shared" si="80"/>
        <v>219672</v>
      </c>
      <c r="S1650" s="23" t="s">
        <v>4796</v>
      </c>
      <c r="T1650" s="23"/>
      <c r="U1650" s="23"/>
      <c r="V1650" s="23"/>
      <c r="W1650" s="74"/>
    </row>
    <row r="1651" spans="1:23" x14ac:dyDescent="0.25">
      <c r="A1651" s="81">
        <v>45320</v>
      </c>
      <c r="B1651" s="6" t="s">
        <v>2710</v>
      </c>
      <c r="C1651" s="100" t="s">
        <v>5657</v>
      </c>
      <c r="D1651" s="21" t="s">
        <v>4555</v>
      </c>
      <c r="E1651" s="23" t="s">
        <v>1344</v>
      </c>
      <c r="F1651" s="27" t="str">
        <f>IF(E1651="","",INDEX(DM_HANG_HOA!B:B,MATCH(E1651,DM_HANG_HOA!A:A,0)))</f>
        <v>Hotline 2/0</v>
      </c>
      <c r="G1651" s="26" t="s">
        <v>5280</v>
      </c>
      <c r="H1651" s="27" t="str">
        <f>IF(G1651="","",INDEX(DM_DOI_TUONG!C:C,MATCH(G1651,DM_DOI_TUONG!B:B,0)))</f>
        <v>Công Ty TNHH TM Dv Thiết Bị Điện Thiên Khánh</v>
      </c>
      <c r="I1651" s="69" t="str">
        <f>IFERROR(INDEX(DM_NGHIEP_VU!D:D,MATCH(J1651&amp;K1651,DM_NGHIEP_VU!G:G,0)),"")</f>
        <v>Xuất kho - xuất bán ghi nhận doanh thu</v>
      </c>
      <c r="J1651" s="29" t="s">
        <v>4492</v>
      </c>
      <c r="K1651" s="29" t="s">
        <v>4977</v>
      </c>
      <c r="L1651" s="26">
        <v>37</v>
      </c>
      <c r="M1651" s="26" t="s">
        <v>4547</v>
      </c>
      <c r="N1651" s="26">
        <v>123700</v>
      </c>
      <c r="O1651" s="7">
        <f t="shared" si="78"/>
        <v>4576900</v>
      </c>
      <c r="P1651" s="52">
        <v>0.1</v>
      </c>
      <c r="Q1651" s="7">
        <f t="shared" si="79"/>
        <v>457690</v>
      </c>
      <c r="R1651" s="7">
        <f t="shared" si="80"/>
        <v>5034590</v>
      </c>
      <c r="S1651" s="23" t="s">
        <v>4797</v>
      </c>
      <c r="T1651" s="23"/>
      <c r="U1651" s="23"/>
      <c r="V1651" s="23"/>
      <c r="W1651" s="74"/>
    </row>
    <row r="1652" spans="1:23" x14ac:dyDescent="0.25">
      <c r="A1652" s="81">
        <v>45320</v>
      </c>
      <c r="B1652" s="6" t="s">
        <v>2710</v>
      </c>
      <c r="C1652" s="100" t="s">
        <v>5657</v>
      </c>
      <c r="D1652" s="21" t="s">
        <v>4555</v>
      </c>
      <c r="E1652" s="23" t="s">
        <v>2527</v>
      </c>
      <c r="F1652" s="27" t="str">
        <f>IF(E1652="","",INDEX(DM_HANG_HOA!B:B,MATCH(E1652,DM_HANG_HOA!A:A,0)))</f>
        <v>Giáp níu dây bọc ACD2260-TP, dài 1100mm,  20,1 ÷ 23,5mm (50mm2)</v>
      </c>
      <c r="G1652" s="26" t="s">
        <v>5280</v>
      </c>
      <c r="H1652" s="27" t="str">
        <f>IF(G1652="","",INDEX(DM_DOI_TUONG!C:C,MATCH(G1652,DM_DOI_TUONG!B:B,0)))</f>
        <v>Công Ty TNHH TM Dv Thiết Bị Điện Thiên Khánh</v>
      </c>
      <c r="I1652" s="69" t="str">
        <f>IFERROR(INDEX(DM_NGHIEP_VU!D:D,MATCH(J1652&amp;K1652,DM_NGHIEP_VU!G:G,0)),"")</f>
        <v>Xuất kho - xuất bán ghi nhận doanh thu</v>
      </c>
      <c r="J1652" s="29" t="s">
        <v>4492</v>
      </c>
      <c r="K1652" s="29" t="s">
        <v>4977</v>
      </c>
      <c r="L1652" s="26">
        <v>9</v>
      </c>
      <c r="M1652" s="26" t="s">
        <v>4547</v>
      </c>
      <c r="N1652" s="26">
        <v>252200</v>
      </c>
      <c r="O1652" s="7">
        <f t="shared" si="78"/>
        <v>2269800</v>
      </c>
      <c r="P1652" s="52">
        <v>0.1</v>
      </c>
      <c r="Q1652" s="7">
        <f t="shared" si="79"/>
        <v>226980</v>
      </c>
      <c r="R1652" s="7">
        <f t="shared" si="80"/>
        <v>2496780</v>
      </c>
      <c r="S1652" s="23" t="s">
        <v>4797</v>
      </c>
      <c r="T1652" s="23"/>
      <c r="U1652" s="23"/>
      <c r="V1652" s="23"/>
      <c r="W1652" s="74"/>
    </row>
    <row r="1653" spans="1:23" x14ac:dyDescent="0.25">
      <c r="A1653" s="81">
        <v>45320</v>
      </c>
      <c r="B1653" s="6" t="s">
        <v>2710</v>
      </c>
      <c r="C1653" s="100" t="s">
        <v>5657</v>
      </c>
      <c r="D1653" s="21" t="s">
        <v>4555</v>
      </c>
      <c r="E1653" s="23" t="s">
        <v>535</v>
      </c>
      <c r="F1653" s="27" t="str">
        <f>IF(E1653="","",INDEX(DM_HANG_HOA!B:B,MATCH(E1653,DM_HANG_HOA!A:A,0)))</f>
        <v>Kẹp ngừng ABC 4 x (50-95)mm2</v>
      </c>
      <c r="G1653" s="26" t="s">
        <v>5280</v>
      </c>
      <c r="H1653" s="27" t="str">
        <f>IF(G1653="","",INDEX(DM_DOI_TUONG!C:C,MATCH(G1653,DM_DOI_TUONG!B:B,0)))</f>
        <v>Công Ty TNHH TM Dv Thiết Bị Điện Thiên Khánh</v>
      </c>
      <c r="I1653" s="69" t="str">
        <f>IFERROR(INDEX(DM_NGHIEP_VU!D:D,MATCH(J1653&amp;K1653,DM_NGHIEP_VU!G:G,0)),"")</f>
        <v>Xuất kho - xuất bán ghi nhận doanh thu</v>
      </c>
      <c r="J1653" s="29" t="s">
        <v>4492</v>
      </c>
      <c r="K1653" s="29" t="s">
        <v>4977</v>
      </c>
      <c r="L1653" s="26">
        <v>2</v>
      </c>
      <c r="M1653" s="26" t="s">
        <v>4547</v>
      </c>
      <c r="N1653" s="26">
        <v>51100</v>
      </c>
      <c r="O1653" s="7">
        <f t="shared" si="78"/>
        <v>102200</v>
      </c>
      <c r="P1653" s="52">
        <v>0.1</v>
      </c>
      <c r="Q1653" s="7">
        <f t="shared" si="79"/>
        <v>10220</v>
      </c>
      <c r="R1653" s="7">
        <f t="shared" si="80"/>
        <v>112420</v>
      </c>
      <c r="S1653" s="23" t="s">
        <v>4797</v>
      </c>
      <c r="T1653" s="23"/>
      <c r="U1653" s="23"/>
      <c r="V1653" s="23"/>
      <c r="W1653" s="74"/>
    </row>
    <row r="1654" spans="1:23" x14ac:dyDescent="0.25">
      <c r="A1654" s="81">
        <v>45320</v>
      </c>
      <c r="B1654" s="6" t="s">
        <v>2710</v>
      </c>
      <c r="C1654" s="100" t="s">
        <v>5658</v>
      </c>
      <c r="D1654" s="21" t="s">
        <v>4555</v>
      </c>
      <c r="E1654" s="23" t="s">
        <v>460</v>
      </c>
      <c r="F1654" s="27" t="str">
        <f>IF(E1654="","",INDEX(DM_HANG_HOA!B:B,MATCH(E1654,DM_HANG_HOA!A:A,0)))</f>
        <v xml:space="preserve">MCB   2 pha 32A  - 6KA -TA </v>
      </c>
      <c r="G1654" s="26" t="s">
        <v>5252</v>
      </c>
      <c r="H1654" s="27" t="str">
        <f>IF(G1654="","",INDEX(DM_DOI_TUONG!C:C,MATCH(G1654,DM_DOI_TUONG!B:B,0)))</f>
        <v>Cửa Hàng Ngọc Thì</v>
      </c>
      <c r="I1654" s="69" t="str">
        <f>IFERROR(INDEX(DM_NGHIEP_VU!D:D,MATCH(J1654&amp;K1654,DM_NGHIEP_VU!G:G,0)),"")</f>
        <v>Xuất kho - xuất bán ghi nhận doanh thu</v>
      </c>
      <c r="J1654" s="29" t="s">
        <v>4492</v>
      </c>
      <c r="K1654" s="29" t="s">
        <v>4977</v>
      </c>
      <c r="L1654" s="26">
        <v>300</v>
      </c>
      <c r="M1654" s="26" t="s">
        <v>4547</v>
      </c>
      <c r="N1654" s="26">
        <v>64996</v>
      </c>
      <c r="O1654" s="7">
        <f t="shared" si="78"/>
        <v>19498800</v>
      </c>
      <c r="P1654" s="52">
        <v>0.08</v>
      </c>
      <c r="Q1654" s="7">
        <f t="shared" si="79"/>
        <v>1559904</v>
      </c>
      <c r="R1654" s="7">
        <f t="shared" si="80"/>
        <v>21058704</v>
      </c>
      <c r="S1654" s="23" t="s">
        <v>4798</v>
      </c>
      <c r="T1654" s="23"/>
      <c r="U1654" s="23"/>
      <c r="V1654" s="23"/>
      <c r="W1654" s="74"/>
    </row>
    <row r="1655" spans="1:23" x14ac:dyDescent="0.25">
      <c r="A1655" s="81">
        <v>45320</v>
      </c>
      <c r="B1655" s="6" t="s">
        <v>2710</v>
      </c>
      <c r="C1655" s="100" t="s">
        <v>5658</v>
      </c>
      <c r="D1655" s="21" t="s">
        <v>4555</v>
      </c>
      <c r="E1655" s="23" t="s">
        <v>463</v>
      </c>
      <c r="F1655" s="27" t="str">
        <f>IF(E1655="","",INDEX(DM_HANG_HOA!B:B,MATCH(E1655,DM_HANG_HOA!A:A,0)))</f>
        <v xml:space="preserve">MCB   2 pha 63A  - 6KA -TA </v>
      </c>
      <c r="G1655" s="26" t="s">
        <v>5252</v>
      </c>
      <c r="H1655" s="27" t="str">
        <f>IF(G1655="","",INDEX(DM_DOI_TUONG!C:C,MATCH(G1655,DM_DOI_TUONG!B:B,0)))</f>
        <v>Cửa Hàng Ngọc Thì</v>
      </c>
      <c r="I1655" s="69" t="str">
        <f>IFERROR(INDEX(DM_NGHIEP_VU!D:D,MATCH(J1655&amp;K1655,DM_NGHIEP_VU!G:G,0)),"")</f>
        <v>Xuất kho - xuất bán ghi nhận doanh thu</v>
      </c>
      <c r="J1655" s="29" t="s">
        <v>4492</v>
      </c>
      <c r="K1655" s="29" t="s">
        <v>4977</v>
      </c>
      <c r="L1655" s="26">
        <v>150</v>
      </c>
      <c r="M1655" s="26" t="s">
        <v>4547</v>
      </c>
      <c r="N1655" s="26">
        <v>80607</v>
      </c>
      <c r="O1655" s="7">
        <f t="shared" si="78"/>
        <v>12091050</v>
      </c>
      <c r="P1655" s="52">
        <v>0.08</v>
      </c>
      <c r="Q1655" s="7">
        <f t="shared" si="79"/>
        <v>967284</v>
      </c>
      <c r="R1655" s="7">
        <f t="shared" si="80"/>
        <v>13058334</v>
      </c>
      <c r="S1655" s="23" t="s">
        <v>4798</v>
      </c>
      <c r="T1655" s="23"/>
      <c r="U1655" s="23"/>
      <c r="V1655" s="23"/>
      <c r="W1655" s="74"/>
    </row>
    <row r="1656" spans="1:23" x14ac:dyDescent="0.25">
      <c r="A1656" s="81">
        <v>45320</v>
      </c>
      <c r="B1656" s="6" t="s">
        <v>2710</v>
      </c>
      <c r="C1656" s="100" t="s">
        <v>5659</v>
      </c>
      <c r="D1656" s="21" t="s">
        <v>4555</v>
      </c>
      <c r="E1656" s="23" t="s">
        <v>554</v>
      </c>
      <c r="F1656" s="27" t="str">
        <f>IF(E1656="","",INDEX(DM_HANG_HOA!B:B,MATCH(E1656,DM_HANG_HOA!A:A,0)))</f>
        <v>Nối bọc  IPC 95-95, Vỏ cách điện dầy 1-3mm,  25 - 95 / 25 - 95, 2 boulon M8 nhựa</v>
      </c>
      <c r="G1656" s="26" t="s">
        <v>5247</v>
      </c>
      <c r="H1656" s="27" t="str">
        <f>IF(G1656="","",INDEX(DM_DOI_TUONG!C:C,MATCH(G1656,DM_DOI_TUONG!B:B,0)))</f>
        <v>Công ty TNHH Xây lắp 168</v>
      </c>
      <c r="I1656" s="69" t="str">
        <f>IFERROR(INDEX(DM_NGHIEP_VU!D:D,MATCH(J1656&amp;K1656,DM_NGHIEP_VU!G:G,0)),"")</f>
        <v>Xuất kho - xuất bán ghi nhận doanh thu</v>
      </c>
      <c r="J1656" s="29" t="s">
        <v>4492</v>
      </c>
      <c r="K1656" s="29" t="s">
        <v>4977</v>
      </c>
      <c r="L1656" s="26">
        <v>400</v>
      </c>
      <c r="M1656" s="26" t="s">
        <v>4547</v>
      </c>
      <c r="N1656" s="26">
        <v>64500</v>
      </c>
      <c r="O1656" s="7">
        <f t="shared" si="78"/>
        <v>25800000</v>
      </c>
      <c r="P1656" s="52">
        <v>0.08</v>
      </c>
      <c r="Q1656" s="7">
        <f t="shared" si="79"/>
        <v>2064000</v>
      </c>
      <c r="R1656" s="7">
        <f t="shared" si="80"/>
        <v>27864000</v>
      </c>
      <c r="S1656" s="23" t="s">
        <v>4799</v>
      </c>
      <c r="T1656" s="23"/>
      <c r="U1656" s="23"/>
      <c r="V1656" s="23"/>
      <c r="W1656" s="74"/>
    </row>
    <row r="1657" spans="1:23" x14ac:dyDescent="0.25">
      <c r="A1657" s="81">
        <v>45320</v>
      </c>
      <c r="B1657" s="6" t="s">
        <v>2710</v>
      </c>
      <c r="C1657" s="100" t="s">
        <v>5659</v>
      </c>
      <c r="D1657" s="21" t="s">
        <v>4555</v>
      </c>
      <c r="E1657" s="23" t="s">
        <v>8</v>
      </c>
      <c r="F1657" s="27" t="str">
        <f>IF(E1657="","",INDEX(DM_HANG_HOA!B:B,MATCH(E1657,DM_HANG_HOA!A:A,0)))</f>
        <v>Fuselink 10K - Tuấn Ân</v>
      </c>
      <c r="G1657" s="26" t="s">
        <v>5247</v>
      </c>
      <c r="H1657" s="27" t="str">
        <f>IF(G1657="","",INDEX(DM_DOI_TUONG!C:C,MATCH(G1657,DM_DOI_TUONG!B:B,0)))</f>
        <v>Công ty TNHH Xây lắp 168</v>
      </c>
      <c r="I1657" s="69" t="str">
        <f>IFERROR(INDEX(DM_NGHIEP_VU!D:D,MATCH(J1657&amp;K1657,DM_NGHIEP_VU!G:G,0)),"")</f>
        <v>Xuất kho - xuất bán ghi nhận doanh thu</v>
      </c>
      <c r="J1657" s="29" t="s">
        <v>4492</v>
      </c>
      <c r="K1657" s="29" t="s">
        <v>4977</v>
      </c>
      <c r="L1657" s="26">
        <v>12</v>
      </c>
      <c r="M1657" s="26" t="s">
        <v>4547</v>
      </c>
      <c r="N1657" s="26">
        <v>33900</v>
      </c>
      <c r="O1657" s="7">
        <f t="shared" si="78"/>
        <v>406800</v>
      </c>
      <c r="P1657" s="52">
        <v>0.08</v>
      </c>
      <c r="Q1657" s="7">
        <f t="shared" si="79"/>
        <v>32544</v>
      </c>
      <c r="R1657" s="7">
        <f t="shared" si="80"/>
        <v>439344</v>
      </c>
      <c r="S1657" s="23" t="s">
        <v>4799</v>
      </c>
      <c r="T1657" s="23"/>
      <c r="U1657" s="23"/>
      <c r="V1657" s="23"/>
      <c r="W1657" s="74"/>
    </row>
    <row r="1658" spans="1:23" x14ac:dyDescent="0.25">
      <c r="A1658" s="81">
        <v>45320</v>
      </c>
      <c r="B1658" s="6" t="s">
        <v>2710</v>
      </c>
      <c r="C1658" s="100" t="s">
        <v>5659</v>
      </c>
      <c r="D1658" s="21" t="s">
        <v>4555</v>
      </c>
      <c r="E1658" s="23" t="s">
        <v>10</v>
      </c>
      <c r="F1658" s="27" t="str">
        <f>IF(E1658="","",INDEX(DM_HANG_HOA!B:B,MATCH(E1658,DM_HANG_HOA!A:A,0)))</f>
        <v>Fuselink 15K - Tuấn Ân</v>
      </c>
      <c r="G1658" s="26" t="s">
        <v>5247</v>
      </c>
      <c r="H1658" s="27" t="str">
        <f>IF(G1658="","",INDEX(DM_DOI_TUONG!C:C,MATCH(G1658,DM_DOI_TUONG!B:B,0)))</f>
        <v>Công ty TNHH Xây lắp 168</v>
      </c>
      <c r="I1658" s="69" t="str">
        <f>IFERROR(INDEX(DM_NGHIEP_VU!D:D,MATCH(J1658&amp;K1658,DM_NGHIEP_VU!G:G,0)),"")</f>
        <v>Xuất kho - xuất bán ghi nhận doanh thu</v>
      </c>
      <c r="J1658" s="29" t="s">
        <v>4492</v>
      </c>
      <c r="K1658" s="29" t="s">
        <v>4977</v>
      </c>
      <c r="L1658" s="26">
        <v>6</v>
      </c>
      <c r="M1658" s="26" t="s">
        <v>4547</v>
      </c>
      <c r="N1658" s="26">
        <v>35700</v>
      </c>
      <c r="O1658" s="7">
        <f t="shared" si="78"/>
        <v>214200</v>
      </c>
      <c r="P1658" s="52">
        <v>0.08</v>
      </c>
      <c r="Q1658" s="7">
        <f t="shared" si="79"/>
        <v>17136</v>
      </c>
      <c r="R1658" s="7">
        <f t="shared" si="80"/>
        <v>231336</v>
      </c>
      <c r="S1658" s="23" t="s">
        <v>4799</v>
      </c>
      <c r="T1658" s="23"/>
      <c r="U1658" s="23"/>
      <c r="V1658" s="23"/>
      <c r="W1658" s="74"/>
    </row>
    <row r="1659" spans="1:23" x14ac:dyDescent="0.25">
      <c r="A1659" s="81">
        <v>45320</v>
      </c>
      <c r="B1659" s="6" t="s">
        <v>2710</v>
      </c>
      <c r="C1659" s="100" t="s">
        <v>5659</v>
      </c>
      <c r="D1659" s="21" t="s">
        <v>4555</v>
      </c>
      <c r="E1659" s="23" t="s">
        <v>7</v>
      </c>
      <c r="F1659" s="27" t="str">
        <f>IF(E1659="","",INDEX(DM_HANG_HOA!B:B,MATCH(E1659,DM_HANG_HOA!A:A,0)))</f>
        <v>Fuselink 8K - Tuấn Ân</v>
      </c>
      <c r="G1659" s="26" t="s">
        <v>5247</v>
      </c>
      <c r="H1659" s="27" t="str">
        <f>IF(G1659="","",INDEX(DM_DOI_TUONG!C:C,MATCH(G1659,DM_DOI_TUONG!B:B,0)))</f>
        <v>Công ty TNHH Xây lắp 168</v>
      </c>
      <c r="I1659" s="69" t="str">
        <f>IFERROR(INDEX(DM_NGHIEP_VU!D:D,MATCH(J1659&amp;K1659,DM_NGHIEP_VU!G:G,0)),"")</f>
        <v>Xuất kho - xuất bán ghi nhận doanh thu</v>
      </c>
      <c r="J1659" s="29" t="s">
        <v>4492</v>
      </c>
      <c r="K1659" s="29" t="s">
        <v>4977</v>
      </c>
      <c r="L1659" s="26">
        <v>6</v>
      </c>
      <c r="M1659" s="26" t="s">
        <v>4547</v>
      </c>
      <c r="N1659" s="26">
        <v>32300</v>
      </c>
      <c r="O1659" s="7">
        <f t="shared" si="78"/>
        <v>193800</v>
      </c>
      <c r="P1659" s="52">
        <v>0.08</v>
      </c>
      <c r="Q1659" s="7">
        <f t="shared" si="79"/>
        <v>15504</v>
      </c>
      <c r="R1659" s="7">
        <f t="shared" si="80"/>
        <v>209304</v>
      </c>
      <c r="S1659" s="23" t="s">
        <v>4799</v>
      </c>
      <c r="T1659" s="23"/>
      <c r="U1659" s="23"/>
      <c r="V1659" s="23"/>
      <c r="W1659" s="74"/>
    </row>
    <row r="1660" spans="1:23" x14ac:dyDescent="0.25">
      <c r="A1660" s="81">
        <v>45320</v>
      </c>
      <c r="B1660" s="6" t="s">
        <v>2710</v>
      </c>
      <c r="C1660" s="100" t="s">
        <v>5660</v>
      </c>
      <c r="D1660" s="21" t="s">
        <v>4555</v>
      </c>
      <c r="E1660" s="23" t="s">
        <v>3274</v>
      </c>
      <c r="F1660" s="27" t="str">
        <f>IF(E1660="","",INDEX(DM_HANG_HOA!B:B,MATCH(E1660,DM_HANG_HOA!A:A,0)))</f>
        <v xml:space="preserve">Cosse ép Cu 25mm2-N dài 45mm chiều dài ép dây 15mm (lỗ phi 12.5) </v>
      </c>
      <c r="G1660" s="26" t="s">
        <v>5247</v>
      </c>
      <c r="H1660" s="27" t="str">
        <f>IF(G1660="","",INDEX(DM_DOI_TUONG!C:C,MATCH(G1660,DM_DOI_TUONG!B:B,0)))</f>
        <v>Công ty TNHH Xây lắp 168</v>
      </c>
      <c r="I1660" s="69" t="str">
        <f>IFERROR(INDEX(DM_NGHIEP_VU!D:D,MATCH(J1660&amp;K1660,DM_NGHIEP_VU!G:G,0)),"")</f>
        <v>Xuất kho - xuất bán ghi nhận doanh thu</v>
      </c>
      <c r="J1660" s="29" t="s">
        <v>4492</v>
      </c>
      <c r="K1660" s="29" t="s">
        <v>4977</v>
      </c>
      <c r="L1660" s="26">
        <v>400</v>
      </c>
      <c r="M1660" s="26" t="s">
        <v>4547</v>
      </c>
      <c r="N1660" s="26">
        <v>11000</v>
      </c>
      <c r="O1660" s="7">
        <f t="shared" si="78"/>
        <v>4400000</v>
      </c>
      <c r="P1660" s="52">
        <v>0.1</v>
      </c>
      <c r="Q1660" s="7">
        <f t="shared" si="79"/>
        <v>440000</v>
      </c>
      <c r="R1660" s="7">
        <f t="shared" si="80"/>
        <v>4840000</v>
      </c>
      <c r="S1660" s="23" t="s">
        <v>4800</v>
      </c>
      <c r="T1660" s="23"/>
      <c r="U1660" s="23"/>
      <c r="V1660" s="23"/>
      <c r="W1660" s="74"/>
    </row>
    <row r="1661" spans="1:23" x14ac:dyDescent="0.25">
      <c r="A1661" s="81">
        <v>45320</v>
      </c>
      <c r="B1661" s="6" t="s">
        <v>2710</v>
      </c>
      <c r="C1661" s="100" t="s">
        <v>5661</v>
      </c>
      <c r="D1661" s="21" t="s">
        <v>4555</v>
      </c>
      <c r="E1661" s="23" t="s">
        <v>1221</v>
      </c>
      <c r="F1661" s="27" t="str">
        <f>IF(E1661="","",INDEX(DM_HANG_HOA!B:B,MATCH(E1661,DM_HANG_HOA!A:A,0)))</f>
        <v>Nối ép đồng nhôm WR-419</v>
      </c>
      <c r="G1661" s="26" t="s">
        <v>5245</v>
      </c>
      <c r="H1661" s="27" t="str">
        <f>IF(G1661="","",INDEX(DM_DOI_TUONG!C:C,MATCH(G1661,DM_DOI_TUONG!B:B,0)))</f>
        <v>Công Ty TNHH Sản Xuất Thương Mại  Điện Sài Gòn TTL</v>
      </c>
      <c r="I1661" s="69" t="str">
        <f>IFERROR(INDEX(DM_NGHIEP_VU!D:D,MATCH(J1661&amp;K1661,DM_NGHIEP_VU!G:G,0)),"")</f>
        <v>Xuất kho - xuất bán ghi nhận doanh thu</v>
      </c>
      <c r="J1661" s="29" t="s">
        <v>4492</v>
      </c>
      <c r="K1661" s="29" t="s">
        <v>4977</v>
      </c>
      <c r="L1661" s="26">
        <v>30</v>
      </c>
      <c r="M1661" s="26" t="s">
        <v>4547</v>
      </c>
      <c r="N1661" s="26">
        <v>18400</v>
      </c>
      <c r="O1661" s="7">
        <f t="shared" si="78"/>
        <v>552000</v>
      </c>
      <c r="P1661" s="52">
        <v>0.1</v>
      </c>
      <c r="Q1661" s="7">
        <f t="shared" si="79"/>
        <v>55200</v>
      </c>
      <c r="R1661" s="7">
        <f t="shared" si="80"/>
        <v>607200</v>
      </c>
      <c r="S1661" s="23" t="s">
        <v>4801</v>
      </c>
      <c r="T1661" s="23"/>
      <c r="U1661" s="23"/>
      <c r="V1661" s="23"/>
      <c r="W1661" s="74"/>
    </row>
    <row r="1662" spans="1:23" x14ac:dyDescent="0.25">
      <c r="A1662" s="81">
        <v>45320</v>
      </c>
      <c r="B1662" s="6" t="s">
        <v>2710</v>
      </c>
      <c r="C1662" s="100" t="s">
        <v>5661</v>
      </c>
      <c r="D1662" s="21" t="s">
        <v>4555</v>
      </c>
      <c r="E1662" s="23" t="s">
        <v>535</v>
      </c>
      <c r="F1662" s="27" t="str">
        <f>IF(E1662="","",INDEX(DM_HANG_HOA!B:B,MATCH(E1662,DM_HANG_HOA!A:A,0)))</f>
        <v>Kẹp ngừng ABC 4 x (50-95)mm2</v>
      </c>
      <c r="G1662" s="26" t="s">
        <v>5245</v>
      </c>
      <c r="H1662" s="27" t="str">
        <f>IF(G1662="","",INDEX(DM_DOI_TUONG!C:C,MATCH(G1662,DM_DOI_TUONG!B:B,0)))</f>
        <v>Công Ty TNHH Sản Xuất Thương Mại  Điện Sài Gòn TTL</v>
      </c>
      <c r="I1662" s="69" t="str">
        <f>IFERROR(INDEX(DM_NGHIEP_VU!D:D,MATCH(J1662&amp;K1662,DM_NGHIEP_VU!G:G,0)),"")</f>
        <v>Xuất kho - xuất bán ghi nhận doanh thu</v>
      </c>
      <c r="J1662" s="29" t="s">
        <v>4492</v>
      </c>
      <c r="K1662" s="29" t="s">
        <v>4977</v>
      </c>
      <c r="L1662" s="26">
        <v>12</v>
      </c>
      <c r="M1662" s="26" t="s">
        <v>4547</v>
      </c>
      <c r="N1662" s="26">
        <v>47600</v>
      </c>
      <c r="O1662" s="7">
        <f t="shared" si="78"/>
        <v>571200</v>
      </c>
      <c r="P1662" s="52">
        <v>0.1</v>
      </c>
      <c r="Q1662" s="7">
        <f t="shared" si="79"/>
        <v>57120</v>
      </c>
      <c r="R1662" s="7">
        <f t="shared" si="80"/>
        <v>628320</v>
      </c>
      <c r="S1662" s="23" t="s">
        <v>4801</v>
      </c>
      <c r="T1662" s="23"/>
      <c r="U1662" s="23"/>
      <c r="V1662" s="23"/>
      <c r="W1662" s="74"/>
    </row>
    <row r="1663" spans="1:23" x14ac:dyDescent="0.25">
      <c r="A1663" s="81">
        <v>45320</v>
      </c>
      <c r="B1663" s="6" t="s">
        <v>2710</v>
      </c>
      <c r="C1663" s="100" t="s">
        <v>5662</v>
      </c>
      <c r="D1663" s="21" t="s">
        <v>4555</v>
      </c>
      <c r="E1663" s="23" t="s">
        <v>668</v>
      </c>
      <c r="F1663" s="27" t="str">
        <f>IF(E1663="","",INDEX(DM_HANG_HOA!B:B,MATCH(E1663,DM_HANG_HOA!A:A,0)))</f>
        <v>Ống nối MJPT 95 - 95</v>
      </c>
      <c r="G1663" s="26" t="s">
        <v>5245</v>
      </c>
      <c r="H1663" s="27" t="str">
        <f>IF(G1663="","",INDEX(DM_DOI_TUONG!C:C,MATCH(G1663,DM_DOI_TUONG!B:B,0)))</f>
        <v>Công Ty TNHH Sản Xuất Thương Mại  Điện Sài Gòn TTL</v>
      </c>
      <c r="I1663" s="69" t="str">
        <f>IFERROR(INDEX(DM_NGHIEP_VU!D:D,MATCH(J1663&amp;K1663,DM_NGHIEP_VU!G:G,0)),"")</f>
        <v>Xuất kho - xuất bán ghi nhận doanh thu</v>
      </c>
      <c r="J1663" s="29" t="s">
        <v>4492</v>
      </c>
      <c r="K1663" s="29" t="s">
        <v>4977</v>
      </c>
      <c r="L1663" s="26">
        <v>20</v>
      </c>
      <c r="M1663" s="26" t="s">
        <v>4547</v>
      </c>
      <c r="N1663" s="26">
        <v>21000</v>
      </c>
      <c r="O1663" s="7">
        <f t="shared" si="78"/>
        <v>420000</v>
      </c>
      <c r="P1663" s="52">
        <v>0.08</v>
      </c>
      <c r="Q1663" s="7">
        <f t="shared" si="79"/>
        <v>33600</v>
      </c>
      <c r="R1663" s="7">
        <f t="shared" si="80"/>
        <v>453600</v>
      </c>
      <c r="S1663" s="23" t="s">
        <v>4802</v>
      </c>
      <c r="T1663" s="23"/>
      <c r="U1663" s="23"/>
      <c r="V1663" s="23"/>
      <c r="W1663" s="74"/>
    </row>
    <row r="1664" spans="1:23" x14ac:dyDescent="0.25">
      <c r="A1664" s="81">
        <v>45320</v>
      </c>
      <c r="B1664" s="6" t="s">
        <v>2710</v>
      </c>
      <c r="C1664" s="100" t="s">
        <v>5663</v>
      </c>
      <c r="D1664" s="21" t="s">
        <v>4555</v>
      </c>
      <c r="E1664" s="23" t="s">
        <v>96</v>
      </c>
      <c r="F1664" s="27" t="str">
        <f>IF(E1664="","",INDEX(DM_HANG_HOA!B:B,MATCH(E1664,DM_HANG_HOA!A:A,0)))</f>
        <v>LA 18KV - MCOV  15.3 - 10KA</v>
      </c>
      <c r="G1664" s="26" t="s">
        <v>5259</v>
      </c>
      <c r="H1664" s="27" t="str">
        <f>IF(G1664="","",INDEX(DM_DOI_TUONG!C:C,MATCH(G1664,DM_DOI_TUONG!B:B,0)))</f>
        <v>Công Ty TNHH Thương Mại Xây Dựng Điện Hồng Phúc</v>
      </c>
      <c r="I1664" s="69" t="str">
        <f>IFERROR(INDEX(DM_NGHIEP_VU!D:D,MATCH(J1664&amp;K1664,DM_NGHIEP_VU!G:G,0)),"")</f>
        <v>Xuất kho - xuất bán ghi nhận doanh thu</v>
      </c>
      <c r="J1664" s="29" t="s">
        <v>4492</v>
      </c>
      <c r="K1664" s="29" t="s">
        <v>4977</v>
      </c>
      <c r="L1664" s="26">
        <v>3</v>
      </c>
      <c r="M1664" s="26" t="s">
        <v>4547</v>
      </c>
      <c r="N1664" s="26">
        <v>1073300</v>
      </c>
      <c r="O1664" s="7">
        <f t="shared" si="78"/>
        <v>3219900</v>
      </c>
      <c r="P1664" s="52">
        <v>0.08</v>
      </c>
      <c r="Q1664" s="7">
        <f t="shared" si="79"/>
        <v>257592</v>
      </c>
      <c r="R1664" s="7">
        <f t="shared" si="80"/>
        <v>3477492</v>
      </c>
      <c r="S1664" s="23" t="s">
        <v>4803</v>
      </c>
      <c r="T1664" s="23"/>
      <c r="U1664" s="23"/>
      <c r="V1664" s="23"/>
      <c r="W1664" s="74"/>
    </row>
    <row r="1665" spans="1:23" x14ac:dyDescent="0.25">
      <c r="A1665" s="81">
        <v>45320</v>
      </c>
      <c r="B1665" s="6" t="s">
        <v>2710</v>
      </c>
      <c r="C1665" s="100" t="s">
        <v>5663</v>
      </c>
      <c r="D1665" s="21" t="s">
        <v>4555</v>
      </c>
      <c r="E1665" s="23" t="s">
        <v>72</v>
      </c>
      <c r="F1665" s="27" t="str">
        <f>IF(E1665="","",INDEX(DM_HANG_HOA!B:B,MATCH(E1665,DM_HANG_HOA!A:A,0)))</f>
        <v>FCO 100A - 27KV - 150KV BIL - Polymer (không bass)</v>
      </c>
      <c r="G1665" s="26" t="s">
        <v>5259</v>
      </c>
      <c r="H1665" s="27" t="str">
        <f>IF(G1665="","",INDEX(DM_DOI_TUONG!C:C,MATCH(G1665,DM_DOI_TUONG!B:B,0)))</f>
        <v>Công Ty TNHH Thương Mại Xây Dựng Điện Hồng Phúc</v>
      </c>
      <c r="I1665" s="69" t="str">
        <f>IFERROR(INDEX(DM_NGHIEP_VU!D:D,MATCH(J1665&amp;K1665,DM_NGHIEP_VU!G:G,0)),"")</f>
        <v>Xuất kho - xuất bán ghi nhận doanh thu</v>
      </c>
      <c r="J1665" s="29" t="s">
        <v>4492</v>
      </c>
      <c r="K1665" s="29" t="s">
        <v>4977</v>
      </c>
      <c r="L1665" s="26">
        <v>3</v>
      </c>
      <c r="M1665" s="26" t="s">
        <v>4547</v>
      </c>
      <c r="N1665" s="26">
        <v>1407800</v>
      </c>
      <c r="O1665" s="7">
        <f t="shared" si="78"/>
        <v>4223400</v>
      </c>
      <c r="P1665" s="52">
        <v>0.08</v>
      </c>
      <c r="Q1665" s="7">
        <f t="shared" si="79"/>
        <v>337872</v>
      </c>
      <c r="R1665" s="7">
        <f t="shared" si="80"/>
        <v>4561272</v>
      </c>
      <c r="S1665" s="23" t="s">
        <v>4803</v>
      </c>
      <c r="T1665" s="23"/>
      <c r="U1665" s="23"/>
      <c r="V1665" s="23"/>
      <c r="W1665" s="74"/>
    </row>
    <row r="1666" spans="1:23" x14ac:dyDescent="0.25">
      <c r="A1666" s="81">
        <v>45320</v>
      </c>
      <c r="B1666" s="6" t="s">
        <v>2710</v>
      </c>
      <c r="C1666" s="100" t="s">
        <v>5663</v>
      </c>
      <c r="D1666" s="21" t="s">
        <v>4555</v>
      </c>
      <c r="E1666" s="23" t="s">
        <v>78</v>
      </c>
      <c r="F1666" s="27" t="str">
        <f>IF(E1666="","",INDEX(DM_HANG_HOA!B:B,MATCH(E1666,DM_HANG_HOA!A:A,0)))</f>
        <v>Bass FCO</v>
      </c>
      <c r="G1666" s="26" t="s">
        <v>5259</v>
      </c>
      <c r="H1666" s="27" t="str">
        <f>IF(G1666="","",INDEX(DM_DOI_TUONG!C:C,MATCH(G1666,DM_DOI_TUONG!B:B,0)))</f>
        <v>Công Ty TNHH Thương Mại Xây Dựng Điện Hồng Phúc</v>
      </c>
      <c r="I1666" s="69" t="str">
        <f>IFERROR(INDEX(DM_NGHIEP_VU!D:D,MATCH(J1666&amp;K1666,DM_NGHIEP_VU!G:G,0)),"")</f>
        <v>Xuất kho - xuất bán ghi nhận doanh thu</v>
      </c>
      <c r="J1666" s="29" t="s">
        <v>4492</v>
      </c>
      <c r="K1666" s="29" t="s">
        <v>4977</v>
      </c>
      <c r="L1666" s="26">
        <v>3</v>
      </c>
      <c r="M1666" s="26" t="s">
        <v>4547</v>
      </c>
      <c r="N1666" s="26">
        <v>77400</v>
      </c>
      <c r="O1666" s="7">
        <f t="shared" si="78"/>
        <v>232200</v>
      </c>
      <c r="P1666" s="52">
        <v>0.08</v>
      </c>
      <c r="Q1666" s="7">
        <f t="shared" si="79"/>
        <v>18576</v>
      </c>
      <c r="R1666" s="7">
        <f t="shared" si="80"/>
        <v>250776</v>
      </c>
      <c r="S1666" s="23" t="s">
        <v>4803</v>
      </c>
      <c r="T1666" s="23"/>
      <c r="U1666" s="23"/>
      <c r="V1666" s="23"/>
      <c r="W1666" s="74"/>
    </row>
    <row r="1667" spans="1:23" x14ac:dyDescent="0.25">
      <c r="A1667" s="81">
        <v>45320</v>
      </c>
      <c r="B1667" s="6" t="s">
        <v>2710</v>
      </c>
      <c r="C1667" s="100" t="s">
        <v>5664</v>
      </c>
      <c r="D1667" s="21" t="s">
        <v>4555</v>
      </c>
      <c r="E1667" s="23" t="s">
        <v>2596</v>
      </c>
      <c r="F1667" s="27" t="str">
        <f>IF(E1667="","",INDEX(DM_HANG_HOA!B:B,MATCH(E1667,DM_HANG_HOA!A:A,0)))</f>
        <v>Giáp buộc đầu sứ đơn composite PTT 1203SC-F, đường kính cáp  23.4 - 27.9mm (70-95mm2), bán dẫn</v>
      </c>
      <c r="G1667" s="26" t="s">
        <v>5245</v>
      </c>
      <c r="H1667" s="27" t="str">
        <f>IF(G1667="","",INDEX(DM_DOI_TUONG!C:C,MATCH(G1667,DM_DOI_TUONG!B:B,0)))</f>
        <v>Công Ty TNHH Sản Xuất Thương Mại  Điện Sài Gòn TTL</v>
      </c>
      <c r="I1667" s="69" t="str">
        <f>IFERROR(INDEX(DM_NGHIEP_VU!D:D,MATCH(J1667&amp;K1667,DM_NGHIEP_VU!G:G,0)),"")</f>
        <v>Xuất kho - xuất bán ghi nhận doanh thu</v>
      </c>
      <c r="J1667" s="29" t="s">
        <v>4492</v>
      </c>
      <c r="K1667" s="29" t="s">
        <v>4977</v>
      </c>
      <c r="L1667" s="26">
        <v>51</v>
      </c>
      <c r="M1667" s="26" t="s">
        <v>4547</v>
      </c>
      <c r="N1667" s="26">
        <v>106800</v>
      </c>
      <c r="O1667" s="7">
        <f t="shared" si="78"/>
        <v>5446800</v>
      </c>
      <c r="P1667" s="52">
        <v>0.08</v>
      </c>
      <c r="Q1667" s="7">
        <f t="shared" si="79"/>
        <v>435744</v>
      </c>
      <c r="R1667" s="7">
        <f t="shared" si="80"/>
        <v>5882544</v>
      </c>
      <c r="S1667" s="23" t="s">
        <v>4804</v>
      </c>
      <c r="T1667" s="23"/>
      <c r="U1667" s="23"/>
      <c r="V1667" s="23"/>
      <c r="W1667" s="74"/>
    </row>
    <row r="1668" spans="1:23" x14ac:dyDescent="0.25">
      <c r="A1668" s="81">
        <v>45320</v>
      </c>
      <c r="B1668" s="6" t="s">
        <v>2710</v>
      </c>
      <c r="C1668" s="100" t="s">
        <v>5664</v>
      </c>
      <c r="D1668" s="21" t="s">
        <v>4555</v>
      </c>
      <c r="E1668" s="23" t="s">
        <v>2600</v>
      </c>
      <c r="F1668" s="27" t="str">
        <f>IF(E1668="","",INDEX(DM_HANG_HOA!B:B,MATCH(E1668,DM_HANG_HOA!A:A,0)))</f>
        <v>Giáp buộc đầu sứ đôi composite PDLT 2460SC-F, đường kính cáp 23.4 - 27.9mm (70-95mm2), bán dẫn</v>
      </c>
      <c r="G1668" s="26" t="s">
        <v>5245</v>
      </c>
      <c r="H1668" s="27" t="str">
        <f>IF(G1668="","",INDEX(DM_DOI_TUONG!C:C,MATCH(G1668,DM_DOI_TUONG!B:B,0)))</f>
        <v>Công Ty TNHH Sản Xuất Thương Mại  Điện Sài Gòn TTL</v>
      </c>
      <c r="I1668" s="69" t="str">
        <f>IFERROR(INDEX(DM_NGHIEP_VU!D:D,MATCH(J1668&amp;K1668,DM_NGHIEP_VU!G:G,0)),"")</f>
        <v>Xuất kho - xuất bán ghi nhận doanh thu</v>
      </c>
      <c r="J1668" s="29" t="s">
        <v>4492</v>
      </c>
      <c r="K1668" s="29" t="s">
        <v>4977</v>
      </c>
      <c r="L1668" s="26">
        <v>21</v>
      </c>
      <c r="M1668" s="26" t="s">
        <v>4547</v>
      </c>
      <c r="N1668" s="26">
        <v>108900</v>
      </c>
      <c r="O1668" s="7">
        <f t="shared" si="78"/>
        <v>2286900</v>
      </c>
      <c r="P1668" s="52">
        <v>0.08</v>
      </c>
      <c r="Q1668" s="7">
        <f t="shared" si="79"/>
        <v>182952</v>
      </c>
      <c r="R1668" s="7">
        <f t="shared" si="80"/>
        <v>2469852</v>
      </c>
      <c r="S1668" s="23" t="s">
        <v>4804</v>
      </c>
      <c r="T1668" s="23"/>
      <c r="U1668" s="23"/>
      <c r="V1668" s="23"/>
      <c r="W1668" s="74"/>
    </row>
    <row r="1669" spans="1:23" x14ac:dyDescent="0.25">
      <c r="A1669" s="81">
        <v>45320</v>
      </c>
      <c r="B1669" s="6" t="s">
        <v>2710</v>
      </c>
      <c r="C1669" s="100" t="s">
        <v>5665</v>
      </c>
      <c r="D1669" s="21" t="s">
        <v>4555</v>
      </c>
      <c r="E1669" s="23" t="s">
        <v>552</v>
      </c>
      <c r="F1669" s="27" t="str">
        <f>IF(E1669="","",INDEX(DM_HANG_HOA!B:B,MATCH(E1669,DM_HANG_HOA!A:A,0)))</f>
        <v>Nối bọc  IPC 35-95, Vỏ cách điện dầy 1-3mm,  16 - 35 / 16 - 95, 1 boulon M8 nhựa</v>
      </c>
      <c r="G1669" s="26" t="s">
        <v>5245</v>
      </c>
      <c r="H1669" s="27" t="str">
        <f>IF(G1669="","",INDEX(DM_DOI_TUONG!C:C,MATCH(G1669,DM_DOI_TUONG!B:B,0)))</f>
        <v>Công Ty TNHH Sản Xuất Thương Mại  Điện Sài Gòn TTL</v>
      </c>
      <c r="I1669" s="69" t="str">
        <f>IFERROR(INDEX(DM_NGHIEP_VU!D:D,MATCH(J1669&amp;K1669,DM_NGHIEP_VU!G:G,0)),"")</f>
        <v>Xuất kho - xuất bán ghi nhận doanh thu</v>
      </c>
      <c r="J1669" s="29" t="s">
        <v>4492</v>
      </c>
      <c r="K1669" s="29" t="s">
        <v>4977</v>
      </c>
      <c r="L1669" s="26">
        <v>100</v>
      </c>
      <c r="M1669" s="26" t="s">
        <v>4547</v>
      </c>
      <c r="N1669" s="26">
        <v>32600</v>
      </c>
      <c r="O1669" s="7">
        <f t="shared" si="78"/>
        <v>3260000</v>
      </c>
      <c r="P1669" s="52">
        <v>0.08</v>
      </c>
      <c r="Q1669" s="7">
        <f t="shared" si="79"/>
        <v>260800</v>
      </c>
      <c r="R1669" s="7">
        <f t="shared" si="80"/>
        <v>3520800</v>
      </c>
      <c r="S1669" s="23" t="s">
        <v>4805</v>
      </c>
      <c r="T1669" s="23"/>
      <c r="U1669" s="23"/>
      <c r="V1669" s="23"/>
      <c r="W1669" s="74"/>
    </row>
    <row r="1670" spans="1:23" x14ac:dyDescent="0.25">
      <c r="A1670" s="81">
        <v>45320</v>
      </c>
      <c r="B1670" s="6" t="s">
        <v>2710</v>
      </c>
      <c r="C1670" s="100" t="s">
        <v>5665</v>
      </c>
      <c r="D1670" s="21" t="s">
        <v>4555</v>
      </c>
      <c r="E1670" s="23" t="s">
        <v>554</v>
      </c>
      <c r="F1670" s="27" t="str">
        <f>IF(E1670="","",INDEX(DM_HANG_HOA!B:B,MATCH(E1670,DM_HANG_HOA!A:A,0)))</f>
        <v>Nối bọc  IPC 95-95, Vỏ cách điện dầy 1-3mm,  25 - 95 / 25 - 95, 2 boulon M8 nhựa</v>
      </c>
      <c r="G1670" s="26" t="s">
        <v>5245</v>
      </c>
      <c r="H1670" s="27" t="str">
        <f>IF(G1670="","",INDEX(DM_DOI_TUONG!C:C,MATCH(G1670,DM_DOI_TUONG!B:B,0)))</f>
        <v>Công Ty TNHH Sản Xuất Thương Mại  Điện Sài Gòn TTL</v>
      </c>
      <c r="I1670" s="69" t="str">
        <f>IFERROR(INDEX(DM_NGHIEP_VU!D:D,MATCH(J1670&amp;K1670,DM_NGHIEP_VU!G:G,0)),"")</f>
        <v>Xuất kho - xuất bán ghi nhận doanh thu</v>
      </c>
      <c r="J1670" s="29" t="s">
        <v>4492</v>
      </c>
      <c r="K1670" s="29" t="s">
        <v>4977</v>
      </c>
      <c r="L1670" s="26">
        <v>1000</v>
      </c>
      <c r="M1670" s="26" t="s">
        <v>4547</v>
      </c>
      <c r="N1670" s="26">
        <v>60200</v>
      </c>
      <c r="O1670" s="7">
        <f t="shared" si="78"/>
        <v>60200000</v>
      </c>
      <c r="P1670" s="52">
        <v>0.08</v>
      </c>
      <c r="Q1670" s="7">
        <f t="shared" si="79"/>
        <v>4816000</v>
      </c>
      <c r="R1670" s="7">
        <f t="shared" si="80"/>
        <v>65016000</v>
      </c>
      <c r="S1670" s="23" t="s">
        <v>4805</v>
      </c>
      <c r="T1670" s="23"/>
      <c r="U1670" s="23"/>
      <c r="V1670" s="23"/>
      <c r="W1670" s="74"/>
    </row>
    <row r="1671" spans="1:23" x14ac:dyDescent="0.25">
      <c r="A1671" s="81">
        <v>45320</v>
      </c>
      <c r="B1671" s="6" t="s">
        <v>2710</v>
      </c>
      <c r="C1671" s="100" t="s">
        <v>5666</v>
      </c>
      <c r="D1671" s="21" t="s">
        <v>4555</v>
      </c>
      <c r="E1671" s="23" t="s">
        <v>1217</v>
      </c>
      <c r="F1671" s="27" t="str">
        <f>IF(E1671="","",INDEX(DM_HANG_HOA!B:B,MATCH(E1671,DM_HANG_HOA!A:A,0)))</f>
        <v>Nối ép đồng nhôm WR-379</v>
      </c>
      <c r="G1671" s="26" t="s">
        <v>5245</v>
      </c>
      <c r="H1671" s="27" t="str">
        <f>IF(G1671="","",INDEX(DM_DOI_TUONG!C:C,MATCH(G1671,DM_DOI_TUONG!B:B,0)))</f>
        <v>Công Ty TNHH Sản Xuất Thương Mại  Điện Sài Gòn TTL</v>
      </c>
      <c r="I1671" s="69" t="str">
        <f>IFERROR(INDEX(DM_NGHIEP_VU!D:D,MATCH(J1671&amp;K1671,DM_NGHIEP_VU!G:G,0)),"")</f>
        <v>Xuất kho - xuất bán ghi nhận doanh thu</v>
      </c>
      <c r="J1671" s="29" t="s">
        <v>4492</v>
      </c>
      <c r="K1671" s="29" t="s">
        <v>4977</v>
      </c>
      <c r="L1671" s="26">
        <v>40</v>
      </c>
      <c r="M1671" s="26" t="s">
        <v>4547</v>
      </c>
      <c r="N1671" s="26">
        <v>14400</v>
      </c>
      <c r="O1671" s="7">
        <f t="shared" si="78"/>
        <v>576000</v>
      </c>
      <c r="P1671" s="52">
        <v>0.1</v>
      </c>
      <c r="Q1671" s="7">
        <f t="shared" si="79"/>
        <v>57600</v>
      </c>
      <c r="R1671" s="7">
        <f t="shared" si="80"/>
        <v>633600</v>
      </c>
      <c r="S1671" s="23" t="s">
        <v>4806</v>
      </c>
      <c r="T1671" s="23"/>
      <c r="U1671" s="23"/>
      <c r="V1671" s="23"/>
      <c r="W1671" s="74"/>
    </row>
    <row r="1672" spans="1:23" x14ac:dyDescent="0.25">
      <c r="A1672" s="81">
        <v>45320</v>
      </c>
      <c r="B1672" s="6" t="s">
        <v>2710</v>
      </c>
      <c r="C1672" s="100" t="s">
        <v>5666</v>
      </c>
      <c r="D1672" s="21" t="s">
        <v>4555</v>
      </c>
      <c r="E1672" s="23" t="s">
        <v>1221</v>
      </c>
      <c r="F1672" s="27" t="str">
        <f>IF(E1672="","",INDEX(DM_HANG_HOA!B:B,MATCH(E1672,DM_HANG_HOA!A:A,0)))</f>
        <v>Nối ép đồng nhôm WR-419</v>
      </c>
      <c r="G1672" s="26" t="s">
        <v>5245</v>
      </c>
      <c r="H1672" s="27" t="str">
        <f>IF(G1672="","",INDEX(DM_DOI_TUONG!C:C,MATCH(G1672,DM_DOI_TUONG!B:B,0)))</f>
        <v>Công Ty TNHH Sản Xuất Thương Mại  Điện Sài Gòn TTL</v>
      </c>
      <c r="I1672" s="69" t="str">
        <f>IFERROR(INDEX(DM_NGHIEP_VU!D:D,MATCH(J1672&amp;K1672,DM_NGHIEP_VU!G:G,0)),"")</f>
        <v>Xuất kho - xuất bán ghi nhận doanh thu</v>
      </c>
      <c r="J1672" s="29" t="s">
        <v>4492</v>
      </c>
      <c r="K1672" s="29" t="s">
        <v>4977</v>
      </c>
      <c r="L1672" s="26">
        <v>60</v>
      </c>
      <c r="M1672" s="26" t="s">
        <v>4547</v>
      </c>
      <c r="N1672" s="26">
        <v>18400</v>
      </c>
      <c r="O1672" s="7">
        <f t="shared" si="78"/>
        <v>1104000</v>
      </c>
      <c r="P1672" s="52">
        <v>0.1</v>
      </c>
      <c r="Q1672" s="7">
        <f t="shared" si="79"/>
        <v>110400</v>
      </c>
      <c r="R1672" s="7">
        <f t="shared" si="80"/>
        <v>1214400</v>
      </c>
      <c r="S1672" s="23" t="s">
        <v>4806</v>
      </c>
      <c r="T1672" s="23"/>
      <c r="U1672" s="23"/>
      <c r="V1672" s="23"/>
      <c r="W1672" s="74"/>
    </row>
    <row r="1673" spans="1:23" x14ac:dyDescent="0.25">
      <c r="A1673" s="81">
        <v>45320</v>
      </c>
      <c r="B1673" s="6" t="s">
        <v>2710</v>
      </c>
      <c r="C1673" s="100" t="s">
        <v>5667</v>
      </c>
      <c r="D1673" s="21" t="s">
        <v>4555</v>
      </c>
      <c r="E1673" s="23" t="s">
        <v>190</v>
      </c>
      <c r="F1673" s="27" t="str">
        <f>IF(E1673="","",INDEX(DM_HANG_HOA!B:B,MATCH(E1673,DM_HANG_HOA!A:A,0)))</f>
        <v>Chuỗi treo 24Kv - 70KN, Polymer</v>
      </c>
      <c r="G1673" s="26" t="s">
        <v>5254</v>
      </c>
      <c r="H1673" s="27" t="str">
        <f>IF(G1673="","",INDEX(DM_DOI_TUONG!C:C,MATCH(G1673,DM_DOI_TUONG!B:B,0)))</f>
        <v>Công Ty Trách Nhiệm Hữu Hạn Tâm Tiến</v>
      </c>
      <c r="I1673" s="69" t="str">
        <f>IFERROR(INDEX(DM_NGHIEP_VU!D:D,MATCH(J1673&amp;K1673,DM_NGHIEP_VU!G:G,0)),"")</f>
        <v>Xuất kho - xuất bán ghi nhận doanh thu</v>
      </c>
      <c r="J1673" s="29" t="s">
        <v>4492</v>
      </c>
      <c r="K1673" s="29" t="s">
        <v>4977</v>
      </c>
      <c r="L1673" s="26">
        <v>60</v>
      </c>
      <c r="M1673" s="26" t="s">
        <v>4547</v>
      </c>
      <c r="N1673" s="26">
        <v>245700</v>
      </c>
      <c r="O1673" s="7">
        <f t="shared" si="78"/>
        <v>14742000</v>
      </c>
      <c r="P1673" s="52">
        <v>0.08</v>
      </c>
      <c r="Q1673" s="7">
        <f t="shared" si="79"/>
        <v>1179360</v>
      </c>
      <c r="R1673" s="7">
        <f t="shared" si="80"/>
        <v>15921360</v>
      </c>
      <c r="S1673" s="23" t="s">
        <v>4807</v>
      </c>
      <c r="T1673" s="23"/>
      <c r="U1673" s="23"/>
      <c r="V1673" s="23"/>
      <c r="W1673" s="74"/>
    </row>
    <row r="1674" spans="1:23" x14ac:dyDescent="0.25">
      <c r="A1674" s="81">
        <v>45320</v>
      </c>
      <c r="B1674" s="6" t="s">
        <v>2710</v>
      </c>
      <c r="C1674" s="100" t="s">
        <v>5667</v>
      </c>
      <c r="D1674" s="21" t="s">
        <v>4555</v>
      </c>
      <c r="E1674" s="23" t="s">
        <v>199</v>
      </c>
      <c r="F1674" s="27" t="str">
        <f>IF(E1674="","",INDEX(DM_HANG_HOA!B:B,MATCH(E1674,DM_HANG_HOA!A:A,0)))</f>
        <v>Pin post/Line post 24Kv- 680, Polymer có kẹp (không ty)</v>
      </c>
      <c r="G1674" s="26" t="s">
        <v>5254</v>
      </c>
      <c r="H1674" s="27" t="str">
        <f>IF(G1674="","",INDEX(DM_DOI_TUONG!C:C,MATCH(G1674,DM_DOI_TUONG!B:B,0)))</f>
        <v>Công Ty Trách Nhiệm Hữu Hạn Tâm Tiến</v>
      </c>
      <c r="I1674" s="69" t="str">
        <f>IFERROR(INDEX(DM_NGHIEP_VU!D:D,MATCH(J1674&amp;K1674,DM_NGHIEP_VU!G:G,0)),"")</f>
        <v>Xuất kho - xuất bán ghi nhận doanh thu</v>
      </c>
      <c r="J1674" s="29" t="s">
        <v>4492</v>
      </c>
      <c r="K1674" s="29" t="s">
        <v>4977</v>
      </c>
      <c r="L1674" s="26">
        <v>60</v>
      </c>
      <c r="M1674" s="26" t="s">
        <v>4547</v>
      </c>
      <c r="N1674" s="26">
        <v>300300</v>
      </c>
      <c r="O1674" s="7">
        <f t="shared" si="78"/>
        <v>18018000</v>
      </c>
      <c r="P1674" s="52">
        <v>0.08</v>
      </c>
      <c r="Q1674" s="7">
        <f t="shared" si="79"/>
        <v>1441440</v>
      </c>
      <c r="R1674" s="7">
        <f t="shared" si="80"/>
        <v>19459440</v>
      </c>
      <c r="S1674" s="23" t="s">
        <v>4807</v>
      </c>
      <c r="T1674" s="23"/>
      <c r="U1674" s="23"/>
      <c r="V1674" s="23"/>
      <c r="W1674" s="74"/>
    </row>
    <row r="1675" spans="1:23" x14ac:dyDescent="0.25">
      <c r="A1675" s="81">
        <v>45320</v>
      </c>
      <c r="B1675" s="6" t="s">
        <v>2710</v>
      </c>
      <c r="C1675" s="100" t="s">
        <v>5667</v>
      </c>
      <c r="D1675" s="21" t="s">
        <v>4555</v>
      </c>
      <c r="E1675" s="23" t="s">
        <v>3502</v>
      </c>
      <c r="F1675" s="27" t="str">
        <f>IF(E1675="","",INDEX(DM_HANG_HOA!B:B,MATCH(E1675,DM_HANG_HOA!A:A,0)))</f>
        <v>Boulon inox 8 x 50 ( boulon các loại )</v>
      </c>
      <c r="G1675" s="26" t="s">
        <v>5254</v>
      </c>
      <c r="H1675" s="27" t="str">
        <f>IF(G1675="","",INDEX(DM_DOI_TUONG!C:C,MATCH(G1675,DM_DOI_TUONG!B:B,0)))</f>
        <v>Công Ty Trách Nhiệm Hữu Hạn Tâm Tiến</v>
      </c>
      <c r="I1675" s="69" t="str">
        <f>IFERROR(INDEX(DM_NGHIEP_VU!D:D,MATCH(J1675&amp;K1675,DM_NGHIEP_VU!G:G,0)),"")</f>
        <v>Xuất kho - xuất bán ghi nhận doanh thu</v>
      </c>
      <c r="J1675" s="29" t="s">
        <v>4492</v>
      </c>
      <c r="K1675" s="29" t="s">
        <v>4977</v>
      </c>
      <c r="L1675" s="26">
        <v>208</v>
      </c>
      <c r="M1675" s="26" t="s">
        <v>4547</v>
      </c>
      <c r="N1675" s="26">
        <v>0</v>
      </c>
      <c r="O1675" s="7">
        <f t="shared" si="78"/>
        <v>0</v>
      </c>
      <c r="P1675" s="52">
        <v>0.08</v>
      </c>
      <c r="Q1675" s="7">
        <f t="shared" si="79"/>
        <v>0</v>
      </c>
      <c r="R1675" s="7">
        <f t="shared" si="80"/>
        <v>0</v>
      </c>
      <c r="S1675" s="23" t="s">
        <v>4807</v>
      </c>
      <c r="T1675" s="23"/>
      <c r="U1675" s="23"/>
      <c r="V1675" s="23"/>
      <c r="W1675" s="74"/>
    </row>
    <row r="1676" spans="1:23" x14ac:dyDescent="0.25">
      <c r="A1676" s="81">
        <v>45320</v>
      </c>
      <c r="B1676" s="6" t="s">
        <v>2710</v>
      </c>
      <c r="C1676" s="100" t="s">
        <v>5668</v>
      </c>
      <c r="D1676" s="21" t="s">
        <v>4555</v>
      </c>
      <c r="E1676" s="23" t="s">
        <v>203</v>
      </c>
      <c r="F1676" s="27" t="str">
        <f>IF(E1676="","",INDEX(DM_HANG_HOA!B:B,MATCH(E1676,DM_HANG_HOA!A:A,0)))</f>
        <v>Ty Pin post/Line post 24Kv- 35Kv, M20 dài 180mm</v>
      </c>
      <c r="G1676" s="26" t="s">
        <v>5254</v>
      </c>
      <c r="H1676" s="27" t="str">
        <f>IF(G1676="","",INDEX(DM_DOI_TUONG!C:C,MATCH(G1676,DM_DOI_TUONG!B:B,0)))</f>
        <v>Công Ty Trách Nhiệm Hữu Hạn Tâm Tiến</v>
      </c>
      <c r="I1676" s="69" t="str">
        <f>IFERROR(INDEX(DM_NGHIEP_VU!D:D,MATCH(J1676&amp;K1676,DM_NGHIEP_VU!G:G,0)),"")</f>
        <v>Xuất kho - xuất bán ghi nhận doanh thu</v>
      </c>
      <c r="J1676" s="29" t="s">
        <v>4492</v>
      </c>
      <c r="K1676" s="29" t="s">
        <v>4977</v>
      </c>
      <c r="L1676" s="26">
        <v>60</v>
      </c>
      <c r="M1676" s="26" t="s">
        <v>4547</v>
      </c>
      <c r="N1676" s="26">
        <v>51800</v>
      </c>
      <c r="O1676" s="7">
        <f t="shared" si="78"/>
        <v>3108000</v>
      </c>
      <c r="P1676" s="52">
        <v>0.1</v>
      </c>
      <c r="Q1676" s="7">
        <f t="shared" si="79"/>
        <v>310800</v>
      </c>
      <c r="R1676" s="7">
        <f t="shared" si="80"/>
        <v>3418800</v>
      </c>
      <c r="S1676" s="23" t="s">
        <v>4808</v>
      </c>
      <c r="T1676" s="23"/>
      <c r="U1676" s="23"/>
      <c r="V1676" s="23"/>
      <c r="W1676" s="74"/>
    </row>
    <row r="1677" spans="1:23" x14ac:dyDescent="0.25">
      <c r="A1677" s="81">
        <v>45321</v>
      </c>
      <c r="B1677" s="6" t="s">
        <v>2710</v>
      </c>
      <c r="C1677" s="100" t="s">
        <v>5669</v>
      </c>
      <c r="D1677" s="21" t="s">
        <v>4555</v>
      </c>
      <c r="E1677" s="23" t="s">
        <v>1382</v>
      </c>
      <c r="F1677" s="27" t="str">
        <f>IF(E1677="","",INDEX(DM_HANG_HOA!B:B,MATCH(E1677,DM_HANG_HOA!A:A,0)))</f>
        <v>Cosse ép Cu 95mm2-N dài 81mm chiều dài ép dây 42mm</v>
      </c>
      <c r="G1677" s="26" t="s">
        <v>5245</v>
      </c>
      <c r="H1677" s="27" t="str">
        <f>IF(G1677="","",INDEX(DM_DOI_TUONG!C:C,MATCH(G1677,DM_DOI_TUONG!B:B,0)))</f>
        <v>Công Ty TNHH Sản Xuất Thương Mại  Điện Sài Gòn TTL</v>
      </c>
      <c r="I1677" s="69" t="str">
        <f>IFERROR(INDEX(DM_NGHIEP_VU!D:D,MATCH(J1677&amp;K1677,DM_NGHIEP_VU!G:G,0)),"")</f>
        <v>Xuất kho - xuất bán ghi nhận doanh thu</v>
      </c>
      <c r="J1677" s="29" t="s">
        <v>4492</v>
      </c>
      <c r="K1677" s="29" t="s">
        <v>4977</v>
      </c>
      <c r="L1677" s="26">
        <v>27</v>
      </c>
      <c r="M1677" s="26" t="s">
        <v>4547</v>
      </c>
      <c r="N1677" s="26">
        <v>45800</v>
      </c>
      <c r="O1677" s="7">
        <f t="shared" si="78"/>
        <v>1236600</v>
      </c>
      <c r="P1677" s="52">
        <v>0.1</v>
      </c>
      <c r="Q1677" s="7">
        <f t="shared" si="79"/>
        <v>123660</v>
      </c>
      <c r="R1677" s="7">
        <f t="shared" si="80"/>
        <v>1360260</v>
      </c>
      <c r="S1677" s="23" t="s">
        <v>4809</v>
      </c>
      <c r="T1677" s="23"/>
      <c r="U1677" s="23"/>
      <c r="V1677" s="23"/>
      <c r="W1677" s="74"/>
    </row>
    <row r="1678" spans="1:23" x14ac:dyDescent="0.25">
      <c r="A1678" s="81">
        <v>45321</v>
      </c>
      <c r="B1678" s="6" t="s">
        <v>2710</v>
      </c>
      <c r="C1678" s="100" t="s">
        <v>5669</v>
      </c>
      <c r="D1678" s="21" t="s">
        <v>4555</v>
      </c>
      <c r="E1678" s="23" t="s">
        <v>1157</v>
      </c>
      <c r="F1678" s="27" t="str">
        <f>IF(E1678="","",INDEX(DM_HANG_HOA!B:B,MATCH(E1678,DM_HANG_HOA!A:A,0)))</f>
        <v>Cosse ép Cu-Al  120mm2-2N-TA dài 131mm chiều dài ép dây 42mm</v>
      </c>
      <c r="G1678" s="26" t="s">
        <v>5245</v>
      </c>
      <c r="H1678" s="27" t="str">
        <f>IF(G1678="","",INDEX(DM_DOI_TUONG!C:C,MATCH(G1678,DM_DOI_TUONG!B:B,0)))</f>
        <v>Công Ty TNHH Sản Xuất Thương Mại  Điện Sài Gòn TTL</v>
      </c>
      <c r="I1678" s="69" t="str">
        <f>IFERROR(INDEX(DM_NGHIEP_VU!D:D,MATCH(J1678&amp;K1678,DM_NGHIEP_VU!G:G,0)),"")</f>
        <v>Xuất kho - xuất bán ghi nhận doanh thu</v>
      </c>
      <c r="J1678" s="29" t="s">
        <v>4492</v>
      </c>
      <c r="K1678" s="29" t="s">
        <v>4977</v>
      </c>
      <c r="L1678" s="26">
        <v>6</v>
      </c>
      <c r="M1678" s="26" t="s">
        <v>4547</v>
      </c>
      <c r="N1678" s="26">
        <v>83100</v>
      </c>
      <c r="O1678" s="7">
        <f t="shared" si="78"/>
        <v>498600</v>
      </c>
      <c r="P1678" s="52">
        <v>0.1</v>
      </c>
      <c r="Q1678" s="7">
        <f t="shared" si="79"/>
        <v>49860</v>
      </c>
      <c r="R1678" s="7">
        <f t="shared" si="80"/>
        <v>548460</v>
      </c>
      <c r="S1678" s="23" t="s">
        <v>4809</v>
      </c>
      <c r="T1678" s="23"/>
      <c r="U1678" s="23"/>
      <c r="V1678" s="23"/>
      <c r="W1678" s="74"/>
    </row>
    <row r="1679" spans="1:23" x14ac:dyDescent="0.25">
      <c r="A1679" s="81">
        <v>45321</v>
      </c>
      <c r="B1679" s="6" t="s">
        <v>2710</v>
      </c>
      <c r="C1679" s="100" t="s">
        <v>5669</v>
      </c>
      <c r="D1679" s="21" t="s">
        <v>4555</v>
      </c>
      <c r="E1679" s="23" t="s">
        <v>1374</v>
      </c>
      <c r="F1679" s="27" t="str">
        <f>IF(E1679="","",INDEX(DM_HANG_HOA!B:B,MATCH(E1679,DM_HANG_HOA!A:A,0)))</f>
        <v>Cosse ép Cu 50mm2-N dài 64mm chiều dài ép dây 36mm</v>
      </c>
      <c r="G1679" s="26" t="s">
        <v>5245</v>
      </c>
      <c r="H1679" s="27" t="str">
        <f>IF(G1679="","",INDEX(DM_DOI_TUONG!C:C,MATCH(G1679,DM_DOI_TUONG!B:B,0)))</f>
        <v>Công Ty TNHH Sản Xuất Thương Mại  Điện Sài Gòn TTL</v>
      </c>
      <c r="I1679" s="69" t="str">
        <f>IFERROR(INDEX(DM_NGHIEP_VU!D:D,MATCH(J1679&amp;K1679,DM_NGHIEP_VU!G:G,0)),"")</f>
        <v>Xuất kho - xuất bán ghi nhận doanh thu</v>
      </c>
      <c r="J1679" s="29" t="s">
        <v>4492</v>
      </c>
      <c r="K1679" s="29" t="s">
        <v>4977</v>
      </c>
      <c r="L1679" s="26">
        <v>16</v>
      </c>
      <c r="M1679" s="26" t="s">
        <v>4547</v>
      </c>
      <c r="N1679" s="26">
        <v>22500</v>
      </c>
      <c r="O1679" s="7">
        <f t="shared" si="78"/>
        <v>360000</v>
      </c>
      <c r="P1679" s="52">
        <v>0.1</v>
      </c>
      <c r="Q1679" s="7">
        <f t="shared" si="79"/>
        <v>36000</v>
      </c>
      <c r="R1679" s="7">
        <f t="shared" si="80"/>
        <v>396000</v>
      </c>
      <c r="S1679" s="23" t="s">
        <v>4809</v>
      </c>
      <c r="T1679" s="23"/>
      <c r="U1679" s="23"/>
      <c r="V1679" s="23"/>
      <c r="W1679" s="74"/>
    </row>
    <row r="1680" spans="1:23" x14ac:dyDescent="0.25">
      <c r="A1680" s="81">
        <v>45321</v>
      </c>
      <c r="B1680" s="6" t="s">
        <v>2710</v>
      </c>
      <c r="C1680" s="100" t="s">
        <v>5669</v>
      </c>
      <c r="D1680" s="21" t="s">
        <v>4555</v>
      </c>
      <c r="E1680" s="23" t="s">
        <v>904</v>
      </c>
      <c r="F1680" s="27" t="str">
        <f>IF(E1680="","",INDEX(DM_HANG_HOA!B:B,MATCH(E1680,DM_HANG_HOA!A:A,0)))</f>
        <v>Dây đai inox 20 x 0.4mm, 50 mét</v>
      </c>
      <c r="G1680" s="26" t="s">
        <v>5245</v>
      </c>
      <c r="H1680" s="27" t="str">
        <f>IF(G1680="","",INDEX(DM_DOI_TUONG!C:C,MATCH(G1680,DM_DOI_TUONG!B:B,0)))</f>
        <v>Công Ty TNHH Sản Xuất Thương Mại  Điện Sài Gòn TTL</v>
      </c>
      <c r="I1680" s="69" t="str">
        <f>IFERROR(INDEX(DM_NGHIEP_VU!D:D,MATCH(J1680&amp;K1680,DM_NGHIEP_VU!G:G,0)),"")</f>
        <v>Xuất kho - xuất bán ghi nhận doanh thu</v>
      </c>
      <c r="J1680" s="29" t="s">
        <v>4492</v>
      </c>
      <c r="K1680" s="29" t="s">
        <v>4977</v>
      </c>
      <c r="L1680" s="26">
        <v>3</v>
      </c>
      <c r="M1680" s="26" t="s">
        <v>4547</v>
      </c>
      <c r="N1680" s="26">
        <v>298100</v>
      </c>
      <c r="O1680" s="7">
        <f t="shared" si="78"/>
        <v>894300</v>
      </c>
      <c r="P1680" s="52">
        <v>0.1</v>
      </c>
      <c r="Q1680" s="7">
        <f t="shared" si="79"/>
        <v>89430</v>
      </c>
      <c r="R1680" s="7">
        <f t="shared" si="80"/>
        <v>983730</v>
      </c>
      <c r="S1680" s="23" t="s">
        <v>4809</v>
      </c>
      <c r="T1680" s="23"/>
      <c r="U1680" s="23"/>
      <c r="V1680" s="23"/>
      <c r="W1680" s="74"/>
    </row>
    <row r="1681" spans="1:23" x14ac:dyDescent="0.25">
      <c r="A1681" s="81">
        <v>45321</v>
      </c>
      <c r="B1681" s="6" t="s">
        <v>2710</v>
      </c>
      <c r="C1681" s="100" t="s">
        <v>5670</v>
      </c>
      <c r="D1681" s="21" t="s">
        <v>4555</v>
      </c>
      <c r="E1681" s="23" t="s">
        <v>190</v>
      </c>
      <c r="F1681" s="27" t="str">
        <f>IF(E1681="","",INDEX(DM_HANG_HOA!B:B,MATCH(E1681,DM_HANG_HOA!A:A,0)))</f>
        <v>Chuỗi treo 24Kv - 70KN, Polymer</v>
      </c>
      <c r="G1681" s="26" t="s">
        <v>5245</v>
      </c>
      <c r="H1681" s="27" t="str">
        <f>IF(G1681="","",INDEX(DM_DOI_TUONG!C:C,MATCH(G1681,DM_DOI_TUONG!B:B,0)))</f>
        <v>Công Ty TNHH Sản Xuất Thương Mại  Điện Sài Gòn TTL</v>
      </c>
      <c r="I1681" s="69" t="str">
        <f>IFERROR(INDEX(DM_NGHIEP_VU!D:D,MATCH(J1681&amp;K1681,DM_NGHIEP_VU!G:G,0)),"")</f>
        <v>Xuất kho - xuất bán ghi nhận doanh thu</v>
      </c>
      <c r="J1681" s="29" t="s">
        <v>4492</v>
      </c>
      <c r="K1681" s="29" t="s">
        <v>4977</v>
      </c>
      <c r="L1681" s="26">
        <v>30</v>
      </c>
      <c r="M1681" s="26" t="s">
        <v>4547</v>
      </c>
      <c r="N1681" s="26">
        <v>229100</v>
      </c>
      <c r="O1681" s="7">
        <f t="shared" si="78"/>
        <v>6873000</v>
      </c>
      <c r="P1681" s="52">
        <v>0.08</v>
      </c>
      <c r="Q1681" s="7">
        <f t="shared" si="79"/>
        <v>549840</v>
      </c>
      <c r="R1681" s="7">
        <f t="shared" si="80"/>
        <v>7422840</v>
      </c>
      <c r="S1681" s="23" t="s">
        <v>4810</v>
      </c>
      <c r="T1681" s="23"/>
      <c r="U1681" s="23"/>
      <c r="V1681" s="23"/>
      <c r="W1681" s="74"/>
    </row>
    <row r="1682" spans="1:23" x14ac:dyDescent="0.25">
      <c r="A1682" s="81">
        <v>45321</v>
      </c>
      <c r="B1682" s="6" t="s">
        <v>2710</v>
      </c>
      <c r="C1682" s="100" t="s">
        <v>5670</v>
      </c>
      <c r="D1682" s="21" t="s">
        <v>4555</v>
      </c>
      <c r="E1682" s="23" t="s">
        <v>552</v>
      </c>
      <c r="F1682" s="27" t="str">
        <f>IF(E1682="","",INDEX(DM_HANG_HOA!B:B,MATCH(E1682,DM_HANG_HOA!A:A,0)))</f>
        <v>Nối bọc  IPC 35-95, Vỏ cách điện dầy 1-3mm,  16 - 35 / 16 - 95, 1 boulon M8 nhựa</v>
      </c>
      <c r="G1682" s="26" t="s">
        <v>5245</v>
      </c>
      <c r="H1682" s="27" t="str">
        <f>IF(G1682="","",INDEX(DM_DOI_TUONG!C:C,MATCH(G1682,DM_DOI_TUONG!B:B,0)))</f>
        <v>Công Ty TNHH Sản Xuất Thương Mại  Điện Sài Gòn TTL</v>
      </c>
      <c r="I1682" s="69" t="str">
        <f>IFERROR(INDEX(DM_NGHIEP_VU!D:D,MATCH(J1682&amp;K1682,DM_NGHIEP_VU!G:G,0)),"")</f>
        <v>Xuất kho - xuất bán ghi nhận doanh thu</v>
      </c>
      <c r="J1682" s="29" t="s">
        <v>4492</v>
      </c>
      <c r="K1682" s="29" t="s">
        <v>4977</v>
      </c>
      <c r="L1682" s="26">
        <v>60</v>
      </c>
      <c r="M1682" s="26" t="s">
        <v>4547</v>
      </c>
      <c r="N1682" s="26">
        <v>32600</v>
      </c>
      <c r="O1682" s="7">
        <f t="shared" si="78"/>
        <v>1956000</v>
      </c>
      <c r="P1682" s="52">
        <v>0.08</v>
      </c>
      <c r="Q1682" s="7">
        <f t="shared" si="79"/>
        <v>156480</v>
      </c>
      <c r="R1682" s="7">
        <f t="shared" si="80"/>
        <v>2112480</v>
      </c>
      <c r="S1682" s="23" t="s">
        <v>4810</v>
      </c>
      <c r="T1682" s="23"/>
      <c r="U1682" s="23"/>
      <c r="V1682" s="23"/>
      <c r="W1682" s="74"/>
    </row>
    <row r="1683" spans="1:23" x14ac:dyDescent="0.25">
      <c r="A1683" s="81">
        <v>45321</v>
      </c>
      <c r="B1683" s="6" t="s">
        <v>2710</v>
      </c>
      <c r="C1683" s="100" t="s">
        <v>5671</v>
      </c>
      <c r="D1683" s="21" t="s">
        <v>4555</v>
      </c>
      <c r="E1683" s="23" t="s">
        <v>2535</v>
      </c>
      <c r="F1683" s="27" t="str">
        <f>IF(E1683="","",INDEX(DM_HANG_HOA!B:B,MATCH(E1683,DM_HANG_HOA!A:A,0)))</f>
        <v>Giáp buộc đầu sứ đơn composite PTT1202-C, đường kính cáp 18,5 ÷ 23,4mm (35-50mm2)</v>
      </c>
      <c r="G1683" s="26" t="s">
        <v>5269</v>
      </c>
      <c r="H1683" s="27" t="str">
        <f>IF(G1683="","",INDEX(DM_DOI_TUONG!C:C,MATCH(G1683,DM_DOI_TUONG!B:B,0)))</f>
        <v>CÔNG TY TNHH THIẾT BỊ ĐIỆN QUỐC HƯNG</v>
      </c>
      <c r="I1683" s="69" t="str">
        <f>IFERROR(INDEX(DM_NGHIEP_VU!D:D,MATCH(J1683&amp;K1683,DM_NGHIEP_VU!G:G,0)),"")</f>
        <v>Xuất kho - xuất bán ghi nhận doanh thu</v>
      </c>
      <c r="J1683" s="29" t="s">
        <v>4492</v>
      </c>
      <c r="K1683" s="29" t="s">
        <v>4977</v>
      </c>
      <c r="L1683" s="26">
        <v>20</v>
      </c>
      <c r="M1683" s="26" t="s">
        <v>4547</v>
      </c>
      <c r="N1683" s="26">
        <v>31900</v>
      </c>
      <c r="O1683" s="7">
        <f t="shared" si="78"/>
        <v>638000</v>
      </c>
      <c r="P1683" s="52">
        <v>0.08</v>
      </c>
      <c r="Q1683" s="7">
        <f t="shared" si="79"/>
        <v>51040</v>
      </c>
      <c r="R1683" s="7">
        <f t="shared" si="80"/>
        <v>689040</v>
      </c>
      <c r="S1683" s="23" t="s">
        <v>4811</v>
      </c>
      <c r="T1683" s="23"/>
      <c r="U1683" s="23"/>
      <c r="V1683" s="23"/>
      <c r="W1683" s="74"/>
    </row>
    <row r="1684" spans="1:23" x14ac:dyDescent="0.25">
      <c r="A1684" s="81">
        <v>45321</v>
      </c>
      <c r="B1684" s="6" t="s">
        <v>2710</v>
      </c>
      <c r="C1684" s="100" t="s">
        <v>5672</v>
      </c>
      <c r="D1684" s="21" t="s">
        <v>4555</v>
      </c>
      <c r="E1684" s="23" t="s">
        <v>195</v>
      </c>
      <c r="F1684" s="27" t="str">
        <f>IF(E1684="","",INDEX(DM_HANG_HOA!B:B,MATCH(E1684,DM_HANG_HOA!A:A,0)))</f>
        <v>Pin post/Line post 24Kv- 680, Polymer (không ty)</v>
      </c>
      <c r="G1684" s="26" t="s">
        <v>5268</v>
      </c>
      <c r="H1684" s="27" t="str">
        <f>IF(G1684="","",INDEX(DM_DOI_TUONG!C:C,MATCH(G1684,DM_DOI_TUONG!B:B,0)))</f>
        <v>Công Ty TNHH TM Sản Xuất ThiếT Bị Điện Anh Kha</v>
      </c>
      <c r="I1684" s="69" t="str">
        <f>IFERROR(INDEX(DM_NGHIEP_VU!D:D,MATCH(J1684&amp;K1684,DM_NGHIEP_VU!G:G,0)),"")</f>
        <v>Xuất kho - xuất bán ghi nhận doanh thu</v>
      </c>
      <c r="J1684" s="29" t="s">
        <v>4492</v>
      </c>
      <c r="K1684" s="29" t="s">
        <v>4977</v>
      </c>
      <c r="L1684" s="26">
        <v>7</v>
      </c>
      <c r="M1684" s="26" t="s">
        <v>4547</v>
      </c>
      <c r="N1684" s="26">
        <v>275600</v>
      </c>
      <c r="O1684" s="7">
        <f t="shared" si="78"/>
        <v>1929200</v>
      </c>
      <c r="P1684" s="52">
        <v>0.08</v>
      </c>
      <c r="Q1684" s="7">
        <f t="shared" si="79"/>
        <v>154336</v>
      </c>
      <c r="R1684" s="7">
        <f t="shared" si="80"/>
        <v>2083536</v>
      </c>
      <c r="S1684" s="23" t="s">
        <v>4812</v>
      </c>
      <c r="T1684" s="23"/>
      <c r="U1684" s="23"/>
      <c r="V1684" s="23"/>
      <c r="W1684" s="74"/>
    </row>
    <row r="1685" spans="1:23" x14ac:dyDescent="0.25">
      <c r="A1685" s="81">
        <v>45321</v>
      </c>
      <c r="B1685" s="6" t="s">
        <v>2710</v>
      </c>
      <c r="C1685" s="100" t="s">
        <v>5672</v>
      </c>
      <c r="D1685" s="21" t="s">
        <v>4555</v>
      </c>
      <c r="E1685" s="23" t="s">
        <v>203</v>
      </c>
      <c r="F1685" s="27" t="str">
        <f>IF(E1685="","",INDEX(DM_HANG_HOA!B:B,MATCH(E1685,DM_HANG_HOA!A:A,0)))</f>
        <v>Ty Pin post/Line post 24Kv- 35Kv, M20 dài 180mm</v>
      </c>
      <c r="G1685" s="26" t="s">
        <v>5268</v>
      </c>
      <c r="H1685" s="27" t="str">
        <f>IF(G1685="","",INDEX(DM_DOI_TUONG!C:C,MATCH(G1685,DM_DOI_TUONG!B:B,0)))</f>
        <v>Công Ty TNHH TM Sản Xuất ThiếT Bị Điện Anh Kha</v>
      </c>
      <c r="I1685" s="69" t="str">
        <f>IFERROR(INDEX(DM_NGHIEP_VU!D:D,MATCH(J1685&amp;K1685,DM_NGHIEP_VU!G:G,0)),"")</f>
        <v>Xuất kho - xuất bán ghi nhận doanh thu</v>
      </c>
      <c r="J1685" s="29" t="s">
        <v>4492</v>
      </c>
      <c r="K1685" s="29" t="s">
        <v>4977</v>
      </c>
      <c r="L1685" s="26">
        <v>7</v>
      </c>
      <c r="M1685" s="26" t="s">
        <v>4547</v>
      </c>
      <c r="N1685" s="26">
        <v>51800</v>
      </c>
      <c r="O1685" s="7">
        <f t="shared" si="78"/>
        <v>362600</v>
      </c>
      <c r="P1685" s="52">
        <v>0.08</v>
      </c>
      <c r="Q1685" s="7">
        <f t="shared" si="79"/>
        <v>29008</v>
      </c>
      <c r="R1685" s="7">
        <f t="shared" si="80"/>
        <v>391608</v>
      </c>
      <c r="S1685" s="23" t="s">
        <v>4812</v>
      </c>
      <c r="T1685" s="23"/>
      <c r="U1685" s="23"/>
      <c r="V1685" s="23"/>
      <c r="W1685" s="74"/>
    </row>
    <row r="1686" spans="1:23" x14ac:dyDescent="0.25">
      <c r="A1686" s="81">
        <v>45321</v>
      </c>
      <c r="B1686" s="6" t="s">
        <v>2710</v>
      </c>
      <c r="C1686" s="100" t="s">
        <v>5672</v>
      </c>
      <c r="D1686" s="21" t="s">
        <v>4555</v>
      </c>
      <c r="E1686" s="23" t="s">
        <v>72</v>
      </c>
      <c r="F1686" s="27" t="str">
        <f>IF(E1686="","",INDEX(DM_HANG_HOA!B:B,MATCH(E1686,DM_HANG_HOA!A:A,0)))</f>
        <v>FCO 100A - 27KV - 150KV BIL - Polymer (không bass)</v>
      </c>
      <c r="G1686" s="26" t="s">
        <v>5268</v>
      </c>
      <c r="H1686" s="27" t="str">
        <f>IF(G1686="","",INDEX(DM_DOI_TUONG!C:C,MATCH(G1686,DM_DOI_TUONG!B:B,0)))</f>
        <v>Công Ty TNHH TM Sản Xuất ThiếT Bị Điện Anh Kha</v>
      </c>
      <c r="I1686" s="69" t="str">
        <f>IFERROR(INDEX(DM_NGHIEP_VU!D:D,MATCH(J1686&amp;K1686,DM_NGHIEP_VU!G:G,0)),"")</f>
        <v>Xuất kho - xuất bán ghi nhận doanh thu</v>
      </c>
      <c r="J1686" s="29" t="s">
        <v>4492</v>
      </c>
      <c r="K1686" s="29" t="s">
        <v>4977</v>
      </c>
      <c r="L1686" s="26">
        <v>3</v>
      </c>
      <c r="M1686" s="26" t="s">
        <v>4547</v>
      </c>
      <c r="N1686" s="26">
        <v>1407800</v>
      </c>
      <c r="O1686" s="7">
        <f t="shared" si="78"/>
        <v>4223400</v>
      </c>
      <c r="P1686" s="52">
        <v>0.08</v>
      </c>
      <c r="Q1686" s="7">
        <f t="shared" si="79"/>
        <v>337872</v>
      </c>
      <c r="R1686" s="7">
        <f t="shared" si="80"/>
        <v>4561272</v>
      </c>
      <c r="S1686" s="23" t="s">
        <v>4812</v>
      </c>
      <c r="T1686" s="23"/>
      <c r="U1686" s="23"/>
      <c r="V1686" s="23"/>
      <c r="W1686" s="74"/>
    </row>
    <row r="1687" spans="1:23" x14ac:dyDescent="0.25">
      <c r="A1687" s="81">
        <v>45321</v>
      </c>
      <c r="B1687" s="6" t="s">
        <v>2710</v>
      </c>
      <c r="C1687" s="100" t="s">
        <v>5672</v>
      </c>
      <c r="D1687" s="21" t="s">
        <v>4555</v>
      </c>
      <c r="E1687" s="23" t="s">
        <v>78</v>
      </c>
      <c r="F1687" s="27" t="str">
        <f>IF(E1687="","",INDEX(DM_HANG_HOA!B:B,MATCH(E1687,DM_HANG_HOA!A:A,0)))</f>
        <v>Bass FCO</v>
      </c>
      <c r="G1687" s="26" t="s">
        <v>5268</v>
      </c>
      <c r="H1687" s="27" t="str">
        <f>IF(G1687="","",INDEX(DM_DOI_TUONG!C:C,MATCH(G1687,DM_DOI_TUONG!B:B,0)))</f>
        <v>Công Ty TNHH TM Sản Xuất ThiếT Bị Điện Anh Kha</v>
      </c>
      <c r="I1687" s="69" t="str">
        <f>IFERROR(INDEX(DM_NGHIEP_VU!D:D,MATCH(J1687&amp;K1687,DM_NGHIEP_VU!G:G,0)),"")</f>
        <v>Xuất kho - xuất bán ghi nhận doanh thu</v>
      </c>
      <c r="J1687" s="29" t="s">
        <v>4492</v>
      </c>
      <c r="K1687" s="29" t="s">
        <v>4977</v>
      </c>
      <c r="L1687" s="26">
        <v>3</v>
      </c>
      <c r="M1687" s="26" t="s">
        <v>4547</v>
      </c>
      <c r="N1687" s="26">
        <v>77400</v>
      </c>
      <c r="O1687" s="7">
        <f t="shared" si="78"/>
        <v>232200</v>
      </c>
      <c r="P1687" s="52">
        <v>0.08</v>
      </c>
      <c r="Q1687" s="7">
        <f t="shared" si="79"/>
        <v>18576</v>
      </c>
      <c r="R1687" s="7">
        <f t="shared" si="80"/>
        <v>250776</v>
      </c>
      <c r="S1687" s="23" t="s">
        <v>4812</v>
      </c>
      <c r="T1687" s="23"/>
      <c r="U1687" s="23"/>
      <c r="V1687" s="23"/>
      <c r="W1687" s="74"/>
    </row>
    <row r="1688" spans="1:23" x14ac:dyDescent="0.25">
      <c r="A1688" s="81">
        <v>45321</v>
      </c>
      <c r="B1688" s="6" t="s">
        <v>2710</v>
      </c>
      <c r="C1688" s="100" t="s">
        <v>5673</v>
      </c>
      <c r="D1688" s="21" t="s">
        <v>4555</v>
      </c>
      <c r="E1688" s="23" t="s">
        <v>1113</v>
      </c>
      <c r="F1688" s="27" t="str">
        <f>IF(E1688="","",INDEX(DM_HANG_HOA!B:B,MATCH(E1688,DM_HANG_HOA!A:A,0)))</f>
        <v>Cosse ép Cu-Al  150mm2-N-TA dài 101mm chiều dài ép dây 52mm</v>
      </c>
      <c r="G1688" s="26" t="s">
        <v>5284</v>
      </c>
      <c r="H1688" s="27" t="str">
        <f>IF(G1688="","",INDEX(DM_DOI_TUONG!C:C,MATCH(G1688,DM_DOI_TUONG!B:B,0)))</f>
        <v>Doanh Nghiệp Tư Nhân Thương Mại Và Xây Dựng Diệu Hiền</v>
      </c>
      <c r="I1688" s="69" t="str">
        <f>IFERROR(INDEX(DM_NGHIEP_VU!D:D,MATCH(J1688&amp;K1688,DM_NGHIEP_VU!G:G,0)),"")</f>
        <v>Xuất kho - xuất bán ghi nhận doanh thu</v>
      </c>
      <c r="J1688" s="29" t="s">
        <v>4492</v>
      </c>
      <c r="K1688" s="29" t="s">
        <v>4977</v>
      </c>
      <c r="L1688" s="26">
        <v>50</v>
      </c>
      <c r="M1688" s="26" t="s">
        <v>4547</v>
      </c>
      <c r="N1688" s="26">
        <v>86400</v>
      </c>
      <c r="O1688" s="7">
        <f t="shared" si="78"/>
        <v>4320000</v>
      </c>
      <c r="P1688" s="52">
        <v>0.1</v>
      </c>
      <c r="Q1688" s="7">
        <f t="shared" si="79"/>
        <v>432000</v>
      </c>
      <c r="R1688" s="7">
        <f t="shared" si="80"/>
        <v>4752000</v>
      </c>
      <c r="S1688" s="23" t="s">
        <v>4813</v>
      </c>
      <c r="T1688" s="23"/>
      <c r="U1688" s="23"/>
      <c r="V1688" s="23"/>
      <c r="W1688" s="74"/>
    </row>
    <row r="1689" spans="1:23" x14ac:dyDescent="0.25">
      <c r="A1689" s="81">
        <v>45321</v>
      </c>
      <c r="B1689" s="6" t="s">
        <v>2710</v>
      </c>
      <c r="C1689" s="100" t="s">
        <v>5674</v>
      </c>
      <c r="D1689" s="21" t="s">
        <v>4555</v>
      </c>
      <c r="E1689" s="23" t="s">
        <v>554</v>
      </c>
      <c r="F1689" s="27" t="str">
        <f>IF(E1689="","",INDEX(DM_HANG_HOA!B:B,MATCH(E1689,DM_HANG_HOA!A:A,0)))</f>
        <v>Nối bọc  IPC 95-95, Vỏ cách điện dầy 1-3mm,  25 - 95 / 25 - 95, 2 boulon M8 nhựa</v>
      </c>
      <c r="G1689" s="26" t="s">
        <v>5284</v>
      </c>
      <c r="H1689" s="27" t="str">
        <f>IF(G1689="","",INDEX(DM_DOI_TUONG!C:C,MATCH(G1689,DM_DOI_TUONG!B:B,0)))</f>
        <v>Doanh Nghiệp Tư Nhân Thương Mại Và Xây Dựng Diệu Hiền</v>
      </c>
      <c r="I1689" s="69" t="str">
        <f>IFERROR(INDEX(DM_NGHIEP_VU!D:D,MATCH(J1689&amp;K1689,DM_NGHIEP_VU!G:G,0)),"")</f>
        <v>Xuất kho - xuất bán ghi nhận doanh thu</v>
      </c>
      <c r="J1689" s="29" t="s">
        <v>4492</v>
      </c>
      <c r="K1689" s="29" t="s">
        <v>4977</v>
      </c>
      <c r="L1689" s="26">
        <v>30</v>
      </c>
      <c r="M1689" s="26" t="s">
        <v>4547</v>
      </c>
      <c r="N1689" s="26">
        <v>64500</v>
      </c>
      <c r="O1689" s="7">
        <f t="shared" si="78"/>
        <v>1935000</v>
      </c>
      <c r="P1689" s="52">
        <v>0.08</v>
      </c>
      <c r="Q1689" s="7">
        <f t="shared" si="79"/>
        <v>154800</v>
      </c>
      <c r="R1689" s="7">
        <f t="shared" si="80"/>
        <v>2089800</v>
      </c>
      <c r="S1689" s="23" t="s">
        <v>4814</v>
      </c>
      <c r="T1689" s="23"/>
      <c r="U1689" s="23"/>
      <c r="V1689" s="23"/>
      <c r="W1689" s="74"/>
    </row>
    <row r="1690" spans="1:23" x14ac:dyDescent="0.25">
      <c r="A1690" s="81">
        <v>45321</v>
      </c>
      <c r="B1690" s="6" t="s">
        <v>2710</v>
      </c>
      <c r="C1690" s="100" t="s">
        <v>5674</v>
      </c>
      <c r="D1690" s="21" t="s">
        <v>4555</v>
      </c>
      <c r="E1690" s="23" t="s">
        <v>8</v>
      </c>
      <c r="F1690" s="27" t="str">
        <f>IF(E1690="","",INDEX(DM_HANG_HOA!B:B,MATCH(E1690,DM_HANG_HOA!A:A,0)))</f>
        <v>Fuselink 10K - Tuấn Ân</v>
      </c>
      <c r="G1690" s="26" t="s">
        <v>5284</v>
      </c>
      <c r="H1690" s="27" t="str">
        <f>IF(G1690="","",INDEX(DM_DOI_TUONG!C:C,MATCH(G1690,DM_DOI_TUONG!B:B,0)))</f>
        <v>Doanh Nghiệp Tư Nhân Thương Mại Và Xây Dựng Diệu Hiền</v>
      </c>
      <c r="I1690" s="69" t="str">
        <f>IFERROR(INDEX(DM_NGHIEP_VU!D:D,MATCH(J1690&amp;K1690,DM_NGHIEP_VU!G:G,0)),"")</f>
        <v>Xuất kho - xuất bán ghi nhận doanh thu</v>
      </c>
      <c r="J1690" s="29" t="s">
        <v>4492</v>
      </c>
      <c r="K1690" s="29" t="s">
        <v>4977</v>
      </c>
      <c r="L1690" s="26">
        <v>30</v>
      </c>
      <c r="M1690" s="26" t="s">
        <v>4547</v>
      </c>
      <c r="N1690" s="26">
        <v>33900</v>
      </c>
      <c r="O1690" s="7">
        <f t="shared" si="78"/>
        <v>1017000</v>
      </c>
      <c r="P1690" s="52">
        <v>0.08</v>
      </c>
      <c r="Q1690" s="7">
        <f t="shared" si="79"/>
        <v>81360</v>
      </c>
      <c r="R1690" s="7">
        <f t="shared" si="80"/>
        <v>1098360</v>
      </c>
      <c r="S1690" s="23" t="s">
        <v>4814</v>
      </c>
      <c r="T1690" s="23"/>
      <c r="U1690" s="23"/>
      <c r="V1690" s="23"/>
      <c r="W1690" s="74"/>
    </row>
    <row r="1691" spans="1:23" x14ac:dyDescent="0.25">
      <c r="A1691" s="81">
        <v>45321</v>
      </c>
      <c r="B1691" s="6" t="s">
        <v>2710</v>
      </c>
      <c r="C1691" s="100" t="s">
        <v>5674</v>
      </c>
      <c r="D1691" s="21" t="s">
        <v>4555</v>
      </c>
      <c r="E1691" s="23" t="s">
        <v>13</v>
      </c>
      <c r="F1691" s="27" t="str">
        <f>IF(E1691="","",INDEX(DM_HANG_HOA!B:B,MATCH(E1691,DM_HANG_HOA!A:A,0)))</f>
        <v>Fuselink 30K - Tuấn Ân</v>
      </c>
      <c r="G1691" s="26" t="s">
        <v>5284</v>
      </c>
      <c r="H1691" s="27" t="str">
        <f>IF(G1691="","",INDEX(DM_DOI_TUONG!C:C,MATCH(G1691,DM_DOI_TUONG!B:B,0)))</f>
        <v>Doanh Nghiệp Tư Nhân Thương Mại Và Xây Dựng Diệu Hiền</v>
      </c>
      <c r="I1691" s="69" t="str">
        <f>IFERROR(INDEX(DM_NGHIEP_VU!D:D,MATCH(J1691&amp;K1691,DM_NGHIEP_VU!G:G,0)),"")</f>
        <v>Xuất kho - xuất bán ghi nhận doanh thu</v>
      </c>
      <c r="J1691" s="29" t="s">
        <v>4492</v>
      </c>
      <c r="K1691" s="29" t="s">
        <v>4977</v>
      </c>
      <c r="L1691" s="26">
        <v>30</v>
      </c>
      <c r="M1691" s="26" t="s">
        <v>4547</v>
      </c>
      <c r="N1691" s="26">
        <v>47200</v>
      </c>
      <c r="O1691" s="7">
        <f t="shared" si="78"/>
        <v>1416000</v>
      </c>
      <c r="P1691" s="52">
        <v>0.08</v>
      </c>
      <c r="Q1691" s="7">
        <f t="shared" si="79"/>
        <v>113280</v>
      </c>
      <c r="R1691" s="7">
        <f t="shared" si="80"/>
        <v>1529280</v>
      </c>
      <c r="S1691" s="23" t="s">
        <v>4814</v>
      </c>
      <c r="T1691" s="23"/>
      <c r="U1691" s="23"/>
      <c r="V1691" s="23"/>
      <c r="W1691" s="74"/>
    </row>
    <row r="1692" spans="1:23" x14ac:dyDescent="0.25">
      <c r="A1692" s="81">
        <v>45321</v>
      </c>
      <c r="B1692" s="6" t="s">
        <v>2710</v>
      </c>
      <c r="C1692" s="100" t="s">
        <v>5675</v>
      </c>
      <c r="D1692" s="21" t="s">
        <v>4555</v>
      </c>
      <c r="E1692" s="23" t="s">
        <v>72</v>
      </c>
      <c r="F1692" s="27" t="str">
        <f>IF(E1692="","",INDEX(DM_HANG_HOA!B:B,MATCH(E1692,DM_HANG_HOA!A:A,0)))</f>
        <v>FCO 100A - 27KV - 150KV BIL - Polymer (không bass)</v>
      </c>
      <c r="G1692" s="26" t="s">
        <v>5245</v>
      </c>
      <c r="H1692" s="27" t="str">
        <f>IF(G1692="","",INDEX(DM_DOI_TUONG!C:C,MATCH(G1692,DM_DOI_TUONG!B:B,0)))</f>
        <v>Công Ty TNHH Sản Xuất Thương Mại  Điện Sài Gòn TTL</v>
      </c>
      <c r="I1692" s="69" t="str">
        <f>IFERROR(INDEX(DM_NGHIEP_VU!D:D,MATCH(J1692&amp;K1692,DM_NGHIEP_VU!G:G,0)),"")</f>
        <v>Xuất kho - xuất bán ghi nhận doanh thu</v>
      </c>
      <c r="J1692" s="29" t="s">
        <v>4492</v>
      </c>
      <c r="K1692" s="29" t="s">
        <v>4977</v>
      </c>
      <c r="L1692" s="26">
        <v>1</v>
      </c>
      <c r="M1692" s="26" t="s">
        <v>4547</v>
      </c>
      <c r="N1692" s="26">
        <v>1312700</v>
      </c>
      <c r="O1692" s="7">
        <f t="shared" si="78"/>
        <v>1312700</v>
      </c>
      <c r="P1692" s="52">
        <v>0.08</v>
      </c>
      <c r="Q1692" s="7">
        <f t="shared" si="79"/>
        <v>105016</v>
      </c>
      <c r="R1692" s="7">
        <f t="shared" si="80"/>
        <v>1417716</v>
      </c>
      <c r="S1692" s="23" t="s">
        <v>4815</v>
      </c>
      <c r="T1692" s="23"/>
      <c r="U1692" s="23"/>
      <c r="V1692" s="23"/>
      <c r="W1692" s="74"/>
    </row>
    <row r="1693" spans="1:23" x14ac:dyDescent="0.25">
      <c r="A1693" s="81">
        <v>45321</v>
      </c>
      <c r="B1693" s="6" t="s">
        <v>2710</v>
      </c>
      <c r="C1693" s="100" t="s">
        <v>5675</v>
      </c>
      <c r="D1693" s="21" t="s">
        <v>4555</v>
      </c>
      <c r="E1693" s="23" t="s">
        <v>78</v>
      </c>
      <c r="F1693" s="27" t="str">
        <f>IF(E1693="","",INDEX(DM_HANG_HOA!B:B,MATCH(E1693,DM_HANG_HOA!A:A,0)))</f>
        <v>Bass FCO</v>
      </c>
      <c r="G1693" s="26" t="s">
        <v>5245</v>
      </c>
      <c r="H1693" s="27" t="str">
        <f>IF(G1693="","",INDEX(DM_DOI_TUONG!C:C,MATCH(G1693,DM_DOI_TUONG!B:B,0)))</f>
        <v>Công Ty TNHH Sản Xuất Thương Mại  Điện Sài Gòn TTL</v>
      </c>
      <c r="I1693" s="69" t="str">
        <f>IFERROR(INDEX(DM_NGHIEP_VU!D:D,MATCH(J1693&amp;K1693,DM_NGHIEP_VU!G:G,0)),"")</f>
        <v>Xuất kho - xuất bán ghi nhận doanh thu</v>
      </c>
      <c r="J1693" s="29" t="s">
        <v>4492</v>
      </c>
      <c r="K1693" s="29" t="s">
        <v>4977</v>
      </c>
      <c r="L1693" s="26">
        <v>1</v>
      </c>
      <c r="M1693" s="26" t="s">
        <v>4547</v>
      </c>
      <c r="N1693" s="26">
        <v>72200</v>
      </c>
      <c r="O1693" s="7">
        <f t="shared" si="78"/>
        <v>72200</v>
      </c>
      <c r="P1693" s="52">
        <v>0.08</v>
      </c>
      <c r="Q1693" s="7">
        <f t="shared" si="79"/>
        <v>5776</v>
      </c>
      <c r="R1693" s="7">
        <f t="shared" si="80"/>
        <v>77976</v>
      </c>
      <c r="S1693" s="23" t="s">
        <v>4815</v>
      </c>
      <c r="T1693" s="23"/>
      <c r="U1693" s="23"/>
      <c r="V1693" s="23"/>
      <c r="W1693" s="74"/>
    </row>
    <row r="1694" spans="1:23" x14ac:dyDescent="0.25">
      <c r="A1694" s="81">
        <v>45321</v>
      </c>
      <c r="B1694" s="6" t="s">
        <v>2710</v>
      </c>
      <c r="C1694" s="100" t="s">
        <v>5675</v>
      </c>
      <c r="D1694" s="21" t="s">
        <v>4555</v>
      </c>
      <c r="E1694" s="23" t="s">
        <v>77</v>
      </c>
      <c r="F1694" s="27" t="str">
        <f>IF(E1694="","",INDEX(DM_HANG_HOA!B:B,MATCH(E1694,DM_HANG_HOA!A:A,0)))</f>
        <v>LBFCO 200A - 27KV-150KV BIL - Polymer (không bass)</v>
      </c>
      <c r="G1694" s="26" t="s">
        <v>5245</v>
      </c>
      <c r="H1694" s="27" t="str">
        <f>IF(G1694="","",INDEX(DM_DOI_TUONG!C:C,MATCH(G1694,DM_DOI_TUONG!B:B,0)))</f>
        <v>Công Ty TNHH Sản Xuất Thương Mại  Điện Sài Gòn TTL</v>
      </c>
      <c r="I1694" s="69" t="str">
        <f>IFERROR(INDEX(DM_NGHIEP_VU!D:D,MATCH(J1694&amp;K1694,DM_NGHIEP_VU!G:G,0)),"")</f>
        <v>Xuất kho - xuất bán ghi nhận doanh thu</v>
      </c>
      <c r="J1694" s="29" t="s">
        <v>4492</v>
      </c>
      <c r="K1694" s="29" t="s">
        <v>4977</v>
      </c>
      <c r="L1694" s="26">
        <v>1</v>
      </c>
      <c r="M1694" s="26" t="s">
        <v>4547</v>
      </c>
      <c r="N1694" s="26">
        <v>1876800</v>
      </c>
      <c r="O1694" s="7">
        <f t="shared" si="78"/>
        <v>1876800</v>
      </c>
      <c r="P1694" s="52">
        <v>0.08</v>
      </c>
      <c r="Q1694" s="7">
        <f t="shared" si="79"/>
        <v>150144</v>
      </c>
      <c r="R1694" s="7">
        <f t="shared" si="80"/>
        <v>2026944</v>
      </c>
      <c r="S1694" s="23" t="s">
        <v>4815</v>
      </c>
      <c r="T1694" s="23"/>
      <c r="U1694" s="23"/>
      <c r="V1694" s="23"/>
      <c r="W1694" s="74"/>
    </row>
    <row r="1695" spans="1:23" x14ac:dyDescent="0.25">
      <c r="A1695" s="81">
        <v>45321</v>
      </c>
      <c r="B1695" s="6" t="s">
        <v>2710</v>
      </c>
      <c r="C1695" s="100" t="s">
        <v>5675</v>
      </c>
      <c r="D1695" s="21" t="s">
        <v>4555</v>
      </c>
      <c r="E1695" s="23" t="s">
        <v>78</v>
      </c>
      <c r="F1695" s="27" t="str">
        <f>IF(E1695="","",INDEX(DM_HANG_HOA!B:B,MATCH(E1695,DM_HANG_HOA!A:A,0)))</f>
        <v>Bass FCO</v>
      </c>
      <c r="G1695" s="26" t="s">
        <v>5245</v>
      </c>
      <c r="H1695" s="27" t="str">
        <f>IF(G1695="","",INDEX(DM_DOI_TUONG!C:C,MATCH(G1695,DM_DOI_TUONG!B:B,0)))</f>
        <v>Công Ty TNHH Sản Xuất Thương Mại  Điện Sài Gòn TTL</v>
      </c>
      <c r="I1695" s="69" t="str">
        <f>IFERROR(INDEX(DM_NGHIEP_VU!D:D,MATCH(J1695&amp;K1695,DM_NGHIEP_VU!G:G,0)),"")</f>
        <v>Xuất kho - xuất bán ghi nhận doanh thu</v>
      </c>
      <c r="J1695" s="29" t="s">
        <v>4492</v>
      </c>
      <c r="K1695" s="29" t="s">
        <v>4977</v>
      </c>
      <c r="L1695" s="26">
        <v>1</v>
      </c>
      <c r="M1695" s="26" t="s">
        <v>4547</v>
      </c>
      <c r="N1695" s="26">
        <v>72200</v>
      </c>
      <c r="O1695" s="7">
        <f t="shared" si="78"/>
        <v>72200</v>
      </c>
      <c r="P1695" s="52">
        <v>0.08</v>
      </c>
      <c r="Q1695" s="7">
        <f t="shared" si="79"/>
        <v>5776</v>
      </c>
      <c r="R1695" s="7">
        <f t="shared" si="80"/>
        <v>77976</v>
      </c>
      <c r="S1695" s="23" t="s">
        <v>4815</v>
      </c>
      <c r="T1695" s="23"/>
      <c r="U1695" s="23"/>
      <c r="V1695" s="23"/>
      <c r="W1695" s="74"/>
    </row>
    <row r="1696" spans="1:23" x14ac:dyDescent="0.25">
      <c r="A1696" s="81">
        <v>45321</v>
      </c>
      <c r="B1696" s="6" t="s">
        <v>2710</v>
      </c>
      <c r="C1696" s="100" t="s">
        <v>5675</v>
      </c>
      <c r="D1696" s="21" t="s">
        <v>4555</v>
      </c>
      <c r="E1696" s="23" t="s">
        <v>96</v>
      </c>
      <c r="F1696" s="27" t="str">
        <f>IF(E1696="","",INDEX(DM_HANG_HOA!B:B,MATCH(E1696,DM_HANG_HOA!A:A,0)))</f>
        <v>LA 18KV - MCOV  15.3 - 10KA</v>
      </c>
      <c r="G1696" s="26" t="s">
        <v>5245</v>
      </c>
      <c r="H1696" s="27" t="str">
        <f>IF(G1696="","",INDEX(DM_DOI_TUONG!C:C,MATCH(G1696,DM_DOI_TUONG!B:B,0)))</f>
        <v>Công Ty TNHH Sản Xuất Thương Mại  Điện Sài Gòn TTL</v>
      </c>
      <c r="I1696" s="69" t="str">
        <f>IFERROR(INDEX(DM_NGHIEP_VU!D:D,MATCH(J1696&amp;K1696,DM_NGHIEP_VU!G:G,0)),"")</f>
        <v>Xuất kho - xuất bán ghi nhận doanh thu</v>
      </c>
      <c r="J1696" s="29" t="s">
        <v>4492</v>
      </c>
      <c r="K1696" s="29" t="s">
        <v>4977</v>
      </c>
      <c r="L1696" s="26">
        <v>1</v>
      </c>
      <c r="M1696" s="26" t="s">
        <v>4547</v>
      </c>
      <c r="N1696" s="26">
        <v>1000800</v>
      </c>
      <c r="O1696" s="7">
        <f t="shared" si="78"/>
        <v>1000800</v>
      </c>
      <c r="P1696" s="52">
        <v>0.08</v>
      </c>
      <c r="Q1696" s="7">
        <f t="shared" si="79"/>
        <v>80064</v>
      </c>
      <c r="R1696" s="7">
        <f t="shared" si="80"/>
        <v>1080864</v>
      </c>
      <c r="S1696" s="23" t="s">
        <v>4815</v>
      </c>
      <c r="T1696" s="23"/>
      <c r="U1696" s="23"/>
      <c r="V1696" s="23"/>
      <c r="W1696" s="74"/>
    </row>
    <row r="1697" spans="1:23" x14ac:dyDescent="0.25">
      <c r="A1697" s="81">
        <v>45321</v>
      </c>
      <c r="B1697" s="6" t="s">
        <v>2710</v>
      </c>
      <c r="C1697" s="100" t="s">
        <v>5676</v>
      </c>
      <c r="D1697" s="21" t="s">
        <v>4555</v>
      </c>
      <c r="E1697" s="23" t="s">
        <v>1432</v>
      </c>
      <c r="F1697" s="27" t="str">
        <f>IF(E1697="","",INDEX(DM_HANG_HOA!B:B,MATCH(E1697,DM_HANG_HOA!A:A,0)))</f>
        <v>Cosse ép Cu 95mm2-2N dài 126mm chiều dài ép dây 42mm</v>
      </c>
      <c r="G1697" s="26" t="s">
        <v>5245</v>
      </c>
      <c r="H1697" s="27" t="str">
        <f>IF(G1697="","",INDEX(DM_DOI_TUONG!C:C,MATCH(G1697,DM_DOI_TUONG!B:B,0)))</f>
        <v>Công Ty TNHH Sản Xuất Thương Mại  Điện Sài Gòn TTL</v>
      </c>
      <c r="I1697" s="69" t="str">
        <f>IFERROR(INDEX(DM_NGHIEP_VU!D:D,MATCH(J1697&amp;K1697,DM_NGHIEP_VU!G:G,0)),"")</f>
        <v>Xuất kho - xuất bán ghi nhận doanh thu</v>
      </c>
      <c r="J1697" s="29" t="s">
        <v>4492</v>
      </c>
      <c r="K1697" s="29" t="s">
        <v>4977</v>
      </c>
      <c r="L1697" s="26">
        <v>6</v>
      </c>
      <c r="M1697" s="26" t="s">
        <v>4547</v>
      </c>
      <c r="N1697" s="26">
        <v>66800</v>
      </c>
      <c r="O1697" s="7">
        <f t="shared" si="78"/>
        <v>400800</v>
      </c>
      <c r="P1697" s="52">
        <v>0.1</v>
      </c>
      <c r="Q1697" s="7">
        <f t="shared" si="79"/>
        <v>40080</v>
      </c>
      <c r="R1697" s="7">
        <f t="shared" si="80"/>
        <v>440880</v>
      </c>
      <c r="S1697" s="23" t="s">
        <v>4816</v>
      </c>
      <c r="T1697" s="23"/>
      <c r="U1697" s="23"/>
      <c r="V1697" s="23"/>
      <c r="W1697" s="74"/>
    </row>
    <row r="1698" spans="1:23" x14ac:dyDescent="0.25">
      <c r="A1698" s="81">
        <v>45321</v>
      </c>
      <c r="B1698" s="6" t="s">
        <v>2710</v>
      </c>
      <c r="C1698" s="100" t="s">
        <v>5676</v>
      </c>
      <c r="D1698" s="21" t="s">
        <v>4555</v>
      </c>
      <c r="E1698" s="23" t="s">
        <v>1215</v>
      </c>
      <c r="F1698" s="27" t="str">
        <f>IF(E1698="","",INDEX(DM_HANG_HOA!B:B,MATCH(E1698,DM_HANG_HOA!A:A,0)))</f>
        <v>Nối ép đồng nhôm WR-279</v>
      </c>
      <c r="G1698" s="26" t="s">
        <v>5245</v>
      </c>
      <c r="H1698" s="27" t="str">
        <f>IF(G1698="","",INDEX(DM_DOI_TUONG!C:C,MATCH(G1698,DM_DOI_TUONG!B:B,0)))</f>
        <v>Công Ty TNHH Sản Xuất Thương Mại  Điện Sài Gòn TTL</v>
      </c>
      <c r="I1698" s="69" t="str">
        <f>IFERROR(INDEX(DM_NGHIEP_VU!D:D,MATCH(J1698&amp;K1698,DM_NGHIEP_VU!G:G,0)),"")</f>
        <v>Xuất kho - xuất bán ghi nhận doanh thu</v>
      </c>
      <c r="J1698" s="29" t="s">
        <v>4492</v>
      </c>
      <c r="K1698" s="29" t="s">
        <v>4977</v>
      </c>
      <c r="L1698" s="26">
        <v>100</v>
      </c>
      <c r="M1698" s="26" t="s">
        <v>4547</v>
      </c>
      <c r="N1698" s="26">
        <v>13500</v>
      </c>
      <c r="O1698" s="7">
        <f t="shared" si="78"/>
        <v>1350000</v>
      </c>
      <c r="P1698" s="52">
        <v>0.1</v>
      </c>
      <c r="Q1698" s="7">
        <f t="shared" si="79"/>
        <v>135000</v>
      </c>
      <c r="R1698" s="7">
        <f t="shared" si="80"/>
        <v>1485000</v>
      </c>
      <c r="S1698" s="23" t="s">
        <v>4816</v>
      </c>
      <c r="T1698" s="23"/>
      <c r="U1698" s="23"/>
      <c r="V1698" s="23"/>
      <c r="W1698" s="74"/>
    </row>
    <row r="1699" spans="1:23" x14ac:dyDescent="0.25">
      <c r="A1699" s="81">
        <v>45321</v>
      </c>
      <c r="B1699" s="6" t="s">
        <v>2710</v>
      </c>
      <c r="C1699" s="100" t="s">
        <v>5677</v>
      </c>
      <c r="D1699" s="21" t="s">
        <v>4555</v>
      </c>
      <c r="E1699" s="23" t="s">
        <v>1628</v>
      </c>
      <c r="F1699" s="27" t="str">
        <f>IF(E1699="","",INDEX(DM_HANG_HOA!B:B,MATCH(E1699,DM_HANG_HOA!A:A,0)))</f>
        <v>Ống nối ON-ACSR 240mm2 (ống nhôm dài 680mm, ống sắt dài 210mm)</v>
      </c>
      <c r="G1699" s="26" t="s">
        <v>5245</v>
      </c>
      <c r="H1699" s="27" t="str">
        <f>IF(G1699="","",INDEX(DM_DOI_TUONG!C:C,MATCH(G1699,DM_DOI_TUONG!B:B,0)))</f>
        <v>Công Ty TNHH Sản Xuất Thương Mại  Điện Sài Gòn TTL</v>
      </c>
      <c r="I1699" s="69" t="str">
        <f>IFERROR(INDEX(DM_NGHIEP_VU!D:D,MATCH(J1699&amp;K1699,DM_NGHIEP_VU!G:G,0)),"")</f>
        <v>Xuất kho - xuất bán ghi nhận doanh thu</v>
      </c>
      <c r="J1699" s="29" t="s">
        <v>4492</v>
      </c>
      <c r="K1699" s="29" t="s">
        <v>4977</v>
      </c>
      <c r="L1699" s="26">
        <v>7</v>
      </c>
      <c r="M1699" s="26" t="s">
        <v>4547</v>
      </c>
      <c r="N1699" s="26">
        <v>206300</v>
      </c>
      <c r="O1699" s="7">
        <f t="shared" si="78"/>
        <v>1444100</v>
      </c>
      <c r="P1699" s="52">
        <v>0.1</v>
      </c>
      <c r="Q1699" s="7">
        <f t="shared" si="79"/>
        <v>144410</v>
      </c>
      <c r="R1699" s="7">
        <f t="shared" si="80"/>
        <v>1588510</v>
      </c>
      <c r="S1699" s="23" t="s">
        <v>4817</v>
      </c>
      <c r="T1699" s="23"/>
      <c r="U1699" s="23"/>
      <c r="V1699" s="23"/>
      <c r="W1699" s="74"/>
    </row>
    <row r="1700" spans="1:23" x14ac:dyDescent="0.25">
      <c r="A1700" s="81">
        <v>45321</v>
      </c>
      <c r="B1700" s="6" t="s">
        <v>2710</v>
      </c>
      <c r="C1700" s="100" t="s">
        <v>5677</v>
      </c>
      <c r="D1700" s="21" t="s">
        <v>4555</v>
      </c>
      <c r="E1700" s="23" t="s">
        <v>916</v>
      </c>
      <c r="F1700" s="27" t="str">
        <f>IF(E1700="","",INDEX(DM_HANG_HOA!B:B,MATCH(E1700,DM_HANG_HOA!A:A,0)))</f>
        <v>Dây đai inox 20 x 0.7mm, 25 mét</v>
      </c>
      <c r="G1700" s="26" t="s">
        <v>5245</v>
      </c>
      <c r="H1700" s="27" t="str">
        <f>IF(G1700="","",INDEX(DM_DOI_TUONG!C:C,MATCH(G1700,DM_DOI_TUONG!B:B,0)))</f>
        <v>Công Ty TNHH Sản Xuất Thương Mại  Điện Sài Gòn TTL</v>
      </c>
      <c r="I1700" s="69" t="str">
        <f>IFERROR(INDEX(DM_NGHIEP_VU!D:D,MATCH(J1700&amp;K1700,DM_NGHIEP_VU!G:G,0)),"")</f>
        <v>Xuất kho - xuất bán ghi nhận doanh thu</v>
      </c>
      <c r="J1700" s="29" t="s">
        <v>4492</v>
      </c>
      <c r="K1700" s="29" t="s">
        <v>4977</v>
      </c>
      <c r="L1700" s="26">
        <v>4</v>
      </c>
      <c r="M1700" s="26" t="s">
        <v>4547</v>
      </c>
      <c r="N1700" s="26">
        <v>262200</v>
      </c>
      <c r="O1700" s="7">
        <f t="shared" si="78"/>
        <v>1048800</v>
      </c>
      <c r="P1700" s="52">
        <v>0.1</v>
      </c>
      <c r="Q1700" s="7">
        <f t="shared" si="79"/>
        <v>104880</v>
      </c>
      <c r="R1700" s="7">
        <f t="shared" si="80"/>
        <v>1153680</v>
      </c>
      <c r="S1700" s="23" t="s">
        <v>4817</v>
      </c>
      <c r="T1700" s="23"/>
      <c r="U1700" s="23"/>
      <c r="V1700" s="23"/>
      <c r="W1700" s="74"/>
    </row>
    <row r="1701" spans="1:23" x14ac:dyDescent="0.25">
      <c r="A1701" s="81">
        <v>45321</v>
      </c>
      <c r="B1701" s="6" t="s">
        <v>2710</v>
      </c>
      <c r="C1701" s="100" t="s">
        <v>5678</v>
      </c>
      <c r="D1701" s="21" t="s">
        <v>4555</v>
      </c>
      <c r="E1701" s="23" t="s">
        <v>1628</v>
      </c>
      <c r="F1701" s="27" t="str">
        <f>IF(E1701="","",INDEX(DM_HANG_HOA!B:B,MATCH(E1701,DM_HANG_HOA!A:A,0)))</f>
        <v>Ống nối ON-ACSR 240mm2 (ống nhôm dài 680mm, ống sắt dài 210mm)</v>
      </c>
      <c r="G1701" s="26" t="s">
        <v>5245</v>
      </c>
      <c r="H1701" s="27" t="str">
        <f>IF(G1701="","",INDEX(DM_DOI_TUONG!C:C,MATCH(G1701,DM_DOI_TUONG!B:B,0)))</f>
        <v>Công Ty TNHH Sản Xuất Thương Mại  Điện Sài Gòn TTL</v>
      </c>
      <c r="I1701" s="69" t="str">
        <f>IFERROR(INDEX(DM_NGHIEP_VU!D:D,MATCH(J1701&amp;K1701,DM_NGHIEP_VU!G:G,0)),"")</f>
        <v>Xuất kho - xuất bán ghi nhận doanh thu</v>
      </c>
      <c r="J1701" s="29" t="s">
        <v>4492</v>
      </c>
      <c r="K1701" s="29" t="s">
        <v>4977</v>
      </c>
      <c r="L1701" s="26">
        <v>23</v>
      </c>
      <c r="M1701" s="26" t="s">
        <v>4547</v>
      </c>
      <c r="N1701" s="26">
        <v>206300</v>
      </c>
      <c r="O1701" s="7">
        <f t="shared" ref="O1701:O1764" si="81">+L1701*N1701</f>
        <v>4744900</v>
      </c>
      <c r="P1701" s="52">
        <v>0.1</v>
      </c>
      <c r="Q1701" s="7">
        <f t="shared" ref="Q1701:Q1764" si="82">+O1701*P1701</f>
        <v>474490</v>
      </c>
      <c r="R1701" s="7">
        <f t="shared" ref="R1701:R1764" si="83">+O1701+Q1701</f>
        <v>5219390</v>
      </c>
      <c r="S1701" s="23" t="s">
        <v>4818</v>
      </c>
      <c r="T1701" s="23"/>
      <c r="U1701" s="23"/>
      <c r="V1701" s="23"/>
      <c r="W1701" s="74"/>
    </row>
    <row r="1702" spans="1:23" x14ac:dyDescent="0.25">
      <c r="A1702" s="81">
        <v>45321</v>
      </c>
      <c r="B1702" s="6" t="s">
        <v>2710</v>
      </c>
      <c r="C1702" s="100" t="s">
        <v>5678</v>
      </c>
      <c r="D1702" s="21" t="s">
        <v>4555</v>
      </c>
      <c r="E1702" s="23" t="s">
        <v>523</v>
      </c>
      <c r="F1702" s="27" t="str">
        <f>IF(E1702="","",INDEX(DM_HANG_HOA!B:B,MATCH(E1702,DM_HANG_HOA!A:A,0)))</f>
        <v>Móc treo cáp ABC 4 X 70mm2</v>
      </c>
      <c r="G1702" s="26" t="s">
        <v>5245</v>
      </c>
      <c r="H1702" s="27" t="str">
        <f>IF(G1702="","",INDEX(DM_DOI_TUONG!C:C,MATCH(G1702,DM_DOI_TUONG!B:B,0)))</f>
        <v>Công Ty TNHH Sản Xuất Thương Mại  Điện Sài Gòn TTL</v>
      </c>
      <c r="I1702" s="69" t="str">
        <f>IFERROR(INDEX(DM_NGHIEP_VU!D:D,MATCH(J1702&amp;K1702,DM_NGHIEP_VU!G:G,0)),"")</f>
        <v>Xuất kho - xuất bán ghi nhận doanh thu</v>
      </c>
      <c r="J1702" s="29" t="s">
        <v>4492</v>
      </c>
      <c r="K1702" s="29" t="s">
        <v>4977</v>
      </c>
      <c r="L1702" s="26">
        <v>17</v>
      </c>
      <c r="M1702" s="26" t="s">
        <v>4547</v>
      </c>
      <c r="N1702" s="26">
        <v>17500</v>
      </c>
      <c r="O1702" s="7">
        <f t="shared" si="81"/>
        <v>297500</v>
      </c>
      <c r="P1702" s="52">
        <v>0.1</v>
      </c>
      <c r="Q1702" s="7">
        <f t="shared" si="82"/>
        <v>29750</v>
      </c>
      <c r="R1702" s="7">
        <f t="shared" si="83"/>
        <v>327250</v>
      </c>
      <c r="S1702" s="23" t="s">
        <v>4818</v>
      </c>
      <c r="T1702" s="23"/>
      <c r="U1702" s="23"/>
      <c r="V1702" s="23"/>
      <c r="W1702" s="74"/>
    </row>
    <row r="1703" spans="1:23" x14ac:dyDescent="0.25">
      <c r="A1703" s="81">
        <v>45321</v>
      </c>
      <c r="B1703" s="6" t="s">
        <v>2710</v>
      </c>
      <c r="C1703" s="100" t="s">
        <v>5678</v>
      </c>
      <c r="D1703" s="21" t="s">
        <v>4555</v>
      </c>
      <c r="E1703" s="23" t="s">
        <v>524</v>
      </c>
      <c r="F1703" s="27" t="str">
        <f>IF(E1703="","",INDEX(DM_HANG_HOA!B:B,MATCH(E1703,DM_HANG_HOA!A:A,0)))</f>
        <v>Móc treo cáp ABC 4 X 95mm2</v>
      </c>
      <c r="G1703" s="26" t="s">
        <v>5245</v>
      </c>
      <c r="H1703" s="27" t="str">
        <f>IF(G1703="","",INDEX(DM_DOI_TUONG!C:C,MATCH(G1703,DM_DOI_TUONG!B:B,0)))</f>
        <v>Công Ty TNHH Sản Xuất Thương Mại  Điện Sài Gòn TTL</v>
      </c>
      <c r="I1703" s="69" t="str">
        <f>IFERROR(INDEX(DM_NGHIEP_VU!D:D,MATCH(J1703&amp;K1703,DM_NGHIEP_VU!G:G,0)),"")</f>
        <v>Xuất kho - xuất bán ghi nhận doanh thu</v>
      </c>
      <c r="J1703" s="29" t="s">
        <v>4492</v>
      </c>
      <c r="K1703" s="29" t="s">
        <v>4977</v>
      </c>
      <c r="L1703" s="26">
        <v>41</v>
      </c>
      <c r="M1703" s="26" t="s">
        <v>4547</v>
      </c>
      <c r="N1703" s="26">
        <v>18200</v>
      </c>
      <c r="O1703" s="7">
        <f t="shared" si="81"/>
        <v>746200</v>
      </c>
      <c r="P1703" s="52">
        <v>0.1</v>
      </c>
      <c r="Q1703" s="7">
        <f t="shared" si="82"/>
        <v>74620</v>
      </c>
      <c r="R1703" s="7">
        <f t="shared" si="83"/>
        <v>820820</v>
      </c>
      <c r="S1703" s="23" t="s">
        <v>4818</v>
      </c>
      <c r="T1703" s="23"/>
      <c r="U1703" s="23"/>
      <c r="V1703" s="23"/>
      <c r="W1703" s="74"/>
    </row>
    <row r="1704" spans="1:23" x14ac:dyDescent="0.25">
      <c r="A1704" s="81">
        <v>45321</v>
      </c>
      <c r="B1704" s="6" t="s">
        <v>2710</v>
      </c>
      <c r="C1704" s="100" t="s">
        <v>5678</v>
      </c>
      <c r="D1704" s="21" t="s">
        <v>4555</v>
      </c>
      <c r="E1704" s="23" t="s">
        <v>525</v>
      </c>
      <c r="F1704" s="27" t="str">
        <f>IF(E1704="","",INDEX(DM_HANG_HOA!B:B,MATCH(E1704,DM_HANG_HOA!A:A,0)))</f>
        <v>Móc treo cáp ABC 4 X 120mm2</v>
      </c>
      <c r="G1704" s="26" t="s">
        <v>5245</v>
      </c>
      <c r="H1704" s="27" t="str">
        <f>IF(G1704="","",INDEX(DM_DOI_TUONG!C:C,MATCH(G1704,DM_DOI_TUONG!B:B,0)))</f>
        <v>Công Ty TNHH Sản Xuất Thương Mại  Điện Sài Gòn TTL</v>
      </c>
      <c r="I1704" s="69" t="str">
        <f>IFERROR(INDEX(DM_NGHIEP_VU!D:D,MATCH(J1704&amp;K1704,DM_NGHIEP_VU!G:G,0)),"")</f>
        <v>Xuất kho - xuất bán ghi nhận doanh thu</v>
      </c>
      <c r="J1704" s="29" t="s">
        <v>4492</v>
      </c>
      <c r="K1704" s="29" t="s">
        <v>4977</v>
      </c>
      <c r="L1704" s="26">
        <v>1</v>
      </c>
      <c r="M1704" s="26" t="s">
        <v>4547</v>
      </c>
      <c r="N1704" s="26">
        <v>22800</v>
      </c>
      <c r="O1704" s="7">
        <f t="shared" si="81"/>
        <v>22800</v>
      </c>
      <c r="P1704" s="52">
        <v>0.1</v>
      </c>
      <c r="Q1704" s="7">
        <f t="shared" si="82"/>
        <v>2280</v>
      </c>
      <c r="R1704" s="7">
        <f t="shared" si="83"/>
        <v>25080</v>
      </c>
      <c r="S1704" s="23" t="s">
        <v>4818</v>
      </c>
      <c r="T1704" s="23"/>
      <c r="U1704" s="23"/>
      <c r="V1704" s="23"/>
      <c r="W1704" s="74"/>
    </row>
    <row r="1705" spans="1:23" x14ac:dyDescent="0.25">
      <c r="A1705" s="81">
        <v>45321</v>
      </c>
      <c r="B1705" s="6" t="s">
        <v>2710</v>
      </c>
      <c r="C1705" s="100" t="s">
        <v>5678</v>
      </c>
      <c r="D1705" s="21" t="s">
        <v>4555</v>
      </c>
      <c r="E1705" s="23" t="s">
        <v>535</v>
      </c>
      <c r="F1705" s="27" t="str">
        <f>IF(E1705="","",INDEX(DM_HANG_HOA!B:B,MATCH(E1705,DM_HANG_HOA!A:A,0)))</f>
        <v>Kẹp ngừng ABC 4 x (50-95)mm2</v>
      </c>
      <c r="G1705" s="26" t="s">
        <v>5245</v>
      </c>
      <c r="H1705" s="27" t="str">
        <f>IF(G1705="","",INDEX(DM_DOI_TUONG!C:C,MATCH(G1705,DM_DOI_TUONG!B:B,0)))</f>
        <v>Công Ty TNHH Sản Xuất Thương Mại  Điện Sài Gòn TTL</v>
      </c>
      <c r="I1705" s="69" t="str">
        <f>IFERROR(INDEX(DM_NGHIEP_VU!D:D,MATCH(J1705&amp;K1705,DM_NGHIEP_VU!G:G,0)),"")</f>
        <v>Xuất kho - xuất bán ghi nhận doanh thu</v>
      </c>
      <c r="J1705" s="29" t="s">
        <v>4492</v>
      </c>
      <c r="K1705" s="29" t="s">
        <v>4977</v>
      </c>
      <c r="L1705" s="26">
        <v>72</v>
      </c>
      <c r="M1705" s="26" t="s">
        <v>4547</v>
      </c>
      <c r="N1705" s="26">
        <v>47600</v>
      </c>
      <c r="O1705" s="7">
        <f t="shared" si="81"/>
        <v>3427200</v>
      </c>
      <c r="P1705" s="52">
        <v>0.1</v>
      </c>
      <c r="Q1705" s="7">
        <f t="shared" si="82"/>
        <v>342720</v>
      </c>
      <c r="R1705" s="7">
        <f t="shared" si="83"/>
        <v>3769920</v>
      </c>
      <c r="S1705" s="23" t="s">
        <v>4818</v>
      </c>
      <c r="T1705" s="23"/>
      <c r="U1705" s="23"/>
      <c r="V1705" s="23"/>
      <c r="W1705" s="74"/>
    </row>
    <row r="1706" spans="1:23" x14ac:dyDescent="0.25">
      <c r="A1706" s="81">
        <v>45321</v>
      </c>
      <c r="B1706" s="6" t="s">
        <v>2710</v>
      </c>
      <c r="C1706" s="100" t="s">
        <v>5678</v>
      </c>
      <c r="D1706" s="21" t="s">
        <v>4555</v>
      </c>
      <c r="E1706" s="23" t="s">
        <v>537</v>
      </c>
      <c r="F1706" s="27" t="str">
        <f>IF(E1706="","",INDEX(DM_HANG_HOA!B:B,MATCH(E1706,DM_HANG_HOA!A:A,0)))</f>
        <v>Kẹp ngừng ABC 4 x (50-120)mm2</v>
      </c>
      <c r="G1706" s="26" t="s">
        <v>5245</v>
      </c>
      <c r="H1706" s="27" t="str">
        <f>IF(G1706="","",INDEX(DM_DOI_TUONG!C:C,MATCH(G1706,DM_DOI_TUONG!B:B,0)))</f>
        <v>Công Ty TNHH Sản Xuất Thương Mại  Điện Sài Gòn TTL</v>
      </c>
      <c r="I1706" s="69" t="str">
        <f>IFERROR(INDEX(DM_NGHIEP_VU!D:D,MATCH(J1706&amp;K1706,DM_NGHIEP_VU!G:G,0)),"")</f>
        <v>Xuất kho - xuất bán ghi nhận doanh thu</v>
      </c>
      <c r="J1706" s="29" t="s">
        <v>4492</v>
      </c>
      <c r="K1706" s="29" t="s">
        <v>4977</v>
      </c>
      <c r="L1706" s="26">
        <v>7</v>
      </c>
      <c r="M1706" s="26" t="s">
        <v>4547</v>
      </c>
      <c r="N1706" s="26">
        <v>58100</v>
      </c>
      <c r="O1706" s="7">
        <f t="shared" si="81"/>
        <v>406700</v>
      </c>
      <c r="P1706" s="52">
        <v>0.1</v>
      </c>
      <c r="Q1706" s="7">
        <f t="shared" si="82"/>
        <v>40670</v>
      </c>
      <c r="R1706" s="7">
        <f t="shared" si="83"/>
        <v>447370</v>
      </c>
      <c r="S1706" s="23" t="s">
        <v>4818</v>
      </c>
      <c r="T1706" s="23"/>
      <c r="U1706" s="23"/>
      <c r="V1706" s="23"/>
      <c r="W1706" s="74"/>
    </row>
    <row r="1707" spans="1:23" x14ac:dyDescent="0.25">
      <c r="A1707" s="81">
        <v>45321</v>
      </c>
      <c r="B1707" s="6" t="s">
        <v>2710</v>
      </c>
      <c r="C1707" s="100" t="s">
        <v>5678</v>
      </c>
      <c r="D1707" s="21" t="s">
        <v>4555</v>
      </c>
      <c r="E1707" s="23" t="s">
        <v>1400</v>
      </c>
      <c r="F1707" s="27" t="str">
        <f>IF(E1707="","",INDEX(DM_HANG_HOA!B:B,MATCH(E1707,DM_HANG_HOA!A:A,0)))</f>
        <v>Cosse ép Cu 240mm2-N dài 115mm chiều dài ép dây 58mm</v>
      </c>
      <c r="G1707" s="26" t="s">
        <v>5245</v>
      </c>
      <c r="H1707" s="27" t="str">
        <f>IF(G1707="","",INDEX(DM_DOI_TUONG!C:C,MATCH(G1707,DM_DOI_TUONG!B:B,0)))</f>
        <v>Công Ty TNHH Sản Xuất Thương Mại  Điện Sài Gòn TTL</v>
      </c>
      <c r="I1707" s="69" t="str">
        <f>IFERROR(INDEX(DM_NGHIEP_VU!D:D,MATCH(J1707&amp;K1707,DM_NGHIEP_VU!G:G,0)),"")</f>
        <v>Xuất kho - xuất bán ghi nhận doanh thu</v>
      </c>
      <c r="J1707" s="29" t="s">
        <v>4492</v>
      </c>
      <c r="K1707" s="29" t="s">
        <v>4977</v>
      </c>
      <c r="L1707" s="26">
        <v>4</v>
      </c>
      <c r="M1707" s="26" t="s">
        <v>4547</v>
      </c>
      <c r="N1707" s="26">
        <v>155300</v>
      </c>
      <c r="O1707" s="7">
        <f t="shared" si="81"/>
        <v>621200</v>
      </c>
      <c r="P1707" s="52">
        <v>0.1</v>
      </c>
      <c r="Q1707" s="7">
        <f t="shared" si="82"/>
        <v>62120</v>
      </c>
      <c r="R1707" s="7">
        <f t="shared" si="83"/>
        <v>683320</v>
      </c>
      <c r="S1707" s="23" t="s">
        <v>4818</v>
      </c>
      <c r="T1707" s="23"/>
      <c r="U1707" s="23"/>
      <c r="V1707" s="23"/>
      <c r="W1707" s="74"/>
    </row>
    <row r="1708" spans="1:23" x14ac:dyDescent="0.25">
      <c r="A1708" s="81">
        <v>45321</v>
      </c>
      <c r="B1708" s="6" t="s">
        <v>2710</v>
      </c>
      <c r="C1708" s="100" t="s">
        <v>5678</v>
      </c>
      <c r="D1708" s="21" t="s">
        <v>4555</v>
      </c>
      <c r="E1708" s="23" t="s">
        <v>1374</v>
      </c>
      <c r="F1708" s="27" t="str">
        <f>IF(E1708="","",INDEX(DM_HANG_HOA!B:B,MATCH(E1708,DM_HANG_HOA!A:A,0)))</f>
        <v>Cosse ép Cu 50mm2-N dài 64mm chiều dài ép dây 36mm</v>
      </c>
      <c r="G1708" s="26" t="s">
        <v>5245</v>
      </c>
      <c r="H1708" s="27" t="str">
        <f>IF(G1708="","",INDEX(DM_DOI_TUONG!C:C,MATCH(G1708,DM_DOI_TUONG!B:B,0)))</f>
        <v>Công Ty TNHH Sản Xuất Thương Mại  Điện Sài Gòn TTL</v>
      </c>
      <c r="I1708" s="69" t="str">
        <f>IFERROR(INDEX(DM_NGHIEP_VU!D:D,MATCH(J1708&amp;K1708,DM_NGHIEP_VU!G:G,0)),"")</f>
        <v>Xuất kho - xuất bán ghi nhận doanh thu</v>
      </c>
      <c r="J1708" s="29" t="s">
        <v>4492</v>
      </c>
      <c r="K1708" s="29" t="s">
        <v>4977</v>
      </c>
      <c r="L1708" s="26">
        <v>8</v>
      </c>
      <c r="M1708" s="26" t="s">
        <v>4547</v>
      </c>
      <c r="N1708" s="26">
        <v>22500</v>
      </c>
      <c r="O1708" s="7">
        <f t="shared" si="81"/>
        <v>180000</v>
      </c>
      <c r="P1708" s="52">
        <v>0.1</v>
      </c>
      <c r="Q1708" s="7">
        <f t="shared" si="82"/>
        <v>18000</v>
      </c>
      <c r="R1708" s="7">
        <f t="shared" si="83"/>
        <v>198000</v>
      </c>
      <c r="S1708" s="23" t="s">
        <v>4818</v>
      </c>
      <c r="T1708" s="23"/>
      <c r="U1708" s="23"/>
      <c r="V1708" s="23"/>
      <c r="W1708" s="74"/>
    </row>
    <row r="1709" spans="1:23" x14ac:dyDescent="0.25">
      <c r="A1709" s="81">
        <v>45321</v>
      </c>
      <c r="B1709" s="6" t="s">
        <v>2710</v>
      </c>
      <c r="C1709" s="100" t="s">
        <v>5678</v>
      </c>
      <c r="D1709" s="21" t="s">
        <v>4555</v>
      </c>
      <c r="E1709" s="23" t="s">
        <v>1378</v>
      </c>
      <c r="F1709" s="27" t="str">
        <f>IF(E1709="","",INDEX(DM_HANG_HOA!B:B,MATCH(E1709,DM_HANG_HOA!A:A,0)))</f>
        <v>Cosse ép Cu 70mm2-N dài 72mm chiều dài ép dây 38mm</v>
      </c>
      <c r="G1709" s="26" t="s">
        <v>5245</v>
      </c>
      <c r="H1709" s="27" t="str">
        <f>IF(G1709="","",INDEX(DM_DOI_TUONG!C:C,MATCH(G1709,DM_DOI_TUONG!B:B,0)))</f>
        <v>Công Ty TNHH Sản Xuất Thương Mại  Điện Sài Gòn TTL</v>
      </c>
      <c r="I1709" s="69" t="str">
        <f>IFERROR(INDEX(DM_NGHIEP_VU!D:D,MATCH(J1709&amp;K1709,DM_NGHIEP_VU!G:G,0)),"")</f>
        <v>Xuất kho - xuất bán ghi nhận doanh thu</v>
      </c>
      <c r="J1709" s="29" t="s">
        <v>4492</v>
      </c>
      <c r="K1709" s="29" t="s">
        <v>4977</v>
      </c>
      <c r="L1709" s="26">
        <v>15</v>
      </c>
      <c r="M1709" s="26" t="s">
        <v>4547</v>
      </c>
      <c r="N1709" s="26">
        <v>31700</v>
      </c>
      <c r="O1709" s="7">
        <f t="shared" si="81"/>
        <v>475500</v>
      </c>
      <c r="P1709" s="52">
        <v>0.1</v>
      </c>
      <c r="Q1709" s="7">
        <f t="shared" si="82"/>
        <v>47550</v>
      </c>
      <c r="R1709" s="7">
        <f t="shared" si="83"/>
        <v>523050</v>
      </c>
      <c r="S1709" s="23" t="s">
        <v>4818</v>
      </c>
      <c r="T1709" s="23"/>
      <c r="U1709" s="23"/>
      <c r="V1709" s="23"/>
      <c r="W1709" s="74"/>
    </row>
    <row r="1710" spans="1:23" x14ac:dyDescent="0.25">
      <c r="A1710" s="81">
        <v>45321</v>
      </c>
      <c r="B1710" s="6" t="s">
        <v>2710</v>
      </c>
      <c r="C1710" s="100" t="s">
        <v>5678</v>
      </c>
      <c r="D1710" s="21" t="s">
        <v>4555</v>
      </c>
      <c r="E1710" s="23" t="s">
        <v>1101</v>
      </c>
      <c r="F1710" s="27" t="str">
        <f>IF(E1710="","",INDEX(DM_HANG_HOA!B:B,MATCH(E1710,DM_HANG_HOA!A:A,0)))</f>
        <v>Cosse ép Cu-Al  70mm2-N-TA dài 72mm chiều dài ép dây 38mm</v>
      </c>
      <c r="G1710" s="26" t="s">
        <v>5245</v>
      </c>
      <c r="H1710" s="27" t="str">
        <f>IF(G1710="","",INDEX(DM_DOI_TUONG!C:C,MATCH(G1710,DM_DOI_TUONG!B:B,0)))</f>
        <v>Công Ty TNHH Sản Xuất Thương Mại  Điện Sài Gòn TTL</v>
      </c>
      <c r="I1710" s="69" t="str">
        <f>IFERROR(INDEX(DM_NGHIEP_VU!D:D,MATCH(J1710&amp;K1710,DM_NGHIEP_VU!G:G,0)),"")</f>
        <v>Xuất kho - xuất bán ghi nhận doanh thu</v>
      </c>
      <c r="J1710" s="29" t="s">
        <v>4492</v>
      </c>
      <c r="K1710" s="29" t="s">
        <v>4977</v>
      </c>
      <c r="L1710" s="26">
        <v>10</v>
      </c>
      <c r="M1710" s="26" t="s">
        <v>4547</v>
      </c>
      <c r="N1710" s="26">
        <v>33100</v>
      </c>
      <c r="O1710" s="7">
        <f t="shared" si="81"/>
        <v>331000</v>
      </c>
      <c r="P1710" s="52">
        <v>0.1</v>
      </c>
      <c r="Q1710" s="7">
        <f t="shared" si="82"/>
        <v>33100</v>
      </c>
      <c r="R1710" s="7">
        <f t="shared" si="83"/>
        <v>364100</v>
      </c>
      <c r="S1710" s="23" t="s">
        <v>4818</v>
      </c>
      <c r="T1710" s="23"/>
      <c r="U1710" s="23"/>
      <c r="V1710" s="23"/>
      <c r="W1710" s="74"/>
    </row>
    <row r="1711" spans="1:23" x14ac:dyDescent="0.25">
      <c r="A1711" s="81">
        <v>45321</v>
      </c>
      <c r="B1711" s="6" t="s">
        <v>2710</v>
      </c>
      <c r="C1711" s="100" t="s">
        <v>5678</v>
      </c>
      <c r="D1711" s="21" t="s">
        <v>4555</v>
      </c>
      <c r="E1711" s="23" t="s">
        <v>1310</v>
      </c>
      <c r="F1711" s="27" t="str">
        <f>IF(E1711="","",INDEX(DM_HANG_HOA!B:B,MATCH(E1711,DM_HANG_HOA!A:A,0)))</f>
        <v>Ống nối ON-AL 185mm2 dài 290mm</v>
      </c>
      <c r="G1711" s="26" t="s">
        <v>5245</v>
      </c>
      <c r="H1711" s="27" t="str">
        <f>IF(G1711="","",INDEX(DM_DOI_TUONG!C:C,MATCH(G1711,DM_DOI_TUONG!B:B,0)))</f>
        <v>Công Ty TNHH Sản Xuất Thương Mại  Điện Sài Gòn TTL</v>
      </c>
      <c r="I1711" s="69" t="str">
        <f>IFERROR(INDEX(DM_NGHIEP_VU!D:D,MATCH(J1711&amp;K1711,DM_NGHIEP_VU!G:G,0)),"")</f>
        <v>Xuất kho - xuất bán ghi nhận doanh thu</v>
      </c>
      <c r="J1711" s="29" t="s">
        <v>4492</v>
      </c>
      <c r="K1711" s="29" t="s">
        <v>4977</v>
      </c>
      <c r="L1711" s="26">
        <v>6</v>
      </c>
      <c r="M1711" s="26" t="s">
        <v>4547</v>
      </c>
      <c r="N1711" s="26">
        <v>60700</v>
      </c>
      <c r="O1711" s="7">
        <f t="shared" si="81"/>
        <v>364200</v>
      </c>
      <c r="P1711" s="52">
        <v>0.1</v>
      </c>
      <c r="Q1711" s="7">
        <f t="shared" si="82"/>
        <v>36420</v>
      </c>
      <c r="R1711" s="7">
        <f t="shared" si="83"/>
        <v>400620</v>
      </c>
      <c r="S1711" s="23" t="s">
        <v>4818</v>
      </c>
      <c r="T1711" s="23"/>
      <c r="U1711" s="23"/>
      <c r="V1711" s="23"/>
      <c r="W1711" s="74"/>
    </row>
    <row r="1712" spans="1:23" x14ac:dyDescent="0.25">
      <c r="A1712" s="81">
        <v>45321</v>
      </c>
      <c r="B1712" s="6" t="s">
        <v>2710</v>
      </c>
      <c r="C1712" s="100" t="s">
        <v>5678</v>
      </c>
      <c r="D1712" s="21" t="s">
        <v>4555</v>
      </c>
      <c r="E1712" s="23" t="s">
        <v>894</v>
      </c>
      <c r="F1712" s="27" t="str">
        <f>IF(E1712="","",INDEX(DM_HANG_HOA!B:B,MATCH(E1712,DM_HANG_HOA!A:A,0)))</f>
        <v>Khóa đai A200</v>
      </c>
      <c r="G1712" s="26" t="s">
        <v>5245</v>
      </c>
      <c r="H1712" s="27" t="str">
        <f>IF(G1712="","",INDEX(DM_DOI_TUONG!C:C,MATCH(G1712,DM_DOI_TUONG!B:B,0)))</f>
        <v>Công Ty TNHH Sản Xuất Thương Mại  Điện Sài Gòn TTL</v>
      </c>
      <c r="I1712" s="69" t="str">
        <f>IFERROR(INDEX(DM_NGHIEP_VU!D:D,MATCH(J1712&amp;K1712,DM_NGHIEP_VU!G:G,0)),"")</f>
        <v>Xuất kho - xuất bán ghi nhận doanh thu</v>
      </c>
      <c r="J1712" s="29" t="s">
        <v>4492</v>
      </c>
      <c r="K1712" s="29" t="s">
        <v>4977</v>
      </c>
      <c r="L1712" s="26">
        <v>50</v>
      </c>
      <c r="M1712" s="26" t="s">
        <v>4547</v>
      </c>
      <c r="N1712" s="26">
        <v>1400</v>
      </c>
      <c r="O1712" s="7">
        <f t="shared" si="81"/>
        <v>70000</v>
      </c>
      <c r="P1712" s="52">
        <v>0.1</v>
      </c>
      <c r="Q1712" s="7">
        <f t="shared" si="82"/>
        <v>7000</v>
      </c>
      <c r="R1712" s="7">
        <f t="shared" si="83"/>
        <v>77000</v>
      </c>
      <c r="S1712" s="23" t="s">
        <v>4818</v>
      </c>
      <c r="T1712" s="23"/>
      <c r="U1712" s="23"/>
      <c r="V1712" s="23"/>
      <c r="W1712" s="74"/>
    </row>
    <row r="1713" spans="1:23" x14ac:dyDescent="0.25">
      <c r="A1713" s="81">
        <v>45321</v>
      </c>
      <c r="B1713" s="6" t="s">
        <v>2710</v>
      </c>
      <c r="C1713" s="100" t="s">
        <v>5679</v>
      </c>
      <c r="D1713" s="21" t="s">
        <v>4555</v>
      </c>
      <c r="E1713" s="23" t="s">
        <v>131</v>
      </c>
      <c r="F1713" s="27" t="str">
        <f>IF(E1713="","",INDEX(DM_HANG_HOA!B:B,MATCH(E1713,DM_HANG_HOA!A:A,0)))</f>
        <v xml:space="preserve">DS 3P- 630A - 24Kv-150 KV BIL, OD, Polymer, 2 phương, lắp trên 1 trụ </v>
      </c>
      <c r="G1713" s="26" t="s">
        <v>5245</v>
      </c>
      <c r="H1713" s="27" t="str">
        <f>IF(G1713="","",INDEX(DM_DOI_TUONG!C:C,MATCH(G1713,DM_DOI_TUONG!B:B,0)))</f>
        <v>Công Ty TNHH Sản Xuất Thương Mại  Điện Sài Gòn TTL</v>
      </c>
      <c r="I1713" s="69" t="str">
        <f>IFERROR(INDEX(DM_NGHIEP_VU!D:D,MATCH(J1713&amp;K1713,DM_NGHIEP_VU!G:G,0)),"")</f>
        <v>Xuất kho - xuất bán ghi nhận doanh thu</v>
      </c>
      <c r="J1713" s="29" t="s">
        <v>4492</v>
      </c>
      <c r="K1713" s="29" t="s">
        <v>4977</v>
      </c>
      <c r="L1713" s="26">
        <v>1</v>
      </c>
      <c r="M1713" s="26" t="s">
        <v>4547</v>
      </c>
      <c r="N1713" s="26">
        <v>11224900</v>
      </c>
      <c r="O1713" s="7">
        <f t="shared" si="81"/>
        <v>11224900</v>
      </c>
      <c r="P1713" s="52">
        <v>0.08</v>
      </c>
      <c r="Q1713" s="7">
        <f t="shared" si="82"/>
        <v>897992</v>
      </c>
      <c r="R1713" s="7">
        <f t="shared" si="83"/>
        <v>12122892</v>
      </c>
      <c r="S1713" s="23" t="s">
        <v>4819</v>
      </c>
      <c r="T1713" s="23"/>
      <c r="U1713" s="23"/>
      <c r="V1713" s="23"/>
      <c r="W1713" s="74"/>
    </row>
    <row r="1714" spans="1:23" x14ac:dyDescent="0.25">
      <c r="A1714" s="81">
        <v>45321</v>
      </c>
      <c r="B1714" s="6" t="s">
        <v>2710</v>
      </c>
      <c r="C1714" s="100" t="s">
        <v>5679</v>
      </c>
      <c r="D1714" s="21" t="s">
        <v>4555</v>
      </c>
      <c r="E1714" s="23" t="s">
        <v>145</v>
      </c>
      <c r="F1714" s="27" t="str">
        <f>IF(E1714="","",INDEX(DM_HANG_HOA!B:B,MATCH(E1714,DM_HANG_HOA!A:A,0)))</f>
        <v>Bộ sào thao tác  DS 24KV - 35KV ngoài trời, dài 8 mét (boulon nhúng kẽm)</v>
      </c>
      <c r="G1714" s="26" t="s">
        <v>5245</v>
      </c>
      <c r="H1714" s="27" t="str">
        <f>IF(G1714="","",INDEX(DM_DOI_TUONG!C:C,MATCH(G1714,DM_DOI_TUONG!B:B,0)))</f>
        <v>Công Ty TNHH Sản Xuất Thương Mại  Điện Sài Gòn TTL</v>
      </c>
      <c r="I1714" s="69" t="str">
        <f>IFERROR(INDEX(DM_NGHIEP_VU!D:D,MATCH(J1714&amp;K1714,DM_NGHIEP_VU!G:G,0)),"")</f>
        <v>Xuất kho - xuất bán ghi nhận doanh thu</v>
      </c>
      <c r="J1714" s="29" t="s">
        <v>4492</v>
      </c>
      <c r="K1714" s="29" t="s">
        <v>4977</v>
      </c>
      <c r="L1714" s="26">
        <v>1</v>
      </c>
      <c r="M1714" s="26" t="s">
        <v>4547</v>
      </c>
      <c r="N1714" s="26">
        <v>2136800</v>
      </c>
      <c r="O1714" s="7">
        <f t="shared" si="81"/>
        <v>2136800</v>
      </c>
      <c r="P1714" s="52">
        <v>0.08</v>
      </c>
      <c r="Q1714" s="7">
        <f t="shared" si="82"/>
        <v>170944</v>
      </c>
      <c r="R1714" s="7">
        <f t="shared" si="83"/>
        <v>2307744</v>
      </c>
      <c r="S1714" s="23" t="s">
        <v>4819</v>
      </c>
      <c r="T1714" s="23"/>
      <c r="U1714" s="23"/>
      <c r="V1714" s="23"/>
      <c r="W1714" s="74"/>
    </row>
    <row r="1715" spans="1:23" x14ac:dyDescent="0.25">
      <c r="A1715" s="81">
        <v>45321</v>
      </c>
      <c r="B1715" s="6" t="s">
        <v>2710</v>
      </c>
      <c r="C1715" s="100" t="s">
        <v>5679</v>
      </c>
      <c r="D1715" s="21" t="s">
        <v>4555</v>
      </c>
      <c r="E1715" s="23" t="s">
        <v>72</v>
      </c>
      <c r="F1715" s="27" t="str">
        <f>IF(E1715="","",INDEX(DM_HANG_HOA!B:B,MATCH(E1715,DM_HANG_HOA!A:A,0)))</f>
        <v>FCO 100A - 27KV - 150KV BIL - Polymer (không bass)</v>
      </c>
      <c r="G1715" s="26" t="s">
        <v>5245</v>
      </c>
      <c r="H1715" s="27" t="str">
        <f>IF(G1715="","",INDEX(DM_DOI_TUONG!C:C,MATCH(G1715,DM_DOI_TUONG!B:B,0)))</f>
        <v>Công Ty TNHH Sản Xuất Thương Mại  Điện Sài Gòn TTL</v>
      </c>
      <c r="I1715" s="69" t="str">
        <f>IFERROR(INDEX(DM_NGHIEP_VU!D:D,MATCH(J1715&amp;K1715,DM_NGHIEP_VU!G:G,0)),"")</f>
        <v>Xuất kho - xuất bán ghi nhận doanh thu</v>
      </c>
      <c r="J1715" s="29" t="s">
        <v>4492</v>
      </c>
      <c r="K1715" s="29" t="s">
        <v>4977</v>
      </c>
      <c r="L1715" s="26">
        <v>10</v>
      </c>
      <c r="M1715" s="26" t="s">
        <v>4547</v>
      </c>
      <c r="N1715" s="26">
        <v>1312700</v>
      </c>
      <c r="O1715" s="7">
        <f t="shared" si="81"/>
        <v>13127000</v>
      </c>
      <c r="P1715" s="52">
        <v>0.08</v>
      </c>
      <c r="Q1715" s="7">
        <f t="shared" si="82"/>
        <v>1050160</v>
      </c>
      <c r="R1715" s="7">
        <f t="shared" si="83"/>
        <v>14177160</v>
      </c>
      <c r="S1715" s="23" t="s">
        <v>4819</v>
      </c>
      <c r="T1715" s="23"/>
      <c r="U1715" s="23"/>
      <c r="V1715" s="23"/>
      <c r="W1715" s="74"/>
    </row>
    <row r="1716" spans="1:23" x14ac:dyDescent="0.25">
      <c r="A1716" s="81">
        <v>45321</v>
      </c>
      <c r="B1716" s="6" t="s">
        <v>2710</v>
      </c>
      <c r="C1716" s="100" t="s">
        <v>5679</v>
      </c>
      <c r="D1716" s="21" t="s">
        <v>4555</v>
      </c>
      <c r="E1716" s="23" t="s">
        <v>78</v>
      </c>
      <c r="F1716" s="27" t="str">
        <f>IF(E1716="","",INDEX(DM_HANG_HOA!B:B,MATCH(E1716,DM_HANG_HOA!A:A,0)))</f>
        <v>Bass FCO</v>
      </c>
      <c r="G1716" s="26" t="s">
        <v>5245</v>
      </c>
      <c r="H1716" s="27" t="str">
        <f>IF(G1716="","",INDEX(DM_DOI_TUONG!C:C,MATCH(G1716,DM_DOI_TUONG!B:B,0)))</f>
        <v>Công Ty TNHH Sản Xuất Thương Mại  Điện Sài Gòn TTL</v>
      </c>
      <c r="I1716" s="69" t="str">
        <f>IFERROR(INDEX(DM_NGHIEP_VU!D:D,MATCH(J1716&amp;K1716,DM_NGHIEP_VU!G:G,0)),"")</f>
        <v>Xuất kho - xuất bán ghi nhận doanh thu</v>
      </c>
      <c r="J1716" s="29" t="s">
        <v>4492</v>
      </c>
      <c r="K1716" s="29" t="s">
        <v>4977</v>
      </c>
      <c r="L1716" s="26">
        <v>10</v>
      </c>
      <c r="M1716" s="26" t="s">
        <v>4547</v>
      </c>
      <c r="N1716" s="26">
        <v>72200</v>
      </c>
      <c r="O1716" s="7">
        <f t="shared" si="81"/>
        <v>722000</v>
      </c>
      <c r="P1716" s="52">
        <v>0.08</v>
      </c>
      <c r="Q1716" s="7">
        <f t="shared" si="82"/>
        <v>57760</v>
      </c>
      <c r="R1716" s="7">
        <f t="shared" si="83"/>
        <v>779760</v>
      </c>
      <c r="S1716" s="23" t="s">
        <v>4819</v>
      </c>
      <c r="T1716" s="23"/>
      <c r="U1716" s="23"/>
      <c r="V1716" s="23"/>
      <c r="W1716" s="74"/>
    </row>
    <row r="1717" spans="1:23" x14ac:dyDescent="0.25">
      <c r="A1717" s="81">
        <v>45321</v>
      </c>
      <c r="B1717" s="6" t="s">
        <v>2710</v>
      </c>
      <c r="C1717" s="100" t="s">
        <v>5679</v>
      </c>
      <c r="D1717" s="21" t="s">
        <v>4555</v>
      </c>
      <c r="E1717" s="23" t="s">
        <v>2049</v>
      </c>
      <c r="F1717" s="27" t="str">
        <f>IF(E1717="","",INDEX(DM_HANG_HOA!B:B,MATCH(E1717,DM_HANG_HOA!A:A,0)))</f>
        <v xml:space="preserve">Băng keo cách điện 9 mét </v>
      </c>
      <c r="G1717" s="26" t="s">
        <v>5245</v>
      </c>
      <c r="H1717" s="27" t="str">
        <f>IF(G1717="","",INDEX(DM_DOI_TUONG!C:C,MATCH(G1717,DM_DOI_TUONG!B:B,0)))</f>
        <v>Công Ty TNHH Sản Xuất Thương Mại  Điện Sài Gòn TTL</v>
      </c>
      <c r="I1717" s="69" t="str">
        <f>IFERROR(INDEX(DM_NGHIEP_VU!D:D,MATCH(J1717&amp;K1717,DM_NGHIEP_VU!G:G,0)),"")</f>
        <v>Xuất kho - xuất bán ghi nhận doanh thu</v>
      </c>
      <c r="J1717" s="29" t="s">
        <v>4492</v>
      </c>
      <c r="K1717" s="29" t="s">
        <v>4977</v>
      </c>
      <c r="L1717" s="26">
        <v>10</v>
      </c>
      <c r="M1717" s="26" t="s">
        <v>4547</v>
      </c>
      <c r="N1717" s="26">
        <v>162000</v>
      </c>
      <c r="O1717" s="7">
        <f t="shared" si="81"/>
        <v>1620000</v>
      </c>
      <c r="P1717" s="52">
        <v>0.08</v>
      </c>
      <c r="Q1717" s="7">
        <f t="shared" si="82"/>
        <v>129600</v>
      </c>
      <c r="R1717" s="7">
        <f t="shared" si="83"/>
        <v>1749600</v>
      </c>
      <c r="S1717" s="23" t="s">
        <v>4819</v>
      </c>
      <c r="T1717" s="23"/>
      <c r="U1717" s="23"/>
      <c r="V1717" s="23"/>
      <c r="W1717" s="74"/>
    </row>
    <row r="1718" spans="1:23" x14ac:dyDescent="0.25">
      <c r="A1718" s="81">
        <v>45321</v>
      </c>
      <c r="B1718" s="6" t="s">
        <v>2710</v>
      </c>
      <c r="C1718" s="100" t="s">
        <v>5680</v>
      </c>
      <c r="D1718" s="21" t="s">
        <v>4555</v>
      </c>
      <c r="E1718" s="23" t="s">
        <v>72</v>
      </c>
      <c r="F1718" s="27" t="str">
        <f>IF(E1718="","",INDEX(DM_HANG_HOA!B:B,MATCH(E1718,DM_HANG_HOA!A:A,0)))</f>
        <v>FCO 100A - 27KV - 150KV BIL - Polymer (không bass)</v>
      </c>
      <c r="G1718" s="26" t="s">
        <v>5280</v>
      </c>
      <c r="H1718" s="27" t="str">
        <f>IF(G1718="","",INDEX(DM_DOI_TUONG!C:C,MATCH(G1718,DM_DOI_TUONG!B:B,0)))</f>
        <v>Công Ty TNHH TM Dv Thiết Bị Điện Thiên Khánh</v>
      </c>
      <c r="I1718" s="69" t="str">
        <f>IFERROR(INDEX(DM_NGHIEP_VU!D:D,MATCH(J1718&amp;K1718,DM_NGHIEP_VU!G:G,0)),"")</f>
        <v>Xuất kho - xuất bán ghi nhận doanh thu</v>
      </c>
      <c r="J1718" s="29" t="s">
        <v>4492</v>
      </c>
      <c r="K1718" s="29" t="s">
        <v>4977</v>
      </c>
      <c r="L1718" s="26">
        <v>3</v>
      </c>
      <c r="M1718" s="26" t="s">
        <v>4547</v>
      </c>
      <c r="N1718" s="26">
        <v>1407800</v>
      </c>
      <c r="O1718" s="7">
        <f t="shared" si="81"/>
        <v>4223400</v>
      </c>
      <c r="P1718" s="52">
        <v>0.08</v>
      </c>
      <c r="Q1718" s="7">
        <f t="shared" si="82"/>
        <v>337872</v>
      </c>
      <c r="R1718" s="7">
        <f t="shared" si="83"/>
        <v>4561272</v>
      </c>
      <c r="S1718" s="23" t="s">
        <v>4820</v>
      </c>
      <c r="T1718" s="23"/>
      <c r="U1718" s="23"/>
      <c r="V1718" s="23"/>
      <c r="W1718" s="74"/>
    </row>
    <row r="1719" spans="1:23" x14ac:dyDescent="0.25">
      <c r="A1719" s="81">
        <v>45321</v>
      </c>
      <c r="B1719" s="6" t="s">
        <v>2710</v>
      </c>
      <c r="C1719" s="100" t="s">
        <v>5680</v>
      </c>
      <c r="D1719" s="21" t="s">
        <v>4555</v>
      </c>
      <c r="E1719" s="23" t="s">
        <v>78</v>
      </c>
      <c r="F1719" s="27" t="str">
        <f>IF(E1719="","",INDEX(DM_HANG_HOA!B:B,MATCH(E1719,DM_HANG_HOA!A:A,0)))</f>
        <v>Bass FCO</v>
      </c>
      <c r="G1719" s="26" t="s">
        <v>5280</v>
      </c>
      <c r="H1719" s="27" t="str">
        <f>IF(G1719="","",INDEX(DM_DOI_TUONG!C:C,MATCH(G1719,DM_DOI_TUONG!B:B,0)))</f>
        <v>Công Ty TNHH TM Dv Thiết Bị Điện Thiên Khánh</v>
      </c>
      <c r="I1719" s="69" t="str">
        <f>IFERROR(INDEX(DM_NGHIEP_VU!D:D,MATCH(J1719&amp;K1719,DM_NGHIEP_VU!G:G,0)),"")</f>
        <v>Xuất kho - xuất bán ghi nhận doanh thu</v>
      </c>
      <c r="J1719" s="29" t="s">
        <v>4492</v>
      </c>
      <c r="K1719" s="29" t="s">
        <v>4977</v>
      </c>
      <c r="L1719" s="26">
        <v>3</v>
      </c>
      <c r="M1719" s="26" t="s">
        <v>4547</v>
      </c>
      <c r="N1719" s="26">
        <v>77400</v>
      </c>
      <c r="O1719" s="7">
        <f t="shared" si="81"/>
        <v>232200</v>
      </c>
      <c r="P1719" s="52">
        <v>0.08</v>
      </c>
      <c r="Q1719" s="7">
        <f t="shared" si="82"/>
        <v>18576</v>
      </c>
      <c r="R1719" s="7">
        <f t="shared" si="83"/>
        <v>250776</v>
      </c>
      <c r="S1719" s="23" t="s">
        <v>4820</v>
      </c>
      <c r="T1719" s="23"/>
      <c r="U1719" s="23"/>
      <c r="V1719" s="23"/>
      <c r="W1719" s="74"/>
    </row>
    <row r="1720" spans="1:23" x14ac:dyDescent="0.25">
      <c r="A1720" s="81">
        <v>45322</v>
      </c>
      <c r="B1720" s="6" t="s">
        <v>2710</v>
      </c>
      <c r="C1720" s="100" t="s">
        <v>5681</v>
      </c>
      <c r="D1720" s="21" t="s">
        <v>4555</v>
      </c>
      <c r="E1720" s="23" t="s">
        <v>76</v>
      </c>
      <c r="F1720" s="27" t="str">
        <f>IF(E1720="","",INDEX(DM_HANG_HOA!B:B,MATCH(E1720,DM_HANG_HOA!A:A,0)))</f>
        <v>LBFCO 100A - 27KV-150KV BIL - Polymer (không bass)</v>
      </c>
      <c r="G1720" s="26" t="s">
        <v>5281</v>
      </c>
      <c r="H1720" s="27" t="str">
        <f>IF(G1720="","",INDEX(DM_DOI_TUONG!C:C,MATCH(G1720,DM_DOI_TUONG!B:B,0)))</f>
        <v>Điện Lực Bến Tre</v>
      </c>
      <c r="I1720" s="69" t="str">
        <f>IFERROR(INDEX(DM_NGHIEP_VU!D:D,MATCH(J1720&amp;K1720,DM_NGHIEP_VU!G:G,0)),"")</f>
        <v>Xuất kho - xuất bán ghi nhận doanh thu</v>
      </c>
      <c r="J1720" s="29" t="s">
        <v>4492</v>
      </c>
      <c r="K1720" s="29" t="s">
        <v>4977</v>
      </c>
      <c r="L1720" s="26">
        <v>100</v>
      </c>
      <c r="M1720" s="26" t="s">
        <v>4547</v>
      </c>
      <c r="N1720" s="26">
        <v>2469900</v>
      </c>
      <c r="O1720" s="7">
        <f t="shared" si="81"/>
        <v>246990000</v>
      </c>
      <c r="P1720" s="52">
        <v>0.08</v>
      </c>
      <c r="Q1720" s="7">
        <f t="shared" si="82"/>
        <v>19759200</v>
      </c>
      <c r="R1720" s="7">
        <f t="shared" si="83"/>
        <v>266749200</v>
      </c>
      <c r="S1720" s="23" t="s">
        <v>4821</v>
      </c>
      <c r="T1720" s="23"/>
      <c r="U1720" s="23"/>
      <c r="V1720" s="23"/>
      <c r="W1720" s="74"/>
    </row>
    <row r="1721" spans="1:23" x14ac:dyDescent="0.25">
      <c r="A1721" s="81">
        <v>45322</v>
      </c>
      <c r="B1721" s="6" t="s">
        <v>2710</v>
      </c>
      <c r="C1721" s="100" t="s">
        <v>5681</v>
      </c>
      <c r="D1721" s="21" t="s">
        <v>4555</v>
      </c>
      <c r="E1721" s="23" t="s">
        <v>78</v>
      </c>
      <c r="F1721" s="27" t="str">
        <f>IF(E1721="","",INDEX(DM_HANG_HOA!B:B,MATCH(E1721,DM_HANG_HOA!A:A,0)))</f>
        <v>Bass FCO</v>
      </c>
      <c r="G1721" s="26" t="s">
        <v>5281</v>
      </c>
      <c r="H1721" s="27" t="str">
        <f>IF(G1721="","",INDEX(DM_DOI_TUONG!C:C,MATCH(G1721,DM_DOI_TUONG!B:B,0)))</f>
        <v>Điện Lực Bến Tre</v>
      </c>
      <c r="I1721" s="69" t="str">
        <f>IFERROR(INDEX(DM_NGHIEP_VU!D:D,MATCH(J1721&amp;K1721,DM_NGHIEP_VU!G:G,0)),"")</f>
        <v>Xuất kho - xuất bán ghi nhận doanh thu</v>
      </c>
      <c r="J1721" s="29" t="s">
        <v>4492</v>
      </c>
      <c r="K1721" s="29" t="s">
        <v>4977</v>
      </c>
      <c r="L1721" s="26">
        <v>100</v>
      </c>
      <c r="M1721" s="26" t="s">
        <v>4547</v>
      </c>
      <c r="N1721" s="26">
        <v>0</v>
      </c>
      <c r="O1721" s="7">
        <f t="shared" si="81"/>
        <v>0</v>
      </c>
      <c r="P1721" s="52">
        <v>0.08</v>
      </c>
      <c r="Q1721" s="7">
        <f t="shared" si="82"/>
        <v>0</v>
      </c>
      <c r="R1721" s="7">
        <f t="shared" si="83"/>
        <v>0</v>
      </c>
      <c r="S1721" s="23" t="s">
        <v>4821</v>
      </c>
      <c r="T1721" s="23"/>
      <c r="U1721" s="23"/>
      <c r="V1721" s="23"/>
      <c r="W1721" s="74"/>
    </row>
    <row r="1722" spans="1:23" x14ac:dyDescent="0.25">
      <c r="A1722" s="81">
        <v>45322</v>
      </c>
      <c r="B1722" s="6" t="s">
        <v>2710</v>
      </c>
      <c r="C1722" s="100" t="s">
        <v>5682</v>
      </c>
      <c r="D1722" s="21" t="s">
        <v>4555</v>
      </c>
      <c r="E1722" s="23" t="s">
        <v>3886</v>
      </c>
      <c r="F1722" s="27" t="str">
        <f>IF(E1722="","",INDEX(DM_HANG_HOA!B:B,MATCH(E1722,DM_HANG_HOA!A:A,0)))</f>
        <v>MCCB 3 cực 63A (ABS103c-FMU/LS)</v>
      </c>
      <c r="G1722" s="26" t="s">
        <v>5281</v>
      </c>
      <c r="H1722" s="27" t="str">
        <f>IF(G1722="","",INDEX(DM_DOI_TUONG!C:C,MATCH(G1722,DM_DOI_TUONG!B:B,0)))</f>
        <v>Điện Lực Bến Tre</v>
      </c>
      <c r="I1722" s="69" t="str">
        <f>IFERROR(INDEX(DM_NGHIEP_VU!D:D,MATCH(J1722&amp;K1722,DM_NGHIEP_VU!G:G,0)),"")</f>
        <v>Xuất kho - xuất bán ghi nhận doanh thu</v>
      </c>
      <c r="J1722" s="29" t="s">
        <v>4492</v>
      </c>
      <c r="K1722" s="29" t="s">
        <v>4977</v>
      </c>
      <c r="L1722" s="26">
        <v>50</v>
      </c>
      <c r="M1722" s="26" t="s">
        <v>4547</v>
      </c>
      <c r="N1722" s="26">
        <v>1866500</v>
      </c>
      <c r="O1722" s="7">
        <f t="shared" si="81"/>
        <v>93325000</v>
      </c>
      <c r="P1722" s="52">
        <v>0.08</v>
      </c>
      <c r="Q1722" s="7">
        <f t="shared" si="82"/>
        <v>7466000</v>
      </c>
      <c r="R1722" s="7">
        <f t="shared" si="83"/>
        <v>100791000</v>
      </c>
      <c r="S1722" s="23" t="s">
        <v>4822</v>
      </c>
      <c r="T1722" s="23"/>
      <c r="U1722" s="23"/>
      <c r="V1722" s="23"/>
      <c r="W1722" s="74"/>
    </row>
    <row r="1723" spans="1:23" x14ac:dyDescent="0.25">
      <c r="A1723" s="81">
        <v>45322</v>
      </c>
      <c r="B1723" s="6" t="s">
        <v>2710</v>
      </c>
      <c r="C1723" s="100" t="s">
        <v>5682</v>
      </c>
      <c r="D1723" s="21" t="s">
        <v>4555</v>
      </c>
      <c r="E1723" s="23" t="s">
        <v>488</v>
      </c>
      <c r="F1723" s="27" t="str">
        <f>IF(E1723="","",INDEX(DM_HANG_HOA!B:B,MATCH(E1723,DM_HANG_HOA!A:A,0)))</f>
        <v>Busbar dùng cho MCCB 80A - 250A</v>
      </c>
      <c r="G1723" s="26" t="s">
        <v>5281</v>
      </c>
      <c r="H1723" s="27" t="str">
        <f>IF(G1723="","",INDEX(DM_DOI_TUONG!C:C,MATCH(G1723,DM_DOI_TUONG!B:B,0)))</f>
        <v>Điện Lực Bến Tre</v>
      </c>
      <c r="I1723" s="69" t="str">
        <f>IFERROR(INDEX(DM_NGHIEP_VU!D:D,MATCH(J1723&amp;K1723,DM_NGHIEP_VU!G:G,0)),"")</f>
        <v>Xuất kho - xuất bán ghi nhận doanh thu</v>
      </c>
      <c r="J1723" s="29" t="s">
        <v>4492</v>
      </c>
      <c r="K1723" s="29" t="s">
        <v>4977</v>
      </c>
      <c r="L1723" s="26">
        <v>50</v>
      </c>
      <c r="M1723" s="26" t="s">
        <v>4547</v>
      </c>
      <c r="N1723" s="26">
        <v>0</v>
      </c>
      <c r="O1723" s="7">
        <f t="shared" si="81"/>
        <v>0</v>
      </c>
      <c r="P1723" s="52">
        <v>0.08</v>
      </c>
      <c r="Q1723" s="7">
        <f t="shared" si="82"/>
        <v>0</v>
      </c>
      <c r="R1723" s="7">
        <f t="shared" si="83"/>
        <v>0</v>
      </c>
      <c r="S1723" s="23" t="s">
        <v>4822</v>
      </c>
      <c r="T1723" s="23"/>
      <c r="U1723" s="23"/>
      <c r="V1723" s="23"/>
      <c r="W1723" s="74"/>
    </row>
    <row r="1724" spans="1:23" x14ac:dyDescent="0.25">
      <c r="A1724" s="81">
        <v>45322</v>
      </c>
      <c r="B1724" s="6" t="s">
        <v>2710</v>
      </c>
      <c r="C1724" s="100" t="s">
        <v>5682</v>
      </c>
      <c r="D1724" s="21" t="s">
        <v>4555</v>
      </c>
      <c r="E1724" s="23" t="s">
        <v>497</v>
      </c>
      <c r="F1724" s="27" t="str">
        <f>IF(E1724="","",INDEX(DM_HANG_HOA!B:B,MATCH(E1724,DM_HANG_HOA!A:A,0)))</f>
        <v>Chắn pha dùng cho MCCB 100A - 630A</v>
      </c>
      <c r="G1724" s="26" t="s">
        <v>5281</v>
      </c>
      <c r="H1724" s="27" t="str">
        <f>IF(G1724="","",INDEX(DM_DOI_TUONG!C:C,MATCH(G1724,DM_DOI_TUONG!B:B,0)))</f>
        <v>Điện Lực Bến Tre</v>
      </c>
      <c r="I1724" s="69" t="str">
        <f>IFERROR(INDEX(DM_NGHIEP_VU!D:D,MATCH(J1724&amp;K1724,DM_NGHIEP_VU!G:G,0)),"")</f>
        <v>Xuất kho - xuất bán ghi nhận doanh thu</v>
      </c>
      <c r="J1724" s="29" t="s">
        <v>4492</v>
      </c>
      <c r="K1724" s="29" t="s">
        <v>4977</v>
      </c>
      <c r="L1724" s="26">
        <v>100</v>
      </c>
      <c r="M1724" s="26" t="s">
        <v>4547</v>
      </c>
      <c r="N1724" s="26">
        <v>0</v>
      </c>
      <c r="O1724" s="7">
        <f t="shared" si="81"/>
        <v>0</v>
      </c>
      <c r="P1724" s="52">
        <v>0.08</v>
      </c>
      <c r="Q1724" s="7">
        <f t="shared" si="82"/>
        <v>0</v>
      </c>
      <c r="R1724" s="7">
        <f t="shared" si="83"/>
        <v>0</v>
      </c>
      <c r="S1724" s="23" t="s">
        <v>4822</v>
      </c>
      <c r="T1724" s="23"/>
      <c r="U1724" s="23"/>
      <c r="V1724" s="23"/>
      <c r="W1724" s="74"/>
    </row>
    <row r="1725" spans="1:23" x14ac:dyDescent="0.25">
      <c r="A1725" s="81">
        <v>45322</v>
      </c>
      <c r="B1725" s="6" t="s">
        <v>2710</v>
      </c>
      <c r="C1725" s="100" t="s">
        <v>5682</v>
      </c>
      <c r="D1725" s="21" t="s">
        <v>4555</v>
      </c>
      <c r="E1725" s="23" t="s">
        <v>516</v>
      </c>
      <c r="F1725" s="27" t="str">
        <f>IF(E1725="","",INDEX(DM_HANG_HOA!B:B,MATCH(E1725,DM_HANG_HOA!A:A,0)))</f>
        <v>Boulon 8 x 30 + tán + londel (nhúng kẽm)</v>
      </c>
      <c r="G1725" s="26" t="s">
        <v>5281</v>
      </c>
      <c r="H1725" s="27" t="str">
        <f>IF(G1725="","",INDEX(DM_DOI_TUONG!C:C,MATCH(G1725,DM_DOI_TUONG!B:B,0)))</f>
        <v>Điện Lực Bến Tre</v>
      </c>
      <c r="I1725" s="69" t="str">
        <f>IFERROR(INDEX(DM_NGHIEP_VU!D:D,MATCH(J1725&amp;K1725,DM_NGHIEP_VU!G:G,0)),"")</f>
        <v>Xuất kho - xuất bán ghi nhận doanh thu</v>
      </c>
      <c r="J1725" s="29" t="s">
        <v>4492</v>
      </c>
      <c r="K1725" s="29" t="s">
        <v>4977</v>
      </c>
      <c r="L1725" s="26">
        <v>300</v>
      </c>
      <c r="M1725" s="26" t="s">
        <v>4547</v>
      </c>
      <c r="N1725" s="26">
        <v>0</v>
      </c>
      <c r="O1725" s="7">
        <f t="shared" si="81"/>
        <v>0</v>
      </c>
      <c r="P1725" s="52">
        <v>0.08</v>
      </c>
      <c r="Q1725" s="7">
        <f t="shared" si="82"/>
        <v>0</v>
      </c>
      <c r="R1725" s="7">
        <f t="shared" si="83"/>
        <v>0</v>
      </c>
      <c r="S1725" s="23" t="s">
        <v>4822</v>
      </c>
      <c r="T1725" s="23"/>
      <c r="U1725" s="23"/>
      <c r="V1725" s="23"/>
      <c r="W1725" s="74"/>
    </row>
    <row r="1726" spans="1:23" x14ac:dyDescent="0.25">
      <c r="A1726" s="81">
        <v>45322</v>
      </c>
      <c r="B1726" s="6" t="s">
        <v>2710</v>
      </c>
      <c r="C1726" s="100" t="s">
        <v>5683</v>
      </c>
      <c r="D1726" s="21" t="s">
        <v>4555</v>
      </c>
      <c r="E1726" s="23" t="s">
        <v>96</v>
      </c>
      <c r="F1726" s="27" t="str">
        <f>IF(E1726="","",INDEX(DM_HANG_HOA!B:B,MATCH(E1726,DM_HANG_HOA!A:A,0)))</f>
        <v>LA 18KV - MCOV  15.3 - 10KA</v>
      </c>
      <c r="G1726" s="26" t="s">
        <v>5259</v>
      </c>
      <c r="H1726" s="27" t="str">
        <f>IF(G1726="","",INDEX(DM_DOI_TUONG!C:C,MATCH(G1726,DM_DOI_TUONG!B:B,0)))</f>
        <v>Công Ty TNHH Thương Mại Xây Dựng Điện Hồng Phúc</v>
      </c>
      <c r="I1726" s="69" t="str">
        <f>IFERROR(INDEX(DM_NGHIEP_VU!D:D,MATCH(J1726&amp;K1726,DM_NGHIEP_VU!G:G,0)),"")</f>
        <v>Xuất kho - xuất bán ghi nhận doanh thu</v>
      </c>
      <c r="J1726" s="29" t="s">
        <v>4492</v>
      </c>
      <c r="K1726" s="29" t="s">
        <v>4977</v>
      </c>
      <c r="L1726" s="26">
        <v>3</v>
      </c>
      <c r="M1726" s="26" t="s">
        <v>4547</v>
      </c>
      <c r="N1726" s="26">
        <v>1073300</v>
      </c>
      <c r="O1726" s="7">
        <f t="shared" si="81"/>
        <v>3219900</v>
      </c>
      <c r="P1726" s="52">
        <v>0.08</v>
      </c>
      <c r="Q1726" s="7">
        <f t="shared" si="82"/>
        <v>257592</v>
      </c>
      <c r="R1726" s="7">
        <f t="shared" si="83"/>
        <v>3477492</v>
      </c>
      <c r="S1726" s="23" t="s">
        <v>4823</v>
      </c>
      <c r="T1726" s="23"/>
      <c r="U1726" s="23"/>
      <c r="V1726" s="23"/>
      <c r="W1726" s="74"/>
    </row>
    <row r="1727" spans="1:23" x14ac:dyDescent="0.25">
      <c r="A1727" s="81">
        <v>45322</v>
      </c>
      <c r="B1727" s="6" t="s">
        <v>2710</v>
      </c>
      <c r="C1727" s="100" t="s">
        <v>5683</v>
      </c>
      <c r="D1727" s="21" t="s">
        <v>4555</v>
      </c>
      <c r="E1727" s="23" t="s">
        <v>72</v>
      </c>
      <c r="F1727" s="27" t="str">
        <f>IF(E1727="","",INDEX(DM_HANG_HOA!B:B,MATCH(E1727,DM_HANG_HOA!A:A,0)))</f>
        <v>FCO 100A - 27KV - 150KV BIL - Polymer (không bass)</v>
      </c>
      <c r="G1727" s="26" t="s">
        <v>5259</v>
      </c>
      <c r="H1727" s="27" t="str">
        <f>IF(G1727="","",INDEX(DM_DOI_TUONG!C:C,MATCH(G1727,DM_DOI_TUONG!B:B,0)))</f>
        <v>Công Ty TNHH Thương Mại Xây Dựng Điện Hồng Phúc</v>
      </c>
      <c r="I1727" s="69" t="str">
        <f>IFERROR(INDEX(DM_NGHIEP_VU!D:D,MATCH(J1727&amp;K1727,DM_NGHIEP_VU!G:G,0)),"")</f>
        <v>Xuất kho - xuất bán ghi nhận doanh thu</v>
      </c>
      <c r="J1727" s="29" t="s">
        <v>4492</v>
      </c>
      <c r="K1727" s="29" t="s">
        <v>4977</v>
      </c>
      <c r="L1727" s="26">
        <v>3</v>
      </c>
      <c r="M1727" s="26" t="s">
        <v>4547</v>
      </c>
      <c r="N1727" s="26">
        <v>1407800</v>
      </c>
      <c r="O1727" s="7">
        <f t="shared" si="81"/>
        <v>4223400</v>
      </c>
      <c r="P1727" s="52">
        <v>0.08</v>
      </c>
      <c r="Q1727" s="7">
        <f t="shared" si="82"/>
        <v>337872</v>
      </c>
      <c r="R1727" s="7">
        <f t="shared" si="83"/>
        <v>4561272</v>
      </c>
      <c r="S1727" s="23" t="s">
        <v>4823</v>
      </c>
      <c r="T1727" s="23"/>
      <c r="U1727" s="23"/>
      <c r="V1727" s="23"/>
      <c r="W1727" s="74"/>
    </row>
    <row r="1728" spans="1:23" x14ac:dyDescent="0.25">
      <c r="A1728" s="81">
        <v>45322</v>
      </c>
      <c r="B1728" s="6" t="s">
        <v>2710</v>
      </c>
      <c r="C1728" s="100" t="s">
        <v>5683</v>
      </c>
      <c r="D1728" s="21" t="s">
        <v>4555</v>
      </c>
      <c r="E1728" s="23" t="s">
        <v>78</v>
      </c>
      <c r="F1728" s="27" t="str">
        <f>IF(E1728="","",INDEX(DM_HANG_HOA!B:B,MATCH(E1728,DM_HANG_HOA!A:A,0)))</f>
        <v>Bass FCO</v>
      </c>
      <c r="G1728" s="26" t="s">
        <v>5259</v>
      </c>
      <c r="H1728" s="27" t="str">
        <f>IF(G1728="","",INDEX(DM_DOI_TUONG!C:C,MATCH(G1728,DM_DOI_TUONG!B:B,0)))</f>
        <v>Công Ty TNHH Thương Mại Xây Dựng Điện Hồng Phúc</v>
      </c>
      <c r="I1728" s="69" t="str">
        <f>IFERROR(INDEX(DM_NGHIEP_VU!D:D,MATCH(J1728&amp;K1728,DM_NGHIEP_VU!G:G,0)),"")</f>
        <v>Xuất kho - xuất bán ghi nhận doanh thu</v>
      </c>
      <c r="J1728" s="29" t="s">
        <v>4492</v>
      </c>
      <c r="K1728" s="29" t="s">
        <v>4977</v>
      </c>
      <c r="L1728" s="26">
        <v>3</v>
      </c>
      <c r="M1728" s="26" t="s">
        <v>4547</v>
      </c>
      <c r="N1728" s="26">
        <v>77400</v>
      </c>
      <c r="O1728" s="7">
        <f t="shared" si="81"/>
        <v>232200</v>
      </c>
      <c r="P1728" s="52">
        <v>0.08</v>
      </c>
      <c r="Q1728" s="7">
        <f t="shared" si="82"/>
        <v>18576</v>
      </c>
      <c r="R1728" s="7">
        <f t="shared" si="83"/>
        <v>250776</v>
      </c>
      <c r="S1728" s="23" t="s">
        <v>4823</v>
      </c>
      <c r="T1728" s="23"/>
      <c r="U1728" s="23"/>
      <c r="V1728" s="23"/>
      <c r="W1728" s="74"/>
    </row>
    <row r="1729" spans="1:23" x14ac:dyDescent="0.25">
      <c r="A1729" s="81">
        <v>45322</v>
      </c>
      <c r="B1729" s="6" t="s">
        <v>2710</v>
      </c>
      <c r="C1729" s="100" t="s">
        <v>5684</v>
      </c>
      <c r="D1729" s="21" t="s">
        <v>4555</v>
      </c>
      <c r="E1729" s="23" t="s">
        <v>77</v>
      </c>
      <c r="F1729" s="27" t="str">
        <f>IF(E1729="","",INDEX(DM_HANG_HOA!B:B,MATCH(E1729,DM_HANG_HOA!A:A,0)))</f>
        <v>LBFCO 200A - 27KV-150KV BIL - Polymer (không bass)</v>
      </c>
      <c r="G1729" s="26" t="s">
        <v>5269</v>
      </c>
      <c r="H1729" s="27" t="str">
        <f>IF(G1729="","",INDEX(DM_DOI_TUONG!C:C,MATCH(G1729,DM_DOI_TUONG!B:B,0)))</f>
        <v>CÔNG TY TNHH THIẾT BỊ ĐIỆN QUỐC HƯNG</v>
      </c>
      <c r="I1729" s="69" t="str">
        <f>IFERROR(INDEX(DM_NGHIEP_VU!D:D,MATCH(J1729&amp;K1729,DM_NGHIEP_VU!G:G,0)),"")</f>
        <v>Xuất kho - xuất bán ghi nhận doanh thu</v>
      </c>
      <c r="J1729" s="29" t="s">
        <v>4492</v>
      </c>
      <c r="K1729" s="29" t="s">
        <v>4977</v>
      </c>
      <c r="L1729" s="26">
        <v>6</v>
      </c>
      <c r="M1729" s="26" t="s">
        <v>4547</v>
      </c>
      <c r="N1729" s="26">
        <v>1876800</v>
      </c>
      <c r="O1729" s="7">
        <f t="shared" si="81"/>
        <v>11260800</v>
      </c>
      <c r="P1729" s="52">
        <v>0.08</v>
      </c>
      <c r="Q1729" s="7">
        <f t="shared" si="82"/>
        <v>900864</v>
      </c>
      <c r="R1729" s="7">
        <f t="shared" si="83"/>
        <v>12161664</v>
      </c>
      <c r="S1729" s="23" t="s">
        <v>4824</v>
      </c>
      <c r="T1729" s="23"/>
      <c r="U1729" s="23"/>
      <c r="V1729" s="23"/>
      <c r="W1729" s="74"/>
    </row>
    <row r="1730" spans="1:23" x14ac:dyDescent="0.25">
      <c r="A1730" s="81">
        <v>45322</v>
      </c>
      <c r="B1730" s="6" t="s">
        <v>2710</v>
      </c>
      <c r="C1730" s="100" t="s">
        <v>5684</v>
      </c>
      <c r="D1730" s="21" t="s">
        <v>4555</v>
      </c>
      <c r="E1730" s="23" t="s">
        <v>78</v>
      </c>
      <c r="F1730" s="27" t="str">
        <f>IF(E1730="","",INDEX(DM_HANG_HOA!B:B,MATCH(E1730,DM_HANG_HOA!A:A,0)))</f>
        <v>Bass FCO</v>
      </c>
      <c r="G1730" s="26" t="s">
        <v>5269</v>
      </c>
      <c r="H1730" s="27" t="str">
        <f>IF(G1730="","",INDEX(DM_DOI_TUONG!C:C,MATCH(G1730,DM_DOI_TUONG!B:B,0)))</f>
        <v>CÔNG TY TNHH THIẾT BỊ ĐIỆN QUỐC HƯNG</v>
      </c>
      <c r="I1730" s="69" t="str">
        <f>IFERROR(INDEX(DM_NGHIEP_VU!D:D,MATCH(J1730&amp;K1730,DM_NGHIEP_VU!G:G,0)),"")</f>
        <v>Xuất kho - xuất bán ghi nhận doanh thu</v>
      </c>
      <c r="J1730" s="29" t="s">
        <v>4492</v>
      </c>
      <c r="K1730" s="29" t="s">
        <v>4977</v>
      </c>
      <c r="L1730" s="26">
        <v>6</v>
      </c>
      <c r="M1730" s="26" t="s">
        <v>4547</v>
      </c>
      <c r="N1730" s="26">
        <v>72200</v>
      </c>
      <c r="O1730" s="7">
        <f t="shared" si="81"/>
        <v>433200</v>
      </c>
      <c r="P1730" s="52">
        <v>0.08</v>
      </c>
      <c r="Q1730" s="7">
        <f t="shared" si="82"/>
        <v>34656</v>
      </c>
      <c r="R1730" s="7">
        <f t="shared" si="83"/>
        <v>467856</v>
      </c>
      <c r="S1730" s="23" t="s">
        <v>4824</v>
      </c>
      <c r="T1730" s="23"/>
      <c r="U1730" s="23"/>
      <c r="V1730" s="23"/>
      <c r="W1730" s="74"/>
    </row>
    <row r="1731" spans="1:23" x14ac:dyDescent="0.25">
      <c r="A1731" s="81">
        <v>45322</v>
      </c>
      <c r="B1731" s="6" t="s">
        <v>2710</v>
      </c>
      <c r="C1731" s="100" t="s">
        <v>5684</v>
      </c>
      <c r="D1731" s="21" t="s">
        <v>4555</v>
      </c>
      <c r="E1731" s="23" t="s">
        <v>17</v>
      </c>
      <c r="F1731" s="27" t="str">
        <f>IF(E1731="","",INDEX(DM_HANG_HOA!B:B,MATCH(E1731,DM_HANG_HOA!A:A,0)))</f>
        <v>Fuselink 65K - Tuấn Ân</v>
      </c>
      <c r="G1731" s="26" t="s">
        <v>5269</v>
      </c>
      <c r="H1731" s="27" t="str">
        <f>IF(G1731="","",INDEX(DM_DOI_TUONG!C:C,MATCH(G1731,DM_DOI_TUONG!B:B,0)))</f>
        <v>CÔNG TY TNHH THIẾT BỊ ĐIỆN QUỐC HƯNG</v>
      </c>
      <c r="I1731" s="69" t="str">
        <f>IFERROR(INDEX(DM_NGHIEP_VU!D:D,MATCH(J1731&amp;K1731,DM_NGHIEP_VU!G:G,0)),"")</f>
        <v>Xuất kho - xuất bán ghi nhận doanh thu</v>
      </c>
      <c r="J1731" s="29" t="s">
        <v>4492</v>
      </c>
      <c r="K1731" s="29" t="s">
        <v>4977</v>
      </c>
      <c r="L1731" s="26">
        <v>3</v>
      </c>
      <c r="M1731" s="26" t="s">
        <v>4547</v>
      </c>
      <c r="N1731" s="26">
        <v>71300</v>
      </c>
      <c r="O1731" s="7">
        <f t="shared" si="81"/>
        <v>213900</v>
      </c>
      <c r="P1731" s="52">
        <v>0.08</v>
      </c>
      <c r="Q1731" s="7">
        <f t="shared" si="82"/>
        <v>17112</v>
      </c>
      <c r="R1731" s="7">
        <f t="shared" si="83"/>
        <v>231012</v>
      </c>
      <c r="S1731" s="23" t="s">
        <v>4824</v>
      </c>
      <c r="T1731" s="23"/>
      <c r="U1731" s="23"/>
      <c r="V1731" s="23"/>
      <c r="W1731" s="74"/>
    </row>
    <row r="1732" spans="1:23" x14ac:dyDescent="0.25">
      <c r="A1732" s="81">
        <v>45322</v>
      </c>
      <c r="B1732" s="6" t="s">
        <v>2710</v>
      </c>
      <c r="C1732" s="100" t="s">
        <v>5684</v>
      </c>
      <c r="D1732" s="21" t="s">
        <v>4555</v>
      </c>
      <c r="E1732" s="23" t="s">
        <v>18</v>
      </c>
      <c r="F1732" s="27" t="str">
        <f>IF(E1732="","",INDEX(DM_HANG_HOA!B:B,MATCH(E1732,DM_HANG_HOA!A:A,0)))</f>
        <v>Fuselink 80K - Tuấn Ân</v>
      </c>
      <c r="G1732" s="26" t="s">
        <v>5269</v>
      </c>
      <c r="H1732" s="27" t="str">
        <f>IF(G1732="","",INDEX(DM_DOI_TUONG!C:C,MATCH(G1732,DM_DOI_TUONG!B:B,0)))</f>
        <v>CÔNG TY TNHH THIẾT BỊ ĐIỆN QUỐC HƯNG</v>
      </c>
      <c r="I1732" s="69" t="str">
        <f>IFERROR(INDEX(DM_NGHIEP_VU!D:D,MATCH(J1732&amp;K1732,DM_NGHIEP_VU!G:G,0)),"")</f>
        <v>Xuất kho - xuất bán ghi nhận doanh thu</v>
      </c>
      <c r="J1732" s="29" t="s">
        <v>4492</v>
      </c>
      <c r="K1732" s="29" t="s">
        <v>4977</v>
      </c>
      <c r="L1732" s="26">
        <v>3</v>
      </c>
      <c r="M1732" s="26" t="s">
        <v>4547</v>
      </c>
      <c r="N1732" s="26">
        <v>94300</v>
      </c>
      <c r="O1732" s="7">
        <f t="shared" si="81"/>
        <v>282900</v>
      </c>
      <c r="P1732" s="52">
        <v>0.08</v>
      </c>
      <c r="Q1732" s="7">
        <f t="shared" si="82"/>
        <v>22632</v>
      </c>
      <c r="R1732" s="7">
        <f t="shared" si="83"/>
        <v>305532</v>
      </c>
      <c r="S1732" s="23" t="s">
        <v>4824</v>
      </c>
      <c r="T1732" s="23"/>
      <c r="U1732" s="23"/>
      <c r="V1732" s="23"/>
      <c r="W1732" s="74"/>
    </row>
    <row r="1733" spans="1:23" x14ac:dyDescent="0.25">
      <c r="A1733" s="81">
        <v>45322</v>
      </c>
      <c r="B1733" s="6" t="s">
        <v>2710</v>
      </c>
      <c r="C1733" s="100" t="s">
        <v>5685</v>
      </c>
      <c r="D1733" s="21" t="s">
        <v>4555</v>
      </c>
      <c r="E1733" s="23" t="s">
        <v>556</v>
      </c>
      <c r="F1733" s="27" t="str">
        <f>IF(E1733="","",INDEX(DM_HANG_HOA!B:B,MATCH(E1733,DM_HANG_HOA!A:A,0)))</f>
        <v xml:space="preserve">Nối bọc  IPC 150-185,  Vỏ cách điện dầy 1-3mm,  25 - 150 /50 - 185, 2 boulon M8 nhựa </v>
      </c>
      <c r="G1733" s="26" t="s">
        <v>5263</v>
      </c>
      <c r="H1733" s="27" t="str">
        <f>IF(G1733="","",INDEX(DM_DOI_TUONG!C:C,MATCH(G1733,DM_DOI_TUONG!B:B,0)))</f>
        <v>Công Ty TNHH TM XD Điện Đại Quang Phát</v>
      </c>
      <c r="I1733" s="69" t="str">
        <f>IFERROR(INDEX(DM_NGHIEP_VU!D:D,MATCH(J1733&amp;K1733,DM_NGHIEP_VU!G:G,0)),"")</f>
        <v>Xuất kho - xuất bán ghi nhận doanh thu</v>
      </c>
      <c r="J1733" s="29" t="s">
        <v>4492</v>
      </c>
      <c r="K1733" s="29" t="s">
        <v>4977</v>
      </c>
      <c r="L1733" s="26">
        <v>20</v>
      </c>
      <c r="M1733" s="26" t="s">
        <v>4547</v>
      </c>
      <c r="N1733" s="26">
        <v>98900</v>
      </c>
      <c r="O1733" s="7">
        <f t="shared" si="81"/>
        <v>1978000</v>
      </c>
      <c r="P1733" s="52">
        <v>0.08</v>
      </c>
      <c r="Q1733" s="7">
        <f t="shared" si="82"/>
        <v>158240</v>
      </c>
      <c r="R1733" s="7">
        <f t="shared" si="83"/>
        <v>2136240</v>
      </c>
      <c r="S1733" s="23" t="s">
        <v>4825</v>
      </c>
      <c r="T1733" s="23"/>
      <c r="U1733" s="23"/>
      <c r="V1733" s="23"/>
      <c r="W1733" s="74"/>
    </row>
    <row r="1734" spans="1:23" x14ac:dyDescent="0.25">
      <c r="A1734" s="81">
        <v>45323</v>
      </c>
      <c r="B1734" s="6" t="s">
        <v>2710</v>
      </c>
      <c r="C1734" s="100" t="s">
        <v>5686</v>
      </c>
      <c r="D1734" s="21" t="s">
        <v>4555</v>
      </c>
      <c r="E1734" s="23" t="s">
        <v>2535</v>
      </c>
      <c r="F1734" s="27" t="str">
        <f>IF(E1734="","",INDEX(DM_HANG_HOA!B:B,MATCH(E1734,DM_HANG_HOA!A:A,0)))</f>
        <v>Giáp buộc đầu sứ đơn composite PTT1202-C, đường kính cáp 18,5 ÷ 23,4mm (35-50mm2)</v>
      </c>
      <c r="G1734" s="26" t="s">
        <v>5250</v>
      </c>
      <c r="H1734" s="27" t="str">
        <f>IF(G1734="","",INDEX(DM_DOI_TUONG!C:C,MATCH(G1734,DM_DOI_TUONG!B:B,0)))</f>
        <v>Công Ty TNHH  Sản Xuất Thương Mại Vân Phúc</v>
      </c>
      <c r="I1734" s="69" t="str">
        <f>IFERROR(INDEX(DM_NGHIEP_VU!D:D,MATCH(J1734&amp;K1734,DM_NGHIEP_VU!G:G,0)),"")</f>
        <v>Xuất kho - xuất bán ghi nhận doanh thu</v>
      </c>
      <c r="J1734" s="29" t="s">
        <v>4492</v>
      </c>
      <c r="K1734" s="29" t="s">
        <v>4977</v>
      </c>
      <c r="L1734" s="26">
        <v>50</v>
      </c>
      <c r="M1734" s="26" t="s">
        <v>4547</v>
      </c>
      <c r="N1734" s="26">
        <v>31900</v>
      </c>
      <c r="O1734" s="7">
        <f t="shared" si="81"/>
        <v>1595000</v>
      </c>
      <c r="P1734" s="52">
        <v>0.08</v>
      </c>
      <c r="Q1734" s="7">
        <f t="shared" si="82"/>
        <v>127600</v>
      </c>
      <c r="R1734" s="7">
        <f t="shared" si="83"/>
        <v>1722600</v>
      </c>
      <c r="S1734" s="23" t="s">
        <v>4826</v>
      </c>
      <c r="T1734" s="23"/>
      <c r="U1734" s="23"/>
      <c r="V1734" s="23"/>
      <c r="W1734" s="74"/>
    </row>
    <row r="1735" spans="1:23" x14ac:dyDescent="0.25">
      <c r="A1735" s="81">
        <v>45323</v>
      </c>
      <c r="B1735" s="6" t="s">
        <v>2710</v>
      </c>
      <c r="C1735" s="100" t="s">
        <v>5687</v>
      </c>
      <c r="D1735" s="21" t="s">
        <v>4555</v>
      </c>
      <c r="E1735" s="23" t="s">
        <v>1382</v>
      </c>
      <c r="F1735" s="27" t="str">
        <f>IF(E1735="","",INDEX(DM_HANG_HOA!B:B,MATCH(E1735,DM_HANG_HOA!A:A,0)))</f>
        <v>Cosse ép Cu 95mm2-N dài 81mm chiều dài ép dây 42mm</v>
      </c>
      <c r="G1735" s="26" t="s">
        <v>5281</v>
      </c>
      <c r="H1735" s="27" t="str">
        <f>IF(G1735="","",INDEX(DM_DOI_TUONG!C:C,MATCH(G1735,DM_DOI_TUONG!B:B,0)))</f>
        <v>Điện Lực Bến Tre</v>
      </c>
      <c r="I1735" s="69" t="str">
        <f>IFERROR(INDEX(DM_NGHIEP_VU!D:D,MATCH(J1735&amp;K1735,DM_NGHIEP_VU!G:G,0)),"")</f>
        <v>Xuất kho - xuất bán ghi nhận doanh thu</v>
      </c>
      <c r="J1735" s="29" t="s">
        <v>4492</v>
      </c>
      <c r="K1735" s="29" t="s">
        <v>4977</v>
      </c>
      <c r="L1735" s="26">
        <v>300</v>
      </c>
      <c r="M1735" s="26" t="s">
        <v>4547</v>
      </c>
      <c r="N1735" s="26">
        <v>59200</v>
      </c>
      <c r="O1735" s="7">
        <f t="shared" si="81"/>
        <v>17760000</v>
      </c>
      <c r="P1735" s="52">
        <v>0.1</v>
      </c>
      <c r="Q1735" s="7">
        <f t="shared" si="82"/>
        <v>1776000</v>
      </c>
      <c r="R1735" s="7">
        <f t="shared" si="83"/>
        <v>19536000</v>
      </c>
      <c r="S1735" s="23" t="s">
        <v>4827</v>
      </c>
      <c r="T1735" s="23"/>
      <c r="U1735" s="23"/>
      <c r="V1735" s="23"/>
      <c r="W1735" s="74"/>
    </row>
    <row r="1736" spans="1:23" x14ac:dyDescent="0.25">
      <c r="A1736" s="81">
        <v>45323</v>
      </c>
      <c r="B1736" s="6" t="s">
        <v>2710</v>
      </c>
      <c r="C1736" s="100" t="s">
        <v>5687</v>
      </c>
      <c r="D1736" s="21" t="s">
        <v>4555</v>
      </c>
      <c r="E1736" s="23" t="s">
        <v>1440</v>
      </c>
      <c r="F1736" s="27" t="str">
        <f>IF(E1736="","",INDEX(DM_HANG_HOA!B:B,MATCH(E1736,DM_HANG_HOA!A:A,0)))</f>
        <v>Cosse ép Cu 150mm2-2N dài 146mm chiều dài ép dây 52mm</v>
      </c>
      <c r="G1736" s="26" t="s">
        <v>5281</v>
      </c>
      <c r="H1736" s="27" t="str">
        <f>IF(G1736="","",INDEX(DM_DOI_TUONG!C:C,MATCH(G1736,DM_DOI_TUONG!B:B,0)))</f>
        <v>Điện Lực Bến Tre</v>
      </c>
      <c r="I1736" s="69" t="str">
        <f>IFERROR(INDEX(DM_NGHIEP_VU!D:D,MATCH(J1736&amp;K1736,DM_NGHIEP_VU!G:G,0)),"")</f>
        <v>Xuất kho - xuất bán ghi nhận doanh thu</v>
      </c>
      <c r="J1736" s="29" t="s">
        <v>4492</v>
      </c>
      <c r="K1736" s="29" t="s">
        <v>4977</v>
      </c>
      <c r="L1736" s="26">
        <v>250</v>
      </c>
      <c r="M1736" s="26" t="s">
        <v>4547</v>
      </c>
      <c r="N1736" s="26">
        <v>167900</v>
      </c>
      <c r="O1736" s="7">
        <f t="shared" si="81"/>
        <v>41975000</v>
      </c>
      <c r="P1736" s="52">
        <v>0.1</v>
      </c>
      <c r="Q1736" s="7">
        <f t="shared" si="82"/>
        <v>4197500</v>
      </c>
      <c r="R1736" s="7">
        <f t="shared" si="83"/>
        <v>46172500</v>
      </c>
      <c r="S1736" s="23" t="s">
        <v>4827</v>
      </c>
      <c r="T1736" s="23"/>
      <c r="U1736" s="23"/>
      <c r="V1736" s="23"/>
      <c r="W1736" s="74"/>
    </row>
    <row r="1737" spans="1:23" x14ac:dyDescent="0.25">
      <c r="A1737" s="81">
        <v>45323</v>
      </c>
      <c r="B1737" s="6" t="s">
        <v>2710</v>
      </c>
      <c r="C1737" s="100" t="s">
        <v>5687</v>
      </c>
      <c r="D1737" s="21" t="s">
        <v>4555</v>
      </c>
      <c r="E1737" s="23" t="s">
        <v>1454</v>
      </c>
      <c r="F1737" s="27" t="str">
        <f>IF(E1737="","",INDEX(DM_HANG_HOA!B:B,MATCH(E1737,DM_HANG_HOA!A:A,0)))</f>
        <v>Cosse ép Cu 300mm2-2N dài 175mm chiều dài ép dây 70mm</v>
      </c>
      <c r="G1737" s="26" t="s">
        <v>5281</v>
      </c>
      <c r="H1737" s="27" t="str">
        <f>IF(G1737="","",INDEX(DM_DOI_TUONG!C:C,MATCH(G1737,DM_DOI_TUONG!B:B,0)))</f>
        <v>Điện Lực Bến Tre</v>
      </c>
      <c r="I1737" s="69" t="str">
        <f>IFERROR(INDEX(DM_NGHIEP_VU!D:D,MATCH(J1737&amp;K1737,DM_NGHIEP_VU!G:G,0)),"")</f>
        <v>Xuất kho - xuất bán ghi nhận doanh thu</v>
      </c>
      <c r="J1737" s="29" t="s">
        <v>4492</v>
      </c>
      <c r="K1737" s="29" t="s">
        <v>4977</v>
      </c>
      <c r="L1737" s="26">
        <v>50</v>
      </c>
      <c r="M1737" s="26" t="s">
        <v>4547</v>
      </c>
      <c r="N1737" s="26">
        <v>415100</v>
      </c>
      <c r="O1737" s="7">
        <f t="shared" si="81"/>
        <v>20755000</v>
      </c>
      <c r="P1737" s="52">
        <v>0.1</v>
      </c>
      <c r="Q1737" s="7">
        <f t="shared" si="82"/>
        <v>2075500</v>
      </c>
      <c r="R1737" s="7">
        <f t="shared" si="83"/>
        <v>22830500</v>
      </c>
      <c r="S1737" s="23" t="s">
        <v>4827</v>
      </c>
      <c r="T1737" s="23"/>
      <c r="U1737" s="23"/>
      <c r="V1737" s="23"/>
      <c r="W1737" s="74"/>
    </row>
    <row r="1738" spans="1:23" x14ac:dyDescent="0.25">
      <c r="A1738" s="81">
        <v>45323</v>
      </c>
      <c r="B1738" s="6" t="s">
        <v>2710</v>
      </c>
      <c r="C1738" s="100" t="s">
        <v>5688</v>
      </c>
      <c r="D1738" s="21" t="s">
        <v>4555</v>
      </c>
      <c r="E1738" s="23" t="s">
        <v>3</v>
      </c>
      <c r="F1738" s="27" t="str">
        <f>IF(E1738="","",INDEX(DM_HANG_HOA!B:B,MATCH(E1738,DM_HANG_HOA!A:A,0)))</f>
        <v>Fuselink 3K - Tuấn Ân</v>
      </c>
      <c r="G1738" s="26" t="s">
        <v>5281</v>
      </c>
      <c r="H1738" s="27" t="str">
        <f>IF(G1738="","",INDEX(DM_DOI_TUONG!C:C,MATCH(G1738,DM_DOI_TUONG!B:B,0)))</f>
        <v>Điện Lực Bến Tre</v>
      </c>
      <c r="I1738" s="69" t="str">
        <f>IFERROR(INDEX(DM_NGHIEP_VU!D:D,MATCH(J1738&amp;K1738,DM_NGHIEP_VU!G:G,0)),"")</f>
        <v>Xuất kho - xuất bán ghi nhận doanh thu</v>
      </c>
      <c r="J1738" s="29" t="s">
        <v>4492</v>
      </c>
      <c r="K1738" s="29" t="s">
        <v>4977</v>
      </c>
      <c r="L1738" s="26">
        <v>300</v>
      </c>
      <c r="M1738" s="26" t="s">
        <v>4547</v>
      </c>
      <c r="N1738" s="26">
        <v>39000</v>
      </c>
      <c r="O1738" s="7">
        <f t="shared" si="81"/>
        <v>11700000</v>
      </c>
      <c r="P1738" s="52">
        <v>0.08</v>
      </c>
      <c r="Q1738" s="7">
        <f t="shared" si="82"/>
        <v>936000</v>
      </c>
      <c r="R1738" s="7">
        <f t="shared" si="83"/>
        <v>12636000</v>
      </c>
      <c r="S1738" s="23" t="s">
        <v>4828</v>
      </c>
      <c r="T1738" s="23"/>
      <c r="U1738" s="23"/>
      <c r="V1738" s="23"/>
      <c r="W1738" s="74"/>
    </row>
    <row r="1739" spans="1:23" x14ac:dyDescent="0.25">
      <c r="A1739" s="81">
        <v>45323</v>
      </c>
      <c r="B1739" s="6" t="s">
        <v>2710</v>
      </c>
      <c r="C1739" s="100" t="s">
        <v>5688</v>
      </c>
      <c r="D1739" s="21" t="s">
        <v>4555</v>
      </c>
      <c r="E1739" s="23" t="s">
        <v>6</v>
      </c>
      <c r="F1739" s="27" t="str">
        <f>IF(E1739="","",INDEX(DM_HANG_HOA!B:B,MATCH(E1739,DM_HANG_HOA!A:A,0)))</f>
        <v>Fuselink 6K - Tuấn Ân</v>
      </c>
      <c r="G1739" s="26" t="s">
        <v>5281</v>
      </c>
      <c r="H1739" s="27" t="str">
        <f>IF(G1739="","",INDEX(DM_DOI_TUONG!C:C,MATCH(G1739,DM_DOI_TUONG!B:B,0)))</f>
        <v>Điện Lực Bến Tre</v>
      </c>
      <c r="I1739" s="69" t="str">
        <f>IFERROR(INDEX(DM_NGHIEP_VU!D:D,MATCH(J1739&amp;K1739,DM_NGHIEP_VU!G:G,0)),"")</f>
        <v>Xuất kho - xuất bán ghi nhận doanh thu</v>
      </c>
      <c r="J1739" s="29" t="s">
        <v>4492</v>
      </c>
      <c r="K1739" s="29" t="s">
        <v>4977</v>
      </c>
      <c r="L1739" s="26">
        <v>300</v>
      </c>
      <c r="M1739" s="26" t="s">
        <v>4547</v>
      </c>
      <c r="N1739" s="26">
        <v>39800</v>
      </c>
      <c r="O1739" s="7">
        <f t="shared" si="81"/>
        <v>11940000</v>
      </c>
      <c r="P1739" s="52">
        <v>0.08</v>
      </c>
      <c r="Q1739" s="7">
        <f t="shared" si="82"/>
        <v>955200</v>
      </c>
      <c r="R1739" s="7">
        <f t="shared" si="83"/>
        <v>12895200</v>
      </c>
      <c r="S1739" s="23" t="s">
        <v>4828</v>
      </c>
      <c r="T1739" s="23"/>
      <c r="U1739" s="23"/>
      <c r="V1739" s="23"/>
      <c r="W1739" s="74"/>
    </row>
    <row r="1740" spans="1:23" x14ac:dyDescent="0.25">
      <c r="A1740" s="81">
        <v>45323</v>
      </c>
      <c r="B1740" s="6" t="s">
        <v>2710</v>
      </c>
      <c r="C1740" s="100" t="s">
        <v>5688</v>
      </c>
      <c r="D1740" s="21" t="s">
        <v>4555</v>
      </c>
      <c r="E1740" s="23" t="s">
        <v>7</v>
      </c>
      <c r="F1740" s="27" t="str">
        <f>IF(E1740="","",INDEX(DM_HANG_HOA!B:B,MATCH(E1740,DM_HANG_HOA!A:A,0)))</f>
        <v>Fuselink 8K - Tuấn Ân</v>
      </c>
      <c r="G1740" s="26" t="s">
        <v>5281</v>
      </c>
      <c r="H1740" s="27" t="str">
        <f>IF(G1740="","",INDEX(DM_DOI_TUONG!C:C,MATCH(G1740,DM_DOI_TUONG!B:B,0)))</f>
        <v>Điện Lực Bến Tre</v>
      </c>
      <c r="I1740" s="69" t="str">
        <f>IFERROR(INDEX(DM_NGHIEP_VU!D:D,MATCH(J1740&amp;K1740,DM_NGHIEP_VU!G:G,0)),"")</f>
        <v>Xuất kho - xuất bán ghi nhận doanh thu</v>
      </c>
      <c r="J1740" s="29" t="s">
        <v>4492</v>
      </c>
      <c r="K1740" s="29" t="s">
        <v>4977</v>
      </c>
      <c r="L1740" s="26">
        <v>350</v>
      </c>
      <c r="M1740" s="26" t="s">
        <v>4547</v>
      </c>
      <c r="N1740" s="26">
        <v>41600</v>
      </c>
      <c r="O1740" s="7">
        <f t="shared" si="81"/>
        <v>14560000</v>
      </c>
      <c r="P1740" s="52">
        <v>0.08</v>
      </c>
      <c r="Q1740" s="7">
        <f t="shared" si="82"/>
        <v>1164800</v>
      </c>
      <c r="R1740" s="7">
        <f t="shared" si="83"/>
        <v>15724800</v>
      </c>
      <c r="S1740" s="23" t="s">
        <v>4828</v>
      </c>
      <c r="T1740" s="23"/>
      <c r="U1740" s="23"/>
      <c r="V1740" s="23"/>
      <c r="W1740" s="74"/>
    </row>
    <row r="1741" spans="1:23" x14ac:dyDescent="0.25">
      <c r="A1741" s="81">
        <v>45323</v>
      </c>
      <c r="B1741" s="6" t="s">
        <v>2710</v>
      </c>
      <c r="C1741" s="100" t="s">
        <v>5688</v>
      </c>
      <c r="D1741" s="21" t="s">
        <v>4555</v>
      </c>
      <c r="E1741" s="23" t="s">
        <v>8</v>
      </c>
      <c r="F1741" s="27" t="str">
        <f>IF(E1741="","",INDEX(DM_HANG_HOA!B:B,MATCH(E1741,DM_HANG_HOA!A:A,0)))</f>
        <v>Fuselink 10K - Tuấn Ân</v>
      </c>
      <c r="G1741" s="26" t="s">
        <v>5281</v>
      </c>
      <c r="H1741" s="27" t="str">
        <f>IF(G1741="","",INDEX(DM_DOI_TUONG!C:C,MATCH(G1741,DM_DOI_TUONG!B:B,0)))</f>
        <v>Điện Lực Bến Tre</v>
      </c>
      <c r="I1741" s="69" t="str">
        <f>IFERROR(INDEX(DM_NGHIEP_VU!D:D,MATCH(J1741&amp;K1741,DM_NGHIEP_VU!G:G,0)),"")</f>
        <v>Xuất kho - xuất bán ghi nhận doanh thu</v>
      </c>
      <c r="J1741" s="29" t="s">
        <v>4492</v>
      </c>
      <c r="K1741" s="29" t="s">
        <v>4977</v>
      </c>
      <c r="L1741" s="26">
        <v>350</v>
      </c>
      <c r="M1741" s="26" t="s">
        <v>4547</v>
      </c>
      <c r="N1741" s="26">
        <v>43700</v>
      </c>
      <c r="O1741" s="7">
        <f t="shared" si="81"/>
        <v>15295000</v>
      </c>
      <c r="P1741" s="52">
        <v>0.08</v>
      </c>
      <c r="Q1741" s="7">
        <f t="shared" si="82"/>
        <v>1223600</v>
      </c>
      <c r="R1741" s="7">
        <f t="shared" si="83"/>
        <v>16518600</v>
      </c>
      <c r="S1741" s="23" t="s">
        <v>4828</v>
      </c>
      <c r="T1741" s="23"/>
      <c r="U1741" s="23"/>
      <c r="V1741" s="23"/>
      <c r="W1741" s="74"/>
    </row>
    <row r="1742" spans="1:23" x14ac:dyDescent="0.25">
      <c r="A1742" s="81">
        <v>45323</v>
      </c>
      <c r="B1742" s="6" t="s">
        <v>2710</v>
      </c>
      <c r="C1742" s="100" t="s">
        <v>5688</v>
      </c>
      <c r="D1742" s="21" t="s">
        <v>4555</v>
      </c>
      <c r="E1742" s="23" t="s">
        <v>9</v>
      </c>
      <c r="F1742" s="27" t="str">
        <f>IF(E1742="","",INDEX(DM_HANG_HOA!B:B,MATCH(E1742,DM_HANG_HOA!A:A,0)))</f>
        <v>Fuselink 12K - Tuấn Ân</v>
      </c>
      <c r="G1742" s="26" t="s">
        <v>5281</v>
      </c>
      <c r="H1742" s="27" t="str">
        <f>IF(G1742="","",INDEX(DM_DOI_TUONG!C:C,MATCH(G1742,DM_DOI_TUONG!B:B,0)))</f>
        <v>Điện Lực Bến Tre</v>
      </c>
      <c r="I1742" s="69" t="str">
        <f>IFERROR(INDEX(DM_NGHIEP_VU!D:D,MATCH(J1742&amp;K1742,DM_NGHIEP_VU!G:G,0)),"")</f>
        <v>Xuất kho - xuất bán ghi nhận doanh thu</v>
      </c>
      <c r="J1742" s="29" t="s">
        <v>4492</v>
      </c>
      <c r="K1742" s="29" t="s">
        <v>4977</v>
      </c>
      <c r="L1742" s="26">
        <v>300</v>
      </c>
      <c r="M1742" s="26" t="s">
        <v>4547</v>
      </c>
      <c r="N1742" s="26">
        <v>45100</v>
      </c>
      <c r="O1742" s="7">
        <f t="shared" si="81"/>
        <v>13530000</v>
      </c>
      <c r="P1742" s="52">
        <v>0.08</v>
      </c>
      <c r="Q1742" s="7">
        <f t="shared" si="82"/>
        <v>1082400</v>
      </c>
      <c r="R1742" s="7">
        <f t="shared" si="83"/>
        <v>14612400</v>
      </c>
      <c r="S1742" s="23" t="s">
        <v>4828</v>
      </c>
      <c r="T1742" s="23"/>
      <c r="U1742" s="23"/>
      <c r="V1742" s="23"/>
      <c r="W1742" s="74"/>
    </row>
    <row r="1743" spans="1:23" x14ac:dyDescent="0.25">
      <c r="A1743" s="81">
        <v>45323</v>
      </c>
      <c r="B1743" s="6" t="s">
        <v>2710</v>
      </c>
      <c r="C1743" s="100" t="s">
        <v>5688</v>
      </c>
      <c r="D1743" s="21" t="s">
        <v>4555</v>
      </c>
      <c r="E1743" s="23" t="s">
        <v>10</v>
      </c>
      <c r="F1743" s="27" t="str">
        <f>IF(E1743="","",INDEX(DM_HANG_HOA!B:B,MATCH(E1743,DM_HANG_HOA!A:A,0)))</f>
        <v>Fuselink 15K - Tuấn Ân</v>
      </c>
      <c r="G1743" s="26" t="s">
        <v>5281</v>
      </c>
      <c r="H1743" s="27" t="str">
        <f>IF(G1743="","",INDEX(DM_DOI_TUONG!C:C,MATCH(G1743,DM_DOI_TUONG!B:B,0)))</f>
        <v>Điện Lực Bến Tre</v>
      </c>
      <c r="I1743" s="69" t="str">
        <f>IFERROR(INDEX(DM_NGHIEP_VU!D:D,MATCH(J1743&amp;K1743,DM_NGHIEP_VU!G:G,0)),"")</f>
        <v>Xuất kho - xuất bán ghi nhận doanh thu</v>
      </c>
      <c r="J1743" s="29" t="s">
        <v>4492</v>
      </c>
      <c r="K1743" s="29" t="s">
        <v>4977</v>
      </c>
      <c r="L1743" s="26">
        <v>250</v>
      </c>
      <c r="M1743" s="26" t="s">
        <v>4547</v>
      </c>
      <c r="N1743" s="26">
        <v>45900</v>
      </c>
      <c r="O1743" s="7">
        <f t="shared" si="81"/>
        <v>11475000</v>
      </c>
      <c r="P1743" s="52">
        <v>0.08</v>
      </c>
      <c r="Q1743" s="7">
        <f t="shared" si="82"/>
        <v>918000</v>
      </c>
      <c r="R1743" s="7">
        <f t="shared" si="83"/>
        <v>12393000</v>
      </c>
      <c r="S1743" s="23" t="s">
        <v>4828</v>
      </c>
      <c r="T1743" s="23"/>
      <c r="U1743" s="23"/>
      <c r="V1743" s="23"/>
      <c r="W1743" s="74"/>
    </row>
    <row r="1744" spans="1:23" x14ac:dyDescent="0.25">
      <c r="A1744" s="81">
        <v>45323</v>
      </c>
      <c r="B1744" s="6" t="s">
        <v>2710</v>
      </c>
      <c r="C1744" s="100" t="s">
        <v>5688</v>
      </c>
      <c r="D1744" s="21" t="s">
        <v>4555</v>
      </c>
      <c r="E1744" s="23" t="s">
        <v>11</v>
      </c>
      <c r="F1744" s="27" t="str">
        <f>IF(E1744="","",INDEX(DM_HANG_HOA!B:B,MATCH(E1744,DM_HANG_HOA!A:A,0)))</f>
        <v>Fuselink 20K - Tuấn Ân</v>
      </c>
      <c r="G1744" s="26" t="s">
        <v>5281</v>
      </c>
      <c r="H1744" s="27" t="str">
        <f>IF(G1744="","",INDEX(DM_DOI_TUONG!C:C,MATCH(G1744,DM_DOI_TUONG!B:B,0)))</f>
        <v>Điện Lực Bến Tre</v>
      </c>
      <c r="I1744" s="69" t="str">
        <f>IFERROR(INDEX(DM_NGHIEP_VU!D:D,MATCH(J1744&amp;K1744,DM_NGHIEP_VU!G:G,0)),"")</f>
        <v>Xuất kho - xuất bán ghi nhận doanh thu</v>
      </c>
      <c r="J1744" s="29" t="s">
        <v>4492</v>
      </c>
      <c r="K1744" s="29" t="s">
        <v>4977</v>
      </c>
      <c r="L1744" s="26">
        <v>250</v>
      </c>
      <c r="M1744" s="26" t="s">
        <v>4547</v>
      </c>
      <c r="N1744" s="26">
        <v>52200</v>
      </c>
      <c r="O1744" s="7">
        <f t="shared" si="81"/>
        <v>13050000</v>
      </c>
      <c r="P1744" s="52">
        <v>0.08</v>
      </c>
      <c r="Q1744" s="7">
        <f t="shared" si="82"/>
        <v>1044000</v>
      </c>
      <c r="R1744" s="7">
        <f t="shared" si="83"/>
        <v>14094000</v>
      </c>
      <c r="S1744" s="23" t="s">
        <v>4828</v>
      </c>
      <c r="T1744" s="23"/>
      <c r="U1744" s="23"/>
      <c r="V1744" s="23"/>
      <c r="W1744" s="74"/>
    </row>
    <row r="1745" spans="1:23" x14ac:dyDescent="0.25">
      <c r="A1745" s="81">
        <v>45323</v>
      </c>
      <c r="B1745" s="6" t="s">
        <v>2710</v>
      </c>
      <c r="C1745" s="100" t="s">
        <v>5688</v>
      </c>
      <c r="D1745" s="21" t="s">
        <v>4555</v>
      </c>
      <c r="E1745" s="23" t="s">
        <v>12</v>
      </c>
      <c r="F1745" s="27" t="str">
        <f>IF(E1745="","",INDEX(DM_HANG_HOA!B:B,MATCH(E1745,DM_HANG_HOA!A:A,0)))</f>
        <v>Fuselink 25K - Tuấn Ân</v>
      </c>
      <c r="G1745" s="26" t="s">
        <v>5281</v>
      </c>
      <c r="H1745" s="27" t="str">
        <f>IF(G1745="","",INDEX(DM_DOI_TUONG!C:C,MATCH(G1745,DM_DOI_TUONG!B:B,0)))</f>
        <v>Điện Lực Bến Tre</v>
      </c>
      <c r="I1745" s="69" t="str">
        <f>IFERROR(INDEX(DM_NGHIEP_VU!D:D,MATCH(J1745&amp;K1745,DM_NGHIEP_VU!G:G,0)),"")</f>
        <v>Xuất kho - xuất bán ghi nhận doanh thu</v>
      </c>
      <c r="J1745" s="29" t="s">
        <v>4492</v>
      </c>
      <c r="K1745" s="29" t="s">
        <v>4977</v>
      </c>
      <c r="L1745" s="26">
        <v>250</v>
      </c>
      <c r="M1745" s="26" t="s">
        <v>4547</v>
      </c>
      <c r="N1745" s="26">
        <v>54900</v>
      </c>
      <c r="O1745" s="7">
        <f t="shared" si="81"/>
        <v>13725000</v>
      </c>
      <c r="P1745" s="52">
        <v>0.08</v>
      </c>
      <c r="Q1745" s="7">
        <f t="shared" si="82"/>
        <v>1098000</v>
      </c>
      <c r="R1745" s="7">
        <f t="shared" si="83"/>
        <v>14823000</v>
      </c>
      <c r="S1745" s="23" t="s">
        <v>4828</v>
      </c>
      <c r="T1745" s="23"/>
      <c r="U1745" s="23"/>
      <c r="V1745" s="23"/>
      <c r="W1745" s="74"/>
    </row>
    <row r="1746" spans="1:23" x14ac:dyDescent="0.25">
      <c r="A1746" s="81">
        <v>45323</v>
      </c>
      <c r="B1746" s="6" t="s">
        <v>2710</v>
      </c>
      <c r="C1746" s="100" t="s">
        <v>5688</v>
      </c>
      <c r="D1746" s="21" t="s">
        <v>4555</v>
      </c>
      <c r="E1746" s="23" t="s">
        <v>13</v>
      </c>
      <c r="F1746" s="27" t="str">
        <f>IF(E1746="","",INDEX(DM_HANG_HOA!B:B,MATCH(E1746,DM_HANG_HOA!A:A,0)))</f>
        <v>Fuselink 30K - Tuấn Ân</v>
      </c>
      <c r="G1746" s="26" t="s">
        <v>5281</v>
      </c>
      <c r="H1746" s="27" t="str">
        <f>IF(G1746="","",INDEX(DM_DOI_TUONG!C:C,MATCH(G1746,DM_DOI_TUONG!B:B,0)))</f>
        <v>Điện Lực Bến Tre</v>
      </c>
      <c r="I1746" s="69" t="str">
        <f>IFERROR(INDEX(DM_NGHIEP_VU!D:D,MATCH(J1746&amp;K1746,DM_NGHIEP_VU!G:G,0)),"")</f>
        <v>Xuất kho - xuất bán ghi nhận doanh thu</v>
      </c>
      <c r="J1746" s="29" t="s">
        <v>4492</v>
      </c>
      <c r="K1746" s="29" t="s">
        <v>4977</v>
      </c>
      <c r="L1746" s="26">
        <v>250</v>
      </c>
      <c r="M1746" s="26" t="s">
        <v>4547</v>
      </c>
      <c r="N1746" s="26">
        <v>60900</v>
      </c>
      <c r="O1746" s="7">
        <f t="shared" si="81"/>
        <v>15225000</v>
      </c>
      <c r="P1746" s="52">
        <v>0.08</v>
      </c>
      <c r="Q1746" s="7">
        <f t="shared" si="82"/>
        <v>1218000</v>
      </c>
      <c r="R1746" s="7">
        <f t="shared" si="83"/>
        <v>16443000</v>
      </c>
      <c r="S1746" s="23" t="s">
        <v>4828</v>
      </c>
      <c r="T1746" s="23"/>
      <c r="U1746" s="23"/>
      <c r="V1746" s="23"/>
      <c r="W1746" s="74"/>
    </row>
    <row r="1747" spans="1:23" x14ac:dyDescent="0.25">
      <c r="A1747" s="81">
        <v>45323</v>
      </c>
      <c r="B1747" s="6" t="s">
        <v>2710</v>
      </c>
      <c r="C1747" s="100" t="s">
        <v>5688</v>
      </c>
      <c r="D1747" s="21" t="s">
        <v>4555</v>
      </c>
      <c r="E1747" s="23" t="s">
        <v>14</v>
      </c>
      <c r="F1747" s="27" t="str">
        <f>IF(E1747="","",INDEX(DM_HANG_HOA!B:B,MATCH(E1747,DM_HANG_HOA!A:A,0)))</f>
        <v>Fuselink 40K - Tuấn Ân</v>
      </c>
      <c r="G1747" s="26" t="s">
        <v>5281</v>
      </c>
      <c r="H1747" s="27" t="str">
        <f>IF(G1747="","",INDEX(DM_DOI_TUONG!C:C,MATCH(G1747,DM_DOI_TUONG!B:B,0)))</f>
        <v>Điện Lực Bến Tre</v>
      </c>
      <c r="I1747" s="69" t="str">
        <f>IFERROR(INDEX(DM_NGHIEP_VU!D:D,MATCH(J1747&amp;K1747,DM_NGHIEP_VU!G:G,0)),"")</f>
        <v>Xuất kho - xuất bán ghi nhận doanh thu</v>
      </c>
      <c r="J1747" s="29" t="s">
        <v>4492</v>
      </c>
      <c r="K1747" s="29" t="s">
        <v>4977</v>
      </c>
      <c r="L1747" s="26">
        <v>250</v>
      </c>
      <c r="M1747" s="26" t="s">
        <v>4547</v>
      </c>
      <c r="N1747" s="26">
        <v>69700</v>
      </c>
      <c r="O1747" s="7">
        <f t="shared" si="81"/>
        <v>17425000</v>
      </c>
      <c r="P1747" s="52">
        <v>0.08</v>
      </c>
      <c r="Q1747" s="7">
        <f t="shared" si="82"/>
        <v>1394000</v>
      </c>
      <c r="R1747" s="7">
        <f t="shared" si="83"/>
        <v>18819000</v>
      </c>
      <c r="S1747" s="23" t="s">
        <v>4828</v>
      </c>
      <c r="T1747" s="23"/>
      <c r="U1747" s="23"/>
      <c r="V1747" s="23"/>
      <c r="W1747" s="74"/>
    </row>
    <row r="1748" spans="1:23" x14ac:dyDescent="0.25">
      <c r="A1748" s="81">
        <v>45323</v>
      </c>
      <c r="B1748" s="6" t="s">
        <v>2710</v>
      </c>
      <c r="C1748" s="100" t="s">
        <v>5688</v>
      </c>
      <c r="D1748" s="21" t="s">
        <v>4555</v>
      </c>
      <c r="E1748" s="23" t="s">
        <v>16</v>
      </c>
      <c r="F1748" s="27" t="str">
        <f>IF(E1748="","",INDEX(DM_HANG_HOA!B:B,MATCH(E1748,DM_HANG_HOA!A:A,0)))</f>
        <v>Fuselink 50K - Tuấn Ân</v>
      </c>
      <c r="G1748" s="26" t="s">
        <v>5281</v>
      </c>
      <c r="H1748" s="27" t="str">
        <f>IF(G1748="","",INDEX(DM_DOI_TUONG!C:C,MATCH(G1748,DM_DOI_TUONG!B:B,0)))</f>
        <v>Điện Lực Bến Tre</v>
      </c>
      <c r="I1748" s="69" t="str">
        <f>IFERROR(INDEX(DM_NGHIEP_VU!D:D,MATCH(J1748&amp;K1748,DM_NGHIEP_VU!G:G,0)),"")</f>
        <v>Xuất kho - xuất bán ghi nhận doanh thu</v>
      </c>
      <c r="J1748" s="29" t="s">
        <v>4492</v>
      </c>
      <c r="K1748" s="29" t="s">
        <v>4977</v>
      </c>
      <c r="L1748" s="26">
        <v>300</v>
      </c>
      <c r="M1748" s="26" t="s">
        <v>4547</v>
      </c>
      <c r="N1748" s="26">
        <v>87300</v>
      </c>
      <c r="O1748" s="7">
        <f t="shared" si="81"/>
        <v>26190000</v>
      </c>
      <c r="P1748" s="52">
        <v>0.08</v>
      </c>
      <c r="Q1748" s="7">
        <f t="shared" si="82"/>
        <v>2095200</v>
      </c>
      <c r="R1748" s="7">
        <f t="shared" si="83"/>
        <v>28285200</v>
      </c>
      <c r="S1748" s="23" t="s">
        <v>4828</v>
      </c>
      <c r="T1748" s="23"/>
      <c r="U1748" s="23"/>
      <c r="V1748" s="23"/>
      <c r="W1748" s="74"/>
    </row>
    <row r="1749" spans="1:23" x14ac:dyDescent="0.25">
      <c r="A1749" s="81">
        <v>45323</v>
      </c>
      <c r="B1749" s="6" t="s">
        <v>2710</v>
      </c>
      <c r="C1749" s="100" t="s">
        <v>5688</v>
      </c>
      <c r="D1749" s="21" t="s">
        <v>4555</v>
      </c>
      <c r="E1749" s="23" t="s">
        <v>17</v>
      </c>
      <c r="F1749" s="27" t="str">
        <f>IF(E1749="","",INDEX(DM_HANG_HOA!B:B,MATCH(E1749,DM_HANG_HOA!A:A,0)))</f>
        <v>Fuselink 65K - Tuấn Ân</v>
      </c>
      <c r="G1749" s="26" t="s">
        <v>5281</v>
      </c>
      <c r="H1749" s="27" t="str">
        <f>IF(G1749="","",INDEX(DM_DOI_TUONG!C:C,MATCH(G1749,DM_DOI_TUONG!B:B,0)))</f>
        <v>Điện Lực Bến Tre</v>
      </c>
      <c r="I1749" s="69" t="str">
        <f>IFERROR(INDEX(DM_NGHIEP_VU!D:D,MATCH(J1749&amp;K1749,DM_NGHIEP_VU!G:G,0)),"")</f>
        <v>Xuất kho - xuất bán ghi nhận doanh thu</v>
      </c>
      <c r="J1749" s="29" t="s">
        <v>4492</v>
      </c>
      <c r="K1749" s="29" t="s">
        <v>4977</v>
      </c>
      <c r="L1749" s="26">
        <v>100</v>
      </c>
      <c r="M1749" s="26" t="s">
        <v>4547</v>
      </c>
      <c r="N1749" s="26">
        <v>98600</v>
      </c>
      <c r="O1749" s="7">
        <f t="shared" si="81"/>
        <v>9860000</v>
      </c>
      <c r="P1749" s="52">
        <v>0.08</v>
      </c>
      <c r="Q1749" s="7">
        <f t="shared" si="82"/>
        <v>788800</v>
      </c>
      <c r="R1749" s="7">
        <f t="shared" si="83"/>
        <v>10648800</v>
      </c>
      <c r="S1749" s="23" t="s">
        <v>4828</v>
      </c>
      <c r="T1749" s="23"/>
      <c r="U1749" s="23"/>
      <c r="V1749" s="23"/>
      <c r="W1749" s="74"/>
    </row>
    <row r="1750" spans="1:23" x14ac:dyDescent="0.25">
      <c r="A1750" s="81">
        <v>45323</v>
      </c>
      <c r="B1750" s="6" t="s">
        <v>2710</v>
      </c>
      <c r="C1750" s="100" t="s">
        <v>5689</v>
      </c>
      <c r="D1750" s="21" t="s">
        <v>4555</v>
      </c>
      <c r="E1750" s="23" t="s">
        <v>1324</v>
      </c>
      <c r="F1750" s="27" t="str">
        <f>IF(E1750="","",INDEX(DM_HANG_HOA!B:B,MATCH(E1750,DM_HANG_HOA!A:A,0)))</f>
        <v>Kẹp quai 150-240mm2 loại ty, trung thế</v>
      </c>
      <c r="G1750" s="26" t="s">
        <v>5281</v>
      </c>
      <c r="H1750" s="27" t="str">
        <f>IF(G1750="","",INDEX(DM_DOI_TUONG!C:C,MATCH(G1750,DM_DOI_TUONG!B:B,0)))</f>
        <v>Điện Lực Bến Tre</v>
      </c>
      <c r="I1750" s="69" t="str">
        <f>IFERROR(INDEX(DM_NGHIEP_VU!D:D,MATCH(J1750&amp;K1750,DM_NGHIEP_VU!G:G,0)),"")</f>
        <v>Xuất kho - xuất bán ghi nhận doanh thu</v>
      </c>
      <c r="J1750" s="29" t="s">
        <v>4492</v>
      </c>
      <c r="K1750" s="29" t="s">
        <v>4977</v>
      </c>
      <c r="L1750" s="26">
        <v>400</v>
      </c>
      <c r="M1750" s="26" t="s">
        <v>4547</v>
      </c>
      <c r="N1750" s="26">
        <v>410000</v>
      </c>
      <c r="O1750" s="7">
        <f t="shared" si="81"/>
        <v>164000000</v>
      </c>
      <c r="P1750" s="52">
        <v>0.1</v>
      </c>
      <c r="Q1750" s="7">
        <f t="shared" si="82"/>
        <v>16400000</v>
      </c>
      <c r="R1750" s="7">
        <f t="shared" si="83"/>
        <v>180400000</v>
      </c>
      <c r="S1750" s="23" t="s">
        <v>4829</v>
      </c>
      <c r="T1750" s="23"/>
      <c r="U1750" s="23"/>
      <c r="V1750" s="23"/>
      <c r="W1750" s="74"/>
    </row>
    <row r="1751" spans="1:23" x14ac:dyDescent="0.25">
      <c r="A1751" s="81">
        <v>45323</v>
      </c>
      <c r="B1751" s="6" t="s">
        <v>2710</v>
      </c>
      <c r="C1751" s="100" t="s">
        <v>5689</v>
      </c>
      <c r="D1751" s="21" t="s">
        <v>4555</v>
      </c>
      <c r="E1751" s="23" t="s">
        <v>1344</v>
      </c>
      <c r="F1751" s="27" t="str">
        <f>IF(E1751="","",INDEX(DM_HANG_HOA!B:B,MATCH(E1751,DM_HANG_HOA!A:A,0)))</f>
        <v>Hotline 2/0</v>
      </c>
      <c r="G1751" s="26" t="s">
        <v>5281</v>
      </c>
      <c r="H1751" s="27" t="str">
        <f>IF(G1751="","",INDEX(DM_DOI_TUONG!C:C,MATCH(G1751,DM_DOI_TUONG!B:B,0)))</f>
        <v>Điện Lực Bến Tre</v>
      </c>
      <c r="I1751" s="69" t="str">
        <f>IFERROR(INDEX(DM_NGHIEP_VU!D:D,MATCH(J1751&amp;K1751,DM_NGHIEP_VU!G:G,0)),"")</f>
        <v>Xuất kho - xuất bán ghi nhận doanh thu</v>
      </c>
      <c r="J1751" s="29" t="s">
        <v>4492</v>
      </c>
      <c r="K1751" s="29" t="s">
        <v>4977</v>
      </c>
      <c r="L1751" s="26">
        <v>500</v>
      </c>
      <c r="M1751" s="26" t="s">
        <v>4547</v>
      </c>
      <c r="N1751" s="26">
        <v>159300</v>
      </c>
      <c r="O1751" s="7">
        <f t="shared" si="81"/>
        <v>79650000</v>
      </c>
      <c r="P1751" s="52">
        <v>0.1</v>
      </c>
      <c r="Q1751" s="7">
        <f t="shared" si="82"/>
        <v>7965000</v>
      </c>
      <c r="R1751" s="7">
        <f t="shared" si="83"/>
        <v>87615000</v>
      </c>
      <c r="S1751" s="23" t="s">
        <v>4829</v>
      </c>
      <c r="T1751" s="23"/>
      <c r="U1751" s="23"/>
      <c r="V1751" s="23"/>
      <c r="W1751" s="74"/>
    </row>
    <row r="1752" spans="1:23" x14ac:dyDescent="0.25">
      <c r="A1752" s="81">
        <v>45323</v>
      </c>
      <c r="B1752" s="6" t="s">
        <v>2710</v>
      </c>
      <c r="C1752" s="100" t="s">
        <v>5689</v>
      </c>
      <c r="D1752" s="21" t="s">
        <v>4555</v>
      </c>
      <c r="E1752" s="23" t="s">
        <v>1382</v>
      </c>
      <c r="F1752" s="27" t="str">
        <f>IF(E1752="","",INDEX(DM_HANG_HOA!B:B,MATCH(E1752,DM_HANG_HOA!A:A,0)))</f>
        <v>Cosse ép Cu 95mm2-N dài 81mm chiều dài ép dây 42mm</v>
      </c>
      <c r="G1752" s="26" t="s">
        <v>5281</v>
      </c>
      <c r="H1752" s="27" t="str">
        <f>IF(G1752="","",INDEX(DM_DOI_TUONG!C:C,MATCH(G1752,DM_DOI_TUONG!B:B,0)))</f>
        <v>Điện Lực Bến Tre</v>
      </c>
      <c r="I1752" s="69" t="str">
        <f>IFERROR(INDEX(DM_NGHIEP_VU!D:D,MATCH(J1752&amp;K1752,DM_NGHIEP_VU!G:G,0)),"")</f>
        <v>Xuất kho - xuất bán ghi nhận doanh thu</v>
      </c>
      <c r="J1752" s="29" t="s">
        <v>4492</v>
      </c>
      <c r="K1752" s="29" t="s">
        <v>4977</v>
      </c>
      <c r="L1752" s="26">
        <v>1000</v>
      </c>
      <c r="M1752" s="26" t="s">
        <v>4547</v>
      </c>
      <c r="N1752" s="26">
        <v>63300</v>
      </c>
      <c r="O1752" s="7">
        <f t="shared" si="81"/>
        <v>63300000</v>
      </c>
      <c r="P1752" s="52">
        <v>0.1</v>
      </c>
      <c r="Q1752" s="7">
        <f t="shared" si="82"/>
        <v>6330000</v>
      </c>
      <c r="R1752" s="7">
        <f t="shared" si="83"/>
        <v>69630000</v>
      </c>
      <c r="S1752" s="23" t="s">
        <v>4829</v>
      </c>
      <c r="T1752" s="23"/>
      <c r="U1752" s="23"/>
      <c r="V1752" s="23"/>
      <c r="W1752" s="74"/>
    </row>
    <row r="1753" spans="1:23" x14ac:dyDescent="0.25">
      <c r="A1753" s="81">
        <v>45323</v>
      </c>
      <c r="B1753" s="6" t="s">
        <v>2710</v>
      </c>
      <c r="C1753" s="100" t="s">
        <v>5689</v>
      </c>
      <c r="D1753" s="21" t="s">
        <v>4555</v>
      </c>
      <c r="E1753" s="23" t="s">
        <v>1217</v>
      </c>
      <c r="F1753" s="27" t="str">
        <f>IF(E1753="","",INDEX(DM_HANG_HOA!B:B,MATCH(E1753,DM_HANG_HOA!A:A,0)))</f>
        <v>Nối ép đồng nhôm WR-379</v>
      </c>
      <c r="G1753" s="26" t="s">
        <v>5281</v>
      </c>
      <c r="H1753" s="27" t="str">
        <f>IF(G1753="","",INDEX(DM_DOI_TUONG!C:C,MATCH(G1753,DM_DOI_TUONG!B:B,0)))</f>
        <v>Điện Lực Bến Tre</v>
      </c>
      <c r="I1753" s="69" t="str">
        <f>IFERROR(INDEX(DM_NGHIEP_VU!D:D,MATCH(J1753&amp;K1753,DM_NGHIEP_VU!G:G,0)),"")</f>
        <v>Xuất kho - xuất bán ghi nhận doanh thu</v>
      </c>
      <c r="J1753" s="29" t="s">
        <v>4492</v>
      </c>
      <c r="K1753" s="29" t="s">
        <v>4977</v>
      </c>
      <c r="L1753" s="26">
        <v>600</v>
      </c>
      <c r="M1753" s="26" t="s">
        <v>4547</v>
      </c>
      <c r="N1753" s="26">
        <v>19800</v>
      </c>
      <c r="O1753" s="7">
        <f t="shared" si="81"/>
        <v>11880000</v>
      </c>
      <c r="P1753" s="52">
        <v>0.1</v>
      </c>
      <c r="Q1753" s="7">
        <f t="shared" si="82"/>
        <v>1188000</v>
      </c>
      <c r="R1753" s="7">
        <f t="shared" si="83"/>
        <v>13068000</v>
      </c>
      <c r="S1753" s="23" t="s">
        <v>4829</v>
      </c>
      <c r="T1753" s="23"/>
      <c r="U1753" s="23"/>
      <c r="V1753" s="23"/>
      <c r="W1753" s="74"/>
    </row>
    <row r="1754" spans="1:23" x14ac:dyDescent="0.25">
      <c r="A1754" s="81">
        <v>45323</v>
      </c>
      <c r="B1754" s="6" t="s">
        <v>2710</v>
      </c>
      <c r="C1754" s="100" t="s">
        <v>5689</v>
      </c>
      <c r="D1754" s="21" t="s">
        <v>4555</v>
      </c>
      <c r="E1754" s="23" t="s">
        <v>1223</v>
      </c>
      <c r="F1754" s="27" t="str">
        <f>IF(E1754="","",INDEX(DM_HANG_HOA!B:B,MATCH(E1754,DM_HANG_HOA!A:A,0)))</f>
        <v>Nối ép đồng nhôm WR-815</v>
      </c>
      <c r="G1754" s="26" t="s">
        <v>5281</v>
      </c>
      <c r="H1754" s="27" t="str">
        <f>IF(G1754="","",INDEX(DM_DOI_TUONG!C:C,MATCH(G1754,DM_DOI_TUONG!B:B,0)))</f>
        <v>Điện Lực Bến Tre</v>
      </c>
      <c r="I1754" s="69" t="str">
        <f>IFERROR(INDEX(DM_NGHIEP_VU!D:D,MATCH(J1754&amp;K1754,DM_NGHIEP_VU!G:G,0)),"")</f>
        <v>Xuất kho - xuất bán ghi nhận doanh thu</v>
      </c>
      <c r="J1754" s="29" t="s">
        <v>4492</v>
      </c>
      <c r="K1754" s="29" t="s">
        <v>4977</v>
      </c>
      <c r="L1754" s="26">
        <v>800</v>
      </c>
      <c r="M1754" s="26" t="s">
        <v>4547</v>
      </c>
      <c r="N1754" s="26">
        <v>37600</v>
      </c>
      <c r="O1754" s="7">
        <f t="shared" si="81"/>
        <v>30080000</v>
      </c>
      <c r="P1754" s="52">
        <v>0.1</v>
      </c>
      <c r="Q1754" s="7">
        <f t="shared" si="82"/>
        <v>3008000</v>
      </c>
      <c r="R1754" s="7">
        <f t="shared" si="83"/>
        <v>33088000</v>
      </c>
      <c r="S1754" s="23" t="s">
        <v>4829</v>
      </c>
      <c r="T1754" s="23"/>
      <c r="U1754" s="23"/>
      <c r="V1754" s="23"/>
      <c r="W1754" s="74"/>
    </row>
    <row r="1755" spans="1:23" x14ac:dyDescent="0.25">
      <c r="A1755" s="81">
        <v>45323</v>
      </c>
      <c r="B1755" s="6" t="s">
        <v>2710</v>
      </c>
      <c r="C1755" s="100" t="s">
        <v>5690</v>
      </c>
      <c r="D1755" s="21" t="s">
        <v>4555</v>
      </c>
      <c r="E1755" s="23" t="s">
        <v>3311</v>
      </c>
      <c r="F1755" s="27" t="str">
        <f>IF(E1755="","",INDEX(DM_HANG_HOA!B:B,MATCH(E1755,DM_HANG_HOA!A:A,0)))</f>
        <v>Giáp níu dây bọc ACD3080-TP, dài 1350mm, 30,8 ÷ 33,7mm (185mm2)</v>
      </c>
      <c r="G1755" s="26" t="s">
        <v>5284</v>
      </c>
      <c r="H1755" s="27" t="str">
        <f>IF(G1755="","",INDEX(DM_DOI_TUONG!C:C,MATCH(G1755,DM_DOI_TUONG!B:B,0)))</f>
        <v>Doanh Nghiệp Tư Nhân Thương Mại Và Xây Dựng Diệu Hiền</v>
      </c>
      <c r="I1755" s="69" t="str">
        <f>IFERROR(INDEX(DM_NGHIEP_VU!D:D,MATCH(J1755&amp;K1755,DM_NGHIEP_VU!G:G,0)),"")</f>
        <v>Xuất kho - xuất bán ghi nhận doanh thu</v>
      </c>
      <c r="J1755" s="29" t="s">
        <v>4492</v>
      </c>
      <c r="K1755" s="29" t="s">
        <v>4977</v>
      </c>
      <c r="L1755" s="26">
        <v>24</v>
      </c>
      <c r="M1755" s="26" t="s">
        <v>4547</v>
      </c>
      <c r="N1755" s="26">
        <v>408000</v>
      </c>
      <c r="O1755" s="7">
        <f t="shared" si="81"/>
        <v>9792000</v>
      </c>
      <c r="P1755" s="52">
        <v>0.1</v>
      </c>
      <c r="Q1755" s="7">
        <f t="shared" si="82"/>
        <v>979200</v>
      </c>
      <c r="R1755" s="7">
        <f t="shared" si="83"/>
        <v>10771200</v>
      </c>
      <c r="S1755" s="23" t="s">
        <v>4830</v>
      </c>
      <c r="T1755" s="23"/>
      <c r="U1755" s="23"/>
      <c r="V1755" s="23"/>
      <c r="W1755" s="74"/>
    </row>
    <row r="1756" spans="1:23" x14ac:dyDescent="0.25">
      <c r="A1756" s="81">
        <v>45323</v>
      </c>
      <c r="B1756" s="6" t="s">
        <v>2710</v>
      </c>
      <c r="C1756" s="100" t="s">
        <v>5690</v>
      </c>
      <c r="D1756" s="21" t="s">
        <v>4555</v>
      </c>
      <c r="E1756" s="23" t="s">
        <v>3845</v>
      </c>
      <c r="F1756" s="27" t="str">
        <f>IF(E1756="","",INDEX(DM_HANG_HOA!B:B,MATCH(E1756,DM_HANG_HOA!A:A,0)))</f>
        <v>Thimble clevis đặc biệt (chốt bi)</v>
      </c>
      <c r="G1756" s="26" t="s">
        <v>5284</v>
      </c>
      <c r="H1756" s="27" t="str">
        <f>IF(G1756="","",INDEX(DM_DOI_TUONG!C:C,MATCH(G1756,DM_DOI_TUONG!B:B,0)))</f>
        <v>Doanh Nghiệp Tư Nhân Thương Mại Và Xây Dựng Diệu Hiền</v>
      </c>
      <c r="I1756" s="69" t="str">
        <f>IFERROR(INDEX(DM_NGHIEP_VU!D:D,MATCH(J1756&amp;K1756,DM_NGHIEP_VU!G:G,0)),"")</f>
        <v>Xuất kho - xuất bán ghi nhận doanh thu</v>
      </c>
      <c r="J1756" s="29" t="s">
        <v>4492</v>
      </c>
      <c r="K1756" s="29" t="s">
        <v>4977</v>
      </c>
      <c r="L1756" s="26">
        <v>34</v>
      </c>
      <c r="M1756" s="26" t="s">
        <v>4547</v>
      </c>
      <c r="N1756" s="26">
        <v>45000</v>
      </c>
      <c r="O1756" s="7">
        <f t="shared" si="81"/>
        <v>1530000</v>
      </c>
      <c r="P1756" s="52">
        <v>0.1</v>
      </c>
      <c r="Q1756" s="7">
        <f t="shared" si="82"/>
        <v>153000</v>
      </c>
      <c r="R1756" s="7">
        <f t="shared" si="83"/>
        <v>1683000</v>
      </c>
      <c r="S1756" s="23" t="s">
        <v>4830</v>
      </c>
      <c r="T1756" s="23"/>
      <c r="U1756" s="23"/>
      <c r="V1756" s="23"/>
      <c r="W1756" s="74"/>
    </row>
    <row r="1757" spans="1:23" x14ac:dyDescent="0.25">
      <c r="A1757" s="81">
        <v>45323</v>
      </c>
      <c r="B1757" s="6" t="s">
        <v>2710</v>
      </c>
      <c r="C1757" s="100" t="s">
        <v>5691</v>
      </c>
      <c r="D1757" s="21" t="s">
        <v>4555</v>
      </c>
      <c r="E1757" s="23" t="s">
        <v>2578</v>
      </c>
      <c r="F1757" s="27" t="str">
        <f>IF(E1757="","",INDEX(DM_HANG_HOA!B:B,MATCH(E1757,DM_HANG_HOA!A:A,0)))</f>
        <v>Giáp buộc đầu sứ đơn composite PTT 1373SC-C, đường kính cáp 31 - 37.5mm (185-240mm2), bán dẫn</v>
      </c>
      <c r="G1757" s="26" t="s">
        <v>5284</v>
      </c>
      <c r="H1757" s="27" t="str">
        <f>IF(G1757="","",INDEX(DM_DOI_TUONG!C:C,MATCH(G1757,DM_DOI_TUONG!B:B,0)))</f>
        <v>Doanh Nghiệp Tư Nhân Thương Mại Và Xây Dựng Diệu Hiền</v>
      </c>
      <c r="I1757" s="69" t="str">
        <f>IFERROR(INDEX(DM_NGHIEP_VU!D:D,MATCH(J1757&amp;K1757,DM_NGHIEP_VU!G:G,0)),"")</f>
        <v>Xuất kho - xuất bán ghi nhận doanh thu</v>
      </c>
      <c r="J1757" s="29" t="s">
        <v>4492</v>
      </c>
      <c r="K1757" s="29" t="s">
        <v>4977</v>
      </c>
      <c r="L1757" s="26">
        <v>60</v>
      </c>
      <c r="M1757" s="26" t="s">
        <v>4547</v>
      </c>
      <c r="N1757" s="26">
        <v>109700</v>
      </c>
      <c r="O1757" s="7">
        <f t="shared" si="81"/>
        <v>6582000</v>
      </c>
      <c r="P1757" s="52">
        <v>0.08</v>
      </c>
      <c r="Q1757" s="7">
        <f t="shared" si="82"/>
        <v>526560</v>
      </c>
      <c r="R1757" s="7">
        <f t="shared" si="83"/>
        <v>7108560</v>
      </c>
      <c r="S1757" s="23" t="s">
        <v>4831</v>
      </c>
      <c r="T1757" s="23"/>
      <c r="U1757" s="23"/>
      <c r="V1757" s="23"/>
      <c r="W1757" s="74"/>
    </row>
    <row r="1758" spans="1:23" x14ac:dyDescent="0.25">
      <c r="A1758" s="81">
        <v>45323</v>
      </c>
      <c r="B1758" s="6" t="s">
        <v>2710</v>
      </c>
      <c r="C1758" s="100" t="s">
        <v>5692</v>
      </c>
      <c r="D1758" s="21" t="s">
        <v>4555</v>
      </c>
      <c r="E1758" s="23" t="s">
        <v>557</v>
      </c>
      <c r="F1758" s="27" t="str">
        <f>IF(E1758="","",INDEX(DM_HANG_HOA!B:B,MATCH(E1758,DM_HANG_HOA!A:A,0)))</f>
        <v xml:space="preserve">Nối bọc  IPC 150-240,  Vỏ cách điện dầy 1-3mm,  50 - 150 / 95 - 240, 2 boulon M10 nhựa </v>
      </c>
      <c r="G1758" s="26" t="s">
        <v>5249</v>
      </c>
      <c r="H1758" s="27" t="str">
        <f>IF(G1758="","",INDEX(DM_DOI_TUONG!C:C,MATCH(G1758,DM_DOI_TUONG!B:B,0)))</f>
        <v>Công Ty CP Điện Và Chiếu Sáng Phước Mỹ</v>
      </c>
      <c r="I1758" s="69" t="str">
        <f>IFERROR(INDEX(DM_NGHIEP_VU!D:D,MATCH(J1758&amp;K1758,DM_NGHIEP_VU!G:G,0)),"")</f>
        <v>Xuất kho - xuất bán ghi nhận doanh thu</v>
      </c>
      <c r="J1758" s="29" t="s">
        <v>4492</v>
      </c>
      <c r="K1758" s="29" t="s">
        <v>4977</v>
      </c>
      <c r="L1758" s="26">
        <v>9</v>
      </c>
      <c r="M1758" s="26" t="s">
        <v>4547</v>
      </c>
      <c r="N1758" s="26">
        <v>158400</v>
      </c>
      <c r="O1758" s="7">
        <f t="shared" si="81"/>
        <v>1425600</v>
      </c>
      <c r="P1758" s="52">
        <v>0.08</v>
      </c>
      <c r="Q1758" s="7">
        <f t="shared" si="82"/>
        <v>114048</v>
      </c>
      <c r="R1758" s="7">
        <f t="shared" si="83"/>
        <v>1539648</v>
      </c>
      <c r="S1758" s="23" t="s">
        <v>4832</v>
      </c>
      <c r="T1758" s="23"/>
      <c r="U1758" s="23"/>
      <c r="V1758" s="23"/>
      <c r="W1758" s="74"/>
    </row>
    <row r="1759" spans="1:23" x14ac:dyDescent="0.25">
      <c r="A1759" s="81">
        <v>45324</v>
      </c>
      <c r="B1759" s="6" t="s">
        <v>2710</v>
      </c>
      <c r="C1759" s="100" t="s">
        <v>5693</v>
      </c>
      <c r="D1759" s="21" t="s">
        <v>4555</v>
      </c>
      <c r="E1759" s="23" t="s">
        <v>72</v>
      </c>
      <c r="F1759" s="27" t="str">
        <f>IF(E1759="","",INDEX(DM_HANG_HOA!B:B,MATCH(E1759,DM_HANG_HOA!A:A,0)))</f>
        <v>FCO 100A - 27KV - 150KV BIL - Polymer (không bass)</v>
      </c>
      <c r="G1759" s="26" t="s">
        <v>5250</v>
      </c>
      <c r="H1759" s="27" t="str">
        <f>IF(G1759="","",INDEX(DM_DOI_TUONG!C:C,MATCH(G1759,DM_DOI_TUONG!B:B,0)))</f>
        <v>Công Ty TNHH  Sản Xuất Thương Mại Vân Phúc</v>
      </c>
      <c r="I1759" s="69" t="str">
        <f>IFERROR(INDEX(DM_NGHIEP_VU!D:D,MATCH(J1759&amp;K1759,DM_NGHIEP_VU!G:G,0)),"")</f>
        <v>Xuất kho - xuất bán ghi nhận doanh thu</v>
      </c>
      <c r="J1759" s="29" t="s">
        <v>4492</v>
      </c>
      <c r="K1759" s="29" t="s">
        <v>4977</v>
      </c>
      <c r="L1759" s="26">
        <v>13</v>
      </c>
      <c r="M1759" s="26" t="s">
        <v>4547</v>
      </c>
      <c r="N1759" s="26">
        <v>1312700</v>
      </c>
      <c r="O1759" s="7">
        <f t="shared" si="81"/>
        <v>17065100</v>
      </c>
      <c r="P1759" s="52">
        <v>0.08</v>
      </c>
      <c r="Q1759" s="7">
        <f t="shared" si="82"/>
        <v>1365208</v>
      </c>
      <c r="R1759" s="7">
        <f t="shared" si="83"/>
        <v>18430308</v>
      </c>
      <c r="S1759" s="23" t="s">
        <v>4833</v>
      </c>
      <c r="T1759" s="23"/>
      <c r="U1759" s="23"/>
      <c r="V1759" s="23"/>
      <c r="W1759" s="74"/>
    </row>
    <row r="1760" spans="1:23" x14ac:dyDescent="0.25">
      <c r="A1760" s="81">
        <v>45324</v>
      </c>
      <c r="B1760" s="6" t="s">
        <v>2710</v>
      </c>
      <c r="C1760" s="100" t="s">
        <v>5693</v>
      </c>
      <c r="D1760" s="21" t="s">
        <v>4555</v>
      </c>
      <c r="E1760" s="23" t="s">
        <v>96</v>
      </c>
      <c r="F1760" s="27" t="str">
        <f>IF(E1760="","",INDEX(DM_HANG_HOA!B:B,MATCH(E1760,DM_HANG_HOA!A:A,0)))</f>
        <v>LA 18KV - MCOV  15.3 - 10KA</v>
      </c>
      <c r="G1760" s="26" t="s">
        <v>5250</v>
      </c>
      <c r="H1760" s="27" t="str">
        <f>IF(G1760="","",INDEX(DM_DOI_TUONG!C:C,MATCH(G1760,DM_DOI_TUONG!B:B,0)))</f>
        <v>Công Ty TNHH  Sản Xuất Thương Mại Vân Phúc</v>
      </c>
      <c r="I1760" s="69" t="str">
        <f>IFERROR(INDEX(DM_NGHIEP_VU!D:D,MATCH(J1760&amp;K1760,DM_NGHIEP_VU!G:G,0)),"")</f>
        <v>Xuất kho - xuất bán ghi nhận doanh thu</v>
      </c>
      <c r="J1760" s="29" t="s">
        <v>4492</v>
      </c>
      <c r="K1760" s="29" t="s">
        <v>4977</v>
      </c>
      <c r="L1760" s="26">
        <v>3</v>
      </c>
      <c r="M1760" s="26" t="s">
        <v>4547</v>
      </c>
      <c r="N1760" s="26">
        <v>1000800</v>
      </c>
      <c r="O1760" s="7">
        <f t="shared" si="81"/>
        <v>3002400</v>
      </c>
      <c r="P1760" s="52">
        <v>0.08</v>
      </c>
      <c r="Q1760" s="7">
        <f t="shared" si="82"/>
        <v>240192</v>
      </c>
      <c r="R1760" s="7">
        <f t="shared" si="83"/>
        <v>3242592</v>
      </c>
      <c r="S1760" s="23" t="s">
        <v>4833</v>
      </c>
      <c r="T1760" s="23"/>
      <c r="U1760" s="23"/>
      <c r="V1760" s="23"/>
      <c r="W1760" s="74"/>
    </row>
    <row r="1761" spans="1:23" x14ac:dyDescent="0.25">
      <c r="A1761" s="81">
        <v>45324</v>
      </c>
      <c r="B1761" s="6" t="s">
        <v>2710</v>
      </c>
      <c r="C1761" s="100" t="s">
        <v>5694</v>
      </c>
      <c r="D1761" s="21" t="s">
        <v>4555</v>
      </c>
      <c r="E1761" s="23" t="s">
        <v>2535</v>
      </c>
      <c r="F1761" s="27" t="str">
        <f>IF(E1761="","",INDEX(DM_HANG_HOA!B:B,MATCH(E1761,DM_HANG_HOA!A:A,0)))</f>
        <v>Giáp buộc đầu sứ đơn composite PTT1202-C, đường kính cáp 18,5 ÷ 23,4mm (35-50mm2)</v>
      </c>
      <c r="G1761" s="26" t="s">
        <v>5269</v>
      </c>
      <c r="H1761" s="27" t="str">
        <f>IF(G1761="","",INDEX(DM_DOI_TUONG!C:C,MATCH(G1761,DM_DOI_TUONG!B:B,0)))</f>
        <v>CÔNG TY TNHH THIẾT BỊ ĐIỆN QUỐC HƯNG</v>
      </c>
      <c r="I1761" s="69" t="str">
        <f>IFERROR(INDEX(DM_NGHIEP_VU!D:D,MATCH(J1761&amp;K1761,DM_NGHIEP_VU!G:G,0)),"")</f>
        <v>Xuất kho - xuất bán ghi nhận doanh thu</v>
      </c>
      <c r="J1761" s="29" t="s">
        <v>4492</v>
      </c>
      <c r="K1761" s="29" t="s">
        <v>4977</v>
      </c>
      <c r="L1761" s="26">
        <v>1150</v>
      </c>
      <c r="M1761" s="26" t="s">
        <v>4547</v>
      </c>
      <c r="N1761" s="26">
        <v>31900</v>
      </c>
      <c r="O1761" s="7">
        <f t="shared" si="81"/>
        <v>36685000</v>
      </c>
      <c r="P1761" s="52">
        <v>0.08</v>
      </c>
      <c r="Q1761" s="7">
        <f t="shared" si="82"/>
        <v>2934800</v>
      </c>
      <c r="R1761" s="7">
        <f t="shared" si="83"/>
        <v>39619800</v>
      </c>
      <c r="S1761" s="23" t="s">
        <v>4834</v>
      </c>
      <c r="T1761" s="23"/>
      <c r="U1761" s="23"/>
      <c r="V1761" s="23"/>
      <c r="W1761" s="74"/>
    </row>
    <row r="1762" spans="1:23" x14ac:dyDescent="0.25">
      <c r="A1762" s="81">
        <v>45324</v>
      </c>
      <c r="B1762" s="6" t="s">
        <v>2710</v>
      </c>
      <c r="C1762" s="100" t="s">
        <v>5695</v>
      </c>
      <c r="D1762" s="21" t="s">
        <v>4555</v>
      </c>
      <c r="E1762" s="23" t="s">
        <v>1466</v>
      </c>
      <c r="F1762" s="27" t="str">
        <f>IF(E1762="","",INDEX(DM_HANG_HOA!B:B,MATCH(E1762,DM_HANG_HOA!A:A,0)))</f>
        <v>Ống nối ON - Cu 50mm2 dài 130mm</v>
      </c>
      <c r="G1762" s="26" t="s">
        <v>5245</v>
      </c>
      <c r="H1762" s="27" t="str">
        <f>IF(G1762="","",INDEX(DM_DOI_TUONG!C:C,MATCH(G1762,DM_DOI_TUONG!B:B,0)))</f>
        <v>Công Ty TNHH Sản Xuất Thương Mại  Điện Sài Gòn TTL</v>
      </c>
      <c r="I1762" s="69" t="str">
        <f>IFERROR(INDEX(DM_NGHIEP_VU!D:D,MATCH(J1762&amp;K1762,DM_NGHIEP_VU!G:G,0)),"")</f>
        <v>Xuất kho - xuất bán ghi nhận doanh thu</v>
      </c>
      <c r="J1762" s="29" t="s">
        <v>4492</v>
      </c>
      <c r="K1762" s="29" t="s">
        <v>4977</v>
      </c>
      <c r="L1762" s="26">
        <v>10</v>
      </c>
      <c r="M1762" s="26" t="s">
        <v>4547</v>
      </c>
      <c r="N1762" s="26">
        <v>40600</v>
      </c>
      <c r="O1762" s="7">
        <f t="shared" si="81"/>
        <v>406000</v>
      </c>
      <c r="P1762" s="52">
        <v>0.1</v>
      </c>
      <c r="Q1762" s="7">
        <f t="shared" si="82"/>
        <v>40600</v>
      </c>
      <c r="R1762" s="7">
        <f t="shared" si="83"/>
        <v>446600</v>
      </c>
      <c r="S1762" s="23" t="s">
        <v>4835</v>
      </c>
      <c r="T1762" s="23"/>
      <c r="U1762" s="23"/>
      <c r="V1762" s="23"/>
      <c r="W1762" s="74"/>
    </row>
    <row r="1763" spans="1:23" x14ac:dyDescent="0.25">
      <c r="A1763" s="81">
        <v>45324</v>
      </c>
      <c r="B1763" s="6" t="s">
        <v>2710</v>
      </c>
      <c r="C1763" s="100" t="s">
        <v>5695</v>
      </c>
      <c r="D1763" s="21" t="s">
        <v>4555</v>
      </c>
      <c r="E1763" s="23" t="s">
        <v>1374</v>
      </c>
      <c r="F1763" s="27" t="str">
        <f>IF(E1763="","",INDEX(DM_HANG_HOA!B:B,MATCH(E1763,DM_HANG_HOA!A:A,0)))</f>
        <v>Cosse ép Cu 50mm2-N dài 64mm chiều dài ép dây 36mm</v>
      </c>
      <c r="G1763" s="26" t="s">
        <v>5245</v>
      </c>
      <c r="H1763" s="27" t="str">
        <f>IF(G1763="","",INDEX(DM_DOI_TUONG!C:C,MATCH(G1763,DM_DOI_TUONG!B:B,0)))</f>
        <v>Công Ty TNHH Sản Xuất Thương Mại  Điện Sài Gòn TTL</v>
      </c>
      <c r="I1763" s="69" t="str">
        <f>IFERROR(INDEX(DM_NGHIEP_VU!D:D,MATCH(J1763&amp;K1763,DM_NGHIEP_VU!G:G,0)),"")</f>
        <v>Xuất kho - xuất bán ghi nhận doanh thu</v>
      </c>
      <c r="J1763" s="29" t="s">
        <v>4492</v>
      </c>
      <c r="K1763" s="29" t="s">
        <v>4977</v>
      </c>
      <c r="L1763" s="26">
        <v>71</v>
      </c>
      <c r="M1763" s="26" t="s">
        <v>4547</v>
      </c>
      <c r="N1763" s="26">
        <v>22500</v>
      </c>
      <c r="O1763" s="7">
        <f t="shared" si="81"/>
        <v>1597500</v>
      </c>
      <c r="P1763" s="52">
        <v>0.1</v>
      </c>
      <c r="Q1763" s="7">
        <f t="shared" si="82"/>
        <v>159750</v>
      </c>
      <c r="R1763" s="7">
        <f t="shared" si="83"/>
        <v>1757250</v>
      </c>
      <c r="S1763" s="23" t="s">
        <v>4835</v>
      </c>
      <c r="T1763" s="23"/>
      <c r="U1763" s="23"/>
      <c r="V1763" s="23"/>
      <c r="W1763" s="74"/>
    </row>
    <row r="1764" spans="1:23" x14ac:dyDescent="0.25">
      <c r="A1764" s="81">
        <v>45324</v>
      </c>
      <c r="B1764" s="6" t="s">
        <v>2710</v>
      </c>
      <c r="C1764" s="100" t="s">
        <v>5695</v>
      </c>
      <c r="D1764" s="21" t="s">
        <v>4555</v>
      </c>
      <c r="E1764" s="23" t="s">
        <v>1223</v>
      </c>
      <c r="F1764" s="27" t="str">
        <f>IF(E1764="","",INDEX(DM_HANG_HOA!B:B,MATCH(E1764,DM_HANG_HOA!A:A,0)))</f>
        <v>Nối ép đồng nhôm WR-815</v>
      </c>
      <c r="G1764" s="26" t="s">
        <v>5245</v>
      </c>
      <c r="H1764" s="27" t="str">
        <f>IF(G1764="","",INDEX(DM_DOI_TUONG!C:C,MATCH(G1764,DM_DOI_TUONG!B:B,0)))</f>
        <v>Công Ty TNHH Sản Xuất Thương Mại  Điện Sài Gòn TTL</v>
      </c>
      <c r="I1764" s="69" t="str">
        <f>IFERROR(INDEX(DM_NGHIEP_VU!D:D,MATCH(J1764&amp;K1764,DM_NGHIEP_VU!G:G,0)),"")</f>
        <v>Xuất kho - xuất bán ghi nhận doanh thu</v>
      </c>
      <c r="J1764" s="29" t="s">
        <v>4492</v>
      </c>
      <c r="K1764" s="29" t="s">
        <v>4977</v>
      </c>
      <c r="L1764" s="26">
        <v>142</v>
      </c>
      <c r="M1764" s="26" t="s">
        <v>4547</v>
      </c>
      <c r="N1764" s="26">
        <v>27200</v>
      </c>
      <c r="O1764" s="7">
        <f t="shared" si="81"/>
        <v>3862400</v>
      </c>
      <c r="P1764" s="52">
        <v>0.1</v>
      </c>
      <c r="Q1764" s="7">
        <f t="shared" si="82"/>
        <v>386240</v>
      </c>
      <c r="R1764" s="7">
        <f t="shared" si="83"/>
        <v>4248640</v>
      </c>
      <c r="S1764" s="23" t="s">
        <v>4835</v>
      </c>
      <c r="T1764" s="23"/>
      <c r="U1764" s="23"/>
      <c r="V1764" s="23"/>
      <c r="W1764" s="74"/>
    </row>
    <row r="1765" spans="1:23" x14ac:dyDescent="0.25">
      <c r="A1765" s="81">
        <v>45324</v>
      </c>
      <c r="B1765" s="6" t="s">
        <v>2710</v>
      </c>
      <c r="C1765" s="100" t="s">
        <v>5695</v>
      </c>
      <c r="D1765" s="21" t="s">
        <v>4555</v>
      </c>
      <c r="E1765" s="23" t="s">
        <v>1934</v>
      </c>
      <c r="F1765" s="27" t="str">
        <f>IF(E1765="","",INDEX(DM_HANG_HOA!B:B,MATCH(E1765,DM_HANG_HOA!A:A,0)))</f>
        <v>Móc treo cáp ABC 4 X 25mm2</v>
      </c>
      <c r="G1765" s="26" t="s">
        <v>5245</v>
      </c>
      <c r="H1765" s="27" t="str">
        <f>IF(G1765="","",INDEX(DM_DOI_TUONG!C:C,MATCH(G1765,DM_DOI_TUONG!B:B,0)))</f>
        <v>Công Ty TNHH Sản Xuất Thương Mại  Điện Sài Gòn TTL</v>
      </c>
      <c r="I1765" s="69" t="str">
        <f>IFERROR(INDEX(DM_NGHIEP_VU!D:D,MATCH(J1765&amp;K1765,DM_NGHIEP_VU!G:G,0)),"")</f>
        <v>Xuất kho - xuất bán ghi nhận doanh thu</v>
      </c>
      <c r="J1765" s="29" t="s">
        <v>4492</v>
      </c>
      <c r="K1765" s="29" t="s">
        <v>4977</v>
      </c>
      <c r="L1765" s="26">
        <v>11</v>
      </c>
      <c r="M1765" s="26" t="s">
        <v>4547</v>
      </c>
      <c r="N1765" s="26">
        <v>13800</v>
      </c>
      <c r="O1765" s="7">
        <f t="shared" ref="O1765:O1828" si="84">+L1765*N1765</f>
        <v>151800</v>
      </c>
      <c r="P1765" s="52">
        <v>0.1</v>
      </c>
      <c r="Q1765" s="7">
        <f t="shared" ref="Q1765:Q1828" si="85">+O1765*P1765</f>
        <v>15180</v>
      </c>
      <c r="R1765" s="7">
        <f t="shared" ref="R1765:R1828" si="86">+O1765+Q1765</f>
        <v>166980</v>
      </c>
      <c r="S1765" s="23" t="s">
        <v>4835</v>
      </c>
      <c r="T1765" s="23"/>
      <c r="U1765" s="23"/>
      <c r="V1765" s="23"/>
      <c r="W1765" s="74"/>
    </row>
    <row r="1766" spans="1:23" x14ac:dyDescent="0.25">
      <c r="A1766" s="81">
        <v>45324</v>
      </c>
      <c r="B1766" s="6" t="s">
        <v>2710</v>
      </c>
      <c r="C1766" s="100" t="s">
        <v>5695</v>
      </c>
      <c r="D1766" s="21" t="s">
        <v>4555</v>
      </c>
      <c r="E1766" s="23" t="s">
        <v>533</v>
      </c>
      <c r="F1766" s="27" t="str">
        <f>IF(E1766="","",INDEX(DM_HANG_HOA!B:B,MATCH(E1766,DM_HANG_HOA!A:A,0)))</f>
        <v>Kẹp ngừng ABC 4 x (11-50)mm2</v>
      </c>
      <c r="G1766" s="26" t="s">
        <v>5245</v>
      </c>
      <c r="H1766" s="27" t="str">
        <f>IF(G1766="","",INDEX(DM_DOI_TUONG!C:C,MATCH(G1766,DM_DOI_TUONG!B:B,0)))</f>
        <v>Công Ty TNHH Sản Xuất Thương Mại  Điện Sài Gòn TTL</v>
      </c>
      <c r="I1766" s="69" t="str">
        <f>IFERROR(INDEX(DM_NGHIEP_VU!D:D,MATCH(J1766&amp;K1766,DM_NGHIEP_VU!G:G,0)),"")</f>
        <v>Xuất kho - xuất bán ghi nhận doanh thu</v>
      </c>
      <c r="J1766" s="29" t="s">
        <v>4492</v>
      </c>
      <c r="K1766" s="29" t="s">
        <v>4977</v>
      </c>
      <c r="L1766" s="26">
        <v>14</v>
      </c>
      <c r="M1766" s="26" t="s">
        <v>4547</v>
      </c>
      <c r="N1766" s="26">
        <v>33800</v>
      </c>
      <c r="O1766" s="7">
        <f t="shared" si="84"/>
        <v>473200</v>
      </c>
      <c r="P1766" s="52">
        <v>0.1</v>
      </c>
      <c r="Q1766" s="7">
        <f t="shared" si="85"/>
        <v>47320</v>
      </c>
      <c r="R1766" s="7">
        <f t="shared" si="86"/>
        <v>520520</v>
      </c>
      <c r="S1766" s="23" t="s">
        <v>4835</v>
      </c>
      <c r="T1766" s="23"/>
      <c r="U1766" s="23"/>
      <c r="V1766" s="23"/>
      <c r="W1766" s="74"/>
    </row>
    <row r="1767" spans="1:23" x14ac:dyDescent="0.25">
      <c r="A1767" s="81">
        <v>45324</v>
      </c>
      <c r="B1767" s="6" t="s">
        <v>2710</v>
      </c>
      <c r="C1767" s="100" t="s">
        <v>5696</v>
      </c>
      <c r="D1767" s="21" t="s">
        <v>4555</v>
      </c>
      <c r="E1767" s="23" t="s">
        <v>551</v>
      </c>
      <c r="F1767" s="27" t="str">
        <f>IF(E1767="","",INDEX(DM_HANG_HOA!B:B,MATCH(E1767,DM_HANG_HOA!A:A,0)))</f>
        <v>Nối bọc  IPC 16-95, Vỏ cách điện dầy 1-3mm,  4 - 16 / 16 - 95, 1 boulon M8 nhựa</v>
      </c>
      <c r="G1767" s="26" t="s">
        <v>5245</v>
      </c>
      <c r="H1767" s="27" t="str">
        <f>IF(G1767="","",INDEX(DM_DOI_TUONG!C:C,MATCH(G1767,DM_DOI_TUONG!B:B,0)))</f>
        <v>Công Ty TNHH Sản Xuất Thương Mại  Điện Sài Gòn TTL</v>
      </c>
      <c r="I1767" s="69" t="str">
        <f>IFERROR(INDEX(DM_NGHIEP_VU!D:D,MATCH(J1767&amp;K1767,DM_NGHIEP_VU!G:G,0)),"")</f>
        <v>Xuất kho - xuất bán ghi nhận doanh thu</v>
      </c>
      <c r="J1767" s="29" t="s">
        <v>4492</v>
      </c>
      <c r="K1767" s="29" t="s">
        <v>4977</v>
      </c>
      <c r="L1767" s="26">
        <v>112</v>
      </c>
      <c r="M1767" s="26" t="s">
        <v>4547</v>
      </c>
      <c r="N1767" s="26">
        <v>27900</v>
      </c>
      <c r="O1767" s="7">
        <f t="shared" si="84"/>
        <v>3124800</v>
      </c>
      <c r="P1767" s="52">
        <v>0.08</v>
      </c>
      <c r="Q1767" s="7">
        <f t="shared" si="85"/>
        <v>249984</v>
      </c>
      <c r="R1767" s="7">
        <f t="shared" si="86"/>
        <v>3374784</v>
      </c>
      <c r="S1767" s="23" t="s">
        <v>4836</v>
      </c>
      <c r="T1767" s="23"/>
      <c r="U1767" s="23"/>
      <c r="V1767" s="23"/>
      <c r="W1767" s="74"/>
    </row>
    <row r="1768" spans="1:23" x14ac:dyDescent="0.25">
      <c r="A1768" s="81">
        <v>45324</v>
      </c>
      <c r="B1768" s="6" t="s">
        <v>2710</v>
      </c>
      <c r="C1768" s="100" t="s">
        <v>5697</v>
      </c>
      <c r="D1768" s="21" t="s">
        <v>4555</v>
      </c>
      <c r="E1768" s="23" t="s">
        <v>106</v>
      </c>
      <c r="F1768" s="27" t="str">
        <f>IF(E1768="","",INDEX(DM_HANG_HOA!B:B,MATCH(E1768,DM_HANG_HOA!A:A,0)))</f>
        <v>LTD 800A - 38KV - 120KN (không cosse)</v>
      </c>
      <c r="G1768" s="26" t="s">
        <v>5283</v>
      </c>
      <c r="H1768" s="27" t="str">
        <f>IF(G1768="","",INDEX(DM_DOI_TUONG!C:C,MATCH(G1768,DM_DOI_TUONG!B:B,0)))</f>
        <v>CÔNG TY TNHH ENP</v>
      </c>
      <c r="I1768" s="69" t="str">
        <f>IFERROR(INDEX(DM_NGHIEP_VU!D:D,MATCH(J1768&amp;K1768,DM_NGHIEP_VU!G:G,0)),"")</f>
        <v>Xuất kho - xuất bán ghi nhận doanh thu</v>
      </c>
      <c r="J1768" s="29" t="s">
        <v>4492</v>
      </c>
      <c r="K1768" s="29" t="s">
        <v>4977</v>
      </c>
      <c r="L1768" s="26">
        <v>3</v>
      </c>
      <c r="M1768" s="26" t="s">
        <v>4547</v>
      </c>
      <c r="N1768" s="26">
        <v>2421900</v>
      </c>
      <c r="O1768" s="7">
        <f t="shared" si="84"/>
        <v>7265700</v>
      </c>
      <c r="P1768" s="52">
        <v>0.08</v>
      </c>
      <c r="Q1768" s="7">
        <f t="shared" si="85"/>
        <v>581256</v>
      </c>
      <c r="R1768" s="7">
        <f t="shared" si="86"/>
        <v>7846956</v>
      </c>
      <c r="S1768" s="23" t="s">
        <v>4837</v>
      </c>
      <c r="T1768" s="23"/>
      <c r="U1768" s="23"/>
      <c r="V1768" s="23"/>
      <c r="W1768" s="74"/>
    </row>
    <row r="1769" spans="1:23" x14ac:dyDescent="0.25">
      <c r="A1769" s="81">
        <v>45341</v>
      </c>
      <c r="B1769" s="6" t="s">
        <v>2710</v>
      </c>
      <c r="C1769" s="100" t="s">
        <v>5698</v>
      </c>
      <c r="D1769" s="21" t="s">
        <v>4555</v>
      </c>
      <c r="E1769" s="23" t="s">
        <v>553</v>
      </c>
      <c r="F1769" s="27" t="str">
        <f>IF(E1769="","",INDEX(DM_HANG_HOA!B:B,MATCH(E1769,DM_HANG_HOA!A:A,0)))</f>
        <v>Nối bọc  IPC 70-95, Vỏ cách điện dầy 1-3mm,  16 - 70 / 35 - 95, 1 boulon M10 nhựa</v>
      </c>
      <c r="G1769" s="26" t="s">
        <v>5256</v>
      </c>
      <c r="H1769" s="27" t="str">
        <f>IF(G1769="","",INDEX(DM_DOI_TUONG!C:C,MATCH(G1769,DM_DOI_TUONG!B:B,0)))</f>
        <v>Cửa Hàng Trường Giang</v>
      </c>
      <c r="I1769" s="69" t="str">
        <f>IFERROR(INDEX(DM_NGHIEP_VU!D:D,MATCH(J1769&amp;K1769,DM_NGHIEP_VU!G:G,0)),"")</f>
        <v>Xuất kho - xuất bán ghi nhận doanh thu</v>
      </c>
      <c r="J1769" s="29" t="s">
        <v>4492</v>
      </c>
      <c r="K1769" s="29" t="s">
        <v>4977</v>
      </c>
      <c r="L1769" s="26">
        <v>500</v>
      </c>
      <c r="M1769" s="26" t="s">
        <v>4547</v>
      </c>
      <c r="N1769" s="26">
        <v>40353</v>
      </c>
      <c r="O1769" s="7">
        <f t="shared" si="84"/>
        <v>20176500</v>
      </c>
      <c r="P1769" s="52">
        <v>0.08</v>
      </c>
      <c r="Q1769" s="7">
        <f t="shared" si="85"/>
        <v>1614120</v>
      </c>
      <c r="R1769" s="7">
        <f t="shared" si="86"/>
        <v>21790620</v>
      </c>
      <c r="S1769" s="23" t="s">
        <v>4838</v>
      </c>
      <c r="T1769" s="23"/>
      <c r="U1769" s="23"/>
      <c r="V1769" s="23"/>
      <c r="W1769" s="74"/>
    </row>
    <row r="1770" spans="1:23" x14ac:dyDescent="0.25">
      <c r="A1770" s="81">
        <v>45341</v>
      </c>
      <c r="B1770" s="6" t="s">
        <v>2710</v>
      </c>
      <c r="C1770" s="100" t="s">
        <v>5699</v>
      </c>
      <c r="D1770" s="21" t="s">
        <v>4555</v>
      </c>
      <c r="E1770" s="23" t="s">
        <v>77</v>
      </c>
      <c r="F1770" s="27" t="str">
        <f>IF(E1770="","",INDEX(DM_HANG_HOA!B:B,MATCH(E1770,DM_HANG_HOA!A:A,0)))</f>
        <v>LBFCO 200A - 27KV-150KV BIL - Polymer (không bass)</v>
      </c>
      <c r="G1770" s="26" t="s">
        <v>5245</v>
      </c>
      <c r="H1770" s="27" t="str">
        <f>IF(G1770="","",INDEX(DM_DOI_TUONG!C:C,MATCH(G1770,DM_DOI_TUONG!B:B,0)))</f>
        <v>Công Ty TNHH Sản Xuất Thương Mại  Điện Sài Gòn TTL</v>
      </c>
      <c r="I1770" s="69" t="str">
        <f>IFERROR(INDEX(DM_NGHIEP_VU!D:D,MATCH(J1770&amp;K1770,DM_NGHIEP_VU!G:G,0)),"")</f>
        <v>Xuất kho - xuất bán ghi nhận doanh thu</v>
      </c>
      <c r="J1770" s="29" t="s">
        <v>4492</v>
      </c>
      <c r="K1770" s="29" t="s">
        <v>4977</v>
      </c>
      <c r="L1770" s="26">
        <v>3</v>
      </c>
      <c r="M1770" s="26" t="s">
        <v>4547</v>
      </c>
      <c r="N1770" s="26">
        <v>1876800</v>
      </c>
      <c r="O1770" s="7">
        <f t="shared" si="84"/>
        <v>5630400</v>
      </c>
      <c r="P1770" s="52">
        <v>0.08</v>
      </c>
      <c r="Q1770" s="7">
        <f t="shared" si="85"/>
        <v>450432</v>
      </c>
      <c r="R1770" s="7">
        <f t="shared" si="86"/>
        <v>6080832</v>
      </c>
      <c r="S1770" s="23" t="s">
        <v>4839</v>
      </c>
      <c r="T1770" s="23"/>
      <c r="U1770" s="23"/>
      <c r="V1770" s="23"/>
      <c r="W1770" s="74"/>
    </row>
    <row r="1771" spans="1:23" x14ac:dyDescent="0.25">
      <c r="A1771" s="81">
        <v>45341</v>
      </c>
      <c r="B1771" s="6" t="s">
        <v>2710</v>
      </c>
      <c r="C1771" s="100" t="s">
        <v>5699</v>
      </c>
      <c r="D1771" s="21" t="s">
        <v>4555</v>
      </c>
      <c r="E1771" s="23" t="s">
        <v>78</v>
      </c>
      <c r="F1771" s="27" t="str">
        <f>IF(E1771="","",INDEX(DM_HANG_HOA!B:B,MATCH(E1771,DM_HANG_HOA!A:A,0)))</f>
        <v>Bass FCO</v>
      </c>
      <c r="G1771" s="26" t="s">
        <v>5245</v>
      </c>
      <c r="H1771" s="27" t="str">
        <f>IF(G1771="","",INDEX(DM_DOI_TUONG!C:C,MATCH(G1771,DM_DOI_TUONG!B:B,0)))</f>
        <v>Công Ty TNHH Sản Xuất Thương Mại  Điện Sài Gòn TTL</v>
      </c>
      <c r="I1771" s="69" t="str">
        <f>IFERROR(INDEX(DM_NGHIEP_VU!D:D,MATCH(J1771&amp;K1771,DM_NGHIEP_VU!G:G,0)),"")</f>
        <v>Xuất kho - xuất bán ghi nhận doanh thu</v>
      </c>
      <c r="J1771" s="29" t="s">
        <v>4492</v>
      </c>
      <c r="K1771" s="29" t="s">
        <v>4977</v>
      </c>
      <c r="L1771" s="26">
        <v>3</v>
      </c>
      <c r="M1771" s="26" t="s">
        <v>4547</v>
      </c>
      <c r="N1771" s="26">
        <v>72200</v>
      </c>
      <c r="O1771" s="7">
        <f t="shared" si="84"/>
        <v>216600</v>
      </c>
      <c r="P1771" s="52">
        <v>0.08</v>
      </c>
      <c r="Q1771" s="7">
        <f t="shared" si="85"/>
        <v>17328</v>
      </c>
      <c r="R1771" s="7">
        <f t="shared" si="86"/>
        <v>233928</v>
      </c>
      <c r="S1771" s="23" t="s">
        <v>4839</v>
      </c>
      <c r="T1771" s="23"/>
      <c r="U1771" s="23"/>
      <c r="V1771" s="23"/>
      <c r="W1771" s="74"/>
    </row>
    <row r="1772" spans="1:23" x14ac:dyDescent="0.25">
      <c r="A1772" s="81">
        <v>45341</v>
      </c>
      <c r="B1772" s="6" t="s">
        <v>2710</v>
      </c>
      <c r="C1772" s="100" t="s">
        <v>5700</v>
      </c>
      <c r="D1772" s="21" t="s">
        <v>4555</v>
      </c>
      <c r="E1772" s="23" t="s">
        <v>1340</v>
      </c>
      <c r="F1772" s="27" t="str">
        <f>IF(E1772="","",INDEX(DM_HANG_HOA!B:B,MATCH(E1772,DM_HANG_HOA!A:A,0)))</f>
        <v>Kẹp quai dạng ép 150-240</v>
      </c>
      <c r="G1772" s="26" t="s">
        <v>5245</v>
      </c>
      <c r="H1772" s="27" t="str">
        <f>IF(G1772="","",INDEX(DM_DOI_TUONG!C:C,MATCH(G1772,DM_DOI_TUONG!B:B,0)))</f>
        <v>Công Ty TNHH Sản Xuất Thương Mại  Điện Sài Gòn TTL</v>
      </c>
      <c r="I1772" s="69" t="str">
        <f>IFERROR(INDEX(DM_NGHIEP_VU!D:D,MATCH(J1772&amp;K1772,DM_NGHIEP_VU!G:G,0)),"")</f>
        <v>Xuất kho - xuất bán ghi nhận doanh thu</v>
      </c>
      <c r="J1772" s="29" t="s">
        <v>4492</v>
      </c>
      <c r="K1772" s="29" t="s">
        <v>4977</v>
      </c>
      <c r="L1772" s="26">
        <v>3</v>
      </c>
      <c r="M1772" s="26" t="s">
        <v>4547</v>
      </c>
      <c r="N1772" s="26">
        <v>142000</v>
      </c>
      <c r="O1772" s="7">
        <f t="shared" si="84"/>
        <v>426000</v>
      </c>
      <c r="P1772" s="52">
        <v>0.1</v>
      </c>
      <c r="Q1772" s="7">
        <f t="shared" si="85"/>
        <v>42600</v>
      </c>
      <c r="R1772" s="7">
        <f t="shared" si="86"/>
        <v>468600</v>
      </c>
      <c r="S1772" s="23" t="s">
        <v>4840</v>
      </c>
      <c r="T1772" s="23"/>
      <c r="U1772" s="23"/>
      <c r="V1772" s="23"/>
      <c r="W1772" s="74"/>
    </row>
    <row r="1773" spans="1:23" x14ac:dyDescent="0.25">
      <c r="A1773" s="81">
        <v>45342</v>
      </c>
      <c r="B1773" s="6" t="s">
        <v>2710</v>
      </c>
      <c r="C1773" s="100" t="s">
        <v>5701</v>
      </c>
      <c r="D1773" s="21" t="s">
        <v>4555</v>
      </c>
      <c r="E1773" s="23" t="s">
        <v>904</v>
      </c>
      <c r="F1773" s="27" t="str">
        <f>IF(E1773="","",INDEX(DM_HANG_HOA!B:B,MATCH(E1773,DM_HANG_HOA!A:A,0)))</f>
        <v>Dây đai inox 20 x 0.4mm, 50 mét</v>
      </c>
      <c r="G1773" s="26" t="s">
        <v>5245</v>
      </c>
      <c r="H1773" s="27" t="str">
        <f>IF(G1773="","",INDEX(DM_DOI_TUONG!C:C,MATCH(G1773,DM_DOI_TUONG!B:B,0)))</f>
        <v>Công Ty TNHH Sản Xuất Thương Mại  Điện Sài Gòn TTL</v>
      </c>
      <c r="I1773" s="69" t="str">
        <f>IFERROR(INDEX(DM_NGHIEP_VU!D:D,MATCH(J1773&amp;K1773,DM_NGHIEP_VU!G:G,0)),"")</f>
        <v>Xuất kho - xuất bán ghi nhận doanh thu</v>
      </c>
      <c r="J1773" s="29" t="s">
        <v>4492</v>
      </c>
      <c r="K1773" s="29" t="s">
        <v>4977</v>
      </c>
      <c r="L1773" s="26">
        <v>2</v>
      </c>
      <c r="M1773" s="26" t="s">
        <v>4547</v>
      </c>
      <c r="N1773" s="26">
        <v>298100</v>
      </c>
      <c r="O1773" s="7">
        <f t="shared" si="84"/>
        <v>596200</v>
      </c>
      <c r="P1773" s="52">
        <v>0.1</v>
      </c>
      <c r="Q1773" s="7">
        <f t="shared" si="85"/>
        <v>59620</v>
      </c>
      <c r="R1773" s="7">
        <f t="shared" si="86"/>
        <v>655820</v>
      </c>
      <c r="S1773" s="23" t="s">
        <v>4841</v>
      </c>
      <c r="T1773" s="23"/>
      <c r="U1773" s="23"/>
      <c r="V1773" s="23"/>
      <c r="W1773" s="74"/>
    </row>
    <row r="1774" spans="1:23" x14ac:dyDescent="0.25">
      <c r="A1774" s="81">
        <v>45342</v>
      </c>
      <c r="B1774" s="6" t="s">
        <v>2710</v>
      </c>
      <c r="C1774" s="100" t="s">
        <v>5701</v>
      </c>
      <c r="D1774" s="21" t="s">
        <v>4555</v>
      </c>
      <c r="E1774" s="23" t="s">
        <v>894</v>
      </c>
      <c r="F1774" s="27" t="str">
        <f>IF(E1774="","",INDEX(DM_HANG_HOA!B:B,MATCH(E1774,DM_HANG_HOA!A:A,0)))</f>
        <v>Khóa đai A200</v>
      </c>
      <c r="G1774" s="26" t="s">
        <v>5245</v>
      </c>
      <c r="H1774" s="27" t="str">
        <f>IF(G1774="","",INDEX(DM_DOI_TUONG!C:C,MATCH(G1774,DM_DOI_TUONG!B:B,0)))</f>
        <v>Công Ty TNHH Sản Xuất Thương Mại  Điện Sài Gòn TTL</v>
      </c>
      <c r="I1774" s="69" t="str">
        <f>IFERROR(INDEX(DM_NGHIEP_VU!D:D,MATCH(J1774&amp;K1774,DM_NGHIEP_VU!G:G,0)),"")</f>
        <v>Xuất kho - xuất bán ghi nhận doanh thu</v>
      </c>
      <c r="J1774" s="29" t="s">
        <v>4492</v>
      </c>
      <c r="K1774" s="29" t="s">
        <v>4977</v>
      </c>
      <c r="L1774" s="26">
        <v>70</v>
      </c>
      <c r="M1774" s="26" t="s">
        <v>4547</v>
      </c>
      <c r="N1774" s="26">
        <v>1400</v>
      </c>
      <c r="O1774" s="7">
        <f t="shared" si="84"/>
        <v>98000</v>
      </c>
      <c r="P1774" s="52">
        <v>0.1</v>
      </c>
      <c r="Q1774" s="7">
        <f t="shared" si="85"/>
        <v>9800</v>
      </c>
      <c r="R1774" s="7">
        <f t="shared" si="86"/>
        <v>107800</v>
      </c>
      <c r="S1774" s="23" t="s">
        <v>4841</v>
      </c>
      <c r="T1774" s="23"/>
      <c r="U1774" s="23"/>
      <c r="V1774" s="23"/>
      <c r="W1774" s="74"/>
    </row>
    <row r="1775" spans="1:23" x14ac:dyDescent="0.25">
      <c r="A1775" s="81">
        <v>45342</v>
      </c>
      <c r="B1775" s="6" t="s">
        <v>2710</v>
      </c>
      <c r="C1775" s="100" t="s">
        <v>5701</v>
      </c>
      <c r="D1775" s="21" t="s">
        <v>4555</v>
      </c>
      <c r="E1775" s="23" t="s">
        <v>1366</v>
      </c>
      <c r="F1775" s="27" t="str">
        <f>IF(E1775="","",INDEX(DM_HANG_HOA!B:B,MATCH(E1775,DM_HANG_HOA!A:A,0)))</f>
        <v>Cosse ép Cu 25mm2-N dài 52mm chiều dài ép dây 28mm</v>
      </c>
      <c r="G1775" s="26" t="s">
        <v>5245</v>
      </c>
      <c r="H1775" s="27" t="str">
        <f>IF(G1775="","",INDEX(DM_DOI_TUONG!C:C,MATCH(G1775,DM_DOI_TUONG!B:B,0)))</f>
        <v>Công Ty TNHH Sản Xuất Thương Mại  Điện Sài Gòn TTL</v>
      </c>
      <c r="I1775" s="69" t="str">
        <f>IFERROR(INDEX(DM_NGHIEP_VU!D:D,MATCH(J1775&amp;K1775,DM_NGHIEP_VU!G:G,0)),"")</f>
        <v>Xuất kho - xuất bán ghi nhận doanh thu</v>
      </c>
      <c r="J1775" s="29" t="s">
        <v>4492</v>
      </c>
      <c r="K1775" s="29" t="s">
        <v>4977</v>
      </c>
      <c r="L1775" s="26">
        <v>58</v>
      </c>
      <c r="M1775" s="26" t="s">
        <v>4547</v>
      </c>
      <c r="N1775" s="26">
        <v>10200</v>
      </c>
      <c r="O1775" s="7">
        <f t="shared" si="84"/>
        <v>591600</v>
      </c>
      <c r="P1775" s="52">
        <v>0.1</v>
      </c>
      <c r="Q1775" s="7">
        <f t="shared" si="85"/>
        <v>59160</v>
      </c>
      <c r="R1775" s="7">
        <f t="shared" si="86"/>
        <v>650760</v>
      </c>
      <c r="S1775" s="23" t="s">
        <v>4841</v>
      </c>
      <c r="T1775" s="23"/>
      <c r="U1775" s="23"/>
      <c r="V1775" s="23"/>
      <c r="W1775" s="74"/>
    </row>
    <row r="1776" spans="1:23" x14ac:dyDescent="0.25">
      <c r="A1776" s="81">
        <v>45342</v>
      </c>
      <c r="B1776" s="6" t="s">
        <v>2710</v>
      </c>
      <c r="C1776" s="100" t="s">
        <v>5701</v>
      </c>
      <c r="D1776" s="21" t="s">
        <v>4555</v>
      </c>
      <c r="E1776" s="23" t="s">
        <v>1374</v>
      </c>
      <c r="F1776" s="27" t="str">
        <f>IF(E1776="","",INDEX(DM_HANG_HOA!B:B,MATCH(E1776,DM_HANG_HOA!A:A,0)))</f>
        <v>Cosse ép Cu 50mm2-N dài 64mm chiều dài ép dây 36mm</v>
      </c>
      <c r="G1776" s="26" t="s">
        <v>5245</v>
      </c>
      <c r="H1776" s="27" t="str">
        <f>IF(G1776="","",INDEX(DM_DOI_TUONG!C:C,MATCH(G1776,DM_DOI_TUONG!B:B,0)))</f>
        <v>Công Ty TNHH Sản Xuất Thương Mại  Điện Sài Gòn TTL</v>
      </c>
      <c r="I1776" s="69" t="str">
        <f>IFERROR(INDEX(DM_NGHIEP_VU!D:D,MATCH(J1776&amp;K1776,DM_NGHIEP_VU!G:G,0)),"")</f>
        <v>Xuất kho - xuất bán ghi nhận doanh thu</v>
      </c>
      <c r="J1776" s="29" t="s">
        <v>4492</v>
      </c>
      <c r="K1776" s="29" t="s">
        <v>4977</v>
      </c>
      <c r="L1776" s="26">
        <v>64</v>
      </c>
      <c r="M1776" s="26" t="s">
        <v>4547</v>
      </c>
      <c r="N1776" s="26">
        <v>22500</v>
      </c>
      <c r="O1776" s="7">
        <f t="shared" si="84"/>
        <v>1440000</v>
      </c>
      <c r="P1776" s="52">
        <v>0.1</v>
      </c>
      <c r="Q1776" s="7">
        <f t="shared" si="85"/>
        <v>144000</v>
      </c>
      <c r="R1776" s="7">
        <f t="shared" si="86"/>
        <v>1584000</v>
      </c>
      <c r="S1776" s="23" t="s">
        <v>4841</v>
      </c>
      <c r="T1776" s="23"/>
      <c r="U1776" s="23"/>
      <c r="V1776" s="23"/>
      <c r="W1776" s="74"/>
    </row>
    <row r="1777" spans="1:23" x14ac:dyDescent="0.25">
      <c r="A1777" s="81">
        <v>45342</v>
      </c>
      <c r="B1777" s="6" t="s">
        <v>2710</v>
      </c>
      <c r="C1777" s="100" t="s">
        <v>5701</v>
      </c>
      <c r="D1777" s="21" t="s">
        <v>4555</v>
      </c>
      <c r="E1777" s="23" t="s">
        <v>1466</v>
      </c>
      <c r="F1777" s="27" t="str">
        <f>IF(E1777="","",INDEX(DM_HANG_HOA!B:B,MATCH(E1777,DM_HANG_HOA!A:A,0)))</f>
        <v>Ống nối ON - Cu 50mm2 dài 130mm</v>
      </c>
      <c r="G1777" s="26" t="s">
        <v>5245</v>
      </c>
      <c r="H1777" s="27" t="str">
        <f>IF(G1777="","",INDEX(DM_DOI_TUONG!C:C,MATCH(G1777,DM_DOI_TUONG!B:B,0)))</f>
        <v>Công Ty TNHH Sản Xuất Thương Mại  Điện Sài Gòn TTL</v>
      </c>
      <c r="I1777" s="69" t="str">
        <f>IFERROR(INDEX(DM_NGHIEP_VU!D:D,MATCH(J1777&amp;K1777,DM_NGHIEP_VU!G:G,0)),"")</f>
        <v>Xuất kho - xuất bán ghi nhận doanh thu</v>
      </c>
      <c r="J1777" s="29" t="s">
        <v>4492</v>
      </c>
      <c r="K1777" s="29" t="s">
        <v>4977</v>
      </c>
      <c r="L1777" s="26">
        <v>40</v>
      </c>
      <c r="M1777" s="26" t="s">
        <v>4547</v>
      </c>
      <c r="N1777" s="26">
        <v>40600</v>
      </c>
      <c r="O1777" s="7">
        <f t="shared" si="84"/>
        <v>1624000</v>
      </c>
      <c r="P1777" s="52">
        <v>0.1</v>
      </c>
      <c r="Q1777" s="7">
        <f t="shared" si="85"/>
        <v>162400</v>
      </c>
      <c r="R1777" s="7">
        <f t="shared" si="86"/>
        <v>1786400</v>
      </c>
      <c r="S1777" s="23" t="s">
        <v>4841</v>
      </c>
      <c r="T1777" s="23"/>
      <c r="U1777" s="23"/>
      <c r="V1777" s="23"/>
      <c r="W1777" s="74"/>
    </row>
    <row r="1778" spans="1:23" x14ac:dyDescent="0.25">
      <c r="A1778" s="81">
        <v>45342</v>
      </c>
      <c r="B1778" s="6" t="s">
        <v>2710</v>
      </c>
      <c r="C1778" s="100" t="s">
        <v>5702</v>
      </c>
      <c r="D1778" s="21" t="s">
        <v>4555</v>
      </c>
      <c r="E1778" s="23" t="s">
        <v>1466</v>
      </c>
      <c r="F1778" s="27" t="str">
        <f>IF(E1778="","",INDEX(DM_HANG_HOA!B:B,MATCH(E1778,DM_HANG_HOA!A:A,0)))</f>
        <v>Ống nối ON - Cu 50mm2 dài 130mm</v>
      </c>
      <c r="G1778" s="26" t="s">
        <v>5245</v>
      </c>
      <c r="H1778" s="27" t="str">
        <f>IF(G1778="","",INDEX(DM_DOI_TUONG!C:C,MATCH(G1778,DM_DOI_TUONG!B:B,0)))</f>
        <v>Công Ty TNHH Sản Xuất Thương Mại  Điện Sài Gòn TTL</v>
      </c>
      <c r="I1778" s="69" t="str">
        <f>IFERROR(INDEX(DM_NGHIEP_VU!D:D,MATCH(J1778&amp;K1778,DM_NGHIEP_VU!G:G,0)),"")</f>
        <v>Xuất kho - xuất bán ghi nhận doanh thu</v>
      </c>
      <c r="J1778" s="29" t="s">
        <v>4492</v>
      </c>
      <c r="K1778" s="29" t="s">
        <v>4977</v>
      </c>
      <c r="L1778" s="26">
        <v>42</v>
      </c>
      <c r="M1778" s="26" t="s">
        <v>4547</v>
      </c>
      <c r="N1778" s="26">
        <v>40600</v>
      </c>
      <c r="O1778" s="7">
        <f t="shared" si="84"/>
        <v>1705200</v>
      </c>
      <c r="P1778" s="52">
        <v>0.1</v>
      </c>
      <c r="Q1778" s="7">
        <f t="shared" si="85"/>
        <v>170520</v>
      </c>
      <c r="R1778" s="7">
        <f t="shared" si="86"/>
        <v>1875720</v>
      </c>
      <c r="S1778" s="23" t="s">
        <v>4842</v>
      </c>
      <c r="T1778" s="23"/>
      <c r="U1778" s="23"/>
      <c r="V1778" s="23"/>
      <c r="W1778" s="74"/>
    </row>
    <row r="1779" spans="1:23" x14ac:dyDescent="0.25">
      <c r="A1779" s="81">
        <v>45342</v>
      </c>
      <c r="B1779" s="6" t="s">
        <v>2710</v>
      </c>
      <c r="C1779" s="100" t="s">
        <v>5702</v>
      </c>
      <c r="D1779" s="21" t="s">
        <v>4555</v>
      </c>
      <c r="E1779" s="23" t="s">
        <v>1374</v>
      </c>
      <c r="F1779" s="27" t="str">
        <f>IF(E1779="","",INDEX(DM_HANG_HOA!B:B,MATCH(E1779,DM_HANG_HOA!A:A,0)))</f>
        <v>Cosse ép Cu 50mm2-N dài 64mm chiều dài ép dây 36mm</v>
      </c>
      <c r="G1779" s="26" t="s">
        <v>5245</v>
      </c>
      <c r="H1779" s="27" t="str">
        <f>IF(G1779="","",INDEX(DM_DOI_TUONG!C:C,MATCH(G1779,DM_DOI_TUONG!B:B,0)))</f>
        <v>Công Ty TNHH Sản Xuất Thương Mại  Điện Sài Gòn TTL</v>
      </c>
      <c r="I1779" s="69" t="str">
        <f>IFERROR(INDEX(DM_NGHIEP_VU!D:D,MATCH(J1779&amp;K1779,DM_NGHIEP_VU!G:G,0)),"")</f>
        <v>Xuất kho - xuất bán ghi nhận doanh thu</v>
      </c>
      <c r="J1779" s="29" t="s">
        <v>4492</v>
      </c>
      <c r="K1779" s="29" t="s">
        <v>4977</v>
      </c>
      <c r="L1779" s="26">
        <v>25</v>
      </c>
      <c r="M1779" s="26" t="s">
        <v>4547</v>
      </c>
      <c r="N1779" s="26">
        <v>22500</v>
      </c>
      <c r="O1779" s="7">
        <f t="shared" si="84"/>
        <v>562500</v>
      </c>
      <c r="P1779" s="52">
        <v>0.1</v>
      </c>
      <c r="Q1779" s="7">
        <f t="shared" si="85"/>
        <v>56250</v>
      </c>
      <c r="R1779" s="7">
        <f t="shared" si="86"/>
        <v>618750</v>
      </c>
      <c r="S1779" s="23" t="s">
        <v>4842</v>
      </c>
      <c r="T1779" s="23"/>
      <c r="U1779" s="23"/>
      <c r="V1779" s="23"/>
      <c r="W1779" s="74"/>
    </row>
    <row r="1780" spans="1:23" x14ac:dyDescent="0.25">
      <c r="A1780" s="81">
        <v>45342</v>
      </c>
      <c r="B1780" s="6" t="s">
        <v>2710</v>
      </c>
      <c r="C1780" s="100" t="s">
        <v>5702</v>
      </c>
      <c r="D1780" s="21" t="s">
        <v>4555</v>
      </c>
      <c r="E1780" s="23" t="s">
        <v>3345</v>
      </c>
      <c r="F1780" s="27" t="str">
        <f>IF(E1780="","",INDEX(DM_HANG_HOA!B:B,MATCH(E1780,DM_HANG_HOA!A:A,0)))</f>
        <v>Ốc xiết cáp Cu 2/0, 67.5mm2.</v>
      </c>
      <c r="G1780" s="26" t="s">
        <v>5245</v>
      </c>
      <c r="H1780" s="27" t="str">
        <f>IF(G1780="","",INDEX(DM_DOI_TUONG!C:C,MATCH(G1780,DM_DOI_TUONG!B:B,0)))</f>
        <v>Công Ty TNHH Sản Xuất Thương Mại  Điện Sài Gòn TTL</v>
      </c>
      <c r="I1780" s="69" t="str">
        <f>IFERROR(INDEX(DM_NGHIEP_VU!D:D,MATCH(J1780&amp;K1780,DM_NGHIEP_VU!G:G,0)),"")</f>
        <v>Xuất kho - xuất bán ghi nhận doanh thu</v>
      </c>
      <c r="J1780" s="29" t="s">
        <v>4492</v>
      </c>
      <c r="K1780" s="29" t="s">
        <v>4977</v>
      </c>
      <c r="L1780" s="26">
        <v>20</v>
      </c>
      <c r="M1780" s="26" t="s">
        <v>4547</v>
      </c>
      <c r="N1780" s="26">
        <v>40000</v>
      </c>
      <c r="O1780" s="7">
        <f t="shared" si="84"/>
        <v>800000</v>
      </c>
      <c r="P1780" s="52">
        <v>0.1</v>
      </c>
      <c r="Q1780" s="7">
        <f t="shared" si="85"/>
        <v>80000</v>
      </c>
      <c r="R1780" s="7">
        <f t="shared" si="86"/>
        <v>880000</v>
      </c>
      <c r="S1780" s="23" t="s">
        <v>4842</v>
      </c>
      <c r="T1780" s="23"/>
      <c r="U1780" s="23"/>
      <c r="V1780" s="23"/>
      <c r="W1780" s="74"/>
    </row>
    <row r="1781" spans="1:23" x14ac:dyDescent="0.25">
      <c r="A1781" s="81">
        <v>45342</v>
      </c>
      <c r="B1781" s="6" t="s">
        <v>2710</v>
      </c>
      <c r="C1781" s="100" t="s">
        <v>5703</v>
      </c>
      <c r="D1781" s="21" t="s">
        <v>4555</v>
      </c>
      <c r="E1781" s="23" t="s">
        <v>190</v>
      </c>
      <c r="F1781" s="27" t="str">
        <f>IF(E1781="","",INDEX(DM_HANG_HOA!B:B,MATCH(E1781,DM_HANG_HOA!A:A,0)))</f>
        <v>Chuỗi treo 24Kv - 70KN, Polymer</v>
      </c>
      <c r="G1781" s="26" t="s">
        <v>5245</v>
      </c>
      <c r="H1781" s="27" t="str">
        <f>IF(G1781="","",INDEX(DM_DOI_TUONG!C:C,MATCH(G1781,DM_DOI_TUONG!B:B,0)))</f>
        <v>Công Ty TNHH Sản Xuất Thương Mại  Điện Sài Gòn TTL</v>
      </c>
      <c r="I1781" s="69" t="str">
        <f>IFERROR(INDEX(DM_NGHIEP_VU!D:D,MATCH(J1781&amp;K1781,DM_NGHIEP_VU!G:G,0)),"")</f>
        <v>Xuất kho - xuất bán ghi nhận doanh thu</v>
      </c>
      <c r="J1781" s="29" t="s">
        <v>4492</v>
      </c>
      <c r="K1781" s="29" t="s">
        <v>4977</v>
      </c>
      <c r="L1781" s="26">
        <v>12</v>
      </c>
      <c r="M1781" s="26" t="s">
        <v>4547</v>
      </c>
      <c r="N1781" s="26">
        <v>229100</v>
      </c>
      <c r="O1781" s="7">
        <f t="shared" si="84"/>
        <v>2749200</v>
      </c>
      <c r="P1781" s="52">
        <v>0.08</v>
      </c>
      <c r="Q1781" s="7">
        <f t="shared" si="85"/>
        <v>219936</v>
      </c>
      <c r="R1781" s="7">
        <f t="shared" si="86"/>
        <v>2969136</v>
      </c>
      <c r="S1781" s="23" t="s">
        <v>4843</v>
      </c>
      <c r="T1781" s="23"/>
      <c r="U1781" s="23"/>
      <c r="V1781" s="23"/>
      <c r="W1781" s="74"/>
    </row>
    <row r="1782" spans="1:23" x14ac:dyDescent="0.25">
      <c r="A1782" s="81">
        <v>45342</v>
      </c>
      <c r="B1782" s="6" t="s">
        <v>2710</v>
      </c>
      <c r="C1782" s="100" t="s">
        <v>5703</v>
      </c>
      <c r="D1782" s="21" t="s">
        <v>4555</v>
      </c>
      <c r="E1782" s="23" t="s">
        <v>2596</v>
      </c>
      <c r="F1782" s="27" t="str">
        <f>IF(E1782="","",INDEX(DM_HANG_HOA!B:B,MATCH(E1782,DM_HANG_HOA!A:A,0)))</f>
        <v>Giáp buộc đầu sứ đơn composite PTT 1203SC-F, đường kính cáp  23.4 - 27.9mm (70-95mm2), bán dẫn</v>
      </c>
      <c r="G1782" s="26" t="s">
        <v>5245</v>
      </c>
      <c r="H1782" s="27" t="str">
        <f>IF(G1782="","",INDEX(DM_DOI_TUONG!C:C,MATCH(G1782,DM_DOI_TUONG!B:B,0)))</f>
        <v>Công Ty TNHH Sản Xuất Thương Mại  Điện Sài Gòn TTL</v>
      </c>
      <c r="I1782" s="69" t="str">
        <f>IFERROR(INDEX(DM_NGHIEP_VU!D:D,MATCH(J1782&amp;K1782,DM_NGHIEP_VU!G:G,0)),"")</f>
        <v>Xuất kho - xuất bán ghi nhận doanh thu</v>
      </c>
      <c r="J1782" s="29" t="s">
        <v>4492</v>
      </c>
      <c r="K1782" s="29" t="s">
        <v>4977</v>
      </c>
      <c r="L1782" s="26">
        <v>12</v>
      </c>
      <c r="M1782" s="26" t="s">
        <v>4547</v>
      </c>
      <c r="N1782" s="26">
        <v>106800</v>
      </c>
      <c r="O1782" s="7">
        <f t="shared" si="84"/>
        <v>1281600</v>
      </c>
      <c r="P1782" s="52">
        <v>0.08</v>
      </c>
      <c r="Q1782" s="7">
        <f t="shared" si="85"/>
        <v>102528</v>
      </c>
      <c r="R1782" s="7">
        <f t="shared" si="86"/>
        <v>1384128</v>
      </c>
      <c r="S1782" s="23" t="s">
        <v>4843</v>
      </c>
      <c r="T1782" s="23"/>
      <c r="U1782" s="23"/>
      <c r="V1782" s="23"/>
      <c r="W1782" s="74"/>
    </row>
    <row r="1783" spans="1:23" x14ac:dyDescent="0.25">
      <c r="A1783" s="81">
        <v>45342</v>
      </c>
      <c r="B1783" s="6" t="s">
        <v>2710</v>
      </c>
      <c r="C1783" s="100" t="s">
        <v>5703</v>
      </c>
      <c r="D1783" s="21" t="s">
        <v>4555</v>
      </c>
      <c r="E1783" s="23" t="s">
        <v>77</v>
      </c>
      <c r="F1783" s="27" t="str">
        <f>IF(E1783="","",INDEX(DM_HANG_HOA!B:B,MATCH(E1783,DM_HANG_HOA!A:A,0)))</f>
        <v>LBFCO 200A - 27KV-150KV BIL - Polymer (không bass)</v>
      </c>
      <c r="G1783" s="26" t="s">
        <v>5245</v>
      </c>
      <c r="H1783" s="27" t="str">
        <f>IF(G1783="","",INDEX(DM_DOI_TUONG!C:C,MATCH(G1783,DM_DOI_TUONG!B:B,0)))</f>
        <v>Công Ty TNHH Sản Xuất Thương Mại  Điện Sài Gòn TTL</v>
      </c>
      <c r="I1783" s="69" t="str">
        <f>IFERROR(INDEX(DM_NGHIEP_VU!D:D,MATCH(J1783&amp;K1783,DM_NGHIEP_VU!G:G,0)),"")</f>
        <v>Xuất kho - xuất bán ghi nhận doanh thu</v>
      </c>
      <c r="J1783" s="29" t="s">
        <v>4492</v>
      </c>
      <c r="K1783" s="29" t="s">
        <v>4977</v>
      </c>
      <c r="L1783" s="26">
        <v>6</v>
      </c>
      <c r="M1783" s="26" t="s">
        <v>4547</v>
      </c>
      <c r="N1783" s="26">
        <v>1876800</v>
      </c>
      <c r="O1783" s="7">
        <f t="shared" si="84"/>
        <v>11260800</v>
      </c>
      <c r="P1783" s="52">
        <v>0.08</v>
      </c>
      <c r="Q1783" s="7">
        <f t="shared" si="85"/>
        <v>900864</v>
      </c>
      <c r="R1783" s="7">
        <f t="shared" si="86"/>
        <v>12161664</v>
      </c>
      <c r="S1783" s="23" t="s">
        <v>4843</v>
      </c>
      <c r="T1783" s="23"/>
      <c r="U1783" s="23"/>
      <c r="V1783" s="23"/>
      <c r="W1783" s="74"/>
    </row>
    <row r="1784" spans="1:23" x14ac:dyDescent="0.25">
      <c r="A1784" s="81">
        <v>45342</v>
      </c>
      <c r="B1784" s="6" t="s">
        <v>2710</v>
      </c>
      <c r="C1784" s="100" t="s">
        <v>5703</v>
      </c>
      <c r="D1784" s="21" t="s">
        <v>4555</v>
      </c>
      <c r="E1784" s="23" t="s">
        <v>78</v>
      </c>
      <c r="F1784" s="27" t="str">
        <f>IF(E1784="","",INDEX(DM_HANG_HOA!B:B,MATCH(E1784,DM_HANG_HOA!A:A,0)))</f>
        <v>Bass FCO</v>
      </c>
      <c r="G1784" s="26" t="s">
        <v>5245</v>
      </c>
      <c r="H1784" s="27" t="str">
        <f>IF(G1784="","",INDEX(DM_DOI_TUONG!C:C,MATCH(G1784,DM_DOI_TUONG!B:B,0)))</f>
        <v>Công Ty TNHH Sản Xuất Thương Mại  Điện Sài Gòn TTL</v>
      </c>
      <c r="I1784" s="69" t="str">
        <f>IFERROR(INDEX(DM_NGHIEP_VU!D:D,MATCH(J1784&amp;K1784,DM_NGHIEP_VU!G:G,0)),"")</f>
        <v>Xuất kho - xuất bán ghi nhận doanh thu</v>
      </c>
      <c r="J1784" s="29" t="s">
        <v>4492</v>
      </c>
      <c r="K1784" s="29" t="s">
        <v>4977</v>
      </c>
      <c r="L1784" s="26">
        <v>6</v>
      </c>
      <c r="M1784" s="26" t="s">
        <v>4547</v>
      </c>
      <c r="N1784" s="26">
        <v>72200</v>
      </c>
      <c r="O1784" s="7">
        <f t="shared" si="84"/>
        <v>433200</v>
      </c>
      <c r="P1784" s="52">
        <v>0.08</v>
      </c>
      <c r="Q1784" s="7">
        <f t="shared" si="85"/>
        <v>34656</v>
      </c>
      <c r="R1784" s="7">
        <f t="shared" si="86"/>
        <v>467856</v>
      </c>
      <c r="S1784" s="23" t="s">
        <v>4843</v>
      </c>
      <c r="T1784" s="23"/>
      <c r="U1784" s="23"/>
      <c r="V1784" s="23"/>
      <c r="W1784" s="74"/>
    </row>
    <row r="1785" spans="1:23" x14ac:dyDescent="0.25">
      <c r="A1785" s="81">
        <v>45342</v>
      </c>
      <c r="B1785" s="6" t="s">
        <v>2710</v>
      </c>
      <c r="C1785" s="100" t="s">
        <v>5703</v>
      </c>
      <c r="D1785" s="21" t="s">
        <v>4555</v>
      </c>
      <c r="E1785" s="23" t="s">
        <v>76</v>
      </c>
      <c r="F1785" s="27" t="str">
        <f>IF(E1785="","",INDEX(DM_HANG_HOA!B:B,MATCH(E1785,DM_HANG_HOA!A:A,0)))</f>
        <v>LBFCO 100A - 27KV-150KV BIL - Polymer (không bass)</v>
      </c>
      <c r="G1785" s="26" t="s">
        <v>5245</v>
      </c>
      <c r="H1785" s="27" t="str">
        <f>IF(G1785="","",INDEX(DM_DOI_TUONG!C:C,MATCH(G1785,DM_DOI_TUONG!B:B,0)))</f>
        <v>Công Ty TNHH Sản Xuất Thương Mại  Điện Sài Gòn TTL</v>
      </c>
      <c r="I1785" s="69" t="str">
        <f>IFERROR(INDEX(DM_NGHIEP_VU!D:D,MATCH(J1785&amp;K1785,DM_NGHIEP_VU!G:G,0)),"")</f>
        <v>Xuất kho - xuất bán ghi nhận doanh thu</v>
      </c>
      <c r="J1785" s="29" t="s">
        <v>4492</v>
      </c>
      <c r="K1785" s="29" t="s">
        <v>4977</v>
      </c>
      <c r="L1785" s="26">
        <v>6</v>
      </c>
      <c r="M1785" s="26" t="s">
        <v>4547</v>
      </c>
      <c r="N1785" s="26">
        <v>1780200</v>
      </c>
      <c r="O1785" s="7">
        <f t="shared" si="84"/>
        <v>10681200</v>
      </c>
      <c r="P1785" s="52">
        <v>0.08</v>
      </c>
      <c r="Q1785" s="7">
        <f t="shared" si="85"/>
        <v>854496</v>
      </c>
      <c r="R1785" s="7">
        <f t="shared" si="86"/>
        <v>11535696</v>
      </c>
      <c r="S1785" s="23" t="s">
        <v>4843</v>
      </c>
      <c r="T1785" s="23"/>
      <c r="U1785" s="23"/>
      <c r="V1785" s="23"/>
      <c r="W1785" s="74"/>
    </row>
    <row r="1786" spans="1:23" x14ac:dyDescent="0.25">
      <c r="A1786" s="81">
        <v>45342</v>
      </c>
      <c r="B1786" s="6" t="s">
        <v>2710</v>
      </c>
      <c r="C1786" s="100" t="s">
        <v>5703</v>
      </c>
      <c r="D1786" s="21" t="s">
        <v>4555</v>
      </c>
      <c r="E1786" s="23" t="s">
        <v>78</v>
      </c>
      <c r="F1786" s="27" t="str">
        <f>IF(E1786="","",INDEX(DM_HANG_HOA!B:B,MATCH(E1786,DM_HANG_HOA!A:A,0)))</f>
        <v>Bass FCO</v>
      </c>
      <c r="G1786" s="26" t="s">
        <v>5245</v>
      </c>
      <c r="H1786" s="27" t="str">
        <f>IF(G1786="","",INDEX(DM_DOI_TUONG!C:C,MATCH(G1786,DM_DOI_TUONG!B:B,0)))</f>
        <v>Công Ty TNHH Sản Xuất Thương Mại  Điện Sài Gòn TTL</v>
      </c>
      <c r="I1786" s="69" t="str">
        <f>IFERROR(INDEX(DM_NGHIEP_VU!D:D,MATCH(J1786&amp;K1786,DM_NGHIEP_VU!G:G,0)),"")</f>
        <v>Xuất kho - xuất bán ghi nhận doanh thu</v>
      </c>
      <c r="J1786" s="29" t="s">
        <v>4492</v>
      </c>
      <c r="K1786" s="29" t="s">
        <v>4977</v>
      </c>
      <c r="L1786" s="26">
        <v>6</v>
      </c>
      <c r="M1786" s="26" t="s">
        <v>4547</v>
      </c>
      <c r="N1786" s="26">
        <v>72200</v>
      </c>
      <c r="O1786" s="7">
        <f t="shared" si="84"/>
        <v>433200</v>
      </c>
      <c r="P1786" s="52">
        <v>0.08</v>
      </c>
      <c r="Q1786" s="7">
        <f t="shared" si="85"/>
        <v>34656</v>
      </c>
      <c r="R1786" s="7">
        <f t="shared" si="86"/>
        <v>467856</v>
      </c>
      <c r="S1786" s="23" t="s">
        <v>4843</v>
      </c>
      <c r="T1786" s="23"/>
      <c r="U1786" s="23"/>
      <c r="V1786" s="23"/>
      <c r="W1786" s="74"/>
    </row>
    <row r="1787" spans="1:23" x14ac:dyDescent="0.25">
      <c r="A1787" s="81">
        <v>45342</v>
      </c>
      <c r="B1787" s="6" t="s">
        <v>2710</v>
      </c>
      <c r="C1787" s="100" t="s">
        <v>5703</v>
      </c>
      <c r="D1787" s="21" t="s">
        <v>4555</v>
      </c>
      <c r="E1787" s="23" t="s">
        <v>96</v>
      </c>
      <c r="F1787" s="27" t="str">
        <f>IF(E1787="","",INDEX(DM_HANG_HOA!B:B,MATCH(E1787,DM_HANG_HOA!A:A,0)))</f>
        <v>LA 18KV - MCOV  15.3 - 10KA</v>
      </c>
      <c r="G1787" s="26" t="s">
        <v>5245</v>
      </c>
      <c r="H1787" s="27" t="str">
        <f>IF(G1787="","",INDEX(DM_DOI_TUONG!C:C,MATCH(G1787,DM_DOI_TUONG!B:B,0)))</f>
        <v>Công Ty TNHH Sản Xuất Thương Mại  Điện Sài Gòn TTL</v>
      </c>
      <c r="I1787" s="69" t="str">
        <f>IFERROR(INDEX(DM_NGHIEP_VU!D:D,MATCH(J1787&amp;K1787,DM_NGHIEP_VU!G:G,0)),"")</f>
        <v>Xuất kho - xuất bán ghi nhận doanh thu</v>
      </c>
      <c r="J1787" s="29" t="s">
        <v>4492</v>
      </c>
      <c r="K1787" s="29" t="s">
        <v>4977</v>
      </c>
      <c r="L1787" s="26">
        <v>6</v>
      </c>
      <c r="M1787" s="26" t="s">
        <v>4547</v>
      </c>
      <c r="N1787" s="26">
        <v>1000800</v>
      </c>
      <c r="O1787" s="7">
        <f t="shared" si="84"/>
        <v>6004800</v>
      </c>
      <c r="P1787" s="52">
        <v>0.08</v>
      </c>
      <c r="Q1787" s="7">
        <f t="shared" si="85"/>
        <v>480384</v>
      </c>
      <c r="R1787" s="7">
        <f t="shared" si="86"/>
        <v>6485184</v>
      </c>
      <c r="S1787" s="23" t="s">
        <v>4843</v>
      </c>
      <c r="T1787" s="23"/>
      <c r="U1787" s="23"/>
      <c r="V1787" s="23"/>
      <c r="W1787" s="74"/>
    </row>
    <row r="1788" spans="1:23" x14ac:dyDescent="0.25">
      <c r="A1788" s="81">
        <v>45342</v>
      </c>
      <c r="B1788" s="6" t="s">
        <v>2710</v>
      </c>
      <c r="C1788" s="100" t="s">
        <v>5703</v>
      </c>
      <c r="D1788" s="21" t="s">
        <v>4555</v>
      </c>
      <c r="E1788" s="23" t="s">
        <v>2595</v>
      </c>
      <c r="F1788" s="27" t="str">
        <f>IF(E1788="","",INDEX(DM_HANG_HOA!B:B,MATCH(E1788,DM_HANG_HOA!A:A,0)))</f>
        <v>Giáp buộc đầu sứ đơn composite PTT 1202SC-F, đường kính cáp 18.5 - 23.4mm (35-50mm2), bán dẫn</v>
      </c>
      <c r="G1788" s="26" t="s">
        <v>5245</v>
      </c>
      <c r="H1788" s="27" t="str">
        <f>IF(G1788="","",INDEX(DM_DOI_TUONG!C:C,MATCH(G1788,DM_DOI_TUONG!B:B,0)))</f>
        <v>Công Ty TNHH Sản Xuất Thương Mại  Điện Sài Gòn TTL</v>
      </c>
      <c r="I1788" s="69" t="str">
        <f>IFERROR(INDEX(DM_NGHIEP_VU!D:D,MATCH(J1788&amp;K1788,DM_NGHIEP_VU!G:G,0)),"")</f>
        <v>Xuất kho - xuất bán ghi nhận doanh thu</v>
      </c>
      <c r="J1788" s="29" t="s">
        <v>4492</v>
      </c>
      <c r="K1788" s="29" t="s">
        <v>4977</v>
      </c>
      <c r="L1788" s="26">
        <v>9</v>
      </c>
      <c r="M1788" s="26" t="s">
        <v>4547</v>
      </c>
      <c r="N1788" s="26">
        <v>106100</v>
      </c>
      <c r="O1788" s="7">
        <f t="shared" si="84"/>
        <v>954900</v>
      </c>
      <c r="P1788" s="52">
        <v>0.08</v>
      </c>
      <c r="Q1788" s="7">
        <f t="shared" si="85"/>
        <v>76392</v>
      </c>
      <c r="R1788" s="7">
        <f t="shared" si="86"/>
        <v>1031292</v>
      </c>
      <c r="S1788" s="23" t="s">
        <v>4843</v>
      </c>
      <c r="T1788" s="23"/>
      <c r="U1788" s="23"/>
      <c r="V1788" s="23"/>
      <c r="W1788" s="74"/>
    </row>
    <row r="1789" spans="1:23" x14ac:dyDescent="0.25">
      <c r="A1789" s="81">
        <v>45342</v>
      </c>
      <c r="B1789" s="6" t="s">
        <v>2710</v>
      </c>
      <c r="C1789" s="100" t="s">
        <v>5703</v>
      </c>
      <c r="D1789" s="21" t="s">
        <v>4555</v>
      </c>
      <c r="E1789" s="23" t="s">
        <v>2599</v>
      </c>
      <c r="F1789" s="27" t="str">
        <f>IF(E1789="","",INDEX(DM_HANG_HOA!B:B,MATCH(E1789,DM_HANG_HOA!A:A,0)))</f>
        <v>Giáp buộc đầu sứ đôi composite PDLT 2175SC-F, đường kính cáp 18.5 - 23.4mm (35-50mm2), bán dẫn</v>
      </c>
      <c r="G1789" s="26" t="s">
        <v>5245</v>
      </c>
      <c r="H1789" s="27" t="str">
        <f>IF(G1789="","",INDEX(DM_DOI_TUONG!C:C,MATCH(G1789,DM_DOI_TUONG!B:B,0)))</f>
        <v>Công Ty TNHH Sản Xuất Thương Mại  Điện Sài Gòn TTL</v>
      </c>
      <c r="I1789" s="69" t="str">
        <f>IFERROR(INDEX(DM_NGHIEP_VU!D:D,MATCH(J1789&amp;K1789,DM_NGHIEP_VU!G:G,0)),"")</f>
        <v>Xuất kho - xuất bán ghi nhận doanh thu</v>
      </c>
      <c r="J1789" s="29" t="s">
        <v>4492</v>
      </c>
      <c r="K1789" s="29" t="s">
        <v>4977</v>
      </c>
      <c r="L1789" s="26">
        <v>6</v>
      </c>
      <c r="M1789" s="26" t="s">
        <v>4547</v>
      </c>
      <c r="N1789" s="26">
        <v>108200</v>
      </c>
      <c r="O1789" s="7">
        <f t="shared" si="84"/>
        <v>649200</v>
      </c>
      <c r="P1789" s="52">
        <v>0.08</v>
      </c>
      <c r="Q1789" s="7">
        <f t="shared" si="85"/>
        <v>51936</v>
      </c>
      <c r="R1789" s="7">
        <f t="shared" si="86"/>
        <v>701136</v>
      </c>
      <c r="S1789" s="23" t="s">
        <v>4843</v>
      </c>
      <c r="T1789" s="23"/>
      <c r="U1789" s="23"/>
      <c r="V1789" s="23"/>
      <c r="W1789" s="74"/>
    </row>
    <row r="1790" spans="1:23" x14ac:dyDescent="0.25">
      <c r="A1790" s="81">
        <v>45342</v>
      </c>
      <c r="B1790" s="6" t="s">
        <v>2710</v>
      </c>
      <c r="C1790" s="100" t="s">
        <v>5704</v>
      </c>
      <c r="D1790" s="21" t="s">
        <v>4555</v>
      </c>
      <c r="E1790" s="23" t="s">
        <v>1450</v>
      </c>
      <c r="F1790" s="27" t="str">
        <f>IF(E1790="","",INDEX(DM_HANG_HOA!B:B,MATCH(E1790,DM_HANG_HOA!A:A,0)))</f>
        <v>Cosse ép Cu 240mm2-2N dài 160mm chiều dài ép dây 58mm</v>
      </c>
      <c r="G1790" s="26" t="s">
        <v>5245</v>
      </c>
      <c r="H1790" s="27" t="str">
        <f>IF(G1790="","",INDEX(DM_DOI_TUONG!C:C,MATCH(G1790,DM_DOI_TUONG!B:B,0)))</f>
        <v>Công Ty TNHH Sản Xuất Thương Mại  Điện Sài Gòn TTL</v>
      </c>
      <c r="I1790" s="69" t="str">
        <f>IFERROR(INDEX(DM_NGHIEP_VU!D:D,MATCH(J1790&amp;K1790,DM_NGHIEP_VU!G:G,0)),"")</f>
        <v>Xuất kho - xuất bán ghi nhận doanh thu</v>
      </c>
      <c r="J1790" s="29" t="s">
        <v>4492</v>
      </c>
      <c r="K1790" s="29" t="s">
        <v>4977</v>
      </c>
      <c r="L1790" s="26">
        <v>21</v>
      </c>
      <c r="M1790" s="26" t="s">
        <v>4547</v>
      </c>
      <c r="N1790" s="26">
        <v>207000</v>
      </c>
      <c r="O1790" s="7">
        <f t="shared" si="84"/>
        <v>4347000</v>
      </c>
      <c r="P1790" s="52">
        <v>0.1</v>
      </c>
      <c r="Q1790" s="7">
        <f t="shared" si="85"/>
        <v>434700</v>
      </c>
      <c r="R1790" s="7">
        <f t="shared" si="86"/>
        <v>4781700</v>
      </c>
      <c r="S1790" s="23" t="s">
        <v>4844</v>
      </c>
      <c r="T1790" s="23"/>
      <c r="U1790" s="23"/>
      <c r="V1790" s="23"/>
      <c r="W1790" s="74"/>
    </row>
    <row r="1791" spans="1:23" x14ac:dyDescent="0.25">
      <c r="A1791" s="81">
        <v>45342</v>
      </c>
      <c r="B1791" s="6" t="s">
        <v>2710</v>
      </c>
      <c r="C1791" s="100" t="s">
        <v>5704</v>
      </c>
      <c r="D1791" s="21" t="s">
        <v>4555</v>
      </c>
      <c r="E1791" s="23" t="s">
        <v>1370</v>
      </c>
      <c r="F1791" s="27" t="str">
        <f>IF(E1791="","",INDEX(DM_HANG_HOA!B:B,MATCH(E1791,DM_HANG_HOA!A:A,0)))</f>
        <v>Cosse ép Cu 35mm2-N dài 60mm chiều dài ép dây 32mm</v>
      </c>
      <c r="G1791" s="26" t="s">
        <v>5245</v>
      </c>
      <c r="H1791" s="27" t="str">
        <f>IF(G1791="","",INDEX(DM_DOI_TUONG!C:C,MATCH(G1791,DM_DOI_TUONG!B:B,0)))</f>
        <v>Công Ty TNHH Sản Xuất Thương Mại  Điện Sài Gòn TTL</v>
      </c>
      <c r="I1791" s="69" t="str">
        <f>IFERROR(INDEX(DM_NGHIEP_VU!D:D,MATCH(J1791&amp;K1791,DM_NGHIEP_VU!G:G,0)),"")</f>
        <v>Xuất kho - xuất bán ghi nhận doanh thu</v>
      </c>
      <c r="J1791" s="29" t="s">
        <v>4492</v>
      </c>
      <c r="K1791" s="29" t="s">
        <v>4977</v>
      </c>
      <c r="L1791" s="26">
        <v>8</v>
      </c>
      <c r="M1791" s="26" t="s">
        <v>4547</v>
      </c>
      <c r="N1791" s="26">
        <v>14800</v>
      </c>
      <c r="O1791" s="7">
        <f t="shared" si="84"/>
        <v>118400</v>
      </c>
      <c r="P1791" s="52">
        <v>0.1</v>
      </c>
      <c r="Q1791" s="7">
        <f t="shared" si="85"/>
        <v>11840</v>
      </c>
      <c r="R1791" s="7">
        <f t="shared" si="86"/>
        <v>130240</v>
      </c>
      <c r="S1791" s="23" t="s">
        <v>4844</v>
      </c>
      <c r="T1791" s="23"/>
      <c r="U1791" s="23"/>
      <c r="V1791" s="23"/>
      <c r="W1791" s="74"/>
    </row>
    <row r="1792" spans="1:23" x14ac:dyDescent="0.25">
      <c r="A1792" s="81">
        <v>45342</v>
      </c>
      <c r="B1792" s="6" t="s">
        <v>2710</v>
      </c>
      <c r="C1792" s="100" t="s">
        <v>5704</v>
      </c>
      <c r="D1792" s="21" t="s">
        <v>4555</v>
      </c>
      <c r="E1792" s="23" t="s">
        <v>2516</v>
      </c>
      <c r="F1792" s="27" t="str">
        <f>IF(E1792="","",INDEX(DM_HANG_HOA!B:B,MATCH(E1792,DM_HANG_HOA!A:A,0)))</f>
        <v>Giáp níu dây trần ADG0940, dài 700mm, 9,40 ÷ 9,80mm (50mm2)</v>
      </c>
      <c r="G1792" s="26" t="s">
        <v>5245</v>
      </c>
      <c r="H1792" s="27" t="str">
        <f>IF(G1792="","",INDEX(DM_DOI_TUONG!C:C,MATCH(G1792,DM_DOI_TUONG!B:B,0)))</f>
        <v>Công Ty TNHH Sản Xuất Thương Mại  Điện Sài Gòn TTL</v>
      </c>
      <c r="I1792" s="69" t="str">
        <f>IFERROR(INDEX(DM_NGHIEP_VU!D:D,MATCH(J1792&amp;K1792,DM_NGHIEP_VU!G:G,0)),"")</f>
        <v>Xuất kho - xuất bán ghi nhận doanh thu</v>
      </c>
      <c r="J1792" s="29" t="s">
        <v>4492</v>
      </c>
      <c r="K1792" s="29" t="s">
        <v>4977</v>
      </c>
      <c r="L1792" s="26">
        <v>6</v>
      </c>
      <c r="M1792" s="26" t="s">
        <v>4547</v>
      </c>
      <c r="N1792" s="26">
        <v>58400</v>
      </c>
      <c r="O1792" s="7">
        <f t="shared" si="84"/>
        <v>350400</v>
      </c>
      <c r="P1792" s="52">
        <v>0.1</v>
      </c>
      <c r="Q1792" s="7">
        <f t="shared" si="85"/>
        <v>35040</v>
      </c>
      <c r="R1792" s="7">
        <f t="shared" si="86"/>
        <v>385440</v>
      </c>
      <c r="S1792" s="23" t="s">
        <v>4844</v>
      </c>
      <c r="T1792" s="23"/>
      <c r="U1792" s="23"/>
      <c r="V1792" s="23"/>
      <c r="W1792" s="74"/>
    </row>
    <row r="1793" spans="1:23" x14ac:dyDescent="0.25">
      <c r="A1793" s="81">
        <v>45342</v>
      </c>
      <c r="B1793" s="6" t="s">
        <v>2710</v>
      </c>
      <c r="C1793" s="100" t="s">
        <v>5704</v>
      </c>
      <c r="D1793" s="21" t="s">
        <v>4555</v>
      </c>
      <c r="E1793" s="23" t="s">
        <v>894</v>
      </c>
      <c r="F1793" s="27" t="str">
        <f>IF(E1793="","",INDEX(DM_HANG_HOA!B:B,MATCH(E1793,DM_HANG_HOA!A:A,0)))</f>
        <v>Khóa đai A200</v>
      </c>
      <c r="G1793" s="26" t="s">
        <v>5245</v>
      </c>
      <c r="H1793" s="27" t="str">
        <f>IF(G1793="","",INDEX(DM_DOI_TUONG!C:C,MATCH(G1793,DM_DOI_TUONG!B:B,0)))</f>
        <v>Công Ty TNHH Sản Xuất Thương Mại  Điện Sài Gòn TTL</v>
      </c>
      <c r="I1793" s="69" t="str">
        <f>IFERROR(INDEX(DM_NGHIEP_VU!D:D,MATCH(J1793&amp;K1793,DM_NGHIEP_VU!G:G,0)),"")</f>
        <v>Xuất kho - xuất bán ghi nhận doanh thu</v>
      </c>
      <c r="J1793" s="29" t="s">
        <v>4492</v>
      </c>
      <c r="K1793" s="29" t="s">
        <v>4977</v>
      </c>
      <c r="L1793" s="26">
        <v>100</v>
      </c>
      <c r="M1793" s="26" t="s">
        <v>4547</v>
      </c>
      <c r="N1793" s="26">
        <v>1400</v>
      </c>
      <c r="O1793" s="7">
        <f t="shared" si="84"/>
        <v>140000</v>
      </c>
      <c r="P1793" s="52">
        <v>0.1</v>
      </c>
      <c r="Q1793" s="7">
        <f t="shared" si="85"/>
        <v>14000</v>
      </c>
      <c r="R1793" s="7">
        <f t="shared" si="86"/>
        <v>154000</v>
      </c>
      <c r="S1793" s="23" t="s">
        <v>4844</v>
      </c>
      <c r="T1793" s="23"/>
      <c r="U1793" s="23"/>
      <c r="V1793" s="23"/>
      <c r="W1793" s="74"/>
    </row>
    <row r="1794" spans="1:23" x14ac:dyDescent="0.25">
      <c r="A1794" s="81">
        <v>45343</v>
      </c>
      <c r="B1794" s="6" t="s">
        <v>2710</v>
      </c>
      <c r="C1794" s="100" t="s">
        <v>5705</v>
      </c>
      <c r="D1794" s="21" t="s">
        <v>4555</v>
      </c>
      <c r="E1794" s="23" t="s">
        <v>670</v>
      </c>
      <c r="F1794" s="27" t="str">
        <f>IF(E1794="","",INDEX(DM_HANG_HOA!B:B,MATCH(E1794,DM_HANG_HOA!A:A,0)))</f>
        <v>Ống nối MJPT 120 - 120</v>
      </c>
      <c r="G1794" s="26" t="s">
        <v>5258</v>
      </c>
      <c r="H1794" s="27" t="str">
        <f>IF(G1794="","",INDEX(DM_DOI_TUONG!C:C,MATCH(G1794,DM_DOI_TUONG!B:B,0)))</f>
        <v>Công Ty TNHH Sản Xuất Và Thương Mại Tiến Trần</v>
      </c>
      <c r="I1794" s="69" t="str">
        <f>IFERROR(INDEX(DM_NGHIEP_VU!D:D,MATCH(J1794&amp;K1794,DM_NGHIEP_VU!G:G,0)),"")</f>
        <v>Xuất kho - xuất bán ghi nhận doanh thu</v>
      </c>
      <c r="J1794" s="29" t="s">
        <v>4492</v>
      </c>
      <c r="K1794" s="29" t="s">
        <v>4977</v>
      </c>
      <c r="L1794" s="26">
        <v>4</v>
      </c>
      <c r="M1794" s="26" t="s">
        <v>4547</v>
      </c>
      <c r="N1794" s="26">
        <v>30500</v>
      </c>
      <c r="O1794" s="7">
        <f t="shared" si="84"/>
        <v>122000</v>
      </c>
      <c r="P1794" s="52">
        <v>0.08</v>
      </c>
      <c r="Q1794" s="7">
        <f t="shared" si="85"/>
        <v>9760</v>
      </c>
      <c r="R1794" s="7">
        <f t="shared" si="86"/>
        <v>131760</v>
      </c>
      <c r="S1794" s="23" t="s">
        <v>4845</v>
      </c>
      <c r="T1794" s="23"/>
      <c r="U1794" s="23"/>
      <c r="V1794" s="23"/>
      <c r="W1794" s="74"/>
    </row>
    <row r="1795" spans="1:23" x14ac:dyDescent="0.25">
      <c r="A1795" s="81">
        <v>45343</v>
      </c>
      <c r="B1795" s="6" t="s">
        <v>2710</v>
      </c>
      <c r="C1795" s="100" t="s">
        <v>5705</v>
      </c>
      <c r="D1795" s="21" t="s">
        <v>4555</v>
      </c>
      <c r="E1795" s="23" t="s">
        <v>3</v>
      </c>
      <c r="F1795" s="27" t="str">
        <f>IF(E1795="","",INDEX(DM_HANG_HOA!B:B,MATCH(E1795,DM_HANG_HOA!A:A,0)))</f>
        <v>Fuselink 3K - Tuấn Ân</v>
      </c>
      <c r="G1795" s="26" t="s">
        <v>5258</v>
      </c>
      <c r="H1795" s="27" t="str">
        <f>IF(G1795="","",INDEX(DM_DOI_TUONG!C:C,MATCH(G1795,DM_DOI_TUONG!B:B,0)))</f>
        <v>Công Ty TNHH Sản Xuất Và Thương Mại Tiến Trần</v>
      </c>
      <c r="I1795" s="69" t="str">
        <f>IFERROR(INDEX(DM_NGHIEP_VU!D:D,MATCH(J1795&amp;K1795,DM_NGHIEP_VU!G:G,0)),"")</f>
        <v>Xuất kho - xuất bán ghi nhận doanh thu</v>
      </c>
      <c r="J1795" s="29" t="s">
        <v>4492</v>
      </c>
      <c r="K1795" s="29" t="s">
        <v>4977</v>
      </c>
      <c r="L1795" s="26">
        <v>30</v>
      </c>
      <c r="M1795" s="26" t="s">
        <v>4547</v>
      </c>
      <c r="N1795" s="26">
        <v>30300</v>
      </c>
      <c r="O1795" s="7">
        <f t="shared" si="84"/>
        <v>909000</v>
      </c>
      <c r="P1795" s="52">
        <v>0.08</v>
      </c>
      <c r="Q1795" s="7">
        <f t="shared" si="85"/>
        <v>72720</v>
      </c>
      <c r="R1795" s="7">
        <f t="shared" si="86"/>
        <v>981720</v>
      </c>
      <c r="S1795" s="23" t="s">
        <v>4845</v>
      </c>
      <c r="T1795" s="23"/>
      <c r="U1795" s="23"/>
      <c r="V1795" s="23"/>
      <c r="W1795" s="74"/>
    </row>
    <row r="1796" spans="1:23" x14ac:dyDescent="0.25">
      <c r="A1796" s="81">
        <v>45343</v>
      </c>
      <c r="B1796" s="6" t="s">
        <v>2710</v>
      </c>
      <c r="C1796" s="100" t="s">
        <v>5706</v>
      </c>
      <c r="D1796" s="21" t="s">
        <v>4555</v>
      </c>
      <c r="E1796" s="23" t="s">
        <v>72</v>
      </c>
      <c r="F1796" s="27" t="str">
        <f>IF(E1796="","",INDEX(DM_HANG_HOA!B:B,MATCH(E1796,DM_HANG_HOA!A:A,0)))</f>
        <v>FCO 100A - 27KV - 150KV BIL - Polymer (không bass)</v>
      </c>
      <c r="G1796" s="26" t="s">
        <v>5285</v>
      </c>
      <c r="H1796" s="27" t="str">
        <f>IF(G1796="","",INDEX(DM_DOI_TUONG!C:C,MATCH(G1796,DM_DOI_TUONG!B:B,0)))</f>
        <v>Công Ty TNHH Xây Dựng Và Thương Mại Bá Trung</v>
      </c>
      <c r="I1796" s="69" t="str">
        <f>IFERROR(INDEX(DM_NGHIEP_VU!D:D,MATCH(J1796&amp;K1796,DM_NGHIEP_VU!G:G,0)),"")</f>
        <v>Xuất kho - xuất bán ghi nhận doanh thu</v>
      </c>
      <c r="J1796" s="29" t="s">
        <v>4492</v>
      </c>
      <c r="K1796" s="29" t="s">
        <v>4977</v>
      </c>
      <c r="L1796" s="26">
        <v>10</v>
      </c>
      <c r="M1796" s="26" t="s">
        <v>4547</v>
      </c>
      <c r="N1796" s="26">
        <v>1327000</v>
      </c>
      <c r="O1796" s="7">
        <f t="shared" si="84"/>
        <v>13270000</v>
      </c>
      <c r="P1796" s="52">
        <v>0.08</v>
      </c>
      <c r="Q1796" s="7">
        <f t="shared" si="85"/>
        <v>1061600</v>
      </c>
      <c r="R1796" s="7">
        <f t="shared" si="86"/>
        <v>14331600</v>
      </c>
      <c r="S1796" s="23" t="s">
        <v>4846</v>
      </c>
      <c r="T1796" s="23"/>
      <c r="U1796" s="23"/>
      <c r="V1796" s="23"/>
      <c r="W1796" s="74"/>
    </row>
    <row r="1797" spans="1:23" x14ac:dyDescent="0.25">
      <c r="A1797" s="81">
        <v>45343</v>
      </c>
      <c r="B1797" s="6" t="s">
        <v>2710</v>
      </c>
      <c r="C1797" s="100" t="s">
        <v>5706</v>
      </c>
      <c r="D1797" s="21" t="s">
        <v>4555</v>
      </c>
      <c r="E1797" s="23" t="s">
        <v>78</v>
      </c>
      <c r="F1797" s="27" t="str">
        <f>IF(E1797="","",INDEX(DM_HANG_HOA!B:B,MATCH(E1797,DM_HANG_HOA!A:A,0)))</f>
        <v>Bass FCO</v>
      </c>
      <c r="G1797" s="26" t="s">
        <v>5285</v>
      </c>
      <c r="H1797" s="27" t="str">
        <f>IF(G1797="","",INDEX(DM_DOI_TUONG!C:C,MATCH(G1797,DM_DOI_TUONG!B:B,0)))</f>
        <v>Công Ty TNHH Xây Dựng Và Thương Mại Bá Trung</v>
      </c>
      <c r="I1797" s="69" t="str">
        <f>IFERROR(INDEX(DM_NGHIEP_VU!D:D,MATCH(J1797&amp;K1797,DM_NGHIEP_VU!G:G,0)),"")</f>
        <v>Xuất kho - xuất bán ghi nhận doanh thu</v>
      </c>
      <c r="J1797" s="29" t="s">
        <v>4492</v>
      </c>
      <c r="K1797" s="29" t="s">
        <v>4977</v>
      </c>
      <c r="L1797" s="26">
        <v>10</v>
      </c>
      <c r="M1797" s="26" t="s">
        <v>4547</v>
      </c>
      <c r="N1797" s="26">
        <v>73000</v>
      </c>
      <c r="O1797" s="7">
        <f t="shared" si="84"/>
        <v>730000</v>
      </c>
      <c r="P1797" s="52">
        <v>0.08</v>
      </c>
      <c r="Q1797" s="7">
        <f t="shared" si="85"/>
        <v>58400</v>
      </c>
      <c r="R1797" s="7">
        <f t="shared" si="86"/>
        <v>788400</v>
      </c>
      <c r="S1797" s="23" t="s">
        <v>4846</v>
      </c>
      <c r="T1797" s="23"/>
      <c r="U1797" s="23"/>
      <c r="V1797" s="23"/>
      <c r="W1797" s="74"/>
    </row>
    <row r="1798" spans="1:23" x14ac:dyDescent="0.25">
      <c r="A1798" s="81">
        <v>45343</v>
      </c>
      <c r="B1798" s="6" t="s">
        <v>2710</v>
      </c>
      <c r="C1798" s="100" t="s">
        <v>5706</v>
      </c>
      <c r="D1798" s="21" t="s">
        <v>4555</v>
      </c>
      <c r="E1798" s="23" t="s">
        <v>76</v>
      </c>
      <c r="F1798" s="27" t="str">
        <f>IF(E1798="","",INDEX(DM_HANG_HOA!B:B,MATCH(E1798,DM_HANG_HOA!A:A,0)))</f>
        <v>LBFCO 100A - 27KV-150KV BIL - Polymer (không bass)</v>
      </c>
      <c r="G1798" s="26" t="s">
        <v>5285</v>
      </c>
      <c r="H1798" s="27" t="str">
        <f>IF(G1798="","",INDEX(DM_DOI_TUONG!C:C,MATCH(G1798,DM_DOI_TUONG!B:B,0)))</f>
        <v>Công Ty TNHH Xây Dựng Và Thương Mại Bá Trung</v>
      </c>
      <c r="I1798" s="69" t="str">
        <f>IFERROR(INDEX(DM_NGHIEP_VU!D:D,MATCH(J1798&amp;K1798,DM_NGHIEP_VU!G:G,0)),"")</f>
        <v>Xuất kho - xuất bán ghi nhận doanh thu</v>
      </c>
      <c r="J1798" s="29" t="s">
        <v>4492</v>
      </c>
      <c r="K1798" s="29" t="s">
        <v>4977</v>
      </c>
      <c r="L1798" s="26">
        <v>10</v>
      </c>
      <c r="M1798" s="26" t="s">
        <v>4547</v>
      </c>
      <c r="N1798" s="26">
        <v>1793000</v>
      </c>
      <c r="O1798" s="7">
        <f t="shared" si="84"/>
        <v>17930000</v>
      </c>
      <c r="P1798" s="52">
        <v>0.08</v>
      </c>
      <c r="Q1798" s="7">
        <f t="shared" si="85"/>
        <v>1434400</v>
      </c>
      <c r="R1798" s="7">
        <f t="shared" si="86"/>
        <v>19364400</v>
      </c>
      <c r="S1798" s="23" t="s">
        <v>4846</v>
      </c>
      <c r="T1798" s="23"/>
      <c r="U1798" s="23"/>
      <c r="V1798" s="23"/>
      <c r="W1798" s="74"/>
    </row>
    <row r="1799" spans="1:23" x14ac:dyDescent="0.25">
      <c r="A1799" s="81">
        <v>45343</v>
      </c>
      <c r="B1799" s="6" t="s">
        <v>2710</v>
      </c>
      <c r="C1799" s="100" t="s">
        <v>5706</v>
      </c>
      <c r="D1799" s="21" t="s">
        <v>4555</v>
      </c>
      <c r="E1799" s="23" t="s">
        <v>78</v>
      </c>
      <c r="F1799" s="27" t="str">
        <f>IF(E1799="","",INDEX(DM_HANG_HOA!B:B,MATCH(E1799,DM_HANG_HOA!A:A,0)))</f>
        <v>Bass FCO</v>
      </c>
      <c r="G1799" s="26" t="s">
        <v>5285</v>
      </c>
      <c r="H1799" s="27" t="str">
        <f>IF(G1799="","",INDEX(DM_DOI_TUONG!C:C,MATCH(G1799,DM_DOI_TUONG!B:B,0)))</f>
        <v>Công Ty TNHH Xây Dựng Và Thương Mại Bá Trung</v>
      </c>
      <c r="I1799" s="69" t="str">
        <f>IFERROR(INDEX(DM_NGHIEP_VU!D:D,MATCH(J1799&amp;K1799,DM_NGHIEP_VU!G:G,0)),"")</f>
        <v>Xuất kho - xuất bán ghi nhận doanh thu</v>
      </c>
      <c r="J1799" s="29" t="s">
        <v>4492</v>
      </c>
      <c r="K1799" s="29" t="s">
        <v>4977</v>
      </c>
      <c r="L1799" s="26">
        <v>10</v>
      </c>
      <c r="M1799" s="26" t="s">
        <v>4547</v>
      </c>
      <c r="N1799" s="26">
        <v>73000</v>
      </c>
      <c r="O1799" s="7">
        <f t="shared" si="84"/>
        <v>730000</v>
      </c>
      <c r="P1799" s="52">
        <v>0.08</v>
      </c>
      <c r="Q1799" s="7">
        <f t="shared" si="85"/>
        <v>58400</v>
      </c>
      <c r="R1799" s="7">
        <f t="shared" si="86"/>
        <v>788400</v>
      </c>
      <c r="S1799" s="23" t="s">
        <v>4846</v>
      </c>
      <c r="T1799" s="23"/>
      <c r="U1799" s="23"/>
      <c r="V1799" s="23"/>
      <c r="W1799" s="74"/>
    </row>
    <row r="1800" spans="1:23" x14ac:dyDescent="0.25">
      <c r="A1800" s="81">
        <v>45343</v>
      </c>
      <c r="B1800" s="6" t="s">
        <v>2710</v>
      </c>
      <c r="C1800" s="100" t="s">
        <v>5707</v>
      </c>
      <c r="D1800" s="21" t="s">
        <v>4555</v>
      </c>
      <c r="E1800" s="23" t="s">
        <v>2519</v>
      </c>
      <c r="F1800" s="27" t="str">
        <f>IF(E1800="","",INDEX(DM_HANG_HOA!B:B,MATCH(E1800,DM_HANG_HOA!A:A,0)))</f>
        <v>Giáp níu dây trần ADG1470, dài 935mm, 14,68 ÷ 16,59mm (120mm2)</v>
      </c>
      <c r="G1800" s="26" t="s">
        <v>5245</v>
      </c>
      <c r="H1800" s="27" t="str">
        <f>IF(G1800="","",INDEX(DM_DOI_TUONG!C:C,MATCH(G1800,DM_DOI_TUONG!B:B,0)))</f>
        <v>Công Ty TNHH Sản Xuất Thương Mại  Điện Sài Gòn TTL</v>
      </c>
      <c r="I1800" s="69" t="str">
        <f>IFERROR(INDEX(DM_NGHIEP_VU!D:D,MATCH(J1800&amp;K1800,DM_NGHIEP_VU!G:G,0)),"")</f>
        <v>Xuất kho - xuất bán ghi nhận doanh thu</v>
      </c>
      <c r="J1800" s="29" t="s">
        <v>4492</v>
      </c>
      <c r="K1800" s="29" t="s">
        <v>4977</v>
      </c>
      <c r="L1800" s="26">
        <v>40</v>
      </c>
      <c r="M1800" s="26" t="s">
        <v>4547</v>
      </c>
      <c r="N1800" s="26">
        <v>93700</v>
      </c>
      <c r="O1800" s="7">
        <f t="shared" si="84"/>
        <v>3748000</v>
      </c>
      <c r="P1800" s="52">
        <v>0.1</v>
      </c>
      <c r="Q1800" s="7">
        <f t="shared" si="85"/>
        <v>374800</v>
      </c>
      <c r="R1800" s="7">
        <f t="shared" si="86"/>
        <v>4122800</v>
      </c>
      <c r="S1800" s="23" t="s">
        <v>4847</v>
      </c>
      <c r="T1800" s="23"/>
      <c r="U1800" s="23"/>
      <c r="V1800" s="23"/>
      <c r="W1800" s="74"/>
    </row>
    <row r="1801" spans="1:23" x14ac:dyDescent="0.25">
      <c r="A1801" s="81">
        <v>45343</v>
      </c>
      <c r="B1801" s="6" t="s">
        <v>2710</v>
      </c>
      <c r="C1801" s="100" t="s">
        <v>5708</v>
      </c>
      <c r="D1801" s="21" t="s">
        <v>4555</v>
      </c>
      <c r="E1801" s="23" t="s">
        <v>1324</v>
      </c>
      <c r="F1801" s="27" t="str">
        <f>IF(E1801="","",INDEX(DM_HANG_HOA!B:B,MATCH(E1801,DM_HANG_HOA!A:A,0)))</f>
        <v>Kẹp quai 150-240mm2 loại ty, trung thế</v>
      </c>
      <c r="G1801" s="26" t="s">
        <v>5255</v>
      </c>
      <c r="H1801" s="27" t="str">
        <f>IF(G1801="","",INDEX(DM_DOI_TUONG!C:C,MATCH(G1801,DM_DOI_TUONG!B:B,0)))</f>
        <v>Công Ty Trách Nhiệm Hữu Hạn Thiết Bị Điện Quân Tấn</v>
      </c>
      <c r="I1801" s="69" t="str">
        <f>IFERROR(INDEX(DM_NGHIEP_VU!D:D,MATCH(J1801&amp;K1801,DM_NGHIEP_VU!G:G,0)),"")</f>
        <v>Xuất kho - xuất bán ghi nhận doanh thu</v>
      </c>
      <c r="J1801" s="29" t="s">
        <v>4492</v>
      </c>
      <c r="K1801" s="29" t="s">
        <v>4977</v>
      </c>
      <c r="L1801" s="26">
        <v>3</v>
      </c>
      <c r="M1801" s="26" t="s">
        <v>4547</v>
      </c>
      <c r="N1801" s="26">
        <v>318300</v>
      </c>
      <c r="O1801" s="7">
        <f t="shared" si="84"/>
        <v>954900</v>
      </c>
      <c r="P1801" s="52">
        <v>0.1</v>
      </c>
      <c r="Q1801" s="7">
        <f t="shared" si="85"/>
        <v>95490</v>
      </c>
      <c r="R1801" s="7">
        <f t="shared" si="86"/>
        <v>1050390</v>
      </c>
      <c r="S1801" s="23" t="s">
        <v>4848</v>
      </c>
      <c r="T1801" s="23"/>
      <c r="U1801" s="23"/>
      <c r="V1801" s="23"/>
      <c r="W1801" s="74"/>
    </row>
    <row r="1802" spans="1:23" x14ac:dyDescent="0.25">
      <c r="A1802" s="81">
        <v>45343</v>
      </c>
      <c r="B1802" s="6" t="s">
        <v>2710</v>
      </c>
      <c r="C1802" s="100" t="s">
        <v>5709</v>
      </c>
      <c r="D1802" s="21" t="s">
        <v>4555</v>
      </c>
      <c r="E1802" s="23" t="s">
        <v>589</v>
      </c>
      <c r="F1802" s="27" t="str">
        <f>IF(E1802="","",INDEX(DM_HANG_HOA!B:B,MATCH(E1802,DM_HANG_HOA!A:A,0)))</f>
        <v>Nắp bịt đầu cáp 25 - 95,  Vỏ cách điện dầy 1-3mm, (màu đen)</v>
      </c>
      <c r="G1802" s="26" t="s">
        <v>5245</v>
      </c>
      <c r="H1802" s="27" t="str">
        <f>IF(G1802="","",INDEX(DM_DOI_TUONG!C:C,MATCH(G1802,DM_DOI_TUONG!B:B,0)))</f>
        <v>Công Ty TNHH Sản Xuất Thương Mại  Điện Sài Gòn TTL</v>
      </c>
      <c r="I1802" s="69" t="str">
        <f>IFERROR(INDEX(DM_NGHIEP_VU!D:D,MATCH(J1802&amp;K1802,DM_NGHIEP_VU!G:G,0)),"")</f>
        <v>Xuất kho - xuất bán ghi nhận doanh thu</v>
      </c>
      <c r="J1802" s="29" t="s">
        <v>4492</v>
      </c>
      <c r="K1802" s="29" t="s">
        <v>4977</v>
      </c>
      <c r="L1802" s="26">
        <v>116</v>
      </c>
      <c r="M1802" s="26" t="s">
        <v>4547</v>
      </c>
      <c r="N1802" s="26">
        <v>1500</v>
      </c>
      <c r="O1802" s="7">
        <f t="shared" si="84"/>
        <v>174000</v>
      </c>
      <c r="P1802" s="52">
        <v>0.08</v>
      </c>
      <c r="Q1802" s="7">
        <f t="shared" si="85"/>
        <v>13920</v>
      </c>
      <c r="R1802" s="7">
        <f t="shared" si="86"/>
        <v>187920</v>
      </c>
      <c r="S1802" s="23" t="s">
        <v>4849</v>
      </c>
      <c r="T1802" s="23"/>
      <c r="U1802" s="23"/>
      <c r="V1802" s="23"/>
      <c r="W1802" s="74"/>
    </row>
    <row r="1803" spans="1:23" x14ac:dyDescent="0.25">
      <c r="A1803" s="81">
        <v>45343</v>
      </c>
      <c r="B1803" s="6" t="s">
        <v>2710</v>
      </c>
      <c r="C1803" s="100" t="s">
        <v>5709</v>
      </c>
      <c r="D1803" s="21" t="s">
        <v>4555</v>
      </c>
      <c r="E1803" s="23" t="s">
        <v>977</v>
      </c>
      <c r="F1803" s="27" t="str">
        <f>IF(E1803="","",INDEX(DM_HANG_HOA!B:B,MATCH(E1803,DM_HANG_HOA!A:A,0)))</f>
        <v>Nắp chụp trên FCO màu đỏ</v>
      </c>
      <c r="G1803" s="26" t="s">
        <v>5245</v>
      </c>
      <c r="H1803" s="27" t="str">
        <f>IF(G1803="","",INDEX(DM_DOI_TUONG!C:C,MATCH(G1803,DM_DOI_TUONG!B:B,0)))</f>
        <v>Công Ty TNHH Sản Xuất Thương Mại  Điện Sài Gòn TTL</v>
      </c>
      <c r="I1803" s="69" t="str">
        <f>IFERROR(INDEX(DM_NGHIEP_VU!D:D,MATCH(J1803&amp;K1803,DM_NGHIEP_VU!G:G,0)),"")</f>
        <v>Xuất kho - xuất bán ghi nhận doanh thu</v>
      </c>
      <c r="J1803" s="29" t="s">
        <v>4492</v>
      </c>
      <c r="K1803" s="29" t="s">
        <v>4977</v>
      </c>
      <c r="L1803" s="26">
        <v>1</v>
      </c>
      <c r="M1803" s="26" t="s">
        <v>4547</v>
      </c>
      <c r="N1803" s="26">
        <v>107500</v>
      </c>
      <c r="O1803" s="7">
        <f t="shared" si="84"/>
        <v>107500</v>
      </c>
      <c r="P1803" s="52">
        <v>0.08</v>
      </c>
      <c r="Q1803" s="7">
        <f t="shared" si="85"/>
        <v>8600</v>
      </c>
      <c r="R1803" s="7">
        <f t="shared" si="86"/>
        <v>116100</v>
      </c>
      <c r="S1803" s="23" t="s">
        <v>4849</v>
      </c>
      <c r="T1803" s="23"/>
      <c r="U1803" s="23"/>
      <c r="V1803" s="23"/>
      <c r="W1803" s="74"/>
    </row>
    <row r="1804" spans="1:23" x14ac:dyDescent="0.25">
      <c r="A1804" s="81">
        <v>45343</v>
      </c>
      <c r="B1804" s="6" t="s">
        <v>2710</v>
      </c>
      <c r="C1804" s="100" t="s">
        <v>5709</v>
      </c>
      <c r="D1804" s="21" t="s">
        <v>4555</v>
      </c>
      <c r="E1804" s="23" t="s">
        <v>979</v>
      </c>
      <c r="F1804" s="27" t="str">
        <f>IF(E1804="","",INDEX(DM_HANG_HOA!B:B,MATCH(E1804,DM_HANG_HOA!A:A,0)))</f>
        <v>Nắp chụp trên FCO màu vàng</v>
      </c>
      <c r="G1804" s="26" t="s">
        <v>5245</v>
      </c>
      <c r="H1804" s="27" t="str">
        <f>IF(G1804="","",INDEX(DM_DOI_TUONG!C:C,MATCH(G1804,DM_DOI_TUONG!B:B,0)))</f>
        <v>Công Ty TNHH Sản Xuất Thương Mại  Điện Sài Gòn TTL</v>
      </c>
      <c r="I1804" s="69" t="str">
        <f>IFERROR(INDEX(DM_NGHIEP_VU!D:D,MATCH(J1804&amp;K1804,DM_NGHIEP_VU!G:G,0)),"")</f>
        <v>Xuất kho - xuất bán ghi nhận doanh thu</v>
      </c>
      <c r="J1804" s="29" t="s">
        <v>4492</v>
      </c>
      <c r="K1804" s="29" t="s">
        <v>4977</v>
      </c>
      <c r="L1804" s="26">
        <v>1</v>
      </c>
      <c r="M1804" s="26" t="s">
        <v>4547</v>
      </c>
      <c r="N1804" s="26">
        <v>107500</v>
      </c>
      <c r="O1804" s="7">
        <f t="shared" si="84"/>
        <v>107500</v>
      </c>
      <c r="P1804" s="52">
        <v>0.08</v>
      </c>
      <c r="Q1804" s="7">
        <f t="shared" si="85"/>
        <v>8600</v>
      </c>
      <c r="R1804" s="7">
        <f t="shared" si="86"/>
        <v>116100</v>
      </c>
      <c r="S1804" s="23" t="s">
        <v>4849</v>
      </c>
      <c r="T1804" s="23"/>
      <c r="U1804" s="23"/>
      <c r="V1804" s="23"/>
      <c r="W1804" s="74"/>
    </row>
    <row r="1805" spans="1:23" x14ac:dyDescent="0.25">
      <c r="A1805" s="81">
        <v>45343</v>
      </c>
      <c r="B1805" s="6" t="s">
        <v>2710</v>
      </c>
      <c r="C1805" s="100" t="s">
        <v>5709</v>
      </c>
      <c r="D1805" s="21" t="s">
        <v>4555</v>
      </c>
      <c r="E1805" s="23" t="s">
        <v>981</v>
      </c>
      <c r="F1805" s="27" t="str">
        <f>IF(E1805="","",INDEX(DM_HANG_HOA!B:B,MATCH(E1805,DM_HANG_HOA!A:A,0)))</f>
        <v>Nắp chụp trên FCO màu xanh</v>
      </c>
      <c r="G1805" s="26" t="s">
        <v>5245</v>
      </c>
      <c r="H1805" s="27" t="str">
        <f>IF(G1805="","",INDEX(DM_DOI_TUONG!C:C,MATCH(G1805,DM_DOI_TUONG!B:B,0)))</f>
        <v>Công Ty TNHH Sản Xuất Thương Mại  Điện Sài Gòn TTL</v>
      </c>
      <c r="I1805" s="69" t="str">
        <f>IFERROR(INDEX(DM_NGHIEP_VU!D:D,MATCH(J1805&amp;K1805,DM_NGHIEP_VU!G:G,0)),"")</f>
        <v>Xuất kho - xuất bán ghi nhận doanh thu</v>
      </c>
      <c r="J1805" s="29" t="s">
        <v>4492</v>
      </c>
      <c r="K1805" s="29" t="s">
        <v>4977</v>
      </c>
      <c r="L1805" s="26">
        <v>1</v>
      </c>
      <c r="M1805" s="26" t="s">
        <v>4547</v>
      </c>
      <c r="N1805" s="26">
        <v>107500</v>
      </c>
      <c r="O1805" s="7">
        <f t="shared" si="84"/>
        <v>107500</v>
      </c>
      <c r="P1805" s="52">
        <v>0.08</v>
      </c>
      <c r="Q1805" s="7">
        <f t="shared" si="85"/>
        <v>8600</v>
      </c>
      <c r="R1805" s="7">
        <f t="shared" si="86"/>
        <v>116100</v>
      </c>
      <c r="S1805" s="23" t="s">
        <v>4849</v>
      </c>
      <c r="T1805" s="23"/>
      <c r="U1805" s="23"/>
      <c r="V1805" s="23"/>
      <c r="W1805" s="74"/>
    </row>
    <row r="1806" spans="1:23" x14ac:dyDescent="0.25">
      <c r="A1806" s="81">
        <v>45343</v>
      </c>
      <c r="B1806" s="6" t="s">
        <v>2710</v>
      </c>
      <c r="C1806" s="100" t="s">
        <v>5709</v>
      </c>
      <c r="D1806" s="21" t="s">
        <v>4555</v>
      </c>
      <c r="E1806" s="23" t="s">
        <v>1011</v>
      </c>
      <c r="F1806" s="27" t="str">
        <f>IF(E1806="","",INDEX(DM_HANG_HOA!B:B,MATCH(E1806,DM_HANG_HOA!A:A,0)))</f>
        <v>Nắp chụp MBT F145 màu vàng</v>
      </c>
      <c r="G1806" s="26" t="s">
        <v>5245</v>
      </c>
      <c r="H1806" s="27" t="str">
        <f>IF(G1806="","",INDEX(DM_DOI_TUONG!C:C,MATCH(G1806,DM_DOI_TUONG!B:B,0)))</f>
        <v>Công Ty TNHH Sản Xuất Thương Mại  Điện Sài Gòn TTL</v>
      </c>
      <c r="I1806" s="69" t="str">
        <f>IFERROR(INDEX(DM_NGHIEP_VU!D:D,MATCH(J1806&amp;K1806,DM_NGHIEP_VU!G:G,0)),"")</f>
        <v>Xuất kho - xuất bán ghi nhận doanh thu</v>
      </c>
      <c r="J1806" s="29" t="s">
        <v>4492</v>
      </c>
      <c r="K1806" s="29" t="s">
        <v>4977</v>
      </c>
      <c r="L1806" s="26">
        <v>1</v>
      </c>
      <c r="M1806" s="26" t="s">
        <v>4547</v>
      </c>
      <c r="N1806" s="26">
        <v>52000</v>
      </c>
      <c r="O1806" s="7">
        <f t="shared" si="84"/>
        <v>52000</v>
      </c>
      <c r="P1806" s="52">
        <v>0.08</v>
      </c>
      <c r="Q1806" s="7">
        <f t="shared" si="85"/>
        <v>4160</v>
      </c>
      <c r="R1806" s="7">
        <f t="shared" si="86"/>
        <v>56160</v>
      </c>
      <c r="S1806" s="23" t="s">
        <v>4849</v>
      </c>
      <c r="T1806" s="23"/>
      <c r="U1806" s="23"/>
      <c r="V1806" s="23"/>
      <c r="W1806" s="74"/>
    </row>
    <row r="1807" spans="1:23" x14ac:dyDescent="0.25">
      <c r="A1807" s="81">
        <v>45344</v>
      </c>
      <c r="B1807" s="6" t="s">
        <v>2710</v>
      </c>
      <c r="C1807" s="100" t="s">
        <v>5710</v>
      </c>
      <c r="D1807" s="21" t="s">
        <v>4555</v>
      </c>
      <c r="E1807" s="23" t="s">
        <v>1324</v>
      </c>
      <c r="F1807" s="27" t="str">
        <f>IF(E1807="","",INDEX(DM_HANG_HOA!B:B,MATCH(E1807,DM_HANG_HOA!A:A,0)))</f>
        <v>Kẹp quai 150-240mm2 loại ty, trung thế</v>
      </c>
      <c r="G1807" s="26" t="s">
        <v>5245</v>
      </c>
      <c r="H1807" s="27" t="str">
        <f>IF(G1807="","",INDEX(DM_DOI_TUONG!C:C,MATCH(G1807,DM_DOI_TUONG!B:B,0)))</f>
        <v>Công Ty TNHH Sản Xuất Thương Mại  Điện Sài Gòn TTL</v>
      </c>
      <c r="I1807" s="69" t="str">
        <f>IFERROR(INDEX(DM_NGHIEP_VU!D:D,MATCH(J1807&amp;K1807,DM_NGHIEP_VU!G:G,0)),"")</f>
        <v>Xuất kho - xuất bán ghi nhận doanh thu</v>
      </c>
      <c r="J1807" s="29" t="s">
        <v>4492</v>
      </c>
      <c r="K1807" s="29" t="s">
        <v>4977</v>
      </c>
      <c r="L1807" s="26">
        <v>3</v>
      </c>
      <c r="M1807" s="26" t="s">
        <v>4547</v>
      </c>
      <c r="N1807" s="26">
        <v>296800</v>
      </c>
      <c r="O1807" s="7">
        <f t="shared" si="84"/>
        <v>890400</v>
      </c>
      <c r="P1807" s="52">
        <v>0.1</v>
      </c>
      <c r="Q1807" s="7">
        <f t="shared" si="85"/>
        <v>89040</v>
      </c>
      <c r="R1807" s="7">
        <f t="shared" si="86"/>
        <v>979440</v>
      </c>
      <c r="S1807" s="23" t="s">
        <v>4850</v>
      </c>
      <c r="T1807" s="23"/>
      <c r="U1807" s="23"/>
      <c r="V1807" s="23"/>
      <c r="W1807" s="74"/>
    </row>
    <row r="1808" spans="1:23" x14ac:dyDescent="0.25">
      <c r="A1808" s="81">
        <v>45344</v>
      </c>
      <c r="B1808" s="6" t="s">
        <v>2710</v>
      </c>
      <c r="C1808" s="100" t="s">
        <v>5711</v>
      </c>
      <c r="D1808" s="21" t="s">
        <v>4555</v>
      </c>
      <c r="E1808" s="23" t="s">
        <v>2558</v>
      </c>
      <c r="F1808" s="27" t="str">
        <f>IF(E1808="","",INDEX(DM_HANG_HOA!B:B,MATCH(E1808,DM_HANG_HOA!A:A,0)))</f>
        <v>Giáp buộc đầu sứ đơn composite PTT1373-F, đường kính cáp 31 ÷ 37,5mm (185-240mm2)</v>
      </c>
      <c r="G1808" s="26" t="s">
        <v>5249</v>
      </c>
      <c r="H1808" s="27" t="str">
        <f>IF(G1808="","",INDEX(DM_DOI_TUONG!C:C,MATCH(G1808,DM_DOI_TUONG!B:B,0)))</f>
        <v>Công Ty CP Điện Và Chiếu Sáng Phước Mỹ</v>
      </c>
      <c r="I1808" s="69" t="str">
        <f>IFERROR(INDEX(DM_NGHIEP_VU!D:D,MATCH(J1808&amp;K1808,DM_NGHIEP_VU!G:G,0)),"")</f>
        <v>Xuất kho - xuất bán ghi nhận doanh thu</v>
      </c>
      <c r="J1808" s="29" t="s">
        <v>4492</v>
      </c>
      <c r="K1808" s="29" t="s">
        <v>4977</v>
      </c>
      <c r="L1808" s="26">
        <v>408</v>
      </c>
      <c r="M1808" s="26" t="s">
        <v>4547</v>
      </c>
      <c r="N1808" s="26">
        <v>54200</v>
      </c>
      <c r="O1808" s="7">
        <f t="shared" si="84"/>
        <v>22113600</v>
      </c>
      <c r="P1808" s="52">
        <v>0.08</v>
      </c>
      <c r="Q1808" s="7">
        <f t="shared" si="85"/>
        <v>1769088</v>
      </c>
      <c r="R1808" s="7">
        <f t="shared" si="86"/>
        <v>23882688</v>
      </c>
      <c r="S1808" s="23" t="s">
        <v>4851</v>
      </c>
      <c r="T1808" s="23"/>
      <c r="U1808" s="23"/>
      <c r="V1808" s="23"/>
      <c r="W1808" s="74"/>
    </row>
    <row r="1809" spans="1:23" x14ac:dyDescent="0.25">
      <c r="A1809" s="81">
        <v>45344</v>
      </c>
      <c r="B1809" s="6" t="s">
        <v>2710</v>
      </c>
      <c r="C1809" s="100" t="s">
        <v>5711</v>
      </c>
      <c r="D1809" s="21" t="s">
        <v>4555</v>
      </c>
      <c r="E1809" s="23" t="s">
        <v>2562</v>
      </c>
      <c r="F1809" s="27" t="str">
        <f>IF(E1809="","",INDEX(DM_HANG_HOA!B:B,MATCH(E1809,DM_HANG_HOA!A:A,0)))</f>
        <v>Giáp buộc đầu sứ đôi composite PDLT3140-F, đường kính cáp 31,0 ÷ 37,5mm (185-240mm2)</v>
      </c>
      <c r="G1809" s="26" t="s">
        <v>5249</v>
      </c>
      <c r="H1809" s="27" t="str">
        <f>IF(G1809="","",INDEX(DM_DOI_TUONG!C:C,MATCH(G1809,DM_DOI_TUONG!B:B,0)))</f>
        <v>Công Ty CP Điện Và Chiếu Sáng Phước Mỹ</v>
      </c>
      <c r="I1809" s="69" t="str">
        <f>IFERROR(INDEX(DM_NGHIEP_VU!D:D,MATCH(J1809&amp;K1809,DM_NGHIEP_VU!G:G,0)),"")</f>
        <v>Xuất kho - xuất bán ghi nhận doanh thu</v>
      </c>
      <c r="J1809" s="29" t="s">
        <v>4492</v>
      </c>
      <c r="K1809" s="29" t="s">
        <v>4977</v>
      </c>
      <c r="L1809" s="26">
        <v>612</v>
      </c>
      <c r="M1809" s="26" t="s">
        <v>4547</v>
      </c>
      <c r="N1809" s="26">
        <v>77900</v>
      </c>
      <c r="O1809" s="7">
        <f t="shared" si="84"/>
        <v>47674800</v>
      </c>
      <c r="P1809" s="52">
        <v>0.08</v>
      </c>
      <c r="Q1809" s="7">
        <f t="shared" si="85"/>
        <v>3813984</v>
      </c>
      <c r="R1809" s="7">
        <f t="shared" si="86"/>
        <v>51488784</v>
      </c>
      <c r="S1809" s="23" t="s">
        <v>4851</v>
      </c>
      <c r="T1809" s="23"/>
      <c r="U1809" s="23"/>
      <c r="V1809" s="23"/>
      <c r="W1809" s="74"/>
    </row>
    <row r="1810" spans="1:23" x14ac:dyDescent="0.25">
      <c r="A1810" s="81">
        <v>45344</v>
      </c>
      <c r="B1810" s="6" t="s">
        <v>2710</v>
      </c>
      <c r="C1810" s="100" t="s">
        <v>5711</v>
      </c>
      <c r="D1810" s="21" t="s">
        <v>4555</v>
      </c>
      <c r="E1810" s="23" t="s">
        <v>2574</v>
      </c>
      <c r="F1810" s="27" t="str">
        <f>IF(E1810="","",INDEX(DM_HANG_HOA!B:B,MATCH(E1810,DM_HANG_HOA!A:A,0)))</f>
        <v>Giáp buộc cổ sứ đôi composite PDST3150-F, đường kính cáp 31,0 ÷ 37,5mm (185-240mm2)</v>
      </c>
      <c r="G1810" s="26" t="s">
        <v>5249</v>
      </c>
      <c r="H1810" s="27" t="str">
        <f>IF(G1810="","",INDEX(DM_DOI_TUONG!C:C,MATCH(G1810,DM_DOI_TUONG!B:B,0)))</f>
        <v>Công Ty CP Điện Và Chiếu Sáng Phước Mỹ</v>
      </c>
      <c r="I1810" s="69" t="str">
        <f>IFERROR(INDEX(DM_NGHIEP_VU!D:D,MATCH(J1810&amp;K1810,DM_NGHIEP_VU!G:G,0)),"")</f>
        <v>Xuất kho - xuất bán ghi nhận doanh thu</v>
      </c>
      <c r="J1810" s="29" t="s">
        <v>4492</v>
      </c>
      <c r="K1810" s="29" t="s">
        <v>4977</v>
      </c>
      <c r="L1810" s="26">
        <v>18</v>
      </c>
      <c r="M1810" s="26" t="s">
        <v>4547</v>
      </c>
      <c r="N1810" s="26">
        <v>110100</v>
      </c>
      <c r="O1810" s="7">
        <f t="shared" si="84"/>
        <v>1981800</v>
      </c>
      <c r="P1810" s="52">
        <v>0.08</v>
      </c>
      <c r="Q1810" s="7">
        <f t="shared" si="85"/>
        <v>158544</v>
      </c>
      <c r="R1810" s="7">
        <f t="shared" si="86"/>
        <v>2140344</v>
      </c>
      <c r="S1810" s="23" t="s">
        <v>4851</v>
      </c>
      <c r="T1810" s="23"/>
      <c r="U1810" s="23"/>
      <c r="V1810" s="23"/>
      <c r="W1810" s="74"/>
    </row>
    <row r="1811" spans="1:23" x14ac:dyDescent="0.25">
      <c r="A1811" s="81">
        <v>45323</v>
      </c>
      <c r="B1811" s="6" t="s">
        <v>2710</v>
      </c>
      <c r="C1811" s="100" t="s">
        <v>5712</v>
      </c>
      <c r="D1811" s="21" t="s">
        <v>4555</v>
      </c>
      <c r="E1811" s="23" t="s">
        <v>2562</v>
      </c>
      <c r="F1811" s="27" t="str">
        <f>IF(E1811="","",INDEX(DM_HANG_HOA!B:B,MATCH(E1811,DM_HANG_HOA!A:A,0)))</f>
        <v>Giáp buộc đầu sứ đôi composite PDLT3140-F, đường kính cáp 31,0 ÷ 37,5mm (185-240mm2)</v>
      </c>
      <c r="G1811" s="26" t="s">
        <v>5269</v>
      </c>
      <c r="H1811" s="27" t="str">
        <f>IF(G1811="","",INDEX(DM_DOI_TUONG!C:C,MATCH(G1811,DM_DOI_TUONG!B:B,0)))</f>
        <v>CÔNG TY TNHH THIẾT BỊ ĐIỆN QUỐC HƯNG</v>
      </c>
      <c r="I1811" s="69" t="str">
        <f>IFERROR(INDEX(DM_NGHIEP_VU!D:D,MATCH(J1811&amp;K1811,DM_NGHIEP_VU!G:G,0)),"")</f>
        <v>Xuất kho - xuất bán ghi nhận doanh thu</v>
      </c>
      <c r="J1811" s="29" t="s">
        <v>4492</v>
      </c>
      <c r="K1811" s="29" t="s">
        <v>4977</v>
      </c>
      <c r="L1811" s="26">
        <v>1</v>
      </c>
      <c r="M1811" s="26" t="s">
        <v>4547</v>
      </c>
      <c r="N1811" s="26">
        <v>76500</v>
      </c>
      <c r="O1811" s="7">
        <f t="shared" si="84"/>
        <v>76500</v>
      </c>
      <c r="P1811" s="52">
        <v>0.08</v>
      </c>
      <c r="Q1811" s="7">
        <f t="shared" si="85"/>
        <v>6120</v>
      </c>
      <c r="R1811" s="7">
        <f t="shared" si="86"/>
        <v>82620</v>
      </c>
      <c r="S1811" s="23" t="s">
        <v>4852</v>
      </c>
      <c r="T1811" s="23"/>
      <c r="U1811" s="23"/>
      <c r="V1811" s="23"/>
      <c r="W1811" s="74"/>
    </row>
    <row r="1812" spans="1:23" x14ac:dyDescent="0.25">
      <c r="A1812" s="81">
        <v>45344</v>
      </c>
      <c r="B1812" s="6" t="s">
        <v>2710</v>
      </c>
      <c r="C1812" s="100" t="s">
        <v>5712</v>
      </c>
      <c r="D1812" s="21" t="s">
        <v>4555</v>
      </c>
      <c r="E1812" s="23" t="s">
        <v>10</v>
      </c>
      <c r="F1812" s="27" t="str">
        <f>IF(E1812="","",INDEX(DM_HANG_HOA!B:B,MATCH(E1812,DM_HANG_HOA!A:A,0)))</f>
        <v>Fuselink 15K - Tuấn Ân</v>
      </c>
      <c r="G1812" s="26" t="s">
        <v>5269</v>
      </c>
      <c r="H1812" s="27" t="str">
        <f>IF(G1812="","",INDEX(DM_DOI_TUONG!C:C,MATCH(G1812,DM_DOI_TUONG!B:B,0)))</f>
        <v>CÔNG TY TNHH THIẾT BỊ ĐIỆN QUỐC HƯNG</v>
      </c>
      <c r="I1812" s="69" t="str">
        <f>IFERROR(INDEX(DM_NGHIEP_VU!D:D,MATCH(J1812&amp;K1812,DM_NGHIEP_VU!G:G,0)),"")</f>
        <v>Xuất kho - xuất bán ghi nhận doanh thu</v>
      </c>
      <c r="J1812" s="29" t="s">
        <v>4492</v>
      </c>
      <c r="K1812" s="29" t="s">
        <v>4977</v>
      </c>
      <c r="L1812" s="26">
        <v>6</v>
      </c>
      <c r="M1812" s="26" t="s">
        <v>4547</v>
      </c>
      <c r="N1812" s="26">
        <v>33300</v>
      </c>
      <c r="O1812" s="7">
        <f t="shared" si="84"/>
        <v>199800</v>
      </c>
      <c r="P1812" s="52">
        <v>0.08</v>
      </c>
      <c r="Q1812" s="7">
        <f t="shared" si="85"/>
        <v>15984</v>
      </c>
      <c r="R1812" s="7">
        <f t="shared" si="86"/>
        <v>215784</v>
      </c>
      <c r="S1812" s="23" t="s">
        <v>4852</v>
      </c>
      <c r="T1812" s="23"/>
      <c r="U1812" s="23"/>
      <c r="V1812" s="23"/>
      <c r="W1812" s="74"/>
    </row>
    <row r="1813" spans="1:23" x14ac:dyDescent="0.25">
      <c r="A1813" s="81">
        <v>45344</v>
      </c>
      <c r="B1813" s="6" t="s">
        <v>2710</v>
      </c>
      <c r="C1813" s="100" t="s">
        <v>5712</v>
      </c>
      <c r="D1813" s="21" t="s">
        <v>4555</v>
      </c>
      <c r="E1813" s="23" t="s">
        <v>76</v>
      </c>
      <c r="F1813" s="27" t="str">
        <f>IF(E1813="","",INDEX(DM_HANG_HOA!B:B,MATCH(E1813,DM_HANG_HOA!A:A,0)))</f>
        <v>LBFCO 100A - 27KV-150KV BIL - Polymer (không bass)</v>
      </c>
      <c r="G1813" s="26" t="s">
        <v>5269</v>
      </c>
      <c r="H1813" s="27" t="str">
        <f>IF(G1813="","",INDEX(DM_DOI_TUONG!C:C,MATCH(G1813,DM_DOI_TUONG!B:B,0)))</f>
        <v>CÔNG TY TNHH THIẾT BỊ ĐIỆN QUỐC HƯNG</v>
      </c>
      <c r="I1813" s="69" t="str">
        <f>IFERROR(INDEX(DM_NGHIEP_VU!D:D,MATCH(J1813&amp;K1813,DM_NGHIEP_VU!G:G,0)),"")</f>
        <v>Xuất kho - xuất bán ghi nhận doanh thu</v>
      </c>
      <c r="J1813" s="29" t="s">
        <v>4492</v>
      </c>
      <c r="K1813" s="29" t="s">
        <v>4977</v>
      </c>
      <c r="L1813" s="26">
        <v>6</v>
      </c>
      <c r="M1813" s="26" t="s">
        <v>4547</v>
      </c>
      <c r="N1813" s="26">
        <v>1780200</v>
      </c>
      <c r="O1813" s="7">
        <f t="shared" si="84"/>
        <v>10681200</v>
      </c>
      <c r="P1813" s="52">
        <v>0.08</v>
      </c>
      <c r="Q1813" s="7">
        <f t="shared" si="85"/>
        <v>854496</v>
      </c>
      <c r="R1813" s="7">
        <f t="shared" si="86"/>
        <v>11535696</v>
      </c>
      <c r="S1813" s="23" t="s">
        <v>4852</v>
      </c>
      <c r="T1813" s="23"/>
      <c r="U1813" s="23"/>
      <c r="V1813" s="23"/>
      <c r="W1813" s="74"/>
    </row>
    <row r="1814" spans="1:23" x14ac:dyDescent="0.25">
      <c r="A1814" s="81">
        <v>45344</v>
      </c>
      <c r="B1814" s="6" t="s">
        <v>2710</v>
      </c>
      <c r="C1814" s="100" t="s">
        <v>5712</v>
      </c>
      <c r="D1814" s="21" t="s">
        <v>4555</v>
      </c>
      <c r="E1814" s="23" t="s">
        <v>97</v>
      </c>
      <c r="F1814" s="27" t="str">
        <f>IF(E1814="","",INDEX(DM_HANG_HOA!B:B,MATCH(E1814,DM_HANG_HOA!A:A,0)))</f>
        <v>LA 21KV - MCOV  17.0 - 10KA</v>
      </c>
      <c r="G1814" s="26" t="s">
        <v>5269</v>
      </c>
      <c r="H1814" s="27" t="str">
        <f>IF(G1814="","",INDEX(DM_DOI_TUONG!C:C,MATCH(G1814,DM_DOI_TUONG!B:B,0)))</f>
        <v>CÔNG TY TNHH THIẾT BỊ ĐIỆN QUỐC HƯNG</v>
      </c>
      <c r="I1814" s="69" t="str">
        <f>IFERROR(INDEX(DM_NGHIEP_VU!D:D,MATCH(J1814&amp;K1814,DM_NGHIEP_VU!G:G,0)),"")</f>
        <v>Xuất kho - xuất bán ghi nhận doanh thu</v>
      </c>
      <c r="J1814" s="29" t="s">
        <v>4492</v>
      </c>
      <c r="K1814" s="29" t="s">
        <v>4977</v>
      </c>
      <c r="L1814" s="26">
        <v>12</v>
      </c>
      <c r="M1814" s="26" t="s">
        <v>4547</v>
      </c>
      <c r="N1814" s="26">
        <v>1190800</v>
      </c>
      <c r="O1814" s="7">
        <f t="shared" si="84"/>
        <v>14289600</v>
      </c>
      <c r="P1814" s="52">
        <v>0.08</v>
      </c>
      <c r="Q1814" s="7">
        <f t="shared" si="85"/>
        <v>1143168</v>
      </c>
      <c r="R1814" s="7">
        <f t="shared" si="86"/>
        <v>15432768</v>
      </c>
      <c r="S1814" s="23" t="s">
        <v>4852</v>
      </c>
      <c r="T1814" s="23"/>
      <c r="U1814" s="23"/>
      <c r="V1814" s="23"/>
      <c r="W1814" s="74"/>
    </row>
    <row r="1815" spans="1:23" x14ac:dyDescent="0.25">
      <c r="A1815" s="81">
        <v>45344</v>
      </c>
      <c r="B1815" s="6" t="s">
        <v>2710</v>
      </c>
      <c r="C1815" s="100" t="s">
        <v>5713</v>
      </c>
      <c r="D1815" s="21" t="s">
        <v>4555</v>
      </c>
      <c r="E1815" s="23" t="s">
        <v>1149</v>
      </c>
      <c r="F1815" s="27" t="str">
        <f>IF(E1815="","",INDEX(DM_HANG_HOA!B:B,MATCH(E1815,DM_HANG_HOA!A:A,0)))</f>
        <v>Cosse ép Cu-Al  70mm2-2N-TA dài 117mm chiều dài ép dây 38mm</v>
      </c>
      <c r="G1815" s="26" t="s">
        <v>5269</v>
      </c>
      <c r="H1815" s="27" t="str">
        <f>IF(G1815="","",INDEX(DM_DOI_TUONG!C:C,MATCH(G1815,DM_DOI_TUONG!B:B,0)))</f>
        <v>CÔNG TY TNHH THIẾT BỊ ĐIỆN QUỐC HƯNG</v>
      </c>
      <c r="I1815" s="69" t="str">
        <f>IFERROR(INDEX(DM_NGHIEP_VU!D:D,MATCH(J1815&amp;K1815,DM_NGHIEP_VU!G:G,0)),"")</f>
        <v>Xuất kho - xuất bán ghi nhận doanh thu</v>
      </c>
      <c r="J1815" s="29" t="s">
        <v>4492</v>
      </c>
      <c r="K1815" s="29" t="s">
        <v>4977</v>
      </c>
      <c r="L1815" s="26">
        <v>30</v>
      </c>
      <c r="M1815" s="26" t="s">
        <v>4547</v>
      </c>
      <c r="N1815" s="26">
        <v>43600</v>
      </c>
      <c r="O1815" s="7">
        <f t="shared" si="84"/>
        <v>1308000</v>
      </c>
      <c r="P1815" s="52">
        <v>0.1</v>
      </c>
      <c r="Q1815" s="7">
        <f t="shared" si="85"/>
        <v>130800</v>
      </c>
      <c r="R1815" s="7">
        <f t="shared" si="86"/>
        <v>1438800</v>
      </c>
      <c r="S1815" s="23" t="s">
        <v>4853</v>
      </c>
      <c r="T1815" s="23"/>
      <c r="U1815" s="23"/>
      <c r="V1815" s="23"/>
      <c r="W1815" s="74"/>
    </row>
    <row r="1816" spans="1:23" x14ac:dyDescent="0.25">
      <c r="A1816" s="81">
        <v>45344</v>
      </c>
      <c r="B1816" s="6" t="s">
        <v>2710</v>
      </c>
      <c r="C1816" s="100" t="s">
        <v>5713</v>
      </c>
      <c r="D1816" s="21" t="s">
        <v>4555</v>
      </c>
      <c r="E1816" s="23" t="s">
        <v>2524</v>
      </c>
      <c r="F1816" s="27" t="str">
        <f>IF(E1816="","",INDEX(DM_HANG_HOA!B:B,MATCH(E1816,DM_HANG_HOA!A:A,0)))</f>
        <v>Giáp níu dây bọc ACD1880-BP, dài 1200mm, 18,5 ÷ 21,6mm (70-95mm2)</v>
      </c>
      <c r="G1816" s="26" t="s">
        <v>5269</v>
      </c>
      <c r="H1816" s="27" t="str">
        <f>IF(G1816="","",INDEX(DM_DOI_TUONG!C:C,MATCH(G1816,DM_DOI_TUONG!B:B,0)))</f>
        <v>CÔNG TY TNHH THIẾT BỊ ĐIỆN QUỐC HƯNG</v>
      </c>
      <c r="I1816" s="69" t="str">
        <f>IFERROR(INDEX(DM_NGHIEP_VU!D:D,MATCH(J1816&amp;K1816,DM_NGHIEP_VU!G:G,0)),"")</f>
        <v>Xuất kho - xuất bán ghi nhận doanh thu</v>
      </c>
      <c r="J1816" s="29" t="s">
        <v>4492</v>
      </c>
      <c r="K1816" s="29" t="s">
        <v>4977</v>
      </c>
      <c r="L1816" s="26">
        <v>46</v>
      </c>
      <c r="M1816" s="26" t="s">
        <v>4547</v>
      </c>
      <c r="N1816" s="26">
        <v>209900</v>
      </c>
      <c r="O1816" s="7">
        <f t="shared" si="84"/>
        <v>9655400</v>
      </c>
      <c r="P1816" s="52">
        <v>0.1</v>
      </c>
      <c r="Q1816" s="7">
        <f t="shared" si="85"/>
        <v>965540</v>
      </c>
      <c r="R1816" s="7">
        <f t="shared" si="86"/>
        <v>10620940</v>
      </c>
      <c r="S1816" s="23" t="s">
        <v>4853</v>
      </c>
      <c r="T1816" s="23"/>
      <c r="U1816" s="23"/>
      <c r="V1816" s="23"/>
      <c r="W1816" s="74"/>
    </row>
    <row r="1817" spans="1:23" x14ac:dyDescent="0.25">
      <c r="A1817" s="81">
        <v>45344</v>
      </c>
      <c r="B1817" s="6" t="s">
        <v>2710</v>
      </c>
      <c r="C1817" s="100" t="s">
        <v>5713</v>
      </c>
      <c r="D1817" s="21" t="s">
        <v>4555</v>
      </c>
      <c r="E1817" s="23" t="s">
        <v>2525</v>
      </c>
      <c r="F1817" s="27" t="str">
        <f>IF(E1817="","",INDEX(DM_HANG_HOA!B:B,MATCH(E1817,DM_HANG_HOA!A:A,0)))</f>
        <v>Giáp níu dây bọc ACD2130-BP, dài 1300mm, 21,3 ÷ 24,1mm (120-150mm2)</v>
      </c>
      <c r="G1817" s="26" t="s">
        <v>5269</v>
      </c>
      <c r="H1817" s="27" t="str">
        <f>IF(G1817="","",INDEX(DM_DOI_TUONG!C:C,MATCH(G1817,DM_DOI_TUONG!B:B,0)))</f>
        <v>CÔNG TY TNHH THIẾT BỊ ĐIỆN QUỐC HƯNG</v>
      </c>
      <c r="I1817" s="69" t="str">
        <f>IFERROR(INDEX(DM_NGHIEP_VU!D:D,MATCH(J1817&amp;K1817,DM_NGHIEP_VU!G:G,0)),"")</f>
        <v>Xuất kho - xuất bán ghi nhận doanh thu</v>
      </c>
      <c r="J1817" s="29" t="s">
        <v>4492</v>
      </c>
      <c r="K1817" s="29" t="s">
        <v>4977</v>
      </c>
      <c r="L1817" s="26">
        <v>30</v>
      </c>
      <c r="M1817" s="26" t="s">
        <v>4547</v>
      </c>
      <c r="N1817" s="26">
        <v>309700</v>
      </c>
      <c r="O1817" s="7">
        <f t="shared" si="84"/>
        <v>9291000</v>
      </c>
      <c r="P1817" s="52">
        <v>0.1</v>
      </c>
      <c r="Q1817" s="7">
        <f t="shared" si="85"/>
        <v>929100</v>
      </c>
      <c r="R1817" s="7">
        <f t="shared" si="86"/>
        <v>10220100</v>
      </c>
      <c r="S1817" s="23" t="s">
        <v>4853</v>
      </c>
      <c r="T1817" s="23"/>
      <c r="U1817" s="23"/>
      <c r="V1817" s="23"/>
      <c r="W1817" s="74"/>
    </row>
    <row r="1818" spans="1:23" x14ac:dyDescent="0.25">
      <c r="A1818" s="81">
        <v>45344</v>
      </c>
      <c r="B1818" s="6" t="s">
        <v>2710</v>
      </c>
      <c r="C1818" s="100" t="s">
        <v>5713</v>
      </c>
      <c r="D1818" s="21" t="s">
        <v>4555</v>
      </c>
      <c r="E1818" s="23" t="s">
        <v>2518</v>
      </c>
      <c r="F1818" s="27" t="str">
        <f>IF(E1818="","",INDEX(DM_HANG_HOA!B:B,MATCH(E1818,DM_HANG_HOA!A:A,0)))</f>
        <v>Giáp níu dây trần ADG1350, dài 905mm, 13,32 ÷ 13,73mm (95mm2)</v>
      </c>
      <c r="G1818" s="26" t="s">
        <v>5269</v>
      </c>
      <c r="H1818" s="27" t="str">
        <f>IF(G1818="","",INDEX(DM_DOI_TUONG!C:C,MATCH(G1818,DM_DOI_TUONG!B:B,0)))</f>
        <v>CÔNG TY TNHH THIẾT BỊ ĐIỆN QUỐC HƯNG</v>
      </c>
      <c r="I1818" s="69" t="str">
        <f>IFERROR(INDEX(DM_NGHIEP_VU!D:D,MATCH(J1818&amp;K1818,DM_NGHIEP_VU!G:G,0)),"")</f>
        <v>Xuất kho - xuất bán ghi nhận doanh thu</v>
      </c>
      <c r="J1818" s="29" t="s">
        <v>4492</v>
      </c>
      <c r="K1818" s="29" t="s">
        <v>4977</v>
      </c>
      <c r="L1818" s="26">
        <v>1</v>
      </c>
      <c r="M1818" s="26" t="s">
        <v>4547</v>
      </c>
      <c r="N1818" s="26">
        <v>78700</v>
      </c>
      <c r="O1818" s="7">
        <f t="shared" si="84"/>
        <v>78700</v>
      </c>
      <c r="P1818" s="52">
        <v>0.1</v>
      </c>
      <c r="Q1818" s="7">
        <f t="shared" si="85"/>
        <v>7870</v>
      </c>
      <c r="R1818" s="7">
        <f t="shared" si="86"/>
        <v>86570</v>
      </c>
      <c r="S1818" s="23" t="s">
        <v>4853</v>
      </c>
      <c r="T1818" s="23"/>
      <c r="U1818" s="23"/>
      <c r="V1818" s="23"/>
      <c r="W1818" s="74"/>
    </row>
    <row r="1819" spans="1:23" x14ac:dyDescent="0.25">
      <c r="A1819" s="81">
        <v>45345</v>
      </c>
      <c r="B1819" s="6" t="s">
        <v>2710</v>
      </c>
      <c r="C1819" s="100" t="s">
        <v>5714</v>
      </c>
      <c r="D1819" s="21" t="s">
        <v>4555</v>
      </c>
      <c r="E1819" s="23" t="s">
        <v>3878</v>
      </c>
      <c r="F1819" s="27" t="str">
        <f>IF(E1819="","",INDEX(DM_HANG_HOA!B:B,MATCH(E1819,DM_HANG_HOA!A:A,0)))</f>
        <v>Đà Composite 75x75 - 2.4m</v>
      </c>
      <c r="G1819" s="26" t="s">
        <v>5281</v>
      </c>
      <c r="H1819" s="27" t="str">
        <f>IF(G1819="","",INDEX(DM_DOI_TUONG!C:C,MATCH(G1819,DM_DOI_TUONG!B:B,0)))</f>
        <v>Điện Lực Bến Tre</v>
      </c>
      <c r="I1819" s="69" t="str">
        <f>IFERROR(INDEX(DM_NGHIEP_VU!D:D,MATCH(J1819&amp;K1819,DM_NGHIEP_VU!G:G,0)),"")</f>
        <v>Xuất kho - xuất bán ghi nhận doanh thu</v>
      </c>
      <c r="J1819" s="29" t="s">
        <v>4492</v>
      </c>
      <c r="K1819" s="29" t="s">
        <v>4977</v>
      </c>
      <c r="L1819" s="26">
        <v>150</v>
      </c>
      <c r="M1819" s="26" t="s">
        <v>4547</v>
      </c>
      <c r="N1819" s="26">
        <v>1252000</v>
      </c>
      <c r="O1819" s="7">
        <f t="shared" si="84"/>
        <v>187800000</v>
      </c>
      <c r="P1819" s="52">
        <v>0.08</v>
      </c>
      <c r="Q1819" s="7">
        <f t="shared" si="85"/>
        <v>15024000</v>
      </c>
      <c r="R1819" s="7">
        <f t="shared" si="86"/>
        <v>202824000</v>
      </c>
      <c r="S1819" s="23" t="s">
        <v>4854</v>
      </c>
      <c r="T1819" s="23"/>
      <c r="U1819" s="23"/>
      <c r="V1819" s="23"/>
      <c r="W1819" s="74"/>
    </row>
    <row r="1820" spans="1:23" x14ac:dyDescent="0.25">
      <c r="A1820" s="81">
        <v>45345</v>
      </c>
      <c r="B1820" s="6" t="s">
        <v>2710</v>
      </c>
      <c r="C1820" s="100" t="s">
        <v>5714</v>
      </c>
      <c r="D1820" s="21" t="s">
        <v>4555</v>
      </c>
      <c r="E1820" s="23" t="s">
        <v>3872</v>
      </c>
      <c r="F1820" s="27" t="str">
        <f>IF(E1820="","",INDEX(DM_HANG_HOA!B:B,MATCH(E1820,DM_HANG_HOA!A:A,0)))</f>
        <v>Miếng lót đà</v>
      </c>
      <c r="G1820" s="26" t="s">
        <v>5281</v>
      </c>
      <c r="H1820" s="27" t="str">
        <f>IF(G1820="","",INDEX(DM_DOI_TUONG!C:C,MATCH(G1820,DM_DOI_TUONG!B:B,0)))</f>
        <v>Điện Lực Bến Tre</v>
      </c>
      <c r="I1820" s="69" t="str">
        <f>IFERROR(INDEX(DM_NGHIEP_VU!D:D,MATCH(J1820&amp;K1820,DM_NGHIEP_VU!G:G,0)),"")</f>
        <v>Xuất kho - xuất bán ghi nhận doanh thu</v>
      </c>
      <c r="J1820" s="29" t="s">
        <v>4492</v>
      </c>
      <c r="K1820" s="29" t="s">
        <v>4977</v>
      </c>
      <c r="L1820" s="26">
        <v>300</v>
      </c>
      <c r="M1820" s="26" t="s">
        <v>4547</v>
      </c>
      <c r="N1820" s="26">
        <v>0</v>
      </c>
      <c r="O1820" s="7">
        <f t="shared" si="84"/>
        <v>0</v>
      </c>
      <c r="P1820" s="52">
        <v>0.08</v>
      </c>
      <c r="Q1820" s="7">
        <f t="shared" si="85"/>
        <v>0</v>
      </c>
      <c r="R1820" s="7">
        <f t="shared" si="86"/>
        <v>0</v>
      </c>
      <c r="S1820" s="23" t="s">
        <v>4854</v>
      </c>
      <c r="T1820" s="23"/>
      <c r="U1820" s="23"/>
      <c r="V1820" s="23"/>
      <c r="W1820" s="74"/>
    </row>
    <row r="1821" spans="1:23" x14ac:dyDescent="0.25">
      <c r="A1821" s="81">
        <v>45345</v>
      </c>
      <c r="B1821" s="6" t="s">
        <v>2710</v>
      </c>
      <c r="C1821" s="100" t="s">
        <v>5714</v>
      </c>
      <c r="D1821" s="21" t="s">
        <v>4555</v>
      </c>
      <c r="E1821" s="23" t="s">
        <v>3880</v>
      </c>
      <c r="F1821" s="27" t="str">
        <f>IF(E1821="","",INDEX(DM_HANG_HOA!B:B,MATCH(E1821,DM_HANG_HOA!A:A,0)))</f>
        <v>Thanh chống composite 60x10x920mm</v>
      </c>
      <c r="G1821" s="26" t="s">
        <v>5281</v>
      </c>
      <c r="H1821" s="27" t="str">
        <f>IF(G1821="","",INDEX(DM_DOI_TUONG!C:C,MATCH(G1821,DM_DOI_TUONG!B:B,0)))</f>
        <v>Điện Lực Bến Tre</v>
      </c>
      <c r="I1821" s="69" t="str">
        <f>IFERROR(INDEX(DM_NGHIEP_VU!D:D,MATCH(J1821&amp;K1821,DM_NGHIEP_VU!G:G,0)),"")</f>
        <v>Xuất kho - xuất bán ghi nhận doanh thu</v>
      </c>
      <c r="J1821" s="29" t="s">
        <v>4492</v>
      </c>
      <c r="K1821" s="29" t="s">
        <v>4977</v>
      </c>
      <c r="L1821" s="26">
        <v>300</v>
      </c>
      <c r="M1821" s="26" t="s">
        <v>4547</v>
      </c>
      <c r="N1821" s="26">
        <v>133000</v>
      </c>
      <c r="O1821" s="7">
        <f t="shared" si="84"/>
        <v>39900000</v>
      </c>
      <c r="P1821" s="52">
        <v>0.08</v>
      </c>
      <c r="Q1821" s="7">
        <f t="shared" si="85"/>
        <v>3192000</v>
      </c>
      <c r="R1821" s="7">
        <f t="shared" si="86"/>
        <v>43092000</v>
      </c>
      <c r="S1821" s="23" t="s">
        <v>4854</v>
      </c>
      <c r="T1821" s="23"/>
      <c r="U1821" s="23"/>
      <c r="V1821" s="23"/>
      <c r="W1821" s="74"/>
    </row>
    <row r="1822" spans="1:23" x14ac:dyDescent="0.25">
      <c r="A1822" s="81">
        <v>45345</v>
      </c>
      <c r="B1822" s="6" t="s">
        <v>2710</v>
      </c>
      <c r="C1822" s="100" t="s">
        <v>5714</v>
      </c>
      <c r="D1822" s="21" t="s">
        <v>4555</v>
      </c>
      <c r="E1822" s="23" t="s">
        <v>3357</v>
      </c>
      <c r="F1822" s="27" t="str">
        <f>IF(E1822="","",INDEX(DM_HANG_HOA!B:B,MATCH(E1822,DM_HANG_HOA!A:A,0)))</f>
        <v>Đà Composite 75x75 - 0.8m</v>
      </c>
      <c r="G1822" s="26" t="s">
        <v>5281</v>
      </c>
      <c r="H1822" s="27" t="str">
        <f>IF(G1822="","",INDEX(DM_DOI_TUONG!C:C,MATCH(G1822,DM_DOI_TUONG!B:B,0)))</f>
        <v>Điện Lực Bến Tre</v>
      </c>
      <c r="I1822" s="69" t="str">
        <f>IFERROR(INDEX(DM_NGHIEP_VU!D:D,MATCH(J1822&amp;K1822,DM_NGHIEP_VU!G:G,0)),"")</f>
        <v>Xuất kho - xuất bán ghi nhận doanh thu</v>
      </c>
      <c r="J1822" s="29" t="s">
        <v>4492</v>
      </c>
      <c r="K1822" s="29" t="s">
        <v>4977</v>
      </c>
      <c r="L1822" s="26">
        <v>300</v>
      </c>
      <c r="M1822" s="26" t="s">
        <v>4547</v>
      </c>
      <c r="N1822" s="26">
        <v>490000</v>
      </c>
      <c r="O1822" s="7">
        <f t="shared" si="84"/>
        <v>147000000</v>
      </c>
      <c r="P1822" s="52">
        <v>0.08</v>
      </c>
      <c r="Q1822" s="7">
        <f t="shared" si="85"/>
        <v>11760000</v>
      </c>
      <c r="R1822" s="7">
        <f t="shared" si="86"/>
        <v>158760000</v>
      </c>
      <c r="S1822" s="23" t="s">
        <v>4854</v>
      </c>
      <c r="T1822" s="23"/>
      <c r="U1822" s="23"/>
      <c r="V1822" s="23"/>
      <c r="W1822" s="74"/>
    </row>
    <row r="1823" spans="1:23" x14ac:dyDescent="0.25">
      <c r="A1823" s="81">
        <v>45345</v>
      </c>
      <c r="B1823" s="6" t="s">
        <v>2710</v>
      </c>
      <c r="C1823" s="100" t="s">
        <v>5714</v>
      </c>
      <c r="D1823" s="21" t="s">
        <v>4555</v>
      </c>
      <c r="E1823" s="23" t="s">
        <v>3872</v>
      </c>
      <c r="F1823" s="27" t="str">
        <f>IF(E1823="","",INDEX(DM_HANG_HOA!B:B,MATCH(E1823,DM_HANG_HOA!A:A,0)))</f>
        <v>Miếng lót đà</v>
      </c>
      <c r="G1823" s="26" t="s">
        <v>5281</v>
      </c>
      <c r="H1823" s="27" t="str">
        <f>IF(G1823="","",INDEX(DM_DOI_TUONG!C:C,MATCH(G1823,DM_DOI_TUONG!B:B,0)))</f>
        <v>Điện Lực Bến Tre</v>
      </c>
      <c r="I1823" s="69" t="str">
        <f>IFERROR(INDEX(DM_NGHIEP_VU!D:D,MATCH(J1823&amp;K1823,DM_NGHIEP_VU!G:G,0)),"")</f>
        <v>Xuất kho - xuất bán ghi nhận doanh thu</v>
      </c>
      <c r="J1823" s="29" t="s">
        <v>4492</v>
      </c>
      <c r="K1823" s="29" t="s">
        <v>4977</v>
      </c>
      <c r="L1823" s="26">
        <v>600</v>
      </c>
      <c r="M1823" s="26" t="s">
        <v>4547</v>
      </c>
      <c r="N1823" s="26">
        <v>0</v>
      </c>
      <c r="O1823" s="7">
        <f t="shared" si="84"/>
        <v>0</v>
      </c>
      <c r="P1823" s="52">
        <v>0.08</v>
      </c>
      <c r="Q1823" s="7">
        <f t="shared" si="85"/>
        <v>0</v>
      </c>
      <c r="R1823" s="7">
        <f t="shared" si="86"/>
        <v>0</v>
      </c>
      <c r="S1823" s="23" t="s">
        <v>4854</v>
      </c>
      <c r="T1823" s="23"/>
      <c r="U1823" s="23"/>
      <c r="V1823" s="23"/>
      <c r="W1823" s="74"/>
    </row>
    <row r="1824" spans="1:23" x14ac:dyDescent="0.25">
      <c r="A1824" s="81">
        <v>45345</v>
      </c>
      <c r="B1824" s="6" t="s">
        <v>2710</v>
      </c>
      <c r="C1824" s="100" t="s">
        <v>5714</v>
      </c>
      <c r="D1824" s="21" t="s">
        <v>4555</v>
      </c>
      <c r="E1824" s="23" t="s">
        <v>3870</v>
      </c>
      <c r="F1824" s="27" t="str">
        <f>IF(E1824="","",INDEX(DM_HANG_HOA!B:B,MATCH(E1824,DM_HANG_HOA!A:A,0)))</f>
        <v>Thanh chống composite 60x10x810mm</v>
      </c>
      <c r="G1824" s="26" t="s">
        <v>5281</v>
      </c>
      <c r="H1824" s="27" t="str">
        <f>IF(G1824="","",INDEX(DM_DOI_TUONG!C:C,MATCH(G1824,DM_DOI_TUONG!B:B,0)))</f>
        <v>Điện Lực Bến Tre</v>
      </c>
      <c r="I1824" s="69" t="str">
        <f>IFERROR(INDEX(DM_NGHIEP_VU!D:D,MATCH(J1824&amp;K1824,DM_NGHIEP_VU!G:G,0)),"")</f>
        <v>Xuất kho - xuất bán ghi nhận doanh thu</v>
      </c>
      <c r="J1824" s="29" t="s">
        <v>4492</v>
      </c>
      <c r="K1824" s="29" t="s">
        <v>4977</v>
      </c>
      <c r="L1824" s="26">
        <v>300</v>
      </c>
      <c r="M1824" s="26" t="s">
        <v>4547</v>
      </c>
      <c r="N1824" s="26">
        <v>117000</v>
      </c>
      <c r="O1824" s="7">
        <f t="shared" si="84"/>
        <v>35100000</v>
      </c>
      <c r="P1824" s="52">
        <v>0.08</v>
      </c>
      <c r="Q1824" s="7">
        <f t="shared" si="85"/>
        <v>2808000</v>
      </c>
      <c r="R1824" s="7">
        <f t="shared" si="86"/>
        <v>37908000</v>
      </c>
      <c r="S1824" s="23" t="s">
        <v>4854</v>
      </c>
      <c r="T1824" s="23"/>
      <c r="U1824" s="23"/>
      <c r="V1824" s="23"/>
      <c r="W1824" s="74"/>
    </row>
    <row r="1825" spans="1:23" x14ac:dyDescent="0.25">
      <c r="A1825" s="81">
        <v>45345</v>
      </c>
      <c r="B1825" s="6" t="s">
        <v>2710</v>
      </c>
      <c r="C1825" s="100" t="s">
        <v>5715</v>
      </c>
      <c r="D1825" s="21" t="s">
        <v>4555</v>
      </c>
      <c r="E1825" s="23" t="s">
        <v>76</v>
      </c>
      <c r="F1825" s="27" t="str">
        <f>IF(E1825="","",INDEX(DM_HANG_HOA!B:B,MATCH(E1825,DM_HANG_HOA!A:A,0)))</f>
        <v>LBFCO 100A - 27KV-150KV BIL - Polymer (không bass)</v>
      </c>
      <c r="G1825" s="26" t="s">
        <v>5281</v>
      </c>
      <c r="H1825" s="27" t="str">
        <f>IF(G1825="","",INDEX(DM_DOI_TUONG!C:C,MATCH(G1825,DM_DOI_TUONG!B:B,0)))</f>
        <v>Điện Lực Bến Tre</v>
      </c>
      <c r="I1825" s="69" t="str">
        <f>IFERROR(INDEX(DM_NGHIEP_VU!D:D,MATCH(J1825&amp;K1825,DM_NGHIEP_VU!G:G,0)),"")</f>
        <v>Xuất kho - xuất bán ghi nhận doanh thu</v>
      </c>
      <c r="J1825" s="29" t="s">
        <v>4492</v>
      </c>
      <c r="K1825" s="29" t="s">
        <v>4977</v>
      </c>
      <c r="L1825" s="26">
        <v>21</v>
      </c>
      <c r="M1825" s="26" t="s">
        <v>4547</v>
      </c>
      <c r="N1825" s="26">
        <v>2469900</v>
      </c>
      <c r="O1825" s="7">
        <f t="shared" si="84"/>
        <v>51867900</v>
      </c>
      <c r="P1825" s="52">
        <v>0.08</v>
      </c>
      <c r="Q1825" s="7">
        <f t="shared" si="85"/>
        <v>4149432</v>
      </c>
      <c r="R1825" s="7">
        <f t="shared" si="86"/>
        <v>56017332</v>
      </c>
      <c r="S1825" s="23" t="s">
        <v>4855</v>
      </c>
      <c r="T1825" s="23"/>
      <c r="U1825" s="23"/>
      <c r="V1825" s="23"/>
      <c r="W1825" s="74"/>
    </row>
    <row r="1826" spans="1:23" x14ac:dyDescent="0.25">
      <c r="A1826" s="81">
        <v>45345</v>
      </c>
      <c r="B1826" s="6" t="s">
        <v>2710</v>
      </c>
      <c r="C1826" s="100" t="s">
        <v>5715</v>
      </c>
      <c r="D1826" s="21" t="s">
        <v>4555</v>
      </c>
      <c r="E1826" s="23" t="s">
        <v>78</v>
      </c>
      <c r="F1826" s="27" t="str">
        <f>IF(E1826="","",INDEX(DM_HANG_HOA!B:B,MATCH(E1826,DM_HANG_HOA!A:A,0)))</f>
        <v>Bass FCO</v>
      </c>
      <c r="G1826" s="26" t="s">
        <v>5281</v>
      </c>
      <c r="H1826" s="27" t="str">
        <f>IF(G1826="","",INDEX(DM_DOI_TUONG!C:C,MATCH(G1826,DM_DOI_TUONG!B:B,0)))</f>
        <v>Điện Lực Bến Tre</v>
      </c>
      <c r="I1826" s="69" t="str">
        <f>IFERROR(INDEX(DM_NGHIEP_VU!D:D,MATCH(J1826&amp;K1826,DM_NGHIEP_VU!G:G,0)),"")</f>
        <v>Xuất kho - xuất bán ghi nhận doanh thu</v>
      </c>
      <c r="J1826" s="29" t="s">
        <v>4492</v>
      </c>
      <c r="K1826" s="29" t="s">
        <v>4977</v>
      </c>
      <c r="L1826" s="26">
        <v>21</v>
      </c>
      <c r="M1826" s="26" t="s">
        <v>4547</v>
      </c>
      <c r="N1826" s="26">
        <v>0</v>
      </c>
      <c r="O1826" s="7">
        <f t="shared" si="84"/>
        <v>0</v>
      </c>
      <c r="P1826" s="52">
        <v>0.08</v>
      </c>
      <c r="Q1826" s="7">
        <f t="shared" si="85"/>
        <v>0</v>
      </c>
      <c r="R1826" s="7">
        <f t="shared" si="86"/>
        <v>0</v>
      </c>
      <c r="S1826" s="23" t="s">
        <v>4855</v>
      </c>
      <c r="T1826" s="23"/>
      <c r="U1826" s="23"/>
      <c r="V1826" s="23"/>
      <c r="W1826" s="74"/>
    </row>
    <row r="1827" spans="1:23" x14ac:dyDescent="0.25">
      <c r="A1827" s="81">
        <v>45345</v>
      </c>
      <c r="B1827" s="6" t="s">
        <v>2710</v>
      </c>
      <c r="C1827" s="100" t="s">
        <v>5715</v>
      </c>
      <c r="D1827" s="21" t="s">
        <v>4555</v>
      </c>
      <c r="E1827" s="23" t="s">
        <v>77</v>
      </c>
      <c r="F1827" s="27" t="str">
        <f>IF(E1827="","",INDEX(DM_HANG_HOA!B:B,MATCH(E1827,DM_HANG_HOA!A:A,0)))</f>
        <v>LBFCO 200A - 27KV-150KV BIL - Polymer (không bass)</v>
      </c>
      <c r="G1827" s="26" t="s">
        <v>5281</v>
      </c>
      <c r="H1827" s="27" t="str">
        <f>IF(G1827="","",INDEX(DM_DOI_TUONG!C:C,MATCH(G1827,DM_DOI_TUONG!B:B,0)))</f>
        <v>Điện Lực Bến Tre</v>
      </c>
      <c r="I1827" s="69" t="str">
        <f>IFERROR(INDEX(DM_NGHIEP_VU!D:D,MATCH(J1827&amp;K1827,DM_NGHIEP_VU!G:G,0)),"")</f>
        <v>Xuất kho - xuất bán ghi nhận doanh thu</v>
      </c>
      <c r="J1827" s="29" t="s">
        <v>4492</v>
      </c>
      <c r="K1827" s="29" t="s">
        <v>4977</v>
      </c>
      <c r="L1827" s="26">
        <v>48</v>
      </c>
      <c r="M1827" s="26" t="s">
        <v>4547</v>
      </c>
      <c r="N1827" s="26">
        <v>2645400</v>
      </c>
      <c r="O1827" s="7">
        <f t="shared" si="84"/>
        <v>126979200</v>
      </c>
      <c r="P1827" s="52">
        <v>0.08</v>
      </c>
      <c r="Q1827" s="7">
        <f t="shared" si="85"/>
        <v>10158336</v>
      </c>
      <c r="R1827" s="7">
        <f t="shared" si="86"/>
        <v>137137536</v>
      </c>
      <c r="S1827" s="23" t="s">
        <v>4855</v>
      </c>
      <c r="T1827" s="23"/>
      <c r="U1827" s="23"/>
      <c r="V1827" s="23"/>
      <c r="W1827" s="74"/>
    </row>
    <row r="1828" spans="1:23" x14ac:dyDescent="0.25">
      <c r="A1828" s="81">
        <v>45345</v>
      </c>
      <c r="B1828" s="6" t="s">
        <v>2710</v>
      </c>
      <c r="C1828" s="100" t="s">
        <v>5715</v>
      </c>
      <c r="D1828" s="21" t="s">
        <v>4555</v>
      </c>
      <c r="E1828" s="23" t="s">
        <v>78</v>
      </c>
      <c r="F1828" s="27" t="str">
        <f>IF(E1828="","",INDEX(DM_HANG_HOA!B:B,MATCH(E1828,DM_HANG_HOA!A:A,0)))</f>
        <v>Bass FCO</v>
      </c>
      <c r="G1828" s="26" t="s">
        <v>5281</v>
      </c>
      <c r="H1828" s="27" t="str">
        <f>IF(G1828="","",INDEX(DM_DOI_TUONG!C:C,MATCH(G1828,DM_DOI_TUONG!B:B,0)))</f>
        <v>Điện Lực Bến Tre</v>
      </c>
      <c r="I1828" s="69" t="str">
        <f>IFERROR(INDEX(DM_NGHIEP_VU!D:D,MATCH(J1828&amp;K1828,DM_NGHIEP_VU!G:G,0)),"")</f>
        <v>Xuất kho - xuất bán ghi nhận doanh thu</v>
      </c>
      <c r="J1828" s="29" t="s">
        <v>4492</v>
      </c>
      <c r="K1828" s="29" t="s">
        <v>4977</v>
      </c>
      <c r="L1828" s="26">
        <v>48</v>
      </c>
      <c r="M1828" s="26" t="s">
        <v>4547</v>
      </c>
      <c r="N1828" s="26">
        <v>0</v>
      </c>
      <c r="O1828" s="7">
        <f t="shared" si="84"/>
        <v>0</v>
      </c>
      <c r="P1828" s="52">
        <v>0.08</v>
      </c>
      <c r="Q1828" s="7">
        <f t="shared" si="85"/>
        <v>0</v>
      </c>
      <c r="R1828" s="7">
        <f t="shared" si="86"/>
        <v>0</v>
      </c>
      <c r="S1828" s="23" t="s">
        <v>4855</v>
      </c>
      <c r="T1828" s="23"/>
      <c r="U1828" s="23"/>
      <c r="V1828" s="23"/>
      <c r="W1828" s="74"/>
    </row>
    <row r="1829" spans="1:23" x14ac:dyDescent="0.25">
      <c r="A1829" s="81">
        <v>45345</v>
      </c>
      <c r="B1829" s="6" t="s">
        <v>2710</v>
      </c>
      <c r="C1829" s="100" t="s">
        <v>5716</v>
      </c>
      <c r="D1829" s="21" t="s">
        <v>4555</v>
      </c>
      <c r="E1829" s="23" t="s">
        <v>501</v>
      </c>
      <c r="F1829" s="27" t="str">
        <f>IF(E1829="","",INDEX(DM_HANG_HOA!B:B,MATCH(E1829,DM_HANG_HOA!A:A,0)))</f>
        <v>MCCB 3P, 400V,   80A, 70KA</v>
      </c>
      <c r="G1829" s="26" t="s">
        <v>4507</v>
      </c>
      <c r="H1829" s="27" t="str">
        <f>IF(G1829="","",INDEX(DM_DOI_TUONG!C:C,MATCH(G1829,DM_DOI_TUONG!B:B,0)))</f>
        <v>Điện Lực Long An</v>
      </c>
      <c r="I1829" s="69" t="str">
        <f>IFERROR(INDEX(DM_NGHIEP_VU!D:D,MATCH(J1829&amp;K1829,DM_NGHIEP_VU!G:G,0)),"")</f>
        <v>Xuất kho - xuất bán ghi nhận doanh thu</v>
      </c>
      <c r="J1829" s="29" t="s">
        <v>4492</v>
      </c>
      <c r="K1829" s="29" t="s">
        <v>4977</v>
      </c>
      <c r="L1829" s="26">
        <v>70</v>
      </c>
      <c r="M1829" s="26" t="s">
        <v>4547</v>
      </c>
      <c r="N1829" s="26">
        <v>1653500</v>
      </c>
      <c r="O1829" s="7">
        <f t="shared" ref="O1829:O1892" si="87">+L1829*N1829</f>
        <v>115745000</v>
      </c>
      <c r="P1829" s="52">
        <v>0.08</v>
      </c>
      <c r="Q1829" s="7">
        <f t="shared" ref="Q1829:Q1892" si="88">+O1829*P1829</f>
        <v>9259600</v>
      </c>
      <c r="R1829" s="7">
        <f t="shared" ref="R1829:R1892" si="89">+O1829+Q1829</f>
        <v>125004600</v>
      </c>
      <c r="S1829" s="23" t="s">
        <v>4856</v>
      </c>
      <c r="T1829" s="23"/>
      <c r="U1829" s="23"/>
      <c r="V1829" s="23"/>
      <c r="W1829" s="74"/>
    </row>
    <row r="1830" spans="1:23" x14ac:dyDescent="0.25">
      <c r="A1830" s="81">
        <v>45345</v>
      </c>
      <c r="B1830" s="6" t="s">
        <v>2710</v>
      </c>
      <c r="C1830" s="100" t="s">
        <v>5716</v>
      </c>
      <c r="D1830" s="21" t="s">
        <v>4555</v>
      </c>
      <c r="E1830" s="23" t="s">
        <v>488</v>
      </c>
      <c r="F1830" s="27" t="str">
        <f>IF(E1830="","",INDEX(DM_HANG_HOA!B:B,MATCH(E1830,DM_HANG_HOA!A:A,0)))</f>
        <v>Busbar dùng cho MCCB 80A - 250A</v>
      </c>
      <c r="G1830" s="26" t="s">
        <v>4507</v>
      </c>
      <c r="H1830" s="27" t="str">
        <f>IF(G1830="","",INDEX(DM_DOI_TUONG!C:C,MATCH(G1830,DM_DOI_TUONG!B:B,0)))</f>
        <v>Điện Lực Long An</v>
      </c>
      <c r="I1830" s="69" t="str">
        <f>IFERROR(INDEX(DM_NGHIEP_VU!D:D,MATCH(J1830&amp;K1830,DM_NGHIEP_VU!G:G,0)),"")</f>
        <v>Xuất kho - xuất bán ghi nhận doanh thu</v>
      </c>
      <c r="J1830" s="29" t="s">
        <v>4492</v>
      </c>
      <c r="K1830" s="29" t="s">
        <v>4977</v>
      </c>
      <c r="L1830" s="26">
        <v>70</v>
      </c>
      <c r="M1830" s="26" t="s">
        <v>4547</v>
      </c>
      <c r="N1830" s="26">
        <v>0</v>
      </c>
      <c r="O1830" s="7">
        <f t="shared" si="87"/>
        <v>0</v>
      </c>
      <c r="P1830" s="52">
        <v>0.08</v>
      </c>
      <c r="Q1830" s="7">
        <f t="shared" si="88"/>
        <v>0</v>
      </c>
      <c r="R1830" s="7">
        <f t="shared" si="89"/>
        <v>0</v>
      </c>
      <c r="S1830" s="23" t="s">
        <v>4856</v>
      </c>
      <c r="T1830" s="23"/>
      <c r="U1830" s="23"/>
      <c r="V1830" s="23"/>
      <c r="W1830" s="74"/>
    </row>
    <row r="1831" spans="1:23" x14ac:dyDescent="0.25">
      <c r="A1831" s="81">
        <v>45345</v>
      </c>
      <c r="B1831" s="6" t="s">
        <v>2710</v>
      </c>
      <c r="C1831" s="100" t="s">
        <v>5716</v>
      </c>
      <c r="D1831" s="21" t="s">
        <v>4555</v>
      </c>
      <c r="E1831" s="23" t="s">
        <v>516</v>
      </c>
      <c r="F1831" s="27" t="str">
        <f>IF(E1831="","",INDEX(DM_HANG_HOA!B:B,MATCH(E1831,DM_HANG_HOA!A:A,0)))</f>
        <v>Boulon 8 x 30 + tán + londel (nhúng kẽm)</v>
      </c>
      <c r="G1831" s="26" t="s">
        <v>4507</v>
      </c>
      <c r="H1831" s="27" t="str">
        <f>IF(G1831="","",INDEX(DM_DOI_TUONG!C:C,MATCH(G1831,DM_DOI_TUONG!B:B,0)))</f>
        <v>Điện Lực Long An</v>
      </c>
      <c r="I1831" s="69" t="str">
        <f>IFERROR(INDEX(DM_NGHIEP_VU!D:D,MATCH(J1831&amp;K1831,DM_NGHIEP_VU!G:G,0)),"")</f>
        <v>Xuất kho - xuất bán ghi nhận doanh thu</v>
      </c>
      <c r="J1831" s="29" t="s">
        <v>4492</v>
      </c>
      <c r="K1831" s="29" t="s">
        <v>4977</v>
      </c>
      <c r="L1831" s="26">
        <v>420</v>
      </c>
      <c r="M1831" s="26" t="s">
        <v>4547</v>
      </c>
      <c r="N1831" s="26">
        <v>0</v>
      </c>
      <c r="O1831" s="7">
        <f t="shared" si="87"/>
        <v>0</v>
      </c>
      <c r="P1831" s="52">
        <v>0.08</v>
      </c>
      <c r="Q1831" s="7">
        <f t="shared" si="88"/>
        <v>0</v>
      </c>
      <c r="R1831" s="7">
        <f t="shared" si="89"/>
        <v>0</v>
      </c>
      <c r="S1831" s="23" t="s">
        <v>4856</v>
      </c>
      <c r="T1831" s="23"/>
      <c r="U1831" s="23"/>
      <c r="V1831" s="23"/>
      <c r="W1831" s="74"/>
    </row>
    <row r="1832" spans="1:23" x14ac:dyDescent="0.25">
      <c r="A1832" s="81">
        <v>45345</v>
      </c>
      <c r="B1832" s="6" t="s">
        <v>2710</v>
      </c>
      <c r="C1832" s="100" t="s">
        <v>5716</v>
      </c>
      <c r="D1832" s="21" t="s">
        <v>4555</v>
      </c>
      <c r="E1832" s="23" t="s">
        <v>502</v>
      </c>
      <c r="F1832" s="27" t="str">
        <f>IF(E1832="","",INDEX(DM_HANG_HOA!B:B,MATCH(E1832,DM_HANG_HOA!A:A,0)))</f>
        <v>MCCB 3P, 400V, 100A, 70KA</v>
      </c>
      <c r="G1832" s="26" t="s">
        <v>4507</v>
      </c>
      <c r="H1832" s="27" t="str">
        <f>IF(G1832="","",INDEX(DM_DOI_TUONG!C:C,MATCH(G1832,DM_DOI_TUONG!B:B,0)))</f>
        <v>Điện Lực Long An</v>
      </c>
      <c r="I1832" s="69" t="str">
        <f>IFERROR(INDEX(DM_NGHIEP_VU!D:D,MATCH(J1832&amp;K1832,DM_NGHIEP_VU!G:G,0)),"")</f>
        <v>Xuất kho - xuất bán ghi nhận doanh thu</v>
      </c>
      <c r="J1832" s="29" t="s">
        <v>4492</v>
      </c>
      <c r="K1832" s="29" t="s">
        <v>4977</v>
      </c>
      <c r="L1832" s="26">
        <v>50</v>
      </c>
      <c r="M1832" s="26" t="s">
        <v>4547</v>
      </c>
      <c r="N1832" s="26">
        <v>1653000</v>
      </c>
      <c r="O1832" s="7">
        <f t="shared" si="87"/>
        <v>82650000</v>
      </c>
      <c r="P1832" s="52">
        <v>0.08</v>
      </c>
      <c r="Q1832" s="7">
        <f t="shared" si="88"/>
        <v>6612000</v>
      </c>
      <c r="R1832" s="7">
        <f t="shared" si="89"/>
        <v>89262000</v>
      </c>
      <c r="S1832" s="23" t="s">
        <v>4856</v>
      </c>
      <c r="T1832" s="23"/>
      <c r="U1832" s="23"/>
      <c r="V1832" s="23"/>
      <c r="W1832" s="74"/>
    </row>
    <row r="1833" spans="1:23" x14ac:dyDescent="0.25">
      <c r="A1833" s="81">
        <v>45345</v>
      </c>
      <c r="B1833" s="6" t="s">
        <v>2710</v>
      </c>
      <c r="C1833" s="100" t="s">
        <v>5716</v>
      </c>
      <c r="D1833" s="21" t="s">
        <v>4555</v>
      </c>
      <c r="E1833" s="23" t="s">
        <v>488</v>
      </c>
      <c r="F1833" s="27" t="str">
        <f>IF(E1833="","",INDEX(DM_HANG_HOA!B:B,MATCH(E1833,DM_HANG_HOA!A:A,0)))</f>
        <v>Busbar dùng cho MCCB 80A - 250A</v>
      </c>
      <c r="G1833" s="26" t="s">
        <v>4507</v>
      </c>
      <c r="H1833" s="27" t="str">
        <f>IF(G1833="","",INDEX(DM_DOI_TUONG!C:C,MATCH(G1833,DM_DOI_TUONG!B:B,0)))</f>
        <v>Điện Lực Long An</v>
      </c>
      <c r="I1833" s="69" t="str">
        <f>IFERROR(INDEX(DM_NGHIEP_VU!D:D,MATCH(J1833&amp;K1833,DM_NGHIEP_VU!G:G,0)),"")</f>
        <v>Xuất kho - xuất bán ghi nhận doanh thu</v>
      </c>
      <c r="J1833" s="29" t="s">
        <v>4492</v>
      </c>
      <c r="K1833" s="29" t="s">
        <v>4977</v>
      </c>
      <c r="L1833" s="26">
        <v>50</v>
      </c>
      <c r="M1833" s="26" t="s">
        <v>4547</v>
      </c>
      <c r="N1833" s="26">
        <v>0</v>
      </c>
      <c r="O1833" s="7">
        <f t="shared" si="87"/>
        <v>0</v>
      </c>
      <c r="P1833" s="52">
        <v>0.08</v>
      </c>
      <c r="Q1833" s="7">
        <f t="shared" si="88"/>
        <v>0</v>
      </c>
      <c r="R1833" s="7">
        <f t="shared" si="89"/>
        <v>0</v>
      </c>
      <c r="S1833" s="23" t="s">
        <v>4856</v>
      </c>
      <c r="T1833" s="23"/>
      <c r="U1833" s="23"/>
      <c r="V1833" s="23"/>
      <c r="W1833" s="74"/>
    </row>
    <row r="1834" spans="1:23" x14ac:dyDescent="0.25">
      <c r="A1834" s="81">
        <v>45345</v>
      </c>
      <c r="B1834" s="6" t="s">
        <v>2710</v>
      </c>
      <c r="C1834" s="100" t="s">
        <v>5716</v>
      </c>
      <c r="D1834" s="21" t="s">
        <v>4555</v>
      </c>
      <c r="E1834" s="23" t="s">
        <v>516</v>
      </c>
      <c r="F1834" s="27" t="str">
        <f>IF(E1834="","",INDEX(DM_HANG_HOA!B:B,MATCH(E1834,DM_HANG_HOA!A:A,0)))</f>
        <v>Boulon 8 x 30 + tán + londel (nhúng kẽm)</v>
      </c>
      <c r="G1834" s="26" t="s">
        <v>4507</v>
      </c>
      <c r="H1834" s="27" t="str">
        <f>IF(G1834="","",INDEX(DM_DOI_TUONG!C:C,MATCH(G1834,DM_DOI_TUONG!B:B,0)))</f>
        <v>Điện Lực Long An</v>
      </c>
      <c r="I1834" s="69" t="str">
        <f>IFERROR(INDEX(DM_NGHIEP_VU!D:D,MATCH(J1834&amp;K1834,DM_NGHIEP_VU!G:G,0)),"")</f>
        <v>Xuất kho - xuất bán ghi nhận doanh thu</v>
      </c>
      <c r="J1834" s="29" t="s">
        <v>4492</v>
      </c>
      <c r="K1834" s="29" t="s">
        <v>4977</v>
      </c>
      <c r="L1834" s="26">
        <v>300</v>
      </c>
      <c r="M1834" s="26" t="s">
        <v>4547</v>
      </c>
      <c r="N1834" s="26">
        <v>0</v>
      </c>
      <c r="O1834" s="7">
        <f t="shared" si="87"/>
        <v>0</v>
      </c>
      <c r="P1834" s="52">
        <v>0.08</v>
      </c>
      <c r="Q1834" s="7">
        <f t="shared" si="88"/>
        <v>0</v>
      </c>
      <c r="R1834" s="7">
        <f t="shared" si="89"/>
        <v>0</v>
      </c>
      <c r="S1834" s="23" t="s">
        <v>4856</v>
      </c>
      <c r="T1834" s="23"/>
      <c r="U1834" s="23"/>
      <c r="V1834" s="23"/>
      <c r="W1834" s="74"/>
    </row>
    <row r="1835" spans="1:23" x14ac:dyDescent="0.25">
      <c r="A1835" s="81">
        <v>45345</v>
      </c>
      <c r="B1835" s="6" t="s">
        <v>2710</v>
      </c>
      <c r="C1835" s="100" t="s">
        <v>5716</v>
      </c>
      <c r="D1835" s="21" t="s">
        <v>4555</v>
      </c>
      <c r="E1835" s="23" t="s">
        <v>503</v>
      </c>
      <c r="F1835" s="27" t="str">
        <f>IF(E1835="","",INDEX(DM_HANG_HOA!B:B,MATCH(E1835,DM_HANG_HOA!A:A,0)))</f>
        <v>MCCB 3P, 400V, 125A, 70KA</v>
      </c>
      <c r="G1835" s="26" t="s">
        <v>4507</v>
      </c>
      <c r="H1835" s="27" t="str">
        <f>IF(G1835="","",INDEX(DM_DOI_TUONG!C:C,MATCH(G1835,DM_DOI_TUONG!B:B,0)))</f>
        <v>Điện Lực Long An</v>
      </c>
      <c r="I1835" s="69" t="str">
        <f>IFERROR(INDEX(DM_NGHIEP_VU!D:D,MATCH(J1835&amp;K1835,DM_NGHIEP_VU!G:G,0)),"")</f>
        <v>Xuất kho - xuất bán ghi nhận doanh thu</v>
      </c>
      <c r="J1835" s="29" t="s">
        <v>4492</v>
      </c>
      <c r="K1835" s="29" t="s">
        <v>4977</v>
      </c>
      <c r="L1835" s="26">
        <v>150</v>
      </c>
      <c r="M1835" s="26" t="s">
        <v>4547</v>
      </c>
      <c r="N1835" s="26">
        <v>1864900</v>
      </c>
      <c r="O1835" s="7">
        <f t="shared" si="87"/>
        <v>279735000</v>
      </c>
      <c r="P1835" s="52">
        <v>0.08</v>
      </c>
      <c r="Q1835" s="7">
        <f t="shared" si="88"/>
        <v>22378800</v>
      </c>
      <c r="R1835" s="7">
        <f t="shared" si="89"/>
        <v>302113800</v>
      </c>
      <c r="S1835" s="23" t="s">
        <v>4856</v>
      </c>
      <c r="T1835" s="23"/>
      <c r="U1835" s="23"/>
      <c r="V1835" s="23"/>
      <c r="W1835" s="74"/>
    </row>
    <row r="1836" spans="1:23" x14ac:dyDescent="0.25">
      <c r="A1836" s="81">
        <v>45345</v>
      </c>
      <c r="B1836" s="6" t="s">
        <v>2710</v>
      </c>
      <c r="C1836" s="100" t="s">
        <v>5716</v>
      </c>
      <c r="D1836" s="21" t="s">
        <v>4555</v>
      </c>
      <c r="E1836" s="23" t="s">
        <v>488</v>
      </c>
      <c r="F1836" s="27" t="str">
        <f>IF(E1836="","",INDEX(DM_HANG_HOA!B:B,MATCH(E1836,DM_HANG_HOA!A:A,0)))</f>
        <v>Busbar dùng cho MCCB 80A - 250A</v>
      </c>
      <c r="G1836" s="26" t="s">
        <v>4507</v>
      </c>
      <c r="H1836" s="27" t="str">
        <f>IF(G1836="","",INDEX(DM_DOI_TUONG!C:C,MATCH(G1836,DM_DOI_TUONG!B:B,0)))</f>
        <v>Điện Lực Long An</v>
      </c>
      <c r="I1836" s="69" t="str">
        <f>IFERROR(INDEX(DM_NGHIEP_VU!D:D,MATCH(J1836&amp;K1836,DM_NGHIEP_VU!G:G,0)),"")</f>
        <v>Xuất kho - xuất bán ghi nhận doanh thu</v>
      </c>
      <c r="J1836" s="29" t="s">
        <v>4492</v>
      </c>
      <c r="K1836" s="29" t="s">
        <v>4977</v>
      </c>
      <c r="L1836" s="26">
        <v>150</v>
      </c>
      <c r="M1836" s="26" t="s">
        <v>4547</v>
      </c>
      <c r="N1836" s="26">
        <v>0</v>
      </c>
      <c r="O1836" s="7">
        <f t="shared" si="87"/>
        <v>0</v>
      </c>
      <c r="P1836" s="52">
        <v>0.08</v>
      </c>
      <c r="Q1836" s="7">
        <f t="shared" si="88"/>
        <v>0</v>
      </c>
      <c r="R1836" s="7">
        <f t="shared" si="89"/>
        <v>0</v>
      </c>
      <c r="S1836" s="23" t="s">
        <v>4856</v>
      </c>
      <c r="T1836" s="23"/>
      <c r="U1836" s="23"/>
      <c r="V1836" s="23"/>
      <c r="W1836" s="74"/>
    </row>
    <row r="1837" spans="1:23" x14ac:dyDescent="0.25">
      <c r="A1837" s="81">
        <v>45345</v>
      </c>
      <c r="B1837" s="6" t="s">
        <v>2710</v>
      </c>
      <c r="C1837" s="100" t="s">
        <v>5716</v>
      </c>
      <c r="D1837" s="21" t="s">
        <v>4555</v>
      </c>
      <c r="E1837" s="23" t="s">
        <v>516</v>
      </c>
      <c r="F1837" s="27" t="str">
        <f>IF(E1837="","",INDEX(DM_HANG_HOA!B:B,MATCH(E1837,DM_HANG_HOA!A:A,0)))</f>
        <v>Boulon 8 x 30 + tán + londel (nhúng kẽm)</v>
      </c>
      <c r="G1837" s="26" t="s">
        <v>4507</v>
      </c>
      <c r="H1837" s="27" t="str">
        <f>IF(G1837="","",INDEX(DM_DOI_TUONG!C:C,MATCH(G1837,DM_DOI_TUONG!B:B,0)))</f>
        <v>Điện Lực Long An</v>
      </c>
      <c r="I1837" s="69" t="str">
        <f>IFERROR(INDEX(DM_NGHIEP_VU!D:D,MATCH(J1837&amp;K1837,DM_NGHIEP_VU!G:G,0)),"")</f>
        <v>Xuất kho - xuất bán ghi nhận doanh thu</v>
      </c>
      <c r="J1837" s="29" t="s">
        <v>4492</v>
      </c>
      <c r="K1837" s="29" t="s">
        <v>4977</v>
      </c>
      <c r="L1837" s="26">
        <v>900</v>
      </c>
      <c r="M1837" s="26" t="s">
        <v>4547</v>
      </c>
      <c r="N1837" s="26">
        <v>0</v>
      </c>
      <c r="O1837" s="7">
        <f t="shared" si="87"/>
        <v>0</v>
      </c>
      <c r="P1837" s="52">
        <v>0.08</v>
      </c>
      <c r="Q1837" s="7">
        <f t="shared" si="88"/>
        <v>0</v>
      </c>
      <c r="R1837" s="7">
        <f t="shared" si="89"/>
        <v>0</v>
      </c>
      <c r="S1837" s="23" t="s">
        <v>4856</v>
      </c>
      <c r="T1837" s="23"/>
      <c r="U1837" s="23"/>
      <c r="V1837" s="23"/>
      <c r="W1837" s="74"/>
    </row>
    <row r="1838" spans="1:23" x14ac:dyDescent="0.25">
      <c r="A1838" s="81">
        <v>45345</v>
      </c>
      <c r="B1838" s="6" t="s">
        <v>2710</v>
      </c>
      <c r="C1838" s="100" t="s">
        <v>5716</v>
      </c>
      <c r="D1838" s="21" t="s">
        <v>4555</v>
      </c>
      <c r="E1838" s="23" t="s">
        <v>505</v>
      </c>
      <c r="F1838" s="27" t="str">
        <f>IF(E1838="","",INDEX(DM_HANG_HOA!B:B,MATCH(E1838,DM_HANG_HOA!A:A,0)))</f>
        <v>MCCB 3P, 400V, 200A, 70KA</v>
      </c>
      <c r="G1838" s="26" t="s">
        <v>4507</v>
      </c>
      <c r="H1838" s="27" t="str">
        <f>IF(G1838="","",INDEX(DM_DOI_TUONG!C:C,MATCH(G1838,DM_DOI_TUONG!B:B,0)))</f>
        <v>Điện Lực Long An</v>
      </c>
      <c r="I1838" s="69" t="str">
        <f>IFERROR(INDEX(DM_NGHIEP_VU!D:D,MATCH(J1838&amp;K1838,DM_NGHIEP_VU!G:G,0)),"")</f>
        <v>Xuất kho - xuất bán ghi nhận doanh thu</v>
      </c>
      <c r="J1838" s="29" t="s">
        <v>4492</v>
      </c>
      <c r="K1838" s="29" t="s">
        <v>4977</v>
      </c>
      <c r="L1838" s="26">
        <v>70</v>
      </c>
      <c r="M1838" s="26" t="s">
        <v>4547</v>
      </c>
      <c r="N1838" s="26">
        <v>2119300</v>
      </c>
      <c r="O1838" s="7">
        <f t="shared" si="87"/>
        <v>148351000</v>
      </c>
      <c r="P1838" s="52">
        <v>0.08</v>
      </c>
      <c r="Q1838" s="7">
        <f t="shared" si="88"/>
        <v>11868080</v>
      </c>
      <c r="R1838" s="7">
        <f t="shared" si="89"/>
        <v>160219080</v>
      </c>
      <c r="S1838" s="23" t="s">
        <v>4856</v>
      </c>
      <c r="T1838" s="23"/>
      <c r="U1838" s="23"/>
      <c r="V1838" s="23"/>
      <c r="W1838" s="74"/>
    </row>
    <row r="1839" spans="1:23" x14ac:dyDescent="0.25">
      <c r="A1839" s="81">
        <v>45345</v>
      </c>
      <c r="B1839" s="6" t="s">
        <v>2710</v>
      </c>
      <c r="C1839" s="100" t="s">
        <v>5716</v>
      </c>
      <c r="D1839" s="21" t="s">
        <v>4555</v>
      </c>
      <c r="E1839" s="23" t="s">
        <v>488</v>
      </c>
      <c r="F1839" s="27" t="str">
        <f>IF(E1839="","",INDEX(DM_HANG_HOA!B:B,MATCH(E1839,DM_HANG_HOA!A:A,0)))</f>
        <v>Busbar dùng cho MCCB 80A - 250A</v>
      </c>
      <c r="G1839" s="26" t="s">
        <v>4507</v>
      </c>
      <c r="H1839" s="27" t="str">
        <f>IF(G1839="","",INDEX(DM_DOI_TUONG!C:C,MATCH(G1839,DM_DOI_TUONG!B:B,0)))</f>
        <v>Điện Lực Long An</v>
      </c>
      <c r="I1839" s="69" t="str">
        <f>IFERROR(INDEX(DM_NGHIEP_VU!D:D,MATCH(J1839&amp;K1839,DM_NGHIEP_VU!G:G,0)),"")</f>
        <v>Xuất kho - xuất bán ghi nhận doanh thu</v>
      </c>
      <c r="J1839" s="29" t="s">
        <v>4492</v>
      </c>
      <c r="K1839" s="29" t="s">
        <v>4977</v>
      </c>
      <c r="L1839" s="26">
        <v>70</v>
      </c>
      <c r="M1839" s="26" t="s">
        <v>4547</v>
      </c>
      <c r="N1839" s="26">
        <v>0</v>
      </c>
      <c r="O1839" s="7">
        <f t="shared" si="87"/>
        <v>0</v>
      </c>
      <c r="P1839" s="52">
        <v>0.08</v>
      </c>
      <c r="Q1839" s="7">
        <f t="shared" si="88"/>
        <v>0</v>
      </c>
      <c r="R1839" s="7">
        <f t="shared" si="89"/>
        <v>0</v>
      </c>
      <c r="S1839" s="23" t="s">
        <v>4856</v>
      </c>
      <c r="T1839" s="23"/>
      <c r="U1839" s="23"/>
      <c r="V1839" s="23"/>
      <c r="W1839" s="74"/>
    </row>
    <row r="1840" spans="1:23" x14ac:dyDescent="0.25">
      <c r="A1840" s="81">
        <v>45345</v>
      </c>
      <c r="B1840" s="6" t="s">
        <v>2710</v>
      </c>
      <c r="C1840" s="100" t="s">
        <v>5716</v>
      </c>
      <c r="D1840" s="21" t="s">
        <v>4555</v>
      </c>
      <c r="E1840" s="23" t="s">
        <v>516</v>
      </c>
      <c r="F1840" s="27" t="str">
        <f>IF(E1840="","",INDEX(DM_HANG_HOA!B:B,MATCH(E1840,DM_HANG_HOA!A:A,0)))</f>
        <v>Boulon 8 x 30 + tán + londel (nhúng kẽm)</v>
      </c>
      <c r="G1840" s="26" t="s">
        <v>4507</v>
      </c>
      <c r="H1840" s="27" t="str">
        <f>IF(G1840="","",INDEX(DM_DOI_TUONG!C:C,MATCH(G1840,DM_DOI_TUONG!B:B,0)))</f>
        <v>Điện Lực Long An</v>
      </c>
      <c r="I1840" s="69" t="str">
        <f>IFERROR(INDEX(DM_NGHIEP_VU!D:D,MATCH(J1840&amp;K1840,DM_NGHIEP_VU!G:G,0)),"")</f>
        <v>Xuất kho - xuất bán ghi nhận doanh thu</v>
      </c>
      <c r="J1840" s="29" t="s">
        <v>4492</v>
      </c>
      <c r="K1840" s="29" t="s">
        <v>4977</v>
      </c>
      <c r="L1840" s="26">
        <v>420</v>
      </c>
      <c r="M1840" s="26" t="s">
        <v>4547</v>
      </c>
      <c r="N1840" s="26">
        <v>0</v>
      </c>
      <c r="O1840" s="7">
        <f t="shared" si="87"/>
        <v>0</v>
      </c>
      <c r="P1840" s="52">
        <v>0.08</v>
      </c>
      <c r="Q1840" s="7">
        <f t="shared" si="88"/>
        <v>0</v>
      </c>
      <c r="R1840" s="7">
        <f t="shared" si="89"/>
        <v>0</v>
      </c>
      <c r="S1840" s="23" t="s">
        <v>4856</v>
      </c>
      <c r="T1840" s="23"/>
      <c r="U1840" s="23"/>
      <c r="V1840" s="23"/>
      <c r="W1840" s="74"/>
    </row>
    <row r="1841" spans="1:23" x14ac:dyDescent="0.25">
      <c r="A1841" s="81">
        <v>45345</v>
      </c>
      <c r="B1841" s="6" t="s">
        <v>2710</v>
      </c>
      <c r="C1841" s="100" t="s">
        <v>5716</v>
      </c>
      <c r="D1841" s="21" t="s">
        <v>4555</v>
      </c>
      <c r="E1841" s="23" t="s">
        <v>506</v>
      </c>
      <c r="F1841" s="27" t="str">
        <f>IF(E1841="","",INDEX(DM_HANG_HOA!B:B,MATCH(E1841,DM_HANG_HOA!A:A,0)))</f>
        <v>MCCB 3P, 400V, 250A, 70KA</v>
      </c>
      <c r="G1841" s="26" t="s">
        <v>4507</v>
      </c>
      <c r="H1841" s="27" t="str">
        <f>IF(G1841="","",INDEX(DM_DOI_TUONG!C:C,MATCH(G1841,DM_DOI_TUONG!B:B,0)))</f>
        <v>Điện Lực Long An</v>
      </c>
      <c r="I1841" s="69" t="str">
        <f>IFERROR(INDEX(DM_NGHIEP_VU!D:D,MATCH(J1841&amp;K1841,DM_NGHIEP_VU!G:G,0)),"")</f>
        <v>Xuất kho - xuất bán ghi nhận doanh thu</v>
      </c>
      <c r="J1841" s="29" t="s">
        <v>4492</v>
      </c>
      <c r="K1841" s="29" t="s">
        <v>4977</v>
      </c>
      <c r="L1841" s="26">
        <v>70</v>
      </c>
      <c r="M1841" s="26" t="s">
        <v>4547</v>
      </c>
      <c r="N1841" s="26">
        <v>2147600</v>
      </c>
      <c r="O1841" s="7">
        <f t="shared" si="87"/>
        <v>150332000</v>
      </c>
      <c r="P1841" s="52">
        <v>0.08</v>
      </c>
      <c r="Q1841" s="7">
        <f t="shared" si="88"/>
        <v>12026560</v>
      </c>
      <c r="R1841" s="7">
        <f t="shared" si="89"/>
        <v>162358560</v>
      </c>
      <c r="S1841" s="23" t="s">
        <v>4856</v>
      </c>
      <c r="T1841" s="23"/>
      <c r="U1841" s="23"/>
      <c r="V1841" s="23"/>
      <c r="W1841" s="74"/>
    </row>
    <row r="1842" spans="1:23" x14ac:dyDescent="0.25">
      <c r="A1842" s="81">
        <v>45345</v>
      </c>
      <c r="B1842" s="6" t="s">
        <v>2710</v>
      </c>
      <c r="C1842" s="100" t="s">
        <v>5716</v>
      </c>
      <c r="D1842" s="21" t="s">
        <v>4555</v>
      </c>
      <c r="E1842" s="23" t="s">
        <v>488</v>
      </c>
      <c r="F1842" s="27" t="str">
        <f>IF(E1842="","",INDEX(DM_HANG_HOA!B:B,MATCH(E1842,DM_HANG_HOA!A:A,0)))</f>
        <v>Busbar dùng cho MCCB 80A - 250A</v>
      </c>
      <c r="G1842" s="26" t="s">
        <v>4507</v>
      </c>
      <c r="H1842" s="27" t="str">
        <f>IF(G1842="","",INDEX(DM_DOI_TUONG!C:C,MATCH(G1842,DM_DOI_TUONG!B:B,0)))</f>
        <v>Điện Lực Long An</v>
      </c>
      <c r="I1842" s="69" t="str">
        <f>IFERROR(INDEX(DM_NGHIEP_VU!D:D,MATCH(J1842&amp;K1842,DM_NGHIEP_VU!G:G,0)),"")</f>
        <v>Xuất kho - xuất bán ghi nhận doanh thu</v>
      </c>
      <c r="J1842" s="29" t="s">
        <v>4492</v>
      </c>
      <c r="K1842" s="29" t="s">
        <v>4977</v>
      </c>
      <c r="L1842" s="26">
        <v>70</v>
      </c>
      <c r="M1842" s="26" t="s">
        <v>4547</v>
      </c>
      <c r="N1842" s="26">
        <v>0</v>
      </c>
      <c r="O1842" s="7">
        <f t="shared" si="87"/>
        <v>0</v>
      </c>
      <c r="P1842" s="52">
        <v>0.08</v>
      </c>
      <c r="Q1842" s="7">
        <f t="shared" si="88"/>
        <v>0</v>
      </c>
      <c r="R1842" s="7">
        <f t="shared" si="89"/>
        <v>0</v>
      </c>
      <c r="S1842" s="23" t="s">
        <v>4856</v>
      </c>
      <c r="T1842" s="23"/>
      <c r="U1842" s="23"/>
      <c r="V1842" s="23"/>
      <c r="W1842" s="74"/>
    </row>
    <row r="1843" spans="1:23" x14ac:dyDescent="0.25">
      <c r="A1843" s="81">
        <v>45345</v>
      </c>
      <c r="B1843" s="6" t="s">
        <v>2710</v>
      </c>
      <c r="C1843" s="100" t="s">
        <v>5716</v>
      </c>
      <c r="D1843" s="21" t="s">
        <v>4555</v>
      </c>
      <c r="E1843" s="23" t="s">
        <v>516</v>
      </c>
      <c r="F1843" s="27" t="str">
        <f>IF(E1843="","",INDEX(DM_HANG_HOA!B:B,MATCH(E1843,DM_HANG_HOA!A:A,0)))</f>
        <v>Boulon 8 x 30 + tán + londel (nhúng kẽm)</v>
      </c>
      <c r="G1843" s="26" t="s">
        <v>4507</v>
      </c>
      <c r="H1843" s="27" t="str">
        <f>IF(G1843="","",INDEX(DM_DOI_TUONG!C:C,MATCH(G1843,DM_DOI_TUONG!B:B,0)))</f>
        <v>Điện Lực Long An</v>
      </c>
      <c r="I1843" s="69" t="str">
        <f>IFERROR(INDEX(DM_NGHIEP_VU!D:D,MATCH(J1843&amp;K1843,DM_NGHIEP_VU!G:G,0)),"")</f>
        <v>Xuất kho - xuất bán ghi nhận doanh thu</v>
      </c>
      <c r="J1843" s="29" t="s">
        <v>4492</v>
      </c>
      <c r="K1843" s="29" t="s">
        <v>4977</v>
      </c>
      <c r="L1843" s="26">
        <v>420</v>
      </c>
      <c r="M1843" s="26" t="s">
        <v>4547</v>
      </c>
      <c r="N1843" s="26">
        <v>0</v>
      </c>
      <c r="O1843" s="7">
        <f t="shared" si="87"/>
        <v>0</v>
      </c>
      <c r="P1843" s="52">
        <v>0.08</v>
      </c>
      <c r="Q1843" s="7">
        <f t="shared" si="88"/>
        <v>0</v>
      </c>
      <c r="R1843" s="7">
        <f t="shared" si="89"/>
        <v>0</v>
      </c>
      <c r="S1843" s="23" t="s">
        <v>4856</v>
      </c>
      <c r="T1843" s="23"/>
      <c r="U1843" s="23"/>
      <c r="V1843" s="23"/>
      <c r="W1843" s="74"/>
    </row>
    <row r="1844" spans="1:23" x14ac:dyDescent="0.25">
      <c r="A1844" s="81">
        <v>45345</v>
      </c>
      <c r="B1844" s="6" t="s">
        <v>2710</v>
      </c>
      <c r="C1844" s="100" t="s">
        <v>5716</v>
      </c>
      <c r="D1844" s="21" t="s">
        <v>4555</v>
      </c>
      <c r="E1844" s="23" t="s">
        <v>507</v>
      </c>
      <c r="F1844" s="27" t="str">
        <f>IF(E1844="","",INDEX(DM_HANG_HOA!B:B,MATCH(E1844,DM_HANG_HOA!A:A,0)))</f>
        <v>MCCB 3P, 400V, 320A, 70KA</v>
      </c>
      <c r="G1844" s="26" t="s">
        <v>4507</v>
      </c>
      <c r="H1844" s="27" t="str">
        <f>IF(G1844="","",INDEX(DM_DOI_TUONG!C:C,MATCH(G1844,DM_DOI_TUONG!B:B,0)))</f>
        <v>Điện Lực Long An</v>
      </c>
      <c r="I1844" s="69" t="str">
        <f>IFERROR(INDEX(DM_NGHIEP_VU!D:D,MATCH(J1844&amp;K1844,DM_NGHIEP_VU!G:G,0)),"")</f>
        <v>Xuất kho - xuất bán ghi nhận doanh thu</v>
      </c>
      <c r="J1844" s="29" t="s">
        <v>4492</v>
      </c>
      <c r="K1844" s="29" t="s">
        <v>4977</v>
      </c>
      <c r="L1844" s="26">
        <v>15</v>
      </c>
      <c r="M1844" s="26" t="s">
        <v>4547</v>
      </c>
      <c r="N1844" s="26">
        <v>7849100</v>
      </c>
      <c r="O1844" s="7">
        <f t="shared" si="87"/>
        <v>117736500</v>
      </c>
      <c r="P1844" s="52">
        <v>0.08</v>
      </c>
      <c r="Q1844" s="7">
        <f t="shared" si="88"/>
        <v>9418920</v>
      </c>
      <c r="R1844" s="7">
        <f t="shared" si="89"/>
        <v>127155420</v>
      </c>
      <c r="S1844" s="23" t="s">
        <v>4856</v>
      </c>
      <c r="T1844" s="23"/>
      <c r="U1844" s="23"/>
      <c r="V1844" s="23"/>
      <c r="W1844" s="74"/>
    </row>
    <row r="1845" spans="1:23" x14ac:dyDescent="0.25">
      <c r="A1845" s="81">
        <v>45345</v>
      </c>
      <c r="B1845" s="6" t="s">
        <v>2710</v>
      </c>
      <c r="C1845" s="100" t="s">
        <v>5716</v>
      </c>
      <c r="D1845" s="21" t="s">
        <v>4555</v>
      </c>
      <c r="E1845" s="23" t="s">
        <v>491</v>
      </c>
      <c r="F1845" s="27" t="str">
        <f>IF(E1845="","",INDEX(DM_HANG_HOA!B:B,MATCH(E1845,DM_HANG_HOA!A:A,0)))</f>
        <v>Busbar dùng cho MCCB 400A - 630A</v>
      </c>
      <c r="G1845" s="26" t="s">
        <v>4507</v>
      </c>
      <c r="H1845" s="27" t="str">
        <f>IF(G1845="","",INDEX(DM_DOI_TUONG!C:C,MATCH(G1845,DM_DOI_TUONG!B:B,0)))</f>
        <v>Điện Lực Long An</v>
      </c>
      <c r="I1845" s="69" t="str">
        <f>IFERROR(INDEX(DM_NGHIEP_VU!D:D,MATCH(J1845&amp;K1845,DM_NGHIEP_VU!G:G,0)),"")</f>
        <v>Xuất kho - xuất bán ghi nhận doanh thu</v>
      </c>
      <c r="J1845" s="29" t="s">
        <v>4492</v>
      </c>
      <c r="K1845" s="29" t="s">
        <v>4977</v>
      </c>
      <c r="L1845" s="26">
        <v>15</v>
      </c>
      <c r="M1845" s="26" t="s">
        <v>4547</v>
      </c>
      <c r="N1845" s="26">
        <v>0</v>
      </c>
      <c r="O1845" s="7">
        <f t="shared" si="87"/>
        <v>0</v>
      </c>
      <c r="P1845" s="52">
        <v>0.08</v>
      </c>
      <c r="Q1845" s="7">
        <f t="shared" si="88"/>
        <v>0</v>
      </c>
      <c r="R1845" s="7">
        <f t="shared" si="89"/>
        <v>0</v>
      </c>
      <c r="S1845" s="23" t="s">
        <v>4856</v>
      </c>
      <c r="T1845" s="23"/>
      <c r="U1845" s="23"/>
      <c r="V1845" s="23"/>
      <c r="W1845" s="74"/>
    </row>
    <row r="1846" spans="1:23" x14ac:dyDescent="0.25">
      <c r="A1846" s="81">
        <v>45345</v>
      </c>
      <c r="B1846" s="6" t="s">
        <v>2710</v>
      </c>
      <c r="C1846" s="100" t="s">
        <v>5716</v>
      </c>
      <c r="D1846" s="21" t="s">
        <v>4555</v>
      </c>
      <c r="E1846" s="23" t="s">
        <v>512</v>
      </c>
      <c r="F1846" s="27" t="str">
        <f>IF(E1846="","",INDEX(DM_HANG_HOA!B:B,MATCH(E1846,DM_HANG_HOA!A:A,0)))</f>
        <v>Boulon 10 X 40 + tán + londel nhúng kẽm</v>
      </c>
      <c r="G1846" s="26" t="s">
        <v>4507</v>
      </c>
      <c r="H1846" s="27" t="str">
        <f>IF(G1846="","",INDEX(DM_DOI_TUONG!C:C,MATCH(G1846,DM_DOI_TUONG!B:B,0)))</f>
        <v>Điện Lực Long An</v>
      </c>
      <c r="I1846" s="69" t="str">
        <f>IFERROR(INDEX(DM_NGHIEP_VU!D:D,MATCH(J1846&amp;K1846,DM_NGHIEP_VU!G:G,0)),"")</f>
        <v>Xuất kho - xuất bán ghi nhận doanh thu</v>
      </c>
      <c r="J1846" s="29" t="s">
        <v>4492</v>
      </c>
      <c r="K1846" s="29" t="s">
        <v>4977</v>
      </c>
      <c r="L1846" s="26">
        <v>90</v>
      </c>
      <c r="M1846" s="26" t="s">
        <v>4547</v>
      </c>
      <c r="N1846" s="26">
        <v>0</v>
      </c>
      <c r="O1846" s="7">
        <f t="shared" si="87"/>
        <v>0</v>
      </c>
      <c r="P1846" s="52">
        <v>0.08</v>
      </c>
      <c r="Q1846" s="7">
        <f t="shared" si="88"/>
        <v>0</v>
      </c>
      <c r="R1846" s="7">
        <f t="shared" si="89"/>
        <v>0</v>
      </c>
      <c r="S1846" s="23" t="s">
        <v>4856</v>
      </c>
      <c r="T1846" s="23"/>
      <c r="U1846" s="23"/>
      <c r="V1846" s="23"/>
      <c r="W1846" s="74"/>
    </row>
    <row r="1847" spans="1:23" x14ac:dyDescent="0.25">
      <c r="A1847" s="81">
        <v>45345</v>
      </c>
      <c r="B1847" s="6" t="s">
        <v>2710</v>
      </c>
      <c r="C1847" s="100" t="s">
        <v>5716</v>
      </c>
      <c r="D1847" s="21" t="s">
        <v>4555</v>
      </c>
      <c r="E1847" s="23" t="s">
        <v>508</v>
      </c>
      <c r="F1847" s="27" t="str">
        <f>IF(E1847="","",INDEX(DM_HANG_HOA!B:B,MATCH(E1847,DM_HANG_HOA!A:A,0)))</f>
        <v>MCCB 3P, 400V, 400A, 70KA</v>
      </c>
      <c r="G1847" s="26" t="s">
        <v>4507</v>
      </c>
      <c r="H1847" s="27" t="str">
        <f>IF(G1847="","",INDEX(DM_DOI_TUONG!C:C,MATCH(G1847,DM_DOI_TUONG!B:B,0)))</f>
        <v>Điện Lực Long An</v>
      </c>
      <c r="I1847" s="69" t="str">
        <f>IFERROR(INDEX(DM_NGHIEP_VU!D:D,MATCH(J1847&amp;K1847,DM_NGHIEP_VU!G:G,0)),"")</f>
        <v>Xuất kho - xuất bán ghi nhận doanh thu</v>
      </c>
      <c r="J1847" s="29" t="s">
        <v>4492</v>
      </c>
      <c r="K1847" s="29" t="s">
        <v>4977</v>
      </c>
      <c r="L1847" s="26">
        <v>20</v>
      </c>
      <c r="M1847" s="26" t="s">
        <v>4547</v>
      </c>
      <c r="N1847" s="26">
        <v>7919800</v>
      </c>
      <c r="O1847" s="7">
        <f t="shared" si="87"/>
        <v>158396000</v>
      </c>
      <c r="P1847" s="52">
        <v>0.08</v>
      </c>
      <c r="Q1847" s="7">
        <f t="shared" si="88"/>
        <v>12671680</v>
      </c>
      <c r="R1847" s="7">
        <f t="shared" si="89"/>
        <v>171067680</v>
      </c>
      <c r="S1847" s="23" t="s">
        <v>4856</v>
      </c>
      <c r="T1847" s="23"/>
      <c r="U1847" s="23"/>
      <c r="V1847" s="23"/>
      <c r="W1847" s="74"/>
    </row>
    <row r="1848" spans="1:23" x14ac:dyDescent="0.25">
      <c r="A1848" s="81">
        <v>45345</v>
      </c>
      <c r="B1848" s="6" t="s">
        <v>2710</v>
      </c>
      <c r="C1848" s="100" t="s">
        <v>5716</v>
      </c>
      <c r="D1848" s="21" t="s">
        <v>4555</v>
      </c>
      <c r="E1848" s="23" t="s">
        <v>491</v>
      </c>
      <c r="F1848" s="27" t="str">
        <f>IF(E1848="","",INDEX(DM_HANG_HOA!B:B,MATCH(E1848,DM_HANG_HOA!A:A,0)))</f>
        <v>Busbar dùng cho MCCB 400A - 630A</v>
      </c>
      <c r="G1848" s="26" t="s">
        <v>4507</v>
      </c>
      <c r="H1848" s="27" t="str">
        <f>IF(G1848="","",INDEX(DM_DOI_TUONG!C:C,MATCH(G1848,DM_DOI_TUONG!B:B,0)))</f>
        <v>Điện Lực Long An</v>
      </c>
      <c r="I1848" s="69" t="str">
        <f>IFERROR(INDEX(DM_NGHIEP_VU!D:D,MATCH(J1848&amp;K1848,DM_NGHIEP_VU!G:G,0)),"")</f>
        <v>Xuất kho - xuất bán ghi nhận doanh thu</v>
      </c>
      <c r="J1848" s="29" t="s">
        <v>4492</v>
      </c>
      <c r="K1848" s="29" t="s">
        <v>4977</v>
      </c>
      <c r="L1848" s="26">
        <v>20</v>
      </c>
      <c r="M1848" s="26" t="s">
        <v>4547</v>
      </c>
      <c r="N1848" s="26">
        <v>0</v>
      </c>
      <c r="O1848" s="7">
        <f t="shared" si="87"/>
        <v>0</v>
      </c>
      <c r="P1848" s="52">
        <v>0.08</v>
      </c>
      <c r="Q1848" s="7">
        <f t="shared" si="88"/>
        <v>0</v>
      </c>
      <c r="R1848" s="7">
        <f t="shared" si="89"/>
        <v>0</v>
      </c>
      <c r="S1848" s="23" t="s">
        <v>4856</v>
      </c>
      <c r="T1848" s="23"/>
      <c r="U1848" s="23"/>
      <c r="V1848" s="23"/>
      <c r="W1848" s="74"/>
    </row>
    <row r="1849" spans="1:23" x14ac:dyDescent="0.25">
      <c r="A1849" s="81">
        <v>45345</v>
      </c>
      <c r="B1849" s="6" t="s">
        <v>2710</v>
      </c>
      <c r="C1849" s="100" t="s">
        <v>5716</v>
      </c>
      <c r="D1849" s="21" t="s">
        <v>4555</v>
      </c>
      <c r="E1849" s="23" t="s">
        <v>512</v>
      </c>
      <c r="F1849" s="27" t="str">
        <f>IF(E1849="","",INDEX(DM_HANG_HOA!B:B,MATCH(E1849,DM_HANG_HOA!A:A,0)))</f>
        <v>Boulon 10 X 40 + tán + londel nhúng kẽm</v>
      </c>
      <c r="G1849" s="26" t="s">
        <v>4507</v>
      </c>
      <c r="H1849" s="27" t="str">
        <f>IF(G1849="","",INDEX(DM_DOI_TUONG!C:C,MATCH(G1849,DM_DOI_TUONG!B:B,0)))</f>
        <v>Điện Lực Long An</v>
      </c>
      <c r="I1849" s="69" t="str">
        <f>IFERROR(INDEX(DM_NGHIEP_VU!D:D,MATCH(J1849&amp;K1849,DM_NGHIEP_VU!G:G,0)),"")</f>
        <v>Xuất kho - xuất bán ghi nhận doanh thu</v>
      </c>
      <c r="J1849" s="29" t="s">
        <v>4492</v>
      </c>
      <c r="K1849" s="29" t="s">
        <v>4977</v>
      </c>
      <c r="L1849" s="26">
        <v>120</v>
      </c>
      <c r="M1849" s="26" t="s">
        <v>4547</v>
      </c>
      <c r="N1849" s="26">
        <v>0</v>
      </c>
      <c r="O1849" s="7">
        <f t="shared" si="87"/>
        <v>0</v>
      </c>
      <c r="P1849" s="52">
        <v>0.08</v>
      </c>
      <c r="Q1849" s="7">
        <f t="shared" si="88"/>
        <v>0</v>
      </c>
      <c r="R1849" s="7">
        <f t="shared" si="89"/>
        <v>0</v>
      </c>
      <c r="S1849" s="23" t="s">
        <v>4856</v>
      </c>
      <c r="T1849" s="23"/>
      <c r="U1849" s="23"/>
      <c r="V1849" s="23"/>
      <c r="W1849" s="74"/>
    </row>
    <row r="1850" spans="1:23" x14ac:dyDescent="0.25">
      <c r="A1850" s="81">
        <v>45345</v>
      </c>
      <c r="B1850" s="6" t="s">
        <v>2710</v>
      </c>
      <c r="C1850" s="100" t="s">
        <v>5716</v>
      </c>
      <c r="D1850" s="21" t="s">
        <v>4555</v>
      </c>
      <c r="E1850" s="23" t="s">
        <v>510</v>
      </c>
      <c r="F1850" s="27" t="str">
        <f>IF(E1850="","",INDEX(DM_HANG_HOA!B:B,MATCH(E1850,DM_HANG_HOA!A:A,0)))</f>
        <v>MCCB 3P, 400V, 630A, 70KA</v>
      </c>
      <c r="G1850" s="26" t="s">
        <v>4507</v>
      </c>
      <c r="H1850" s="27" t="str">
        <f>IF(G1850="","",INDEX(DM_DOI_TUONG!C:C,MATCH(G1850,DM_DOI_TUONG!B:B,0)))</f>
        <v>Điện Lực Long An</v>
      </c>
      <c r="I1850" s="69" t="str">
        <f>IFERROR(INDEX(DM_NGHIEP_VU!D:D,MATCH(J1850&amp;K1850,DM_NGHIEP_VU!G:G,0)),"")</f>
        <v>Xuất kho - xuất bán ghi nhận doanh thu</v>
      </c>
      <c r="J1850" s="29" t="s">
        <v>4492</v>
      </c>
      <c r="K1850" s="29" t="s">
        <v>4977</v>
      </c>
      <c r="L1850" s="26">
        <v>5</v>
      </c>
      <c r="M1850" s="26" t="s">
        <v>4547</v>
      </c>
      <c r="N1850" s="26">
        <v>8131800</v>
      </c>
      <c r="O1850" s="7">
        <f t="shared" si="87"/>
        <v>40659000</v>
      </c>
      <c r="P1850" s="52">
        <v>0.08</v>
      </c>
      <c r="Q1850" s="7">
        <f t="shared" si="88"/>
        <v>3252720</v>
      </c>
      <c r="R1850" s="7">
        <f t="shared" si="89"/>
        <v>43911720</v>
      </c>
      <c r="S1850" s="23" t="s">
        <v>4856</v>
      </c>
      <c r="T1850" s="23"/>
      <c r="U1850" s="23"/>
      <c r="V1850" s="23"/>
      <c r="W1850" s="74"/>
    </row>
    <row r="1851" spans="1:23" x14ac:dyDescent="0.25">
      <c r="A1851" s="81">
        <v>45345</v>
      </c>
      <c r="B1851" s="6" t="s">
        <v>2710</v>
      </c>
      <c r="C1851" s="100" t="s">
        <v>5716</v>
      </c>
      <c r="D1851" s="21" t="s">
        <v>4555</v>
      </c>
      <c r="E1851" s="23" t="s">
        <v>491</v>
      </c>
      <c r="F1851" s="27" t="str">
        <f>IF(E1851="","",INDEX(DM_HANG_HOA!B:B,MATCH(E1851,DM_HANG_HOA!A:A,0)))</f>
        <v>Busbar dùng cho MCCB 400A - 630A</v>
      </c>
      <c r="G1851" s="26" t="s">
        <v>4507</v>
      </c>
      <c r="H1851" s="27" t="str">
        <f>IF(G1851="","",INDEX(DM_DOI_TUONG!C:C,MATCH(G1851,DM_DOI_TUONG!B:B,0)))</f>
        <v>Điện Lực Long An</v>
      </c>
      <c r="I1851" s="69" t="str">
        <f>IFERROR(INDEX(DM_NGHIEP_VU!D:D,MATCH(J1851&amp;K1851,DM_NGHIEP_VU!G:G,0)),"")</f>
        <v>Xuất kho - xuất bán ghi nhận doanh thu</v>
      </c>
      <c r="J1851" s="29" t="s">
        <v>4492</v>
      </c>
      <c r="K1851" s="29" t="s">
        <v>4977</v>
      </c>
      <c r="L1851" s="26">
        <v>5</v>
      </c>
      <c r="M1851" s="26" t="s">
        <v>4547</v>
      </c>
      <c r="N1851" s="26">
        <v>0</v>
      </c>
      <c r="O1851" s="7">
        <f t="shared" si="87"/>
        <v>0</v>
      </c>
      <c r="P1851" s="52">
        <v>0.08</v>
      </c>
      <c r="Q1851" s="7">
        <f t="shared" si="88"/>
        <v>0</v>
      </c>
      <c r="R1851" s="7">
        <f t="shared" si="89"/>
        <v>0</v>
      </c>
      <c r="S1851" s="23" t="s">
        <v>4856</v>
      </c>
      <c r="T1851" s="23"/>
      <c r="U1851" s="23"/>
      <c r="V1851" s="23"/>
      <c r="W1851" s="74"/>
    </row>
    <row r="1852" spans="1:23" x14ac:dyDescent="0.25">
      <c r="A1852" s="81">
        <v>45345</v>
      </c>
      <c r="B1852" s="6" t="s">
        <v>2710</v>
      </c>
      <c r="C1852" s="100" t="s">
        <v>5716</v>
      </c>
      <c r="D1852" s="21" t="s">
        <v>4555</v>
      </c>
      <c r="E1852" s="23" t="s">
        <v>512</v>
      </c>
      <c r="F1852" s="27" t="str">
        <f>IF(E1852="","",INDEX(DM_HANG_HOA!B:B,MATCH(E1852,DM_HANG_HOA!A:A,0)))</f>
        <v>Boulon 10 X 40 + tán + londel nhúng kẽm</v>
      </c>
      <c r="G1852" s="26" t="s">
        <v>4507</v>
      </c>
      <c r="H1852" s="27" t="str">
        <f>IF(G1852="","",INDEX(DM_DOI_TUONG!C:C,MATCH(G1852,DM_DOI_TUONG!B:B,0)))</f>
        <v>Điện Lực Long An</v>
      </c>
      <c r="I1852" s="69" t="str">
        <f>IFERROR(INDEX(DM_NGHIEP_VU!D:D,MATCH(J1852&amp;K1852,DM_NGHIEP_VU!G:G,0)),"")</f>
        <v>Xuất kho - xuất bán ghi nhận doanh thu</v>
      </c>
      <c r="J1852" s="29" t="s">
        <v>4492</v>
      </c>
      <c r="K1852" s="29" t="s">
        <v>4977</v>
      </c>
      <c r="L1852" s="26">
        <v>30</v>
      </c>
      <c r="M1852" s="26" t="s">
        <v>4547</v>
      </c>
      <c r="N1852" s="26">
        <v>0</v>
      </c>
      <c r="O1852" s="7">
        <f t="shared" si="87"/>
        <v>0</v>
      </c>
      <c r="P1852" s="52">
        <v>0.08</v>
      </c>
      <c r="Q1852" s="7">
        <f t="shared" si="88"/>
        <v>0</v>
      </c>
      <c r="R1852" s="7">
        <f t="shared" si="89"/>
        <v>0</v>
      </c>
      <c r="S1852" s="23" t="s">
        <v>4856</v>
      </c>
      <c r="T1852" s="23"/>
      <c r="U1852" s="23"/>
      <c r="V1852" s="23"/>
      <c r="W1852" s="74"/>
    </row>
    <row r="1853" spans="1:23" x14ac:dyDescent="0.25">
      <c r="A1853" s="81">
        <v>45345</v>
      </c>
      <c r="B1853" s="6" t="s">
        <v>2710</v>
      </c>
      <c r="C1853" s="100" t="s">
        <v>5716</v>
      </c>
      <c r="D1853" s="21" t="s">
        <v>4555</v>
      </c>
      <c r="E1853" s="23" t="s">
        <v>65</v>
      </c>
      <c r="F1853" s="27" t="str">
        <f>IF(E1853="","",INDEX(DM_HANG_HOA!B:B,MATCH(E1853,DM_HANG_HOA!A:A,0)))</f>
        <v>FCO 100A - 27KV-150KV BIL - sứ (không bass)</v>
      </c>
      <c r="G1853" s="26" t="s">
        <v>4507</v>
      </c>
      <c r="H1853" s="27" t="str">
        <f>IF(G1853="","",INDEX(DM_DOI_TUONG!C:C,MATCH(G1853,DM_DOI_TUONG!B:B,0)))</f>
        <v>Điện Lực Long An</v>
      </c>
      <c r="I1853" s="69" t="str">
        <f>IFERROR(INDEX(DM_NGHIEP_VU!D:D,MATCH(J1853&amp;K1853,DM_NGHIEP_VU!G:G,0)),"")</f>
        <v>Xuất kho - xuất bán ghi nhận doanh thu</v>
      </c>
      <c r="J1853" s="29" t="s">
        <v>4492</v>
      </c>
      <c r="K1853" s="29" t="s">
        <v>4977</v>
      </c>
      <c r="L1853" s="26">
        <v>325</v>
      </c>
      <c r="M1853" s="26" t="s">
        <v>4547</v>
      </c>
      <c r="N1853" s="26">
        <v>1473600</v>
      </c>
      <c r="O1853" s="7">
        <f t="shared" si="87"/>
        <v>478920000</v>
      </c>
      <c r="P1853" s="52">
        <v>0.08</v>
      </c>
      <c r="Q1853" s="7">
        <f t="shared" si="88"/>
        <v>38313600</v>
      </c>
      <c r="R1853" s="7">
        <f t="shared" si="89"/>
        <v>517233600</v>
      </c>
      <c r="S1853" s="23" t="s">
        <v>4856</v>
      </c>
      <c r="T1853" s="23"/>
      <c r="U1853" s="23"/>
      <c r="V1853" s="23"/>
      <c r="W1853" s="74"/>
    </row>
    <row r="1854" spans="1:23" x14ac:dyDescent="0.25">
      <c r="A1854" s="81">
        <v>45345</v>
      </c>
      <c r="B1854" s="6" t="s">
        <v>2710</v>
      </c>
      <c r="C1854" s="100" t="s">
        <v>5716</v>
      </c>
      <c r="D1854" s="21" t="s">
        <v>4555</v>
      </c>
      <c r="E1854" s="23" t="s">
        <v>78</v>
      </c>
      <c r="F1854" s="27" t="str">
        <f>IF(E1854="","",INDEX(DM_HANG_HOA!B:B,MATCH(E1854,DM_HANG_HOA!A:A,0)))</f>
        <v>Bass FCO</v>
      </c>
      <c r="G1854" s="26" t="s">
        <v>4507</v>
      </c>
      <c r="H1854" s="27" t="str">
        <f>IF(G1854="","",INDEX(DM_DOI_TUONG!C:C,MATCH(G1854,DM_DOI_TUONG!B:B,0)))</f>
        <v>Điện Lực Long An</v>
      </c>
      <c r="I1854" s="69" t="str">
        <f>IFERROR(INDEX(DM_NGHIEP_VU!D:D,MATCH(J1854&amp;K1854,DM_NGHIEP_VU!G:G,0)),"")</f>
        <v>Xuất kho - xuất bán ghi nhận doanh thu</v>
      </c>
      <c r="J1854" s="29" t="s">
        <v>4492</v>
      </c>
      <c r="K1854" s="29" t="s">
        <v>4977</v>
      </c>
      <c r="L1854" s="26">
        <v>325</v>
      </c>
      <c r="M1854" s="26" t="s">
        <v>4547</v>
      </c>
      <c r="N1854" s="26">
        <v>0</v>
      </c>
      <c r="O1854" s="7">
        <f t="shared" si="87"/>
        <v>0</v>
      </c>
      <c r="P1854" s="52">
        <v>0.08</v>
      </c>
      <c r="Q1854" s="7">
        <f t="shared" si="88"/>
        <v>0</v>
      </c>
      <c r="R1854" s="7">
        <f t="shared" si="89"/>
        <v>0</v>
      </c>
      <c r="S1854" s="23" t="s">
        <v>4856</v>
      </c>
      <c r="T1854" s="23"/>
      <c r="U1854" s="23"/>
      <c r="V1854" s="23"/>
      <c r="W1854" s="74"/>
    </row>
    <row r="1855" spans="1:23" x14ac:dyDescent="0.25">
      <c r="A1855" s="81">
        <v>45345</v>
      </c>
      <c r="B1855" s="6" t="s">
        <v>2710</v>
      </c>
      <c r="C1855" s="100" t="s">
        <v>5716</v>
      </c>
      <c r="D1855" s="21" t="s">
        <v>4555</v>
      </c>
      <c r="E1855" s="23" t="s">
        <v>66</v>
      </c>
      <c r="F1855" s="27" t="str">
        <f>IF(E1855="","",INDEX(DM_HANG_HOA!B:B,MATCH(E1855,DM_HANG_HOA!A:A,0)))</f>
        <v>FCO 200A - 27KV -150KV BIL - sứ (không bass)</v>
      </c>
      <c r="G1855" s="26" t="s">
        <v>4507</v>
      </c>
      <c r="H1855" s="27" t="str">
        <f>IF(G1855="","",INDEX(DM_DOI_TUONG!C:C,MATCH(G1855,DM_DOI_TUONG!B:B,0)))</f>
        <v>Điện Lực Long An</v>
      </c>
      <c r="I1855" s="69" t="str">
        <f>IFERROR(INDEX(DM_NGHIEP_VU!D:D,MATCH(J1855&amp;K1855,DM_NGHIEP_VU!G:G,0)),"")</f>
        <v>Xuất kho - xuất bán ghi nhận doanh thu</v>
      </c>
      <c r="J1855" s="29" t="s">
        <v>4492</v>
      </c>
      <c r="K1855" s="29" t="s">
        <v>4977</v>
      </c>
      <c r="L1855" s="26">
        <v>43</v>
      </c>
      <c r="M1855" s="26" t="s">
        <v>4547</v>
      </c>
      <c r="N1855" s="26">
        <v>1631700</v>
      </c>
      <c r="O1855" s="7">
        <f t="shared" si="87"/>
        <v>70163100</v>
      </c>
      <c r="P1855" s="52">
        <v>0.08</v>
      </c>
      <c r="Q1855" s="7">
        <f t="shared" si="88"/>
        <v>5613048</v>
      </c>
      <c r="R1855" s="7">
        <f t="shared" si="89"/>
        <v>75776148</v>
      </c>
      <c r="S1855" s="23" t="s">
        <v>4856</v>
      </c>
      <c r="T1855" s="23"/>
      <c r="U1855" s="23"/>
      <c r="V1855" s="23"/>
      <c r="W1855" s="74"/>
    </row>
    <row r="1856" spans="1:23" x14ac:dyDescent="0.25">
      <c r="A1856" s="81">
        <v>45345</v>
      </c>
      <c r="B1856" s="6" t="s">
        <v>2710</v>
      </c>
      <c r="C1856" s="100" t="s">
        <v>5716</v>
      </c>
      <c r="D1856" s="21" t="s">
        <v>4555</v>
      </c>
      <c r="E1856" s="23" t="s">
        <v>78</v>
      </c>
      <c r="F1856" s="27" t="str">
        <f>IF(E1856="","",INDEX(DM_HANG_HOA!B:B,MATCH(E1856,DM_HANG_HOA!A:A,0)))</f>
        <v>Bass FCO</v>
      </c>
      <c r="G1856" s="26" t="s">
        <v>4507</v>
      </c>
      <c r="H1856" s="27" t="str">
        <f>IF(G1856="","",INDEX(DM_DOI_TUONG!C:C,MATCH(G1856,DM_DOI_TUONG!B:B,0)))</f>
        <v>Điện Lực Long An</v>
      </c>
      <c r="I1856" s="69" t="str">
        <f>IFERROR(INDEX(DM_NGHIEP_VU!D:D,MATCH(J1856&amp;K1856,DM_NGHIEP_VU!G:G,0)),"")</f>
        <v>Xuất kho - xuất bán ghi nhận doanh thu</v>
      </c>
      <c r="J1856" s="29" t="s">
        <v>4492</v>
      </c>
      <c r="K1856" s="29" t="s">
        <v>4977</v>
      </c>
      <c r="L1856" s="26">
        <v>43</v>
      </c>
      <c r="M1856" s="26" t="s">
        <v>4547</v>
      </c>
      <c r="N1856" s="26">
        <v>0</v>
      </c>
      <c r="O1856" s="7">
        <f t="shared" si="87"/>
        <v>0</v>
      </c>
      <c r="P1856" s="52">
        <v>0.08</v>
      </c>
      <c r="Q1856" s="7">
        <f t="shared" si="88"/>
        <v>0</v>
      </c>
      <c r="R1856" s="7">
        <f t="shared" si="89"/>
        <v>0</v>
      </c>
      <c r="S1856" s="23" t="s">
        <v>4856</v>
      </c>
      <c r="T1856" s="23"/>
      <c r="U1856" s="23"/>
      <c r="V1856" s="23"/>
      <c r="W1856" s="74"/>
    </row>
    <row r="1857" spans="1:23" x14ac:dyDescent="0.25">
      <c r="A1857" s="81">
        <v>45345</v>
      </c>
      <c r="B1857" s="6" t="s">
        <v>2710</v>
      </c>
      <c r="C1857" s="100" t="s">
        <v>5716</v>
      </c>
      <c r="D1857" s="21" t="s">
        <v>4555</v>
      </c>
      <c r="E1857" s="23" t="s">
        <v>70</v>
      </c>
      <c r="F1857" s="27" t="str">
        <f>IF(E1857="","",INDEX(DM_HANG_HOA!B:B,MATCH(E1857,DM_HANG_HOA!A:A,0)))</f>
        <v>LBFCO 100A - 27KV-150KV BIL - sứ (không bass)</v>
      </c>
      <c r="G1857" s="26" t="s">
        <v>4507</v>
      </c>
      <c r="H1857" s="27" t="str">
        <f>IF(G1857="","",INDEX(DM_DOI_TUONG!C:C,MATCH(G1857,DM_DOI_TUONG!B:B,0)))</f>
        <v>Điện Lực Long An</v>
      </c>
      <c r="I1857" s="69" t="str">
        <f>IFERROR(INDEX(DM_NGHIEP_VU!D:D,MATCH(J1857&amp;K1857,DM_NGHIEP_VU!G:G,0)),"")</f>
        <v>Xuất kho - xuất bán ghi nhận doanh thu</v>
      </c>
      <c r="J1857" s="29" t="s">
        <v>4492</v>
      </c>
      <c r="K1857" s="29" t="s">
        <v>4977</v>
      </c>
      <c r="L1857" s="26">
        <v>100</v>
      </c>
      <c r="M1857" s="26" t="s">
        <v>4547</v>
      </c>
      <c r="N1857" s="26">
        <v>1892400</v>
      </c>
      <c r="O1857" s="7">
        <f t="shared" si="87"/>
        <v>189240000</v>
      </c>
      <c r="P1857" s="52">
        <v>0.08</v>
      </c>
      <c r="Q1857" s="7">
        <f t="shared" si="88"/>
        <v>15139200</v>
      </c>
      <c r="R1857" s="7">
        <f t="shared" si="89"/>
        <v>204379200</v>
      </c>
      <c r="S1857" s="23" t="s">
        <v>4856</v>
      </c>
      <c r="T1857" s="23"/>
      <c r="U1857" s="23"/>
      <c r="V1857" s="23"/>
      <c r="W1857" s="74"/>
    </row>
    <row r="1858" spans="1:23" x14ac:dyDescent="0.25">
      <c r="A1858" s="81">
        <v>45345</v>
      </c>
      <c r="B1858" s="6" t="s">
        <v>2710</v>
      </c>
      <c r="C1858" s="100" t="s">
        <v>5716</v>
      </c>
      <c r="D1858" s="21" t="s">
        <v>4555</v>
      </c>
      <c r="E1858" s="23" t="s">
        <v>78</v>
      </c>
      <c r="F1858" s="27" t="str">
        <f>IF(E1858="","",INDEX(DM_HANG_HOA!B:B,MATCH(E1858,DM_HANG_HOA!A:A,0)))</f>
        <v>Bass FCO</v>
      </c>
      <c r="G1858" s="26" t="s">
        <v>4507</v>
      </c>
      <c r="H1858" s="27" t="str">
        <f>IF(G1858="","",INDEX(DM_DOI_TUONG!C:C,MATCH(G1858,DM_DOI_TUONG!B:B,0)))</f>
        <v>Điện Lực Long An</v>
      </c>
      <c r="I1858" s="69" t="str">
        <f>IFERROR(INDEX(DM_NGHIEP_VU!D:D,MATCH(J1858&amp;K1858,DM_NGHIEP_VU!G:G,0)),"")</f>
        <v>Xuất kho - xuất bán ghi nhận doanh thu</v>
      </c>
      <c r="J1858" s="29" t="s">
        <v>4492</v>
      </c>
      <c r="K1858" s="29" t="s">
        <v>4977</v>
      </c>
      <c r="L1858" s="26">
        <v>100</v>
      </c>
      <c r="M1858" s="26" t="s">
        <v>4547</v>
      </c>
      <c r="N1858" s="26">
        <v>0</v>
      </c>
      <c r="O1858" s="7">
        <f t="shared" si="87"/>
        <v>0</v>
      </c>
      <c r="P1858" s="52">
        <v>0.08</v>
      </c>
      <c r="Q1858" s="7">
        <f t="shared" si="88"/>
        <v>0</v>
      </c>
      <c r="R1858" s="7">
        <f t="shared" si="89"/>
        <v>0</v>
      </c>
      <c r="S1858" s="23" t="s">
        <v>4856</v>
      </c>
      <c r="T1858" s="23"/>
      <c r="U1858" s="23"/>
      <c r="V1858" s="23"/>
      <c r="W1858" s="74"/>
    </row>
    <row r="1859" spans="1:23" x14ac:dyDescent="0.25">
      <c r="A1859" s="81">
        <v>45345</v>
      </c>
      <c r="B1859" s="6" t="s">
        <v>2710</v>
      </c>
      <c r="C1859" s="100" t="s">
        <v>5716</v>
      </c>
      <c r="D1859" s="21" t="s">
        <v>4555</v>
      </c>
      <c r="E1859" s="23" t="s">
        <v>71</v>
      </c>
      <c r="F1859" s="27" t="str">
        <f>IF(E1859="","",INDEX(DM_HANG_HOA!B:B,MATCH(E1859,DM_HANG_HOA!A:A,0)))</f>
        <v>LBFCO 200A - 27KV-150KV BIL - sứ (không bass)</v>
      </c>
      <c r="G1859" s="26" t="s">
        <v>4507</v>
      </c>
      <c r="H1859" s="27" t="str">
        <f>IF(G1859="","",INDEX(DM_DOI_TUONG!C:C,MATCH(G1859,DM_DOI_TUONG!B:B,0)))</f>
        <v>Điện Lực Long An</v>
      </c>
      <c r="I1859" s="69" t="str">
        <f>IFERROR(INDEX(DM_NGHIEP_VU!D:D,MATCH(J1859&amp;K1859,DM_NGHIEP_VU!G:G,0)),"")</f>
        <v>Xuất kho - xuất bán ghi nhận doanh thu</v>
      </c>
      <c r="J1859" s="29" t="s">
        <v>4492</v>
      </c>
      <c r="K1859" s="29" t="s">
        <v>4977</v>
      </c>
      <c r="L1859" s="26">
        <v>136</v>
      </c>
      <c r="M1859" s="26" t="s">
        <v>4547</v>
      </c>
      <c r="N1859" s="26">
        <v>1997400</v>
      </c>
      <c r="O1859" s="7">
        <f t="shared" si="87"/>
        <v>271646400</v>
      </c>
      <c r="P1859" s="52">
        <v>0.08</v>
      </c>
      <c r="Q1859" s="7">
        <f t="shared" si="88"/>
        <v>21731712</v>
      </c>
      <c r="R1859" s="7">
        <f t="shared" si="89"/>
        <v>293378112</v>
      </c>
      <c r="S1859" s="23" t="s">
        <v>4856</v>
      </c>
      <c r="T1859" s="23"/>
      <c r="U1859" s="23"/>
      <c r="V1859" s="23"/>
      <c r="W1859" s="74"/>
    </row>
    <row r="1860" spans="1:23" x14ac:dyDescent="0.25">
      <c r="A1860" s="81">
        <v>45345</v>
      </c>
      <c r="B1860" s="6" t="s">
        <v>2710</v>
      </c>
      <c r="C1860" s="100" t="s">
        <v>5716</v>
      </c>
      <c r="D1860" s="21" t="s">
        <v>4555</v>
      </c>
      <c r="E1860" s="23" t="s">
        <v>78</v>
      </c>
      <c r="F1860" s="27" t="str">
        <f>IF(E1860="","",INDEX(DM_HANG_HOA!B:B,MATCH(E1860,DM_HANG_HOA!A:A,0)))</f>
        <v>Bass FCO</v>
      </c>
      <c r="G1860" s="26" t="s">
        <v>4507</v>
      </c>
      <c r="H1860" s="27" t="str">
        <f>IF(G1860="","",INDEX(DM_DOI_TUONG!C:C,MATCH(G1860,DM_DOI_TUONG!B:B,0)))</f>
        <v>Điện Lực Long An</v>
      </c>
      <c r="I1860" s="69" t="str">
        <f>IFERROR(INDEX(DM_NGHIEP_VU!D:D,MATCH(J1860&amp;K1860,DM_NGHIEP_VU!G:G,0)),"")</f>
        <v>Xuất kho - xuất bán ghi nhận doanh thu</v>
      </c>
      <c r="J1860" s="29" t="s">
        <v>4492</v>
      </c>
      <c r="K1860" s="29" t="s">
        <v>4977</v>
      </c>
      <c r="L1860" s="26">
        <v>136</v>
      </c>
      <c r="M1860" s="26" t="s">
        <v>4547</v>
      </c>
      <c r="N1860" s="26">
        <v>0</v>
      </c>
      <c r="O1860" s="7">
        <f t="shared" si="87"/>
        <v>0</v>
      </c>
      <c r="P1860" s="52">
        <v>0.08</v>
      </c>
      <c r="Q1860" s="7">
        <f t="shared" si="88"/>
        <v>0</v>
      </c>
      <c r="R1860" s="7">
        <f t="shared" si="89"/>
        <v>0</v>
      </c>
      <c r="S1860" s="23" t="s">
        <v>4856</v>
      </c>
      <c r="T1860" s="23"/>
      <c r="U1860" s="23"/>
      <c r="V1860" s="23"/>
      <c r="W1860" s="74"/>
    </row>
    <row r="1861" spans="1:23" x14ac:dyDescent="0.25">
      <c r="A1861" s="81">
        <v>45345</v>
      </c>
      <c r="B1861" s="6" t="s">
        <v>2710</v>
      </c>
      <c r="C1861" s="100" t="s">
        <v>5716</v>
      </c>
      <c r="D1861" s="21" t="s">
        <v>4555</v>
      </c>
      <c r="E1861" s="23" t="s">
        <v>106</v>
      </c>
      <c r="F1861" s="27" t="str">
        <f>IF(E1861="","",INDEX(DM_HANG_HOA!B:B,MATCH(E1861,DM_HANG_HOA!A:A,0)))</f>
        <v>LTD 800A - 38KV - 120KN (không cosse)</v>
      </c>
      <c r="G1861" s="26" t="s">
        <v>4507</v>
      </c>
      <c r="H1861" s="27" t="str">
        <f>IF(G1861="","",INDEX(DM_DOI_TUONG!C:C,MATCH(G1861,DM_DOI_TUONG!B:B,0)))</f>
        <v>Điện Lực Long An</v>
      </c>
      <c r="I1861" s="69" t="str">
        <f>IFERROR(INDEX(DM_NGHIEP_VU!D:D,MATCH(J1861&amp;K1861,DM_NGHIEP_VU!G:G,0)),"")</f>
        <v>Xuất kho - xuất bán ghi nhận doanh thu</v>
      </c>
      <c r="J1861" s="29" t="s">
        <v>4492</v>
      </c>
      <c r="K1861" s="29" t="s">
        <v>4977</v>
      </c>
      <c r="L1861" s="26">
        <v>13</v>
      </c>
      <c r="M1861" s="26" t="s">
        <v>4547</v>
      </c>
      <c r="N1861" s="26">
        <v>3028600</v>
      </c>
      <c r="O1861" s="7">
        <f t="shared" si="87"/>
        <v>39371800</v>
      </c>
      <c r="P1861" s="52">
        <v>0.08</v>
      </c>
      <c r="Q1861" s="7">
        <f t="shared" si="88"/>
        <v>3149744</v>
      </c>
      <c r="R1861" s="7">
        <f t="shared" si="89"/>
        <v>42521544</v>
      </c>
      <c r="S1861" s="23" t="s">
        <v>4856</v>
      </c>
      <c r="T1861" s="23"/>
      <c r="U1861" s="23"/>
      <c r="V1861" s="23"/>
      <c r="W1861" s="74"/>
    </row>
    <row r="1862" spans="1:23" x14ac:dyDescent="0.25">
      <c r="A1862" s="81">
        <v>45345</v>
      </c>
      <c r="B1862" s="6" t="s">
        <v>2710</v>
      </c>
      <c r="C1862" s="100" t="s">
        <v>5716</v>
      </c>
      <c r="D1862" s="21" t="s">
        <v>4555</v>
      </c>
      <c r="E1862" s="23" t="s">
        <v>114</v>
      </c>
      <c r="F1862" s="27" t="str">
        <f>IF(E1862="","",INDEX(DM_HANG_HOA!B:B,MATCH(E1862,DM_HANG_HOA!A:A,0)))</f>
        <v xml:space="preserve">Cosse nhôm LTD </v>
      </c>
      <c r="G1862" s="26" t="s">
        <v>4507</v>
      </c>
      <c r="H1862" s="27" t="str">
        <f>IF(G1862="","",INDEX(DM_DOI_TUONG!C:C,MATCH(G1862,DM_DOI_TUONG!B:B,0)))</f>
        <v>Điện Lực Long An</v>
      </c>
      <c r="I1862" s="69" t="str">
        <f>IFERROR(INDEX(DM_NGHIEP_VU!D:D,MATCH(J1862&amp;K1862,DM_NGHIEP_VU!G:G,0)),"")</f>
        <v>Xuất kho - xuất bán ghi nhận doanh thu</v>
      </c>
      <c r="J1862" s="29" t="s">
        <v>4492</v>
      </c>
      <c r="K1862" s="29" t="s">
        <v>4977</v>
      </c>
      <c r="L1862" s="26">
        <v>26</v>
      </c>
      <c r="M1862" s="26" t="s">
        <v>4547</v>
      </c>
      <c r="N1862" s="26">
        <v>0</v>
      </c>
      <c r="O1862" s="7">
        <f t="shared" si="87"/>
        <v>0</v>
      </c>
      <c r="P1862" s="52">
        <v>0.08</v>
      </c>
      <c r="Q1862" s="7">
        <f t="shared" si="88"/>
        <v>0</v>
      </c>
      <c r="R1862" s="7">
        <f t="shared" si="89"/>
        <v>0</v>
      </c>
      <c r="S1862" s="23" t="s">
        <v>4856</v>
      </c>
      <c r="T1862" s="23"/>
      <c r="U1862" s="23"/>
      <c r="V1862" s="23"/>
      <c r="W1862" s="74"/>
    </row>
    <row r="1863" spans="1:23" x14ac:dyDescent="0.25">
      <c r="A1863" s="81">
        <v>45345</v>
      </c>
      <c r="B1863" s="6" t="s">
        <v>2710</v>
      </c>
      <c r="C1863" s="100" t="s">
        <v>5716</v>
      </c>
      <c r="D1863" s="21" t="s">
        <v>4555</v>
      </c>
      <c r="E1863" s="23" t="s">
        <v>3270</v>
      </c>
      <c r="F1863" s="27" t="str">
        <f>IF(E1863="","",INDEX(DM_HANG_HOA!B:B,MATCH(E1863,DM_HANG_HOA!A:A,0)))</f>
        <v>Chuỗi treo 35 kV - 120 kN, polymer (sử dụng cho LTD 800A - 38,5kV - 200kV BIL - 120kN)</v>
      </c>
      <c r="G1863" s="26" t="s">
        <v>4507</v>
      </c>
      <c r="H1863" s="27" t="str">
        <f>IF(G1863="","",INDEX(DM_DOI_TUONG!C:C,MATCH(G1863,DM_DOI_TUONG!B:B,0)))</f>
        <v>Điện Lực Long An</v>
      </c>
      <c r="I1863" s="69" t="str">
        <f>IFERROR(INDEX(DM_NGHIEP_VU!D:D,MATCH(J1863&amp;K1863,DM_NGHIEP_VU!G:G,0)),"")</f>
        <v>Xuất kho - xuất bán ghi nhận doanh thu</v>
      </c>
      <c r="J1863" s="29" t="s">
        <v>4492</v>
      </c>
      <c r="K1863" s="29" t="s">
        <v>4977</v>
      </c>
      <c r="L1863" s="26">
        <v>13</v>
      </c>
      <c r="M1863" s="26" t="s">
        <v>4547</v>
      </c>
      <c r="N1863" s="26">
        <v>0</v>
      </c>
      <c r="O1863" s="7">
        <f t="shared" si="87"/>
        <v>0</v>
      </c>
      <c r="P1863" s="52">
        <v>0.08</v>
      </c>
      <c r="Q1863" s="7">
        <f t="shared" si="88"/>
        <v>0</v>
      </c>
      <c r="R1863" s="7">
        <f t="shared" si="89"/>
        <v>0</v>
      </c>
      <c r="S1863" s="23" t="s">
        <v>4856</v>
      </c>
      <c r="T1863" s="23"/>
      <c r="U1863" s="23"/>
      <c r="V1863" s="23"/>
      <c r="W1863" s="74"/>
    </row>
    <row r="1864" spans="1:23" x14ac:dyDescent="0.25">
      <c r="A1864" s="81">
        <v>45345</v>
      </c>
      <c r="B1864" s="6" t="s">
        <v>2710</v>
      </c>
      <c r="C1864" s="100" t="s">
        <v>5716</v>
      </c>
      <c r="D1864" s="21" t="s">
        <v>4555</v>
      </c>
      <c r="E1864" s="23" t="s">
        <v>123</v>
      </c>
      <c r="F1864" s="27" t="str">
        <f>IF(E1864="","",INDEX(DM_HANG_HOA!B:B,MATCH(E1864,DM_HANG_HOA!A:A,0)))</f>
        <v>DS 3P- 630A - 24KV-150 KV BIL Sứ OD, lắp phương đứng trên 1 trụ</v>
      </c>
      <c r="G1864" s="26" t="s">
        <v>4507</v>
      </c>
      <c r="H1864" s="27" t="str">
        <f>IF(G1864="","",INDEX(DM_DOI_TUONG!C:C,MATCH(G1864,DM_DOI_TUONG!B:B,0)))</f>
        <v>Điện Lực Long An</v>
      </c>
      <c r="I1864" s="69" t="str">
        <f>IFERROR(INDEX(DM_NGHIEP_VU!D:D,MATCH(J1864&amp;K1864,DM_NGHIEP_VU!G:G,0)),"")</f>
        <v>Xuất kho - xuất bán ghi nhận doanh thu</v>
      </c>
      <c r="J1864" s="29" t="s">
        <v>4492</v>
      </c>
      <c r="K1864" s="29" t="s">
        <v>4977</v>
      </c>
      <c r="L1864" s="26">
        <v>30</v>
      </c>
      <c r="M1864" s="26" t="s">
        <v>4547</v>
      </c>
      <c r="N1864" s="26">
        <v>13942300</v>
      </c>
      <c r="O1864" s="7">
        <f t="shared" si="87"/>
        <v>418269000</v>
      </c>
      <c r="P1864" s="52">
        <v>0.08</v>
      </c>
      <c r="Q1864" s="7">
        <f t="shared" si="88"/>
        <v>33461520</v>
      </c>
      <c r="R1864" s="7">
        <f t="shared" si="89"/>
        <v>451730520</v>
      </c>
      <c r="S1864" s="23" t="s">
        <v>4856</v>
      </c>
      <c r="T1864" s="23"/>
      <c r="U1864" s="23"/>
      <c r="V1864" s="23"/>
      <c r="W1864" s="74"/>
    </row>
    <row r="1865" spans="1:23" x14ac:dyDescent="0.25">
      <c r="A1865" s="81">
        <v>45345</v>
      </c>
      <c r="B1865" s="6" t="s">
        <v>2710</v>
      </c>
      <c r="C1865" s="100" t="s">
        <v>5716</v>
      </c>
      <c r="D1865" s="21" t="s">
        <v>4555</v>
      </c>
      <c r="E1865" s="23" t="s">
        <v>114</v>
      </c>
      <c r="F1865" s="27" t="str">
        <f>IF(E1865="","",INDEX(DM_HANG_HOA!B:B,MATCH(E1865,DM_HANG_HOA!A:A,0)))</f>
        <v xml:space="preserve">Cosse nhôm LTD </v>
      </c>
      <c r="G1865" s="26" t="s">
        <v>4507</v>
      </c>
      <c r="H1865" s="27" t="str">
        <f>IF(G1865="","",INDEX(DM_DOI_TUONG!C:C,MATCH(G1865,DM_DOI_TUONG!B:B,0)))</f>
        <v>Điện Lực Long An</v>
      </c>
      <c r="I1865" s="69" t="str">
        <f>IFERROR(INDEX(DM_NGHIEP_VU!D:D,MATCH(J1865&amp;K1865,DM_NGHIEP_VU!G:G,0)),"")</f>
        <v>Xuất kho - xuất bán ghi nhận doanh thu</v>
      </c>
      <c r="J1865" s="29" t="s">
        <v>4492</v>
      </c>
      <c r="K1865" s="29" t="s">
        <v>4977</v>
      </c>
      <c r="L1865" s="26">
        <v>180</v>
      </c>
      <c r="M1865" s="26" t="s">
        <v>4547</v>
      </c>
      <c r="N1865" s="26">
        <v>0</v>
      </c>
      <c r="O1865" s="7">
        <f t="shared" si="87"/>
        <v>0</v>
      </c>
      <c r="P1865" s="52">
        <v>0.08</v>
      </c>
      <c r="Q1865" s="7">
        <f t="shared" si="88"/>
        <v>0</v>
      </c>
      <c r="R1865" s="7">
        <f t="shared" si="89"/>
        <v>0</v>
      </c>
      <c r="S1865" s="23" t="s">
        <v>4856</v>
      </c>
      <c r="T1865" s="23"/>
      <c r="U1865" s="23"/>
      <c r="V1865" s="23"/>
      <c r="W1865" s="74"/>
    </row>
    <row r="1866" spans="1:23" x14ac:dyDescent="0.25">
      <c r="A1866" s="81">
        <v>45345</v>
      </c>
      <c r="B1866" s="6" t="s">
        <v>2710</v>
      </c>
      <c r="C1866" s="100" t="s">
        <v>5716</v>
      </c>
      <c r="D1866" s="21" t="s">
        <v>4555</v>
      </c>
      <c r="E1866" s="23" t="s">
        <v>180</v>
      </c>
      <c r="F1866" s="27" t="str">
        <f>IF(E1866="","",INDEX(DM_HANG_HOA!B:B,MATCH(E1866,DM_HANG_HOA!A:A,0)))</f>
        <v>Bộ sào thao tác dao cắt có tải trong dầu 24 kV - 35 kV, dài 8 m</v>
      </c>
      <c r="G1866" s="26" t="s">
        <v>4507</v>
      </c>
      <c r="H1866" s="27" t="str">
        <f>IF(G1866="","",INDEX(DM_DOI_TUONG!C:C,MATCH(G1866,DM_DOI_TUONG!B:B,0)))</f>
        <v>Điện Lực Long An</v>
      </c>
      <c r="I1866" s="69" t="str">
        <f>IFERROR(INDEX(DM_NGHIEP_VU!D:D,MATCH(J1866&amp;K1866,DM_NGHIEP_VU!G:G,0)),"")</f>
        <v>Xuất kho - xuất bán ghi nhận doanh thu</v>
      </c>
      <c r="J1866" s="29" t="s">
        <v>4492</v>
      </c>
      <c r="K1866" s="29" t="s">
        <v>4977</v>
      </c>
      <c r="L1866" s="26">
        <v>30</v>
      </c>
      <c r="M1866" s="26" t="s">
        <v>4547</v>
      </c>
      <c r="N1866" s="26">
        <v>0</v>
      </c>
      <c r="O1866" s="7">
        <f t="shared" si="87"/>
        <v>0</v>
      </c>
      <c r="P1866" s="52">
        <v>0.08</v>
      </c>
      <c r="Q1866" s="7">
        <f t="shared" si="88"/>
        <v>0</v>
      </c>
      <c r="R1866" s="7">
        <f t="shared" si="89"/>
        <v>0</v>
      </c>
      <c r="S1866" s="23" t="s">
        <v>4856</v>
      </c>
      <c r="T1866" s="23"/>
      <c r="U1866" s="23"/>
      <c r="V1866" s="23"/>
      <c r="W1866" s="74"/>
    </row>
    <row r="1867" spans="1:23" x14ac:dyDescent="0.25">
      <c r="A1867" s="81">
        <v>45345</v>
      </c>
      <c r="B1867" s="6" t="s">
        <v>2710</v>
      </c>
      <c r="C1867" s="100" t="s">
        <v>5716</v>
      </c>
      <c r="D1867" s="21" t="s">
        <v>4555</v>
      </c>
      <c r="E1867" s="23" t="s">
        <v>1374</v>
      </c>
      <c r="F1867" s="27" t="str">
        <f>IF(E1867="","",INDEX(DM_HANG_HOA!B:B,MATCH(E1867,DM_HANG_HOA!A:A,0)))</f>
        <v>Cosse ép Cu 50mm2-N dài 64mm chiều dài ép dây 36mm</v>
      </c>
      <c r="G1867" s="26" t="s">
        <v>4507</v>
      </c>
      <c r="H1867" s="27" t="str">
        <f>IF(G1867="","",INDEX(DM_DOI_TUONG!C:C,MATCH(G1867,DM_DOI_TUONG!B:B,0)))</f>
        <v>Điện Lực Long An</v>
      </c>
      <c r="I1867" s="69" t="str">
        <f>IFERROR(INDEX(DM_NGHIEP_VU!D:D,MATCH(J1867&amp;K1867,DM_NGHIEP_VU!G:G,0)),"")</f>
        <v>Xuất kho - xuất bán ghi nhận doanh thu</v>
      </c>
      <c r="J1867" s="29" t="s">
        <v>4492</v>
      </c>
      <c r="K1867" s="29" t="s">
        <v>4977</v>
      </c>
      <c r="L1867" s="26">
        <v>30</v>
      </c>
      <c r="M1867" s="26" t="s">
        <v>4547</v>
      </c>
      <c r="N1867" s="26">
        <v>0</v>
      </c>
      <c r="O1867" s="7">
        <f t="shared" si="87"/>
        <v>0</v>
      </c>
      <c r="P1867" s="52">
        <v>0.08</v>
      </c>
      <c r="Q1867" s="7">
        <f t="shared" si="88"/>
        <v>0</v>
      </c>
      <c r="R1867" s="7">
        <f t="shared" si="89"/>
        <v>0</v>
      </c>
      <c r="S1867" s="23" t="s">
        <v>4856</v>
      </c>
      <c r="T1867" s="23"/>
      <c r="U1867" s="23"/>
      <c r="V1867" s="23"/>
      <c r="W1867" s="74"/>
    </row>
    <row r="1868" spans="1:23" x14ac:dyDescent="0.25">
      <c r="A1868" s="81">
        <v>45345</v>
      </c>
      <c r="B1868" s="6" t="s">
        <v>2710</v>
      </c>
      <c r="C1868" s="100" t="s">
        <v>5716</v>
      </c>
      <c r="D1868" s="21" t="s">
        <v>4555</v>
      </c>
      <c r="E1868" s="23" t="s">
        <v>511</v>
      </c>
      <c r="F1868" s="27" t="str">
        <f>IF(E1868="","",INDEX(DM_HANG_HOA!B:B,MATCH(E1868,DM_HANG_HOA!A:A,0)))</f>
        <v>Boulon 8x40 + tán + londel nhúng kẽm</v>
      </c>
      <c r="G1868" s="26" t="s">
        <v>4507</v>
      </c>
      <c r="H1868" s="27" t="str">
        <f>IF(G1868="","",INDEX(DM_DOI_TUONG!C:C,MATCH(G1868,DM_DOI_TUONG!B:B,0)))</f>
        <v>Điện Lực Long An</v>
      </c>
      <c r="I1868" s="69" t="str">
        <f>IFERROR(INDEX(DM_NGHIEP_VU!D:D,MATCH(J1868&amp;K1868,DM_NGHIEP_VU!G:G,0)),"")</f>
        <v>Xuất kho - xuất bán ghi nhận doanh thu</v>
      </c>
      <c r="J1868" s="29" t="s">
        <v>4492</v>
      </c>
      <c r="K1868" s="29" t="s">
        <v>4977</v>
      </c>
      <c r="L1868" s="26">
        <v>30</v>
      </c>
      <c r="M1868" s="26" t="s">
        <v>4547</v>
      </c>
      <c r="N1868" s="26">
        <v>0</v>
      </c>
      <c r="O1868" s="7">
        <f t="shared" si="87"/>
        <v>0</v>
      </c>
      <c r="P1868" s="52">
        <v>0.08</v>
      </c>
      <c r="Q1868" s="7">
        <f t="shared" si="88"/>
        <v>0</v>
      </c>
      <c r="R1868" s="7">
        <f t="shared" si="89"/>
        <v>0</v>
      </c>
      <c r="S1868" s="23" t="s">
        <v>4856</v>
      </c>
      <c r="T1868" s="23"/>
      <c r="U1868" s="23"/>
      <c r="V1868" s="23"/>
      <c r="W1868" s="74"/>
    </row>
    <row r="1869" spans="1:23" x14ac:dyDescent="0.25">
      <c r="A1869" s="81">
        <v>45345</v>
      </c>
      <c r="B1869" s="6" t="s">
        <v>2710</v>
      </c>
      <c r="C1869" s="100" t="s">
        <v>5716</v>
      </c>
      <c r="D1869" s="21" t="s">
        <v>4555</v>
      </c>
      <c r="E1869" s="23" t="s">
        <v>96</v>
      </c>
      <c r="F1869" s="27" t="str">
        <f>IF(E1869="","",INDEX(DM_HANG_HOA!B:B,MATCH(E1869,DM_HANG_HOA!A:A,0)))</f>
        <v>LA 18KV - MCOV  15.3 - 10KA</v>
      </c>
      <c r="G1869" s="26" t="s">
        <v>4507</v>
      </c>
      <c r="H1869" s="27" t="str">
        <f>IF(G1869="","",INDEX(DM_DOI_TUONG!C:C,MATCH(G1869,DM_DOI_TUONG!B:B,0)))</f>
        <v>Điện Lực Long An</v>
      </c>
      <c r="I1869" s="69" t="str">
        <f>IFERROR(INDEX(DM_NGHIEP_VU!D:D,MATCH(J1869&amp;K1869,DM_NGHIEP_VU!G:G,0)),"")</f>
        <v>Xuất kho - xuất bán ghi nhận doanh thu</v>
      </c>
      <c r="J1869" s="29" t="s">
        <v>4492</v>
      </c>
      <c r="K1869" s="29" t="s">
        <v>4977</v>
      </c>
      <c r="L1869" s="26">
        <v>1483</v>
      </c>
      <c r="M1869" s="26" t="s">
        <v>4547</v>
      </c>
      <c r="N1869" s="26">
        <v>1094500</v>
      </c>
      <c r="O1869" s="7">
        <f t="shared" si="87"/>
        <v>1623143500</v>
      </c>
      <c r="P1869" s="52">
        <v>0.08</v>
      </c>
      <c r="Q1869" s="7">
        <f t="shared" si="88"/>
        <v>129851480</v>
      </c>
      <c r="R1869" s="7">
        <f t="shared" si="89"/>
        <v>1752994980</v>
      </c>
      <c r="S1869" s="23" t="s">
        <v>4856</v>
      </c>
      <c r="T1869" s="23"/>
      <c r="U1869" s="23"/>
      <c r="V1869" s="23"/>
      <c r="W1869" s="74"/>
    </row>
    <row r="1870" spans="1:23" x14ac:dyDescent="0.25">
      <c r="A1870" s="81">
        <v>45345</v>
      </c>
      <c r="B1870" s="6" t="s">
        <v>2710</v>
      </c>
      <c r="C1870" s="100" t="s">
        <v>5716</v>
      </c>
      <c r="D1870" s="21" t="s">
        <v>4555</v>
      </c>
      <c r="E1870" s="23" t="s">
        <v>3426</v>
      </c>
      <c r="F1870" s="27" t="str">
        <f>IF(E1870="","",INDEX(DM_HANG_HOA!B:B,MATCH(E1870,DM_HANG_HOA!A:A,0)))</f>
        <v>Bass LA</v>
      </c>
      <c r="G1870" s="26" t="s">
        <v>4507</v>
      </c>
      <c r="H1870" s="27" t="str">
        <f>IF(G1870="","",INDEX(DM_DOI_TUONG!C:C,MATCH(G1870,DM_DOI_TUONG!B:B,0)))</f>
        <v>Điện Lực Long An</v>
      </c>
      <c r="I1870" s="69" t="str">
        <f>IFERROR(INDEX(DM_NGHIEP_VU!D:D,MATCH(J1870&amp;K1870,DM_NGHIEP_VU!G:G,0)),"")</f>
        <v>Xuất kho - xuất bán ghi nhận doanh thu</v>
      </c>
      <c r="J1870" s="29" t="s">
        <v>4492</v>
      </c>
      <c r="K1870" s="29" t="s">
        <v>4977</v>
      </c>
      <c r="L1870" s="26">
        <v>1483</v>
      </c>
      <c r="M1870" s="26" t="s">
        <v>4547</v>
      </c>
      <c r="N1870" s="26">
        <v>0</v>
      </c>
      <c r="O1870" s="7">
        <f t="shared" si="87"/>
        <v>0</v>
      </c>
      <c r="P1870" s="52">
        <v>0.08</v>
      </c>
      <c r="Q1870" s="7">
        <f t="shared" si="88"/>
        <v>0</v>
      </c>
      <c r="R1870" s="7">
        <f t="shared" si="89"/>
        <v>0</v>
      </c>
      <c r="S1870" s="23" t="s">
        <v>4856</v>
      </c>
      <c r="T1870" s="23"/>
      <c r="U1870" s="23"/>
      <c r="V1870" s="23"/>
      <c r="W1870" s="74"/>
    </row>
    <row r="1871" spans="1:23" x14ac:dyDescent="0.25">
      <c r="A1871" s="81">
        <v>45345</v>
      </c>
      <c r="B1871" s="6" t="s">
        <v>2710</v>
      </c>
      <c r="C1871" s="100" t="s">
        <v>5716</v>
      </c>
      <c r="D1871" s="21" t="s">
        <v>4555</v>
      </c>
      <c r="E1871" s="23" t="s">
        <v>190</v>
      </c>
      <c r="F1871" s="27" t="str">
        <f>IF(E1871="","",INDEX(DM_HANG_HOA!B:B,MATCH(E1871,DM_HANG_HOA!A:A,0)))</f>
        <v>Chuỗi treo 24Kv - 70KN, Polymer</v>
      </c>
      <c r="G1871" s="26" t="s">
        <v>4507</v>
      </c>
      <c r="H1871" s="27" t="str">
        <f>IF(G1871="","",INDEX(DM_DOI_TUONG!C:C,MATCH(G1871,DM_DOI_TUONG!B:B,0)))</f>
        <v>Điện Lực Long An</v>
      </c>
      <c r="I1871" s="69" t="str">
        <f>IFERROR(INDEX(DM_NGHIEP_VU!D:D,MATCH(J1871&amp;K1871,DM_NGHIEP_VU!G:G,0)),"")</f>
        <v>Xuất kho - xuất bán ghi nhận doanh thu</v>
      </c>
      <c r="J1871" s="29" t="s">
        <v>4492</v>
      </c>
      <c r="K1871" s="29" t="s">
        <v>4977</v>
      </c>
      <c r="L1871" s="26">
        <v>404</v>
      </c>
      <c r="M1871" s="26" t="s">
        <v>4547</v>
      </c>
      <c r="N1871" s="26">
        <v>239400</v>
      </c>
      <c r="O1871" s="7">
        <f t="shared" si="87"/>
        <v>96717600</v>
      </c>
      <c r="P1871" s="52">
        <v>0.08</v>
      </c>
      <c r="Q1871" s="7">
        <f t="shared" si="88"/>
        <v>7737408</v>
      </c>
      <c r="R1871" s="7">
        <f t="shared" si="89"/>
        <v>104455008</v>
      </c>
      <c r="S1871" s="23" t="s">
        <v>4856</v>
      </c>
      <c r="T1871" s="23"/>
      <c r="U1871" s="23"/>
      <c r="V1871" s="23"/>
      <c r="W1871" s="74"/>
    </row>
    <row r="1872" spans="1:23" x14ac:dyDescent="0.25">
      <c r="A1872" s="81">
        <v>45345</v>
      </c>
      <c r="B1872" s="6" t="s">
        <v>2710</v>
      </c>
      <c r="C1872" s="100" t="s">
        <v>5716</v>
      </c>
      <c r="D1872" s="21" t="s">
        <v>4555</v>
      </c>
      <c r="E1872" s="23" t="s">
        <v>3</v>
      </c>
      <c r="F1872" s="27" t="str">
        <f>IF(E1872="","",INDEX(DM_HANG_HOA!B:B,MATCH(E1872,DM_HANG_HOA!A:A,0)))</f>
        <v>Fuselink 3K - Tuấn Ân</v>
      </c>
      <c r="G1872" s="26" t="s">
        <v>4507</v>
      </c>
      <c r="H1872" s="27" t="str">
        <f>IF(G1872="","",INDEX(DM_DOI_TUONG!C:C,MATCH(G1872,DM_DOI_TUONG!B:B,0)))</f>
        <v>Điện Lực Long An</v>
      </c>
      <c r="I1872" s="69" t="str">
        <f>IFERROR(INDEX(DM_NGHIEP_VU!D:D,MATCH(J1872&amp;K1872,DM_NGHIEP_VU!G:G,0)),"")</f>
        <v>Xuất kho - xuất bán ghi nhận doanh thu</v>
      </c>
      <c r="J1872" s="29" t="s">
        <v>4492</v>
      </c>
      <c r="K1872" s="29" t="s">
        <v>4977</v>
      </c>
      <c r="L1872" s="26">
        <v>300</v>
      </c>
      <c r="M1872" s="26" t="s">
        <v>4547</v>
      </c>
      <c r="N1872" s="26">
        <v>29500</v>
      </c>
      <c r="O1872" s="7">
        <f t="shared" si="87"/>
        <v>8850000</v>
      </c>
      <c r="P1872" s="52">
        <v>0.08</v>
      </c>
      <c r="Q1872" s="7">
        <f t="shared" si="88"/>
        <v>708000</v>
      </c>
      <c r="R1872" s="7">
        <f t="shared" si="89"/>
        <v>9558000</v>
      </c>
      <c r="S1872" s="23" t="s">
        <v>4856</v>
      </c>
      <c r="T1872" s="23"/>
      <c r="U1872" s="23"/>
      <c r="V1872" s="23"/>
      <c r="W1872" s="74"/>
    </row>
    <row r="1873" spans="1:23" x14ac:dyDescent="0.25">
      <c r="A1873" s="81">
        <v>45345</v>
      </c>
      <c r="B1873" s="6" t="s">
        <v>2710</v>
      </c>
      <c r="C1873" s="100" t="s">
        <v>5716</v>
      </c>
      <c r="D1873" s="21" t="s">
        <v>4555</v>
      </c>
      <c r="E1873" s="23" t="s">
        <v>6</v>
      </c>
      <c r="F1873" s="27" t="str">
        <f>IF(E1873="","",INDEX(DM_HANG_HOA!B:B,MATCH(E1873,DM_HANG_HOA!A:A,0)))</f>
        <v>Fuselink 6K - Tuấn Ân</v>
      </c>
      <c r="G1873" s="26" t="s">
        <v>4507</v>
      </c>
      <c r="H1873" s="27" t="str">
        <f>IF(G1873="","",INDEX(DM_DOI_TUONG!C:C,MATCH(G1873,DM_DOI_TUONG!B:B,0)))</f>
        <v>Điện Lực Long An</v>
      </c>
      <c r="I1873" s="69" t="str">
        <f>IFERROR(INDEX(DM_NGHIEP_VU!D:D,MATCH(J1873&amp;K1873,DM_NGHIEP_VU!G:G,0)),"")</f>
        <v>Xuất kho - xuất bán ghi nhận doanh thu</v>
      </c>
      <c r="J1873" s="29" t="s">
        <v>4492</v>
      </c>
      <c r="K1873" s="29" t="s">
        <v>4977</v>
      </c>
      <c r="L1873" s="26">
        <v>200</v>
      </c>
      <c r="M1873" s="26" t="s">
        <v>4547</v>
      </c>
      <c r="N1873" s="26">
        <v>30100</v>
      </c>
      <c r="O1873" s="7">
        <f t="shared" si="87"/>
        <v>6020000</v>
      </c>
      <c r="P1873" s="52">
        <v>0.08</v>
      </c>
      <c r="Q1873" s="7">
        <f t="shared" si="88"/>
        <v>481600</v>
      </c>
      <c r="R1873" s="7">
        <f t="shared" si="89"/>
        <v>6501600</v>
      </c>
      <c r="S1873" s="23" t="s">
        <v>4856</v>
      </c>
      <c r="T1873" s="23"/>
      <c r="U1873" s="23"/>
      <c r="V1873" s="23"/>
      <c r="W1873" s="74"/>
    </row>
    <row r="1874" spans="1:23" x14ac:dyDescent="0.25">
      <c r="A1874" s="81">
        <v>45345</v>
      </c>
      <c r="B1874" s="6" t="s">
        <v>2710</v>
      </c>
      <c r="C1874" s="100" t="s">
        <v>5716</v>
      </c>
      <c r="D1874" s="21" t="s">
        <v>4555</v>
      </c>
      <c r="E1874" s="23" t="s">
        <v>12</v>
      </c>
      <c r="F1874" s="27" t="str">
        <f>IF(E1874="","",INDEX(DM_HANG_HOA!B:B,MATCH(E1874,DM_HANG_HOA!A:A,0)))</f>
        <v>Fuselink 25K - Tuấn Ân</v>
      </c>
      <c r="G1874" s="26" t="s">
        <v>4507</v>
      </c>
      <c r="H1874" s="27" t="str">
        <f>IF(G1874="","",INDEX(DM_DOI_TUONG!C:C,MATCH(G1874,DM_DOI_TUONG!B:B,0)))</f>
        <v>Điện Lực Long An</v>
      </c>
      <c r="I1874" s="69" t="str">
        <f>IFERROR(INDEX(DM_NGHIEP_VU!D:D,MATCH(J1874&amp;K1874,DM_NGHIEP_VU!G:G,0)),"")</f>
        <v>Xuất kho - xuất bán ghi nhận doanh thu</v>
      </c>
      <c r="J1874" s="29" t="s">
        <v>4492</v>
      </c>
      <c r="K1874" s="29" t="s">
        <v>4977</v>
      </c>
      <c r="L1874" s="26">
        <v>200</v>
      </c>
      <c r="M1874" s="26" t="s">
        <v>4547</v>
      </c>
      <c r="N1874" s="26">
        <v>41600</v>
      </c>
      <c r="O1874" s="7">
        <f t="shared" si="87"/>
        <v>8320000</v>
      </c>
      <c r="P1874" s="52">
        <v>0.08</v>
      </c>
      <c r="Q1874" s="7">
        <f t="shared" si="88"/>
        <v>665600</v>
      </c>
      <c r="R1874" s="7">
        <f t="shared" si="89"/>
        <v>8985600</v>
      </c>
      <c r="S1874" s="23" t="s">
        <v>4856</v>
      </c>
      <c r="T1874" s="23"/>
      <c r="U1874" s="23"/>
      <c r="V1874" s="23"/>
      <c r="W1874" s="74"/>
    </row>
    <row r="1875" spans="1:23" x14ac:dyDescent="0.25">
      <c r="A1875" s="81">
        <v>45345</v>
      </c>
      <c r="B1875" s="6" t="s">
        <v>2710</v>
      </c>
      <c r="C1875" s="100" t="s">
        <v>5716</v>
      </c>
      <c r="D1875" s="21" t="s">
        <v>4555</v>
      </c>
      <c r="E1875" s="23" t="s">
        <v>13</v>
      </c>
      <c r="F1875" s="27" t="str">
        <f>IF(E1875="","",INDEX(DM_HANG_HOA!B:B,MATCH(E1875,DM_HANG_HOA!A:A,0)))</f>
        <v>Fuselink 30K - Tuấn Ân</v>
      </c>
      <c r="G1875" s="26" t="s">
        <v>4507</v>
      </c>
      <c r="H1875" s="27" t="str">
        <f>IF(G1875="","",INDEX(DM_DOI_TUONG!C:C,MATCH(G1875,DM_DOI_TUONG!B:B,0)))</f>
        <v>Điện Lực Long An</v>
      </c>
      <c r="I1875" s="69" t="str">
        <f>IFERROR(INDEX(DM_NGHIEP_VU!D:D,MATCH(J1875&amp;K1875,DM_NGHIEP_VU!G:G,0)),"")</f>
        <v>Xuất kho - xuất bán ghi nhận doanh thu</v>
      </c>
      <c r="J1875" s="29" t="s">
        <v>4492</v>
      </c>
      <c r="K1875" s="29" t="s">
        <v>4977</v>
      </c>
      <c r="L1875" s="26">
        <v>200</v>
      </c>
      <c r="M1875" s="26" t="s">
        <v>4547</v>
      </c>
      <c r="N1875" s="26">
        <v>46100</v>
      </c>
      <c r="O1875" s="7">
        <f t="shared" si="87"/>
        <v>9220000</v>
      </c>
      <c r="P1875" s="52">
        <v>0.08</v>
      </c>
      <c r="Q1875" s="7">
        <f t="shared" si="88"/>
        <v>737600</v>
      </c>
      <c r="R1875" s="7">
        <f t="shared" si="89"/>
        <v>9957600</v>
      </c>
      <c r="S1875" s="23" t="s">
        <v>4856</v>
      </c>
      <c r="T1875" s="23"/>
      <c r="U1875" s="23"/>
      <c r="V1875" s="23"/>
      <c r="W1875" s="74"/>
    </row>
    <row r="1876" spans="1:23" x14ac:dyDescent="0.25">
      <c r="A1876" s="81">
        <v>45345</v>
      </c>
      <c r="B1876" s="6" t="s">
        <v>2710</v>
      </c>
      <c r="C1876" s="100" t="s">
        <v>5717</v>
      </c>
      <c r="D1876" s="21" t="s">
        <v>4555</v>
      </c>
      <c r="E1876" s="23" t="s">
        <v>2157</v>
      </c>
      <c r="F1876" s="27" t="str">
        <f>IF(E1876="","",INDEX(DM_HANG_HOA!B:B,MATCH(E1876,DM_HANG_HOA!A:A,0)))</f>
        <v>Nắp chụp LA màu xám</v>
      </c>
      <c r="G1876" s="26" t="s">
        <v>5269</v>
      </c>
      <c r="H1876" s="27" t="str">
        <f>IF(G1876="","",INDEX(DM_DOI_TUONG!C:C,MATCH(G1876,DM_DOI_TUONG!B:B,0)))</f>
        <v>CÔNG TY TNHH THIẾT BỊ ĐIỆN QUỐC HƯNG</v>
      </c>
      <c r="I1876" s="69" t="str">
        <f>IFERROR(INDEX(DM_NGHIEP_VU!D:D,MATCH(J1876&amp;K1876,DM_NGHIEP_VU!G:G,0)),"")</f>
        <v>Xuất kho - xuất bán ghi nhận doanh thu</v>
      </c>
      <c r="J1876" s="29" t="s">
        <v>4492</v>
      </c>
      <c r="K1876" s="29" t="s">
        <v>4977</v>
      </c>
      <c r="L1876" s="26">
        <v>190</v>
      </c>
      <c r="M1876" s="26" t="s">
        <v>4547</v>
      </c>
      <c r="N1876" s="26">
        <v>35700</v>
      </c>
      <c r="O1876" s="7">
        <f t="shared" si="87"/>
        <v>6783000</v>
      </c>
      <c r="P1876" s="52">
        <v>0.08</v>
      </c>
      <c r="Q1876" s="7">
        <f t="shared" si="88"/>
        <v>542640</v>
      </c>
      <c r="R1876" s="7">
        <f t="shared" si="89"/>
        <v>7325640</v>
      </c>
      <c r="S1876" s="23" t="s">
        <v>4857</v>
      </c>
      <c r="T1876" s="23"/>
      <c r="U1876" s="23"/>
      <c r="V1876" s="23"/>
      <c r="W1876" s="74"/>
    </row>
    <row r="1877" spans="1:23" x14ac:dyDescent="0.25">
      <c r="A1877" s="81">
        <v>45345</v>
      </c>
      <c r="B1877" s="6" t="s">
        <v>2710</v>
      </c>
      <c r="C1877" s="100" t="s">
        <v>5717</v>
      </c>
      <c r="D1877" s="21" t="s">
        <v>4555</v>
      </c>
      <c r="E1877" s="23" t="s">
        <v>2158</v>
      </c>
      <c r="F1877" s="27" t="str">
        <f>IF(E1877="","",INDEX(DM_HANG_HOA!B:B,MATCH(E1877,DM_HANG_HOA!A:A,0)))</f>
        <v>Nắp chụp đầu trên FCO màu  xám</v>
      </c>
      <c r="G1877" s="26" t="s">
        <v>5269</v>
      </c>
      <c r="H1877" s="27" t="str">
        <f>IF(G1877="","",INDEX(DM_DOI_TUONG!C:C,MATCH(G1877,DM_DOI_TUONG!B:B,0)))</f>
        <v>CÔNG TY TNHH THIẾT BỊ ĐIỆN QUỐC HƯNG</v>
      </c>
      <c r="I1877" s="69" t="str">
        <f>IFERROR(INDEX(DM_NGHIEP_VU!D:D,MATCH(J1877&amp;K1877,DM_NGHIEP_VU!G:G,0)),"")</f>
        <v>Xuất kho - xuất bán ghi nhận doanh thu</v>
      </c>
      <c r="J1877" s="29" t="s">
        <v>4492</v>
      </c>
      <c r="K1877" s="29" t="s">
        <v>4977</v>
      </c>
      <c r="L1877" s="26">
        <v>140</v>
      </c>
      <c r="M1877" s="26" t="s">
        <v>4547</v>
      </c>
      <c r="N1877" s="26">
        <v>112900</v>
      </c>
      <c r="O1877" s="7">
        <f t="shared" si="87"/>
        <v>15806000</v>
      </c>
      <c r="P1877" s="52">
        <v>0.08</v>
      </c>
      <c r="Q1877" s="7">
        <f t="shared" si="88"/>
        <v>1264480</v>
      </c>
      <c r="R1877" s="7">
        <f t="shared" si="89"/>
        <v>17070480</v>
      </c>
      <c r="S1877" s="23" t="s">
        <v>4857</v>
      </c>
      <c r="T1877" s="23"/>
      <c r="U1877" s="23"/>
      <c r="V1877" s="23"/>
      <c r="W1877" s="74"/>
    </row>
    <row r="1878" spans="1:23" x14ac:dyDescent="0.25">
      <c r="A1878" s="81">
        <v>45345</v>
      </c>
      <c r="B1878" s="6" t="s">
        <v>2710</v>
      </c>
      <c r="C1878" s="100" t="s">
        <v>5717</v>
      </c>
      <c r="D1878" s="21" t="s">
        <v>4555</v>
      </c>
      <c r="E1878" s="23" t="s">
        <v>2160</v>
      </c>
      <c r="F1878" s="27" t="str">
        <f>IF(E1878="","",INDEX(DM_HANG_HOA!B:B,MATCH(E1878,DM_HANG_HOA!A:A,0)))</f>
        <v>Nắp chụp đầu dưới FCO, LBFCO màu xám</v>
      </c>
      <c r="G1878" s="26" t="s">
        <v>5269</v>
      </c>
      <c r="H1878" s="27" t="str">
        <f>IF(G1878="","",INDEX(DM_DOI_TUONG!C:C,MATCH(G1878,DM_DOI_TUONG!B:B,0)))</f>
        <v>CÔNG TY TNHH THIẾT BỊ ĐIỆN QUỐC HƯNG</v>
      </c>
      <c r="I1878" s="69" t="str">
        <f>IFERROR(INDEX(DM_NGHIEP_VU!D:D,MATCH(J1878&amp;K1878,DM_NGHIEP_VU!G:G,0)),"")</f>
        <v>Xuất kho - xuất bán ghi nhận doanh thu</v>
      </c>
      <c r="J1878" s="29" t="s">
        <v>4492</v>
      </c>
      <c r="K1878" s="29" t="s">
        <v>4977</v>
      </c>
      <c r="L1878" s="26">
        <v>120</v>
      </c>
      <c r="M1878" s="26" t="s">
        <v>4547</v>
      </c>
      <c r="N1878" s="26">
        <v>82800</v>
      </c>
      <c r="O1878" s="7">
        <f t="shared" si="87"/>
        <v>9936000</v>
      </c>
      <c r="P1878" s="52">
        <v>0.08</v>
      </c>
      <c r="Q1878" s="7">
        <f t="shared" si="88"/>
        <v>794880</v>
      </c>
      <c r="R1878" s="7">
        <f t="shared" si="89"/>
        <v>10730880</v>
      </c>
      <c r="S1878" s="23" t="s">
        <v>4857</v>
      </c>
      <c r="T1878" s="23"/>
      <c r="U1878" s="23"/>
      <c r="V1878" s="23"/>
      <c r="W1878" s="74"/>
    </row>
    <row r="1879" spans="1:23" x14ac:dyDescent="0.25">
      <c r="A1879" s="81">
        <v>45345</v>
      </c>
      <c r="B1879" s="6" t="s">
        <v>2710</v>
      </c>
      <c r="C1879" s="100" t="s">
        <v>5717</v>
      </c>
      <c r="D1879" s="21" t="s">
        <v>4555</v>
      </c>
      <c r="E1879" s="23" t="s">
        <v>2171</v>
      </c>
      <c r="F1879" s="27" t="str">
        <f>IF(E1879="","",INDEX(DM_HANG_HOA!B:B,MATCH(E1879,DM_HANG_HOA!A:A,0)))</f>
        <v>Nắp chụp MBA F145 màu xám</v>
      </c>
      <c r="G1879" s="26" t="s">
        <v>5269</v>
      </c>
      <c r="H1879" s="27" t="str">
        <f>IF(G1879="","",INDEX(DM_DOI_TUONG!C:C,MATCH(G1879,DM_DOI_TUONG!B:B,0)))</f>
        <v>CÔNG TY TNHH THIẾT BỊ ĐIỆN QUỐC HƯNG</v>
      </c>
      <c r="I1879" s="69" t="str">
        <f>IFERROR(INDEX(DM_NGHIEP_VU!D:D,MATCH(J1879&amp;K1879,DM_NGHIEP_VU!G:G,0)),"")</f>
        <v>Xuất kho - xuất bán ghi nhận doanh thu</v>
      </c>
      <c r="J1879" s="29" t="s">
        <v>4492</v>
      </c>
      <c r="K1879" s="29" t="s">
        <v>4977</v>
      </c>
      <c r="L1879" s="26">
        <v>50</v>
      </c>
      <c r="M1879" s="26" t="s">
        <v>4547</v>
      </c>
      <c r="N1879" s="26">
        <v>52400</v>
      </c>
      <c r="O1879" s="7">
        <f t="shared" si="87"/>
        <v>2620000</v>
      </c>
      <c r="P1879" s="52">
        <v>0.08</v>
      </c>
      <c r="Q1879" s="7">
        <f t="shared" si="88"/>
        <v>209600</v>
      </c>
      <c r="R1879" s="7">
        <f t="shared" si="89"/>
        <v>2829600</v>
      </c>
      <c r="S1879" s="23" t="s">
        <v>4857</v>
      </c>
      <c r="T1879" s="23"/>
      <c r="U1879" s="23"/>
      <c r="V1879" s="23"/>
      <c r="W1879" s="74"/>
    </row>
    <row r="1880" spans="1:23" x14ac:dyDescent="0.25">
      <c r="A1880" s="81">
        <v>45344</v>
      </c>
      <c r="B1880" s="6" t="s">
        <v>2710</v>
      </c>
      <c r="C1880" s="100" t="s">
        <v>5718</v>
      </c>
      <c r="D1880" s="21" t="s">
        <v>4555</v>
      </c>
      <c r="E1880" s="23" t="s">
        <v>3346</v>
      </c>
      <c r="F1880" s="27" t="str">
        <f>IF(E1880="","",INDEX(DM_HANG_HOA!B:B,MATCH(E1880,DM_HANG_HOA!A:A,0)))</f>
        <v>Ốc xiết cáp Cu 3/0-4/0, 250MCM.</v>
      </c>
      <c r="G1880" s="26" t="s">
        <v>5245</v>
      </c>
      <c r="H1880" s="27" t="str">
        <f>IF(G1880="","",INDEX(DM_DOI_TUONG!C:C,MATCH(G1880,DM_DOI_TUONG!B:B,0)))</f>
        <v>Công Ty TNHH Sản Xuất Thương Mại  Điện Sài Gòn TTL</v>
      </c>
      <c r="I1880" s="69" t="str">
        <f>IFERROR(INDEX(DM_NGHIEP_VU!D:D,MATCH(J1880&amp;K1880,DM_NGHIEP_VU!G:G,0)),"")</f>
        <v>Xuất kho - xuất bán ghi nhận doanh thu</v>
      </c>
      <c r="J1880" s="29" t="s">
        <v>4492</v>
      </c>
      <c r="K1880" s="29" t="s">
        <v>4977</v>
      </c>
      <c r="L1880" s="26">
        <v>100</v>
      </c>
      <c r="M1880" s="26" t="s">
        <v>4547</v>
      </c>
      <c r="N1880" s="26">
        <v>56000</v>
      </c>
      <c r="O1880" s="7">
        <f t="shared" si="87"/>
        <v>5600000</v>
      </c>
      <c r="P1880" s="52">
        <v>0.1</v>
      </c>
      <c r="Q1880" s="7">
        <f t="shared" si="88"/>
        <v>560000</v>
      </c>
      <c r="R1880" s="7">
        <f t="shared" si="89"/>
        <v>6160000</v>
      </c>
      <c r="S1880" s="23" t="s">
        <v>4858</v>
      </c>
      <c r="T1880" s="23"/>
      <c r="U1880" s="23"/>
      <c r="V1880" s="23"/>
      <c r="W1880" s="74"/>
    </row>
    <row r="1881" spans="1:23" x14ac:dyDescent="0.25">
      <c r="A1881" s="81">
        <v>45344</v>
      </c>
      <c r="B1881" s="6" t="s">
        <v>2710</v>
      </c>
      <c r="C1881" s="100" t="s">
        <v>5718</v>
      </c>
      <c r="D1881" s="21" t="s">
        <v>4555</v>
      </c>
      <c r="E1881" s="23" t="s">
        <v>520</v>
      </c>
      <c r="F1881" s="27" t="str">
        <f>IF(E1881="","",INDEX(DM_HANG_HOA!B:B,MATCH(E1881,DM_HANG_HOA!A:A,0)))</f>
        <v>Móc treo cáp ABC 4 X 25mm2</v>
      </c>
      <c r="G1881" s="26" t="s">
        <v>5245</v>
      </c>
      <c r="H1881" s="27" t="str">
        <f>IF(G1881="","",INDEX(DM_DOI_TUONG!C:C,MATCH(G1881,DM_DOI_TUONG!B:B,0)))</f>
        <v>Công Ty TNHH Sản Xuất Thương Mại  Điện Sài Gòn TTL</v>
      </c>
      <c r="I1881" s="69" t="str">
        <f>IFERROR(INDEX(DM_NGHIEP_VU!D:D,MATCH(J1881&amp;K1881,DM_NGHIEP_VU!G:G,0)),"")</f>
        <v>Xuất kho - xuất bán ghi nhận doanh thu</v>
      </c>
      <c r="J1881" s="29" t="s">
        <v>4492</v>
      </c>
      <c r="K1881" s="29" t="s">
        <v>4977</v>
      </c>
      <c r="L1881" s="26">
        <v>30</v>
      </c>
      <c r="M1881" s="26" t="s">
        <v>4547</v>
      </c>
      <c r="N1881" s="26">
        <v>14200</v>
      </c>
      <c r="O1881" s="7">
        <f t="shared" si="87"/>
        <v>426000</v>
      </c>
      <c r="P1881" s="52">
        <v>0.1</v>
      </c>
      <c r="Q1881" s="7">
        <f t="shared" si="88"/>
        <v>42600</v>
      </c>
      <c r="R1881" s="7">
        <f t="shared" si="89"/>
        <v>468600</v>
      </c>
      <c r="S1881" s="23" t="s">
        <v>4858</v>
      </c>
      <c r="T1881" s="23"/>
      <c r="U1881" s="23"/>
      <c r="V1881" s="23"/>
      <c r="W1881" s="74"/>
    </row>
    <row r="1882" spans="1:23" x14ac:dyDescent="0.25">
      <c r="A1882" s="81">
        <v>45344</v>
      </c>
      <c r="B1882" s="6" t="s">
        <v>2710</v>
      </c>
      <c r="C1882" s="100" t="s">
        <v>5718</v>
      </c>
      <c r="D1882" s="21" t="s">
        <v>4555</v>
      </c>
      <c r="E1882" s="23" t="s">
        <v>1229</v>
      </c>
      <c r="F1882" s="27" t="str">
        <f>IF(E1882="","",INDEX(DM_HANG_HOA!B:B,MATCH(E1882,DM_HANG_HOA!A:A,0)))</f>
        <v>Nối ép đồng nhôm WR-929</v>
      </c>
      <c r="G1882" s="26" t="s">
        <v>5245</v>
      </c>
      <c r="H1882" s="27" t="str">
        <f>IF(G1882="","",INDEX(DM_DOI_TUONG!C:C,MATCH(G1882,DM_DOI_TUONG!B:B,0)))</f>
        <v>Công Ty TNHH Sản Xuất Thương Mại  Điện Sài Gòn TTL</v>
      </c>
      <c r="I1882" s="69" t="str">
        <f>IFERROR(INDEX(DM_NGHIEP_VU!D:D,MATCH(J1882&amp;K1882,DM_NGHIEP_VU!G:G,0)),"")</f>
        <v>Xuất kho - xuất bán ghi nhận doanh thu</v>
      </c>
      <c r="J1882" s="29" t="s">
        <v>4492</v>
      </c>
      <c r="K1882" s="29" t="s">
        <v>4977</v>
      </c>
      <c r="L1882" s="26">
        <v>24</v>
      </c>
      <c r="M1882" s="26" t="s">
        <v>4547</v>
      </c>
      <c r="N1882" s="26">
        <v>44000</v>
      </c>
      <c r="O1882" s="7">
        <f t="shared" si="87"/>
        <v>1056000</v>
      </c>
      <c r="P1882" s="52">
        <v>0.1</v>
      </c>
      <c r="Q1882" s="7">
        <f t="shared" si="88"/>
        <v>105600</v>
      </c>
      <c r="R1882" s="7">
        <f t="shared" si="89"/>
        <v>1161600</v>
      </c>
      <c r="S1882" s="23" t="s">
        <v>4858</v>
      </c>
      <c r="T1882" s="23"/>
      <c r="U1882" s="23"/>
      <c r="V1882" s="23"/>
      <c r="W1882" s="74"/>
    </row>
    <row r="1883" spans="1:23" x14ac:dyDescent="0.25">
      <c r="A1883" s="81">
        <v>45344</v>
      </c>
      <c r="B1883" s="6" t="s">
        <v>2710</v>
      </c>
      <c r="C1883" s="100" t="s">
        <v>5718</v>
      </c>
      <c r="D1883" s="21" t="s">
        <v>4555</v>
      </c>
      <c r="E1883" s="23" t="s">
        <v>1225</v>
      </c>
      <c r="F1883" s="27" t="str">
        <f>IF(E1883="","",INDEX(DM_HANG_HOA!B:B,MATCH(E1883,DM_HANG_HOA!A:A,0)))</f>
        <v>Nối ép đồng nhôm WR-835</v>
      </c>
      <c r="G1883" s="26" t="s">
        <v>5245</v>
      </c>
      <c r="H1883" s="27" t="str">
        <f>IF(G1883="","",INDEX(DM_DOI_TUONG!C:C,MATCH(G1883,DM_DOI_TUONG!B:B,0)))</f>
        <v>Công Ty TNHH Sản Xuất Thương Mại  Điện Sài Gòn TTL</v>
      </c>
      <c r="I1883" s="69" t="str">
        <f>IFERROR(INDEX(DM_NGHIEP_VU!D:D,MATCH(J1883&amp;K1883,DM_NGHIEP_VU!G:G,0)),"")</f>
        <v>Xuất kho - xuất bán ghi nhận doanh thu</v>
      </c>
      <c r="J1883" s="29" t="s">
        <v>4492</v>
      </c>
      <c r="K1883" s="29" t="s">
        <v>4977</v>
      </c>
      <c r="L1883" s="26">
        <v>80</v>
      </c>
      <c r="M1883" s="26" t="s">
        <v>4547</v>
      </c>
      <c r="N1883" s="26">
        <v>28000</v>
      </c>
      <c r="O1883" s="7">
        <f t="shared" si="87"/>
        <v>2240000</v>
      </c>
      <c r="P1883" s="52">
        <v>0.1</v>
      </c>
      <c r="Q1883" s="7">
        <f t="shared" si="88"/>
        <v>224000</v>
      </c>
      <c r="R1883" s="7">
        <f t="shared" si="89"/>
        <v>2464000</v>
      </c>
      <c r="S1883" s="23" t="s">
        <v>4858</v>
      </c>
      <c r="T1883" s="23"/>
      <c r="U1883" s="23"/>
      <c r="V1883" s="23"/>
      <c r="W1883" s="74"/>
    </row>
    <row r="1884" spans="1:23" x14ac:dyDescent="0.25">
      <c r="A1884" s="81">
        <v>45344</v>
      </c>
      <c r="B1884" s="6" t="s">
        <v>2710</v>
      </c>
      <c r="C1884" s="100" t="s">
        <v>5718</v>
      </c>
      <c r="D1884" s="21" t="s">
        <v>4555</v>
      </c>
      <c r="E1884" s="23" t="s">
        <v>3274</v>
      </c>
      <c r="F1884" s="27" t="str">
        <f>IF(E1884="","",INDEX(DM_HANG_HOA!B:B,MATCH(E1884,DM_HANG_HOA!A:A,0)))</f>
        <v xml:space="preserve">Cosse ép Cu 25mm2-N dài 45mm chiều dài ép dây 15mm (lỗ phi 12.5) </v>
      </c>
      <c r="G1884" s="26" t="s">
        <v>5245</v>
      </c>
      <c r="H1884" s="27" t="str">
        <f>IF(G1884="","",INDEX(DM_DOI_TUONG!C:C,MATCH(G1884,DM_DOI_TUONG!B:B,0)))</f>
        <v>Công Ty TNHH Sản Xuất Thương Mại  Điện Sài Gòn TTL</v>
      </c>
      <c r="I1884" s="69" t="str">
        <f>IFERROR(INDEX(DM_NGHIEP_VU!D:D,MATCH(J1884&amp;K1884,DM_NGHIEP_VU!G:G,0)),"")</f>
        <v>Xuất kho - xuất bán ghi nhận doanh thu</v>
      </c>
      <c r="J1884" s="29" t="s">
        <v>4492</v>
      </c>
      <c r="K1884" s="29" t="s">
        <v>4977</v>
      </c>
      <c r="L1884" s="26">
        <v>20</v>
      </c>
      <c r="M1884" s="26" t="s">
        <v>4547</v>
      </c>
      <c r="N1884" s="26">
        <v>10000</v>
      </c>
      <c r="O1884" s="7">
        <f t="shared" si="87"/>
        <v>200000</v>
      </c>
      <c r="P1884" s="52">
        <v>0.1</v>
      </c>
      <c r="Q1884" s="7">
        <f t="shared" si="88"/>
        <v>20000</v>
      </c>
      <c r="R1884" s="7">
        <f t="shared" si="89"/>
        <v>220000</v>
      </c>
      <c r="S1884" s="23" t="s">
        <v>4858</v>
      </c>
      <c r="T1884" s="23"/>
      <c r="U1884" s="23"/>
      <c r="V1884" s="23"/>
      <c r="W1884" s="74"/>
    </row>
    <row r="1885" spans="1:23" x14ac:dyDescent="0.25">
      <c r="A1885" s="81">
        <v>45344</v>
      </c>
      <c r="B1885" s="6" t="s">
        <v>2710</v>
      </c>
      <c r="C1885" s="100" t="s">
        <v>5718</v>
      </c>
      <c r="D1885" s="21" t="s">
        <v>4555</v>
      </c>
      <c r="E1885" s="23" t="s">
        <v>2528</v>
      </c>
      <c r="F1885" s="27" t="str">
        <f>IF(E1885="","",INDEX(DM_HANG_HOA!B:B,MATCH(E1885,DM_HANG_HOA!A:A,0)))</f>
        <v>Giáp níu dây bọc ACD2405-TP, dài 1180mm, 22,2 ÷ 25,6mm (70mm2)</v>
      </c>
      <c r="G1885" s="26" t="s">
        <v>5245</v>
      </c>
      <c r="H1885" s="27" t="str">
        <f>IF(G1885="","",INDEX(DM_DOI_TUONG!C:C,MATCH(G1885,DM_DOI_TUONG!B:B,0)))</f>
        <v>Công Ty TNHH Sản Xuất Thương Mại  Điện Sài Gòn TTL</v>
      </c>
      <c r="I1885" s="69" t="str">
        <f>IFERROR(INDEX(DM_NGHIEP_VU!D:D,MATCH(J1885&amp;K1885,DM_NGHIEP_VU!G:G,0)),"")</f>
        <v>Xuất kho - xuất bán ghi nhận doanh thu</v>
      </c>
      <c r="J1885" s="29" t="s">
        <v>4492</v>
      </c>
      <c r="K1885" s="29" t="s">
        <v>4977</v>
      </c>
      <c r="L1885" s="26">
        <v>30</v>
      </c>
      <c r="M1885" s="26" t="s">
        <v>4547</v>
      </c>
      <c r="N1885" s="26">
        <v>275400</v>
      </c>
      <c r="O1885" s="7">
        <f t="shared" si="87"/>
        <v>8262000</v>
      </c>
      <c r="P1885" s="52">
        <v>0.1</v>
      </c>
      <c r="Q1885" s="7">
        <f t="shared" si="88"/>
        <v>826200</v>
      </c>
      <c r="R1885" s="7">
        <f t="shared" si="89"/>
        <v>9088200</v>
      </c>
      <c r="S1885" s="23" t="s">
        <v>4858</v>
      </c>
      <c r="T1885" s="23"/>
      <c r="U1885" s="23"/>
      <c r="V1885" s="23"/>
      <c r="W1885" s="74"/>
    </row>
    <row r="1886" spans="1:23" x14ac:dyDescent="0.25">
      <c r="A1886" s="81">
        <v>45344</v>
      </c>
      <c r="B1886" s="6" t="s">
        <v>2710</v>
      </c>
      <c r="C1886" s="100" t="s">
        <v>5719</v>
      </c>
      <c r="D1886" s="21" t="s">
        <v>4555</v>
      </c>
      <c r="E1886" s="23" t="s">
        <v>190</v>
      </c>
      <c r="F1886" s="27" t="str">
        <f>IF(E1886="","",INDEX(DM_HANG_HOA!B:B,MATCH(E1886,DM_HANG_HOA!A:A,0)))</f>
        <v>Chuỗi treo 24Kv - 70KN, Polymer</v>
      </c>
      <c r="G1886" s="26" t="s">
        <v>5245</v>
      </c>
      <c r="H1886" s="27" t="str">
        <f>IF(G1886="","",INDEX(DM_DOI_TUONG!C:C,MATCH(G1886,DM_DOI_TUONG!B:B,0)))</f>
        <v>Công Ty TNHH Sản Xuất Thương Mại  Điện Sài Gòn TTL</v>
      </c>
      <c r="I1886" s="69" t="str">
        <f>IFERROR(INDEX(DM_NGHIEP_VU!D:D,MATCH(J1886&amp;K1886,DM_NGHIEP_VU!G:G,0)),"")</f>
        <v>Xuất kho - xuất bán ghi nhận doanh thu</v>
      </c>
      <c r="J1886" s="29" t="s">
        <v>4492</v>
      </c>
      <c r="K1886" s="29" t="s">
        <v>4977</v>
      </c>
      <c r="L1886" s="26">
        <v>30</v>
      </c>
      <c r="M1886" s="26" t="s">
        <v>4547</v>
      </c>
      <c r="N1886" s="26">
        <v>229100</v>
      </c>
      <c r="O1886" s="7">
        <f t="shared" si="87"/>
        <v>6873000</v>
      </c>
      <c r="P1886" s="52">
        <v>0.08</v>
      </c>
      <c r="Q1886" s="7">
        <f t="shared" si="88"/>
        <v>549840</v>
      </c>
      <c r="R1886" s="7">
        <f t="shared" si="89"/>
        <v>7422840</v>
      </c>
      <c r="S1886" s="23" t="s">
        <v>4859</v>
      </c>
      <c r="T1886" s="23"/>
      <c r="U1886" s="23"/>
      <c r="V1886" s="23"/>
      <c r="W1886" s="74"/>
    </row>
    <row r="1887" spans="1:23" x14ac:dyDescent="0.25">
      <c r="A1887" s="81">
        <v>45344</v>
      </c>
      <c r="B1887" s="6" t="s">
        <v>2710</v>
      </c>
      <c r="C1887" s="100" t="s">
        <v>5719</v>
      </c>
      <c r="D1887" s="21" t="s">
        <v>4555</v>
      </c>
      <c r="E1887" s="23" t="s">
        <v>2598</v>
      </c>
      <c r="F1887" s="27" t="str">
        <f>IF(E1887="","",INDEX(DM_HANG_HOA!B:B,MATCH(E1887,DM_HANG_HOA!A:A,0)))</f>
        <v>Giáp buộc đầu sứ đơn composite PTT 1373SC-F, đường kính cáp 31 - 37.5mm (185-240mm2), bán dẫn</v>
      </c>
      <c r="G1887" s="26" t="s">
        <v>5245</v>
      </c>
      <c r="H1887" s="27" t="str">
        <f>IF(G1887="","",INDEX(DM_DOI_TUONG!C:C,MATCH(G1887,DM_DOI_TUONG!B:B,0)))</f>
        <v>Công Ty TNHH Sản Xuất Thương Mại  Điện Sài Gòn TTL</v>
      </c>
      <c r="I1887" s="69" t="str">
        <f>IFERROR(INDEX(DM_NGHIEP_VU!D:D,MATCH(J1887&amp;K1887,DM_NGHIEP_VU!G:G,0)),"")</f>
        <v>Xuất kho - xuất bán ghi nhận doanh thu</v>
      </c>
      <c r="J1887" s="29" t="s">
        <v>4492</v>
      </c>
      <c r="K1887" s="29" t="s">
        <v>4977</v>
      </c>
      <c r="L1887" s="26">
        <v>80</v>
      </c>
      <c r="M1887" s="26" t="s">
        <v>4547</v>
      </c>
      <c r="N1887" s="26">
        <v>107900</v>
      </c>
      <c r="O1887" s="7">
        <f t="shared" si="87"/>
        <v>8632000</v>
      </c>
      <c r="P1887" s="52">
        <v>0.08</v>
      </c>
      <c r="Q1887" s="7">
        <f t="shared" si="88"/>
        <v>690560</v>
      </c>
      <c r="R1887" s="7">
        <f t="shared" si="89"/>
        <v>9322560</v>
      </c>
      <c r="S1887" s="23" t="s">
        <v>4859</v>
      </c>
      <c r="T1887" s="23"/>
      <c r="U1887" s="23"/>
      <c r="V1887" s="23"/>
      <c r="W1887" s="74"/>
    </row>
    <row r="1888" spans="1:23" x14ac:dyDescent="0.25">
      <c r="A1888" s="81">
        <v>45345</v>
      </c>
      <c r="B1888" s="6" t="s">
        <v>2710</v>
      </c>
      <c r="C1888" s="100" t="s">
        <v>5720</v>
      </c>
      <c r="D1888" s="21" t="s">
        <v>4555</v>
      </c>
      <c r="E1888" s="23" t="s">
        <v>388</v>
      </c>
      <c r="F1888" s="27" t="str">
        <f>IF(E1888="","",INDEX(DM_HANG_HOA!B:B,MATCH(E1888,DM_HANG_HOA!A:A,0)))</f>
        <v>Mỡ Compound đồng nhôm, 50g</v>
      </c>
      <c r="G1888" s="26" t="s">
        <v>5258</v>
      </c>
      <c r="H1888" s="27" t="str">
        <f>IF(G1888="","",INDEX(DM_DOI_TUONG!C:C,MATCH(G1888,DM_DOI_TUONG!B:B,0)))</f>
        <v>Công Ty TNHH Sản Xuất Và Thương Mại Tiến Trần</v>
      </c>
      <c r="I1888" s="69" t="str">
        <f>IFERROR(INDEX(DM_NGHIEP_VU!D:D,MATCH(J1888&amp;K1888,DM_NGHIEP_VU!G:G,0)),"")</f>
        <v>Xuất kho - xuất bán ghi nhận doanh thu</v>
      </c>
      <c r="J1888" s="29" t="s">
        <v>4492</v>
      </c>
      <c r="K1888" s="29" t="s">
        <v>4977</v>
      </c>
      <c r="L1888" s="26">
        <v>86</v>
      </c>
      <c r="M1888" s="26" t="s">
        <v>4547</v>
      </c>
      <c r="N1888" s="26">
        <v>50800</v>
      </c>
      <c r="O1888" s="7">
        <f t="shared" si="87"/>
        <v>4368800</v>
      </c>
      <c r="P1888" s="52">
        <v>0.08</v>
      </c>
      <c r="Q1888" s="7">
        <f t="shared" si="88"/>
        <v>349504</v>
      </c>
      <c r="R1888" s="7">
        <f t="shared" si="89"/>
        <v>4718304</v>
      </c>
      <c r="S1888" s="23" t="s">
        <v>4860</v>
      </c>
      <c r="T1888" s="23"/>
      <c r="U1888" s="23"/>
      <c r="V1888" s="23"/>
      <c r="W1888" s="74"/>
    </row>
    <row r="1889" spans="1:23" x14ac:dyDescent="0.25">
      <c r="A1889" s="81">
        <v>45345</v>
      </c>
      <c r="B1889" s="6" t="s">
        <v>2710</v>
      </c>
      <c r="C1889" s="100" t="s">
        <v>5721</v>
      </c>
      <c r="D1889" s="21" t="s">
        <v>4555</v>
      </c>
      <c r="E1889" s="23" t="s">
        <v>76</v>
      </c>
      <c r="F1889" s="27" t="str">
        <f>IF(E1889="","",INDEX(DM_HANG_HOA!B:B,MATCH(E1889,DM_HANG_HOA!A:A,0)))</f>
        <v>LBFCO 100A - 27KV-150KV BIL - Polymer (không bass)</v>
      </c>
      <c r="G1889" s="26" t="s">
        <v>5248</v>
      </c>
      <c r="H1889" s="27" t="str">
        <f>IF(G1889="","",INDEX(DM_DOI_TUONG!C:C,MATCH(G1889,DM_DOI_TUONG!B:B,0)))</f>
        <v>Công Ty TNHH Tư Vấn SX TM Xây Lắp Điện Song An</v>
      </c>
      <c r="I1889" s="69" t="str">
        <f>IFERROR(INDEX(DM_NGHIEP_VU!D:D,MATCH(J1889&amp;K1889,DM_NGHIEP_VU!G:G,0)),"")</f>
        <v>Xuất kho - xuất bán ghi nhận doanh thu</v>
      </c>
      <c r="J1889" s="29" t="s">
        <v>4492</v>
      </c>
      <c r="K1889" s="29" t="s">
        <v>4977</v>
      </c>
      <c r="L1889" s="26">
        <v>9</v>
      </c>
      <c r="M1889" s="26" t="s">
        <v>4547</v>
      </c>
      <c r="N1889" s="26">
        <v>1909200</v>
      </c>
      <c r="O1889" s="7">
        <f t="shared" si="87"/>
        <v>17182800</v>
      </c>
      <c r="P1889" s="52">
        <v>0.08</v>
      </c>
      <c r="Q1889" s="7">
        <f t="shared" si="88"/>
        <v>1374624</v>
      </c>
      <c r="R1889" s="7">
        <f t="shared" si="89"/>
        <v>18557424</v>
      </c>
      <c r="S1889" s="23" t="s">
        <v>4861</v>
      </c>
      <c r="T1889" s="23"/>
      <c r="U1889" s="23"/>
      <c r="V1889" s="23"/>
      <c r="W1889" s="74"/>
    </row>
    <row r="1890" spans="1:23" x14ac:dyDescent="0.25">
      <c r="A1890" s="81">
        <v>45345</v>
      </c>
      <c r="B1890" s="6" t="s">
        <v>2710</v>
      </c>
      <c r="C1890" s="100" t="s">
        <v>5721</v>
      </c>
      <c r="D1890" s="21" t="s">
        <v>4555</v>
      </c>
      <c r="E1890" s="23" t="s">
        <v>78</v>
      </c>
      <c r="F1890" s="27" t="str">
        <f>IF(E1890="","",INDEX(DM_HANG_HOA!B:B,MATCH(E1890,DM_HANG_HOA!A:A,0)))</f>
        <v>Bass FCO</v>
      </c>
      <c r="G1890" s="26" t="s">
        <v>5248</v>
      </c>
      <c r="H1890" s="27" t="str">
        <f>IF(G1890="","",INDEX(DM_DOI_TUONG!C:C,MATCH(G1890,DM_DOI_TUONG!B:B,0)))</f>
        <v>Công Ty TNHH Tư Vấn SX TM Xây Lắp Điện Song An</v>
      </c>
      <c r="I1890" s="69" t="str">
        <f>IFERROR(INDEX(DM_NGHIEP_VU!D:D,MATCH(J1890&amp;K1890,DM_NGHIEP_VU!G:G,0)),"")</f>
        <v>Xuất kho - xuất bán ghi nhận doanh thu</v>
      </c>
      <c r="J1890" s="29" t="s">
        <v>4492</v>
      </c>
      <c r="K1890" s="29" t="s">
        <v>4977</v>
      </c>
      <c r="L1890" s="26">
        <v>9</v>
      </c>
      <c r="M1890" s="26" t="s">
        <v>4547</v>
      </c>
      <c r="N1890" s="26">
        <v>77400</v>
      </c>
      <c r="O1890" s="7">
        <f t="shared" si="87"/>
        <v>696600</v>
      </c>
      <c r="P1890" s="52">
        <v>0.08</v>
      </c>
      <c r="Q1890" s="7">
        <f t="shared" si="88"/>
        <v>55728</v>
      </c>
      <c r="R1890" s="7">
        <f t="shared" si="89"/>
        <v>752328</v>
      </c>
      <c r="S1890" s="23" t="s">
        <v>4861</v>
      </c>
      <c r="T1890" s="23"/>
      <c r="U1890" s="23"/>
      <c r="V1890" s="23"/>
      <c r="W1890" s="74"/>
    </row>
    <row r="1891" spans="1:23" x14ac:dyDescent="0.25">
      <c r="A1891" s="81">
        <v>45345</v>
      </c>
      <c r="B1891" s="6" t="s">
        <v>2710</v>
      </c>
      <c r="C1891" s="100" t="s">
        <v>5722</v>
      </c>
      <c r="D1891" s="21" t="s">
        <v>4555</v>
      </c>
      <c r="E1891" s="23" t="s">
        <v>96</v>
      </c>
      <c r="F1891" s="27" t="str">
        <f>IF(E1891="","",INDEX(DM_HANG_HOA!B:B,MATCH(E1891,DM_HANG_HOA!A:A,0)))</f>
        <v>LA 18KV - MCOV  15.3 - 10KA</v>
      </c>
      <c r="G1891" s="26" t="s">
        <v>5245</v>
      </c>
      <c r="H1891" s="27" t="str">
        <f>IF(G1891="","",INDEX(DM_DOI_TUONG!C:C,MATCH(G1891,DM_DOI_TUONG!B:B,0)))</f>
        <v>Công Ty TNHH Sản Xuất Thương Mại  Điện Sài Gòn TTL</v>
      </c>
      <c r="I1891" s="69" t="str">
        <f>IFERROR(INDEX(DM_NGHIEP_VU!D:D,MATCH(J1891&amp;K1891,DM_NGHIEP_VU!G:G,0)),"")</f>
        <v>Xuất kho - xuất bán ghi nhận doanh thu</v>
      </c>
      <c r="J1891" s="29" t="s">
        <v>4492</v>
      </c>
      <c r="K1891" s="29" t="s">
        <v>4977</v>
      </c>
      <c r="L1891" s="26">
        <v>3</v>
      </c>
      <c r="M1891" s="26" t="s">
        <v>4547</v>
      </c>
      <c r="N1891" s="26">
        <v>1000800</v>
      </c>
      <c r="O1891" s="7">
        <f t="shared" si="87"/>
        <v>3002400</v>
      </c>
      <c r="P1891" s="52">
        <v>0.08</v>
      </c>
      <c r="Q1891" s="7">
        <f t="shared" si="88"/>
        <v>240192</v>
      </c>
      <c r="R1891" s="7">
        <f t="shared" si="89"/>
        <v>3242592</v>
      </c>
      <c r="S1891" s="23" t="s">
        <v>4862</v>
      </c>
      <c r="T1891" s="23"/>
      <c r="U1891" s="23"/>
      <c r="V1891" s="23"/>
      <c r="W1891" s="74"/>
    </row>
    <row r="1892" spans="1:23" x14ac:dyDescent="0.25">
      <c r="A1892" s="81">
        <v>45345</v>
      </c>
      <c r="B1892" s="6" t="s">
        <v>2710</v>
      </c>
      <c r="C1892" s="100" t="s">
        <v>5723</v>
      </c>
      <c r="D1892" s="21" t="s">
        <v>4555</v>
      </c>
      <c r="E1892" s="23" t="s">
        <v>1169</v>
      </c>
      <c r="F1892" s="27" t="str">
        <f>IF(E1892="","",INDEX(DM_HANG_HOA!B:B,MATCH(E1892,DM_HANG_HOA!A:A,0)))</f>
        <v>Cosse ép Cu-Al  240mm2-2N-TA dài 160mm chiều dài ép dây 58mm</v>
      </c>
      <c r="G1892" s="26" t="s">
        <v>5254</v>
      </c>
      <c r="H1892" s="27" t="str">
        <f>IF(G1892="","",INDEX(DM_DOI_TUONG!C:C,MATCH(G1892,DM_DOI_TUONG!B:B,0)))</f>
        <v>Công Ty Trách Nhiệm Hữu Hạn Tâm Tiến</v>
      </c>
      <c r="I1892" s="69" t="str">
        <f>IFERROR(INDEX(DM_NGHIEP_VU!D:D,MATCH(J1892&amp;K1892,DM_NGHIEP_VU!G:G,0)),"")</f>
        <v>Xuất kho - xuất bán ghi nhận doanh thu</v>
      </c>
      <c r="J1892" s="29" t="s">
        <v>4492</v>
      </c>
      <c r="K1892" s="29" t="s">
        <v>4977</v>
      </c>
      <c r="L1892" s="26">
        <v>60</v>
      </c>
      <c r="M1892" s="26" t="s">
        <v>4547</v>
      </c>
      <c r="N1892" s="26">
        <v>203100</v>
      </c>
      <c r="O1892" s="7">
        <f t="shared" si="87"/>
        <v>12186000</v>
      </c>
      <c r="P1892" s="52">
        <v>0.1</v>
      </c>
      <c r="Q1892" s="7">
        <f t="shared" si="88"/>
        <v>1218600</v>
      </c>
      <c r="R1892" s="7">
        <f t="shared" si="89"/>
        <v>13404600</v>
      </c>
      <c r="S1892" s="23" t="s">
        <v>4863</v>
      </c>
      <c r="T1892" s="23"/>
      <c r="U1892" s="23"/>
      <c r="V1892" s="23"/>
      <c r="W1892" s="74"/>
    </row>
    <row r="1893" spans="1:23" x14ac:dyDescent="0.25">
      <c r="A1893" s="81">
        <v>45345</v>
      </c>
      <c r="B1893" s="6" t="s">
        <v>2710</v>
      </c>
      <c r="C1893" s="100" t="s">
        <v>5724</v>
      </c>
      <c r="D1893" s="21" t="s">
        <v>4555</v>
      </c>
      <c r="E1893" s="23" t="s">
        <v>190</v>
      </c>
      <c r="F1893" s="27" t="str">
        <f>IF(E1893="","",INDEX(DM_HANG_HOA!B:B,MATCH(E1893,DM_HANG_HOA!A:A,0)))</f>
        <v>Chuỗi treo 24Kv - 70KN, Polymer</v>
      </c>
      <c r="G1893" s="26" t="s">
        <v>5255</v>
      </c>
      <c r="H1893" s="27" t="str">
        <f>IF(G1893="","",INDEX(DM_DOI_TUONG!C:C,MATCH(G1893,DM_DOI_TUONG!B:B,0)))</f>
        <v>Công Ty Trách Nhiệm Hữu Hạn Thiết Bị Điện Quân Tấn</v>
      </c>
      <c r="I1893" s="69" t="str">
        <f>IFERROR(INDEX(DM_NGHIEP_VU!D:D,MATCH(J1893&amp;K1893,DM_NGHIEP_VU!G:G,0)),"")</f>
        <v>Xuất kho - xuất bán ghi nhận doanh thu</v>
      </c>
      <c r="J1893" s="29" t="s">
        <v>4492</v>
      </c>
      <c r="K1893" s="29" t="s">
        <v>4977</v>
      </c>
      <c r="L1893" s="26">
        <v>51</v>
      </c>
      <c r="M1893" s="26" t="s">
        <v>4547</v>
      </c>
      <c r="N1893" s="26">
        <v>233400</v>
      </c>
      <c r="O1893" s="7">
        <f t="shared" ref="O1893:O1956" si="90">+L1893*N1893</f>
        <v>11903400</v>
      </c>
      <c r="P1893" s="52">
        <v>0.08</v>
      </c>
      <c r="Q1893" s="7">
        <f t="shared" ref="Q1893:Q1956" si="91">+O1893*P1893</f>
        <v>952272</v>
      </c>
      <c r="R1893" s="7">
        <f t="shared" ref="R1893:R1956" si="92">+O1893+Q1893</f>
        <v>12855672</v>
      </c>
      <c r="S1893" s="23" t="s">
        <v>4864</v>
      </c>
      <c r="T1893" s="23"/>
      <c r="U1893" s="23"/>
      <c r="V1893" s="23"/>
      <c r="W1893" s="74"/>
    </row>
    <row r="1894" spans="1:23" x14ac:dyDescent="0.25">
      <c r="A1894" s="81">
        <v>45345</v>
      </c>
      <c r="B1894" s="6" t="s">
        <v>2710</v>
      </c>
      <c r="C1894" s="100" t="s">
        <v>5724</v>
      </c>
      <c r="D1894" s="21" t="s">
        <v>4555</v>
      </c>
      <c r="E1894" s="23" t="s">
        <v>568</v>
      </c>
      <c r="F1894" s="27" t="str">
        <f>IF(E1894="","",INDEX(DM_HANG_HOA!B:B,MATCH(E1894,DM_HANG_HOA!A:A,0)))</f>
        <v>Nối bọc MV IPC 95-120,  Vỏ cách điện dầy 3-7mm, 70 - 95 / 95 - 120, 2 boulon M10 thép</v>
      </c>
      <c r="G1894" s="26" t="s">
        <v>5255</v>
      </c>
      <c r="H1894" s="27" t="str">
        <f>IF(G1894="","",INDEX(DM_DOI_TUONG!C:C,MATCH(G1894,DM_DOI_TUONG!B:B,0)))</f>
        <v>Công Ty Trách Nhiệm Hữu Hạn Thiết Bị Điện Quân Tấn</v>
      </c>
      <c r="I1894" s="69" t="str">
        <f>IFERROR(INDEX(DM_NGHIEP_VU!D:D,MATCH(J1894&amp;K1894,DM_NGHIEP_VU!G:G,0)),"")</f>
        <v>Xuất kho - xuất bán ghi nhận doanh thu</v>
      </c>
      <c r="J1894" s="29" t="s">
        <v>4492</v>
      </c>
      <c r="K1894" s="29" t="s">
        <v>4977</v>
      </c>
      <c r="L1894" s="26">
        <v>4</v>
      </c>
      <c r="M1894" s="26" t="s">
        <v>4547</v>
      </c>
      <c r="N1894" s="26">
        <v>340700</v>
      </c>
      <c r="O1894" s="7">
        <f t="shared" si="90"/>
        <v>1362800</v>
      </c>
      <c r="P1894" s="52">
        <v>0.08</v>
      </c>
      <c r="Q1894" s="7">
        <f t="shared" si="91"/>
        <v>109024</v>
      </c>
      <c r="R1894" s="7">
        <f t="shared" si="92"/>
        <v>1471824</v>
      </c>
      <c r="S1894" s="23" t="s">
        <v>4864</v>
      </c>
      <c r="T1894" s="23"/>
      <c r="U1894" s="23"/>
      <c r="V1894" s="23"/>
      <c r="W1894" s="74"/>
    </row>
    <row r="1895" spans="1:23" x14ac:dyDescent="0.25">
      <c r="A1895" s="81">
        <v>45345</v>
      </c>
      <c r="B1895" s="6" t="s">
        <v>2710</v>
      </c>
      <c r="C1895" s="100" t="s">
        <v>5724</v>
      </c>
      <c r="D1895" s="21" t="s">
        <v>4555</v>
      </c>
      <c r="E1895" s="23" t="s">
        <v>681</v>
      </c>
      <c r="F1895" s="27" t="str">
        <f>IF(E1895="","",INDEX(DM_HANG_HOA!B:B,MATCH(E1895,DM_HANG_HOA!A:A,0)))</f>
        <v>Hộp phân phối nhỏ 6 MCB (boulon vis xi niken)</v>
      </c>
      <c r="G1895" s="26" t="s">
        <v>5255</v>
      </c>
      <c r="H1895" s="27" t="str">
        <f>IF(G1895="","",INDEX(DM_DOI_TUONG!C:C,MATCH(G1895,DM_DOI_TUONG!B:B,0)))</f>
        <v>Công Ty Trách Nhiệm Hữu Hạn Thiết Bị Điện Quân Tấn</v>
      </c>
      <c r="I1895" s="69" t="str">
        <f>IFERROR(INDEX(DM_NGHIEP_VU!D:D,MATCH(J1895&amp;K1895,DM_NGHIEP_VU!G:G,0)),"")</f>
        <v>Xuất kho - xuất bán ghi nhận doanh thu</v>
      </c>
      <c r="J1895" s="29" t="s">
        <v>4492</v>
      </c>
      <c r="K1895" s="29" t="s">
        <v>4977</v>
      </c>
      <c r="L1895" s="26">
        <v>15</v>
      </c>
      <c r="M1895" s="26" t="s">
        <v>4547</v>
      </c>
      <c r="N1895" s="26">
        <v>289400</v>
      </c>
      <c r="O1895" s="7">
        <f t="shared" si="90"/>
        <v>4341000</v>
      </c>
      <c r="P1895" s="52">
        <v>0.08</v>
      </c>
      <c r="Q1895" s="7">
        <f t="shared" si="91"/>
        <v>347280</v>
      </c>
      <c r="R1895" s="7">
        <f t="shared" si="92"/>
        <v>4688280</v>
      </c>
      <c r="S1895" s="23" t="s">
        <v>4864</v>
      </c>
      <c r="T1895" s="23"/>
      <c r="U1895" s="23"/>
      <c r="V1895" s="23"/>
      <c r="W1895" s="74"/>
    </row>
    <row r="1896" spans="1:23" x14ac:dyDescent="0.25">
      <c r="A1896" s="81">
        <v>45345</v>
      </c>
      <c r="B1896" s="6" t="s">
        <v>2710</v>
      </c>
      <c r="C1896" s="100" t="s">
        <v>5724</v>
      </c>
      <c r="D1896" s="21" t="s">
        <v>4555</v>
      </c>
      <c r="E1896" s="23" t="s">
        <v>554</v>
      </c>
      <c r="F1896" s="27" t="str">
        <f>IF(E1896="","",INDEX(DM_HANG_HOA!B:B,MATCH(E1896,DM_HANG_HOA!A:A,0)))</f>
        <v>Nối bọc  IPC 95-95, Vỏ cách điện dầy 1-3mm,  25 - 95 / 25 - 95, 2 boulon M8 nhựa</v>
      </c>
      <c r="G1896" s="26" t="s">
        <v>5255</v>
      </c>
      <c r="H1896" s="27" t="str">
        <f>IF(G1896="","",INDEX(DM_DOI_TUONG!C:C,MATCH(G1896,DM_DOI_TUONG!B:B,0)))</f>
        <v>Công Ty Trách Nhiệm Hữu Hạn Thiết Bị Điện Quân Tấn</v>
      </c>
      <c r="I1896" s="69" t="str">
        <f>IFERROR(INDEX(DM_NGHIEP_VU!D:D,MATCH(J1896&amp;K1896,DM_NGHIEP_VU!G:G,0)),"")</f>
        <v>Xuất kho - xuất bán ghi nhận doanh thu</v>
      </c>
      <c r="J1896" s="29" t="s">
        <v>4492</v>
      </c>
      <c r="K1896" s="29" t="s">
        <v>4977</v>
      </c>
      <c r="L1896" s="26">
        <v>16</v>
      </c>
      <c r="M1896" s="26" t="s">
        <v>4547</v>
      </c>
      <c r="N1896" s="26">
        <v>61300</v>
      </c>
      <c r="O1896" s="7">
        <f t="shared" si="90"/>
        <v>980800</v>
      </c>
      <c r="P1896" s="52">
        <v>0.08</v>
      </c>
      <c r="Q1896" s="7">
        <f t="shared" si="91"/>
        <v>78464</v>
      </c>
      <c r="R1896" s="7">
        <f t="shared" si="92"/>
        <v>1059264</v>
      </c>
      <c r="S1896" s="23" t="s">
        <v>4864</v>
      </c>
      <c r="T1896" s="23"/>
      <c r="U1896" s="23"/>
      <c r="V1896" s="23"/>
      <c r="W1896" s="74"/>
    </row>
    <row r="1897" spans="1:23" x14ac:dyDescent="0.25">
      <c r="A1897" s="81">
        <v>45345</v>
      </c>
      <c r="B1897" s="6" t="s">
        <v>2710</v>
      </c>
      <c r="C1897" s="100" t="s">
        <v>5724</v>
      </c>
      <c r="D1897" s="21" t="s">
        <v>4555</v>
      </c>
      <c r="E1897" s="23" t="s">
        <v>552</v>
      </c>
      <c r="F1897" s="27" t="str">
        <f>IF(E1897="","",INDEX(DM_HANG_HOA!B:B,MATCH(E1897,DM_HANG_HOA!A:A,0)))</f>
        <v>Nối bọc  IPC 35-95, Vỏ cách điện dầy 1-3mm,  16 - 35 / 16 - 95, 1 boulon M8 nhựa</v>
      </c>
      <c r="G1897" s="26" t="s">
        <v>5255</v>
      </c>
      <c r="H1897" s="27" t="str">
        <f>IF(G1897="","",INDEX(DM_DOI_TUONG!C:C,MATCH(G1897,DM_DOI_TUONG!B:B,0)))</f>
        <v>Công Ty Trách Nhiệm Hữu Hạn Thiết Bị Điện Quân Tấn</v>
      </c>
      <c r="I1897" s="69" t="str">
        <f>IFERROR(INDEX(DM_NGHIEP_VU!D:D,MATCH(J1897&amp;K1897,DM_NGHIEP_VU!G:G,0)),"")</f>
        <v>Xuất kho - xuất bán ghi nhận doanh thu</v>
      </c>
      <c r="J1897" s="29" t="s">
        <v>4492</v>
      </c>
      <c r="K1897" s="29" t="s">
        <v>4977</v>
      </c>
      <c r="L1897" s="26">
        <v>38</v>
      </c>
      <c r="M1897" s="26" t="s">
        <v>4547</v>
      </c>
      <c r="N1897" s="26">
        <v>33200</v>
      </c>
      <c r="O1897" s="7">
        <f t="shared" si="90"/>
        <v>1261600</v>
      </c>
      <c r="P1897" s="52">
        <v>0.08</v>
      </c>
      <c r="Q1897" s="7">
        <f t="shared" si="91"/>
        <v>100928</v>
      </c>
      <c r="R1897" s="7">
        <f t="shared" si="92"/>
        <v>1362528</v>
      </c>
      <c r="S1897" s="23" t="s">
        <v>4864</v>
      </c>
      <c r="T1897" s="23"/>
      <c r="U1897" s="23"/>
      <c r="V1897" s="23"/>
      <c r="W1897" s="74"/>
    </row>
    <row r="1898" spans="1:23" x14ac:dyDescent="0.25">
      <c r="A1898" s="81">
        <v>45345</v>
      </c>
      <c r="B1898" s="6" t="s">
        <v>2710</v>
      </c>
      <c r="C1898" s="100" t="s">
        <v>5725</v>
      </c>
      <c r="D1898" s="21" t="s">
        <v>4555</v>
      </c>
      <c r="E1898" s="23" t="s">
        <v>646</v>
      </c>
      <c r="F1898" s="27" t="str">
        <f>IF(E1898="","",INDEX(DM_HANG_HOA!B:B,MATCH(E1898,DM_HANG_HOA!A:A,0)))</f>
        <v xml:space="preserve">Khoá néo ép dây AC/ XLPE- 95mm2 </v>
      </c>
      <c r="G1898" s="26" t="s">
        <v>5255</v>
      </c>
      <c r="H1898" s="27" t="str">
        <f>IF(G1898="","",INDEX(DM_DOI_TUONG!C:C,MATCH(G1898,DM_DOI_TUONG!B:B,0)))</f>
        <v>Công Ty Trách Nhiệm Hữu Hạn Thiết Bị Điện Quân Tấn</v>
      </c>
      <c r="I1898" s="69" t="str">
        <f>IFERROR(INDEX(DM_NGHIEP_VU!D:D,MATCH(J1898&amp;K1898,DM_NGHIEP_VU!G:G,0)),"")</f>
        <v>Xuất kho - xuất bán ghi nhận doanh thu</v>
      </c>
      <c r="J1898" s="29" t="s">
        <v>4492</v>
      </c>
      <c r="K1898" s="29" t="s">
        <v>4977</v>
      </c>
      <c r="L1898" s="26">
        <v>30</v>
      </c>
      <c r="M1898" s="26" t="s">
        <v>4547</v>
      </c>
      <c r="N1898" s="26">
        <v>223300</v>
      </c>
      <c r="O1898" s="7">
        <f t="shared" si="90"/>
        <v>6699000</v>
      </c>
      <c r="P1898" s="52">
        <v>0.1</v>
      </c>
      <c r="Q1898" s="7">
        <f t="shared" si="91"/>
        <v>669900</v>
      </c>
      <c r="R1898" s="7">
        <f t="shared" si="92"/>
        <v>7368900</v>
      </c>
      <c r="S1898" s="23" t="s">
        <v>4865</v>
      </c>
      <c r="T1898" s="23"/>
      <c r="U1898" s="23"/>
      <c r="V1898" s="23"/>
      <c r="W1898" s="74"/>
    </row>
    <row r="1899" spans="1:23" x14ac:dyDescent="0.25">
      <c r="A1899" s="81">
        <v>45345</v>
      </c>
      <c r="B1899" s="6" t="s">
        <v>2710</v>
      </c>
      <c r="C1899" s="100" t="s">
        <v>5725</v>
      </c>
      <c r="D1899" s="21" t="s">
        <v>4555</v>
      </c>
      <c r="E1899" s="23" t="s">
        <v>612</v>
      </c>
      <c r="F1899" s="27" t="str">
        <f>IF(E1899="","",INDEX(DM_HANG_HOA!B:B,MATCH(E1899,DM_HANG_HOA!A:A,0)))</f>
        <v>Kẹp đấu rẽ TA-CDB 86 93G28 - 95mm2</v>
      </c>
      <c r="G1899" s="26" t="s">
        <v>5255</v>
      </c>
      <c r="H1899" s="27" t="str">
        <f>IF(G1899="","",INDEX(DM_DOI_TUONG!C:C,MATCH(G1899,DM_DOI_TUONG!B:B,0)))</f>
        <v>Công Ty Trách Nhiệm Hữu Hạn Thiết Bị Điện Quân Tấn</v>
      </c>
      <c r="I1899" s="69" t="str">
        <f>IFERROR(INDEX(DM_NGHIEP_VU!D:D,MATCH(J1899&amp;K1899,DM_NGHIEP_VU!G:G,0)),"")</f>
        <v>Xuất kho - xuất bán ghi nhận doanh thu</v>
      </c>
      <c r="J1899" s="29" t="s">
        <v>4492</v>
      </c>
      <c r="K1899" s="29" t="s">
        <v>4977</v>
      </c>
      <c r="L1899" s="26">
        <v>30</v>
      </c>
      <c r="M1899" s="26" t="s">
        <v>4547</v>
      </c>
      <c r="N1899" s="26">
        <v>260100</v>
      </c>
      <c r="O1899" s="7">
        <f t="shared" si="90"/>
        <v>7803000</v>
      </c>
      <c r="P1899" s="52">
        <v>0.1</v>
      </c>
      <c r="Q1899" s="7">
        <f t="shared" si="91"/>
        <v>780300</v>
      </c>
      <c r="R1899" s="7">
        <f t="shared" si="92"/>
        <v>8583300</v>
      </c>
      <c r="S1899" s="23" t="s">
        <v>4865</v>
      </c>
      <c r="T1899" s="23"/>
      <c r="U1899" s="23"/>
      <c r="V1899" s="23"/>
      <c r="W1899" s="74"/>
    </row>
    <row r="1900" spans="1:23" x14ac:dyDescent="0.25">
      <c r="A1900" s="81">
        <v>45345</v>
      </c>
      <c r="B1900" s="6" t="s">
        <v>2710</v>
      </c>
      <c r="C1900" s="100" t="s">
        <v>5725</v>
      </c>
      <c r="D1900" s="21" t="s">
        <v>4555</v>
      </c>
      <c r="E1900" s="23" t="s">
        <v>647</v>
      </c>
      <c r="F1900" s="27" t="str">
        <f>IF(E1900="","",INDEX(DM_HANG_HOA!B:B,MATCH(E1900,DM_HANG_HOA!A:A,0)))</f>
        <v>Khóa néo ép dây AC/XLPE- 120mm2</v>
      </c>
      <c r="G1900" s="26" t="s">
        <v>5255</v>
      </c>
      <c r="H1900" s="27" t="str">
        <f>IF(G1900="","",INDEX(DM_DOI_TUONG!C:C,MATCH(G1900,DM_DOI_TUONG!B:B,0)))</f>
        <v>Công Ty Trách Nhiệm Hữu Hạn Thiết Bị Điện Quân Tấn</v>
      </c>
      <c r="I1900" s="69" t="str">
        <f>IFERROR(INDEX(DM_NGHIEP_VU!D:D,MATCH(J1900&amp;K1900,DM_NGHIEP_VU!G:G,0)),"")</f>
        <v>Xuất kho - xuất bán ghi nhận doanh thu</v>
      </c>
      <c r="J1900" s="29" t="s">
        <v>4492</v>
      </c>
      <c r="K1900" s="29" t="s">
        <v>4977</v>
      </c>
      <c r="L1900" s="26">
        <v>15</v>
      </c>
      <c r="M1900" s="26" t="s">
        <v>4547</v>
      </c>
      <c r="N1900" s="26">
        <v>256500</v>
      </c>
      <c r="O1900" s="7">
        <f t="shared" si="90"/>
        <v>3847500</v>
      </c>
      <c r="P1900" s="52">
        <v>0.1</v>
      </c>
      <c r="Q1900" s="7">
        <f t="shared" si="91"/>
        <v>384750</v>
      </c>
      <c r="R1900" s="7">
        <f t="shared" si="92"/>
        <v>4232250</v>
      </c>
      <c r="S1900" s="23" t="s">
        <v>4865</v>
      </c>
      <c r="T1900" s="23"/>
      <c r="U1900" s="23"/>
      <c r="V1900" s="23"/>
      <c r="W1900" s="74"/>
    </row>
    <row r="1901" spans="1:23" x14ac:dyDescent="0.25">
      <c r="A1901" s="81">
        <v>45345</v>
      </c>
      <c r="B1901" s="6" t="s">
        <v>2710</v>
      </c>
      <c r="C1901" s="100" t="s">
        <v>5725</v>
      </c>
      <c r="D1901" s="21" t="s">
        <v>4555</v>
      </c>
      <c r="E1901" s="23" t="s">
        <v>614</v>
      </c>
      <c r="F1901" s="27" t="str">
        <f>IF(E1901="","",INDEX(DM_HANG_HOA!B:B,MATCH(E1901,DM_HANG_HOA!A:A,0)))</f>
        <v>Kẹp đấu rẽ TA-CDB 86 117G28 - 120mm2</v>
      </c>
      <c r="G1901" s="26" t="s">
        <v>5255</v>
      </c>
      <c r="H1901" s="27" t="str">
        <f>IF(G1901="","",INDEX(DM_DOI_TUONG!C:C,MATCH(G1901,DM_DOI_TUONG!B:B,0)))</f>
        <v>Công Ty Trách Nhiệm Hữu Hạn Thiết Bị Điện Quân Tấn</v>
      </c>
      <c r="I1901" s="69" t="str">
        <f>IFERROR(INDEX(DM_NGHIEP_VU!D:D,MATCH(J1901&amp;K1901,DM_NGHIEP_VU!G:G,0)),"")</f>
        <v>Xuất kho - xuất bán ghi nhận doanh thu</v>
      </c>
      <c r="J1901" s="29" t="s">
        <v>4492</v>
      </c>
      <c r="K1901" s="29" t="s">
        <v>4977</v>
      </c>
      <c r="L1901" s="26">
        <v>15</v>
      </c>
      <c r="M1901" s="26" t="s">
        <v>4547</v>
      </c>
      <c r="N1901" s="26">
        <v>266200</v>
      </c>
      <c r="O1901" s="7">
        <f t="shared" si="90"/>
        <v>3993000</v>
      </c>
      <c r="P1901" s="52">
        <v>0.1</v>
      </c>
      <c r="Q1901" s="7">
        <f t="shared" si="91"/>
        <v>399300</v>
      </c>
      <c r="R1901" s="7">
        <f t="shared" si="92"/>
        <v>4392300</v>
      </c>
      <c r="S1901" s="23" t="s">
        <v>4865</v>
      </c>
      <c r="T1901" s="23"/>
      <c r="U1901" s="23"/>
      <c r="V1901" s="23"/>
      <c r="W1901" s="74"/>
    </row>
    <row r="1902" spans="1:23" x14ac:dyDescent="0.25">
      <c r="A1902" s="81">
        <v>45345</v>
      </c>
      <c r="B1902" s="6" t="s">
        <v>2710</v>
      </c>
      <c r="C1902" s="100" t="s">
        <v>5725</v>
      </c>
      <c r="D1902" s="21" t="s">
        <v>4555</v>
      </c>
      <c r="E1902" s="23" t="s">
        <v>1265</v>
      </c>
      <c r="F1902" s="27" t="str">
        <f>IF(E1902="","",INDEX(DM_HANG_HOA!B:B,MATCH(E1902,DM_HANG_HOA!A:A,0)))</f>
        <v>Kẹp AC 25 - 150 , 3 boulon</v>
      </c>
      <c r="G1902" s="26" t="s">
        <v>5255</v>
      </c>
      <c r="H1902" s="27" t="str">
        <f>IF(G1902="","",INDEX(DM_DOI_TUONG!C:C,MATCH(G1902,DM_DOI_TUONG!B:B,0)))</f>
        <v>Công Ty Trách Nhiệm Hữu Hạn Thiết Bị Điện Quân Tấn</v>
      </c>
      <c r="I1902" s="69" t="str">
        <f>IFERROR(INDEX(DM_NGHIEP_VU!D:D,MATCH(J1902&amp;K1902,DM_NGHIEP_VU!G:G,0)),"")</f>
        <v>Xuất kho - xuất bán ghi nhận doanh thu</v>
      </c>
      <c r="J1902" s="29" t="s">
        <v>4492</v>
      </c>
      <c r="K1902" s="29" t="s">
        <v>4977</v>
      </c>
      <c r="L1902" s="26">
        <v>12</v>
      </c>
      <c r="M1902" s="26" t="s">
        <v>4547</v>
      </c>
      <c r="N1902" s="26">
        <v>36600</v>
      </c>
      <c r="O1902" s="7">
        <f t="shared" si="90"/>
        <v>439200</v>
      </c>
      <c r="P1902" s="52">
        <v>0.1</v>
      </c>
      <c r="Q1902" s="7">
        <f t="shared" si="91"/>
        <v>43920</v>
      </c>
      <c r="R1902" s="7">
        <f t="shared" si="92"/>
        <v>483120</v>
      </c>
      <c r="S1902" s="23" t="s">
        <v>4865</v>
      </c>
      <c r="T1902" s="23"/>
      <c r="U1902" s="23"/>
      <c r="V1902" s="23"/>
      <c r="W1902" s="74"/>
    </row>
    <row r="1903" spans="1:23" x14ac:dyDescent="0.25">
      <c r="A1903" s="81">
        <v>45345</v>
      </c>
      <c r="B1903" s="6" t="s">
        <v>2710</v>
      </c>
      <c r="C1903" s="100" t="s">
        <v>5725</v>
      </c>
      <c r="D1903" s="21" t="s">
        <v>4555</v>
      </c>
      <c r="E1903" s="23" t="s">
        <v>524</v>
      </c>
      <c r="F1903" s="27" t="str">
        <f>IF(E1903="","",INDEX(DM_HANG_HOA!B:B,MATCH(E1903,DM_HANG_HOA!A:A,0)))</f>
        <v>Móc treo cáp ABC 4 X 95mm2</v>
      </c>
      <c r="G1903" s="26" t="s">
        <v>5255</v>
      </c>
      <c r="H1903" s="27" t="str">
        <f>IF(G1903="","",INDEX(DM_DOI_TUONG!C:C,MATCH(G1903,DM_DOI_TUONG!B:B,0)))</f>
        <v>Công Ty Trách Nhiệm Hữu Hạn Thiết Bị Điện Quân Tấn</v>
      </c>
      <c r="I1903" s="69" t="str">
        <f>IFERROR(INDEX(DM_NGHIEP_VU!D:D,MATCH(J1903&amp;K1903,DM_NGHIEP_VU!G:G,0)),"")</f>
        <v>Xuất kho - xuất bán ghi nhận doanh thu</v>
      </c>
      <c r="J1903" s="29" t="s">
        <v>4492</v>
      </c>
      <c r="K1903" s="29" t="s">
        <v>4977</v>
      </c>
      <c r="L1903" s="26">
        <v>10</v>
      </c>
      <c r="M1903" s="26" t="s">
        <v>4547</v>
      </c>
      <c r="N1903" s="26">
        <v>18500</v>
      </c>
      <c r="O1903" s="7">
        <f t="shared" si="90"/>
        <v>185000</v>
      </c>
      <c r="P1903" s="52">
        <v>0.1</v>
      </c>
      <c r="Q1903" s="7">
        <f t="shared" si="91"/>
        <v>18500</v>
      </c>
      <c r="R1903" s="7">
        <f t="shared" si="92"/>
        <v>203500</v>
      </c>
      <c r="S1903" s="23" t="s">
        <v>4865</v>
      </c>
      <c r="T1903" s="23"/>
      <c r="U1903" s="23"/>
      <c r="V1903" s="23"/>
      <c r="W1903" s="74"/>
    </row>
    <row r="1904" spans="1:23" x14ac:dyDescent="0.25">
      <c r="A1904" s="81">
        <v>45345</v>
      </c>
      <c r="B1904" s="6" t="s">
        <v>2710</v>
      </c>
      <c r="C1904" s="100" t="s">
        <v>5725</v>
      </c>
      <c r="D1904" s="21" t="s">
        <v>4555</v>
      </c>
      <c r="E1904" s="23" t="s">
        <v>533</v>
      </c>
      <c r="F1904" s="27" t="str">
        <f>IF(E1904="","",INDEX(DM_HANG_HOA!B:B,MATCH(E1904,DM_HANG_HOA!A:A,0)))</f>
        <v>Kẹp ngừng ABC 4 x (11-50)mm2</v>
      </c>
      <c r="G1904" s="26" t="s">
        <v>5255</v>
      </c>
      <c r="H1904" s="27" t="str">
        <f>IF(G1904="","",INDEX(DM_DOI_TUONG!C:C,MATCH(G1904,DM_DOI_TUONG!B:B,0)))</f>
        <v>Công Ty Trách Nhiệm Hữu Hạn Thiết Bị Điện Quân Tấn</v>
      </c>
      <c r="I1904" s="69" t="str">
        <f>IFERROR(INDEX(DM_NGHIEP_VU!D:D,MATCH(J1904&amp;K1904,DM_NGHIEP_VU!G:G,0)),"")</f>
        <v>Xuất kho - xuất bán ghi nhận doanh thu</v>
      </c>
      <c r="J1904" s="29" t="s">
        <v>4492</v>
      </c>
      <c r="K1904" s="29" t="s">
        <v>4977</v>
      </c>
      <c r="L1904" s="26">
        <v>1</v>
      </c>
      <c r="M1904" s="26" t="s">
        <v>4547</v>
      </c>
      <c r="N1904" s="26">
        <v>34500</v>
      </c>
      <c r="O1904" s="7">
        <f t="shared" si="90"/>
        <v>34500</v>
      </c>
      <c r="P1904" s="52">
        <v>0.1</v>
      </c>
      <c r="Q1904" s="7">
        <f t="shared" si="91"/>
        <v>3450</v>
      </c>
      <c r="R1904" s="7">
        <f t="shared" si="92"/>
        <v>37950</v>
      </c>
      <c r="S1904" s="23" t="s">
        <v>4865</v>
      </c>
      <c r="T1904" s="23"/>
      <c r="U1904" s="23"/>
      <c r="V1904" s="23"/>
      <c r="W1904" s="74"/>
    </row>
    <row r="1905" spans="1:23" x14ac:dyDescent="0.25">
      <c r="A1905" s="81">
        <v>45345</v>
      </c>
      <c r="B1905" s="6" t="s">
        <v>2710</v>
      </c>
      <c r="C1905" s="100" t="s">
        <v>5725</v>
      </c>
      <c r="D1905" s="21" t="s">
        <v>4555</v>
      </c>
      <c r="E1905" s="23" t="s">
        <v>535</v>
      </c>
      <c r="F1905" s="27" t="str">
        <f>IF(E1905="","",INDEX(DM_HANG_HOA!B:B,MATCH(E1905,DM_HANG_HOA!A:A,0)))</f>
        <v>Kẹp ngừng ABC 4 x (50-95)mm2</v>
      </c>
      <c r="G1905" s="26" t="s">
        <v>5255</v>
      </c>
      <c r="H1905" s="27" t="str">
        <f>IF(G1905="","",INDEX(DM_DOI_TUONG!C:C,MATCH(G1905,DM_DOI_TUONG!B:B,0)))</f>
        <v>Công Ty Trách Nhiệm Hữu Hạn Thiết Bị Điện Quân Tấn</v>
      </c>
      <c r="I1905" s="69" t="str">
        <f>IFERROR(INDEX(DM_NGHIEP_VU!D:D,MATCH(J1905&amp;K1905,DM_NGHIEP_VU!G:G,0)),"")</f>
        <v>Xuất kho - xuất bán ghi nhận doanh thu</v>
      </c>
      <c r="J1905" s="29" t="s">
        <v>4492</v>
      </c>
      <c r="K1905" s="29" t="s">
        <v>4977</v>
      </c>
      <c r="L1905" s="26">
        <v>20</v>
      </c>
      <c r="M1905" s="26" t="s">
        <v>4547</v>
      </c>
      <c r="N1905" s="26">
        <v>48500</v>
      </c>
      <c r="O1905" s="7">
        <f t="shared" si="90"/>
        <v>970000</v>
      </c>
      <c r="P1905" s="52">
        <v>0.1</v>
      </c>
      <c r="Q1905" s="7">
        <f t="shared" si="91"/>
        <v>97000</v>
      </c>
      <c r="R1905" s="7">
        <f t="shared" si="92"/>
        <v>1067000</v>
      </c>
      <c r="S1905" s="23" t="s">
        <v>4865</v>
      </c>
      <c r="T1905" s="23"/>
      <c r="U1905" s="23"/>
      <c r="V1905" s="23"/>
      <c r="W1905" s="74"/>
    </row>
    <row r="1906" spans="1:23" x14ac:dyDescent="0.25">
      <c r="A1906" s="81">
        <v>45345</v>
      </c>
      <c r="B1906" s="6" t="s">
        <v>2710</v>
      </c>
      <c r="C1906" s="100" t="s">
        <v>5726</v>
      </c>
      <c r="D1906" s="21" t="s">
        <v>4555</v>
      </c>
      <c r="E1906" s="23" t="s">
        <v>80</v>
      </c>
      <c r="F1906" s="27" t="str">
        <f>IF(E1906="","",INDEX(DM_HANG_HOA!B:B,MATCH(E1906,DM_HANG_HOA!A:A,0)))</f>
        <v>Cần   FCO   100A - 27KV</v>
      </c>
      <c r="G1906" s="26" t="s">
        <v>5249</v>
      </c>
      <c r="H1906" s="27" t="str">
        <f>IF(G1906="","",INDEX(DM_DOI_TUONG!C:C,MATCH(G1906,DM_DOI_TUONG!B:B,0)))</f>
        <v>Công Ty CP Điện Và Chiếu Sáng Phước Mỹ</v>
      </c>
      <c r="I1906" s="69" t="str">
        <f>IFERROR(INDEX(DM_NGHIEP_VU!D:D,MATCH(J1906&amp;K1906,DM_NGHIEP_VU!G:G,0)),"")</f>
        <v>Xuất kho - xuất bán ghi nhận doanh thu</v>
      </c>
      <c r="J1906" s="29" t="s">
        <v>4492</v>
      </c>
      <c r="K1906" s="29" t="s">
        <v>4977</v>
      </c>
      <c r="L1906" s="26">
        <v>1</v>
      </c>
      <c r="M1906" s="26" t="s">
        <v>4547</v>
      </c>
      <c r="N1906" s="26">
        <v>719700</v>
      </c>
      <c r="O1906" s="7">
        <f t="shared" si="90"/>
        <v>719700</v>
      </c>
      <c r="P1906" s="52">
        <v>0.08</v>
      </c>
      <c r="Q1906" s="7">
        <f t="shared" si="91"/>
        <v>57576</v>
      </c>
      <c r="R1906" s="7">
        <f t="shared" si="92"/>
        <v>777276</v>
      </c>
      <c r="S1906" s="23" t="s">
        <v>4866</v>
      </c>
      <c r="T1906" s="23"/>
      <c r="U1906" s="23"/>
      <c r="V1906" s="23"/>
      <c r="W1906" s="74"/>
    </row>
    <row r="1907" spans="1:23" x14ac:dyDescent="0.25">
      <c r="A1907" s="81">
        <v>45345</v>
      </c>
      <c r="B1907" s="6" t="s">
        <v>2710</v>
      </c>
      <c r="C1907" s="100" t="s">
        <v>5726</v>
      </c>
      <c r="D1907" s="21" t="s">
        <v>4555</v>
      </c>
      <c r="E1907" s="23" t="s">
        <v>81</v>
      </c>
      <c r="F1907" s="27" t="str">
        <f>IF(E1907="","",INDEX(DM_HANG_HOA!B:B,MATCH(E1907,DM_HANG_HOA!A:A,0)))</f>
        <v>Cần   FCO   200A - 27KV</v>
      </c>
      <c r="G1907" s="26" t="s">
        <v>5249</v>
      </c>
      <c r="H1907" s="27" t="str">
        <f>IF(G1907="","",INDEX(DM_DOI_TUONG!C:C,MATCH(G1907,DM_DOI_TUONG!B:B,0)))</f>
        <v>Công Ty CP Điện Và Chiếu Sáng Phước Mỹ</v>
      </c>
      <c r="I1907" s="69" t="str">
        <f>IFERROR(INDEX(DM_NGHIEP_VU!D:D,MATCH(J1907&amp;K1907,DM_NGHIEP_VU!G:G,0)),"")</f>
        <v>Xuất kho - xuất bán ghi nhận doanh thu</v>
      </c>
      <c r="J1907" s="29" t="s">
        <v>4492</v>
      </c>
      <c r="K1907" s="29" t="s">
        <v>4977</v>
      </c>
      <c r="L1907" s="26">
        <v>3</v>
      </c>
      <c r="M1907" s="26" t="s">
        <v>4547</v>
      </c>
      <c r="N1907" s="26">
        <v>864800</v>
      </c>
      <c r="O1907" s="7">
        <f t="shared" si="90"/>
        <v>2594400</v>
      </c>
      <c r="P1907" s="52">
        <v>0.08</v>
      </c>
      <c r="Q1907" s="7">
        <f t="shared" si="91"/>
        <v>207552</v>
      </c>
      <c r="R1907" s="7">
        <f t="shared" si="92"/>
        <v>2801952</v>
      </c>
      <c r="S1907" s="23" t="s">
        <v>4866</v>
      </c>
      <c r="T1907" s="23"/>
      <c r="U1907" s="23"/>
      <c r="V1907" s="23"/>
      <c r="W1907" s="74"/>
    </row>
    <row r="1908" spans="1:23" x14ac:dyDescent="0.25">
      <c r="A1908" s="81">
        <v>45345</v>
      </c>
      <c r="B1908" s="6" t="s">
        <v>2710</v>
      </c>
      <c r="C1908" s="100" t="s">
        <v>5727</v>
      </c>
      <c r="D1908" s="21" t="s">
        <v>4555</v>
      </c>
      <c r="E1908" s="23" t="s">
        <v>72</v>
      </c>
      <c r="F1908" s="27" t="str">
        <f>IF(E1908="","",INDEX(DM_HANG_HOA!B:B,MATCH(E1908,DM_HANG_HOA!A:A,0)))</f>
        <v>FCO 100A - 27KV - 150KV BIL - Polymer (không bass)</v>
      </c>
      <c r="G1908" s="26" t="s">
        <v>5250</v>
      </c>
      <c r="H1908" s="27" t="str">
        <f>IF(G1908="","",INDEX(DM_DOI_TUONG!C:C,MATCH(G1908,DM_DOI_TUONG!B:B,0)))</f>
        <v>Công Ty TNHH  Sản Xuất Thương Mại Vân Phúc</v>
      </c>
      <c r="I1908" s="69" t="str">
        <f>IFERROR(INDEX(DM_NGHIEP_VU!D:D,MATCH(J1908&amp;K1908,DM_NGHIEP_VU!G:G,0)),"")</f>
        <v>Xuất kho - xuất bán ghi nhận doanh thu</v>
      </c>
      <c r="J1908" s="29" t="s">
        <v>4492</v>
      </c>
      <c r="K1908" s="29" t="s">
        <v>4977</v>
      </c>
      <c r="L1908" s="26">
        <v>5</v>
      </c>
      <c r="M1908" s="26" t="s">
        <v>4547</v>
      </c>
      <c r="N1908" s="26">
        <v>1312700</v>
      </c>
      <c r="O1908" s="7">
        <f t="shared" si="90"/>
        <v>6563500</v>
      </c>
      <c r="P1908" s="52">
        <v>0.08</v>
      </c>
      <c r="Q1908" s="7">
        <f t="shared" si="91"/>
        <v>525080</v>
      </c>
      <c r="R1908" s="7">
        <f t="shared" si="92"/>
        <v>7088580</v>
      </c>
      <c r="S1908" s="23" t="s">
        <v>4867</v>
      </c>
      <c r="T1908" s="23"/>
      <c r="U1908" s="23"/>
      <c r="V1908" s="23"/>
      <c r="W1908" s="74"/>
    </row>
    <row r="1909" spans="1:23" x14ac:dyDescent="0.25">
      <c r="A1909" s="81">
        <v>45345</v>
      </c>
      <c r="B1909" s="6" t="s">
        <v>2710</v>
      </c>
      <c r="C1909" s="100" t="s">
        <v>5727</v>
      </c>
      <c r="D1909" s="21" t="s">
        <v>4555</v>
      </c>
      <c r="E1909" s="23" t="s">
        <v>76</v>
      </c>
      <c r="F1909" s="27" t="str">
        <f>IF(E1909="","",INDEX(DM_HANG_HOA!B:B,MATCH(E1909,DM_HANG_HOA!A:A,0)))</f>
        <v>LBFCO 100A - 27KV-150KV BIL - Polymer (không bass)</v>
      </c>
      <c r="G1909" s="26" t="s">
        <v>5250</v>
      </c>
      <c r="H1909" s="27" t="str">
        <f>IF(G1909="","",INDEX(DM_DOI_TUONG!C:C,MATCH(G1909,DM_DOI_TUONG!B:B,0)))</f>
        <v>Công Ty TNHH  Sản Xuất Thương Mại Vân Phúc</v>
      </c>
      <c r="I1909" s="69" t="str">
        <f>IFERROR(INDEX(DM_NGHIEP_VU!D:D,MATCH(J1909&amp;K1909,DM_NGHIEP_VU!G:G,0)),"")</f>
        <v>Xuất kho - xuất bán ghi nhận doanh thu</v>
      </c>
      <c r="J1909" s="29" t="s">
        <v>4492</v>
      </c>
      <c r="K1909" s="29" t="s">
        <v>4977</v>
      </c>
      <c r="L1909" s="26">
        <v>1</v>
      </c>
      <c r="M1909" s="26" t="s">
        <v>4547</v>
      </c>
      <c r="N1909" s="26">
        <v>1780200</v>
      </c>
      <c r="O1909" s="7">
        <f t="shared" si="90"/>
        <v>1780200</v>
      </c>
      <c r="P1909" s="52">
        <v>0.08</v>
      </c>
      <c r="Q1909" s="7">
        <f t="shared" si="91"/>
        <v>142416</v>
      </c>
      <c r="R1909" s="7">
        <f t="shared" si="92"/>
        <v>1922616</v>
      </c>
      <c r="S1909" s="23" t="s">
        <v>4867</v>
      </c>
      <c r="T1909" s="23"/>
      <c r="U1909" s="23"/>
      <c r="V1909" s="23"/>
      <c r="W1909" s="74"/>
    </row>
    <row r="1910" spans="1:23" x14ac:dyDescent="0.25">
      <c r="A1910" s="81">
        <v>45345</v>
      </c>
      <c r="B1910" s="6" t="s">
        <v>2710</v>
      </c>
      <c r="C1910" s="100" t="s">
        <v>5727</v>
      </c>
      <c r="D1910" s="21" t="s">
        <v>4555</v>
      </c>
      <c r="E1910" s="23" t="s">
        <v>77</v>
      </c>
      <c r="F1910" s="27" t="str">
        <f>IF(E1910="","",INDEX(DM_HANG_HOA!B:B,MATCH(E1910,DM_HANG_HOA!A:A,0)))</f>
        <v>LBFCO 200A - 27KV-150KV BIL - Polymer (không bass)</v>
      </c>
      <c r="G1910" s="26" t="s">
        <v>5250</v>
      </c>
      <c r="H1910" s="27" t="str">
        <f>IF(G1910="","",INDEX(DM_DOI_TUONG!C:C,MATCH(G1910,DM_DOI_TUONG!B:B,0)))</f>
        <v>Công Ty TNHH  Sản Xuất Thương Mại Vân Phúc</v>
      </c>
      <c r="I1910" s="69" t="str">
        <f>IFERROR(INDEX(DM_NGHIEP_VU!D:D,MATCH(J1910&amp;K1910,DM_NGHIEP_VU!G:G,0)),"")</f>
        <v>Xuất kho - xuất bán ghi nhận doanh thu</v>
      </c>
      <c r="J1910" s="29" t="s">
        <v>4492</v>
      </c>
      <c r="K1910" s="29" t="s">
        <v>4977</v>
      </c>
      <c r="L1910" s="26">
        <v>1</v>
      </c>
      <c r="M1910" s="26" t="s">
        <v>4547</v>
      </c>
      <c r="N1910" s="26">
        <v>1876800</v>
      </c>
      <c r="O1910" s="7">
        <f t="shared" si="90"/>
        <v>1876800</v>
      </c>
      <c r="P1910" s="52">
        <v>0.08</v>
      </c>
      <c r="Q1910" s="7">
        <f t="shared" si="91"/>
        <v>150144</v>
      </c>
      <c r="R1910" s="7">
        <f t="shared" si="92"/>
        <v>2026944</v>
      </c>
      <c r="S1910" s="23" t="s">
        <v>4867</v>
      </c>
      <c r="T1910" s="23"/>
      <c r="U1910" s="23"/>
      <c r="V1910" s="23"/>
      <c r="W1910" s="74"/>
    </row>
    <row r="1911" spans="1:23" x14ac:dyDescent="0.25">
      <c r="A1911" s="81">
        <v>45345</v>
      </c>
      <c r="B1911" s="6" t="s">
        <v>2710</v>
      </c>
      <c r="C1911" s="100" t="s">
        <v>5727</v>
      </c>
      <c r="D1911" s="21" t="s">
        <v>4555</v>
      </c>
      <c r="E1911" s="23" t="s">
        <v>96</v>
      </c>
      <c r="F1911" s="27" t="str">
        <f>IF(E1911="","",INDEX(DM_HANG_HOA!B:B,MATCH(E1911,DM_HANG_HOA!A:A,0)))</f>
        <v>LA 18KV - MCOV  15.3 - 10KA</v>
      </c>
      <c r="G1911" s="26" t="s">
        <v>5250</v>
      </c>
      <c r="H1911" s="27" t="str">
        <f>IF(G1911="","",INDEX(DM_DOI_TUONG!C:C,MATCH(G1911,DM_DOI_TUONG!B:B,0)))</f>
        <v>Công Ty TNHH  Sản Xuất Thương Mại Vân Phúc</v>
      </c>
      <c r="I1911" s="69" t="str">
        <f>IFERROR(INDEX(DM_NGHIEP_VU!D:D,MATCH(J1911&amp;K1911,DM_NGHIEP_VU!G:G,0)),"")</f>
        <v>Xuất kho - xuất bán ghi nhận doanh thu</v>
      </c>
      <c r="J1911" s="29" t="s">
        <v>4492</v>
      </c>
      <c r="K1911" s="29" t="s">
        <v>4977</v>
      </c>
      <c r="L1911" s="26">
        <v>2</v>
      </c>
      <c r="M1911" s="26" t="s">
        <v>4547</v>
      </c>
      <c r="N1911" s="26">
        <v>1000800</v>
      </c>
      <c r="O1911" s="7">
        <f t="shared" si="90"/>
        <v>2001600</v>
      </c>
      <c r="P1911" s="52">
        <v>0.08</v>
      </c>
      <c r="Q1911" s="7">
        <f t="shared" si="91"/>
        <v>160128</v>
      </c>
      <c r="R1911" s="7">
        <f t="shared" si="92"/>
        <v>2161728</v>
      </c>
      <c r="S1911" s="23" t="s">
        <v>4867</v>
      </c>
      <c r="T1911" s="23"/>
      <c r="U1911" s="23"/>
      <c r="V1911" s="23"/>
      <c r="W1911" s="74"/>
    </row>
    <row r="1912" spans="1:23" x14ac:dyDescent="0.25">
      <c r="A1912" s="81">
        <v>45345</v>
      </c>
      <c r="B1912" s="6" t="s">
        <v>2710</v>
      </c>
      <c r="C1912" s="100" t="s">
        <v>5727</v>
      </c>
      <c r="D1912" s="21" t="s">
        <v>4555</v>
      </c>
      <c r="E1912" s="23" t="s">
        <v>63</v>
      </c>
      <c r="F1912" s="27" t="str">
        <f>IF(E1912="","",INDEX(DM_HANG_HOA!B:B,MATCH(E1912,DM_HANG_HOA!A:A,0)))</f>
        <v>FCO 100A - 27KV -125KV BIL - sứ (không bass)</v>
      </c>
      <c r="G1912" s="26" t="s">
        <v>5250</v>
      </c>
      <c r="H1912" s="27" t="str">
        <f>IF(G1912="","",INDEX(DM_DOI_TUONG!C:C,MATCH(G1912,DM_DOI_TUONG!B:B,0)))</f>
        <v>Công Ty TNHH  Sản Xuất Thương Mại Vân Phúc</v>
      </c>
      <c r="I1912" s="69" t="str">
        <f>IFERROR(INDEX(DM_NGHIEP_VU!D:D,MATCH(J1912&amp;K1912,DM_NGHIEP_VU!G:G,0)),"")</f>
        <v>Xuất kho - xuất bán ghi nhận doanh thu</v>
      </c>
      <c r="J1912" s="29" t="s">
        <v>4492</v>
      </c>
      <c r="K1912" s="29" t="s">
        <v>4977</v>
      </c>
      <c r="L1912" s="26">
        <v>1</v>
      </c>
      <c r="M1912" s="26" t="s">
        <v>4547</v>
      </c>
      <c r="N1912" s="26">
        <v>1220500</v>
      </c>
      <c r="O1912" s="7">
        <f t="shared" si="90"/>
        <v>1220500</v>
      </c>
      <c r="P1912" s="52">
        <v>0.08</v>
      </c>
      <c r="Q1912" s="7">
        <f t="shared" si="91"/>
        <v>97640</v>
      </c>
      <c r="R1912" s="7">
        <f t="shared" si="92"/>
        <v>1318140</v>
      </c>
      <c r="S1912" s="23" t="s">
        <v>4867</v>
      </c>
      <c r="T1912" s="23"/>
      <c r="U1912" s="23"/>
      <c r="V1912" s="23"/>
      <c r="W1912" s="74"/>
    </row>
    <row r="1913" spans="1:23" x14ac:dyDescent="0.25">
      <c r="A1913" s="81">
        <v>45346</v>
      </c>
      <c r="B1913" s="6" t="s">
        <v>2710</v>
      </c>
      <c r="C1913" s="100" t="s">
        <v>5728</v>
      </c>
      <c r="D1913" s="21" t="s">
        <v>4555</v>
      </c>
      <c r="E1913" s="23" t="s">
        <v>568</v>
      </c>
      <c r="F1913" s="27" t="str">
        <f>IF(E1913="","",INDEX(DM_HANG_HOA!B:B,MATCH(E1913,DM_HANG_HOA!A:A,0)))</f>
        <v>Nối bọc MV IPC 95-120,  Vỏ cách điện dầy 3-7mm, 70 - 95 / 95 - 120, 2 boulon M10 thép</v>
      </c>
      <c r="G1913" s="26" t="s">
        <v>5255</v>
      </c>
      <c r="H1913" s="27" t="str">
        <f>IF(G1913="","",INDEX(DM_DOI_TUONG!C:C,MATCH(G1913,DM_DOI_TUONG!B:B,0)))</f>
        <v>Công Ty Trách Nhiệm Hữu Hạn Thiết Bị Điện Quân Tấn</v>
      </c>
      <c r="I1913" s="69" t="str">
        <f>IFERROR(INDEX(DM_NGHIEP_VU!D:D,MATCH(J1913&amp;K1913,DM_NGHIEP_VU!G:G,0)),"")</f>
        <v>Xuất kho - xuất bán ghi nhận doanh thu</v>
      </c>
      <c r="J1913" s="29" t="s">
        <v>4492</v>
      </c>
      <c r="K1913" s="29" t="s">
        <v>4977</v>
      </c>
      <c r="L1913" s="26">
        <v>5</v>
      </c>
      <c r="M1913" s="26" t="s">
        <v>4547</v>
      </c>
      <c r="N1913" s="26">
        <v>340700</v>
      </c>
      <c r="O1913" s="7">
        <f t="shared" si="90"/>
        <v>1703500</v>
      </c>
      <c r="P1913" s="52">
        <v>0.08</v>
      </c>
      <c r="Q1913" s="7">
        <f t="shared" si="91"/>
        <v>136280</v>
      </c>
      <c r="R1913" s="7">
        <f t="shared" si="92"/>
        <v>1839780</v>
      </c>
      <c r="S1913" s="23" t="s">
        <v>4868</v>
      </c>
      <c r="T1913" s="23"/>
      <c r="U1913" s="23"/>
      <c r="V1913" s="23"/>
      <c r="W1913" s="74"/>
    </row>
    <row r="1914" spans="1:23" x14ac:dyDescent="0.25">
      <c r="A1914" s="81">
        <v>45346</v>
      </c>
      <c r="B1914" s="6" t="s">
        <v>2710</v>
      </c>
      <c r="C1914" s="100" t="s">
        <v>5729</v>
      </c>
      <c r="D1914" s="21" t="s">
        <v>4555</v>
      </c>
      <c r="E1914" s="23" t="s">
        <v>1121</v>
      </c>
      <c r="F1914" s="27" t="str">
        <f>IF(E1914="","",INDEX(DM_HANG_HOA!B:B,MATCH(E1914,DM_HANG_HOA!A:A,0)))</f>
        <v>Cosse ép Cu-Al  240mm2-N-TA dài 115mm chiều dài ép dây 58mm</v>
      </c>
      <c r="G1914" s="26" t="s">
        <v>5284</v>
      </c>
      <c r="H1914" s="27" t="str">
        <f>IF(G1914="","",INDEX(DM_DOI_TUONG!C:C,MATCH(G1914,DM_DOI_TUONG!B:B,0)))</f>
        <v>Doanh Nghiệp Tư Nhân Thương Mại Và Xây Dựng Diệu Hiền</v>
      </c>
      <c r="I1914" s="69" t="str">
        <f>IFERROR(INDEX(DM_NGHIEP_VU!D:D,MATCH(J1914&amp;K1914,DM_NGHIEP_VU!G:G,0)),"")</f>
        <v>Xuất kho - xuất bán ghi nhận doanh thu</v>
      </c>
      <c r="J1914" s="29" t="s">
        <v>4492</v>
      </c>
      <c r="K1914" s="29" t="s">
        <v>4977</v>
      </c>
      <c r="L1914" s="26">
        <v>20</v>
      </c>
      <c r="M1914" s="26" t="s">
        <v>4547</v>
      </c>
      <c r="N1914" s="26">
        <v>151000</v>
      </c>
      <c r="O1914" s="7">
        <f t="shared" si="90"/>
        <v>3020000</v>
      </c>
      <c r="P1914" s="52">
        <v>0.1</v>
      </c>
      <c r="Q1914" s="7">
        <f t="shared" si="91"/>
        <v>302000</v>
      </c>
      <c r="R1914" s="7">
        <f t="shared" si="92"/>
        <v>3322000</v>
      </c>
      <c r="S1914" s="23" t="s">
        <v>4869</v>
      </c>
      <c r="T1914" s="23"/>
      <c r="U1914" s="23"/>
      <c r="V1914" s="23"/>
      <c r="W1914" s="74"/>
    </row>
    <row r="1915" spans="1:23" x14ac:dyDescent="0.25">
      <c r="A1915" s="81">
        <v>45346</v>
      </c>
      <c r="B1915" s="6" t="s">
        <v>2710</v>
      </c>
      <c r="C1915" s="100" t="s">
        <v>5729</v>
      </c>
      <c r="D1915" s="21" t="s">
        <v>4555</v>
      </c>
      <c r="E1915" s="23" t="s">
        <v>1101</v>
      </c>
      <c r="F1915" s="27" t="str">
        <f>IF(E1915="","",INDEX(DM_HANG_HOA!B:B,MATCH(E1915,DM_HANG_HOA!A:A,0)))</f>
        <v>Cosse ép Cu-Al  70mm2-N-TA dài 72mm chiều dài ép dây 38mm</v>
      </c>
      <c r="G1915" s="26" t="s">
        <v>5284</v>
      </c>
      <c r="H1915" s="27" t="str">
        <f>IF(G1915="","",INDEX(DM_DOI_TUONG!C:C,MATCH(G1915,DM_DOI_TUONG!B:B,0)))</f>
        <v>Doanh Nghiệp Tư Nhân Thương Mại Và Xây Dựng Diệu Hiền</v>
      </c>
      <c r="I1915" s="69" t="str">
        <f>IFERROR(INDEX(DM_NGHIEP_VU!D:D,MATCH(J1915&amp;K1915,DM_NGHIEP_VU!G:G,0)),"")</f>
        <v>Xuất kho - xuất bán ghi nhận doanh thu</v>
      </c>
      <c r="J1915" s="29" t="s">
        <v>4492</v>
      </c>
      <c r="K1915" s="29" t="s">
        <v>4977</v>
      </c>
      <c r="L1915" s="26">
        <v>30</v>
      </c>
      <c r="M1915" s="26" t="s">
        <v>4547</v>
      </c>
      <c r="N1915" s="26">
        <v>35500</v>
      </c>
      <c r="O1915" s="7">
        <f t="shared" si="90"/>
        <v>1065000</v>
      </c>
      <c r="P1915" s="52">
        <v>0.1</v>
      </c>
      <c r="Q1915" s="7">
        <f t="shared" si="91"/>
        <v>106500</v>
      </c>
      <c r="R1915" s="7">
        <f t="shared" si="92"/>
        <v>1171500</v>
      </c>
      <c r="S1915" s="23" t="s">
        <v>4869</v>
      </c>
      <c r="T1915" s="23"/>
      <c r="U1915" s="23"/>
      <c r="V1915" s="23"/>
      <c r="W1915" s="74"/>
    </row>
    <row r="1916" spans="1:23" x14ac:dyDescent="0.25">
      <c r="A1916" s="81">
        <v>45346</v>
      </c>
      <c r="B1916" s="6" t="s">
        <v>2710</v>
      </c>
      <c r="C1916" s="100" t="s">
        <v>5729</v>
      </c>
      <c r="D1916" s="21" t="s">
        <v>4555</v>
      </c>
      <c r="E1916" s="23" t="s">
        <v>1221</v>
      </c>
      <c r="F1916" s="27" t="str">
        <f>IF(E1916="","",INDEX(DM_HANG_HOA!B:B,MATCH(E1916,DM_HANG_HOA!A:A,0)))</f>
        <v>Nối ép đồng nhôm WR-419</v>
      </c>
      <c r="G1916" s="26" t="s">
        <v>5284</v>
      </c>
      <c r="H1916" s="27" t="str">
        <f>IF(G1916="","",INDEX(DM_DOI_TUONG!C:C,MATCH(G1916,DM_DOI_TUONG!B:B,0)))</f>
        <v>Doanh Nghiệp Tư Nhân Thương Mại Và Xây Dựng Diệu Hiền</v>
      </c>
      <c r="I1916" s="69" t="str">
        <f>IFERROR(INDEX(DM_NGHIEP_VU!D:D,MATCH(J1916&amp;K1916,DM_NGHIEP_VU!G:G,0)),"")</f>
        <v>Xuất kho - xuất bán ghi nhận doanh thu</v>
      </c>
      <c r="J1916" s="29" t="s">
        <v>4492</v>
      </c>
      <c r="K1916" s="29" t="s">
        <v>4977</v>
      </c>
      <c r="L1916" s="26">
        <v>20</v>
      </c>
      <c r="M1916" s="26" t="s">
        <v>4547</v>
      </c>
      <c r="N1916" s="26">
        <v>19700</v>
      </c>
      <c r="O1916" s="7">
        <f t="shared" si="90"/>
        <v>394000</v>
      </c>
      <c r="P1916" s="52">
        <v>0.1</v>
      </c>
      <c r="Q1916" s="7">
        <f t="shared" si="91"/>
        <v>39400</v>
      </c>
      <c r="R1916" s="7">
        <f t="shared" si="92"/>
        <v>433400</v>
      </c>
      <c r="S1916" s="23" t="s">
        <v>4869</v>
      </c>
      <c r="T1916" s="23"/>
      <c r="U1916" s="23"/>
      <c r="V1916" s="23"/>
      <c r="W1916" s="74"/>
    </row>
    <row r="1917" spans="1:23" x14ac:dyDescent="0.25">
      <c r="A1917" s="81">
        <v>45346</v>
      </c>
      <c r="B1917" s="6" t="s">
        <v>2710</v>
      </c>
      <c r="C1917" s="100" t="s">
        <v>5729</v>
      </c>
      <c r="D1917" s="21" t="s">
        <v>4555</v>
      </c>
      <c r="E1917" s="23" t="s">
        <v>1223</v>
      </c>
      <c r="F1917" s="27" t="str">
        <f>IF(E1917="","",INDEX(DM_HANG_HOA!B:B,MATCH(E1917,DM_HANG_HOA!A:A,0)))</f>
        <v>Nối ép đồng nhôm WR-815</v>
      </c>
      <c r="G1917" s="26" t="s">
        <v>5284</v>
      </c>
      <c r="H1917" s="27" t="str">
        <f>IF(G1917="","",INDEX(DM_DOI_TUONG!C:C,MATCH(G1917,DM_DOI_TUONG!B:B,0)))</f>
        <v>Doanh Nghiệp Tư Nhân Thương Mại Và Xây Dựng Diệu Hiền</v>
      </c>
      <c r="I1917" s="69" t="str">
        <f>IFERROR(INDEX(DM_NGHIEP_VU!D:D,MATCH(J1917&amp;K1917,DM_NGHIEP_VU!G:G,0)),"")</f>
        <v>Xuất kho - xuất bán ghi nhận doanh thu</v>
      </c>
      <c r="J1917" s="29" t="s">
        <v>4492</v>
      </c>
      <c r="K1917" s="29" t="s">
        <v>4977</v>
      </c>
      <c r="L1917" s="26">
        <v>30</v>
      </c>
      <c r="M1917" s="26" t="s">
        <v>4547</v>
      </c>
      <c r="N1917" s="26">
        <v>29200</v>
      </c>
      <c r="O1917" s="7">
        <f t="shared" si="90"/>
        <v>876000</v>
      </c>
      <c r="P1917" s="52">
        <v>0.1</v>
      </c>
      <c r="Q1917" s="7">
        <f t="shared" si="91"/>
        <v>87600</v>
      </c>
      <c r="R1917" s="7">
        <f t="shared" si="92"/>
        <v>963600</v>
      </c>
      <c r="S1917" s="23" t="s">
        <v>4869</v>
      </c>
      <c r="T1917" s="23"/>
      <c r="U1917" s="23"/>
      <c r="V1917" s="23"/>
      <c r="W1917" s="74"/>
    </row>
    <row r="1918" spans="1:23" x14ac:dyDescent="0.25">
      <c r="A1918" s="81">
        <v>45346</v>
      </c>
      <c r="B1918" s="6" t="s">
        <v>2710</v>
      </c>
      <c r="C1918" s="100" t="s">
        <v>5730</v>
      </c>
      <c r="D1918" s="21" t="s">
        <v>4555</v>
      </c>
      <c r="E1918" s="23" t="s">
        <v>554</v>
      </c>
      <c r="F1918" s="27" t="str">
        <f>IF(E1918="","",INDEX(DM_HANG_HOA!B:B,MATCH(E1918,DM_HANG_HOA!A:A,0)))</f>
        <v>Nối bọc  IPC 95-95, Vỏ cách điện dầy 1-3mm,  25 - 95 / 25 - 95, 2 boulon M8 nhựa</v>
      </c>
      <c r="G1918" s="26" t="s">
        <v>5284</v>
      </c>
      <c r="H1918" s="27" t="str">
        <f>IF(G1918="","",INDEX(DM_DOI_TUONG!C:C,MATCH(G1918,DM_DOI_TUONG!B:B,0)))</f>
        <v>Doanh Nghiệp Tư Nhân Thương Mại Và Xây Dựng Diệu Hiền</v>
      </c>
      <c r="I1918" s="69" t="str">
        <f>IFERROR(INDEX(DM_NGHIEP_VU!D:D,MATCH(J1918&amp;K1918,DM_NGHIEP_VU!G:G,0)),"")</f>
        <v>Xuất kho - xuất bán ghi nhận doanh thu</v>
      </c>
      <c r="J1918" s="29" t="s">
        <v>4492</v>
      </c>
      <c r="K1918" s="29" t="s">
        <v>4977</v>
      </c>
      <c r="L1918" s="26">
        <v>30</v>
      </c>
      <c r="M1918" s="26" t="s">
        <v>4547</v>
      </c>
      <c r="N1918" s="26">
        <v>64500</v>
      </c>
      <c r="O1918" s="7">
        <f t="shared" si="90"/>
        <v>1935000</v>
      </c>
      <c r="P1918" s="52">
        <v>0.08</v>
      </c>
      <c r="Q1918" s="7">
        <f t="shared" si="91"/>
        <v>154800</v>
      </c>
      <c r="R1918" s="7">
        <f t="shared" si="92"/>
        <v>2089800</v>
      </c>
      <c r="S1918" s="23" t="s">
        <v>4870</v>
      </c>
      <c r="T1918" s="23"/>
      <c r="U1918" s="23"/>
      <c r="V1918" s="23"/>
      <c r="W1918" s="74"/>
    </row>
    <row r="1919" spans="1:23" x14ac:dyDescent="0.25">
      <c r="A1919" s="81">
        <v>45346</v>
      </c>
      <c r="B1919" s="6" t="s">
        <v>2710</v>
      </c>
      <c r="C1919" s="100" t="s">
        <v>5731</v>
      </c>
      <c r="D1919" s="21" t="s">
        <v>4555</v>
      </c>
      <c r="E1919" s="23" t="s">
        <v>192</v>
      </c>
      <c r="F1919" s="27" t="str">
        <f>IF(E1919="","",INDEX(DM_HANG_HOA!B:B,MATCH(E1919,DM_HANG_HOA!A:A,0)))</f>
        <v>Chuỗi treo 24Kv - 120KN, Polymer</v>
      </c>
      <c r="G1919" s="26" t="s">
        <v>5245</v>
      </c>
      <c r="H1919" s="27" t="str">
        <f>IF(G1919="","",INDEX(DM_DOI_TUONG!C:C,MATCH(G1919,DM_DOI_TUONG!B:B,0)))</f>
        <v>Công Ty TNHH Sản Xuất Thương Mại  Điện Sài Gòn TTL</v>
      </c>
      <c r="I1919" s="69" t="str">
        <f>IFERROR(INDEX(DM_NGHIEP_VU!D:D,MATCH(J1919&amp;K1919,DM_NGHIEP_VU!G:G,0)),"")</f>
        <v>Xuất kho - xuất bán ghi nhận doanh thu</v>
      </c>
      <c r="J1919" s="29" t="s">
        <v>4492</v>
      </c>
      <c r="K1919" s="29" t="s">
        <v>4977</v>
      </c>
      <c r="L1919" s="26">
        <v>50</v>
      </c>
      <c r="M1919" s="26" t="s">
        <v>4547</v>
      </c>
      <c r="N1919" s="26">
        <v>317400</v>
      </c>
      <c r="O1919" s="7">
        <f t="shared" si="90"/>
        <v>15870000</v>
      </c>
      <c r="P1919" s="52">
        <v>0.08</v>
      </c>
      <c r="Q1919" s="7">
        <f t="shared" si="91"/>
        <v>1269600</v>
      </c>
      <c r="R1919" s="7">
        <f t="shared" si="92"/>
        <v>17139600</v>
      </c>
      <c r="S1919" s="23" t="s">
        <v>4871</v>
      </c>
      <c r="T1919" s="23"/>
      <c r="U1919" s="23"/>
      <c r="V1919" s="23"/>
      <c r="W1919" s="74"/>
    </row>
    <row r="1920" spans="1:23" x14ac:dyDescent="0.25">
      <c r="A1920" s="81">
        <v>45346</v>
      </c>
      <c r="B1920" s="6" t="s">
        <v>2710</v>
      </c>
      <c r="C1920" s="100" t="s">
        <v>5731</v>
      </c>
      <c r="D1920" s="21" t="s">
        <v>4555</v>
      </c>
      <c r="E1920" s="23" t="s">
        <v>2562</v>
      </c>
      <c r="F1920" s="27" t="str">
        <f>IF(E1920="","",INDEX(DM_HANG_HOA!B:B,MATCH(E1920,DM_HANG_HOA!A:A,0)))</f>
        <v>Giáp buộc đầu sứ đôi composite PDLT3140-F, đường kính cáp 31,0 ÷ 37,5mm (185-240mm2)</v>
      </c>
      <c r="G1920" s="26" t="s">
        <v>5245</v>
      </c>
      <c r="H1920" s="27" t="str">
        <f>IF(G1920="","",INDEX(DM_DOI_TUONG!C:C,MATCH(G1920,DM_DOI_TUONG!B:B,0)))</f>
        <v>Công Ty TNHH Sản Xuất Thương Mại  Điện Sài Gòn TTL</v>
      </c>
      <c r="I1920" s="69" t="str">
        <f>IFERROR(INDEX(DM_NGHIEP_VU!D:D,MATCH(J1920&amp;K1920,DM_NGHIEP_VU!G:G,0)),"")</f>
        <v>Xuất kho - xuất bán ghi nhận doanh thu</v>
      </c>
      <c r="J1920" s="29" t="s">
        <v>4492</v>
      </c>
      <c r="K1920" s="29" t="s">
        <v>4977</v>
      </c>
      <c r="L1920" s="26">
        <v>30</v>
      </c>
      <c r="M1920" s="26" t="s">
        <v>4547</v>
      </c>
      <c r="N1920" s="26">
        <v>76500</v>
      </c>
      <c r="O1920" s="7">
        <f t="shared" si="90"/>
        <v>2295000</v>
      </c>
      <c r="P1920" s="52">
        <v>0.08</v>
      </c>
      <c r="Q1920" s="7">
        <f t="shared" si="91"/>
        <v>183600</v>
      </c>
      <c r="R1920" s="7">
        <f t="shared" si="92"/>
        <v>2478600</v>
      </c>
      <c r="S1920" s="23" t="s">
        <v>4871</v>
      </c>
      <c r="T1920" s="23"/>
      <c r="U1920" s="23"/>
      <c r="V1920" s="23"/>
      <c r="W1920" s="74"/>
    </row>
    <row r="1921" spans="1:23" x14ac:dyDescent="0.25">
      <c r="A1921" s="81">
        <v>45346</v>
      </c>
      <c r="B1921" s="6" t="s">
        <v>2710</v>
      </c>
      <c r="C1921" s="100" t="s">
        <v>5731</v>
      </c>
      <c r="D1921" s="21" t="s">
        <v>4555</v>
      </c>
      <c r="E1921" s="23" t="s">
        <v>2558</v>
      </c>
      <c r="F1921" s="27" t="str">
        <f>IF(E1921="","",INDEX(DM_HANG_HOA!B:B,MATCH(E1921,DM_HANG_HOA!A:A,0)))</f>
        <v>Giáp buộc đầu sứ đơn composite PTT1373-F, đường kính cáp 31 ÷ 37,5mm (185-240mm2)</v>
      </c>
      <c r="G1921" s="26" t="s">
        <v>5245</v>
      </c>
      <c r="H1921" s="27" t="str">
        <f>IF(G1921="","",INDEX(DM_DOI_TUONG!C:C,MATCH(G1921,DM_DOI_TUONG!B:B,0)))</f>
        <v>Công Ty TNHH Sản Xuất Thương Mại  Điện Sài Gòn TTL</v>
      </c>
      <c r="I1921" s="69" t="str">
        <f>IFERROR(INDEX(DM_NGHIEP_VU!D:D,MATCH(J1921&amp;K1921,DM_NGHIEP_VU!G:G,0)),"")</f>
        <v>Xuất kho - xuất bán ghi nhận doanh thu</v>
      </c>
      <c r="J1921" s="29" t="s">
        <v>4492</v>
      </c>
      <c r="K1921" s="29" t="s">
        <v>4977</v>
      </c>
      <c r="L1921" s="26">
        <v>80</v>
      </c>
      <c r="M1921" s="26" t="s">
        <v>4547</v>
      </c>
      <c r="N1921" s="26">
        <v>53300</v>
      </c>
      <c r="O1921" s="7">
        <f t="shared" si="90"/>
        <v>4264000</v>
      </c>
      <c r="P1921" s="52">
        <v>0.08</v>
      </c>
      <c r="Q1921" s="7">
        <f t="shared" si="91"/>
        <v>341120</v>
      </c>
      <c r="R1921" s="7">
        <f t="shared" si="92"/>
        <v>4605120</v>
      </c>
      <c r="S1921" s="23" t="s">
        <v>4871</v>
      </c>
      <c r="T1921" s="23"/>
      <c r="U1921" s="23"/>
      <c r="V1921" s="23"/>
      <c r="W1921" s="74"/>
    </row>
    <row r="1922" spans="1:23" x14ac:dyDescent="0.25">
      <c r="A1922" s="81">
        <v>45346</v>
      </c>
      <c r="B1922" s="6" t="s">
        <v>2710</v>
      </c>
      <c r="C1922" s="100" t="s">
        <v>5732</v>
      </c>
      <c r="D1922" s="21" t="s">
        <v>4555</v>
      </c>
      <c r="E1922" s="23" t="s">
        <v>2533</v>
      </c>
      <c r="F1922" s="27" t="str">
        <f>IF(E1922="","",INDEX(DM_HANG_HOA!B:B,MATCH(E1922,DM_HANG_HOA!A:A,0)))</f>
        <v>Giáp níu dây bọc ACD3485-TP, dài 1390mm, 33,8 ÷ 37,5mm (240mm2)</v>
      </c>
      <c r="G1922" s="26" t="s">
        <v>5245</v>
      </c>
      <c r="H1922" s="27" t="str">
        <f>IF(G1922="","",INDEX(DM_DOI_TUONG!C:C,MATCH(G1922,DM_DOI_TUONG!B:B,0)))</f>
        <v>Công Ty TNHH Sản Xuất Thương Mại  Điện Sài Gòn TTL</v>
      </c>
      <c r="I1922" s="69" t="str">
        <f>IFERROR(INDEX(DM_NGHIEP_VU!D:D,MATCH(J1922&amp;K1922,DM_NGHIEP_VU!G:G,0)),"")</f>
        <v>Xuất kho - xuất bán ghi nhận doanh thu</v>
      </c>
      <c r="J1922" s="29" t="s">
        <v>4492</v>
      </c>
      <c r="K1922" s="29" t="s">
        <v>4977</v>
      </c>
      <c r="L1922" s="26">
        <v>50</v>
      </c>
      <c r="M1922" s="26" t="s">
        <v>4547</v>
      </c>
      <c r="N1922" s="26">
        <v>387000</v>
      </c>
      <c r="O1922" s="7">
        <f t="shared" si="90"/>
        <v>19350000</v>
      </c>
      <c r="P1922" s="52">
        <v>0.1</v>
      </c>
      <c r="Q1922" s="7">
        <f t="shared" si="91"/>
        <v>1935000</v>
      </c>
      <c r="R1922" s="7">
        <f t="shared" si="92"/>
        <v>21285000</v>
      </c>
      <c r="S1922" s="23" t="s">
        <v>4872</v>
      </c>
      <c r="T1922" s="23"/>
      <c r="U1922" s="23"/>
      <c r="V1922" s="23"/>
      <c r="W1922" s="74"/>
    </row>
    <row r="1923" spans="1:23" x14ac:dyDescent="0.25">
      <c r="A1923" s="81">
        <v>45348</v>
      </c>
      <c r="B1923" s="6" t="s">
        <v>2710</v>
      </c>
      <c r="C1923" s="100" t="s">
        <v>5733</v>
      </c>
      <c r="D1923" s="21" t="s">
        <v>4555</v>
      </c>
      <c r="E1923" s="23" t="s">
        <v>931</v>
      </c>
      <c r="F1923" s="27" t="str">
        <f>IF(E1923="","",INDEX(DM_HANG_HOA!B:B,MATCH(E1923,DM_HANG_HOA!A:A,0)))</f>
        <v>Cầu chì cá 60A</v>
      </c>
      <c r="G1923" s="26" t="s">
        <v>5245</v>
      </c>
      <c r="H1923" s="27" t="str">
        <f>IF(G1923="","",INDEX(DM_DOI_TUONG!C:C,MATCH(G1923,DM_DOI_TUONG!B:B,0)))</f>
        <v>Công Ty TNHH Sản Xuất Thương Mại  Điện Sài Gòn TTL</v>
      </c>
      <c r="I1923" s="69" t="str">
        <f>IFERROR(INDEX(DM_NGHIEP_VU!D:D,MATCH(J1923&amp;K1923,DM_NGHIEP_VU!G:G,0)),"")</f>
        <v>Xuất kho - xuất bán ghi nhận doanh thu</v>
      </c>
      <c r="J1923" s="29" t="s">
        <v>4492</v>
      </c>
      <c r="K1923" s="29" t="s">
        <v>4977</v>
      </c>
      <c r="L1923" s="26">
        <v>56</v>
      </c>
      <c r="M1923" s="26" t="s">
        <v>4547</v>
      </c>
      <c r="N1923" s="26">
        <v>34500</v>
      </c>
      <c r="O1923" s="7">
        <f t="shared" si="90"/>
        <v>1932000</v>
      </c>
      <c r="P1923" s="52">
        <v>0.08</v>
      </c>
      <c r="Q1923" s="7">
        <f t="shared" si="91"/>
        <v>154560</v>
      </c>
      <c r="R1923" s="7">
        <f t="shared" si="92"/>
        <v>2086560</v>
      </c>
      <c r="S1923" s="23" t="s">
        <v>4873</v>
      </c>
      <c r="T1923" s="23"/>
      <c r="U1923" s="23"/>
      <c r="V1923" s="23"/>
      <c r="W1923" s="74"/>
    </row>
    <row r="1924" spans="1:23" x14ac:dyDescent="0.25">
      <c r="A1924" s="81">
        <v>45348</v>
      </c>
      <c r="B1924" s="6" t="s">
        <v>2710</v>
      </c>
      <c r="C1924" s="100" t="s">
        <v>5734</v>
      </c>
      <c r="D1924" s="21" t="s">
        <v>4555</v>
      </c>
      <c r="E1924" s="23" t="s">
        <v>131</v>
      </c>
      <c r="F1924" s="27" t="str">
        <f>IF(E1924="","",INDEX(DM_HANG_HOA!B:B,MATCH(E1924,DM_HANG_HOA!A:A,0)))</f>
        <v xml:space="preserve">DS 3P- 630A - 24Kv-150 KV BIL, OD, Polymer, 2 phương, lắp trên 1 trụ </v>
      </c>
      <c r="G1924" s="26" t="s">
        <v>5250</v>
      </c>
      <c r="H1924" s="27" t="str">
        <f>IF(G1924="","",INDEX(DM_DOI_TUONG!C:C,MATCH(G1924,DM_DOI_TUONG!B:B,0)))</f>
        <v>Công Ty TNHH  Sản Xuất Thương Mại Vân Phúc</v>
      </c>
      <c r="I1924" s="69" t="str">
        <f>IFERROR(INDEX(DM_NGHIEP_VU!D:D,MATCH(J1924&amp;K1924,DM_NGHIEP_VU!G:G,0)),"")</f>
        <v>Xuất kho - xuất bán ghi nhận doanh thu</v>
      </c>
      <c r="J1924" s="29" t="s">
        <v>4492</v>
      </c>
      <c r="K1924" s="29" t="s">
        <v>4977</v>
      </c>
      <c r="L1924" s="26">
        <v>1</v>
      </c>
      <c r="M1924" s="26" t="s">
        <v>4547</v>
      </c>
      <c r="N1924" s="26">
        <v>11224900</v>
      </c>
      <c r="O1924" s="7">
        <f t="shared" si="90"/>
        <v>11224900</v>
      </c>
      <c r="P1924" s="52">
        <v>0.08</v>
      </c>
      <c r="Q1924" s="7">
        <f t="shared" si="91"/>
        <v>897992</v>
      </c>
      <c r="R1924" s="7">
        <f t="shared" si="92"/>
        <v>12122892</v>
      </c>
      <c r="S1924" s="23" t="s">
        <v>4874</v>
      </c>
      <c r="T1924" s="23"/>
      <c r="U1924" s="23"/>
      <c r="V1924" s="23"/>
      <c r="W1924" s="74"/>
    </row>
    <row r="1925" spans="1:23" x14ac:dyDescent="0.25">
      <c r="A1925" s="81">
        <v>45348</v>
      </c>
      <c r="B1925" s="6" t="s">
        <v>2710</v>
      </c>
      <c r="C1925" s="100" t="s">
        <v>5734</v>
      </c>
      <c r="D1925" s="21" t="s">
        <v>4555</v>
      </c>
      <c r="E1925" s="23" t="s">
        <v>145</v>
      </c>
      <c r="F1925" s="27" t="str">
        <f>IF(E1925="","",INDEX(DM_HANG_HOA!B:B,MATCH(E1925,DM_HANG_HOA!A:A,0)))</f>
        <v>Bộ sào thao tác  DS 24KV - 35KV ngoài trời, dài 8 mét (boulon nhúng kẽm)</v>
      </c>
      <c r="G1925" s="26" t="s">
        <v>5250</v>
      </c>
      <c r="H1925" s="27" t="str">
        <f>IF(G1925="","",INDEX(DM_DOI_TUONG!C:C,MATCH(G1925,DM_DOI_TUONG!B:B,0)))</f>
        <v>Công Ty TNHH  Sản Xuất Thương Mại Vân Phúc</v>
      </c>
      <c r="I1925" s="69" t="str">
        <f>IFERROR(INDEX(DM_NGHIEP_VU!D:D,MATCH(J1925&amp;K1925,DM_NGHIEP_VU!G:G,0)),"")</f>
        <v>Xuất kho - xuất bán ghi nhận doanh thu</v>
      </c>
      <c r="J1925" s="29" t="s">
        <v>4492</v>
      </c>
      <c r="K1925" s="29" t="s">
        <v>4977</v>
      </c>
      <c r="L1925" s="26">
        <v>1</v>
      </c>
      <c r="M1925" s="26" t="s">
        <v>4547</v>
      </c>
      <c r="N1925" s="26">
        <v>2136800</v>
      </c>
      <c r="O1925" s="7">
        <f t="shared" si="90"/>
        <v>2136800</v>
      </c>
      <c r="P1925" s="52">
        <v>0.08</v>
      </c>
      <c r="Q1925" s="7">
        <f t="shared" si="91"/>
        <v>170944</v>
      </c>
      <c r="R1925" s="7">
        <f t="shared" si="92"/>
        <v>2307744</v>
      </c>
      <c r="S1925" s="23" t="s">
        <v>4874</v>
      </c>
      <c r="T1925" s="23"/>
      <c r="U1925" s="23"/>
      <c r="V1925" s="23"/>
      <c r="W1925" s="74"/>
    </row>
    <row r="1926" spans="1:23" x14ac:dyDescent="0.25">
      <c r="A1926" s="81">
        <v>45348</v>
      </c>
      <c r="B1926" s="6" t="s">
        <v>2710</v>
      </c>
      <c r="C1926" s="100" t="s">
        <v>5734</v>
      </c>
      <c r="D1926" s="21" t="s">
        <v>4555</v>
      </c>
      <c r="E1926" s="23" t="s">
        <v>2555</v>
      </c>
      <c r="F1926" s="27" t="str">
        <f>IF(E1926="","",INDEX(DM_HANG_HOA!B:B,MATCH(E1926,DM_HANG_HOA!A:A,0)))</f>
        <v>Giáp buộc đầu sứ đơn composite PTT1202-F, đường kính cáp 18,5 ÷ 23,4mm (35-50mm2)</v>
      </c>
      <c r="G1926" s="26" t="s">
        <v>5250</v>
      </c>
      <c r="H1926" s="27" t="str">
        <f>IF(G1926="","",INDEX(DM_DOI_TUONG!C:C,MATCH(G1926,DM_DOI_TUONG!B:B,0)))</f>
        <v>Công Ty TNHH  Sản Xuất Thương Mại Vân Phúc</v>
      </c>
      <c r="I1926" s="69" t="str">
        <f>IFERROR(INDEX(DM_NGHIEP_VU!D:D,MATCH(J1926&amp;K1926,DM_NGHIEP_VU!G:G,0)),"")</f>
        <v>Xuất kho - xuất bán ghi nhận doanh thu</v>
      </c>
      <c r="J1926" s="29" t="s">
        <v>4492</v>
      </c>
      <c r="K1926" s="29" t="s">
        <v>4977</v>
      </c>
      <c r="L1926" s="26">
        <v>20</v>
      </c>
      <c r="M1926" s="26" t="s">
        <v>4547</v>
      </c>
      <c r="N1926" s="26">
        <v>36700</v>
      </c>
      <c r="O1926" s="7">
        <f t="shared" si="90"/>
        <v>734000</v>
      </c>
      <c r="P1926" s="52">
        <v>0.08</v>
      </c>
      <c r="Q1926" s="7">
        <f t="shared" si="91"/>
        <v>58720</v>
      </c>
      <c r="R1926" s="7">
        <f t="shared" si="92"/>
        <v>792720</v>
      </c>
      <c r="S1926" s="23" t="s">
        <v>4874</v>
      </c>
      <c r="T1926" s="23"/>
      <c r="U1926" s="23"/>
      <c r="V1926" s="23"/>
      <c r="W1926" s="74"/>
    </row>
    <row r="1927" spans="1:23" x14ac:dyDescent="0.25">
      <c r="A1927" s="81">
        <v>45348</v>
      </c>
      <c r="B1927" s="6" t="s">
        <v>2710</v>
      </c>
      <c r="C1927" s="100" t="s">
        <v>5735</v>
      </c>
      <c r="D1927" s="21" t="s">
        <v>4555</v>
      </c>
      <c r="E1927" s="23" t="s">
        <v>2556</v>
      </c>
      <c r="F1927" s="27" t="str">
        <f>IF(E1927="","",INDEX(DM_HANG_HOA!B:B,MATCH(E1927,DM_HANG_HOA!A:A,0)))</f>
        <v>Giáp buộc đầu sứ đơn composite PTT1203-F, đường kính cáp 23,4 ÷ 27,9mm (70-95mm2)</v>
      </c>
      <c r="G1927" s="26" t="s">
        <v>5269</v>
      </c>
      <c r="H1927" s="27" t="str">
        <f>IF(G1927="","",INDEX(DM_DOI_TUONG!C:C,MATCH(G1927,DM_DOI_TUONG!B:B,0)))</f>
        <v>CÔNG TY TNHH THIẾT BỊ ĐIỆN QUỐC HƯNG</v>
      </c>
      <c r="I1927" s="69" t="str">
        <f>IFERROR(INDEX(DM_NGHIEP_VU!D:D,MATCH(J1927&amp;K1927,DM_NGHIEP_VU!G:G,0)),"")</f>
        <v>Xuất kho - xuất bán ghi nhận doanh thu</v>
      </c>
      <c r="J1927" s="29" t="s">
        <v>4492</v>
      </c>
      <c r="K1927" s="29" t="s">
        <v>4977</v>
      </c>
      <c r="L1927" s="26">
        <v>20</v>
      </c>
      <c r="M1927" s="26" t="s">
        <v>4547</v>
      </c>
      <c r="N1927" s="26">
        <v>37400</v>
      </c>
      <c r="O1927" s="7">
        <f t="shared" si="90"/>
        <v>748000</v>
      </c>
      <c r="P1927" s="52">
        <v>0.08</v>
      </c>
      <c r="Q1927" s="7">
        <f t="shared" si="91"/>
        <v>59840</v>
      </c>
      <c r="R1927" s="7">
        <f t="shared" si="92"/>
        <v>807840</v>
      </c>
      <c r="S1927" s="23" t="s">
        <v>4875</v>
      </c>
      <c r="T1927" s="23"/>
      <c r="U1927" s="23"/>
      <c r="V1927" s="23"/>
      <c r="W1927" s="74"/>
    </row>
    <row r="1928" spans="1:23" x14ac:dyDescent="0.25">
      <c r="A1928" s="81">
        <v>45348</v>
      </c>
      <c r="B1928" s="6" t="s">
        <v>2710</v>
      </c>
      <c r="C1928" s="100" t="s">
        <v>5736</v>
      </c>
      <c r="D1928" s="21" t="s">
        <v>4555</v>
      </c>
      <c r="E1928" s="23" t="s">
        <v>664</v>
      </c>
      <c r="F1928" s="27" t="str">
        <f>IF(E1928="","",INDEX(DM_HANG_HOA!B:B,MATCH(E1928,DM_HANG_HOA!A:A,0)))</f>
        <v>Ống nối MJPT 50 -50</v>
      </c>
      <c r="G1928" s="26" t="s">
        <v>5249</v>
      </c>
      <c r="H1928" s="27" t="str">
        <f>IF(G1928="","",INDEX(DM_DOI_TUONG!C:C,MATCH(G1928,DM_DOI_TUONG!B:B,0)))</f>
        <v>Công Ty CP Điện Và Chiếu Sáng Phước Mỹ</v>
      </c>
      <c r="I1928" s="69" t="str">
        <f>IFERROR(INDEX(DM_NGHIEP_VU!D:D,MATCH(J1928&amp;K1928,DM_NGHIEP_VU!G:G,0)),"")</f>
        <v>Xuất kho - xuất bán ghi nhận doanh thu</v>
      </c>
      <c r="J1928" s="29" t="s">
        <v>4492</v>
      </c>
      <c r="K1928" s="29" t="s">
        <v>4977</v>
      </c>
      <c r="L1928" s="26">
        <v>10</v>
      </c>
      <c r="M1928" s="26" t="s">
        <v>4547</v>
      </c>
      <c r="N1928" s="26">
        <v>21000</v>
      </c>
      <c r="O1928" s="7">
        <f t="shared" si="90"/>
        <v>210000</v>
      </c>
      <c r="P1928" s="52">
        <v>0.08</v>
      </c>
      <c r="Q1928" s="7">
        <f t="shared" si="91"/>
        <v>16800</v>
      </c>
      <c r="R1928" s="7">
        <f t="shared" si="92"/>
        <v>226800</v>
      </c>
      <c r="S1928" s="23" t="s">
        <v>4876</v>
      </c>
      <c r="T1928" s="23"/>
      <c r="U1928" s="23"/>
      <c r="V1928" s="23"/>
      <c r="W1928" s="74"/>
    </row>
    <row r="1929" spans="1:23" x14ac:dyDescent="0.25">
      <c r="A1929" s="81">
        <v>45348</v>
      </c>
      <c r="B1929" s="6" t="s">
        <v>2710</v>
      </c>
      <c r="C1929" s="100" t="s">
        <v>5737</v>
      </c>
      <c r="D1929" s="21" t="s">
        <v>4555</v>
      </c>
      <c r="E1929" s="23" t="s">
        <v>2518</v>
      </c>
      <c r="F1929" s="27" t="str">
        <f>IF(E1929="","",INDEX(DM_HANG_HOA!B:B,MATCH(E1929,DM_HANG_HOA!A:A,0)))</f>
        <v>Giáp níu dây trần ADG1350, dài 905mm, 13,32 ÷ 13,73mm (95mm2)</v>
      </c>
      <c r="G1929" s="26" t="s">
        <v>5270</v>
      </c>
      <c r="H1929" s="27" t="str">
        <f>IF(G1929="","",INDEX(DM_DOI_TUONG!C:C,MATCH(G1929,DM_DOI_TUONG!B:B,0)))</f>
        <v>Công Ty TNHH Xây Dựng Thương Mại Dịch Vụ Tín Phong</v>
      </c>
      <c r="I1929" s="69" t="str">
        <f>IFERROR(INDEX(DM_NGHIEP_VU!D:D,MATCH(J1929&amp;K1929,DM_NGHIEP_VU!G:G,0)),"")</f>
        <v>Xuất kho - xuất bán ghi nhận doanh thu</v>
      </c>
      <c r="J1929" s="29" t="s">
        <v>4492</v>
      </c>
      <c r="K1929" s="29" t="s">
        <v>4977</v>
      </c>
      <c r="L1929" s="26">
        <v>21</v>
      </c>
      <c r="M1929" s="26" t="s">
        <v>4547</v>
      </c>
      <c r="N1929" s="26">
        <v>84400</v>
      </c>
      <c r="O1929" s="7">
        <f t="shared" si="90"/>
        <v>1772400</v>
      </c>
      <c r="P1929" s="52">
        <v>0.1</v>
      </c>
      <c r="Q1929" s="7">
        <f t="shared" si="91"/>
        <v>177240</v>
      </c>
      <c r="R1929" s="7">
        <f t="shared" si="92"/>
        <v>1949640</v>
      </c>
      <c r="S1929" s="23" t="s">
        <v>4877</v>
      </c>
      <c r="T1929" s="23"/>
      <c r="U1929" s="23"/>
      <c r="V1929" s="23"/>
      <c r="W1929" s="74"/>
    </row>
    <row r="1930" spans="1:23" x14ac:dyDescent="0.25">
      <c r="A1930" s="81">
        <v>45349</v>
      </c>
      <c r="B1930" s="6" t="s">
        <v>2710</v>
      </c>
      <c r="C1930" s="100" t="s">
        <v>5738</v>
      </c>
      <c r="D1930" s="21" t="s">
        <v>4555</v>
      </c>
      <c r="E1930" s="23" t="s">
        <v>8</v>
      </c>
      <c r="F1930" s="27" t="str">
        <f>IF(E1930="","",INDEX(DM_HANG_HOA!B:B,MATCH(E1930,DM_HANG_HOA!A:A,0)))</f>
        <v>Fuselink 10K - Tuấn Ân</v>
      </c>
      <c r="G1930" s="26" t="s">
        <v>5285</v>
      </c>
      <c r="H1930" s="27" t="str">
        <f>IF(G1930="","",INDEX(DM_DOI_TUONG!C:C,MATCH(G1930,DM_DOI_TUONG!B:B,0)))</f>
        <v>Công Ty TNHH Xây Dựng Và Thương Mại Bá Trung</v>
      </c>
      <c r="I1930" s="69" t="str">
        <f>IFERROR(INDEX(DM_NGHIEP_VU!D:D,MATCH(J1930&amp;K1930,DM_NGHIEP_VU!G:G,0)),"")</f>
        <v>Xuất kho - xuất bán ghi nhận doanh thu</v>
      </c>
      <c r="J1930" s="29" t="s">
        <v>4492</v>
      </c>
      <c r="K1930" s="29" t="s">
        <v>4977</v>
      </c>
      <c r="L1930" s="26">
        <v>60</v>
      </c>
      <c r="M1930" s="26" t="s">
        <v>4547</v>
      </c>
      <c r="N1930" s="26">
        <v>33900</v>
      </c>
      <c r="O1930" s="7">
        <f t="shared" si="90"/>
        <v>2034000</v>
      </c>
      <c r="P1930" s="52">
        <v>0.08</v>
      </c>
      <c r="Q1930" s="7">
        <f t="shared" si="91"/>
        <v>162720</v>
      </c>
      <c r="R1930" s="7">
        <f t="shared" si="92"/>
        <v>2196720</v>
      </c>
      <c r="S1930" s="23" t="s">
        <v>4878</v>
      </c>
      <c r="T1930" s="23"/>
      <c r="U1930" s="23"/>
      <c r="V1930" s="23"/>
      <c r="W1930" s="74"/>
    </row>
    <row r="1931" spans="1:23" x14ac:dyDescent="0.25">
      <c r="A1931" s="81">
        <v>45349</v>
      </c>
      <c r="B1931" s="6" t="s">
        <v>2710</v>
      </c>
      <c r="C1931" s="100" t="s">
        <v>5738</v>
      </c>
      <c r="D1931" s="21" t="s">
        <v>4555</v>
      </c>
      <c r="E1931" s="23" t="s">
        <v>14</v>
      </c>
      <c r="F1931" s="27" t="str">
        <f>IF(E1931="","",INDEX(DM_HANG_HOA!B:B,MATCH(E1931,DM_HANG_HOA!A:A,0)))</f>
        <v>Fuselink 40K - Tuấn Ân</v>
      </c>
      <c r="G1931" s="26" t="s">
        <v>5285</v>
      </c>
      <c r="H1931" s="27" t="str">
        <f>IF(G1931="","",INDEX(DM_DOI_TUONG!C:C,MATCH(G1931,DM_DOI_TUONG!B:B,0)))</f>
        <v>Công Ty TNHH Xây Dựng Và Thương Mại Bá Trung</v>
      </c>
      <c r="I1931" s="69" t="str">
        <f>IFERROR(INDEX(DM_NGHIEP_VU!D:D,MATCH(J1931&amp;K1931,DM_NGHIEP_VU!G:G,0)),"")</f>
        <v>Xuất kho - xuất bán ghi nhận doanh thu</v>
      </c>
      <c r="J1931" s="29" t="s">
        <v>4492</v>
      </c>
      <c r="K1931" s="29" t="s">
        <v>4977</v>
      </c>
      <c r="L1931" s="26">
        <v>10</v>
      </c>
      <c r="M1931" s="26" t="s">
        <v>4547</v>
      </c>
      <c r="N1931" s="26">
        <v>54200</v>
      </c>
      <c r="O1931" s="7">
        <f t="shared" si="90"/>
        <v>542000</v>
      </c>
      <c r="P1931" s="52">
        <v>0.08</v>
      </c>
      <c r="Q1931" s="7">
        <f t="shared" si="91"/>
        <v>43360</v>
      </c>
      <c r="R1931" s="7">
        <f t="shared" si="92"/>
        <v>585360</v>
      </c>
      <c r="S1931" s="23" t="s">
        <v>4878</v>
      </c>
      <c r="T1931" s="23"/>
      <c r="U1931" s="23"/>
      <c r="V1931" s="23"/>
      <c r="W1931" s="74"/>
    </row>
    <row r="1932" spans="1:23" x14ac:dyDescent="0.25">
      <c r="A1932" s="81">
        <v>45349</v>
      </c>
      <c r="B1932" s="6" t="s">
        <v>2710</v>
      </c>
      <c r="C1932" s="100" t="s">
        <v>5738</v>
      </c>
      <c r="D1932" s="21" t="s">
        <v>4555</v>
      </c>
      <c r="E1932" s="23" t="s">
        <v>16</v>
      </c>
      <c r="F1932" s="27" t="str">
        <f>IF(E1932="","",INDEX(DM_HANG_HOA!B:B,MATCH(E1932,DM_HANG_HOA!A:A,0)))</f>
        <v>Fuselink 50K - Tuấn Ân</v>
      </c>
      <c r="G1932" s="26" t="s">
        <v>5285</v>
      </c>
      <c r="H1932" s="27" t="str">
        <f>IF(G1932="","",INDEX(DM_DOI_TUONG!C:C,MATCH(G1932,DM_DOI_TUONG!B:B,0)))</f>
        <v>Công Ty TNHH Xây Dựng Và Thương Mại Bá Trung</v>
      </c>
      <c r="I1932" s="69" t="str">
        <f>IFERROR(INDEX(DM_NGHIEP_VU!D:D,MATCH(J1932&amp;K1932,DM_NGHIEP_VU!G:G,0)),"")</f>
        <v>Xuất kho - xuất bán ghi nhận doanh thu</v>
      </c>
      <c r="J1932" s="29" t="s">
        <v>4492</v>
      </c>
      <c r="K1932" s="29" t="s">
        <v>4977</v>
      </c>
      <c r="L1932" s="26">
        <v>10</v>
      </c>
      <c r="M1932" s="26" t="s">
        <v>4547</v>
      </c>
      <c r="N1932" s="26">
        <v>67800</v>
      </c>
      <c r="O1932" s="7">
        <f t="shared" si="90"/>
        <v>678000</v>
      </c>
      <c r="P1932" s="52">
        <v>0.08</v>
      </c>
      <c r="Q1932" s="7">
        <f t="shared" si="91"/>
        <v>54240</v>
      </c>
      <c r="R1932" s="7">
        <f t="shared" si="92"/>
        <v>732240</v>
      </c>
      <c r="S1932" s="23" t="s">
        <v>4878</v>
      </c>
      <c r="T1932" s="23"/>
      <c r="U1932" s="23"/>
      <c r="V1932" s="23"/>
      <c r="W1932" s="74"/>
    </row>
    <row r="1933" spans="1:23" x14ac:dyDescent="0.25">
      <c r="A1933" s="81">
        <v>45349</v>
      </c>
      <c r="B1933" s="6" t="s">
        <v>2710</v>
      </c>
      <c r="C1933" s="100" t="s">
        <v>5738</v>
      </c>
      <c r="D1933" s="21" t="s">
        <v>4555</v>
      </c>
      <c r="E1933" s="23" t="s">
        <v>18</v>
      </c>
      <c r="F1933" s="27" t="str">
        <f>IF(E1933="","",INDEX(DM_HANG_HOA!B:B,MATCH(E1933,DM_HANG_HOA!A:A,0)))</f>
        <v>Fuselink 80K - Tuấn Ân</v>
      </c>
      <c r="G1933" s="26" t="s">
        <v>5285</v>
      </c>
      <c r="H1933" s="27" t="str">
        <f>IF(G1933="","",INDEX(DM_DOI_TUONG!C:C,MATCH(G1933,DM_DOI_TUONG!B:B,0)))</f>
        <v>Công Ty TNHH Xây Dựng Và Thương Mại Bá Trung</v>
      </c>
      <c r="I1933" s="69" t="str">
        <f>IFERROR(INDEX(DM_NGHIEP_VU!D:D,MATCH(J1933&amp;K1933,DM_NGHIEP_VU!G:G,0)),"")</f>
        <v>Xuất kho - xuất bán ghi nhận doanh thu</v>
      </c>
      <c r="J1933" s="29" t="s">
        <v>4492</v>
      </c>
      <c r="K1933" s="29" t="s">
        <v>4977</v>
      </c>
      <c r="L1933" s="26">
        <v>10</v>
      </c>
      <c r="M1933" s="26" t="s">
        <v>4547</v>
      </c>
      <c r="N1933" s="26">
        <v>101100</v>
      </c>
      <c r="O1933" s="7">
        <f t="shared" si="90"/>
        <v>1011000</v>
      </c>
      <c r="P1933" s="52">
        <v>0.08</v>
      </c>
      <c r="Q1933" s="7">
        <f t="shared" si="91"/>
        <v>80880</v>
      </c>
      <c r="R1933" s="7">
        <f t="shared" si="92"/>
        <v>1091880</v>
      </c>
      <c r="S1933" s="23" t="s">
        <v>4878</v>
      </c>
      <c r="T1933" s="23"/>
      <c r="U1933" s="23"/>
      <c r="V1933" s="23"/>
      <c r="W1933" s="74"/>
    </row>
    <row r="1934" spans="1:23" x14ac:dyDescent="0.25">
      <c r="A1934" s="81">
        <v>45349</v>
      </c>
      <c r="B1934" s="6" t="s">
        <v>2710</v>
      </c>
      <c r="C1934" s="100" t="s">
        <v>5739</v>
      </c>
      <c r="D1934" s="21" t="s">
        <v>4555</v>
      </c>
      <c r="E1934" s="23" t="s">
        <v>63</v>
      </c>
      <c r="F1934" s="27" t="str">
        <f>IF(E1934="","",INDEX(DM_HANG_HOA!B:B,MATCH(E1934,DM_HANG_HOA!A:A,0)))</f>
        <v>FCO 100A - 27KV -125KV BIL - sứ (không bass)</v>
      </c>
      <c r="G1934" s="26" t="s">
        <v>5263</v>
      </c>
      <c r="H1934" s="27" t="str">
        <f>IF(G1934="","",INDEX(DM_DOI_TUONG!C:C,MATCH(G1934,DM_DOI_TUONG!B:B,0)))</f>
        <v>Công Ty TNHH TM XD Điện Đại Quang Phát</v>
      </c>
      <c r="I1934" s="69" t="str">
        <f>IFERROR(INDEX(DM_NGHIEP_VU!D:D,MATCH(J1934&amp;K1934,DM_NGHIEP_VU!G:G,0)),"")</f>
        <v>Xuất kho - xuất bán ghi nhận doanh thu</v>
      </c>
      <c r="J1934" s="29" t="s">
        <v>4492</v>
      </c>
      <c r="K1934" s="29" t="s">
        <v>4977</v>
      </c>
      <c r="L1934" s="26">
        <v>6</v>
      </c>
      <c r="M1934" s="26" t="s">
        <v>4547</v>
      </c>
      <c r="N1934" s="26">
        <v>1308900</v>
      </c>
      <c r="O1934" s="7">
        <f t="shared" si="90"/>
        <v>7853400</v>
      </c>
      <c r="P1934" s="52">
        <v>0.08</v>
      </c>
      <c r="Q1934" s="7">
        <f t="shared" si="91"/>
        <v>628272</v>
      </c>
      <c r="R1934" s="7">
        <f t="shared" si="92"/>
        <v>8481672</v>
      </c>
      <c r="S1934" s="23" t="s">
        <v>4879</v>
      </c>
      <c r="T1934" s="23"/>
      <c r="U1934" s="23"/>
      <c r="V1934" s="23"/>
      <c r="W1934" s="74"/>
    </row>
    <row r="1935" spans="1:23" x14ac:dyDescent="0.25">
      <c r="A1935" s="81">
        <v>45349</v>
      </c>
      <c r="B1935" s="6" t="s">
        <v>2710</v>
      </c>
      <c r="C1935" s="100" t="s">
        <v>5739</v>
      </c>
      <c r="D1935" s="21" t="s">
        <v>4555</v>
      </c>
      <c r="E1935" s="23" t="s">
        <v>78</v>
      </c>
      <c r="F1935" s="27" t="str">
        <f>IF(E1935="","",INDEX(DM_HANG_HOA!B:B,MATCH(E1935,DM_HANG_HOA!A:A,0)))</f>
        <v>Bass FCO</v>
      </c>
      <c r="G1935" s="26" t="s">
        <v>5263</v>
      </c>
      <c r="H1935" s="27" t="str">
        <f>IF(G1935="","",INDEX(DM_DOI_TUONG!C:C,MATCH(G1935,DM_DOI_TUONG!B:B,0)))</f>
        <v>Công Ty TNHH TM XD Điện Đại Quang Phát</v>
      </c>
      <c r="I1935" s="69" t="str">
        <f>IFERROR(INDEX(DM_NGHIEP_VU!D:D,MATCH(J1935&amp;K1935,DM_NGHIEP_VU!G:G,0)),"")</f>
        <v>Xuất kho - xuất bán ghi nhận doanh thu</v>
      </c>
      <c r="J1935" s="29" t="s">
        <v>4492</v>
      </c>
      <c r="K1935" s="29" t="s">
        <v>4977</v>
      </c>
      <c r="L1935" s="26">
        <v>6</v>
      </c>
      <c r="M1935" s="26" t="s">
        <v>4547</v>
      </c>
      <c r="N1935" s="26">
        <v>77400</v>
      </c>
      <c r="O1935" s="7">
        <f t="shared" si="90"/>
        <v>464400</v>
      </c>
      <c r="P1935" s="52">
        <v>0.08</v>
      </c>
      <c r="Q1935" s="7">
        <f t="shared" si="91"/>
        <v>37152</v>
      </c>
      <c r="R1935" s="7">
        <f t="shared" si="92"/>
        <v>501552</v>
      </c>
      <c r="S1935" s="23" t="s">
        <v>4879</v>
      </c>
      <c r="T1935" s="23"/>
      <c r="U1935" s="23"/>
      <c r="V1935" s="23"/>
      <c r="W1935" s="74"/>
    </row>
    <row r="1936" spans="1:23" x14ac:dyDescent="0.25">
      <c r="A1936" s="81">
        <v>45349</v>
      </c>
      <c r="B1936" s="6" t="s">
        <v>2710</v>
      </c>
      <c r="C1936" s="100" t="s">
        <v>5740</v>
      </c>
      <c r="D1936" s="21" t="s">
        <v>4555</v>
      </c>
      <c r="E1936" s="23" t="s">
        <v>1466</v>
      </c>
      <c r="F1936" s="27" t="str">
        <f>IF(E1936="","",INDEX(DM_HANG_HOA!B:B,MATCH(E1936,DM_HANG_HOA!A:A,0)))</f>
        <v>Ống nối ON - Cu 50mm2 dài 130mm</v>
      </c>
      <c r="G1936" s="26" t="s">
        <v>5245</v>
      </c>
      <c r="H1936" s="27" t="str">
        <f>IF(G1936="","",INDEX(DM_DOI_TUONG!C:C,MATCH(G1936,DM_DOI_TUONG!B:B,0)))</f>
        <v>Công Ty TNHH Sản Xuất Thương Mại  Điện Sài Gòn TTL</v>
      </c>
      <c r="I1936" s="69" t="str">
        <f>IFERROR(INDEX(DM_NGHIEP_VU!D:D,MATCH(J1936&amp;K1936,DM_NGHIEP_VU!G:G,0)),"")</f>
        <v>Xuất kho - xuất bán ghi nhận doanh thu</v>
      </c>
      <c r="J1936" s="29" t="s">
        <v>4492</v>
      </c>
      <c r="K1936" s="29" t="s">
        <v>4977</v>
      </c>
      <c r="L1936" s="26">
        <v>20</v>
      </c>
      <c r="M1936" s="26" t="s">
        <v>4547</v>
      </c>
      <c r="N1936" s="26">
        <v>40600</v>
      </c>
      <c r="O1936" s="7">
        <f t="shared" si="90"/>
        <v>812000</v>
      </c>
      <c r="P1936" s="52">
        <v>0.1</v>
      </c>
      <c r="Q1936" s="7">
        <f t="shared" si="91"/>
        <v>81200</v>
      </c>
      <c r="R1936" s="7">
        <f t="shared" si="92"/>
        <v>893200</v>
      </c>
      <c r="S1936" s="23" t="s">
        <v>4880</v>
      </c>
      <c r="T1936" s="23"/>
      <c r="U1936" s="23"/>
      <c r="V1936" s="23"/>
      <c r="W1936" s="74"/>
    </row>
    <row r="1937" spans="1:23" x14ac:dyDescent="0.25">
      <c r="A1937" s="81">
        <v>45349</v>
      </c>
      <c r="B1937" s="6" t="s">
        <v>2710</v>
      </c>
      <c r="C1937" s="100" t="s">
        <v>5740</v>
      </c>
      <c r="D1937" s="21" t="s">
        <v>4555</v>
      </c>
      <c r="E1937" s="23" t="s">
        <v>1374</v>
      </c>
      <c r="F1937" s="27" t="str">
        <f>IF(E1937="","",INDEX(DM_HANG_HOA!B:B,MATCH(E1937,DM_HANG_HOA!A:A,0)))</f>
        <v>Cosse ép Cu 50mm2-N dài 64mm chiều dài ép dây 36mm</v>
      </c>
      <c r="G1937" s="26" t="s">
        <v>5245</v>
      </c>
      <c r="H1937" s="27" t="str">
        <f>IF(G1937="","",INDEX(DM_DOI_TUONG!C:C,MATCH(G1937,DM_DOI_TUONG!B:B,0)))</f>
        <v>Công Ty TNHH Sản Xuất Thương Mại  Điện Sài Gòn TTL</v>
      </c>
      <c r="I1937" s="69" t="str">
        <f>IFERROR(INDEX(DM_NGHIEP_VU!D:D,MATCH(J1937&amp;K1937,DM_NGHIEP_VU!G:G,0)),"")</f>
        <v>Xuất kho - xuất bán ghi nhận doanh thu</v>
      </c>
      <c r="J1937" s="29" t="s">
        <v>4492</v>
      </c>
      <c r="K1937" s="29" t="s">
        <v>4977</v>
      </c>
      <c r="L1937" s="26">
        <v>94</v>
      </c>
      <c r="M1937" s="26" t="s">
        <v>4547</v>
      </c>
      <c r="N1937" s="26">
        <v>22500</v>
      </c>
      <c r="O1937" s="7">
        <f t="shared" si="90"/>
        <v>2115000</v>
      </c>
      <c r="P1937" s="52">
        <v>0.1</v>
      </c>
      <c r="Q1937" s="7">
        <f t="shared" si="91"/>
        <v>211500</v>
      </c>
      <c r="R1937" s="7">
        <f t="shared" si="92"/>
        <v>2326500</v>
      </c>
      <c r="S1937" s="23" t="s">
        <v>4880</v>
      </c>
      <c r="T1937" s="23"/>
      <c r="U1937" s="23"/>
      <c r="V1937" s="23"/>
      <c r="W1937" s="74"/>
    </row>
    <row r="1938" spans="1:23" x14ac:dyDescent="0.25">
      <c r="A1938" s="81">
        <v>45349</v>
      </c>
      <c r="B1938" s="6" t="s">
        <v>2710</v>
      </c>
      <c r="C1938" s="100" t="s">
        <v>5740</v>
      </c>
      <c r="D1938" s="21" t="s">
        <v>4555</v>
      </c>
      <c r="E1938" s="23" t="s">
        <v>1366</v>
      </c>
      <c r="F1938" s="27" t="str">
        <f>IF(E1938="","",INDEX(DM_HANG_HOA!B:B,MATCH(E1938,DM_HANG_HOA!A:A,0)))</f>
        <v>Cosse ép Cu 25mm2-N dài 52mm chiều dài ép dây 28mm</v>
      </c>
      <c r="G1938" s="26" t="s">
        <v>5245</v>
      </c>
      <c r="H1938" s="27" t="str">
        <f>IF(G1938="","",INDEX(DM_DOI_TUONG!C:C,MATCH(G1938,DM_DOI_TUONG!B:B,0)))</f>
        <v>Công Ty TNHH Sản Xuất Thương Mại  Điện Sài Gòn TTL</v>
      </c>
      <c r="I1938" s="69" t="str">
        <f>IFERROR(INDEX(DM_NGHIEP_VU!D:D,MATCH(J1938&amp;K1938,DM_NGHIEP_VU!G:G,0)),"")</f>
        <v>Xuất kho - xuất bán ghi nhận doanh thu</v>
      </c>
      <c r="J1938" s="29" t="s">
        <v>4492</v>
      </c>
      <c r="K1938" s="29" t="s">
        <v>4977</v>
      </c>
      <c r="L1938" s="26">
        <v>5</v>
      </c>
      <c r="M1938" s="26" t="s">
        <v>4547</v>
      </c>
      <c r="N1938" s="26">
        <v>10200</v>
      </c>
      <c r="O1938" s="7">
        <f t="shared" si="90"/>
        <v>51000</v>
      </c>
      <c r="P1938" s="52">
        <v>0.1</v>
      </c>
      <c r="Q1938" s="7">
        <f t="shared" si="91"/>
        <v>5100</v>
      </c>
      <c r="R1938" s="7">
        <f t="shared" si="92"/>
        <v>56100</v>
      </c>
      <c r="S1938" s="23" t="s">
        <v>4880</v>
      </c>
      <c r="T1938" s="23"/>
      <c r="U1938" s="23"/>
      <c r="V1938" s="23"/>
      <c r="W1938" s="74"/>
    </row>
    <row r="1939" spans="1:23" x14ac:dyDescent="0.25">
      <c r="A1939" s="81">
        <v>45349</v>
      </c>
      <c r="B1939" s="6" t="s">
        <v>2710</v>
      </c>
      <c r="C1939" s="100" t="s">
        <v>5741</v>
      </c>
      <c r="D1939" s="21" t="s">
        <v>4555</v>
      </c>
      <c r="E1939" s="23" t="s">
        <v>98</v>
      </c>
      <c r="F1939" s="27" t="str">
        <f>IF(E1939="","",INDEX(DM_HANG_HOA!B:B,MATCH(E1939,DM_HANG_HOA!A:A,0)))</f>
        <v>LA 24KV - MCOV  19.5 - 10KA</v>
      </c>
      <c r="G1939" s="26" t="s">
        <v>5286</v>
      </c>
      <c r="H1939" s="27" t="str">
        <f>IF(G1939="","",INDEX(DM_DOI_TUONG!C:C,MATCH(G1939,DM_DOI_TUONG!B:B,0)))</f>
        <v>Công Ty TNHH Sản Xuất Thiết Bị Sơn Hà</v>
      </c>
      <c r="I1939" s="69" t="str">
        <f>IFERROR(INDEX(DM_NGHIEP_VU!D:D,MATCH(J1939&amp;K1939,DM_NGHIEP_VU!G:G,0)),"")</f>
        <v>Xuất kho - xuất bán ghi nhận doanh thu</v>
      </c>
      <c r="J1939" s="29" t="s">
        <v>4492</v>
      </c>
      <c r="K1939" s="29" t="s">
        <v>4977</v>
      </c>
      <c r="L1939" s="26">
        <v>3</v>
      </c>
      <c r="M1939" s="26" t="s">
        <v>4547</v>
      </c>
      <c r="N1939" s="26">
        <v>1300300</v>
      </c>
      <c r="O1939" s="7">
        <f t="shared" si="90"/>
        <v>3900900</v>
      </c>
      <c r="P1939" s="52">
        <v>0.08</v>
      </c>
      <c r="Q1939" s="7">
        <f t="shared" si="91"/>
        <v>312072</v>
      </c>
      <c r="R1939" s="7">
        <f t="shared" si="92"/>
        <v>4212972</v>
      </c>
      <c r="S1939" s="23" t="s">
        <v>4881</v>
      </c>
      <c r="T1939" s="23"/>
      <c r="U1939" s="23"/>
      <c r="V1939" s="23"/>
      <c r="W1939" s="74"/>
    </row>
    <row r="1940" spans="1:23" x14ac:dyDescent="0.25">
      <c r="A1940" s="81">
        <v>45350</v>
      </c>
      <c r="B1940" s="6" t="s">
        <v>2710</v>
      </c>
      <c r="C1940" s="100" t="s">
        <v>5742</v>
      </c>
      <c r="D1940" s="21" t="s">
        <v>4555</v>
      </c>
      <c r="E1940" s="23" t="s">
        <v>107</v>
      </c>
      <c r="F1940" s="27" t="str">
        <f>IF(E1940="","",INDEX(DM_HANG_HOA!B:B,MATCH(E1940,DM_HANG_HOA!A:A,0)))</f>
        <v>DS 1 pha 630A - 24KV-150 KV BIL, OD, sứ</v>
      </c>
      <c r="G1940" s="26" t="s">
        <v>4507</v>
      </c>
      <c r="H1940" s="27" t="str">
        <f>IF(G1940="","",INDEX(DM_DOI_TUONG!C:C,MATCH(G1940,DM_DOI_TUONG!B:B,0)))</f>
        <v>Điện Lực Long An</v>
      </c>
      <c r="I1940" s="69" t="str">
        <f>IFERROR(INDEX(DM_NGHIEP_VU!D:D,MATCH(J1940&amp;K1940,DM_NGHIEP_VU!G:G,0)),"")</f>
        <v>Xuất kho - xuất bán ghi nhận doanh thu</v>
      </c>
      <c r="J1940" s="29" t="s">
        <v>4492</v>
      </c>
      <c r="K1940" s="29" t="s">
        <v>4977</v>
      </c>
      <c r="L1940" s="26">
        <v>33</v>
      </c>
      <c r="M1940" s="26" t="s">
        <v>4547</v>
      </c>
      <c r="N1940" s="26">
        <v>4017600</v>
      </c>
      <c r="O1940" s="7">
        <f t="shared" si="90"/>
        <v>132580800</v>
      </c>
      <c r="P1940" s="52">
        <v>0.08</v>
      </c>
      <c r="Q1940" s="7">
        <f t="shared" si="91"/>
        <v>10606464</v>
      </c>
      <c r="R1940" s="7">
        <f t="shared" si="92"/>
        <v>143187264</v>
      </c>
      <c r="S1940" s="23" t="s">
        <v>4882</v>
      </c>
      <c r="T1940" s="23"/>
      <c r="U1940" s="23"/>
      <c r="V1940" s="23"/>
      <c r="W1940" s="74"/>
    </row>
    <row r="1941" spans="1:23" x14ac:dyDescent="0.25">
      <c r="A1941" s="81">
        <v>45350</v>
      </c>
      <c r="B1941" s="6" t="s">
        <v>2710</v>
      </c>
      <c r="C1941" s="100" t="s">
        <v>5742</v>
      </c>
      <c r="D1941" s="21" t="s">
        <v>4555</v>
      </c>
      <c r="E1941" s="23" t="s">
        <v>114</v>
      </c>
      <c r="F1941" s="27" t="str">
        <f>IF(E1941="","",INDEX(DM_HANG_HOA!B:B,MATCH(E1941,DM_HANG_HOA!A:A,0)))</f>
        <v xml:space="preserve">Cosse nhôm LTD </v>
      </c>
      <c r="G1941" s="26" t="s">
        <v>4507</v>
      </c>
      <c r="H1941" s="27" t="str">
        <f>IF(G1941="","",INDEX(DM_DOI_TUONG!C:C,MATCH(G1941,DM_DOI_TUONG!B:B,0)))</f>
        <v>Điện Lực Long An</v>
      </c>
      <c r="I1941" s="69" t="str">
        <f>IFERROR(INDEX(DM_NGHIEP_VU!D:D,MATCH(J1941&amp;K1941,DM_NGHIEP_VU!G:G,0)),"")</f>
        <v>Xuất kho - xuất bán ghi nhận doanh thu</v>
      </c>
      <c r="J1941" s="29" t="s">
        <v>4492</v>
      </c>
      <c r="K1941" s="29" t="s">
        <v>4977</v>
      </c>
      <c r="L1941" s="26">
        <v>66</v>
      </c>
      <c r="M1941" s="26" t="s">
        <v>4547</v>
      </c>
      <c r="N1941" s="26">
        <v>0</v>
      </c>
      <c r="O1941" s="7">
        <f t="shared" si="90"/>
        <v>0</v>
      </c>
      <c r="P1941" s="52">
        <v>0.08</v>
      </c>
      <c r="Q1941" s="7">
        <f t="shared" si="91"/>
        <v>0</v>
      </c>
      <c r="R1941" s="7">
        <f t="shared" si="92"/>
        <v>0</v>
      </c>
      <c r="S1941" s="23" t="s">
        <v>4882</v>
      </c>
      <c r="T1941" s="23"/>
      <c r="U1941" s="23"/>
      <c r="V1941" s="23"/>
      <c r="W1941" s="74"/>
    </row>
    <row r="1942" spans="1:23" x14ac:dyDescent="0.25">
      <c r="A1942" s="81">
        <v>45350</v>
      </c>
      <c r="B1942" s="6" t="s">
        <v>2710</v>
      </c>
      <c r="C1942" s="100" t="s">
        <v>5742</v>
      </c>
      <c r="D1942" s="21" t="s">
        <v>4555</v>
      </c>
      <c r="E1942" s="23" t="s">
        <v>117</v>
      </c>
      <c r="F1942" s="27" t="str">
        <f>IF(E1942="","",INDEX(DM_HANG_HOA!B:B,MATCH(E1942,DM_HANG_HOA!A:A,0)))</f>
        <v>Phụ kiện lắp DS 1 pha 24Kv</v>
      </c>
      <c r="G1942" s="26" t="s">
        <v>4507</v>
      </c>
      <c r="H1942" s="27" t="str">
        <f>IF(G1942="","",INDEX(DM_DOI_TUONG!C:C,MATCH(G1942,DM_DOI_TUONG!B:B,0)))</f>
        <v>Điện Lực Long An</v>
      </c>
      <c r="I1942" s="69" t="str">
        <f>IFERROR(INDEX(DM_NGHIEP_VU!D:D,MATCH(J1942&amp;K1942,DM_NGHIEP_VU!G:G,0)),"")</f>
        <v>Xuất kho - xuất bán ghi nhận doanh thu</v>
      </c>
      <c r="J1942" s="29" t="s">
        <v>4492</v>
      </c>
      <c r="K1942" s="29" t="s">
        <v>4977</v>
      </c>
      <c r="L1942" s="26">
        <v>33</v>
      </c>
      <c r="M1942" s="26" t="s">
        <v>4547</v>
      </c>
      <c r="N1942" s="26">
        <v>0</v>
      </c>
      <c r="O1942" s="7">
        <f t="shared" si="90"/>
        <v>0</v>
      </c>
      <c r="P1942" s="52">
        <v>0.08</v>
      </c>
      <c r="Q1942" s="7">
        <f t="shared" si="91"/>
        <v>0</v>
      </c>
      <c r="R1942" s="7">
        <f t="shared" si="92"/>
        <v>0</v>
      </c>
      <c r="S1942" s="23" t="s">
        <v>4882</v>
      </c>
      <c r="T1942" s="23"/>
      <c r="U1942" s="23"/>
      <c r="V1942" s="23"/>
      <c r="W1942" s="74"/>
    </row>
    <row r="1943" spans="1:23" x14ac:dyDescent="0.25">
      <c r="A1943" s="81">
        <v>45350</v>
      </c>
      <c r="B1943" s="6" t="s">
        <v>2710</v>
      </c>
      <c r="C1943" s="100" t="s">
        <v>5742</v>
      </c>
      <c r="D1943" s="21" t="s">
        <v>4555</v>
      </c>
      <c r="E1943" s="23" t="s">
        <v>123</v>
      </c>
      <c r="F1943" s="27" t="str">
        <f>IF(E1943="","",INDEX(DM_HANG_HOA!B:B,MATCH(E1943,DM_HANG_HOA!A:A,0)))</f>
        <v>DS 3P- 630A - 24KV-150 KV BIL Sứ OD, lắp phương đứng trên 1 trụ</v>
      </c>
      <c r="G1943" s="26" t="s">
        <v>4507</v>
      </c>
      <c r="H1943" s="27" t="str">
        <f>IF(G1943="","",INDEX(DM_DOI_TUONG!C:C,MATCH(G1943,DM_DOI_TUONG!B:B,0)))</f>
        <v>Điện Lực Long An</v>
      </c>
      <c r="I1943" s="69" t="str">
        <f>IFERROR(INDEX(DM_NGHIEP_VU!D:D,MATCH(J1943&amp;K1943,DM_NGHIEP_VU!G:G,0)),"")</f>
        <v>Xuất kho - xuất bán ghi nhận doanh thu</v>
      </c>
      <c r="J1943" s="29" t="s">
        <v>4492</v>
      </c>
      <c r="K1943" s="29" t="s">
        <v>4977</v>
      </c>
      <c r="L1943" s="26">
        <v>27</v>
      </c>
      <c r="M1943" s="26" t="s">
        <v>4547</v>
      </c>
      <c r="N1943" s="26">
        <v>13942300</v>
      </c>
      <c r="O1943" s="7">
        <f t="shared" si="90"/>
        <v>376442100</v>
      </c>
      <c r="P1943" s="52">
        <v>0.08</v>
      </c>
      <c r="Q1943" s="7">
        <f t="shared" si="91"/>
        <v>30115368</v>
      </c>
      <c r="R1943" s="7">
        <f t="shared" si="92"/>
        <v>406557468</v>
      </c>
      <c r="S1943" s="23" t="s">
        <v>4882</v>
      </c>
      <c r="T1943" s="23"/>
      <c r="U1943" s="23"/>
      <c r="V1943" s="23"/>
      <c r="W1943" s="74"/>
    </row>
    <row r="1944" spans="1:23" x14ac:dyDescent="0.25">
      <c r="A1944" s="81">
        <v>45350</v>
      </c>
      <c r="B1944" s="6" t="s">
        <v>2710</v>
      </c>
      <c r="C1944" s="100" t="s">
        <v>5742</v>
      </c>
      <c r="D1944" s="21" t="s">
        <v>4555</v>
      </c>
      <c r="E1944" s="23" t="s">
        <v>114</v>
      </c>
      <c r="F1944" s="27" t="str">
        <f>IF(E1944="","",INDEX(DM_HANG_HOA!B:B,MATCH(E1944,DM_HANG_HOA!A:A,0)))</f>
        <v xml:space="preserve">Cosse nhôm LTD </v>
      </c>
      <c r="G1944" s="26" t="s">
        <v>4507</v>
      </c>
      <c r="H1944" s="27" t="str">
        <f>IF(G1944="","",INDEX(DM_DOI_TUONG!C:C,MATCH(G1944,DM_DOI_TUONG!B:B,0)))</f>
        <v>Điện Lực Long An</v>
      </c>
      <c r="I1944" s="69" t="str">
        <f>IFERROR(INDEX(DM_NGHIEP_VU!D:D,MATCH(J1944&amp;K1944,DM_NGHIEP_VU!G:G,0)),"")</f>
        <v>Xuất kho - xuất bán ghi nhận doanh thu</v>
      </c>
      <c r="J1944" s="29" t="s">
        <v>4492</v>
      </c>
      <c r="K1944" s="29" t="s">
        <v>4977</v>
      </c>
      <c r="L1944" s="26">
        <v>162</v>
      </c>
      <c r="M1944" s="26" t="s">
        <v>4547</v>
      </c>
      <c r="N1944" s="26">
        <v>0</v>
      </c>
      <c r="O1944" s="7">
        <f t="shared" si="90"/>
        <v>0</v>
      </c>
      <c r="P1944" s="52">
        <v>0.08</v>
      </c>
      <c r="Q1944" s="7">
        <f t="shared" si="91"/>
        <v>0</v>
      </c>
      <c r="R1944" s="7">
        <f t="shared" si="92"/>
        <v>0</v>
      </c>
      <c r="S1944" s="23" t="s">
        <v>4882</v>
      </c>
      <c r="T1944" s="23"/>
      <c r="U1944" s="23"/>
      <c r="V1944" s="23"/>
      <c r="W1944" s="74"/>
    </row>
    <row r="1945" spans="1:23" x14ac:dyDescent="0.25">
      <c r="A1945" s="81">
        <v>45350</v>
      </c>
      <c r="B1945" s="6" t="s">
        <v>2710</v>
      </c>
      <c r="C1945" s="100" t="s">
        <v>5742</v>
      </c>
      <c r="D1945" s="21" t="s">
        <v>4555</v>
      </c>
      <c r="E1945" s="23" t="s">
        <v>180</v>
      </c>
      <c r="F1945" s="27" t="str">
        <f>IF(E1945="","",INDEX(DM_HANG_HOA!B:B,MATCH(E1945,DM_HANG_HOA!A:A,0)))</f>
        <v>Bộ sào thao tác dao cắt có tải trong dầu 24 kV - 35 kV, dài 8 m</v>
      </c>
      <c r="G1945" s="26" t="s">
        <v>4507</v>
      </c>
      <c r="H1945" s="27" t="str">
        <f>IF(G1945="","",INDEX(DM_DOI_TUONG!C:C,MATCH(G1945,DM_DOI_TUONG!B:B,0)))</f>
        <v>Điện Lực Long An</v>
      </c>
      <c r="I1945" s="69" t="str">
        <f>IFERROR(INDEX(DM_NGHIEP_VU!D:D,MATCH(J1945&amp;K1945,DM_NGHIEP_VU!G:G,0)),"")</f>
        <v>Xuất kho - xuất bán ghi nhận doanh thu</v>
      </c>
      <c r="J1945" s="29" t="s">
        <v>4492</v>
      </c>
      <c r="K1945" s="29" t="s">
        <v>4977</v>
      </c>
      <c r="L1945" s="26">
        <v>27</v>
      </c>
      <c r="M1945" s="26" t="s">
        <v>4547</v>
      </c>
      <c r="N1945" s="26">
        <v>0</v>
      </c>
      <c r="O1945" s="7">
        <f t="shared" si="90"/>
        <v>0</v>
      </c>
      <c r="P1945" s="52">
        <v>0.08</v>
      </c>
      <c r="Q1945" s="7">
        <f t="shared" si="91"/>
        <v>0</v>
      </c>
      <c r="R1945" s="7">
        <f t="shared" si="92"/>
        <v>0</v>
      </c>
      <c r="S1945" s="23" t="s">
        <v>4882</v>
      </c>
      <c r="T1945" s="23"/>
      <c r="U1945" s="23"/>
      <c r="V1945" s="23"/>
      <c r="W1945" s="74"/>
    </row>
    <row r="1946" spans="1:23" x14ac:dyDescent="0.25">
      <c r="A1946" s="81">
        <v>45350</v>
      </c>
      <c r="B1946" s="6" t="s">
        <v>2710</v>
      </c>
      <c r="C1946" s="100" t="s">
        <v>5742</v>
      </c>
      <c r="D1946" s="21" t="s">
        <v>4555</v>
      </c>
      <c r="E1946" s="23" t="s">
        <v>1374</v>
      </c>
      <c r="F1946" s="27" t="str">
        <f>IF(E1946="","",INDEX(DM_HANG_HOA!B:B,MATCH(E1946,DM_HANG_HOA!A:A,0)))</f>
        <v>Cosse ép Cu 50mm2-N dài 64mm chiều dài ép dây 36mm</v>
      </c>
      <c r="G1946" s="26" t="s">
        <v>4507</v>
      </c>
      <c r="H1946" s="27" t="str">
        <f>IF(G1946="","",INDEX(DM_DOI_TUONG!C:C,MATCH(G1946,DM_DOI_TUONG!B:B,0)))</f>
        <v>Điện Lực Long An</v>
      </c>
      <c r="I1946" s="69" t="str">
        <f>IFERROR(INDEX(DM_NGHIEP_VU!D:D,MATCH(J1946&amp;K1946,DM_NGHIEP_VU!G:G,0)),"")</f>
        <v>Xuất kho - xuất bán ghi nhận doanh thu</v>
      </c>
      <c r="J1946" s="29" t="s">
        <v>4492</v>
      </c>
      <c r="K1946" s="29" t="s">
        <v>4977</v>
      </c>
      <c r="L1946" s="26">
        <v>27</v>
      </c>
      <c r="M1946" s="26" t="s">
        <v>4547</v>
      </c>
      <c r="N1946" s="26">
        <v>0</v>
      </c>
      <c r="O1946" s="7">
        <f t="shared" si="90"/>
        <v>0</v>
      </c>
      <c r="P1946" s="52">
        <v>0.08</v>
      </c>
      <c r="Q1946" s="7">
        <f t="shared" si="91"/>
        <v>0</v>
      </c>
      <c r="R1946" s="7">
        <f t="shared" si="92"/>
        <v>0</v>
      </c>
      <c r="S1946" s="23" t="s">
        <v>4882</v>
      </c>
      <c r="T1946" s="23"/>
      <c r="U1946" s="23"/>
      <c r="V1946" s="23"/>
      <c r="W1946" s="74"/>
    </row>
    <row r="1947" spans="1:23" x14ac:dyDescent="0.25">
      <c r="A1947" s="81">
        <v>45350</v>
      </c>
      <c r="B1947" s="6" t="s">
        <v>2710</v>
      </c>
      <c r="C1947" s="100" t="s">
        <v>5742</v>
      </c>
      <c r="D1947" s="21" t="s">
        <v>4555</v>
      </c>
      <c r="E1947" s="23" t="s">
        <v>511</v>
      </c>
      <c r="F1947" s="27" t="str">
        <f>IF(E1947="","",INDEX(DM_HANG_HOA!B:B,MATCH(E1947,DM_HANG_HOA!A:A,0)))</f>
        <v>Boulon 8x40 + tán + londel nhúng kẽm</v>
      </c>
      <c r="G1947" s="26" t="s">
        <v>4507</v>
      </c>
      <c r="H1947" s="27" t="str">
        <f>IF(G1947="","",INDEX(DM_DOI_TUONG!C:C,MATCH(G1947,DM_DOI_TUONG!B:B,0)))</f>
        <v>Điện Lực Long An</v>
      </c>
      <c r="I1947" s="69" t="str">
        <f>IFERROR(INDEX(DM_NGHIEP_VU!D:D,MATCH(J1947&amp;K1947,DM_NGHIEP_VU!G:G,0)),"")</f>
        <v>Xuất kho - xuất bán ghi nhận doanh thu</v>
      </c>
      <c r="J1947" s="29" t="s">
        <v>4492</v>
      </c>
      <c r="K1947" s="29" t="s">
        <v>4977</v>
      </c>
      <c r="L1947" s="26">
        <v>27</v>
      </c>
      <c r="M1947" s="26" t="s">
        <v>4547</v>
      </c>
      <c r="N1947" s="26">
        <v>0</v>
      </c>
      <c r="O1947" s="7">
        <f t="shared" si="90"/>
        <v>0</v>
      </c>
      <c r="P1947" s="52">
        <v>0.08</v>
      </c>
      <c r="Q1947" s="7">
        <f t="shared" si="91"/>
        <v>0</v>
      </c>
      <c r="R1947" s="7">
        <f t="shared" si="92"/>
        <v>0</v>
      </c>
      <c r="S1947" s="23" t="s">
        <v>4882</v>
      </c>
      <c r="T1947" s="23"/>
      <c r="U1947" s="23"/>
      <c r="V1947" s="23"/>
      <c r="W1947" s="74"/>
    </row>
    <row r="1948" spans="1:23" x14ac:dyDescent="0.25">
      <c r="A1948" s="81">
        <v>45350</v>
      </c>
      <c r="B1948" s="6" t="s">
        <v>2710</v>
      </c>
      <c r="C1948" s="100" t="s">
        <v>5743</v>
      </c>
      <c r="D1948" s="21" t="s">
        <v>4555</v>
      </c>
      <c r="E1948" s="23" t="s">
        <v>1281</v>
      </c>
      <c r="F1948" s="27" t="str">
        <f>IF(E1948="","",INDEX(DM_HANG_HOA!B:B,MATCH(E1948,DM_HANG_HOA!A:A,0)))</f>
        <v>Kẹp dừng 50-240mm2, loại cong 5U</v>
      </c>
      <c r="G1948" s="26" t="s">
        <v>5269</v>
      </c>
      <c r="H1948" s="27" t="str">
        <f>IF(G1948="","",INDEX(DM_DOI_TUONG!C:C,MATCH(G1948,DM_DOI_TUONG!B:B,0)))</f>
        <v>CÔNG TY TNHH THIẾT BỊ ĐIỆN QUỐC HƯNG</v>
      </c>
      <c r="I1948" s="69" t="str">
        <f>IFERROR(INDEX(DM_NGHIEP_VU!D:D,MATCH(J1948&amp;K1948,DM_NGHIEP_VU!G:G,0)),"")</f>
        <v>Xuất kho - xuất bán ghi nhận doanh thu</v>
      </c>
      <c r="J1948" s="29" t="s">
        <v>4492</v>
      </c>
      <c r="K1948" s="29" t="s">
        <v>4977</v>
      </c>
      <c r="L1948" s="26">
        <v>26</v>
      </c>
      <c r="M1948" s="26" t="s">
        <v>4547</v>
      </c>
      <c r="N1948" s="26">
        <v>177200</v>
      </c>
      <c r="O1948" s="7">
        <f t="shared" si="90"/>
        <v>4607200</v>
      </c>
      <c r="P1948" s="52">
        <v>0.1</v>
      </c>
      <c r="Q1948" s="7">
        <f t="shared" si="91"/>
        <v>460720</v>
      </c>
      <c r="R1948" s="7">
        <f t="shared" si="92"/>
        <v>5067920</v>
      </c>
      <c r="S1948" s="23" t="s">
        <v>4883</v>
      </c>
      <c r="T1948" s="23"/>
      <c r="U1948" s="23"/>
      <c r="V1948" s="23"/>
      <c r="W1948" s="74"/>
    </row>
    <row r="1949" spans="1:23" x14ac:dyDescent="0.25">
      <c r="A1949" s="81">
        <v>45350</v>
      </c>
      <c r="B1949" s="6" t="s">
        <v>2710</v>
      </c>
      <c r="C1949" s="100" t="s">
        <v>5743</v>
      </c>
      <c r="D1949" s="21" t="s">
        <v>4555</v>
      </c>
      <c r="E1949" s="23" t="s">
        <v>1532</v>
      </c>
      <c r="F1949" s="27" t="str">
        <f>IF(E1949="","",INDEX(DM_HANG_HOA!B:B,MATCH(E1949,DM_HANG_HOA!A:A,0)))</f>
        <v>Cosse ép AL 95mm2-2N</v>
      </c>
      <c r="G1949" s="26" t="s">
        <v>5269</v>
      </c>
      <c r="H1949" s="27" t="str">
        <f>IF(G1949="","",INDEX(DM_DOI_TUONG!C:C,MATCH(G1949,DM_DOI_TUONG!B:B,0)))</f>
        <v>CÔNG TY TNHH THIẾT BỊ ĐIỆN QUỐC HƯNG</v>
      </c>
      <c r="I1949" s="69" t="str">
        <f>IFERROR(INDEX(DM_NGHIEP_VU!D:D,MATCH(J1949&amp;K1949,DM_NGHIEP_VU!G:G,0)),"")</f>
        <v>Xuất kho - xuất bán ghi nhận doanh thu</v>
      </c>
      <c r="J1949" s="29" t="s">
        <v>4492</v>
      </c>
      <c r="K1949" s="29" t="s">
        <v>4977</v>
      </c>
      <c r="L1949" s="26">
        <v>12</v>
      </c>
      <c r="M1949" s="26" t="s">
        <v>4547</v>
      </c>
      <c r="N1949" s="26">
        <v>10600</v>
      </c>
      <c r="O1949" s="7">
        <f t="shared" si="90"/>
        <v>127200</v>
      </c>
      <c r="P1949" s="52">
        <v>0.1</v>
      </c>
      <c r="Q1949" s="7">
        <f t="shared" si="91"/>
        <v>12720</v>
      </c>
      <c r="R1949" s="7">
        <f t="shared" si="92"/>
        <v>139920</v>
      </c>
      <c r="S1949" s="23" t="s">
        <v>4883</v>
      </c>
      <c r="T1949" s="23"/>
      <c r="U1949" s="23"/>
      <c r="V1949" s="23"/>
      <c r="W1949" s="74"/>
    </row>
    <row r="1950" spans="1:23" x14ac:dyDescent="0.25">
      <c r="A1950" s="81">
        <v>45350</v>
      </c>
      <c r="B1950" s="6" t="s">
        <v>2710</v>
      </c>
      <c r="C1950" s="100" t="s">
        <v>5743</v>
      </c>
      <c r="D1950" s="21" t="s">
        <v>4555</v>
      </c>
      <c r="E1950" s="23" t="s">
        <v>1572</v>
      </c>
      <c r="F1950" s="27" t="str">
        <f>IF(E1950="","",INDEX(DM_HANG_HOA!B:B,MATCH(E1950,DM_HANG_HOA!A:A,0)))</f>
        <v>Cosse ép ACSR 70mm2-2N</v>
      </c>
      <c r="G1950" s="26" t="s">
        <v>5269</v>
      </c>
      <c r="H1950" s="27" t="str">
        <f>IF(G1950="","",INDEX(DM_DOI_TUONG!C:C,MATCH(G1950,DM_DOI_TUONG!B:B,0)))</f>
        <v>CÔNG TY TNHH THIẾT BỊ ĐIỆN QUỐC HƯNG</v>
      </c>
      <c r="I1950" s="69" t="str">
        <f>IFERROR(INDEX(DM_NGHIEP_VU!D:D,MATCH(J1950&amp;K1950,DM_NGHIEP_VU!G:G,0)),"")</f>
        <v>Xuất kho - xuất bán ghi nhận doanh thu</v>
      </c>
      <c r="J1950" s="29" t="s">
        <v>4492</v>
      </c>
      <c r="K1950" s="29" t="s">
        <v>4977</v>
      </c>
      <c r="L1950" s="26">
        <v>2</v>
      </c>
      <c r="M1950" s="26" t="s">
        <v>4547</v>
      </c>
      <c r="N1950" s="26">
        <v>10100</v>
      </c>
      <c r="O1950" s="7">
        <f t="shared" si="90"/>
        <v>20200</v>
      </c>
      <c r="P1950" s="52">
        <v>0.1</v>
      </c>
      <c r="Q1950" s="7">
        <f t="shared" si="91"/>
        <v>2020</v>
      </c>
      <c r="R1950" s="7">
        <f t="shared" si="92"/>
        <v>22220</v>
      </c>
      <c r="S1950" s="23" t="s">
        <v>4883</v>
      </c>
      <c r="T1950" s="23"/>
      <c r="U1950" s="23"/>
      <c r="V1950" s="23"/>
      <c r="W1950" s="74"/>
    </row>
    <row r="1951" spans="1:23" x14ac:dyDescent="0.25">
      <c r="A1951" s="81">
        <v>45350</v>
      </c>
      <c r="B1951" s="6" t="s">
        <v>2710</v>
      </c>
      <c r="C1951" s="100" t="s">
        <v>5743</v>
      </c>
      <c r="D1951" s="21" t="s">
        <v>4555</v>
      </c>
      <c r="E1951" s="23" t="s">
        <v>1574</v>
      </c>
      <c r="F1951" s="27" t="str">
        <f>IF(E1951="","",INDEX(DM_HANG_HOA!B:B,MATCH(E1951,DM_HANG_HOA!A:A,0)))</f>
        <v>Cosse ép ACSR 95mm2-2N</v>
      </c>
      <c r="G1951" s="26" t="s">
        <v>5269</v>
      </c>
      <c r="H1951" s="27" t="str">
        <f>IF(G1951="","",INDEX(DM_DOI_TUONG!C:C,MATCH(G1951,DM_DOI_TUONG!B:B,0)))</f>
        <v>CÔNG TY TNHH THIẾT BỊ ĐIỆN QUỐC HƯNG</v>
      </c>
      <c r="I1951" s="69" t="str">
        <f>IFERROR(INDEX(DM_NGHIEP_VU!D:D,MATCH(J1951&amp;K1951,DM_NGHIEP_VU!G:G,0)),"")</f>
        <v>Xuất kho - xuất bán ghi nhận doanh thu</v>
      </c>
      <c r="J1951" s="29" t="s">
        <v>4492</v>
      </c>
      <c r="K1951" s="29" t="s">
        <v>4977</v>
      </c>
      <c r="L1951" s="26">
        <v>29</v>
      </c>
      <c r="M1951" s="26" t="s">
        <v>4547</v>
      </c>
      <c r="N1951" s="26">
        <v>14200</v>
      </c>
      <c r="O1951" s="7">
        <f t="shared" si="90"/>
        <v>411800</v>
      </c>
      <c r="P1951" s="52">
        <v>0.1</v>
      </c>
      <c r="Q1951" s="7">
        <f t="shared" si="91"/>
        <v>41180</v>
      </c>
      <c r="R1951" s="7">
        <f t="shared" si="92"/>
        <v>452980</v>
      </c>
      <c r="S1951" s="23" t="s">
        <v>4883</v>
      </c>
      <c r="T1951" s="23"/>
      <c r="U1951" s="23"/>
      <c r="V1951" s="23"/>
      <c r="W1951" s="74"/>
    </row>
    <row r="1952" spans="1:23" x14ac:dyDescent="0.25">
      <c r="A1952" s="81">
        <v>45350</v>
      </c>
      <c r="B1952" s="6" t="s">
        <v>2710</v>
      </c>
      <c r="C1952" s="100" t="s">
        <v>5743</v>
      </c>
      <c r="D1952" s="21" t="s">
        <v>4555</v>
      </c>
      <c r="E1952" s="23" t="s">
        <v>2534</v>
      </c>
      <c r="F1952" s="27" t="str">
        <f>IF(E1952="","",INDEX(DM_HANG_HOA!B:B,MATCH(E1952,DM_HANG_HOA!A:A,0)))</f>
        <v>Giáp níu dây bọc ACD3705-TP, dài 1485mm, 36,6 ÷ 39,7mm (300mm2)</v>
      </c>
      <c r="G1952" s="26" t="s">
        <v>5269</v>
      </c>
      <c r="H1952" s="27" t="str">
        <f>IF(G1952="","",INDEX(DM_DOI_TUONG!C:C,MATCH(G1952,DM_DOI_TUONG!B:B,0)))</f>
        <v>CÔNG TY TNHH THIẾT BỊ ĐIỆN QUỐC HƯNG</v>
      </c>
      <c r="I1952" s="69" t="str">
        <f>IFERROR(INDEX(DM_NGHIEP_VU!D:D,MATCH(J1952&amp;K1952,DM_NGHIEP_VU!G:G,0)),"")</f>
        <v>Xuất kho - xuất bán ghi nhận doanh thu</v>
      </c>
      <c r="J1952" s="29" t="s">
        <v>4492</v>
      </c>
      <c r="K1952" s="29" t="s">
        <v>4977</v>
      </c>
      <c r="L1952" s="26">
        <v>6</v>
      </c>
      <c r="M1952" s="26" t="s">
        <v>4547</v>
      </c>
      <c r="N1952" s="26">
        <v>393600</v>
      </c>
      <c r="O1952" s="7">
        <f t="shared" si="90"/>
        <v>2361600</v>
      </c>
      <c r="P1952" s="52">
        <v>0.1</v>
      </c>
      <c r="Q1952" s="7">
        <f t="shared" si="91"/>
        <v>236160</v>
      </c>
      <c r="R1952" s="7">
        <f t="shared" si="92"/>
        <v>2597760</v>
      </c>
      <c r="S1952" s="23" t="s">
        <v>4883</v>
      </c>
      <c r="T1952" s="23"/>
      <c r="U1952" s="23"/>
      <c r="V1952" s="23"/>
      <c r="W1952" s="74"/>
    </row>
    <row r="1953" spans="1:23" x14ac:dyDescent="0.25">
      <c r="A1953" s="81">
        <v>45350</v>
      </c>
      <c r="B1953" s="6" t="s">
        <v>2710</v>
      </c>
      <c r="C1953" s="100" t="s">
        <v>5743</v>
      </c>
      <c r="D1953" s="21" t="s">
        <v>4555</v>
      </c>
      <c r="E1953" s="23" t="s">
        <v>1153</v>
      </c>
      <c r="F1953" s="27" t="str">
        <f>IF(E1953="","",INDEX(DM_HANG_HOA!B:B,MATCH(E1953,DM_HANG_HOA!A:A,0)))</f>
        <v>Cosse ép Cu-Al  95mm2-2N-TA dài 126mm chiều dài ép dây 42mm</v>
      </c>
      <c r="G1953" s="26" t="s">
        <v>5269</v>
      </c>
      <c r="H1953" s="27" t="str">
        <f>IF(G1953="","",INDEX(DM_DOI_TUONG!C:C,MATCH(G1953,DM_DOI_TUONG!B:B,0)))</f>
        <v>CÔNG TY TNHH THIẾT BỊ ĐIỆN QUỐC HƯNG</v>
      </c>
      <c r="I1953" s="69" t="str">
        <f>IFERROR(INDEX(DM_NGHIEP_VU!D:D,MATCH(J1953&amp;K1953,DM_NGHIEP_VU!G:G,0)),"")</f>
        <v>Xuất kho - xuất bán ghi nhận doanh thu</v>
      </c>
      <c r="J1953" s="29" t="s">
        <v>4492</v>
      </c>
      <c r="K1953" s="29" t="s">
        <v>4977</v>
      </c>
      <c r="L1953" s="26">
        <v>30</v>
      </c>
      <c r="M1953" s="26" t="s">
        <v>4547</v>
      </c>
      <c r="N1953" s="26">
        <v>61500</v>
      </c>
      <c r="O1953" s="7">
        <f t="shared" si="90"/>
        <v>1845000</v>
      </c>
      <c r="P1953" s="52">
        <v>0.1</v>
      </c>
      <c r="Q1953" s="7">
        <f t="shared" si="91"/>
        <v>184500</v>
      </c>
      <c r="R1953" s="7">
        <f t="shared" si="92"/>
        <v>2029500</v>
      </c>
      <c r="S1953" s="23" t="s">
        <v>4883</v>
      </c>
      <c r="T1953" s="23"/>
      <c r="U1953" s="23"/>
      <c r="V1953" s="23"/>
      <c r="W1953" s="74"/>
    </row>
    <row r="1954" spans="1:23" x14ac:dyDescent="0.25">
      <c r="A1954" s="81">
        <v>45350</v>
      </c>
      <c r="B1954" s="6" t="s">
        <v>2710</v>
      </c>
      <c r="C1954" s="100" t="s">
        <v>5744</v>
      </c>
      <c r="D1954" s="21" t="s">
        <v>4555</v>
      </c>
      <c r="E1954" s="23" t="s">
        <v>630</v>
      </c>
      <c r="F1954" s="27" t="str">
        <f>IF(E1954="","",INDEX(DM_HANG_HOA!B:B,MATCH(E1954,DM_HANG_HOA!A:A,0)))</f>
        <v>Khóa néo TA-AB 93G28 - 95mm2</v>
      </c>
      <c r="G1954" s="26" t="s">
        <v>5249</v>
      </c>
      <c r="H1954" s="27" t="str">
        <f>IF(G1954="","",INDEX(DM_DOI_TUONG!C:C,MATCH(G1954,DM_DOI_TUONG!B:B,0)))</f>
        <v>Công Ty CP Điện Và Chiếu Sáng Phước Mỹ</v>
      </c>
      <c r="I1954" s="69" t="str">
        <f>IFERROR(INDEX(DM_NGHIEP_VU!D:D,MATCH(J1954&amp;K1954,DM_NGHIEP_VU!G:G,0)),"")</f>
        <v>Xuất kho - xuất bán ghi nhận doanh thu</v>
      </c>
      <c r="J1954" s="29" t="s">
        <v>4492</v>
      </c>
      <c r="K1954" s="29" t="s">
        <v>4977</v>
      </c>
      <c r="L1954" s="26">
        <v>6</v>
      </c>
      <c r="M1954" s="26" t="s">
        <v>4547</v>
      </c>
      <c r="N1954" s="26">
        <v>466600</v>
      </c>
      <c r="O1954" s="7">
        <f t="shared" si="90"/>
        <v>2799600</v>
      </c>
      <c r="P1954" s="52">
        <v>0.1</v>
      </c>
      <c r="Q1954" s="7">
        <f t="shared" si="91"/>
        <v>279960</v>
      </c>
      <c r="R1954" s="7">
        <f t="shared" si="92"/>
        <v>3079560</v>
      </c>
      <c r="S1954" s="23" t="s">
        <v>4884</v>
      </c>
      <c r="T1954" s="23"/>
      <c r="U1954" s="23"/>
      <c r="V1954" s="23"/>
      <c r="W1954" s="74"/>
    </row>
    <row r="1955" spans="1:23" x14ac:dyDescent="0.25">
      <c r="A1955" s="81">
        <v>45350</v>
      </c>
      <c r="B1955" s="6" t="s">
        <v>2710</v>
      </c>
      <c r="C1955" s="100" t="s">
        <v>5744</v>
      </c>
      <c r="D1955" s="21" t="s">
        <v>4555</v>
      </c>
      <c r="E1955" s="23" t="s">
        <v>608</v>
      </c>
      <c r="F1955" s="27" t="str">
        <f>IF(E1955="","",INDEX(DM_HANG_HOA!B:B,MATCH(E1955,DM_HANG_HOA!A:A,0)))</f>
        <v>Kẹp đấu rẽ TA-CDB 86 54G28 - 50mm2</v>
      </c>
      <c r="G1955" s="26" t="s">
        <v>5249</v>
      </c>
      <c r="H1955" s="27" t="str">
        <f>IF(G1955="","",INDEX(DM_DOI_TUONG!C:C,MATCH(G1955,DM_DOI_TUONG!B:B,0)))</f>
        <v>Công Ty CP Điện Và Chiếu Sáng Phước Mỹ</v>
      </c>
      <c r="I1955" s="69" t="str">
        <f>IFERROR(INDEX(DM_NGHIEP_VU!D:D,MATCH(J1955&amp;K1955,DM_NGHIEP_VU!G:G,0)),"")</f>
        <v>Xuất kho - xuất bán ghi nhận doanh thu</v>
      </c>
      <c r="J1955" s="29" t="s">
        <v>4492</v>
      </c>
      <c r="K1955" s="29" t="s">
        <v>4977</v>
      </c>
      <c r="L1955" s="26">
        <v>3</v>
      </c>
      <c r="M1955" s="26" t="s">
        <v>4547</v>
      </c>
      <c r="N1955" s="26">
        <v>240300</v>
      </c>
      <c r="O1955" s="7">
        <f t="shared" si="90"/>
        <v>720900</v>
      </c>
      <c r="P1955" s="52">
        <v>0.1</v>
      </c>
      <c r="Q1955" s="7">
        <f t="shared" si="91"/>
        <v>72090</v>
      </c>
      <c r="R1955" s="7">
        <f t="shared" si="92"/>
        <v>792990</v>
      </c>
      <c r="S1955" s="23" t="s">
        <v>4884</v>
      </c>
      <c r="T1955" s="23"/>
      <c r="U1955" s="23"/>
      <c r="V1955" s="23"/>
      <c r="W1955" s="74"/>
    </row>
    <row r="1956" spans="1:23" x14ac:dyDescent="0.25">
      <c r="A1956" s="81">
        <v>45350</v>
      </c>
      <c r="B1956" s="6" t="s">
        <v>2710</v>
      </c>
      <c r="C1956" s="100" t="s">
        <v>5745</v>
      </c>
      <c r="D1956" s="21" t="s">
        <v>4555</v>
      </c>
      <c r="E1956" s="23" t="s">
        <v>72</v>
      </c>
      <c r="F1956" s="27" t="str">
        <f>IF(E1956="","",INDEX(DM_HANG_HOA!B:B,MATCH(E1956,DM_HANG_HOA!A:A,0)))</f>
        <v>FCO 100A - 27KV - 150KV BIL - Polymer (không bass)</v>
      </c>
      <c r="G1956" s="26" t="s">
        <v>5249</v>
      </c>
      <c r="H1956" s="27" t="str">
        <f>IF(G1956="","",INDEX(DM_DOI_TUONG!C:C,MATCH(G1956,DM_DOI_TUONG!B:B,0)))</f>
        <v>Công Ty CP Điện Và Chiếu Sáng Phước Mỹ</v>
      </c>
      <c r="I1956" s="69" t="str">
        <f>IFERROR(INDEX(DM_NGHIEP_VU!D:D,MATCH(J1956&amp;K1956,DM_NGHIEP_VU!G:G,0)),"")</f>
        <v>Xuất kho - xuất bán ghi nhận doanh thu</v>
      </c>
      <c r="J1956" s="29" t="s">
        <v>4492</v>
      </c>
      <c r="K1956" s="29" t="s">
        <v>4977</v>
      </c>
      <c r="L1956" s="26">
        <v>14</v>
      </c>
      <c r="M1956" s="26" t="s">
        <v>4547</v>
      </c>
      <c r="N1956" s="26">
        <v>1337400</v>
      </c>
      <c r="O1956" s="7">
        <f t="shared" si="90"/>
        <v>18723600</v>
      </c>
      <c r="P1956" s="52">
        <v>0.08</v>
      </c>
      <c r="Q1956" s="7">
        <f t="shared" si="91"/>
        <v>1497888</v>
      </c>
      <c r="R1956" s="7">
        <f t="shared" si="92"/>
        <v>20221488</v>
      </c>
      <c r="S1956" s="23" t="s">
        <v>4885</v>
      </c>
      <c r="T1956" s="23"/>
      <c r="U1956" s="23"/>
      <c r="V1956" s="23"/>
      <c r="W1956" s="74"/>
    </row>
    <row r="1957" spans="1:23" x14ac:dyDescent="0.25">
      <c r="A1957" s="81">
        <v>45350</v>
      </c>
      <c r="B1957" s="6" t="s">
        <v>2710</v>
      </c>
      <c r="C1957" s="100" t="s">
        <v>5745</v>
      </c>
      <c r="D1957" s="21" t="s">
        <v>4555</v>
      </c>
      <c r="E1957" s="23" t="s">
        <v>78</v>
      </c>
      <c r="F1957" s="27" t="str">
        <f>IF(E1957="","",INDEX(DM_HANG_HOA!B:B,MATCH(E1957,DM_HANG_HOA!A:A,0)))</f>
        <v>Bass FCO</v>
      </c>
      <c r="G1957" s="26" t="s">
        <v>5249</v>
      </c>
      <c r="H1957" s="27" t="str">
        <f>IF(G1957="","",INDEX(DM_DOI_TUONG!C:C,MATCH(G1957,DM_DOI_TUONG!B:B,0)))</f>
        <v>Công Ty CP Điện Và Chiếu Sáng Phước Mỹ</v>
      </c>
      <c r="I1957" s="69" t="str">
        <f>IFERROR(INDEX(DM_NGHIEP_VU!D:D,MATCH(J1957&amp;K1957,DM_NGHIEP_VU!G:G,0)),"")</f>
        <v>Xuất kho - xuất bán ghi nhận doanh thu</v>
      </c>
      <c r="J1957" s="29" t="s">
        <v>4492</v>
      </c>
      <c r="K1957" s="29" t="s">
        <v>4977</v>
      </c>
      <c r="L1957" s="26">
        <v>14</v>
      </c>
      <c r="M1957" s="26" t="s">
        <v>4547</v>
      </c>
      <c r="N1957" s="26">
        <v>73500</v>
      </c>
      <c r="O1957" s="7">
        <f t="shared" ref="O1957:O2020" si="93">+L1957*N1957</f>
        <v>1029000</v>
      </c>
      <c r="P1957" s="52">
        <v>0.08</v>
      </c>
      <c r="Q1957" s="7">
        <f t="shared" ref="Q1957:Q2020" si="94">+O1957*P1957</f>
        <v>82320</v>
      </c>
      <c r="R1957" s="7">
        <f t="shared" ref="R1957:R2020" si="95">+O1957+Q1957</f>
        <v>1111320</v>
      </c>
      <c r="S1957" s="23" t="s">
        <v>4885</v>
      </c>
      <c r="T1957" s="23"/>
      <c r="U1957" s="23"/>
      <c r="V1957" s="23"/>
      <c r="W1957" s="74"/>
    </row>
    <row r="1958" spans="1:23" x14ac:dyDescent="0.25">
      <c r="A1958" s="81">
        <v>45350</v>
      </c>
      <c r="B1958" s="6" t="s">
        <v>2710</v>
      </c>
      <c r="C1958" s="100" t="s">
        <v>5745</v>
      </c>
      <c r="D1958" s="21" t="s">
        <v>4555</v>
      </c>
      <c r="E1958" s="23" t="s">
        <v>75</v>
      </c>
      <c r="F1958" s="27" t="str">
        <f>IF(E1958="","",INDEX(DM_HANG_HOA!B:B,MATCH(E1958,DM_HANG_HOA!A:A,0)))</f>
        <v>FCO 100A - 35KV - 170KV BIL - Polymer (không bass)</v>
      </c>
      <c r="G1958" s="26" t="s">
        <v>5249</v>
      </c>
      <c r="H1958" s="27" t="str">
        <f>IF(G1958="","",INDEX(DM_DOI_TUONG!C:C,MATCH(G1958,DM_DOI_TUONG!B:B,0)))</f>
        <v>Công Ty CP Điện Và Chiếu Sáng Phước Mỹ</v>
      </c>
      <c r="I1958" s="69" t="str">
        <f>IFERROR(INDEX(DM_NGHIEP_VU!D:D,MATCH(J1958&amp;K1958,DM_NGHIEP_VU!G:G,0)),"")</f>
        <v>Xuất kho - xuất bán ghi nhận doanh thu</v>
      </c>
      <c r="J1958" s="29" t="s">
        <v>4492</v>
      </c>
      <c r="K1958" s="29" t="s">
        <v>4977</v>
      </c>
      <c r="L1958" s="26">
        <v>3</v>
      </c>
      <c r="M1958" s="26" t="s">
        <v>4547</v>
      </c>
      <c r="N1958" s="26">
        <v>1529700</v>
      </c>
      <c r="O1958" s="7">
        <f t="shared" si="93"/>
        <v>4589100</v>
      </c>
      <c r="P1958" s="52">
        <v>0.08</v>
      </c>
      <c r="Q1958" s="7">
        <f t="shared" si="94"/>
        <v>367128</v>
      </c>
      <c r="R1958" s="7">
        <f t="shared" si="95"/>
        <v>4956228</v>
      </c>
      <c r="S1958" s="23" t="s">
        <v>4885</v>
      </c>
      <c r="T1958" s="23"/>
      <c r="U1958" s="23"/>
      <c r="V1958" s="23"/>
      <c r="W1958" s="74"/>
    </row>
    <row r="1959" spans="1:23" x14ac:dyDescent="0.25">
      <c r="A1959" s="81">
        <v>45350</v>
      </c>
      <c r="B1959" s="6" t="s">
        <v>2710</v>
      </c>
      <c r="C1959" s="100" t="s">
        <v>5745</v>
      </c>
      <c r="D1959" s="21" t="s">
        <v>4555</v>
      </c>
      <c r="E1959" s="23" t="s">
        <v>78</v>
      </c>
      <c r="F1959" s="27" t="str">
        <f>IF(E1959="","",INDEX(DM_HANG_HOA!B:B,MATCH(E1959,DM_HANG_HOA!A:A,0)))</f>
        <v>Bass FCO</v>
      </c>
      <c r="G1959" s="26" t="s">
        <v>5249</v>
      </c>
      <c r="H1959" s="27" t="str">
        <f>IF(G1959="","",INDEX(DM_DOI_TUONG!C:C,MATCH(G1959,DM_DOI_TUONG!B:B,0)))</f>
        <v>Công Ty CP Điện Và Chiếu Sáng Phước Mỹ</v>
      </c>
      <c r="I1959" s="69" t="str">
        <f>IFERROR(INDEX(DM_NGHIEP_VU!D:D,MATCH(J1959&amp;K1959,DM_NGHIEP_VU!G:G,0)),"")</f>
        <v>Xuất kho - xuất bán ghi nhận doanh thu</v>
      </c>
      <c r="J1959" s="29" t="s">
        <v>4492</v>
      </c>
      <c r="K1959" s="29" t="s">
        <v>4977</v>
      </c>
      <c r="L1959" s="26">
        <v>3</v>
      </c>
      <c r="M1959" s="26" t="s">
        <v>4547</v>
      </c>
      <c r="N1959" s="26">
        <v>73500</v>
      </c>
      <c r="O1959" s="7">
        <f t="shared" si="93"/>
        <v>220500</v>
      </c>
      <c r="P1959" s="52">
        <v>0.08</v>
      </c>
      <c r="Q1959" s="7">
        <f t="shared" si="94"/>
        <v>17640</v>
      </c>
      <c r="R1959" s="7">
        <f t="shared" si="95"/>
        <v>238140</v>
      </c>
      <c r="S1959" s="23" t="s">
        <v>4885</v>
      </c>
      <c r="T1959" s="23"/>
      <c r="U1959" s="23"/>
      <c r="V1959" s="23"/>
      <c r="W1959" s="74"/>
    </row>
    <row r="1960" spans="1:23" x14ac:dyDescent="0.25">
      <c r="A1960" s="81">
        <v>45350</v>
      </c>
      <c r="B1960" s="6" t="s">
        <v>2710</v>
      </c>
      <c r="C1960" s="100" t="s">
        <v>5745</v>
      </c>
      <c r="D1960" s="21" t="s">
        <v>4555</v>
      </c>
      <c r="E1960" s="23" t="s">
        <v>99</v>
      </c>
      <c r="F1960" s="27" t="str">
        <f>IF(E1960="","",INDEX(DM_HANG_HOA!B:B,MATCH(E1960,DM_HANG_HOA!A:A,0)))</f>
        <v>LA 42KV - MCOV  34.0 - 10KA</v>
      </c>
      <c r="G1960" s="26" t="s">
        <v>5249</v>
      </c>
      <c r="H1960" s="27" t="str">
        <f>IF(G1960="","",INDEX(DM_DOI_TUONG!C:C,MATCH(G1960,DM_DOI_TUONG!B:B,0)))</f>
        <v>Công Ty CP Điện Và Chiếu Sáng Phước Mỹ</v>
      </c>
      <c r="I1960" s="69" t="str">
        <f>IFERROR(INDEX(DM_NGHIEP_VU!D:D,MATCH(J1960&amp;K1960,DM_NGHIEP_VU!G:G,0)),"")</f>
        <v>Xuất kho - xuất bán ghi nhận doanh thu</v>
      </c>
      <c r="J1960" s="29" t="s">
        <v>4492</v>
      </c>
      <c r="K1960" s="29" t="s">
        <v>4977</v>
      </c>
      <c r="L1960" s="26">
        <v>3</v>
      </c>
      <c r="M1960" s="26" t="s">
        <v>4547</v>
      </c>
      <c r="N1960" s="26">
        <v>2011700</v>
      </c>
      <c r="O1960" s="7">
        <f t="shared" si="93"/>
        <v>6035100</v>
      </c>
      <c r="P1960" s="52">
        <v>0.08</v>
      </c>
      <c r="Q1960" s="7">
        <f t="shared" si="94"/>
        <v>482808</v>
      </c>
      <c r="R1960" s="7">
        <f t="shared" si="95"/>
        <v>6517908</v>
      </c>
      <c r="S1960" s="23" t="s">
        <v>4885</v>
      </c>
      <c r="T1960" s="23"/>
      <c r="U1960" s="23"/>
      <c r="V1960" s="23"/>
      <c r="W1960" s="74"/>
    </row>
    <row r="1961" spans="1:23" x14ac:dyDescent="0.25">
      <c r="A1961" s="81">
        <v>45350</v>
      </c>
      <c r="B1961" s="6" t="s">
        <v>2710</v>
      </c>
      <c r="C1961" s="100" t="s">
        <v>5745</v>
      </c>
      <c r="D1961" s="21" t="s">
        <v>4555</v>
      </c>
      <c r="E1961" s="23" t="s">
        <v>2555</v>
      </c>
      <c r="F1961" s="27" t="str">
        <f>IF(E1961="","",INDEX(DM_HANG_HOA!B:B,MATCH(E1961,DM_HANG_HOA!A:A,0)))</f>
        <v>Giáp buộc đầu sứ đơn composite PTT1202-F, đường kính cáp 18,5 ÷ 23,4mm (35-50mm2)</v>
      </c>
      <c r="G1961" s="26" t="s">
        <v>5249</v>
      </c>
      <c r="H1961" s="27" t="str">
        <f>IF(G1961="","",INDEX(DM_DOI_TUONG!C:C,MATCH(G1961,DM_DOI_TUONG!B:B,0)))</f>
        <v>Công Ty CP Điện Và Chiếu Sáng Phước Mỹ</v>
      </c>
      <c r="I1961" s="69" t="str">
        <f>IFERROR(INDEX(DM_NGHIEP_VU!D:D,MATCH(J1961&amp;K1961,DM_NGHIEP_VU!G:G,0)),"")</f>
        <v>Xuất kho - xuất bán ghi nhận doanh thu</v>
      </c>
      <c r="J1961" s="29" t="s">
        <v>4492</v>
      </c>
      <c r="K1961" s="29" t="s">
        <v>4977</v>
      </c>
      <c r="L1961" s="26">
        <v>26</v>
      </c>
      <c r="M1961" s="26" t="s">
        <v>4547</v>
      </c>
      <c r="N1961" s="26">
        <v>37400</v>
      </c>
      <c r="O1961" s="7">
        <f t="shared" si="93"/>
        <v>972400</v>
      </c>
      <c r="P1961" s="52">
        <v>0.08</v>
      </c>
      <c r="Q1961" s="7">
        <f t="shared" si="94"/>
        <v>77792</v>
      </c>
      <c r="R1961" s="7">
        <f t="shared" si="95"/>
        <v>1050192</v>
      </c>
      <c r="S1961" s="23" t="s">
        <v>4885</v>
      </c>
      <c r="T1961" s="23"/>
      <c r="U1961" s="23"/>
      <c r="V1961" s="23"/>
      <c r="W1961" s="74"/>
    </row>
    <row r="1962" spans="1:23" x14ac:dyDescent="0.25">
      <c r="A1962" s="81">
        <v>45350</v>
      </c>
      <c r="B1962" s="6" t="s">
        <v>2710</v>
      </c>
      <c r="C1962" s="100" t="s">
        <v>5745</v>
      </c>
      <c r="D1962" s="21" t="s">
        <v>4555</v>
      </c>
      <c r="E1962" s="23" t="s">
        <v>2559</v>
      </c>
      <c r="F1962" s="27" t="str">
        <f>IF(E1962="","",INDEX(DM_HANG_HOA!B:B,MATCH(E1962,DM_HANG_HOA!A:A,0)))</f>
        <v>Giáp buộc đầu sứ đôi composite PDLT2175-F, đường kính cáp 18,5 ÷ 23,4mm (35-50mm2)</v>
      </c>
      <c r="G1962" s="26" t="s">
        <v>5249</v>
      </c>
      <c r="H1962" s="27" t="str">
        <f>IF(G1962="","",INDEX(DM_DOI_TUONG!C:C,MATCH(G1962,DM_DOI_TUONG!B:B,0)))</f>
        <v>Công Ty CP Điện Và Chiếu Sáng Phước Mỹ</v>
      </c>
      <c r="I1962" s="69" t="str">
        <f>IFERROR(INDEX(DM_NGHIEP_VU!D:D,MATCH(J1962&amp;K1962,DM_NGHIEP_VU!G:G,0)),"")</f>
        <v>Xuất kho - xuất bán ghi nhận doanh thu</v>
      </c>
      <c r="J1962" s="29" t="s">
        <v>4492</v>
      </c>
      <c r="K1962" s="29" t="s">
        <v>4977</v>
      </c>
      <c r="L1962" s="26">
        <v>1</v>
      </c>
      <c r="M1962" s="26" t="s">
        <v>4547</v>
      </c>
      <c r="N1962" s="26">
        <v>60300</v>
      </c>
      <c r="O1962" s="7">
        <f t="shared" si="93"/>
        <v>60300</v>
      </c>
      <c r="P1962" s="52">
        <v>0.08</v>
      </c>
      <c r="Q1962" s="7">
        <f t="shared" si="94"/>
        <v>4824</v>
      </c>
      <c r="R1962" s="7">
        <f t="shared" si="95"/>
        <v>65124</v>
      </c>
      <c r="S1962" s="23" t="s">
        <v>4885</v>
      </c>
      <c r="T1962" s="23"/>
      <c r="U1962" s="23"/>
      <c r="V1962" s="23"/>
      <c r="W1962" s="74"/>
    </row>
    <row r="1963" spans="1:23" x14ac:dyDescent="0.25">
      <c r="A1963" s="81">
        <v>45350</v>
      </c>
      <c r="B1963" s="6" t="s">
        <v>2710</v>
      </c>
      <c r="C1963" s="100" t="s">
        <v>5746</v>
      </c>
      <c r="D1963" s="21" t="s">
        <v>4555</v>
      </c>
      <c r="E1963" s="23" t="s">
        <v>190</v>
      </c>
      <c r="F1963" s="27" t="str">
        <f>IF(E1963="","",INDEX(DM_HANG_HOA!B:B,MATCH(E1963,DM_HANG_HOA!A:A,0)))</f>
        <v>Chuỗi treo 24Kv - 70KN, Polymer</v>
      </c>
      <c r="G1963" s="26" t="s">
        <v>5245</v>
      </c>
      <c r="H1963" s="27" t="str">
        <f>IF(G1963="","",INDEX(DM_DOI_TUONG!C:C,MATCH(G1963,DM_DOI_TUONG!B:B,0)))</f>
        <v>Công Ty TNHH Sản Xuất Thương Mại  Điện Sài Gòn TTL</v>
      </c>
      <c r="I1963" s="69" t="str">
        <f>IFERROR(INDEX(DM_NGHIEP_VU!D:D,MATCH(J1963&amp;K1963,DM_NGHIEP_VU!G:G,0)),"")</f>
        <v>Xuất kho - xuất bán ghi nhận doanh thu</v>
      </c>
      <c r="J1963" s="29" t="s">
        <v>4492</v>
      </c>
      <c r="K1963" s="29" t="s">
        <v>4977</v>
      </c>
      <c r="L1963" s="26">
        <v>62</v>
      </c>
      <c r="M1963" s="26" t="s">
        <v>4547</v>
      </c>
      <c r="N1963" s="26">
        <v>229100</v>
      </c>
      <c r="O1963" s="7">
        <f t="shared" si="93"/>
        <v>14204200</v>
      </c>
      <c r="P1963" s="52">
        <v>0.08</v>
      </c>
      <c r="Q1963" s="7">
        <f t="shared" si="94"/>
        <v>1136336</v>
      </c>
      <c r="R1963" s="7">
        <f t="shared" si="95"/>
        <v>15340536</v>
      </c>
      <c r="S1963" s="23" t="s">
        <v>4886</v>
      </c>
      <c r="T1963" s="23"/>
      <c r="U1963" s="23"/>
      <c r="V1963" s="23"/>
      <c r="W1963" s="74"/>
    </row>
    <row r="1964" spans="1:23" x14ac:dyDescent="0.25">
      <c r="A1964" s="81">
        <v>45350</v>
      </c>
      <c r="B1964" s="6" t="s">
        <v>2710</v>
      </c>
      <c r="C1964" s="100" t="s">
        <v>5747</v>
      </c>
      <c r="D1964" s="21" t="s">
        <v>4555</v>
      </c>
      <c r="E1964" s="23" t="s">
        <v>72</v>
      </c>
      <c r="F1964" s="27" t="str">
        <f>IF(E1964="","",INDEX(DM_HANG_HOA!B:B,MATCH(E1964,DM_HANG_HOA!A:A,0)))</f>
        <v>FCO 100A - 27KV - 150KV BIL - Polymer (không bass)</v>
      </c>
      <c r="G1964" s="26" t="s">
        <v>5245</v>
      </c>
      <c r="H1964" s="27" t="str">
        <f>IF(G1964="","",INDEX(DM_DOI_TUONG!C:C,MATCH(G1964,DM_DOI_TUONG!B:B,0)))</f>
        <v>Công Ty TNHH Sản Xuất Thương Mại  Điện Sài Gòn TTL</v>
      </c>
      <c r="I1964" s="69" t="str">
        <f>IFERROR(INDEX(DM_NGHIEP_VU!D:D,MATCH(J1964&amp;K1964,DM_NGHIEP_VU!G:G,0)),"")</f>
        <v>Xuất kho - xuất bán ghi nhận doanh thu</v>
      </c>
      <c r="J1964" s="29" t="s">
        <v>4492</v>
      </c>
      <c r="K1964" s="29" t="s">
        <v>4977</v>
      </c>
      <c r="L1964" s="26">
        <v>6</v>
      </c>
      <c r="M1964" s="26" t="s">
        <v>4547</v>
      </c>
      <c r="N1964" s="26">
        <v>1312700</v>
      </c>
      <c r="O1964" s="7">
        <f t="shared" si="93"/>
        <v>7876200</v>
      </c>
      <c r="P1964" s="52">
        <v>0.08</v>
      </c>
      <c r="Q1964" s="7">
        <f t="shared" si="94"/>
        <v>630096</v>
      </c>
      <c r="R1964" s="7">
        <f t="shared" si="95"/>
        <v>8506296</v>
      </c>
      <c r="S1964" s="23" t="s">
        <v>4887</v>
      </c>
      <c r="T1964" s="23"/>
      <c r="U1964" s="23"/>
      <c r="V1964" s="23"/>
      <c r="W1964" s="74"/>
    </row>
    <row r="1965" spans="1:23" x14ac:dyDescent="0.25">
      <c r="A1965" s="81">
        <v>45350</v>
      </c>
      <c r="B1965" s="6" t="s">
        <v>2710</v>
      </c>
      <c r="C1965" s="100" t="s">
        <v>5747</v>
      </c>
      <c r="D1965" s="21" t="s">
        <v>4555</v>
      </c>
      <c r="E1965" s="23" t="s">
        <v>78</v>
      </c>
      <c r="F1965" s="27" t="str">
        <f>IF(E1965="","",INDEX(DM_HANG_HOA!B:B,MATCH(E1965,DM_HANG_HOA!A:A,0)))</f>
        <v>Bass FCO</v>
      </c>
      <c r="G1965" s="26" t="s">
        <v>5245</v>
      </c>
      <c r="H1965" s="27" t="str">
        <f>IF(G1965="","",INDEX(DM_DOI_TUONG!C:C,MATCH(G1965,DM_DOI_TUONG!B:B,0)))</f>
        <v>Công Ty TNHH Sản Xuất Thương Mại  Điện Sài Gòn TTL</v>
      </c>
      <c r="I1965" s="69" t="str">
        <f>IFERROR(INDEX(DM_NGHIEP_VU!D:D,MATCH(J1965&amp;K1965,DM_NGHIEP_VU!G:G,0)),"")</f>
        <v>Xuất kho - xuất bán ghi nhận doanh thu</v>
      </c>
      <c r="J1965" s="29" t="s">
        <v>4492</v>
      </c>
      <c r="K1965" s="29" t="s">
        <v>4977</v>
      </c>
      <c r="L1965" s="26">
        <v>6</v>
      </c>
      <c r="M1965" s="26" t="s">
        <v>4547</v>
      </c>
      <c r="N1965" s="26">
        <v>72200</v>
      </c>
      <c r="O1965" s="7">
        <f t="shared" si="93"/>
        <v>433200</v>
      </c>
      <c r="P1965" s="52">
        <v>0.08</v>
      </c>
      <c r="Q1965" s="7">
        <f t="shared" si="94"/>
        <v>34656</v>
      </c>
      <c r="R1965" s="7">
        <f t="shared" si="95"/>
        <v>467856</v>
      </c>
      <c r="S1965" s="23" t="s">
        <v>4887</v>
      </c>
      <c r="T1965" s="23"/>
      <c r="U1965" s="23"/>
      <c r="V1965" s="23"/>
      <c r="W1965" s="74"/>
    </row>
    <row r="1966" spans="1:23" x14ac:dyDescent="0.25">
      <c r="A1966" s="81">
        <v>45350</v>
      </c>
      <c r="B1966" s="6" t="s">
        <v>2710</v>
      </c>
      <c r="C1966" s="100" t="s">
        <v>5747</v>
      </c>
      <c r="D1966" s="21" t="s">
        <v>4555</v>
      </c>
      <c r="E1966" s="23" t="s">
        <v>190</v>
      </c>
      <c r="F1966" s="27" t="str">
        <f>IF(E1966="","",INDEX(DM_HANG_HOA!B:B,MATCH(E1966,DM_HANG_HOA!A:A,0)))</f>
        <v>Chuỗi treo 24Kv - 70KN, Polymer</v>
      </c>
      <c r="G1966" s="26" t="s">
        <v>5245</v>
      </c>
      <c r="H1966" s="27" t="str">
        <f>IF(G1966="","",INDEX(DM_DOI_TUONG!C:C,MATCH(G1966,DM_DOI_TUONG!B:B,0)))</f>
        <v>Công Ty TNHH Sản Xuất Thương Mại  Điện Sài Gòn TTL</v>
      </c>
      <c r="I1966" s="69" t="str">
        <f>IFERROR(INDEX(DM_NGHIEP_VU!D:D,MATCH(J1966&amp;K1966,DM_NGHIEP_VU!G:G,0)),"")</f>
        <v>Xuất kho - xuất bán ghi nhận doanh thu</v>
      </c>
      <c r="J1966" s="29" t="s">
        <v>4492</v>
      </c>
      <c r="K1966" s="29" t="s">
        <v>4977</v>
      </c>
      <c r="L1966" s="26">
        <v>20</v>
      </c>
      <c r="M1966" s="26" t="s">
        <v>4547</v>
      </c>
      <c r="N1966" s="26">
        <v>229100</v>
      </c>
      <c r="O1966" s="7">
        <f t="shared" si="93"/>
        <v>4582000</v>
      </c>
      <c r="P1966" s="52">
        <v>0.08</v>
      </c>
      <c r="Q1966" s="7">
        <f t="shared" si="94"/>
        <v>366560</v>
      </c>
      <c r="R1966" s="7">
        <f t="shared" si="95"/>
        <v>4948560</v>
      </c>
      <c r="S1966" s="23" t="s">
        <v>4887</v>
      </c>
      <c r="T1966" s="23"/>
      <c r="U1966" s="23"/>
      <c r="V1966" s="23"/>
      <c r="W1966" s="74"/>
    </row>
    <row r="1967" spans="1:23" x14ac:dyDescent="0.25">
      <c r="A1967" s="81">
        <v>45350</v>
      </c>
      <c r="B1967" s="6" t="s">
        <v>2710</v>
      </c>
      <c r="C1967" s="100" t="s">
        <v>5747</v>
      </c>
      <c r="D1967" s="21" t="s">
        <v>4555</v>
      </c>
      <c r="E1967" s="23" t="s">
        <v>195</v>
      </c>
      <c r="F1967" s="27" t="str">
        <f>IF(E1967="","",INDEX(DM_HANG_HOA!B:B,MATCH(E1967,DM_HANG_HOA!A:A,0)))</f>
        <v>Pin post/Line post 24Kv- 680, Polymer (không ty)</v>
      </c>
      <c r="G1967" s="26" t="s">
        <v>5245</v>
      </c>
      <c r="H1967" s="27" t="str">
        <f>IF(G1967="","",INDEX(DM_DOI_TUONG!C:C,MATCH(G1967,DM_DOI_TUONG!B:B,0)))</f>
        <v>Công Ty TNHH Sản Xuất Thương Mại  Điện Sài Gòn TTL</v>
      </c>
      <c r="I1967" s="69" t="str">
        <f>IFERROR(INDEX(DM_NGHIEP_VU!D:D,MATCH(J1967&amp;K1967,DM_NGHIEP_VU!G:G,0)),"")</f>
        <v>Xuất kho - xuất bán ghi nhận doanh thu</v>
      </c>
      <c r="J1967" s="29" t="s">
        <v>4492</v>
      </c>
      <c r="K1967" s="29" t="s">
        <v>4977</v>
      </c>
      <c r="L1967" s="26">
        <v>12</v>
      </c>
      <c r="M1967" s="26" t="s">
        <v>4547</v>
      </c>
      <c r="N1967" s="26">
        <v>257000</v>
      </c>
      <c r="O1967" s="7">
        <f t="shared" si="93"/>
        <v>3084000</v>
      </c>
      <c r="P1967" s="52">
        <v>0.08</v>
      </c>
      <c r="Q1967" s="7">
        <f t="shared" si="94"/>
        <v>246720</v>
      </c>
      <c r="R1967" s="7">
        <f t="shared" si="95"/>
        <v>3330720</v>
      </c>
      <c r="S1967" s="23" t="s">
        <v>4887</v>
      </c>
      <c r="T1967" s="23"/>
      <c r="U1967" s="23"/>
      <c r="V1967" s="23"/>
      <c r="W1967" s="74"/>
    </row>
    <row r="1968" spans="1:23" x14ac:dyDescent="0.25">
      <c r="A1968" s="81">
        <v>45350</v>
      </c>
      <c r="B1968" s="6" t="s">
        <v>2710</v>
      </c>
      <c r="C1968" s="100" t="s">
        <v>5747</v>
      </c>
      <c r="D1968" s="21" t="s">
        <v>4555</v>
      </c>
      <c r="E1968" s="23" t="s">
        <v>203</v>
      </c>
      <c r="F1968" s="27" t="str">
        <f>IF(E1968="","",INDEX(DM_HANG_HOA!B:B,MATCH(E1968,DM_HANG_HOA!A:A,0)))</f>
        <v>Ty Pin post/Line post 24Kv- 35Kv, M20 dài 180mm</v>
      </c>
      <c r="G1968" s="26" t="s">
        <v>5245</v>
      </c>
      <c r="H1968" s="27" t="str">
        <f>IF(G1968="","",INDEX(DM_DOI_TUONG!C:C,MATCH(G1968,DM_DOI_TUONG!B:B,0)))</f>
        <v>Công Ty TNHH Sản Xuất Thương Mại  Điện Sài Gòn TTL</v>
      </c>
      <c r="I1968" s="69" t="str">
        <f>IFERROR(INDEX(DM_NGHIEP_VU!D:D,MATCH(J1968&amp;K1968,DM_NGHIEP_VU!G:G,0)),"")</f>
        <v>Xuất kho - xuất bán ghi nhận doanh thu</v>
      </c>
      <c r="J1968" s="29" t="s">
        <v>4492</v>
      </c>
      <c r="K1968" s="29" t="s">
        <v>4977</v>
      </c>
      <c r="L1968" s="26">
        <v>12</v>
      </c>
      <c r="M1968" s="26" t="s">
        <v>4547</v>
      </c>
      <c r="N1968" s="26">
        <v>48300</v>
      </c>
      <c r="O1968" s="7">
        <f t="shared" si="93"/>
        <v>579600</v>
      </c>
      <c r="P1968" s="52">
        <v>0.08</v>
      </c>
      <c r="Q1968" s="7">
        <f t="shared" si="94"/>
        <v>46368</v>
      </c>
      <c r="R1968" s="7">
        <f t="shared" si="95"/>
        <v>625968</v>
      </c>
      <c r="S1968" s="23" t="s">
        <v>4887</v>
      </c>
      <c r="T1968" s="23"/>
      <c r="U1968" s="23"/>
      <c r="V1968" s="23"/>
      <c r="W1968" s="74"/>
    </row>
    <row r="1969" spans="1:23" x14ac:dyDescent="0.25">
      <c r="A1969" s="81">
        <v>45350</v>
      </c>
      <c r="B1969" s="6" t="s">
        <v>2710</v>
      </c>
      <c r="C1969" s="100" t="s">
        <v>5747</v>
      </c>
      <c r="D1969" s="21" t="s">
        <v>4555</v>
      </c>
      <c r="E1969" s="23" t="s">
        <v>2578</v>
      </c>
      <c r="F1969" s="27" t="str">
        <f>IF(E1969="","",INDEX(DM_HANG_HOA!B:B,MATCH(E1969,DM_HANG_HOA!A:A,0)))</f>
        <v>Giáp buộc đầu sứ đơn composite PTT 1373SC-C, đường kính cáp 31 - 37.5mm (185-240mm2), bán dẫn</v>
      </c>
      <c r="G1969" s="26" t="s">
        <v>5245</v>
      </c>
      <c r="H1969" s="27" t="str">
        <f>IF(G1969="","",INDEX(DM_DOI_TUONG!C:C,MATCH(G1969,DM_DOI_TUONG!B:B,0)))</f>
        <v>Công Ty TNHH Sản Xuất Thương Mại  Điện Sài Gòn TTL</v>
      </c>
      <c r="I1969" s="69" t="str">
        <f>IFERROR(INDEX(DM_NGHIEP_VU!D:D,MATCH(J1969&amp;K1969,DM_NGHIEP_VU!G:G,0)),"")</f>
        <v>Xuất kho - xuất bán ghi nhận doanh thu</v>
      </c>
      <c r="J1969" s="29" t="s">
        <v>4492</v>
      </c>
      <c r="K1969" s="29" t="s">
        <v>4977</v>
      </c>
      <c r="L1969" s="26">
        <v>12</v>
      </c>
      <c r="M1969" s="26" t="s">
        <v>4547</v>
      </c>
      <c r="N1969" s="26">
        <v>102300</v>
      </c>
      <c r="O1969" s="7">
        <f t="shared" si="93"/>
        <v>1227600</v>
      </c>
      <c r="P1969" s="52">
        <v>0.08</v>
      </c>
      <c r="Q1969" s="7">
        <f t="shared" si="94"/>
        <v>98208</v>
      </c>
      <c r="R1969" s="7">
        <f t="shared" si="95"/>
        <v>1325808</v>
      </c>
      <c r="S1969" s="23" t="s">
        <v>4887</v>
      </c>
      <c r="T1969" s="23"/>
      <c r="U1969" s="23"/>
      <c r="V1969" s="23"/>
      <c r="W1969" s="74"/>
    </row>
    <row r="1970" spans="1:23" x14ac:dyDescent="0.25">
      <c r="A1970" s="81">
        <v>45350</v>
      </c>
      <c r="B1970" s="6" t="s">
        <v>2710</v>
      </c>
      <c r="C1970" s="100" t="s">
        <v>5748</v>
      </c>
      <c r="D1970" s="21" t="s">
        <v>4555</v>
      </c>
      <c r="E1970" s="23" t="s">
        <v>1169</v>
      </c>
      <c r="F1970" s="27" t="str">
        <f>IF(E1970="","",INDEX(DM_HANG_HOA!B:B,MATCH(E1970,DM_HANG_HOA!A:A,0)))</f>
        <v>Cosse ép Cu-Al  240mm2-2N-TA dài 160mm chiều dài ép dây 58mm</v>
      </c>
      <c r="G1970" s="26" t="s">
        <v>5245</v>
      </c>
      <c r="H1970" s="27" t="str">
        <f>IF(G1970="","",INDEX(DM_DOI_TUONG!C:C,MATCH(G1970,DM_DOI_TUONG!B:B,0)))</f>
        <v>Công Ty TNHH Sản Xuất Thương Mại  Điện Sài Gòn TTL</v>
      </c>
      <c r="I1970" s="69" t="str">
        <f>IFERROR(INDEX(DM_NGHIEP_VU!D:D,MATCH(J1970&amp;K1970,DM_NGHIEP_VU!G:G,0)),"")</f>
        <v>Xuất kho - xuất bán ghi nhận doanh thu</v>
      </c>
      <c r="J1970" s="29" t="s">
        <v>4492</v>
      </c>
      <c r="K1970" s="29" t="s">
        <v>4977</v>
      </c>
      <c r="L1970" s="26">
        <v>6</v>
      </c>
      <c r="M1970" s="26" t="s">
        <v>4547</v>
      </c>
      <c r="N1970" s="26">
        <v>189300</v>
      </c>
      <c r="O1970" s="7">
        <f t="shared" si="93"/>
        <v>1135800</v>
      </c>
      <c r="P1970" s="52">
        <v>0.1</v>
      </c>
      <c r="Q1970" s="7">
        <f t="shared" si="94"/>
        <v>113580</v>
      </c>
      <c r="R1970" s="7">
        <f t="shared" si="95"/>
        <v>1249380</v>
      </c>
      <c r="S1970" s="23" t="s">
        <v>4888</v>
      </c>
      <c r="T1970" s="23"/>
      <c r="U1970" s="23"/>
      <c r="V1970" s="23"/>
      <c r="W1970" s="74"/>
    </row>
    <row r="1971" spans="1:23" x14ac:dyDescent="0.25">
      <c r="A1971" s="81">
        <v>45350</v>
      </c>
      <c r="B1971" s="6" t="s">
        <v>2710</v>
      </c>
      <c r="C1971" s="100" t="s">
        <v>5748</v>
      </c>
      <c r="D1971" s="21" t="s">
        <v>4555</v>
      </c>
      <c r="E1971" s="23" t="s">
        <v>1628</v>
      </c>
      <c r="F1971" s="27" t="str">
        <f>IF(E1971="","",INDEX(DM_HANG_HOA!B:B,MATCH(E1971,DM_HANG_HOA!A:A,0)))</f>
        <v>Ống nối ON-ACSR 240mm2 (ống nhôm dài 680mm, ống sắt dài 210mm)</v>
      </c>
      <c r="G1971" s="26" t="s">
        <v>5245</v>
      </c>
      <c r="H1971" s="27" t="str">
        <f>IF(G1971="","",INDEX(DM_DOI_TUONG!C:C,MATCH(G1971,DM_DOI_TUONG!B:B,0)))</f>
        <v>Công Ty TNHH Sản Xuất Thương Mại  Điện Sài Gòn TTL</v>
      </c>
      <c r="I1971" s="69" t="str">
        <f>IFERROR(INDEX(DM_NGHIEP_VU!D:D,MATCH(J1971&amp;K1971,DM_NGHIEP_VU!G:G,0)),"")</f>
        <v>Xuất kho - xuất bán ghi nhận doanh thu</v>
      </c>
      <c r="J1971" s="29" t="s">
        <v>4492</v>
      </c>
      <c r="K1971" s="29" t="s">
        <v>4977</v>
      </c>
      <c r="L1971" s="26">
        <v>9</v>
      </c>
      <c r="M1971" s="26" t="s">
        <v>4547</v>
      </c>
      <c r="N1971" s="26">
        <v>206300</v>
      </c>
      <c r="O1971" s="7">
        <f t="shared" si="93"/>
        <v>1856700</v>
      </c>
      <c r="P1971" s="52">
        <v>0.1</v>
      </c>
      <c r="Q1971" s="7">
        <f t="shared" si="94"/>
        <v>185670</v>
      </c>
      <c r="R1971" s="7">
        <f t="shared" si="95"/>
        <v>2042370</v>
      </c>
      <c r="S1971" s="23" t="s">
        <v>4888</v>
      </c>
      <c r="T1971" s="23"/>
      <c r="U1971" s="23"/>
      <c r="V1971" s="23"/>
      <c r="W1971" s="74"/>
    </row>
    <row r="1972" spans="1:23" x14ac:dyDescent="0.25">
      <c r="A1972" s="81">
        <v>45350</v>
      </c>
      <c r="B1972" s="6" t="s">
        <v>2710</v>
      </c>
      <c r="C1972" s="100" t="s">
        <v>5748</v>
      </c>
      <c r="D1972" s="21" t="s">
        <v>4555</v>
      </c>
      <c r="E1972" s="23" t="s">
        <v>1626</v>
      </c>
      <c r="F1972" s="27" t="str">
        <f>IF(E1972="","",INDEX(DM_HANG_HOA!B:B,MATCH(E1972,DM_HANG_HOA!A:A,0)))</f>
        <v>Ống nối ON-ACSR 185mm2 (ống nhôm dài 620mm, ống sắt dài 200mm)</v>
      </c>
      <c r="G1972" s="26" t="s">
        <v>5245</v>
      </c>
      <c r="H1972" s="27" t="str">
        <f>IF(G1972="","",INDEX(DM_DOI_TUONG!C:C,MATCH(G1972,DM_DOI_TUONG!B:B,0)))</f>
        <v>Công Ty TNHH Sản Xuất Thương Mại  Điện Sài Gòn TTL</v>
      </c>
      <c r="I1972" s="69" t="str">
        <f>IFERROR(INDEX(DM_NGHIEP_VU!D:D,MATCH(J1972&amp;K1972,DM_NGHIEP_VU!G:G,0)),"")</f>
        <v>Xuất kho - xuất bán ghi nhận doanh thu</v>
      </c>
      <c r="J1972" s="29" t="s">
        <v>4492</v>
      </c>
      <c r="K1972" s="29" t="s">
        <v>4977</v>
      </c>
      <c r="L1972" s="26">
        <v>6</v>
      </c>
      <c r="M1972" s="26" t="s">
        <v>4547</v>
      </c>
      <c r="N1972" s="26">
        <v>161300</v>
      </c>
      <c r="O1972" s="7">
        <f t="shared" si="93"/>
        <v>967800</v>
      </c>
      <c r="P1972" s="52">
        <v>0.1</v>
      </c>
      <c r="Q1972" s="7">
        <f t="shared" si="94"/>
        <v>96780</v>
      </c>
      <c r="R1972" s="7">
        <f t="shared" si="95"/>
        <v>1064580</v>
      </c>
      <c r="S1972" s="23" t="s">
        <v>4888</v>
      </c>
      <c r="T1972" s="23"/>
      <c r="U1972" s="23"/>
      <c r="V1972" s="23"/>
      <c r="W1972" s="74"/>
    </row>
    <row r="1973" spans="1:23" x14ac:dyDescent="0.25">
      <c r="A1973" s="81">
        <v>45350</v>
      </c>
      <c r="B1973" s="6" t="s">
        <v>2710</v>
      </c>
      <c r="C1973" s="100" t="s">
        <v>5748</v>
      </c>
      <c r="D1973" s="21" t="s">
        <v>4555</v>
      </c>
      <c r="E1973" s="23" t="s">
        <v>1404</v>
      </c>
      <c r="F1973" s="27" t="str">
        <f>IF(E1973="","",INDEX(DM_HANG_HOA!B:B,MATCH(E1973,DM_HANG_HOA!A:A,0)))</f>
        <v>Cosse ép Cu 300mm2-N dài 130mm chiều dài ép dây 70mm</v>
      </c>
      <c r="G1973" s="26" t="s">
        <v>5245</v>
      </c>
      <c r="H1973" s="27" t="str">
        <f>IF(G1973="","",INDEX(DM_DOI_TUONG!C:C,MATCH(G1973,DM_DOI_TUONG!B:B,0)))</f>
        <v>Công Ty TNHH Sản Xuất Thương Mại  Điện Sài Gòn TTL</v>
      </c>
      <c r="I1973" s="69" t="str">
        <f>IFERROR(INDEX(DM_NGHIEP_VU!D:D,MATCH(J1973&amp;K1973,DM_NGHIEP_VU!G:G,0)),"")</f>
        <v>Xuất kho - xuất bán ghi nhận doanh thu</v>
      </c>
      <c r="J1973" s="29" t="s">
        <v>4492</v>
      </c>
      <c r="K1973" s="29" t="s">
        <v>4977</v>
      </c>
      <c r="L1973" s="26">
        <v>22</v>
      </c>
      <c r="M1973" s="26" t="s">
        <v>4547</v>
      </c>
      <c r="N1973" s="26">
        <v>232300</v>
      </c>
      <c r="O1973" s="7">
        <f t="shared" si="93"/>
        <v>5110600</v>
      </c>
      <c r="P1973" s="52">
        <v>0.1</v>
      </c>
      <c r="Q1973" s="7">
        <f t="shared" si="94"/>
        <v>511060</v>
      </c>
      <c r="R1973" s="7">
        <f t="shared" si="95"/>
        <v>5621660</v>
      </c>
      <c r="S1973" s="23" t="s">
        <v>4888</v>
      </c>
      <c r="T1973" s="23"/>
      <c r="U1973" s="23"/>
      <c r="V1973" s="23"/>
      <c r="W1973" s="74"/>
    </row>
    <row r="1974" spans="1:23" x14ac:dyDescent="0.25">
      <c r="A1974" s="81">
        <v>45350</v>
      </c>
      <c r="B1974" s="6" t="s">
        <v>2710</v>
      </c>
      <c r="C1974" s="100" t="s">
        <v>5748</v>
      </c>
      <c r="D1974" s="21" t="s">
        <v>4555</v>
      </c>
      <c r="E1974" s="23" t="s">
        <v>1400</v>
      </c>
      <c r="F1974" s="27" t="str">
        <f>IF(E1974="","",INDEX(DM_HANG_HOA!B:B,MATCH(E1974,DM_HANG_HOA!A:A,0)))</f>
        <v>Cosse ép Cu 240mm2-N dài 115mm chiều dài ép dây 58mm</v>
      </c>
      <c r="G1974" s="26" t="s">
        <v>5245</v>
      </c>
      <c r="H1974" s="27" t="str">
        <f>IF(G1974="","",INDEX(DM_DOI_TUONG!C:C,MATCH(G1974,DM_DOI_TUONG!B:B,0)))</f>
        <v>Công Ty TNHH Sản Xuất Thương Mại  Điện Sài Gòn TTL</v>
      </c>
      <c r="I1974" s="69" t="str">
        <f>IFERROR(INDEX(DM_NGHIEP_VU!D:D,MATCH(J1974&amp;K1974,DM_NGHIEP_VU!G:G,0)),"")</f>
        <v>Xuất kho - xuất bán ghi nhận doanh thu</v>
      </c>
      <c r="J1974" s="29" t="s">
        <v>4492</v>
      </c>
      <c r="K1974" s="29" t="s">
        <v>4977</v>
      </c>
      <c r="L1974" s="26">
        <v>5</v>
      </c>
      <c r="M1974" s="26" t="s">
        <v>4547</v>
      </c>
      <c r="N1974" s="26">
        <v>155300</v>
      </c>
      <c r="O1974" s="7">
        <f t="shared" si="93"/>
        <v>776500</v>
      </c>
      <c r="P1974" s="52">
        <v>0.1</v>
      </c>
      <c r="Q1974" s="7">
        <f t="shared" si="94"/>
        <v>77650</v>
      </c>
      <c r="R1974" s="7">
        <f t="shared" si="95"/>
        <v>854150</v>
      </c>
      <c r="S1974" s="23" t="s">
        <v>4888</v>
      </c>
      <c r="T1974" s="23"/>
      <c r="U1974" s="23"/>
      <c r="V1974" s="23"/>
      <c r="W1974" s="74"/>
    </row>
    <row r="1975" spans="1:23" x14ac:dyDescent="0.25">
      <c r="A1975" s="81">
        <v>45350</v>
      </c>
      <c r="B1975" s="6" t="s">
        <v>2710</v>
      </c>
      <c r="C1975" s="100" t="s">
        <v>5748</v>
      </c>
      <c r="D1975" s="21" t="s">
        <v>4555</v>
      </c>
      <c r="E1975" s="23" t="s">
        <v>1386</v>
      </c>
      <c r="F1975" s="27" t="str">
        <f>IF(E1975="","",INDEX(DM_HANG_HOA!B:B,MATCH(E1975,DM_HANG_HOA!A:A,0)))</f>
        <v>Cosse ép Cu 120mm2-N dài 86mm chiều dài ép dây 42mm</v>
      </c>
      <c r="G1975" s="26" t="s">
        <v>5245</v>
      </c>
      <c r="H1975" s="27" t="str">
        <f>IF(G1975="","",INDEX(DM_DOI_TUONG!C:C,MATCH(G1975,DM_DOI_TUONG!B:B,0)))</f>
        <v>Công Ty TNHH Sản Xuất Thương Mại  Điện Sài Gòn TTL</v>
      </c>
      <c r="I1975" s="69" t="str">
        <f>IFERROR(INDEX(DM_NGHIEP_VU!D:D,MATCH(J1975&amp;K1975,DM_NGHIEP_VU!G:G,0)),"")</f>
        <v>Xuất kho - xuất bán ghi nhận doanh thu</v>
      </c>
      <c r="J1975" s="29" t="s">
        <v>4492</v>
      </c>
      <c r="K1975" s="29" t="s">
        <v>4977</v>
      </c>
      <c r="L1975" s="26">
        <v>19</v>
      </c>
      <c r="M1975" s="26" t="s">
        <v>4547</v>
      </c>
      <c r="N1975" s="26">
        <v>61300</v>
      </c>
      <c r="O1975" s="7">
        <f t="shared" si="93"/>
        <v>1164700</v>
      </c>
      <c r="P1975" s="52">
        <v>0.1</v>
      </c>
      <c r="Q1975" s="7">
        <f t="shared" si="94"/>
        <v>116470</v>
      </c>
      <c r="R1975" s="7">
        <f t="shared" si="95"/>
        <v>1281170</v>
      </c>
      <c r="S1975" s="23" t="s">
        <v>4888</v>
      </c>
      <c r="T1975" s="23"/>
      <c r="U1975" s="23"/>
      <c r="V1975" s="23"/>
      <c r="W1975" s="74"/>
    </row>
    <row r="1976" spans="1:23" x14ac:dyDescent="0.25">
      <c r="A1976" s="81">
        <v>45350</v>
      </c>
      <c r="B1976" s="6" t="s">
        <v>2710</v>
      </c>
      <c r="C1976" s="100" t="s">
        <v>5748</v>
      </c>
      <c r="D1976" s="21" t="s">
        <v>4555</v>
      </c>
      <c r="E1976" s="23" t="s">
        <v>1378</v>
      </c>
      <c r="F1976" s="27" t="str">
        <f>IF(E1976="","",INDEX(DM_HANG_HOA!B:B,MATCH(E1976,DM_HANG_HOA!A:A,0)))</f>
        <v>Cosse ép Cu 70mm2-N dài 72mm chiều dài ép dây 38mm</v>
      </c>
      <c r="G1976" s="26" t="s">
        <v>5245</v>
      </c>
      <c r="H1976" s="27" t="str">
        <f>IF(G1976="","",INDEX(DM_DOI_TUONG!C:C,MATCH(G1976,DM_DOI_TUONG!B:B,0)))</f>
        <v>Công Ty TNHH Sản Xuất Thương Mại  Điện Sài Gòn TTL</v>
      </c>
      <c r="I1976" s="69" t="str">
        <f>IFERROR(INDEX(DM_NGHIEP_VU!D:D,MATCH(J1976&amp;K1976,DM_NGHIEP_VU!G:G,0)),"")</f>
        <v>Xuất kho - xuất bán ghi nhận doanh thu</v>
      </c>
      <c r="J1976" s="29" t="s">
        <v>4492</v>
      </c>
      <c r="K1976" s="29" t="s">
        <v>4977</v>
      </c>
      <c r="L1976" s="26">
        <v>40</v>
      </c>
      <c r="M1976" s="26" t="s">
        <v>4547</v>
      </c>
      <c r="N1976" s="26">
        <v>31700</v>
      </c>
      <c r="O1976" s="7">
        <f t="shared" si="93"/>
        <v>1268000</v>
      </c>
      <c r="P1976" s="52">
        <v>0.1</v>
      </c>
      <c r="Q1976" s="7">
        <f t="shared" si="94"/>
        <v>126800</v>
      </c>
      <c r="R1976" s="7">
        <f t="shared" si="95"/>
        <v>1394800</v>
      </c>
      <c r="S1976" s="23" t="s">
        <v>4888</v>
      </c>
      <c r="T1976" s="23"/>
      <c r="U1976" s="23"/>
      <c r="V1976" s="23"/>
      <c r="W1976" s="74"/>
    </row>
    <row r="1977" spans="1:23" x14ac:dyDescent="0.25">
      <c r="A1977" s="81">
        <v>45350</v>
      </c>
      <c r="B1977" s="6" t="s">
        <v>2710</v>
      </c>
      <c r="C1977" s="100" t="s">
        <v>5748</v>
      </c>
      <c r="D1977" s="21" t="s">
        <v>4555</v>
      </c>
      <c r="E1977" s="23" t="s">
        <v>1370</v>
      </c>
      <c r="F1977" s="27" t="str">
        <f>IF(E1977="","",INDEX(DM_HANG_HOA!B:B,MATCH(E1977,DM_HANG_HOA!A:A,0)))</f>
        <v>Cosse ép Cu 35mm2-N dài 60mm chiều dài ép dây 32mm</v>
      </c>
      <c r="G1977" s="26" t="s">
        <v>5245</v>
      </c>
      <c r="H1977" s="27" t="str">
        <f>IF(G1977="","",INDEX(DM_DOI_TUONG!C:C,MATCH(G1977,DM_DOI_TUONG!B:B,0)))</f>
        <v>Công Ty TNHH Sản Xuất Thương Mại  Điện Sài Gòn TTL</v>
      </c>
      <c r="I1977" s="69" t="str">
        <f>IFERROR(INDEX(DM_NGHIEP_VU!D:D,MATCH(J1977&amp;K1977,DM_NGHIEP_VU!G:G,0)),"")</f>
        <v>Xuất kho - xuất bán ghi nhận doanh thu</v>
      </c>
      <c r="J1977" s="29" t="s">
        <v>4492</v>
      </c>
      <c r="K1977" s="29" t="s">
        <v>4977</v>
      </c>
      <c r="L1977" s="26">
        <v>1</v>
      </c>
      <c r="M1977" s="26" t="s">
        <v>4547</v>
      </c>
      <c r="N1977" s="26">
        <v>14800</v>
      </c>
      <c r="O1977" s="7">
        <f t="shared" si="93"/>
        <v>14800</v>
      </c>
      <c r="P1977" s="52">
        <v>0.1</v>
      </c>
      <c r="Q1977" s="7">
        <f t="shared" si="94"/>
        <v>1480</v>
      </c>
      <c r="R1977" s="7">
        <f t="shared" si="95"/>
        <v>16280</v>
      </c>
      <c r="S1977" s="23" t="s">
        <v>4888</v>
      </c>
      <c r="T1977" s="23"/>
      <c r="U1977" s="23"/>
      <c r="V1977" s="23"/>
      <c r="W1977" s="74"/>
    </row>
    <row r="1978" spans="1:23" x14ac:dyDescent="0.25">
      <c r="A1978" s="81">
        <v>45350</v>
      </c>
      <c r="B1978" s="6" t="s">
        <v>2710</v>
      </c>
      <c r="C1978" s="100" t="s">
        <v>5748</v>
      </c>
      <c r="D1978" s="21" t="s">
        <v>4555</v>
      </c>
      <c r="E1978" s="23" t="s">
        <v>3345</v>
      </c>
      <c r="F1978" s="27" t="str">
        <f>IF(E1978="","",INDEX(DM_HANG_HOA!B:B,MATCH(E1978,DM_HANG_HOA!A:A,0)))</f>
        <v>Ốc xiết cáp Cu 2/0, 67.5mm2.</v>
      </c>
      <c r="G1978" s="26" t="s">
        <v>5245</v>
      </c>
      <c r="H1978" s="27" t="str">
        <f>IF(G1978="","",INDEX(DM_DOI_TUONG!C:C,MATCH(G1978,DM_DOI_TUONG!B:B,0)))</f>
        <v>Công Ty TNHH Sản Xuất Thương Mại  Điện Sài Gòn TTL</v>
      </c>
      <c r="I1978" s="69" t="str">
        <f>IFERROR(INDEX(DM_NGHIEP_VU!D:D,MATCH(J1978&amp;K1978,DM_NGHIEP_VU!G:G,0)),"")</f>
        <v>Xuất kho - xuất bán ghi nhận doanh thu</v>
      </c>
      <c r="J1978" s="29" t="s">
        <v>4492</v>
      </c>
      <c r="K1978" s="29" t="s">
        <v>4977</v>
      </c>
      <c r="L1978" s="26">
        <v>134</v>
      </c>
      <c r="M1978" s="26" t="s">
        <v>4547</v>
      </c>
      <c r="N1978" s="26">
        <v>40000</v>
      </c>
      <c r="O1978" s="7">
        <f t="shared" si="93"/>
        <v>5360000</v>
      </c>
      <c r="P1978" s="52">
        <v>0.1</v>
      </c>
      <c r="Q1978" s="7">
        <f t="shared" si="94"/>
        <v>536000</v>
      </c>
      <c r="R1978" s="7">
        <f t="shared" si="95"/>
        <v>5896000</v>
      </c>
      <c r="S1978" s="23" t="s">
        <v>4888</v>
      </c>
      <c r="T1978" s="23"/>
      <c r="U1978" s="23"/>
      <c r="V1978" s="23"/>
      <c r="W1978" s="74"/>
    </row>
    <row r="1979" spans="1:23" x14ac:dyDescent="0.25">
      <c r="A1979" s="81">
        <v>45351</v>
      </c>
      <c r="B1979" s="6" t="s">
        <v>2710</v>
      </c>
      <c r="C1979" s="100" t="s">
        <v>5749</v>
      </c>
      <c r="D1979" s="21" t="s">
        <v>4555</v>
      </c>
      <c r="E1979" s="23" t="s">
        <v>1340</v>
      </c>
      <c r="F1979" s="27" t="str">
        <f>IF(E1979="","",INDEX(DM_HANG_HOA!B:B,MATCH(E1979,DM_HANG_HOA!A:A,0)))</f>
        <v>Kẹp quai dạng ép 150-240</v>
      </c>
      <c r="G1979" s="26" t="s">
        <v>5245</v>
      </c>
      <c r="H1979" s="27" t="str">
        <f>IF(G1979="","",INDEX(DM_DOI_TUONG!C:C,MATCH(G1979,DM_DOI_TUONG!B:B,0)))</f>
        <v>Công Ty TNHH Sản Xuất Thương Mại  Điện Sài Gòn TTL</v>
      </c>
      <c r="I1979" s="69" t="str">
        <f>IFERROR(INDEX(DM_NGHIEP_VU!D:D,MATCH(J1979&amp;K1979,DM_NGHIEP_VU!G:G,0)),"")</f>
        <v>Xuất kho - xuất bán ghi nhận doanh thu</v>
      </c>
      <c r="J1979" s="29" t="s">
        <v>4492</v>
      </c>
      <c r="K1979" s="29" t="s">
        <v>4977</v>
      </c>
      <c r="L1979" s="26">
        <v>6</v>
      </c>
      <c r="M1979" s="26" t="s">
        <v>4547</v>
      </c>
      <c r="N1979" s="26">
        <v>142000</v>
      </c>
      <c r="O1979" s="7">
        <f t="shared" si="93"/>
        <v>852000</v>
      </c>
      <c r="P1979" s="52">
        <v>0.1</v>
      </c>
      <c r="Q1979" s="7">
        <f t="shared" si="94"/>
        <v>85200</v>
      </c>
      <c r="R1979" s="7">
        <f t="shared" si="95"/>
        <v>937200</v>
      </c>
      <c r="S1979" s="23" t="s">
        <v>4889</v>
      </c>
      <c r="T1979" s="23"/>
      <c r="U1979" s="23"/>
      <c r="V1979" s="23"/>
      <c r="W1979" s="74"/>
    </row>
    <row r="1980" spans="1:23" x14ac:dyDescent="0.25">
      <c r="A1980" s="81">
        <v>45351</v>
      </c>
      <c r="B1980" s="6" t="s">
        <v>2710</v>
      </c>
      <c r="C1980" s="100" t="s">
        <v>5749</v>
      </c>
      <c r="D1980" s="21" t="s">
        <v>4555</v>
      </c>
      <c r="E1980" s="23" t="s">
        <v>1346</v>
      </c>
      <c r="F1980" s="27" t="str">
        <f>IF(E1980="","",INDEX(DM_HANG_HOA!B:B,MATCH(E1980,DM_HANG_HOA!A:A,0)))</f>
        <v>Hotline 4/0</v>
      </c>
      <c r="G1980" s="26" t="s">
        <v>5245</v>
      </c>
      <c r="H1980" s="27" t="str">
        <f>IF(G1980="","",INDEX(DM_DOI_TUONG!C:C,MATCH(G1980,DM_DOI_TUONG!B:B,0)))</f>
        <v>Công Ty TNHH Sản Xuất Thương Mại  Điện Sài Gòn TTL</v>
      </c>
      <c r="I1980" s="69" t="str">
        <f>IFERROR(INDEX(DM_NGHIEP_VU!D:D,MATCH(J1980&amp;K1980,DM_NGHIEP_VU!G:G,0)),"")</f>
        <v>Xuất kho - xuất bán ghi nhận doanh thu</v>
      </c>
      <c r="J1980" s="29" t="s">
        <v>4492</v>
      </c>
      <c r="K1980" s="29" t="s">
        <v>4977</v>
      </c>
      <c r="L1980" s="26">
        <v>6</v>
      </c>
      <c r="M1980" s="26" t="s">
        <v>4547</v>
      </c>
      <c r="N1980" s="26">
        <v>192100</v>
      </c>
      <c r="O1980" s="7">
        <f t="shared" si="93"/>
        <v>1152600</v>
      </c>
      <c r="P1980" s="52">
        <v>0.1</v>
      </c>
      <c r="Q1980" s="7">
        <f t="shared" si="94"/>
        <v>115260</v>
      </c>
      <c r="R1980" s="7">
        <f t="shared" si="95"/>
        <v>1267860</v>
      </c>
      <c r="S1980" s="23" t="s">
        <v>4889</v>
      </c>
      <c r="T1980" s="23"/>
      <c r="U1980" s="23"/>
      <c r="V1980" s="23"/>
      <c r="W1980" s="74"/>
    </row>
    <row r="1981" spans="1:23" x14ac:dyDescent="0.25">
      <c r="A1981" s="81">
        <v>45351</v>
      </c>
      <c r="B1981" s="6" t="s">
        <v>2710</v>
      </c>
      <c r="C1981" s="100" t="s">
        <v>5749</v>
      </c>
      <c r="D1981" s="21" t="s">
        <v>4555</v>
      </c>
      <c r="E1981" s="23" t="s">
        <v>1223</v>
      </c>
      <c r="F1981" s="27" t="str">
        <f>IF(E1981="","",INDEX(DM_HANG_HOA!B:B,MATCH(E1981,DM_HANG_HOA!A:A,0)))</f>
        <v>Nối ép đồng nhôm WR-815</v>
      </c>
      <c r="G1981" s="26" t="s">
        <v>5245</v>
      </c>
      <c r="H1981" s="27" t="str">
        <f>IF(G1981="","",INDEX(DM_DOI_TUONG!C:C,MATCH(G1981,DM_DOI_TUONG!B:B,0)))</f>
        <v>Công Ty TNHH Sản Xuất Thương Mại  Điện Sài Gòn TTL</v>
      </c>
      <c r="I1981" s="69" t="str">
        <f>IFERROR(INDEX(DM_NGHIEP_VU!D:D,MATCH(J1981&amp;K1981,DM_NGHIEP_VU!G:G,0)),"")</f>
        <v>Xuất kho - xuất bán ghi nhận doanh thu</v>
      </c>
      <c r="J1981" s="29" t="s">
        <v>4492</v>
      </c>
      <c r="K1981" s="29" t="s">
        <v>4977</v>
      </c>
      <c r="L1981" s="26">
        <v>4</v>
      </c>
      <c r="M1981" s="26" t="s">
        <v>4547</v>
      </c>
      <c r="N1981" s="26">
        <v>27200</v>
      </c>
      <c r="O1981" s="7">
        <f t="shared" si="93"/>
        <v>108800</v>
      </c>
      <c r="P1981" s="52">
        <v>0.1</v>
      </c>
      <c r="Q1981" s="7">
        <f t="shared" si="94"/>
        <v>10880</v>
      </c>
      <c r="R1981" s="7">
        <f t="shared" si="95"/>
        <v>119680</v>
      </c>
      <c r="S1981" s="23" t="s">
        <v>4889</v>
      </c>
      <c r="T1981" s="23"/>
      <c r="U1981" s="23"/>
      <c r="V1981" s="23"/>
      <c r="W1981" s="74"/>
    </row>
    <row r="1982" spans="1:23" x14ac:dyDescent="0.25">
      <c r="A1982" s="81">
        <v>45351</v>
      </c>
      <c r="B1982" s="6" t="s">
        <v>2710</v>
      </c>
      <c r="C1982" s="100" t="s">
        <v>5749</v>
      </c>
      <c r="D1982" s="21" t="s">
        <v>4555</v>
      </c>
      <c r="E1982" s="23" t="s">
        <v>1215</v>
      </c>
      <c r="F1982" s="27" t="str">
        <f>IF(E1982="","",INDEX(DM_HANG_HOA!B:B,MATCH(E1982,DM_HANG_HOA!A:A,0)))</f>
        <v>Nối ép đồng nhôm WR-279</v>
      </c>
      <c r="G1982" s="26" t="s">
        <v>5245</v>
      </c>
      <c r="H1982" s="27" t="str">
        <f>IF(G1982="","",INDEX(DM_DOI_TUONG!C:C,MATCH(G1982,DM_DOI_TUONG!B:B,0)))</f>
        <v>Công Ty TNHH Sản Xuất Thương Mại  Điện Sài Gòn TTL</v>
      </c>
      <c r="I1982" s="69" t="str">
        <f>IFERROR(INDEX(DM_NGHIEP_VU!D:D,MATCH(J1982&amp;K1982,DM_NGHIEP_VU!G:G,0)),"")</f>
        <v>Xuất kho - xuất bán ghi nhận doanh thu</v>
      </c>
      <c r="J1982" s="29" t="s">
        <v>4492</v>
      </c>
      <c r="K1982" s="29" t="s">
        <v>4977</v>
      </c>
      <c r="L1982" s="26">
        <v>28</v>
      </c>
      <c r="M1982" s="26" t="s">
        <v>4547</v>
      </c>
      <c r="N1982" s="26">
        <v>13500</v>
      </c>
      <c r="O1982" s="7">
        <f t="shared" si="93"/>
        <v>378000</v>
      </c>
      <c r="P1982" s="52">
        <v>0.1</v>
      </c>
      <c r="Q1982" s="7">
        <f t="shared" si="94"/>
        <v>37800</v>
      </c>
      <c r="R1982" s="7">
        <f t="shared" si="95"/>
        <v>415800</v>
      </c>
      <c r="S1982" s="23" t="s">
        <v>4889</v>
      </c>
      <c r="T1982" s="23"/>
      <c r="U1982" s="23"/>
      <c r="V1982" s="23"/>
      <c r="W1982" s="74"/>
    </row>
    <row r="1983" spans="1:23" x14ac:dyDescent="0.25">
      <c r="A1983" s="81">
        <v>45351</v>
      </c>
      <c r="B1983" s="6" t="s">
        <v>2710</v>
      </c>
      <c r="C1983" s="100" t="s">
        <v>5750</v>
      </c>
      <c r="D1983" s="21" t="s">
        <v>4555</v>
      </c>
      <c r="E1983" s="23" t="s">
        <v>3</v>
      </c>
      <c r="F1983" s="27" t="str">
        <f>IF(E1983="","",INDEX(DM_HANG_HOA!B:B,MATCH(E1983,DM_HANG_HOA!A:A,0)))</f>
        <v>Fuselink 3K - Tuấn Ân</v>
      </c>
      <c r="G1983" s="26" t="s">
        <v>5245</v>
      </c>
      <c r="H1983" s="27" t="str">
        <f>IF(G1983="","",INDEX(DM_DOI_TUONG!C:C,MATCH(G1983,DM_DOI_TUONG!B:B,0)))</f>
        <v>Công Ty TNHH Sản Xuất Thương Mại  Điện Sài Gòn TTL</v>
      </c>
      <c r="I1983" s="69" t="str">
        <f>IFERROR(INDEX(DM_NGHIEP_VU!D:D,MATCH(J1983&amp;K1983,DM_NGHIEP_VU!G:G,0)),"")</f>
        <v>Xuất kho - xuất bán ghi nhận doanh thu</v>
      </c>
      <c r="J1983" s="29" t="s">
        <v>4492</v>
      </c>
      <c r="K1983" s="29" t="s">
        <v>4977</v>
      </c>
      <c r="L1983" s="26">
        <v>20</v>
      </c>
      <c r="M1983" s="26" t="s">
        <v>4547</v>
      </c>
      <c r="N1983" s="26">
        <v>28300</v>
      </c>
      <c r="O1983" s="7">
        <f t="shared" si="93"/>
        <v>566000</v>
      </c>
      <c r="P1983" s="52">
        <v>0.08</v>
      </c>
      <c r="Q1983" s="7">
        <f t="shared" si="94"/>
        <v>45280</v>
      </c>
      <c r="R1983" s="7">
        <f t="shared" si="95"/>
        <v>611280</v>
      </c>
      <c r="S1983" s="23" t="s">
        <v>4890</v>
      </c>
      <c r="T1983" s="23"/>
      <c r="U1983" s="23"/>
      <c r="V1983" s="23"/>
      <c r="W1983" s="74"/>
    </row>
    <row r="1984" spans="1:23" x14ac:dyDescent="0.25">
      <c r="A1984" s="81">
        <v>45351</v>
      </c>
      <c r="B1984" s="6" t="s">
        <v>2710</v>
      </c>
      <c r="C1984" s="100" t="s">
        <v>5750</v>
      </c>
      <c r="D1984" s="21" t="s">
        <v>4555</v>
      </c>
      <c r="E1984" s="23" t="s">
        <v>6</v>
      </c>
      <c r="F1984" s="27" t="str">
        <f>IF(E1984="","",INDEX(DM_HANG_HOA!B:B,MATCH(E1984,DM_HANG_HOA!A:A,0)))</f>
        <v>Fuselink 6K - Tuấn Ân</v>
      </c>
      <c r="G1984" s="26" t="s">
        <v>5245</v>
      </c>
      <c r="H1984" s="27" t="str">
        <f>IF(G1984="","",INDEX(DM_DOI_TUONG!C:C,MATCH(G1984,DM_DOI_TUONG!B:B,0)))</f>
        <v>Công Ty TNHH Sản Xuất Thương Mại  Điện Sài Gòn TTL</v>
      </c>
      <c r="I1984" s="69" t="str">
        <f>IFERROR(INDEX(DM_NGHIEP_VU!D:D,MATCH(J1984&amp;K1984,DM_NGHIEP_VU!G:G,0)),"")</f>
        <v>Xuất kho - xuất bán ghi nhận doanh thu</v>
      </c>
      <c r="J1984" s="29" t="s">
        <v>4492</v>
      </c>
      <c r="K1984" s="29" t="s">
        <v>4977</v>
      </c>
      <c r="L1984" s="26">
        <v>20</v>
      </c>
      <c r="M1984" s="26" t="s">
        <v>4547</v>
      </c>
      <c r="N1984" s="26">
        <v>28800</v>
      </c>
      <c r="O1984" s="7">
        <f t="shared" si="93"/>
        <v>576000</v>
      </c>
      <c r="P1984" s="52">
        <v>0.08</v>
      </c>
      <c r="Q1984" s="7">
        <f t="shared" si="94"/>
        <v>46080</v>
      </c>
      <c r="R1984" s="7">
        <f t="shared" si="95"/>
        <v>622080</v>
      </c>
      <c r="S1984" s="23" t="s">
        <v>4890</v>
      </c>
      <c r="T1984" s="23"/>
      <c r="U1984" s="23"/>
      <c r="V1984" s="23"/>
      <c r="W1984" s="74"/>
    </row>
    <row r="1985" spans="1:23" x14ac:dyDescent="0.25">
      <c r="A1985" s="81">
        <v>45351</v>
      </c>
      <c r="B1985" s="6" t="s">
        <v>2710</v>
      </c>
      <c r="C1985" s="100" t="s">
        <v>5750</v>
      </c>
      <c r="D1985" s="21" t="s">
        <v>4555</v>
      </c>
      <c r="E1985" s="23" t="s">
        <v>7</v>
      </c>
      <c r="F1985" s="27" t="str">
        <f>IF(E1985="","",INDEX(DM_HANG_HOA!B:B,MATCH(E1985,DM_HANG_HOA!A:A,0)))</f>
        <v>Fuselink 8K - Tuấn Ân</v>
      </c>
      <c r="G1985" s="26" t="s">
        <v>5245</v>
      </c>
      <c r="H1985" s="27" t="str">
        <f>IF(G1985="","",INDEX(DM_DOI_TUONG!C:C,MATCH(G1985,DM_DOI_TUONG!B:B,0)))</f>
        <v>Công Ty TNHH Sản Xuất Thương Mại  Điện Sài Gòn TTL</v>
      </c>
      <c r="I1985" s="69" t="str">
        <f>IFERROR(INDEX(DM_NGHIEP_VU!D:D,MATCH(J1985&amp;K1985,DM_NGHIEP_VU!G:G,0)),"")</f>
        <v>Xuất kho - xuất bán ghi nhận doanh thu</v>
      </c>
      <c r="J1985" s="29" t="s">
        <v>4492</v>
      </c>
      <c r="K1985" s="29" t="s">
        <v>4977</v>
      </c>
      <c r="L1985" s="26">
        <v>20</v>
      </c>
      <c r="M1985" s="26" t="s">
        <v>4547</v>
      </c>
      <c r="N1985" s="26">
        <v>30100</v>
      </c>
      <c r="O1985" s="7">
        <f t="shared" si="93"/>
        <v>602000</v>
      </c>
      <c r="P1985" s="52">
        <v>0.08</v>
      </c>
      <c r="Q1985" s="7">
        <f t="shared" si="94"/>
        <v>48160</v>
      </c>
      <c r="R1985" s="7">
        <f t="shared" si="95"/>
        <v>650160</v>
      </c>
      <c r="S1985" s="23" t="s">
        <v>4890</v>
      </c>
      <c r="T1985" s="23"/>
      <c r="U1985" s="23"/>
      <c r="V1985" s="23"/>
      <c r="W1985" s="74"/>
    </row>
    <row r="1986" spans="1:23" x14ac:dyDescent="0.25">
      <c r="A1986" s="81">
        <v>45351</v>
      </c>
      <c r="B1986" s="6" t="s">
        <v>2710</v>
      </c>
      <c r="C1986" s="100" t="s">
        <v>5750</v>
      </c>
      <c r="D1986" s="21" t="s">
        <v>4555</v>
      </c>
      <c r="E1986" s="23" t="s">
        <v>8</v>
      </c>
      <c r="F1986" s="27" t="str">
        <f>IF(E1986="","",INDEX(DM_HANG_HOA!B:B,MATCH(E1986,DM_HANG_HOA!A:A,0)))</f>
        <v>Fuselink 10K - Tuấn Ân</v>
      </c>
      <c r="G1986" s="26" t="s">
        <v>5245</v>
      </c>
      <c r="H1986" s="27" t="str">
        <f>IF(G1986="","",INDEX(DM_DOI_TUONG!C:C,MATCH(G1986,DM_DOI_TUONG!B:B,0)))</f>
        <v>Công Ty TNHH Sản Xuất Thương Mại  Điện Sài Gòn TTL</v>
      </c>
      <c r="I1986" s="69" t="str">
        <f>IFERROR(INDEX(DM_NGHIEP_VU!D:D,MATCH(J1986&amp;K1986,DM_NGHIEP_VU!G:G,0)),"")</f>
        <v>Xuất kho - xuất bán ghi nhận doanh thu</v>
      </c>
      <c r="J1986" s="29" t="s">
        <v>4492</v>
      </c>
      <c r="K1986" s="29" t="s">
        <v>4977</v>
      </c>
      <c r="L1986" s="26">
        <v>20</v>
      </c>
      <c r="M1986" s="26" t="s">
        <v>4547</v>
      </c>
      <c r="N1986" s="26">
        <v>31600</v>
      </c>
      <c r="O1986" s="7">
        <f t="shared" si="93"/>
        <v>632000</v>
      </c>
      <c r="P1986" s="52">
        <v>0.08</v>
      </c>
      <c r="Q1986" s="7">
        <f t="shared" si="94"/>
        <v>50560</v>
      </c>
      <c r="R1986" s="7">
        <f t="shared" si="95"/>
        <v>682560</v>
      </c>
      <c r="S1986" s="23" t="s">
        <v>4890</v>
      </c>
      <c r="T1986" s="23"/>
      <c r="U1986" s="23"/>
      <c r="V1986" s="23"/>
      <c r="W1986" s="74"/>
    </row>
    <row r="1987" spans="1:23" x14ac:dyDescent="0.25">
      <c r="A1987" s="81">
        <v>45351</v>
      </c>
      <c r="B1987" s="6" t="s">
        <v>2710</v>
      </c>
      <c r="C1987" s="100" t="s">
        <v>5750</v>
      </c>
      <c r="D1987" s="21" t="s">
        <v>4555</v>
      </c>
      <c r="E1987" s="23" t="s">
        <v>10</v>
      </c>
      <c r="F1987" s="27" t="str">
        <f>IF(E1987="","",INDEX(DM_HANG_HOA!B:B,MATCH(E1987,DM_HANG_HOA!A:A,0)))</f>
        <v>Fuselink 15K - Tuấn Ân</v>
      </c>
      <c r="G1987" s="26" t="s">
        <v>5245</v>
      </c>
      <c r="H1987" s="27" t="str">
        <f>IF(G1987="","",INDEX(DM_DOI_TUONG!C:C,MATCH(G1987,DM_DOI_TUONG!B:B,0)))</f>
        <v>Công Ty TNHH Sản Xuất Thương Mại  Điện Sài Gòn TTL</v>
      </c>
      <c r="I1987" s="69" t="str">
        <f>IFERROR(INDEX(DM_NGHIEP_VU!D:D,MATCH(J1987&amp;K1987,DM_NGHIEP_VU!G:G,0)),"")</f>
        <v>Xuất kho - xuất bán ghi nhận doanh thu</v>
      </c>
      <c r="J1987" s="29" t="s">
        <v>4492</v>
      </c>
      <c r="K1987" s="29" t="s">
        <v>4977</v>
      </c>
      <c r="L1987" s="26">
        <v>20</v>
      </c>
      <c r="M1987" s="26" t="s">
        <v>4547</v>
      </c>
      <c r="N1987" s="26">
        <v>33300</v>
      </c>
      <c r="O1987" s="7">
        <f t="shared" si="93"/>
        <v>666000</v>
      </c>
      <c r="P1987" s="52">
        <v>0.08</v>
      </c>
      <c r="Q1987" s="7">
        <f t="shared" si="94"/>
        <v>53280</v>
      </c>
      <c r="R1987" s="7">
        <f t="shared" si="95"/>
        <v>719280</v>
      </c>
      <c r="S1987" s="23" t="s">
        <v>4890</v>
      </c>
      <c r="T1987" s="23"/>
      <c r="U1987" s="23"/>
      <c r="V1987" s="23"/>
      <c r="W1987" s="74"/>
    </row>
    <row r="1988" spans="1:23" x14ac:dyDescent="0.25">
      <c r="A1988" s="81">
        <v>45351</v>
      </c>
      <c r="B1988" s="6" t="s">
        <v>2710</v>
      </c>
      <c r="C1988" s="100" t="s">
        <v>5751</v>
      </c>
      <c r="D1988" s="21" t="s">
        <v>4555</v>
      </c>
      <c r="E1988" s="23" t="s">
        <v>76</v>
      </c>
      <c r="F1988" s="27" t="str">
        <f>IF(E1988="","",INDEX(DM_HANG_HOA!B:B,MATCH(E1988,DM_HANG_HOA!A:A,0)))</f>
        <v>LBFCO 100A - 27KV-150KV BIL - Polymer (không bass)</v>
      </c>
      <c r="G1988" s="26" t="s">
        <v>5250</v>
      </c>
      <c r="H1988" s="27" t="str">
        <f>IF(G1988="","",INDEX(DM_DOI_TUONG!C:C,MATCH(G1988,DM_DOI_TUONG!B:B,0)))</f>
        <v>Công Ty TNHH  Sản Xuất Thương Mại Vân Phúc</v>
      </c>
      <c r="I1988" s="69" t="str">
        <f>IFERROR(INDEX(DM_NGHIEP_VU!D:D,MATCH(J1988&amp;K1988,DM_NGHIEP_VU!G:G,0)),"")</f>
        <v>Xuất kho - xuất bán ghi nhận doanh thu</v>
      </c>
      <c r="J1988" s="29" t="s">
        <v>4492</v>
      </c>
      <c r="K1988" s="29" t="s">
        <v>4977</v>
      </c>
      <c r="L1988" s="26">
        <v>6</v>
      </c>
      <c r="M1988" s="26" t="s">
        <v>4547</v>
      </c>
      <c r="N1988" s="26">
        <v>1780200</v>
      </c>
      <c r="O1988" s="7">
        <f t="shared" si="93"/>
        <v>10681200</v>
      </c>
      <c r="P1988" s="52">
        <v>0.08</v>
      </c>
      <c r="Q1988" s="7">
        <f t="shared" si="94"/>
        <v>854496</v>
      </c>
      <c r="R1988" s="7">
        <f t="shared" si="95"/>
        <v>11535696</v>
      </c>
      <c r="S1988" s="23" t="s">
        <v>4891</v>
      </c>
      <c r="T1988" s="23"/>
      <c r="U1988" s="23"/>
      <c r="V1988" s="23"/>
      <c r="W1988" s="74"/>
    </row>
    <row r="1989" spans="1:23" x14ac:dyDescent="0.25">
      <c r="A1989" s="81">
        <v>45351</v>
      </c>
      <c r="B1989" s="6" t="s">
        <v>2710</v>
      </c>
      <c r="C1989" s="100" t="s">
        <v>5751</v>
      </c>
      <c r="D1989" s="21" t="s">
        <v>4555</v>
      </c>
      <c r="E1989" s="23" t="s">
        <v>2535</v>
      </c>
      <c r="F1989" s="27" t="str">
        <f>IF(E1989="","",INDEX(DM_HANG_HOA!B:B,MATCH(E1989,DM_HANG_HOA!A:A,0)))</f>
        <v>Giáp buộc đầu sứ đơn composite PTT1202-C, đường kính cáp 18,5 ÷ 23,4mm (35-50mm2)</v>
      </c>
      <c r="G1989" s="26" t="s">
        <v>5250</v>
      </c>
      <c r="H1989" s="27" t="str">
        <f>IF(G1989="","",INDEX(DM_DOI_TUONG!C:C,MATCH(G1989,DM_DOI_TUONG!B:B,0)))</f>
        <v>Công Ty TNHH  Sản Xuất Thương Mại Vân Phúc</v>
      </c>
      <c r="I1989" s="69" t="str">
        <f>IFERROR(INDEX(DM_NGHIEP_VU!D:D,MATCH(J1989&amp;K1989,DM_NGHIEP_VU!G:G,0)),"")</f>
        <v>Xuất kho - xuất bán ghi nhận doanh thu</v>
      </c>
      <c r="J1989" s="29" t="s">
        <v>4492</v>
      </c>
      <c r="K1989" s="29" t="s">
        <v>4977</v>
      </c>
      <c r="L1989" s="26">
        <v>50</v>
      </c>
      <c r="M1989" s="26" t="s">
        <v>4547</v>
      </c>
      <c r="N1989" s="26">
        <v>31900</v>
      </c>
      <c r="O1989" s="7">
        <f t="shared" si="93"/>
        <v>1595000</v>
      </c>
      <c r="P1989" s="52">
        <v>0.08</v>
      </c>
      <c r="Q1989" s="7">
        <f t="shared" si="94"/>
        <v>127600</v>
      </c>
      <c r="R1989" s="7">
        <f t="shared" si="95"/>
        <v>1722600</v>
      </c>
      <c r="S1989" s="23" t="s">
        <v>4891</v>
      </c>
      <c r="T1989" s="23"/>
      <c r="U1989" s="23"/>
      <c r="V1989" s="23"/>
      <c r="W1989" s="74"/>
    </row>
    <row r="1990" spans="1:23" x14ac:dyDescent="0.25">
      <c r="A1990" s="81">
        <v>45351</v>
      </c>
      <c r="B1990" s="6" t="s">
        <v>2710</v>
      </c>
      <c r="C1990" s="100" t="s">
        <v>5752</v>
      </c>
      <c r="D1990" s="21" t="s">
        <v>4555</v>
      </c>
      <c r="E1990" s="23" t="s">
        <v>460</v>
      </c>
      <c r="F1990" s="27" t="str">
        <f>IF(E1990="","",INDEX(DM_HANG_HOA!B:B,MATCH(E1990,DM_HANG_HOA!A:A,0)))</f>
        <v xml:space="preserve">MCB   2 pha 32A  - 6KA -TA </v>
      </c>
      <c r="G1990" s="26" t="s">
        <v>5276</v>
      </c>
      <c r="H1990" s="27" t="str">
        <f>IF(G1990="","",INDEX(DM_DOI_TUONG!C:C,MATCH(G1990,DM_DOI_TUONG!B:B,0)))</f>
        <v>CÔNG TY CỔ PHẦN ĐẦU TƯ EPT</v>
      </c>
      <c r="I1990" s="69" t="str">
        <f>IFERROR(INDEX(DM_NGHIEP_VU!D:D,MATCH(J1990&amp;K1990,DM_NGHIEP_VU!G:G,0)),"")</f>
        <v>Xuất kho - xuất bán ghi nhận doanh thu</v>
      </c>
      <c r="J1990" s="29" t="s">
        <v>4492</v>
      </c>
      <c r="K1990" s="29" t="s">
        <v>4977</v>
      </c>
      <c r="L1990" s="26">
        <v>20</v>
      </c>
      <c r="M1990" s="26" t="s">
        <v>4547</v>
      </c>
      <c r="N1990" s="26">
        <v>58000</v>
      </c>
      <c r="O1990" s="7">
        <f t="shared" si="93"/>
        <v>1160000</v>
      </c>
      <c r="P1990" s="52">
        <v>0.08</v>
      </c>
      <c r="Q1990" s="7">
        <f t="shared" si="94"/>
        <v>92800</v>
      </c>
      <c r="R1990" s="7">
        <f t="shared" si="95"/>
        <v>1252800</v>
      </c>
      <c r="S1990" s="23" t="s">
        <v>4892</v>
      </c>
      <c r="T1990" s="23"/>
      <c r="U1990" s="23"/>
      <c r="V1990" s="23"/>
      <c r="W1990" s="74"/>
    </row>
    <row r="1991" spans="1:23" x14ac:dyDescent="0.25">
      <c r="A1991" s="81">
        <v>45352</v>
      </c>
      <c r="B1991" s="6" t="s">
        <v>2710</v>
      </c>
      <c r="C1991" s="100" t="s">
        <v>5753</v>
      </c>
      <c r="D1991" s="21" t="s">
        <v>4555</v>
      </c>
      <c r="E1991" s="23" t="s">
        <v>3675</v>
      </c>
      <c r="F1991" s="27" t="str">
        <f>IF(E1991="","",INDEX(DM_HANG_HOA!B:B,MATCH(E1991,DM_HANG_HOA!A:A,0)))</f>
        <v>Giá treo MBA 3 pha 3x37,5 - 3x50kVA</v>
      </c>
      <c r="G1991" s="26" t="s">
        <v>5281</v>
      </c>
      <c r="H1991" s="27" t="str">
        <f>IF(G1991="","",INDEX(DM_DOI_TUONG!C:C,MATCH(G1991,DM_DOI_TUONG!B:B,0)))</f>
        <v>Điện Lực Bến Tre</v>
      </c>
      <c r="I1991" s="69" t="str">
        <f>IFERROR(INDEX(DM_NGHIEP_VU!D:D,MATCH(J1991&amp;K1991,DM_NGHIEP_VU!G:G,0)),"")</f>
        <v>Xuất kho - xuất bán ghi nhận doanh thu</v>
      </c>
      <c r="J1991" s="29" t="s">
        <v>4492</v>
      </c>
      <c r="K1991" s="29" t="s">
        <v>4977</v>
      </c>
      <c r="L1991" s="26">
        <v>30</v>
      </c>
      <c r="M1991" s="26" t="s">
        <v>4547</v>
      </c>
      <c r="N1991" s="26">
        <v>2268000</v>
      </c>
      <c r="O1991" s="7">
        <f t="shared" si="93"/>
        <v>68040000</v>
      </c>
      <c r="P1991" s="52">
        <v>0.1</v>
      </c>
      <c r="Q1991" s="7">
        <f t="shared" si="94"/>
        <v>6804000</v>
      </c>
      <c r="R1991" s="7">
        <f t="shared" si="95"/>
        <v>74844000</v>
      </c>
      <c r="S1991" s="23" t="s">
        <v>5902</v>
      </c>
      <c r="T1991" s="23"/>
      <c r="U1991" s="23"/>
      <c r="V1991" s="23"/>
      <c r="W1991" s="74"/>
    </row>
    <row r="1992" spans="1:23" x14ac:dyDescent="0.25">
      <c r="A1992" s="81">
        <v>45352</v>
      </c>
      <c r="B1992" s="6" t="s">
        <v>2710</v>
      </c>
      <c r="C1992" s="100" t="s">
        <v>5753</v>
      </c>
      <c r="D1992" s="21" t="s">
        <v>4555</v>
      </c>
      <c r="E1992" s="23" t="s">
        <v>3858</v>
      </c>
      <c r="F1992" s="27" t="str">
        <f>IF(E1992="","",INDEX(DM_HANG_HOA!B:B,MATCH(E1992,DM_HANG_HOA!A:A,0)))</f>
        <v>Cọc tiếp địa P16x2400, hàn dây tiếp địa phi 10 dài 9m hàn LĐ 40x40x4</v>
      </c>
      <c r="G1992" s="26" t="s">
        <v>5281</v>
      </c>
      <c r="H1992" s="27" t="str">
        <f>IF(G1992="","",INDEX(DM_DOI_TUONG!C:C,MATCH(G1992,DM_DOI_TUONG!B:B,0)))</f>
        <v>Điện Lực Bến Tre</v>
      </c>
      <c r="I1992" s="69" t="str">
        <f>IFERROR(INDEX(DM_NGHIEP_VU!D:D,MATCH(J1992&amp;K1992,DM_NGHIEP_VU!G:G,0)),"")</f>
        <v>Xuất kho - xuất bán ghi nhận doanh thu</v>
      </c>
      <c r="J1992" s="29" t="s">
        <v>4492</v>
      </c>
      <c r="K1992" s="29" t="s">
        <v>4977</v>
      </c>
      <c r="L1992" s="26">
        <v>344</v>
      </c>
      <c r="M1992" s="26" t="s">
        <v>4547</v>
      </c>
      <c r="N1992" s="26">
        <v>427000</v>
      </c>
      <c r="O1992" s="7">
        <f t="shared" si="93"/>
        <v>146888000</v>
      </c>
      <c r="P1992" s="52">
        <v>0.1</v>
      </c>
      <c r="Q1992" s="7">
        <f t="shared" si="94"/>
        <v>14688800</v>
      </c>
      <c r="R1992" s="7">
        <f t="shared" si="95"/>
        <v>161576800</v>
      </c>
      <c r="S1992" s="23" t="s">
        <v>5902</v>
      </c>
      <c r="T1992" s="23"/>
      <c r="U1992" s="23"/>
      <c r="V1992" s="23"/>
      <c r="W1992" s="74"/>
    </row>
    <row r="1993" spans="1:23" x14ac:dyDescent="0.25">
      <c r="A1993" s="81">
        <v>45352</v>
      </c>
      <c r="B1993" s="6" t="s">
        <v>2710</v>
      </c>
      <c r="C1993" s="100" t="s">
        <v>5754</v>
      </c>
      <c r="D1993" s="21" t="s">
        <v>4555</v>
      </c>
      <c r="E1993" s="23" t="s">
        <v>3850</v>
      </c>
      <c r="F1993" s="27" t="str">
        <f>IF(E1993="","",INDEX(DM_HANG_HOA!B:B,MATCH(E1993,DM_HANG_HOA!A:A,0)))</f>
        <v>Tủ điện kế composite 500Wx760Hx340D</v>
      </c>
      <c r="G1993" s="26" t="s">
        <v>5281</v>
      </c>
      <c r="H1993" s="27" t="str">
        <f>IF(G1993="","",INDEX(DM_DOI_TUONG!C:C,MATCH(G1993,DM_DOI_TUONG!B:B,0)))</f>
        <v>Điện Lực Bến Tre</v>
      </c>
      <c r="I1993" s="69" t="str">
        <f>IFERROR(INDEX(DM_NGHIEP_VU!D:D,MATCH(J1993&amp;K1993,DM_NGHIEP_VU!G:G,0)),"")</f>
        <v>Xuất kho - xuất bán ghi nhận doanh thu</v>
      </c>
      <c r="J1993" s="29" t="s">
        <v>4492</v>
      </c>
      <c r="K1993" s="29" t="s">
        <v>4977</v>
      </c>
      <c r="L1993" s="26">
        <v>90</v>
      </c>
      <c r="M1993" s="26" t="s">
        <v>4547</v>
      </c>
      <c r="N1993" s="26">
        <v>3321000</v>
      </c>
      <c r="O1993" s="7">
        <f t="shared" si="93"/>
        <v>298890000</v>
      </c>
      <c r="P1993" s="52">
        <v>0.08</v>
      </c>
      <c r="Q1993" s="7">
        <f t="shared" si="94"/>
        <v>23911200</v>
      </c>
      <c r="R1993" s="7">
        <f t="shared" si="95"/>
        <v>322801200</v>
      </c>
      <c r="S1993" s="23" t="s">
        <v>5903</v>
      </c>
      <c r="T1993" s="23"/>
      <c r="U1993" s="23"/>
      <c r="V1993" s="23"/>
      <c r="W1993" s="74"/>
    </row>
    <row r="1994" spans="1:23" x14ac:dyDescent="0.25">
      <c r="A1994" s="81">
        <v>45352</v>
      </c>
      <c r="B1994" s="6" t="s">
        <v>2710</v>
      </c>
      <c r="C1994" s="100" t="s">
        <v>5754</v>
      </c>
      <c r="D1994" s="21" t="s">
        <v>4555</v>
      </c>
      <c r="E1994" s="23" t="s">
        <v>3888</v>
      </c>
      <c r="F1994" s="27" t="str">
        <f>IF(E1994="","",INDEX(DM_HANG_HOA!B:B,MATCH(E1994,DM_HANG_HOA!A:A,0)))</f>
        <v>Cổ dê lắp thùng điện kế 760x500x340 (tim lỗ 300)</v>
      </c>
      <c r="G1994" s="26" t="s">
        <v>5281</v>
      </c>
      <c r="H1994" s="27" t="str">
        <f>IF(G1994="","",INDEX(DM_DOI_TUONG!C:C,MATCH(G1994,DM_DOI_TUONG!B:B,0)))</f>
        <v>Điện Lực Bến Tre</v>
      </c>
      <c r="I1994" s="69" t="str">
        <f>IFERROR(INDEX(DM_NGHIEP_VU!D:D,MATCH(J1994&amp;K1994,DM_NGHIEP_VU!G:G,0)),"")</f>
        <v>Xuất kho - xuất bán ghi nhận doanh thu</v>
      </c>
      <c r="J1994" s="29" t="s">
        <v>4492</v>
      </c>
      <c r="K1994" s="29" t="s">
        <v>4977</v>
      </c>
      <c r="L1994" s="26">
        <v>180</v>
      </c>
      <c r="M1994" s="26" t="s">
        <v>4547</v>
      </c>
      <c r="N1994" s="26">
        <v>0</v>
      </c>
      <c r="O1994" s="7">
        <f t="shared" si="93"/>
        <v>0</v>
      </c>
      <c r="P1994" s="52">
        <v>0.08</v>
      </c>
      <c r="Q1994" s="7">
        <f t="shared" si="94"/>
        <v>0</v>
      </c>
      <c r="R1994" s="7">
        <f t="shared" si="95"/>
        <v>0</v>
      </c>
      <c r="S1994" s="23" t="s">
        <v>5903</v>
      </c>
      <c r="T1994" s="23"/>
      <c r="U1994" s="23"/>
      <c r="V1994" s="23"/>
      <c r="W1994" s="74"/>
    </row>
    <row r="1995" spans="1:23" x14ac:dyDescent="0.25">
      <c r="A1995" s="81">
        <v>45352</v>
      </c>
      <c r="B1995" s="6" t="s">
        <v>2710</v>
      </c>
      <c r="C1995" s="100" t="s">
        <v>5754</v>
      </c>
      <c r="D1995" s="21" t="s">
        <v>4555</v>
      </c>
      <c r="E1995" s="23" t="s">
        <v>199</v>
      </c>
      <c r="F1995" s="27" t="str">
        <f>IF(E1995="","",INDEX(DM_HANG_HOA!B:B,MATCH(E1995,DM_HANG_HOA!A:A,0)))</f>
        <v>Pin post/Line post 24Kv- 680, Polymer có kẹp (không ty)</v>
      </c>
      <c r="G1995" s="26" t="s">
        <v>5281</v>
      </c>
      <c r="H1995" s="27" t="str">
        <f>IF(G1995="","",INDEX(DM_DOI_TUONG!C:C,MATCH(G1995,DM_DOI_TUONG!B:B,0)))</f>
        <v>Điện Lực Bến Tre</v>
      </c>
      <c r="I1995" s="69" t="str">
        <f>IFERROR(INDEX(DM_NGHIEP_VU!D:D,MATCH(J1995&amp;K1995,DM_NGHIEP_VU!G:G,0)),"")</f>
        <v>Xuất kho - xuất bán ghi nhận doanh thu</v>
      </c>
      <c r="J1995" s="29" t="s">
        <v>4492</v>
      </c>
      <c r="K1995" s="29" t="s">
        <v>4977</v>
      </c>
      <c r="L1995" s="26">
        <v>260</v>
      </c>
      <c r="M1995" s="26" t="s">
        <v>4547</v>
      </c>
      <c r="N1995" s="26">
        <v>510000</v>
      </c>
      <c r="O1995" s="7">
        <f t="shared" si="93"/>
        <v>132600000</v>
      </c>
      <c r="P1995" s="52">
        <v>0.08</v>
      </c>
      <c r="Q1995" s="7">
        <f t="shared" si="94"/>
        <v>10608000</v>
      </c>
      <c r="R1995" s="7">
        <f t="shared" si="95"/>
        <v>143208000</v>
      </c>
      <c r="S1995" s="23" t="s">
        <v>5903</v>
      </c>
      <c r="T1995" s="23"/>
      <c r="U1995" s="23"/>
      <c r="V1995" s="23"/>
      <c r="W1995" s="74"/>
    </row>
    <row r="1996" spans="1:23" x14ac:dyDescent="0.25">
      <c r="A1996" s="81">
        <v>45352</v>
      </c>
      <c r="B1996" s="6" t="s">
        <v>2710</v>
      </c>
      <c r="C1996" s="100" t="s">
        <v>5754</v>
      </c>
      <c r="D1996" s="21" t="s">
        <v>4555</v>
      </c>
      <c r="E1996" s="23" t="s">
        <v>203</v>
      </c>
      <c r="F1996" s="27" t="str">
        <f>IF(E1996="","",INDEX(DM_HANG_HOA!B:B,MATCH(E1996,DM_HANG_HOA!A:A,0)))</f>
        <v>Ty Pin post/Line post 24Kv- 35Kv, M20 dài 180mm</v>
      </c>
      <c r="G1996" s="26" t="s">
        <v>5281</v>
      </c>
      <c r="H1996" s="27" t="str">
        <f>IF(G1996="","",INDEX(DM_DOI_TUONG!C:C,MATCH(G1996,DM_DOI_TUONG!B:B,0)))</f>
        <v>Điện Lực Bến Tre</v>
      </c>
      <c r="I1996" s="69" t="str">
        <f>IFERROR(INDEX(DM_NGHIEP_VU!D:D,MATCH(J1996&amp;K1996,DM_NGHIEP_VU!G:G,0)),"")</f>
        <v>Xuất kho - xuất bán ghi nhận doanh thu</v>
      </c>
      <c r="J1996" s="29" t="s">
        <v>4492</v>
      </c>
      <c r="K1996" s="29" t="s">
        <v>4977</v>
      </c>
      <c r="L1996" s="26">
        <v>260</v>
      </c>
      <c r="M1996" s="26" t="s">
        <v>4547</v>
      </c>
      <c r="N1996" s="26">
        <v>0</v>
      </c>
      <c r="O1996" s="7">
        <f t="shared" si="93"/>
        <v>0</v>
      </c>
      <c r="P1996" s="52">
        <v>0.08</v>
      </c>
      <c r="Q1996" s="7">
        <f t="shared" si="94"/>
        <v>0</v>
      </c>
      <c r="R1996" s="7">
        <f t="shared" si="95"/>
        <v>0</v>
      </c>
      <c r="S1996" s="23" t="s">
        <v>5903</v>
      </c>
      <c r="T1996" s="23"/>
      <c r="U1996" s="23"/>
      <c r="V1996" s="23"/>
      <c r="W1996" s="74"/>
    </row>
    <row r="1997" spans="1:23" x14ac:dyDescent="0.25">
      <c r="A1997" s="81">
        <v>45352</v>
      </c>
      <c r="B1997" s="6" t="s">
        <v>2710</v>
      </c>
      <c r="C1997" s="100" t="s">
        <v>5755</v>
      </c>
      <c r="D1997" s="21" t="s">
        <v>4555</v>
      </c>
      <c r="E1997" s="23" t="s">
        <v>74</v>
      </c>
      <c r="F1997" s="27" t="str">
        <f>IF(E1997="","",INDEX(DM_HANG_HOA!B:B,MATCH(E1997,DM_HANG_HOA!A:A,0)))</f>
        <v>FCO 200A - 27KV - 150KV BIL - Polymer (không bass)</v>
      </c>
      <c r="G1997" s="26" t="s">
        <v>5281</v>
      </c>
      <c r="H1997" s="27" t="str">
        <f>IF(G1997="","",INDEX(DM_DOI_TUONG!C:C,MATCH(G1997,DM_DOI_TUONG!B:B,0)))</f>
        <v>Điện Lực Bến Tre</v>
      </c>
      <c r="I1997" s="69" t="str">
        <f>IFERROR(INDEX(DM_NGHIEP_VU!D:D,MATCH(J1997&amp;K1997,DM_NGHIEP_VU!G:G,0)),"")</f>
        <v>Xuất kho - xuất bán ghi nhận doanh thu</v>
      </c>
      <c r="J1997" s="29" t="s">
        <v>4492</v>
      </c>
      <c r="K1997" s="29" t="s">
        <v>4977</v>
      </c>
      <c r="L1997" s="26">
        <v>180</v>
      </c>
      <c r="M1997" s="26" t="s">
        <v>4547</v>
      </c>
      <c r="N1997" s="26">
        <v>1667000</v>
      </c>
      <c r="O1997" s="7">
        <f t="shared" si="93"/>
        <v>300060000</v>
      </c>
      <c r="P1997" s="52">
        <v>0.08</v>
      </c>
      <c r="Q1997" s="7">
        <f t="shared" si="94"/>
        <v>24004800</v>
      </c>
      <c r="R1997" s="7">
        <f t="shared" si="95"/>
        <v>324064800</v>
      </c>
      <c r="S1997" s="23" t="s">
        <v>5904</v>
      </c>
      <c r="T1997" s="23"/>
      <c r="U1997" s="23"/>
      <c r="V1997" s="23"/>
      <c r="W1997" s="74"/>
    </row>
    <row r="1998" spans="1:23" x14ac:dyDescent="0.25">
      <c r="A1998" s="81">
        <v>45352</v>
      </c>
      <c r="B1998" s="6" t="s">
        <v>2710</v>
      </c>
      <c r="C1998" s="100" t="s">
        <v>5755</v>
      </c>
      <c r="D1998" s="21" t="s">
        <v>4555</v>
      </c>
      <c r="E1998" s="23" t="s">
        <v>78</v>
      </c>
      <c r="F1998" s="27" t="str">
        <f>IF(E1998="","",INDEX(DM_HANG_HOA!B:B,MATCH(E1998,DM_HANG_HOA!A:A,0)))</f>
        <v>Bass FCO</v>
      </c>
      <c r="G1998" s="26" t="s">
        <v>5281</v>
      </c>
      <c r="H1998" s="27" t="str">
        <f>IF(G1998="","",INDEX(DM_DOI_TUONG!C:C,MATCH(G1998,DM_DOI_TUONG!B:B,0)))</f>
        <v>Điện Lực Bến Tre</v>
      </c>
      <c r="I1998" s="69" t="str">
        <f>IFERROR(INDEX(DM_NGHIEP_VU!D:D,MATCH(J1998&amp;K1998,DM_NGHIEP_VU!G:G,0)),"")</f>
        <v>Xuất kho - xuất bán ghi nhận doanh thu</v>
      </c>
      <c r="J1998" s="29" t="s">
        <v>4492</v>
      </c>
      <c r="K1998" s="29" t="s">
        <v>4977</v>
      </c>
      <c r="L1998" s="26">
        <v>180</v>
      </c>
      <c r="M1998" s="26" t="s">
        <v>4547</v>
      </c>
      <c r="N1998" s="26">
        <v>0</v>
      </c>
      <c r="O1998" s="7">
        <f t="shared" si="93"/>
        <v>0</v>
      </c>
      <c r="P1998" s="52">
        <v>0.08</v>
      </c>
      <c r="Q1998" s="7">
        <f t="shared" si="94"/>
        <v>0</v>
      </c>
      <c r="R1998" s="7">
        <f t="shared" si="95"/>
        <v>0</v>
      </c>
      <c r="S1998" s="23" t="s">
        <v>5904</v>
      </c>
      <c r="T1998" s="23"/>
      <c r="U1998" s="23"/>
      <c r="V1998" s="23"/>
      <c r="W1998" s="74"/>
    </row>
    <row r="1999" spans="1:23" x14ac:dyDescent="0.25">
      <c r="A1999" s="81">
        <v>45352</v>
      </c>
      <c r="B1999" s="6" t="s">
        <v>2710</v>
      </c>
      <c r="C1999" s="100" t="s">
        <v>5756</v>
      </c>
      <c r="D1999" s="21" t="s">
        <v>4555</v>
      </c>
      <c r="E1999" s="23" t="s">
        <v>72</v>
      </c>
      <c r="F1999" s="27" t="str">
        <f>IF(E1999="","",INDEX(DM_HANG_HOA!B:B,MATCH(E1999,DM_HANG_HOA!A:A,0)))</f>
        <v>FCO 100A - 27KV - 150KV BIL - Polymer (không bass)</v>
      </c>
      <c r="G1999" s="26" t="s">
        <v>5286</v>
      </c>
      <c r="H1999" s="27" t="str">
        <f>IF(G1999="","",INDEX(DM_DOI_TUONG!C:C,MATCH(G1999,DM_DOI_TUONG!B:B,0)))</f>
        <v>Công Ty TNHH Sản Xuất Thiết Bị Sơn Hà</v>
      </c>
      <c r="I1999" s="69" t="str">
        <f>IFERROR(INDEX(DM_NGHIEP_VU!D:D,MATCH(J1999&amp;K1999,DM_NGHIEP_VU!G:G,0)),"")</f>
        <v>Xuất kho - xuất bán ghi nhận doanh thu</v>
      </c>
      <c r="J1999" s="29" t="s">
        <v>4492</v>
      </c>
      <c r="K1999" s="29" t="s">
        <v>4977</v>
      </c>
      <c r="L1999" s="26">
        <v>3</v>
      </c>
      <c r="M1999" s="26" t="s">
        <v>4547</v>
      </c>
      <c r="N1999" s="26">
        <v>1407800</v>
      </c>
      <c r="O1999" s="7">
        <f t="shared" si="93"/>
        <v>4223400</v>
      </c>
      <c r="P1999" s="52">
        <v>0.08</v>
      </c>
      <c r="Q1999" s="7">
        <f t="shared" si="94"/>
        <v>337872</v>
      </c>
      <c r="R1999" s="7">
        <f t="shared" si="95"/>
        <v>4561272</v>
      </c>
      <c r="S1999" s="23" t="s">
        <v>5905</v>
      </c>
      <c r="T1999" s="23"/>
      <c r="U1999" s="23"/>
      <c r="V1999" s="23"/>
      <c r="W1999" s="74"/>
    </row>
    <row r="2000" spans="1:23" x14ac:dyDescent="0.25">
      <c r="A2000" s="81">
        <v>45352</v>
      </c>
      <c r="B2000" s="6" t="s">
        <v>2710</v>
      </c>
      <c r="C2000" s="100" t="s">
        <v>5756</v>
      </c>
      <c r="D2000" s="21" t="s">
        <v>4555</v>
      </c>
      <c r="E2000" s="23" t="s">
        <v>78</v>
      </c>
      <c r="F2000" s="27" t="str">
        <f>IF(E2000="","",INDEX(DM_HANG_HOA!B:B,MATCH(E2000,DM_HANG_HOA!A:A,0)))</f>
        <v>Bass FCO</v>
      </c>
      <c r="G2000" s="26" t="s">
        <v>5286</v>
      </c>
      <c r="H2000" s="27" t="str">
        <f>IF(G2000="","",INDEX(DM_DOI_TUONG!C:C,MATCH(G2000,DM_DOI_TUONG!B:B,0)))</f>
        <v>Công Ty TNHH Sản Xuất Thiết Bị Sơn Hà</v>
      </c>
      <c r="I2000" s="69" t="str">
        <f>IFERROR(INDEX(DM_NGHIEP_VU!D:D,MATCH(J2000&amp;K2000,DM_NGHIEP_VU!G:G,0)),"")</f>
        <v>Xuất kho - xuất bán ghi nhận doanh thu</v>
      </c>
      <c r="J2000" s="29" t="s">
        <v>4492</v>
      </c>
      <c r="K2000" s="29" t="s">
        <v>4977</v>
      </c>
      <c r="L2000" s="26">
        <v>3</v>
      </c>
      <c r="M2000" s="26" t="s">
        <v>4547</v>
      </c>
      <c r="N2000" s="26">
        <v>77400</v>
      </c>
      <c r="O2000" s="7">
        <f t="shared" si="93"/>
        <v>232200</v>
      </c>
      <c r="P2000" s="52">
        <v>0.08</v>
      </c>
      <c r="Q2000" s="7">
        <f t="shared" si="94"/>
        <v>18576</v>
      </c>
      <c r="R2000" s="7">
        <f t="shared" si="95"/>
        <v>250776</v>
      </c>
      <c r="S2000" s="23" t="s">
        <v>5905</v>
      </c>
      <c r="T2000" s="23"/>
      <c r="U2000" s="23"/>
      <c r="V2000" s="23"/>
      <c r="W2000" s="74"/>
    </row>
    <row r="2001" spans="1:23" x14ac:dyDescent="0.25">
      <c r="A2001" s="81">
        <v>45352</v>
      </c>
      <c r="B2001" s="6" t="s">
        <v>2710</v>
      </c>
      <c r="C2001" s="100" t="s">
        <v>5757</v>
      </c>
      <c r="D2001" s="21" t="s">
        <v>4555</v>
      </c>
      <c r="E2001" s="23" t="s">
        <v>612</v>
      </c>
      <c r="F2001" s="27" t="str">
        <f>IF(E2001="","",INDEX(DM_HANG_HOA!B:B,MATCH(E2001,DM_HANG_HOA!A:A,0)))</f>
        <v>Kẹp đấu rẽ TA-CDB 86 93G28 - 95mm2</v>
      </c>
      <c r="G2001" s="26" t="s">
        <v>5249</v>
      </c>
      <c r="H2001" s="27" t="str">
        <f>IF(G2001="","",INDEX(DM_DOI_TUONG!C:C,MATCH(G2001,DM_DOI_TUONG!B:B,0)))</f>
        <v>Công Ty CP Điện Và Chiếu Sáng Phước Mỹ</v>
      </c>
      <c r="I2001" s="69" t="str">
        <f>IFERROR(INDEX(DM_NGHIEP_VU!D:D,MATCH(J2001&amp;K2001,DM_NGHIEP_VU!G:G,0)),"")</f>
        <v>Xuất kho - xuất bán ghi nhận doanh thu</v>
      </c>
      <c r="J2001" s="29" t="s">
        <v>4492</v>
      </c>
      <c r="K2001" s="29" t="s">
        <v>4977</v>
      </c>
      <c r="L2001" s="26">
        <v>6</v>
      </c>
      <c r="M2001" s="26" t="s">
        <v>4547</v>
      </c>
      <c r="N2001" s="26">
        <v>260100</v>
      </c>
      <c r="O2001" s="7">
        <f t="shared" si="93"/>
        <v>1560600</v>
      </c>
      <c r="P2001" s="52">
        <v>0.1</v>
      </c>
      <c r="Q2001" s="7">
        <f t="shared" si="94"/>
        <v>156060</v>
      </c>
      <c r="R2001" s="7">
        <f t="shared" si="95"/>
        <v>1716660</v>
      </c>
      <c r="S2001" s="23" t="s">
        <v>5906</v>
      </c>
      <c r="T2001" s="23"/>
      <c r="U2001" s="23"/>
      <c r="V2001" s="23"/>
      <c r="W2001" s="74"/>
    </row>
    <row r="2002" spans="1:23" x14ac:dyDescent="0.25">
      <c r="A2002" s="81">
        <v>45352</v>
      </c>
      <c r="B2002" s="6" t="s">
        <v>2710</v>
      </c>
      <c r="C2002" s="100" t="s">
        <v>5758</v>
      </c>
      <c r="D2002" s="21" t="s">
        <v>4555</v>
      </c>
      <c r="E2002" s="23" t="s">
        <v>76</v>
      </c>
      <c r="F2002" s="27" t="str">
        <f>IF(E2002="","",INDEX(DM_HANG_HOA!B:B,MATCH(E2002,DM_HANG_HOA!A:A,0)))</f>
        <v>LBFCO 100A - 27KV-150KV BIL - Polymer (không bass)</v>
      </c>
      <c r="G2002" s="26" t="s">
        <v>5249</v>
      </c>
      <c r="H2002" s="27" t="str">
        <f>IF(G2002="","",INDEX(DM_DOI_TUONG!C:C,MATCH(G2002,DM_DOI_TUONG!B:B,0)))</f>
        <v>Công Ty CP Điện Và Chiếu Sáng Phước Mỹ</v>
      </c>
      <c r="I2002" s="69" t="str">
        <f>IFERROR(INDEX(DM_NGHIEP_VU!D:D,MATCH(J2002&amp;K2002,DM_NGHIEP_VU!G:G,0)),"")</f>
        <v>Xuất kho - xuất bán ghi nhận doanh thu</v>
      </c>
      <c r="J2002" s="29" t="s">
        <v>4492</v>
      </c>
      <c r="K2002" s="29" t="s">
        <v>4977</v>
      </c>
      <c r="L2002" s="26">
        <v>3</v>
      </c>
      <c r="M2002" s="26" t="s">
        <v>4547</v>
      </c>
      <c r="N2002" s="26">
        <v>1813700</v>
      </c>
      <c r="O2002" s="7">
        <f t="shared" si="93"/>
        <v>5441100</v>
      </c>
      <c r="P2002" s="52">
        <v>0.08</v>
      </c>
      <c r="Q2002" s="7">
        <f t="shared" si="94"/>
        <v>435288</v>
      </c>
      <c r="R2002" s="7">
        <f t="shared" si="95"/>
        <v>5876388</v>
      </c>
      <c r="S2002" s="23" t="s">
        <v>5907</v>
      </c>
      <c r="T2002" s="23"/>
      <c r="U2002" s="23"/>
      <c r="V2002" s="23"/>
      <c r="W2002" s="74"/>
    </row>
    <row r="2003" spans="1:23" x14ac:dyDescent="0.25">
      <c r="A2003" s="81">
        <v>45352</v>
      </c>
      <c r="B2003" s="6" t="s">
        <v>2710</v>
      </c>
      <c r="C2003" s="100" t="s">
        <v>5758</v>
      </c>
      <c r="D2003" s="21" t="s">
        <v>4555</v>
      </c>
      <c r="E2003" s="23" t="s">
        <v>78</v>
      </c>
      <c r="F2003" s="27" t="str">
        <f>IF(E2003="","",INDEX(DM_HANG_HOA!B:B,MATCH(E2003,DM_HANG_HOA!A:A,0)))</f>
        <v>Bass FCO</v>
      </c>
      <c r="G2003" s="26" t="s">
        <v>5249</v>
      </c>
      <c r="H2003" s="27" t="str">
        <f>IF(G2003="","",INDEX(DM_DOI_TUONG!C:C,MATCH(G2003,DM_DOI_TUONG!B:B,0)))</f>
        <v>Công Ty CP Điện Và Chiếu Sáng Phước Mỹ</v>
      </c>
      <c r="I2003" s="69" t="str">
        <f>IFERROR(INDEX(DM_NGHIEP_VU!D:D,MATCH(J2003&amp;K2003,DM_NGHIEP_VU!G:G,0)),"")</f>
        <v>Xuất kho - xuất bán ghi nhận doanh thu</v>
      </c>
      <c r="J2003" s="29" t="s">
        <v>4492</v>
      </c>
      <c r="K2003" s="29" t="s">
        <v>4977</v>
      </c>
      <c r="L2003" s="26">
        <v>3</v>
      </c>
      <c r="M2003" s="26" t="s">
        <v>4547</v>
      </c>
      <c r="N2003" s="26">
        <v>73500</v>
      </c>
      <c r="O2003" s="7">
        <f t="shared" si="93"/>
        <v>220500</v>
      </c>
      <c r="P2003" s="52">
        <v>0.08</v>
      </c>
      <c r="Q2003" s="7">
        <f t="shared" si="94"/>
        <v>17640</v>
      </c>
      <c r="R2003" s="7">
        <f t="shared" si="95"/>
        <v>238140</v>
      </c>
      <c r="S2003" s="23" t="s">
        <v>5907</v>
      </c>
      <c r="T2003" s="23"/>
      <c r="U2003" s="23"/>
      <c r="V2003" s="23"/>
      <c r="W2003" s="74"/>
    </row>
    <row r="2004" spans="1:23" x14ac:dyDescent="0.25">
      <c r="A2004" s="81">
        <v>45352</v>
      </c>
      <c r="B2004" s="6" t="s">
        <v>2710</v>
      </c>
      <c r="C2004" s="100" t="s">
        <v>5758</v>
      </c>
      <c r="D2004" s="21" t="s">
        <v>4555</v>
      </c>
      <c r="E2004" s="23" t="s">
        <v>551</v>
      </c>
      <c r="F2004" s="27" t="str">
        <f>IF(E2004="","",INDEX(DM_HANG_HOA!B:B,MATCH(E2004,DM_HANG_HOA!A:A,0)))</f>
        <v>Nối bọc  IPC 16-95, Vỏ cách điện dầy 1-3mm,  4 - 16 / 16 - 95, 1 boulon M8 nhựa</v>
      </c>
      <c r="G2004" s="26" t="s">
        <v>5249</v>
      </c>
      <c r="H2004" s="27" t="str">
        <f>IF(G2004="","",INDEX(DM_DOI_TUONG!C:C,MATCH(G2004,DM_DOI_TUONG!B:B,0)))</f>
        <v>Công Ty CP Điện Và Chiếu Sáng Phước Mỹ</v>
      </c>
      <c r="I2004" s="69" t="str">
        <f>IFERROR(INDEX(DM_NGHIEP_VU!D:D,MATCH(J2004&amp;K2004,DM_NGHIEP_VU!G:G,0)),"")</f>
        <v>Xuất kho - xuất bán ghi nhận doanh thu</v>
      </c>
      <c r="J2004" s="29" t="s">
        <v>4492</v>
      </c>
      <c r="K2004" s="29" t="s">
        <v>4977</v>
      </c>
      <c r="L2004" s="26">
        <v>122</v>
      </c>
      <c r="M2004" s="26" t="s">
        <v>4547</v>
      </c>
      <c r="N2004" s="26">
        <v>28400</v>
      </c>
      <c r="O2004" s="7">
        <f t="shared" si="93"/>
        <v>3464800</v>
      </c>
      <c r="P2004" s="52">
        <v>0.08</v>
      </c>
      <c r="Q2004" s="7">
        <f t="shared" si="94"/>
        <v>277184</v>
      </c>
      <c r="R2004" s="7">
        <f t="shared" si="95"/>
        <v>3741984</v>
      </c>
      <c r="S2004" s="23" t="s">
        <v>5907</v>
      </c>
      <c r="T2004" s="23"/>
      <c r="U2004" s="23"/>
      <c r="V2004" s="23"/>
      <c r="W2004" s="74"/>
    </row>
    <row r="2005" spans="1:23" x14ac:dyDescent="0.25">
      <c r="A2005" s="81">
        <v>45352</v>
      </c>
      <c r="B2005" s="6" t="s">
        <v>2710</v>
      </c>
      <c r="C2005" s="100" t="s">
        <v>5758</v>
      </c>
      <c r="D2005" s="21" t="s">
        <v>4555</v>
      </c>
      <c r="E2005" s="23" t="s">
        <v>554</v>
      </c>
      <c r="F2005" s="27" t="str">
        <f>IF(E2005="","",INDEX(DM_HANG_HOA!B:B,MATCH(E2005,DM_HANG_HOA!A:A,0)))</f>
        <v>Nối bọc  IPC 95-95, Vỏ cách điện dầy 1-3mm,  25 - 95 / 25 - 95, 2 boulon M8 nhựa</v>
      </c>
      <c r="G2005" s="26" t="s">
        <v>5249</v>
      </c>
      <c r="H2005" s="27" t="str">
        <f>IF(G2005="","",INDEX(DM_DOI_TUONG!C:C,MATCH(G2005,DM_DOI_TUONG!B:B,0)))</f>
        <v>Công Ty CP Điện Và Chiếu Sáng Phước Mỹ</v>
      </c>
      <c r="I2005" s="69" t="str">
        <f>IFERROR(INDEX(DM_NGHIEP_VU!D:D,MATCH(J2005&amp;K2005,DM_NGHIEP_VU!G:G,0)),"")</f>
        <v>Xuất kho - xuất bán ghi nhận doanh thu</v>
      </c>
      <c r="J2005" s="29" t="s">
        <v>4492</v>
      </c>
      <c r="K2005" s="29" t="s">
        <v>4977</v>
      </c>
      <c r="L2005" s="26">
        <v>90</v>
      </c>
      <c r="M2005" s="26" t="s">
        <v>4547</v>
      </c>
      <c r="N2005" s="26">
        <v>61300</v>
      </c>
      <c r="O2005" s="7">
        <f t="shared" si="93"/>
        <v>5517000</v>
      </c>
      <c r="P2005" s="52">
        <v>0.08</v>
      </c>
      <c r="Q2005" s="7">
        <f t="shared" si="94"/>
        <v>441360</v>
      </c>
      <c r="R2005" s="7">
        <f t="shared" si="95"/>
        <v>5958360</v>
      </c>
      <c r="S2005" s="23" t="s">
        <v>5907</v>
      </c>
      <c r="T2005" s="23"/>
      <c r="U2005" s="23"/>
      <c r="V2005" s="23"/>
      <c r="W2005" s="74"/>
    </row>
    <row r="2006" spans="1:23" x14ac:dyDescent="0.25">
      <c r="A2006" s="81">
        <v>45352</v>
      </c>
      <c r="B2006" s="6" t="s">
        <v>2710</v>
      </c>
      <c r="C2006" s="100" t="s">
        <v>5759</v>
      </c>
      <c r="D2006" s="21" t="s">
        <v>4555</v>
      </c>
      <c r="E2006" s="23" t="s">
        <v>554</v>
      </c>
      <c r="F2006" s="27" t="str">
        <f>IF(E2006="","",INDEX(DM_HANG_HOA!B:B,MATCH(E2006,DM_HANG_HOA!A:A,0)))</f>
        <v>Nối bọc  IPC 95-95, Vỏ cách điện dầy 1-3mm,  25 - 95 / 25 - 95, 2 boulon M8 nhựa</v>
      </c>
      <c r="G2006" s="26" t="s">
        <v>5280</v>
      </c>
      <c r="H2006" s="27" t="str">
        <f>IF(G2006="","",INDEX(DM_DOI_TUONG!C:C,MATCH(G2006,DM_DOI_TUONG!B:B,0)))</f>
        <v>Công Ty TNHH TM Dv Thiết Bị Điện Thiên Khánh</v>
      </c>
      <c r="I2006" s="69" t="str">
        <f>IFERROR(INDEX(DM_NGHIEP_VU!D:D,MATCH(J2006&amp;K2006,DM_NGHIEP_VU!G:G,0)),"")</f>
        <v>Xuất kho - xuất bán ghi nhận doanh thu</v>
      </c>
      <c r="J2006" s="29" t="s">
        <v>4492</v>
      </c>
      <c r="K2006" s="29" t="s">
        <v>4977</v>
      </c>
      <c r="L2006" s="26">
        <v>120</v>
      </c>
      <c r="M2006" s="26" t="s">
        <v>4547</v>
      </c>
      <c r="N2006" s="26">
        <v>64500</v>
      </c>
      <c r="O2006" s="7">
        <f t="shared" si="93"/>
        <v>7740000</v>
      </c>
      <c r="P2006" s="52">
        <v>0.08</v>
      </c>
      <c r="Q2006" s="7">
        <f t="shared" si="94"/>
        <v>619200</v>
      </c>
      <c r="R2006" s="7">
        <f t="shared" si="95"/>
        <v>8359200</v>
      </c>
      <c r="S2006" s="23" t="s">
        <v>5908</v>
      </c>
      <c r="T2006" s="23"/>
      <c r="U2006" s="23"/>
      <c r="V2006" s="23"/>
      <c r="W2006" s="74"/>
    </row>
    <row r="2007" spans="1:23" x14ac:dyDescent="0.25">
      <c r="A2007" s="81">
        <v>45352</v>
      </c>
      <c r="B2007" s="6" t="s">
        <v>2710</v>
      </c>
      <c r="C2007" s="100" t="s">
        <v>5760</v>
      </c>
      <c r="D2007" s="21" t="s">
        <v>4555</v>
      </c>
      <c r="E2007" s="23" t="s">
        <v>894</v>
      </c>
      <c r="F2007" s="27" t="str">
        <f>IF(E2007="","",INDEX(DM_HANG_HOA!B:B,MATCH(E2007,DM_HANG_HOA!A:A,0)))</f>
        <v>Khóa đai A200</v>
      </c>
      <c r="G2007" s="26" t="s">
        <v>5280</v>
      </c>
      <c r="H2007" s="27" t="str">
        <f>IF(G2007="","",INDEX(DM_DOI_TUONG!C:C,MATCH(G2007,DM_DOI_TUONG!B:B,0)))</f>
        <v>Công Ty TNHH TM Dv Thiết Bị Điện Thiên Khánh</v>
      </c>
      <c r="I2007" s="69" t="str">
        <f>IFERROR(INDEX(DM_NGHIEP_VU!D:D,MATCH(J2007&amp;K2007,DM_NGHIEP_VU!G:G,0)),"")</f>
        <v>Xuất kho - xuất bán ghi nhận doanh thu</v>
      </c>
      <c r="J2007" s="29" t="s">
        <v>4492</v>
      </c>
      <c r="K2007" s="29" t="s">
        <v>4977</v>
      </c>
      <c r="L2007" s="26">
        <v>1000</v>
      </c>
      <c r="M2007" s="26" t="s">
        <v>4547</v>
      </c>
      <c r="N2007" s="26">
        <v>1500</v>
      </c>
      <c r="O2007" s="7">
        <f t="shared" si="93"/>
        <v>1500000</v>
      </c>
      <c r="P2007" s="52">
        <v>0.1</v>
      </c>
      <c r="Q2007" s="7">
        <f t="shared" si="94"/>
        <v>150000</v>
      </c>
      <c r="R2007" s="7">
        <f t="shared" si="95"/>
        <v>1650000</v>
      </c>
      <c r="S2007" s="23" t="s">
        <v>5909</v>
      </c>
      <c r="T2007" s="23"/>
      <c r="U2007" s="23"/>
      <c r="V2007" s="23"/>
      <c r="W2007" s="74"/>
    </row>
    <row r="2008" spans="1:23" x14ac:dyDescent="0.25">
      <c r="A2008" s="81">
        <v>45352</v>
      </c>
      <c r="B2008" s="6" t="s">
        <v>2710</v>
      </c>
      <c r="C2008" s="100" t="s">
        <v>5761</v>
      </c>
      <c r="D2008" s="21" t="s">
        <v>4555</v>
      </c>
      <c r="E2008" s="23" t="s">
        <v>96</v>
      </c>
      <c r="F2008" s="27" t="str">
        <f>IF(E2008="","",INDEX(DM_HANG_HOA!B:B,MATCH(E2008,DM_HANG_HOA!A:A,0)))</f>
        <v>LA 18KV - MCOV  15.3 - 10KA</v>
      </c>
      <c r="G2008" s="26" t="s">
        <v>5248</v>
      </c>
      <c r="H2008" s="27" t="str">
        <f>IF(G2008="","",INDEX(DM_DOI_TUONG!C:C,MATCH(G2008,DM_DOI_TUONG!B:B,0)))</f>
        <v>Công Ty TNHH Tư Vấn SX TM Xây Lắp Điện Song An</v>
      </c>
      <c r="I2008" s="69" t="str">
        <f>IFERROR(INDEX(DM_NGHIEP_VU!D:D,MATCH(J2008&amp;K2008,DM_NGHIEP_VU!G:G,0)),"")</f>
        <v>Xuất kho - xuất bán ghi nhận doanh thu</v>
      </c>
      <c r="J2008" s="29" t="s">
        <v>4492</v>
      </c>
      <c r="K2008" s="29" t="s">
        <v>4977</v>
      </c>
      <c r="L2008" s="26">
        <v>3</v>
      </c>
      <c r="M2008" s="26" t="s">
        <v>4547</v>
      </c>
      <c r="N2008" s="26">
        <v>1073300</v>
      </c>
      <c r="O2008" s="7">
        <f t="shared" si="93"/>
        <v>3219900</v>
      </c>
      <c r="P2008" s="52">
        <v>0.08</v>
      </c>
      <c r="Q2008" s="7">
        <f t="shared" si="94"/>
        <v>257592</v>
      </c>
      <c r="R2008" s="7">
        <f t="shared" si="95"/>
        <v>3477492</v>
      </c>
      <c r="S2008" s="23" t="s">
        <v>5910</v>
      </c>
      <c r="T2008" s="23"/>
      <c r="U2008" s="23"/>
      <c r="V2008" s="23"/>
      <c r="W2008" s="74"/>
    </row>
    <row r="2009" spans="1:23" x14ac:dyDescent="0.25">
      <c r="A2009" s="81">
        <v>45352</v>
      </c>
      <c r="B2009" s="6" t="s">
        <v>2710</v>
      </c>
      <c r="C2009" s="100" t="s">
        <v>5762</v>
      </c>
      <c r="D2009" s="21" t="s">
        <v>4555</v>
      </c>
      <c r="E2009" s="23" t="s">
        <v>3278</v>
      </c>
      <c r="F2009" s="27" t="str">
        <f>IF(E2009="","",INDEX(DM_HANG_HOA!B:B,MATCH(E2009,DM_HANG_HOA!A:A,0)))</f>
        <v>Kẹp ngừng ABC 4 x (50-95)mm2 dài 410 mm, thanh thép dày 4mm, không khoan lỗ ovan, lắp boulon 14 x 50</v>
      </c>
      <c r="G2009" s="26" t="s">
        <v>5245</v>
      </c>
      <c r="H2009" s="27" t="str">
        <f>IF(G2009="","",INDEX(DM_DOI_TUONG!C:C,MATCH(G2009,DM_DOI_TUONG!B:B,0)))</f>
        <v>Công Ty TNHH Sản Xuất Thương Mại  Điện Sài Gòn TTL</v>
      </c>
      <c r="I2009" s="69" t="str">
        <f>IFERROR(INDEX(DM_NGHIEP_VU!D:D,MATCH(J2009&amp;K2009,DM_NGHIEP_VU!G:G,0)),"")</f>
        <v>Xuất kho - xuất bán ghi nhận doanh thu</v>
      </c>
      <c r="J2009" s="29" t="s">
        <v>4492</v>
      </c>
      <c r="K2009" s="29" t="s">
        <v>4977</v>
      </c>
      <c r="L2009" s="26">
        <v>17</v>
      </c>
      <c r="M2009" s="26" t="s">
        <v>4547</v>
      </c>
      <c r="N2009" s="26">
        <v>77800</v>
      </c>
      <c r="O2009" s="7">
        <f t="shared" si="93"/>
        <v>1322600</v>
      </c>
      <c r="P2009" s="52">
        <v>0.1</v>
      </c>
      <c r="Q2009" s="7">
        <f t="shared" si="94"/>
        <v>132260</v>
      </c>
      <c r="R2009" s="7">
        <f t="shared" si="95"/>
        <v>1454860</v>
      </c>
      <c r="S2009" s="23" t="s">
        <v>5911</v>
      </c>
      <c r="T2009" s="23"/>
      <c r="U2009" s="23"/>
      <c r="V2009" s="23"/>
      <c r="W2009" s="74"/>
    </row>
    <row r="2010" spans="1:23" x14ac:dyDescent="0.25">
      <c r="A2010" s="81">
        <v>45352</v>
      </c>
      <c r="B2010" s="6" t="s">
        <v>2710</v>
      </c>
      <c r="C2010" s="100" t="s">
        <v>5762</v>
      </c>
      <c r="D2010" s="21" t="s">
        <v>4555</v>
      </c>
      <c r="E2010" s="23" t="s">
        <v>1616</v>
      </c>
      <c r="F2010" s="27" t="str">
        <f>IF(E2010="","",INDEX(DM_HANG_HOA!B:B,MATCH(E2010,DM_HANG_HOA!A:A,0)))</f>
        <v>Ống nối ON-ACSR 50mm2 (ống nhôm dài 390mm, ống sắt dài 120mm)</v>
      </c>
      <c r="G2010" s="26" t="s">
        <v>5245</v>
      </c>
      <c r="H2010" s="27" t="str">
        <f>IF(G2010="","",INDEX(DM_DOI_TUONG!C:C,MATCH(G2010,DM_DOI_TUONG!B:B,0)))</f>
        <v>Công Ty TNHH Sản Xuất Thương Mại  Điện Sài Gòn TTL</v>
      </c>
      <c r="I2010" s="69" t="str">
        <f>IFERROR(INDEX(DM_NGHIEP_VU!D:D,MATCH(J2010&amp;K2010,DM_NGHIEP_VU!G:G,0)),"")</f>
        <v>Xuất kho - xuất bán ghi nhận doanh thu</v>
      </c>
      <c r="J2010" s="29" t="s">
        <v>4492</v>
      </c>
      <c r="K2010" s="29" t="s">
        <v>4977</v>
      </c>
      <c r="L2010" s="26">
        <v>12</v>
      </c>
      <c r="M2010" s="26" t="s">
        <v>4547</v>
      </c>
      <c r="N2010" s="26">
        <v>61500</v>
      </c>
      <c r="O2010" s="7">
        <f t="shared" si="93"/>
        <v>738000</v>
      </c>
      <c r="P2010" s="52">
        <v>0.1</v>
      </c>
      <c r="Q2010" s="7">
        <f t="shared" si="94"/>
        <v>73800</v>
      </c>
      <c r="R2010" s="7">
        <f t="shared" si="95"/>
        <v>811800</v>
      </c>
      <c r="S2010" s="23" t="s">
        <v>5911</v>
      </c>
      <c r="T2010" s="23"/>
      <c r="U2010" s="23"/>
      <c r="V2010" s="23"/>
      <c r="W2010" s="74"/>
    </row>
    <row r="2011" spans="1:23" x14ac:dyDescent="0.25">
      <c r="A2011" s="81">
        <v>45352</v>
      </c>
      <c r="B2011" s="6" t="s">
        <v>2710</v>
      </c>
      <c r="C2011" s="100" t="s">
        <v>5762</v>
      </c>
      <c r="D2011" s="21" t="s">
        <v>4555</v>
      </c>
      <c r="E2011" s="23" t="s">
        <v>1618</v>
      </c>
      <c r="F2011" s="27" t="str">
        <f>IF(E2011="","",INDEX(DM_HANG_HOA!B:B,MATCH(E2011,DM_HANG_HOA!A:A,0)))</f>
        <v>Ống nối ON-ACSR 70mm2 (ống nhôm dài 450mm, ống sắt dài 130mm)</v>
      </c>
      <c r="G2011" s="26" t="s">
        <v>5245</v>
      </c>
      <c r="H2011" s="27" t="str">
        <f>IF(G2011="","",INDEX(DM_DOI_TUONG!C:C,MATCH(G2011,DM_DOI_TUONG!B:B,0)))</f>
        <v>Công Ty TNHH Sản Xuất Thương Mại  Điện Sài Gòn TTL</v>
      </c>
      <c r="I2011" s="69" t="str">
        <f>IFERROR(INDEX(DM_NGHIEP_VU!D:D,MATCH(J2011&amp;K2011,DM_NGHIEP_VU!G:G,0)),"")</f>
        <v>Xuất kho - xuất bán ghi nhận doanh thu</v>
      </c>
      <c r="J2011" s="29" t="s">
        <v>4492</v>
      </c>
      <c r="K2011" s="29" t="s">
        <v>4977</v>
      </c>
      <c r="L2011" s="26">
        <v>6</v>
      </c>
      <c r="M2011" s="26" t="s">
        <v>4547</v>
      </c>
      <c r="N2011" s="26">
        <v>65800</v>
      </c>
      <c r="O2011" s="7">
        <f t="shared" si="93"/>
        <v>394800</v>
      </c>
      <c r="P2011" s="52">
        <v>0.1</v>
      </c>
      <c r="Q2011" s="7">
        <f t="shared" si="94"/>
        <v>39480</v>
      </c>
      <c r="R2011" s="7">
        <f t="shared" si="95"/>
        <v>434280</v>
      </c>
      <c r="S2011" s="23" t="s">
        <v>5911</v>
      </c>
      <c r="T2011" s="23"/>
      <c r="U2011" s="23"/>
      <c r="V2011" s="23"/>
      <c r="W2011" s="74"/>
    </row>
    <row r="2012" spans="1:23" x14ac:dyDescent="0.25">
      <c r="A2012" s="81">
        <v>45352</v>
      </c>
      <c r="B2012" s="6" t="s">
        <v>2710</v>
      </c>
      <c r="C2012" s="100" t="s">
        <v>5762</v>
      </c>
      <c r="D2012" s="21" t="s">
        <v>4555</v>
      </c>
      <c r="E2012" s="23" t="s">
        <v>1622</v>
      </c>
      <c r="F2012" s="27" t="str">
        <f>IF(E2012="","",INDEX(DM_HANG_HOA!B:B,MATCH(E2012,DM_HANG_HOA!A:A,0)))</f>
        <v>Ống nối ON-ACSR 120mm2 (ống nhôm dài 520mm, ống sắt dài 150mm)</v>
      </c>
      <c r="G2012" s="26" t="s">
        <v>5245</v>
      </c>
      <c r="H2012" s="27" t="str">
        <f>IF(G2012="","",INDEX(DM_DOI_TUONG!C:C,MATCH(G2012,DM_DOI_TUONG!B:B,0)))</f>
        <v>Công Ty TNHH Sản Xuất Thương Mại  Điện Sài Gòn TTL</v>
      </c>
      <c r="I2012" s="69" t="str">
        <f>IFERROR(INDEX(DM_NGHIEP_VU!D:D,MATCH(J2012&amp;K2012,DM_NGHIEP_VU!G:G,0)),"")</f>
        <v>Xuất kho - xuất bán ghi nhận doanh thu</v>
      </c>
      <c r="J2012" s="29" t="s">
        <v>4492</v>
      </c>
      <c r="K2012" s="29" t="s">
        <v>4977</v>
      </c>
      <c r="L2012" s="26">
        <v>6</v>
      </c>
      <c r="M2012" s="26" t="s">
        <v>4547</v>
      </c>
      <c r="N2012" s="26">
        <v>103200</v>
      </c>
      <c r="O2012" s="7">
        <f t="shared" si="93"/>
        <v>619200</v>
      </c>
      <c r="P2012" s="52">
        <v>0.1</v>
      </c>
      <c r="Q2012" s="7">
        <f t="shared" si="94"/>
        <v>61920</v>
      </c>
      <c r="R2012" s="7">
        <f t="shared" si="95"/>
        <v>681120</v>
      </c>
      <c r="S2012" s="23" t="s">
        <v>5911</v>
      </c>
      <c r="T2012" s="23"/>
      <c r="U2012" s="23"/>
      <c r="V2012" s="23"/>
      <c r="W2012" s="74"/>
    </row>
    <row r="2013" spans="1:23" x14ac:dyDescent="0.25">
      <c r="A2013" s="81">
        <v>45352</v>
      </c>
      <c r="B2013" s="6" t="s">
        <v>2710</v>
      </c>
      <c r="C2013" s="100" t="s">
        <v>5762</v>
      </c>
      <c r="D2013" s="21" t="s">
        <v>4555</v>
      </c>
      <c r="E2013" s="23" t="s">
        <v>904</v>
      </c>
      <c r="F2013" s="27" t="str">
        <f>IF(E2013="","",INDEX(DM_HANG_HOA!B:B,MATCH(E2013,DM_HANG_HOA!A:A,0)))</f>
        <v>Dây đai inox 20 x 0.4mm, 50 mét</v>
      </c>
      <c r="G2013" s="26" t="s">
        <v>5245</v>
      </c>
      <c r="H2013" s="27" t="str">
        <f>IF(G2013="","",INDEX(DM_DOI_TUONG!C:C,MATCH(G2013,DM_DOI_TUONG!B:B,0)))</f>
        <v>Công Ty TNHH Sản Xuất Thương Mại  Điện Sài Gòn TTL</v>
      </c>
      <c r="I2013" s="69" t="str">
        <f>IFERROR(INDEX(DM_NGHIEP_VU!D:D,MATCH(J2013&amp;K2013,DM_NGHIEP_VU!G:G,0)),"")</f>
        <v>Xuất kho - xuất bán ghi nhận doanh thu</v>
      </c>
      <c r="J2013" s="29" t="s">
        <v>4492</v>
      </c>
      <c r="K2013" s="29" t="s">
        <v>4977</v>
      </c>
      <c r="L2013" s="26">
        <v>3</v>
      </c>
      <c r="M2013" s="26" t="s">
        <v>4547</v>
      </c>
      <c r="N2013" s="26">
        <v>298100</v>
      </c>
      <c r="O2013" s="7">
        <f t="shared" si="93"/>
        <v>894300</v>
      </c>
      <c r="P2013" s="52">
        <v>0.1</v>
      </c>
      <c r="Q2013" s="7">
        <f t="shared" si="94"/>
        <v>89430</v>
      </c>
      <c r="R2013" s="7">
        <f t="shared" si="95"/>
        <v>983730</v>
      </c>
      <c r="S2013" s="23" t="s">
        <v>5911</v>
      </c>
      <c r="T2013" s="23"/>
      <c r="U2013" s="23"/>
      <c r="V2013" s="23"/>
      <c r="W2013" s="74"/>
    </row>
    <row r="2014" spans="1:23" x14ac:dyDescent="0.25">
      <c r="A2014" s="81">
        <v>45352</v>
      </c>
      <c r="B2014" s="6" t="s">
        <v>2710</v>
      </c>
      <c r="C2014" s="100" t="s">
        <v>5762</v>
      </c>
      <c r="D2014" s="21" t="s">
        <v>4555</v>
      </c>
      <c r="E2014" s="23" t="s">
        <v>1215</v>
      </c>
      <c r="F2014" s="27" t="str">
        <f>IF(E2014="","",INDEX(DM_HANG_HOA!B:B,MATCH(E2014,DM_HANG_HOA!A:A,0)))</f>
        <v>Nối ép đồng nhôm WR-279</v>
      </c>
      <c r="G2014" s="26" t="s">
        <v>5245</v>
      </c>
      <c r="H2014" s="27" t="str">
        <f>IF(G2014="","",INDEX(DM_DOI_TUONG!C:C,MATCH(G2014,DM_DOI_TUONG!B:B,0)))</f>
        <v>Công Ty TNHH Sản Xuất Thương Mại  Điện Sài Gòn TTL</v>
      </c>
      <c r="I2014" s="69" t="str">
        <f>IFERROR(INDEX(DM_NGHIEP_VU!D:D,MATCH(J2014&amp;K2014,DM_NGHIEP_VU!G:G,0)),"")</f>
        <v>Xuất kho - xuất bán ghi nhận doanh thu</v>
      </c>
      <c r="J2014" s="29" t="s">
        <v>4492</v>
      </c>
      <c r="K2014" s="29" t="s">
        <v>4977</v>
      </c>
      <c r="L2014" s="26">
        <v>25</v>
      </c>
      <c r="M2014" s="26" t="s">
        <v>4547</v>
      </c>
      <c r="N2014" s="26">
        <v>13500</v>
      </c>
      <c r="O2014" s="7">
        <f t="shared" si="93"/>
        <v>337500</v>
      </c>
      <c r="P2014" s="52">
        <v>0.1</v>
      </c>
      <c r="Q2014" s="7">
        <f t="shared" si="94"/>
        <v>33750</v>
      </c>
      <c r="R2014" s="7">
        <f t="shared" si="95"/>
        <v>371250</v>
      </c>
      <c r="S2014" s="23" t="s">
        <v>5911</v>
      </c>
      <c r="T2014" s="23"/>
      <c r="U2014" s="23"/>
      <c r="V2014" s="23"/>
      <c r="W2014" s="74"/>
    </row>
    <row r="2015" spans="1:23" x14ac:dyDescent="0.25">
      <c r="A2015" s="81">
        <v>45353</v>
      </c>
      <c r="B2015" s="6" t="s">
        <v>2710</v>
      </c>
      <c r="C2015" s="100" t="s">
        <v>5763</v>
      </c>
      <c r="D2015" s="21" t="s">
        <v>4555</v>
      </c>
      <c r="E2015" s="23" t="s">
        <v>199</v>
      </c>
      <c r="F2015" s="27" t="str">
        <f>IF(E2015="","",INDEX(DM_HANG_HOA!B:B,MATCH(E2015,DM_HANG_HOA!A:A,0)))</f>
        <v>Pin post/Line post 24Kv- 680, Polymer có kẹp (không ty)</v>
      </c>
      <c r="G2015" s="26" t="s">
        <v>5245</v>
      </c>
      <c r="H2015" s="27" t="str">
        <f>IF(G2015="","",INDEX(DM_DOI_TUONG!C:C,MATCH(G2015,DM_DOI_TUONG!B:B,0)))</f>
        <v>Công Ty TNHH Sản Xuất Thương Mại  Điện Sài Gòn TTL</v>
      </c>
      <c r="I2015" s="69" t="str">
        <f>IFERROR(INDEX(DM_NGHIEP_VU!D:D,MATCH(J2015&amp;K2015,DM_NGHIEP_VU!G:G,0)),"")</f>
        <v>Xuất kho - xuất bán ghi nhận doanh thu</v>
      </c>
      <c r="J2015" s="29" t="s">
        <v>4492</v>
      </c>
      <c r="K2015" s="29" t="s">
        <v>4977</v>
      </c>
      <c r="L2015" s="26">
        <v>156</v>
      </c>
      <c r="M2015" s="26" t="s">
        <v>4547</v>
      </c>
      <c r="N2015" s="26">
        <v>270000</v>
      </c>
      <c r="O2015" s="7">
        <f t="shared" si="93"/>
        <v>42120000</v>
      </c>
      <c r="P2015" s="52">
        <v>0.08</v>
      </c>
      <c r="Q2015" s="7">
        <f t="shared" si="94"/>
        <v>3369600</v>
      </c>
      <c r="R2015" s="7">
        <f t="shared" si="95"/>
        <v>45489600</v>
      </c>
      <c r="S2015" s="23" t="s">
        <v>5912</v>
      </c>
      <c r="T2015" s="23"/>
      <c r="U2015" s="23"/>
      <c r="V2015" s="23"/>
      <c r="W2015" s="74"/>
    </row>
    <row r="2016" spans="1:23" x14ac:dyDescent="0.25">
      <c r="A2016" s="81">
        <v>45353</v>
      </c>
      <c r="B2016" s="6" t="s">
        <v>2710</v>
      </c>
      <c r="C2016" s="100" t="s">
        <v>5763</v>
      </c>
      <c r="D2016" s="21" t="s">
        <v>4555</v>
      </c>
      <c r="E2016" s="23" t="s">
        <v>203</v>
      </c>
      <c r="F2016" s="27" t="str">
        <f>IF(E2016="","",INDEX(DM_HANG_HOA!B:B,MATCH(E2016,DM_HANG_HOA!A:A,0)))</f>
        <v>Ty Pin post/Line post 24Kv- 35Kv, M20 dài 180mm</v>
      </c>
      <c r="G2016" s="26" t="s">
        <v>5245</v>
      </c>
      <c r="H2016" s="27" t="str">
        <f>IF(G2016="","",INDEX(DM_DOI_TUONG!C:C,MATCH(G2016,DM_DOI_TUONG!B:B,0)))</f>
        <v>Công Ty TNHH Sản Xuất Thương Mại  Điện Sài Gòn TTL</v>
      </c>
      <c r="I2016" s="69" t="str">
        <f>IFERROR(INDEX(DM_NGHIEP_VU!D:D,MATCH(J2016&amp;K2016,DM_NGHIEP_VU!G:G,0)),"")</f>
        <v>Xuất kho - xuất bán ghi nhận doanh thu</v>
      </c>
      <c r="J2016" s="29" t="s">
        <v>4492</v>
      </c>
      <c r="K2016" s="29" t="s">
        <v>4977</v>
      </c>
      <c r="L2016" s="26">
        <v>156</v>
      </c>
      <c r="M2016" s="26" t="s">
        <v>4547</v>
      </c>
      <c r="N2016" s="26">
        <v>48300</v>
      </c>
      <c r="O2016" s="7">
        <f t="shared" si="93"/>
        <v>7534800</v>
      </c>
      <c r="P2016" s="52">
        <v>0.08</v>
      </c>
      <c r="Q2016" s="7">
        <f t="shared" si="94"/>
        <v>602784</v>
      </c>
      <c r="R2016" s="7">
        <f t="shared" si="95"/>
        <v>8137584</v>
      </c>
      <c r="S2016" s="23" t="s">
        <v>5912</v>
      </c>
      <c r="T2016" s="23"/>
      <c r="U2016" s="23"/>
      <c r="V2016" s="23"/>
      <c r="W2016" s="74"/>
    </row>
    <row r="2017" spans="1:23" x14ac:dyDescent="0.25">
      <c r="A2017" s="81">
        <v>45353</v>
      </c>
      <c r="B2017" s="6" t="s">
        <v>2710</v>
      </c>
      <c r="C2017" s="100" t="s">
        <v>5763</v>
      </c>
      <c r="D2017" s="21" t="s">
        <v>4555</v>
      </c>
      <c r="E2017" s="23" t="s">
        <v>3502</v>
      </c>
      <c r="F2017" s="27" t="str">
        <f>IF(E2017="","",INDEX(DM_HANG_HOA!B:B,MATCH(E2017,DM_HANG_HOA!A:A,0)))</f>
        <v>Boulon inox 8 x 50 ( boulon các loại )</v>
      </c>
      <c r="G2017" s="26" t="s">
        <v>5245</v>
      </c>
      <c r="H2017" s="27" t="str">
        <f>IF(G2017="","",INDEX(DM_DOI_TUONG!C:C,MATCH(G2017,DM_DOI_TUONG!B:B,0)))</f>
        <v>Công Ty TNHH Sản Xuất Thương Mại  Điện Sài Gòn TTL</v>
      </c>
      <c r="I2017" s="69" t="str">
        <f>IFERROR(INDEX(DM_NGHIEP_VU!D:D,MATCH(J2017&amp;K2017,DM_NGHIEP_VU!G:G,0)),"")</f>
        <v>Xuất kho - xuất bán ghi nhận doanh thu</v>
      </c>
      <c r="J2017" s="29" t="s">
        <v>4492</v>
      </c>
      <c r="K2017" s="29" t="s">
        <v>4977</v>
      </c>
      <c r="L2017" s="26">
        <v>624</v>
      </c>
      <c r="M2017" s="26" t="s">
        <v>4547</v>
      </c>
      <c r="N2017" s="26">
        <v>0</v>
      </c>
      <c r="O2017" s="7">
        <f t="shared" si="93"/>
        <v>0</v>
      </c>
      <c r="P2017" s="52">
        <v>0.08</v>
      </c>
      <c r="Q2017" s="7">
        <f t="shared" si="94"/>
        <v>0</v>
      </c>
      <c r="R2017" s="7">
        <f t="shared" si="95"/>
        <v>0</v>
      </c>
      <c r="S2017" s="23" t="s">
        <v>5912</v>
      </c>
      <c r="T2017" s="23"/>
      <c r="U2017" s="23"/>
      <c r="V2017" s="23"/>
      <c r="W2017" s="74"/>
    </row>
    <row r="2018" spans="1:23" x14ac:dyDescent="0.25">
      <c r="A2018" s="81">
        <v>45353</v>
      </c>
      <c r="B2018" s="6" t="s">
        <v>2710</v>
      </c>
      <c r="C2018" s="100" t="s">
        <v>5763</v>
      </c>
      <c r="D2018" s="21" t="s">
        <v>4555</v>
      </c>
      <c r="E2018" s="23" t="s">
        <v>195</v>
      </c>
      <c r="F2018" s="27" t="str">
        <f>IF(E2018="","",INDEX(DM_HANG_HOA!B:B,MATCH(E2018,DM_HANG_HOA!A:A,0)))</f>
        <v>Pin post/Line post 24Kv- 680, Polymer (không ty)</v>
      </c>
      <c r="G2018" s="26" t="s">
        <v>5245</v>
      </c>
      <c r="H2018" s="27" t="str">
        <f>IF(G2018="","",INDEX(DM_DOI_TUONG!C:C,MATCH(G2018,DM_DOI_TUONG!B:B,0)))</f>
        <v>Công Ty TNHH Sản Xuất Thương Mại  Điện Sài Gòn TTL</v>
      </c>
      <c r="I2018" s="69" t="str">
        <f>IFERROR(INDEX(DM_NGHIEP_VU!D:D,MATCH(J2018&amp;K2018,DM_NGHIEP_VU!G:G,0)),"")</f>
        <v>Xuất kho - xuất bán ghi nhận doanh thu</v>
      </c>
      <c r="J2018" s="29" t="s">
        <v>4492</v>
      </c>
      <c r="K2018" s="29" t="s">
        <v>4977</v>
      </c>
      <c r="L2018" s="26">
        <v>18</v>
      </c>
      <c r="M2018" s="26" t="s">
        <v>4547</v>
      </c>
      <c r="N2018" s="26">
        <v>257000</v>
      </c>
      <c r="O2018" s="7">
        <f t="shared" si="93"/>
        <v>4626000</v>
      </c>
      <c r="P2018" s="52">
        <v>0.08</v>
      </c>
      <c r="Q2018" s="7">
        <f t="shared" si="94"/>
        <v>370080</v>
      </c>
      <c r="R2018" s="7">
        <f t="shared" si="95"/>
        <v>4996080</v>
      </c>
      <c r="S2018" s="23" t="s">
        <v>5912</v>
      </c>
      <c r="T2018" s="23"/>
      <c r="U2018" s="23"/>
      <c r="V2018" s="23"/>
      <c r="W2018" s="74"/>
    </row>
    <row r="2019" spans="1:23" x14ac:dyDescent="0.25">
      <c r="A2019" s="81">
        <v>45353</v>
      </c>
      <c r="B2019" s="6" t="s">
        <v>2710</v>
      </c>
      <c r="C2019" s="100" t="s">
        <v>5763</v>
      </c>
      <c r="D2019" s="21" t="s">
        <v>4555</v>
      </c>
      <c r="E2019" s="23" t="s">
        <v>203</v>
      </c>
      <c r="F2019" s="27" t="str">
        <f>IF(E2019="","",INDEX(DM_HANG_HOA!B:B,MATCH(E2019,DM_HANG_HOA!A:A,0)))</f>
        <v>Ty Pin post/Line post 24Kv- 35Kv, M20 dài 180mm</v>
      </c>
      <c r="G2019" s="26" t="s">
        <v>5245</v>
      </c>
      <c r="H2019" s="27" t="str">
        <f>IF(G2019="","",INDEX(DM_DOI_TUONG!C:C,MATCH(G2019,DM_DOI_TUONG!B:B,0)))</f>
        <v>Công Ty TNHH Sản Xuất Thương Mại  Điện Sài Gòn TTL</v>
      </c>
      <c r="I2019" s="69" t="str">
        <f>IFERROR(INDEX(DM_NGHIEP_VU!D:D,MATCH(J2019&amp;K2019,DM_NGHIEP_VU!G:G,0)),"")</f>
        <v>Xuất kho - xuất bán ghi nhận doanh thu</v>
      </c>
      <c r="J2019" s="29" t="s">
        <v>4492</v>
      </c>
      <c r="K2019" s="29" t="s">
        <v>4977</v>
      </c>
      <c r="L2019" s="26">
        <v>18</v>
      </c>
      <c r="M2019" s="26" t="s">
        <v>4547</v>
      </c>
      <c r="N2019" s="26">
        <v>48300</v>
      </c>
      <c r="O2019" s="7">
        <f t="shared" si="93"/>
        <v>869400</v>
      </c>
      <c r="P2019" s="52">
        <v>0.08</v>
      </c>
      <c r="Q2019" s="7">
        <f t="shared" si="94"/>
        <v>69552</v>
      </c>
      <c r="R2019" s="7">
        <f t="shared" si="95"/>
        <v>938952</v>
      </c>
      <c r="S2019" s="23" t="s">
        <v>5912</v>
      </c>
      <c r="T2019" s="23"/>
      <c r="U2019" s="23"/>
      <c r="V2019" s="23"/>
      <c r="W2019" s="74"/>
    </row>
    <row r="2020" spans="1:23" x14ac:dyDescent="0.25">
      <c r="A2020" s="81">
        <v>45353</v>
      </c>
      <c r="B2020" s="6" t="s">
        <v>2710</v>
      </c>
      <c r="C2020" s="100" t="s">
        <v>5763</v>
      </c>
      <c r="D2020" s="21" t="s">
        <v>4555</v>
      </c>
      <c r="E2020" s="23" t="s">
        <v>2578</v>
      </c>
      <c r="F2020" s="27" t="str">
        <f>IF(E2020="","",INDEX(DM_HANG_HOA!B:B,MATCH(E2020,DM_HANG_HOA!A:A,0)))</f>
        <v>Giáp buộc đầu sứ đơn composite PTT 1373SC-C, đường kính cáp 31 - 37.5mm (185-240mm2), bán dẫn</v>
      </c>
      <c r="G2020" s="26" t="s">
        <v>5245</v>
      </c>
      <c r="H2020" s="27" t="str">
        <f>IF(G2020="","",INDEX(DM_DOI_TUONG!C:C,MATCH(G2020,DM_DOI_TUONG!B:B,0)))</f>
        <v>Công Ty TNHH Sản Xuất Thương Mại  Điện Sài Gòn TTL</v>
      </c>
      <c r="I2020" s="69" t="str">
        <f>IFERROR(INDEX(DM_NGHIEP_VU!D:D,MATCH(J2020&amp;K2020,DM_NGHIEP_VU!G:G,0)),"")</f>
        <v>Xuất kho - xuất bán ghi nhận doanh thu</v>
      </c>
      <c r="J2020" s="29" t="s">
        <v>4492</v>
      </c>
      <c r="K2020" s="29" t="s">
        <v>4977</v>
      </c>
      <c r="L2020" s="26">
        <v>12</v>
      </c>
      <c r="M2020" s="26" t="s">
        <v>4547</v>
      </c>
      <c r="N2020" s="26">
        <v>102300</v>
      </c>
      <c r="O2020" s="7">
        <f t="shared" si="93"/>
        <v>1227600</v>
      </c>
      <c r="P2020" s="52">
        <v>0.08</v>
      </c>
      <c r="Q2020" s="7">
        <f t="shared" si="94"/>
        <v>98208</v>
      </c>
      <c r="R2020" s="7">
        <f t="shared" si="95"/>
        <v>1325808</v>
      </c>
      <c r="S2020" s="23" t="s">
        <v>5912</v>
      </c>
      <c r="T2020" s="23"/>
      <c r="U2020" s="23"/>
      <c r="V2020" s="23"/>
      <c r="W2020" s="74"/>
    </row>
    <row r="2021" spans="1:23" x14ac:dyDescent="0.25">
      <c r="A2021" s="81">
        <v>45353</v>
      </c>
      <c r="B2021" s="6" t="s">
        <v>2710</v>
      </c>
      <c r="C2021" s="100" t="s">
        <v>5763</v>
      </c>
      <c r="D2021" s="21" t="s">
        <v>4555</v>
      </c>
      <c r="E2021" s="23" t="s">
        <v>2576</v>
      </c>
      <c r="F2021" s="27" t="str">
        <f>IF(E2021="","",INDEX(DM_HANG_HOA!B:B,MATCH(E2021,DM_HANG_HOA!A:A,0)))</f>
        <v>Giáp buộc đầu sứ đơn composite PTT 1203SC-C, đường kính cáp  23.4 - 27.9mm (70-95mm2), bán dẫn</v>
      </c>
      <c r="G2021" s="26" t="s">
        <v>5245</v>
      </c>
      <c r="H2021" s="27" t="str">
        <f>IF(G2021="","",INDEX(DM_DOI_TUONG!C:C,MATCH(G2021,DM_DOI_TUONG!B:B,0)))</f>
        <v>Công Ty TNHH Sản Xuất Thương Mại  Điện Sài Gòn TTL</v>
      </c>
      <c r="I2021" s="69" t="str">
        <f>IFERROR(INDEX(DM_NGHIEP_VU!D:D,MATCH(J2021&amp;K2021,DM_NGHIEP_VU!G:G,0)),"")</f>
        <v>Xuất kho - xuất bán ghi nhận doanh thu</v>
      </c>
      <c r="J2021" s="29" t="s">
        <v>4492</v>
      </c>
      <c r="K2021" s="29" t="s">
        <v>4977</v>
      </c>
      <c r="L2021" s="26">
        <v>6</v>
      </c>
      <c r="M2021" s="26" t="s">
        <v>4547</v>
      </c>
      <c r="N2021" s="26">
        <v>93400</v>
      </c>
      <c r="O2021" s="7">
        <f t="shared" ref="O2021:O2084" si="96">+L2021*N2021</f>
        <v>560400</v>
      </c>
      <c r="P2021" s="52">
        <v>0.08</v>
      </c>
      <c r="Q2021" s="7">
        <f t="shared" ref="Q2021:Q2084" si="97">+O2021*P2021</f>
        <v>44832</v>
      </c>
      <c r="R2021" s="7">
        <f t="shared" ref="R2021:R2084" si="98">+O2021+Q2021</f>
        <v>605232</v>
      </c>
      <c r="S2021" s="23" t="s">
        <v>5912</v>
      </c>
      <c r="T2021" s="23"/>
      <c r="U2021" s="23"/>
      <c r="V2021" s="23"/>
      <c r="W2021" s="74"/>
    </row>
    <row r="2022" spans="1:23" x14ac:dyDescent="0.25">
      <c r="A2022" s="81">
        <v>45353</v>
      </c>
      <c r="B2022" s="6" t="s">
        <v>2710</v>
      </c>
      <c r="C2022" s="100" t="s">
        <v>5763</v>
      </c>
      <c r="D2022" s="21" t="s">
        <v>4555</v>
      </c>
      <c r="E2022" s="23" t="s">
        <v>77</v>
      </c>
      <c r="F2022" s="27" t="str">
        <f>IF(E2022="","",INDEX(DM_HANG_HOA!B:B,MATCH(E2022,DM_HANG_HOA!A:A,0)))</f>
        <v>LBFCO 200A - 27KV-150KV BIL - Polymer (không bass)</v>
      </c>
      <c r="G2022" s="26" t="s">
        <v>5245</v>
      </c>
      <c r="H2022" s="27" t="str">
        <f>IF(G2022="","",INDEX(DM_DOI_TUONG!C:C,MATCH(G2022,DM_DOI_TUONG!B:B,0)))</f>
        <v>Công Ty TNHH Sản Xuất Thương Mại  Điện Sài Gòn TTL</v>
      </c>
      <c r="I2022" s="69" t="str">
        <f>IFERROR(INDEX(DM_NGHIEP_VU!D:D,MATCH(J2022&amp;K2022,DM_NGHIEP_VU!G:G,0)),"")</f>
        <v>Xuất kho - xuất bán ghi nhận doanh thu</v>
      </c>
      <c r="J2022" s="29" t="s">
        <v>4492</v>
      </c>
      <c r="K2022" s="29" t="s">
        <v>4977</v>
      </c>
      <c r="L2022" s="26">
        <v>3</v>
      </c>
      <c r="M2022" s="26" t="s">
        <v>4547</v>
      </c>
      <c r="N2022" s="26">
        <v>1876800</v>
      </c>
      <c r="O2022" s="7">
        <f t="shared" si="96"/>
        <v>5630400</v>
      </c>
      <c r="P2022" s="52">
        <v>0.08</v>
      </c>
      <c r="Q2022" s="7">
        <f t="shared" si="97"/>
        <v>450432</v>
      </c>
      <c r="R2022" s="7">
        <f t="shared" si="98"/>
        <v>6080832</v>
      </c>
      <c r="S2022" s="23" t="s">
        <v>5912</v>
      </c>
      <c r="T2022" s="23"/>
      <c r="U2022" s="23"/>
      <c r="V2022" s="23"/>
      <c r="W2022" s="74"/>
    </row>
    <row r="2023" spans="1:23" x14ac:dyDescent="0.25">
      <c r="A2023" s="81">
        <v>45353</v>
      </c>
      <c r="B2023" s="6" t="s">
        <v>2710</v>
      </c>
      <c r="C2023" s="100" t="s">
        <v>5763</v>
      </c>
      <c r="D2023" s="21" t="s">
        <v>4555</v>
      </c>
      <c r="E2023" s="23" t="s">
        <v>78</v>
      </c>
      <c r="F2023" s="27" t="str">
        <f>IF(E2023="","",INDEX(DM_HANG_HOA!B:B,MATCH(E2023,DM_HANG_HOA!A:A,0)))</f>
        <v>Bass FCO</v>
      </c>
      <c r="G2023" s="26" t="s">
        <v>5245</v>
      </c>
      <c r="H2023" s="27" t="str">
        <f>IF(G2023="","",INDEX(DM_DOI_TUONG!C:C,MATCH(G2023,DM_DOI_TUONG!B:B,0)))</f>
        <v>Công Ty TNHH Sản Xuất Thương Mại  Điện Sài Gòn TTL</v>
      </c>
      <c r="I2023" s="69" t="str">
        <f>IFERROR(INDEX(DM_NGHIEP_VU!D:D,MATCH(J2023&amp;K2023,DM_NGHIEP_VU!G:G,0)),"")</f>
        <v>Xuất kho - xuất bán ghi nhận doanh thu</v>
      </c>
      <c r="J2023" s="29" t="s">
        <v>4492</v>
      </c>
      <c r="K2023" s="29" t="s">
        <v>4977</v>
      </c>
      <c r="L2023" s="26">
        <v>3</v>
      </c>
      <c r="M2023" s="26" t="s">
        <v>4547</v>
      </c>
      <c r="N2023" s="26">
        <v>72200</v>
      </c>
      <c r="O2023" s="7">
        <f t="shared" si="96"/>
        <v>216600</v>
      </c>
      <c r="P2023" s="52">
        <v>0.08</v>
      </c>
      <c r="Q2023" s="7">
        <f t="shared" si="97"/>
        <v>17328</v>
      </c>
      <c r="R2023" s="7">
        <f t="shared" si="98"/>
        <v>233928</v>
      </c>
      <c r="S2023" s="23" t="s">
        <v>5912</v>
      </c>
      <c r="T2023" s="23"/>
      <c r="U2023" s="23"/>
      <c r="V2023" s="23"/>
      <c r="W2023" s="74"/>
    </row>
    <row r="2024" spans="1:23" x14ac:dyDescent="0.25">
      <c r="A2024" s="81">
        <v>45353</v>
      </c>
      <c r="B2024" s="6" t="s">
        <v>2710</v>
      </c>
      <c r="C2024" s="100" t="s">
        <v>5763</v>
      </c>
      <c r="D2024" s="21" t="s">
        <v>4555</v>
      </c>
      <c r="E2024" s="23" t="s">
        <v>110</v>
      </c>
      <c r="F2024" s="27" t="str">
        <f>IF(E2024="","",INDEX(DM_HANG_HOA!B:B,MATCH(E2024,DM_HANG_HOA!A:A,0)))</f>
        <v>DS 1 pha 630A - 24Kv-150 KV BIL, OD, polymer</v>
      </c>
      <c r="G2024" s="26" t="s">
        <v>5245</v>
      </c>
      <c r="H2024" s="27" t="str">
        <f>IF(G2024="","",INDEX(DM_DOI_TUONG!C:C,MATCH(G2024,DM_DOI_TUONG!B:B,0)))</f>
        <v>Công Ty TNHH Sản Xuất Thương Mại  Điện Sài Gòn TTL</v>
      </c>
      <c r="I2024" s="69" t="str">
        <f>IFERROR(INDEX(DM_NGHIEP_VU!D:D,MATCH(J2024&amp;K2024,DM_NGHIEP_VU!G:G,0)),"")</f>
        <v>Xuất kho - xuất bán ghi nhận doanh thu</v>
      </c>
      <c r="J2024" s="29" t="s">
        <v>4492</v>
      </c>
      <c r="K2024" s="29" t="s">
        <v>4977</v>
      </c>
      <c r="L2024" s="26">
        <v>3</v>
      </c>
      <c r="M2024" s="26" t="s">
        <v>4547</v>
      </c>
      <c r="N2024" s="26">
        <v>2372600</v>
      </c>
      <c r="O2024" s="7">
        <f t="shared" si="96"/>
        <v>7117800</v>
      </c>
      <c r="P2024" s="52">
        <v>0.08</v>
      </c>
      <c r="Q2024" s="7">
        <f t="shared" si="97"/>
        <v>569424</v>
      </c>
      <c r="R2024" s="7">
        <f t="shared" si="98"/>
        <v>7687224</v>
      </c>
      <c r="S2024" s="23" t="s">
        <v>5912</v>
      </c>
      <c r="T2024" s="23"/>
      <c r="U2024" s="23"/>
      <c r="V2024" s="23"/>
      <c r="W2024" s="74"/>
    </row>
    <row r="2025" spans="1:23" x14ac:dyDescent="0.25">
      <c r="A2025" s="81">
        <v>45353</v>
      </c>
      <c r="B2025" s="6" t="s">
        <v>2710</v>
      </c>
      <c r="C2025" s="100" t="s">
        <v>5763</v>
      </c>
      <c r="D2025" s="21" t="s">
        <v>4555</v>
      </c>
      <c r="E2025" s="23" t="s">
        <v>117</v>
      </c>
      <c r="F2025" s="27" t="str">
        <f>IF(E2025="","",INDEX(DM_HANG_HOA!B:B,MATCH(E2025,DM_HANG_HOA!A:A,0)))</f>
        <v>Phụ kiện lắp DS 1 pha 24Kv</v>
      </c>
      <c r="G2025" s="26" t="s">
        <v>5245</v>
      </c>
      <c r="H2025" s="27" t="str">
        <f>IF(G2025="","",INDEX(DM_DOI_TUONG!C:C,MATCH(G2025,DM_DOI_TUONG!B:B,0)))</f>
        <v>Công Ty TNHH Sản Xuất Thương Mại  Điện Sài Gòn TTL</v>
      </c>
      <c r="I2025" s="69" t="str">
        <f>IFERROR(INDEX(DM_NGHIEP_VU!D:D,MATCH(J2025&amp;K2025,DM_NGHIEP_VU!G:G,0)),"")</f>
        <v>Xuất kho - xuất bán ghi nhận doanh thu</v>
      </c>
      <c r="J2025" s="29" t="s">
        <v>4492</v>
      </c>
      <c r="K2025" s="29" t="s">
        <v>4977</v>
      </c>
      <c r="L2025" s="26">
        <v>3</v>
      </c>
      <c r="M2025" s="26" t="s">
        <v>4547</v>
      </c>
      <c r="N2025" s="26">
        <v>111100</v>
      </c>
      <c r="O2025" s="7">
        <f t="shared" si="96"/>
        <v>333300</v>
      </c>
      <c r="P2025" s="52">
        <v>0.08</v>
      </c>
      <c r="Q2025" s="7">
        <f t="shared" si="97"/>
        <v>26664</v>
      </c>
      <c r="R2025" s="7">
        <f t="shared" si="98"/>
        <v>359964</v>
      </c>
      <c r="S2025" s="23" t="s">
        <v>5912</v>
      </c>
      <c r="T2025" s="23"/>
      <c r="U2025" s="23"/>
      <c r="V2025" s="23"/>
      <c r="W2025" s="74"/>
    </row>
    <row r="2026" spans="1:23" x14ac:dyDescent="0.25">
      <c r="A2026" s="81">
        <v>45353</v>
      </c>
      <c r="B2026" s="6" t="s">
        <v>2710</v>
      </c>
      <c r="C2026" s="100" t="s">
        <v>5764</v>
      </c>
      <c r="D2026" s="21" t="s">
        <v>4555</v>
      </c>
      <c r="E2026" s="23" t="s">
        <v>3312</v>
      </c>
      <c r="F2026" s="27" t="str">
        <f>IF(E2026="","",INDEX(DM_HANG_HOA!B:B,MATCH(E2026,DM_HANG_HOA!A:A,0)))</f>
        <v>Giáp níu dây bọc ACD3485-TP, dài 1390mm, 33,8 ÷ 37,5mm (240mm2)</v>
      </c>
      <c r="G2026" s="26" t="s">
        <v>5245</v>
      </c>
      <c r="H2026" s="27" t="str">
        <f>IF(G2026="","",INDEX(DM_DOI_TUONG!C:C,MATCH(G2026,DM_DOI_TUONG!B:B,0)))</f>
        <v>Công Ty TNHH Sản Xuất Thương Mại  Điện Sài Gòn TTL</v>
      </c>
      <c r="I2026" s="69" t="str">
        <f>IFERROR(INDEX(DM_NGHIEP_VU!D:D,MATCH(J2026&amp;K2026,DM_NGHIEP_VU!G:G,0)),"")</f>
        <v>Xuất kho - xuất bán ghi nhận doanh thu</v>
      </c>
      <c r="J2026" s="29" t="s">
        <v>4492</v>
      </c>
      <c r="K2026" s="29" t="s">
        <v>4977</v>
      </c>
      <c r="L2026" s="26">
        <v>247</v>
      </c>
      <c r="M2026" s="26" t="s">
        <v>4547</v>
      </c>
      <c r="N2026" s="26">
        <v>350000</v>
      </c>
      <c r="O2026" s="7">
        <f t="shared" si="96"/>
        <v>86450000</v>
      </c>
      <c r="P2026" s="52">
        <v>0.1</v>
      </c>
      <c r="Q2026" s="7">
        <f t="shared" si="97"/>
        <v>8645000</v>
      </c>
      <c r="R2026" s="7">
        <f t="shared" si="98"/>
        <v>95095000</v>
      </c>
      <c r="S2026" s="23" t="s">
        <v>5913</v>
      </c>
      <c r="T2026" s="23"/>
      <c r="U2026" s="23"/>
      <c r="V2026" s="23"/>
      <c r="W2026" s="74"/>
    </row>
    <row r="2027" spans="1:23" x14ac:dyDescent="0.25">
      <c r="A2027" s="81">
        <v>45353</v>
      </c>
      <c r="B2027" s="6" t="s">
        <v>2710</v>
      </c>
      <c r="C2027" s="100" t="s">
        <v>5764</v>
      </c>
      <c r="D2027" s="21" t="s">
        <v>4555</v>
      </c>
      <c r="E2027" s="23" t="s">
        <v>1628</v>
      </c>
      <c r="F2027" s="27" t="str">
        <f>IF(E2027="","",INDEX(DM_HANG_HOA!B:B,MATCH(E2027,DM_HANG_HOA!A:A,0)))</f>
        <v>Ống nối ON-ACSR 240mm2 (ống nhôm dài 680mm, ống sắt dài 210mm)</v>
      </c>
      <c r="G2027" s="26" t="s">
        <v>5245</v>
      </c>
      <c r="H2027" s="27" t="str">
        <f>IF(G2027="","",INDEX(DM_DOI_TUONG!C:C,MATCH(G2027,DM_DOI_TUONG!B:B,0)))</f>
        <v>Công Ty TNHH Sản Xuất Thương Mại  Điện Sài Gòn TTL</v>
      </c>
      <c r="I2027" s="69" t="str">
        <f>IFERROR(INDEX(DM_NGHIEP_VU!D:D,MATCH(J2027&amp;K2027,DM_NGHIEP_VU!G:G,0)),"")</f>
        <v>Xuất kho - xuất bán ghi nhận doanh thu</v>
      </c>
      <c r="J2027" s="29" t="s">
        <v>4492</v>
      </c>
      <c r="K2027" s="29" t="s">
        <v>4977</v>
      </c>
      <c r="L2027" s="26">
        <v>10</v>
      </c>
      <c r="M2027" s="26" t="s">
        <v>4547</v>
      </c>
      <c r="N2027" s="26">
        <v>206300</v>
      </c>
      <c r="O2027" s="7">
        <f t="shared" si="96"/>
        <v>2063000</v>
      </c>
      <c r="P2027" s="52">
        <v>0.1</v>
      </c>
      <c r="Q2027" s="7">
        <f t="shared" si="97"/>
        <v>206300</v>
      </c>
      <c r="R2027" s="7">
        <f t="shared" si="98"/>
        <v>2269300</v>
      </c>
      <c r="S2027" s="23" t="s">
        <v>5913</v>
      </c>
      <c r="T2027" s="23"/>
      <c r="U2027" s="23"/>
      <c r="V2027" s="23"/>
      <c r="W2027" s="74"/>
    </row>
    <row r="2028" spans="1:23" x14ac:dyDescent="0.25">
      <c r="A2028" s="81">
        <v>45353</v>
      </c>
      <c r="B2028" s="6" t="s">
        <v>2710</v>
      </c>
      <c r="C2028" s="100" t="s">
        <v>5764</v>
      </c>
      <c r="D2028" s="21" t="s">
        <v>4555</v>
      </c>
      <c r="E2028" s="23" t="s">
        <v>1618</v>
      </c>
      <c r="F2028" s="27" t="str">
        <f>IF(E2028="","",INDEX(DM_HANG_HOA!B:B,MATCH(E2028,DM_HANG_HOA!A:A,0)))</f>
        <v>Ống nối ON-ACSR 70mm2 (ống nhôm dài 450mm, ống sắt dài 130mm)</v>
      </c>
      <c r="G2028" s="26" t="s">
        <v>5245</v>
      </c>
      <c r="H2028" s="27" t="str">
        <f>IF(G2028="","",INDEX(DM_DOI_TUONG!C:C,MATCH(G2028,DM_DOI_TUONG!B:B,0)))</f>
        <v>Công Ty TNHH Sản Xuất Thương Mại  Điện Sài Gòn TTL</v>
      </c>
      <c r="I2028" s="69" t="str">
        <f>IFERROR(INDEX(DM_NGHIEP_VU!D:D,MATCH(J2028&amp;K2028,DM_NGHIEP_VU!G:G,0)),"")</f>
        <v>Xuất kho - xuất bán ghi nhận doanh thu</v>
      </c>
      <c r="J2028" s="29" t="s">
        <v>4492</v>
      </c>
      <c r="K2028" s="29" t="s">
        <v>4977</v>
      </c>
      <c r="L2028" s="26">
        <v>3</v>
      </c>
      <c r="M2028" s="26" t="s">
        <v>4547</v>
      </c>
      <c r="N2028" s="26">
        <v>65800</v>
      </c>
      <c r="O2028" s="7">
        <f t="shared" si="96"/>
        <v>197400</v>
      </c>
      <c r="P2028" s="52">
        <v>0.1</v>
      </c>
      <c r="Q2028" s="7">
        <f t="shared" si="97"/>
        <v>19740</v>
      </c>
      <c r="R2028" s="7">
        <f t="shared" si="98"/>
        <v>217140</v>
      </c>
      <c r="S2028" s="23" t="s">
        <v>5913</v>
      </c>
      <c r="T2028" s="23"/>
      <c r="U2028" s="23"/>
      <c r="V2028" s="23"/>
      <c r="W2028" s="74"/>
    </row>
    <row r="2029" spans="1:23" x14ac:dyDescent="0.25">
      <c r="A2029" s="81">
        <v>45353</v>
      </c>
      <c r="B2029" s="6" t="s">
        <v>2710</v>
      </c>
      <c r="C2029" s="100" t="s">
        <v>5764</v>
      </c>
      <c r="D2029" s="21" t="s">
        <v>4555</v>
      </c>
      <c r="E2029" s="23" t="s">
        <v>1229</v>
      </c>
      <c r="F2029" s="27" t="str">
        <f>IF(E2029="","",INDEX(DM_HANG_HOA!B:B,MATCH(E2029,DM_HANG_HOA!A:A,0)))</f>
        <v>Nối ép đồng nhôm WR-929</v>
      </c>
      <c r="G2029" s="26" t="s">
        <v>5245</v>
      </c>
      <c r="H2029" s="27" t="str">
        <f>IF(G2029="","",INDEX(DM_DOI_TUONG!C:C,MATCH(G2029,DM_DOI_TUONG!B:B,0)))</f>
        <v>Công Ty TNHH Sản Xuất Thương Mại  Điện Sài Gòn TTL</v>
      </c>
      <c r="I2029" s="69" t="str">
        <f>IFERROR(INDEX(DM_NGHIEP_VU!D:D,MATCH(J2029&amp;K2029,DM_NGHIEP_VU!G:G,0)),"")</f>
        <v>Xuất kho - xuất bán ghi nhận doanh thu</v>
      </c>
      <c r="J2029" s="29" t="s">
        <v>4492</v>
      </c>
      <c r="K2029" s="29" t="s">
        <v>4977</v>
      </c>
      <c r="L2029" s="26">
        <v>48</v>
      </c>
      <c r="M2029" s="26" t="s">
        <v>4547</v>
      </c>
      <c r="N2029" s="26">
        <v>44000</v>
      </c>
      <c r="O2029" s="7">
        <f t="shared" si="96"/>
        <v>2112000</v>
      </c>
      <c r="P2029" s="52">
        <v>0.1</v>
      </c>
      <c r="Q2029" s="7">
        <f t="shared" si="97"/>
        <v>211200</v>
      </c>
      <c r="R2029" s="7">
        <f t="shared" si="98"/>
        <v>2323200</v>
      </c>
      <c r="S2029" s="23" t="s">
        <v>5913</v>
      </c>
      <c r="T2029" s="23"/>
      <c r="U2029" s="23"/>
      <c r="V2029" s="23"/>
      <c r="W2029" s="74"/>
    </row>
    <row r="2030" spans="1:23" x14ac:dyDescent="0.25">
      <c r="A2030" s="81">
        <v>45353</v>
      </c>
      <c r="B2030" s="6" t="s">
        <v>2710</v>
      </c>
      <c r="C2030" s="100" t="s">
        <v>5764</v>
      </c>
      <c r="D2030" s="21" t="s">
        <v>4555</v>
      </c>
      <c r="E2030" s="23" t="s">
        <v>3315</v>
      </c>
      <c r="F2030" s="27" t="str">
        <f>IF(E2030="","",INDEX(DM_HANG_HOA!B:B,MATCH(E2030,DM_HANG_HOA!A:A,0)))</f>
        <v>Giáp níu dây bọc SCD2260-TP, dài 1100mm, 20,1 ÷ 23,5mm (50mm2)</v>
      </c>
      <c r="G2030" s="26" t="s">
        <v>5245</v>
      </c>
      <c r="H2030" s="27" t="str">
        <f>IF(G2030="","",INDEX(DM_DOI_TUONG!C:C,MATCH(G2030,DM_DOI_TUONG!B:B,0)))</f>
        <v>Công Ty TNHH Sản Xuất Thương Mại  Điện Sài Gòn TTL</v>
      </c>
      <c r="I2030" s="69" t="str">
        <f>IFERROR(INDEX(DM_NGHIEP_VU!D:D,MATCH(J2030&amp;K2030,DM_NGHIEP_VU!G:G,0)),"")</f>
        <v>Xuất kho - xuất bán ghi nhận doanh thu</v>
      </c>
      <c r="J2030" s="29" t="s">
        <v>4492</v>
      </c>
      <c r="K2030" s="29" t="s">
        <v>4977</v>
      </c>
      <c r="L2030" s="26">
        <v>3</v>
      </c>
      <c r="M2030" s="26" t="s">
        <v>4547</v>
      </c>
      <c r="N2030" s="26">
        <v>216000</v>
      </c>
      <c r="O2030" s="7">
        <f t="shared" si="96"/>
        <v>648000</v>
      </c>
      <c r="P2030" s="52">
        <v>0.1</v>
      </c>
      <c r="Q2030" s="7">
        <f t="shared" si="97"/>
        <v>64800</v>
      </c>
      <c r="R2030" s="7">
        <f t="shared" si="98"/>
        <v>712800</v>
      </c>
      <c r="S2030" s="23" t="s">
        <v>5913</v>
      </c>
      <c r="T2030" s="23"/>
      <c r="U2030" s="23"/>
      <c r="V2030" s="23"/>
      <c r="W2030" s="74"/>
    </row>
    <row r="2031" spans="1:23" x14ac:dyDescent="0.25">
      <c r="A2031" s="81">
        <v>45353</v>
      </c>
      <c r="B2031" s="6" t="s">
        <v>2710</v>
      </c>
      <c r="C2031" s="100" t="s">
        <v>5764</v>
      </c>
      <c r="D2031" s="21" t="s">
        <v>4555</v>
      </c>
      <c r="E2031" s="23" t="s">
        <v>2516</v>
      </c>
      <c r="F2031" s="27" t="str">
        <f>IF(E2031="","",INDEX(DM_HANG_HOA!B:B,MATCH(E2031,DM_HANG_HOA!A:A,0)))</f>
        <v>Giáp níu dây trần ADG0940, dài 700mm, 9,40 ÷ 9,80mm (50mm2)</v>
      </c>
      <c r="G2031" s="26" t="s">
        <v>5245</v>
      </c>
      <c r="H2031" s="27" t="str">
        <f>IF(G2031="","",INDEX(DM_DOI_TUONG!C:C,MATCH(G2031,DM_DOI_TUONG!B:B,0)))</f>
        <v>Công Ty TNHH Sản Xuất Thương Mại  Điện Sài Gòn TTL</v>
      </c>
      <c r="I2031" s="69" t="str">
        <f>IFERROR(INDEX(DM_NGHIEP_VU!D:D,MATCH(J2031&amp;K2031,DM_NGHIEP_VU!G:G,0)),"")</f>
        <v>Xuất kho - xuất bán ghi nhận doanh thu</v>
      </c>
      <c r="J2031" s="29" t="s">
        <v>4492</v>
      </c>
      <c r="K2031" s="29" t="s">
        <v>4977</v>
      </c>
      <c r="L2031" s="26">
        <v>1</v>
      </c>
      <c r="M2031" s="26" t="s">
        <v>4547</v>
      </c>
      <c r="N2031" s="26">
        <v>58400</v>
      </c>
      <c r="O2031" s="7">
        <f t="shared" si="96"/>
        <v>58400</v>
      </c>
      <c r="P2031" s="52">
        <v>0.1</v>
      </c>
      <c r="Q2031" s="7">
        <f t="shared" si="97"/>
        <v>5840</v>
      </c>
      <c r="R2031" s="7">
        <f t="shared" si="98"/>
        <v>64240</v>
      </c>
      <c r="S2031" s="23" t="s">
        <v>5913</v>
      </c>
      <c r="T2031" s="23"/>
      <c r="U2031" s="23"/>
      <c r="V2031" s="23"/>
      <c r="W2031" s="74"/>
    </row>
    <row r="2032" spans="1:23" x14ac:dyDescent="0.25">
      <c r="A2032" s="81">
        <v>45353</v>
      </c>
      <c r="B2032" s="6" t="s">
        <v>2710</v>
      </c>
      <c r="C2032" s="100" t="s">
        <v>5764</v>
      </c>
      <c r="D2032" s="21" t="s">
        <v>4555</v>
      </c>
      <c r="E2032" s="23" t="s">
        <v>1340</v>
      </c>
      <c r="F2032" s="27" t="str">
        <f>IF(E2032="","",INDEX(DM_HANG_HOA!B:B,MATCH(E2032,DM_HANG_HOA!A:A,0)))</f>
        <v>Kẹp quai dạng ép 150-240</v>
      </c>
      <c r="G2032" s="26" t="s">
        <v>5245</v>
      </c>
      <c r="H2032" s="27" t="str">
        <f>IF(G2032="","",INDEX(DM_DOI_TUONG!C:C,MATCH(G2032,DM_DOI_TUONG!B:B,0)))</f>
        <v>Công Ty TNHH Sản Xuất Thương Mại  Điện Sài Gòn TTL</v>
      </c>
      <c r="I2032" s="69" t="str">
        <f>IFERROR(INDEX(DM_NGHIEP_VU!D:D,MATCH(J2032&amp;K2032,DM_NGHIEP_VU!G:G,0)),"")</f>
        <v>Xuất kho - xuất bán ghi nhận doanh thu</v>
      </c>
      <c r="J2032" s="29" t="s">
        <v>4492</v>
      </c>
      <c r="K2032" s="29" t="s">
        <v>4977</v>
      </c>
      <c r="L2032" s="26">
        <v>3</v>
      </c>
      <c r="M2032" s="26" t="s">
        <v>4547</v>
      </c>
      <c r="N2032" s="26">
        <v>142000</v>
      </c>
      <c r="O2032" s="7">
        <f t="shared" si="96"/>
        <v>426000</v>
      </c>
      <c r="P2032" s="52">
        <v>0.1</v>
      </c>
      <c r="Q2032" s="7">
        <f t="shared" si="97"/>
        <v>42600</v>
      </c>
      <c r="R2032" s="7">
        <f t="shared" si="98"/>
        <v>468600</v>
      </c>
      <c r="S2032" s="23" t="s">
        <v>5913</v>
      </c>
      <c r="T2032" s="23"/>
      <c r="U2032" s="23"/>
      <c r="V2032" s="23"/>
      <c r="W2032" s="74"/>
    </row>
    <row r="2033" spans="1:23" x14ac:dyDescent="0.25">
      <c r="A2033" s="81">
        <v>45353</v>
      </c>
      <c r="B2033" s="6" t="s">
        <v>2710</v>
      </c>
      <c r="C2033" s="100" t="s">
        <v>5764</v>
      </c>
      <c r="D2033" s="21" t="s">
        <v>4555</v>
      </c>
      <c r="E2033" s="23" t="s">
        <v>1404</v>
      </c>
      <c r="F2033" s="27" t="str">
        <f>IF(E2033="","",INDEX(DM_HANG_HOA!B:B,MATCH(E2033,DM_HANG_HOA!A:A,0)))</f>
        <v>Cosse ép Cu 300mm2-N dài 130mm chiều dài ép dây 70mm</v>
      </c>
      <c r="G2033" s="26" t="s">
        <v>5245</v>
      </c>
      <c r="H2033" s="27" t="str">
        <f>IF(G2033="","",INDEX(DM_DOI_TUONG!C:C,MATCH(G2033,DM_DOI_TUONG!B:B,0)))</f>
        <v>Công Ty TNHH Sản Xuất Thương Mại  Điện Sài Gòn TTL</v>
      </c>
      <c r="I2033" s="69" t="str">
        <f>IFERROR(INDEX(DM_NGHIEP_VU!D:D,MATCH(J2033&amp;K2033,DM_NGHIEP_VU!G:G,0)),"")</f>
        <v>Xuất kho - xuất bán ghi nhận doanh thu</v>
      </c>
      <c r="J2033" s="29" t="s">
        <v>4492</v>
      </c>
      <c r="K2033" s="29" t="s">
        <v>4977</v>
      </c>
      <c r="L2033" s="26">
        <v>56</v>
      </c>
      <c r="M2033" s="26" t="s">
        <v>4547</v>
      </c>
      <c r="N2033" s="26">
        <v>232300</v>
      </c>
      <c r="O2033" s="7">
        <f t="shared" si="96"/>
        <v>13008800</v>
      </c>
      <c r="P2033" s="52">
        <v>0.1</v>
      </c>
      <c r="Q2033" s="7">
        <f t="shared" si="97"/>
        <v>1300880</v>
      </c>
      <c r="R2033" s="7">
        <f t="shared" si="98"/>
        <v>14309680</v>
      </c>
      <c r="S2033" s="23" t="s">
        <v>5913</v>
      </c>
      <c r="T2033" s="23"/>
      <c r="U2033" s="23"/>
      <c r="V2033" s="23"/>
      <c r="W2033" s="74"/>
    </row>
    <row r="2034" spans="1:23" x14ac:dyDescent="0.25">
      <c r="A2034" s="81">
        <v>45353</v>
      </c>
      <c r="B2034" s="6" t="s">
        <v>2710</v>
      </c>
      <c r="C2034" s="100" t="s">
        <v>5765</v>
      </c>
      <c r="D2034" s="21" t="s">
        <v>4555</v>
      </c>
      <c r="E2034" s="23" t="s">
        <v>553</v>
      </c>
      <c r="F2034" s="27" t="str">
        <f>IF(E2034="","",INDEX(DM_HANG_HOA!B:B,MATCH(E2034,DM_HANG_HOA!A:A,0)))</f>
        <v>Nối bọc  IPC 70-95, Vỏ cách điện dầy 1-3mm,  16 - 70 / 35 - 95, 1 boulon M10 nhựa</v>
      </c>
      <c r="G2034" s="26" t="s">
        <v>5256</v>
      </c>
      <c r="H2034" s="27" t="str">
        <f>IF(G2034="","",INDEX(DM_DOI_TUONG!C:C,MATCH(G2034,DM_DOI_TUONG!B:B,0)))</f>
        <v>Cửa Hàng Trường Giang</v>
      </c>
      <c r="I2034" s="69" t="str">
        <f>IFERROR(INDEX(DM_NGHIEP_VU!D:D,MATCH(J2034&amp;K2034,DM_NGHIEP_VU!G:G,0)),"")</f>
        <v>Xuất kho - xuất bán ghi nhận doanh thu</v>
      </c>
      <c r="J2034" s="29" t="s">
        <v>4492</v>
      </c>
      <c r="K2034" s="29" t="s">
        <v>4977</v>
      </c>
      <c r="L2034" s="26">
        <v>180</v>
      </c>
      <c r="M2034" s="26" t="s">
        <v>4547</v>
      </c>
      <c r="N2034" s="26">
        <v>40353</v>
      </c>
      <c r="O2034" s="7">
        <f t="shared" si="96"/>
        <v>7263540</v>
      </c>
      <c r="P2034" s="52">
        <v>0.08</v>
      </c>
      <c r="Q2034" s="7">
        <f t="shared" si="97"/>
        <v>581083.20000000007</v>
      </c>
      <c r="R2034" s="7">
        <f t="shared" si="98"/>
        <v>7844623.2000000002</v>
      </c>
      <c r="S2034" s="23" t="s">
        <v>5914</v>
      </c>
      <c r="T2034" s="23"/>
      <c r="U2034" s="23"/>
      <c r="V2034" s="23"/>
      <c r="W2034" s="74"/>
    </row>
    <row r="2035" spans="1:23" x14ac:dyDescent="0.25">
      <c r="A2035" s="81">
        <v>45353</v>
      </c>
      <c r="B2035" s="6" t="s">
        <v>2710</v>
      </c>
      <c r="C2035" s="100" t="s">
        <v>5765</v>
      </c>
      <c r="D2035" s="21" t="s">
        <v>4555</v>
      </c>
      <c r="E2035" s="23" t="s">
        <v>555</v>
      </c>
      <c r="F2035" s="27" t="str">
        <f>IF(E2035="","",INDEX(DM_HANG_HOA!B:B,MATCH(E2035,DM_HANG_HOA!A:A,0)))</f>
        <v xml:space="preserve">Nối bọc  IPC 120-120, Vỏ cách điện dầy 1-3mm,  70 - 120 /70 - 120, 2 boulon M8 nhựa </v>
      </c>
      <c r="G2035" s="26" t="s">
        <v>5256</v>
      </c>
      <c r="H2035" s="27" t="str">
        <f>IF(G2035="","",INDEX(DM_DOI_TUONG!C:C,MATCH(G2035,DM_DOI_TUONG!B:B,0)))</f>
        <v>Cửa Hàng Trường Giang</v>
      </c>
      <c r="I2035" s="69" t="str">
        <f>IFERROR(INDEX(DM_NGHIEP_VU!D:D,MATCH(J2035&amp;K2035,DM_NGHIEP_VU!G:G,0)),"")</f>
        <v>Xuất kho - xuất bán ghi nhận doanh thu</v>
      </c>
      <c r="J2035" s="29" t="s">
        <v>4492</v>
      </c>
      <c r="K2035" s="29" t="s">
        <v>4977</v>
      </c>
      <c r="L2035" s="26">
        <v>20</v>
      </c>
      <c r="M2035" s="26" t="s">
        <v>4547</v>
      </c>
      <c r="N2035" s="26">
        <v>64000</v>
      </c>
      <c r="O2035" s="7">
        <f t="shared" si="96"/>
        <v>1280000</v>
      </c>
      <c r="P2035" s="52">
        <v>0.08</v>
      </c>
      <c r="Q2035" s="7">
        <f t="shared" si="97"/>
        <v>102400</v>
      </c>
      <c r="R2035" s="7">
        <f t="shared" si="98"/>
        <v>1382400</v>
      </c>
      <c r="S2035" s="23" t="s">
        <v>5914</v>
      </c>
      <c r="T2035" s="23"/>
      <c r="U2035" s="23"/>
      <c r="V2035" s="23"/>
      <c r="W2035" s="74"/>
    </row>
    <row r="2036" spans="1:23" x14ac:dyDescent="0.25">
      <c r="A2036" s="81">
        <v>45353</v>
      </c>
      <c r="B2036" s="6" t="s">
        <v>2710</v>
      </c>
      <c r="C2036" s="100" t="s">
        <v>5765</v>
      </c>
      <c r="D2036" s="21" t="s">
        <v>4555</v>
      </c>
      <c r="E2036" s="23" t="s">
        <v>551</v>
      </c>
      <c r="F2036" s="27" t="str">
        <f>IF(E2036="","",INDEX(DM_HANG_HOA!B:B,MATCH(E2036,DM_HANG_HOA!A:A,0)))</f>
        <v>Nối bọc  IPC 16-95, Vỏ cách điện dầy 1-3mm,  4 - 16 / 16 - 95, 1 boulon M8 nhựa</v>
      </c>
      <c r="G2036" s="26" t="s">
        <v>5256</v>
      </c>
      <c r="H2036" s="27" t="str">
        <f>IF(G2036="","",INDEX(DM_DOI_TUONG!C:C,MATCH(G2036,DM_DOI_TUONG!B:B,0)))</f>
        <v>Cửa Hàng Trường Giang</v>
      </c>
      <c r="I2036" s="69" t="str">
        <f>IFERROR(INDEX(DM_NGHIEP_VU!D:D,MATCH(J2036&amp;K2036,DM_NGHIEP_VU!G:G,0)),"")</f>
        <v>Xuất kho - xuất bán ghi nhận doanh thu</v>
      </c>
      <c r="J2036" s="29" t="s">
        <v>4492</v>
      </c>
      <c r="K2036" s="29" t="s">
        <v>4977</v>
      </c>
      <c r="L2036" s="26">
        <v>500</v>
      </c>
      <c r="M2036" s="26" t="s">
        <v>4547</v>
      </c>
      <c r="N2036" s="26">
        <v>28866</v>
      </c>
      <c r="O2036" s="7">
        <f t="shared" si="96"/>
        <v>14433000</v>
      </c>
      <c r="P2036" s="52">
        <v>0.08</v>
      </c>
      <c r="Q2036" s="7">
        <f t="shared" si="97"/>
        <v>1154640</v>
      </c>
      <c r="R2036" s="7">
        <f t="shared" si="98"/>
        <v>15587640</v>
      </c>
      <c r="S2036" s="23" t="s">
        <v>5914</v>
      </c>
      <c r="T2036" s="23"/>
      <c r="U2036" s="23"/>
      <c r="V2036" s="23"/>
      <c r="W2036" s="74"/>
    </row>
    <row r="2037" spans="1:23" x14ac:dyDescent="0.25">
      <c r="A2037" s="81">
        <v>45353</v>
      </c>
      <c r="B2037" s="6" t="s">
        <v>2710</v>
      </c>
      <c r="C2037" s="100" t="s">
        <v>5766</v>
      </c>
      <c r="D2037" s="21" t="s">
        <v>4555</v>
      </c>
      <c r="E2037" s="23" t="s">
        <v>16</v>
      </c>
      <c r="F2037" s="27" t="str">
        <f>IF(E2037="","",INDEX(DM_HANG_HOA!B:B,MATCH(E2037,DM_HANG_HOA!A:A,0)))</f>
        <v>Fuselink 50K - Tuấn Ân</v>
      </c>
      <c r="G2037" s="26" t="s">
        <v>5258</v>
      </c>
      <c r="H2037" s="27" t="str">
        <f>IF(G2037="","",INDEX(DM_DOI_TUONG!C:C,MATCH(G2037,DM_DOI_TUONG!B:B,0)))</f>
        <v>Công Ty TNHH Sản Xuất Và Thương Mại Tiến Trần</v>
      </c>
      <c r="I2037" s="69" t="str">
        <f>IFERROR(INDEX(DM_NGHIEP_VU!D:D,MATCH(J2037&amp;K2037,DM_NGHIEP_VU!G:G,0)),"")</f>
        <v>Xuất kho - xuất bán ghi nhận doanh thu</v>
      </c>
      <c r="J2037" s="29" t="s">
        <v>4492</v>
      </c>
      <c r="K2037" s="29" t="s">
        <v>4977</v>
      </c>
      <c r="L2037" s="26">
        <v>3</v>
      </c>
      <c r="M2037" s="26" t="s">
        <v>4547</v>
      </c>
      <c r="N2037" s="26">
        <v>67800</v>
      </c>
      <c r="O2037" s="7">
        <f t="shared" si="96"/>
        <v>203400</v>
      </c>
      <c r="P2037" s="52">
        <v>0.08</v>
      </c>
      <c r="Q2037" s="7">
        <f t="shared" si="97"/>
        <v>16272</v>
      </c>
      <c r="R2037" s="7">
        <f t="shared" si="98"/>
        <v>219672</v>
      </c>
      <c r="S2037" s="23" t="s">
        <v>5915</v>
      </c>
      <c r="T2037" s="23"/>
      <c r="U2037" s="23"/>
      <c r="V2037" s="23"/>
      <c r="W2037" s="74"/>
    </row>
    <row r="2038" spans="1:23" x14ac:dyDescent="0.25">
      <c r="A2038" s="81">
        <v>45353</v>
      </c>
      <c r="B2038" s="6" t="s">
        <v>2710</v>
      </c>
      <c r="C2038" s="100" t="s">
        <v>5766</v>
      </c>
      <c r="D2038" s="21" t="s">
        <v>4555</v>
      </c>
      <c r="E2038" s="23" t="s">
        <v>668</v>
      </c>
      <c r="F2038" s="27" t="str">
        <f>IF(E2038="","",INDEX(DM_HANG_HOA!B:B,MATCH(E2038,DM_HANG_HOA!A:A,0)))</f>
        <v>Ống nối MJPT 95 - 95</v>
      </c>
      <c r="G2038" s="26" t="s">
        <v>5258</v>
      </c>
      <c r="H2038" s="27" t="str">
        <f>IF(G2038="","",INDEX(DM_DOI_TUONG!C:C,MATCH(G2038,DM_DOI_TUONG!B:B,0)))</f>
        <v>Công Ty TNHH Sản Xuất Và Thương Mại Tiến Trần</v>
      </c>
      <c r="I2038" s="69" t="str">
        <f>IFERROR(INDEX(DM_NGHIEP_VU!D:D,MATCH(J2038&amp;K2038,DM_NGHIEP_VU!G:G,0)),"")</f>
        <v>Xuất kho - xuất bán ghi nhận doanh thu</v>
      </c>
      <c r="J2038" s="29" t="s">
        <v>4492</v>
      </c>
      <c r="K2038" s="29" t="s">
        <v>4977</v>
      </c>
      <c r="L2038" s="26">
        <v>20</v>
      </c>
      <c r="M2038" s="26" t="s">
        <v>4547</v>
      </c>
      <c r="N2038" s="26">
        <v>22500</v>
      </c>
      <c r="O2038" s="7">
        <f t="shared" si="96"/>
        <v>450000</v>
      </c>
      <c r="P2038" s="52">
        <v>0.08</v>
      </c>
      <c r="Q2038" s="7">
        <f t="shared" si="97"/>
        <v>36000</v>
      </c>
      <c r="R2038" s="7">
        <f t="shared" si="98"/>
        <v>486000</v>
      </c>
      <c r="S2038" s="23" t="s">
        <v>5915</v>
      </c>
      <c r="T2038" s="23"/>
      <c r="U2038" s="23"/>
      <c r="V2038" s="23"/>
      <c r="W2038" s="74"/>
    </row>
    <row r="2039" spans="1:23" x14ac:dyDescent="0.25">
      <c r="A2039" s="81">
        <v>45353</v>
      </c>
      <c r="B2039" s="6" t="s">
        <v>2710</v>
      </c>
      <c r="C2039" s="100" t="s">
        <v>5766</v>
      </c>
      <c r="D2039" s="21" t="s">
        <v>4555</v>
      </c>
      <c r="E2039" s="23" t="s">
        <v>670</v>
      </c>
      <c r="F2039" s="27" t="str">
        <f>IF(E2039="","",INDEX(DM_HANG_HOA!B:B,MATCH(E2039,DM_HANG_HOA!A:A,0)))</f>
        <v>Ống nối MJPT 120 - 120</v>
      </c>
      <c r="G2039" s="26" t="s">
        <v>5258</v>
      </c>
      <c r="H2039" s="27" t="str">
        <f>IF(G2039="","",INDEX(DM_DOI_TUONG!C:C,MATCH(G2039,DM_DOI_TUONG!B:B,0)))</f>
        <v>Công Ty TNHH Sản Xuất Và Thương Mại Tiến Trần</v>
      </c>
      <c r="I2039" s="69" t="str">
        <f>IFERROR(INDEX(DM_NGHIEP_VU!D:D,MATCH(J2039&amp;K2039,DM_NGHIEP_VU!G:G,0)),"")</f>
        <v>Xuất kho - xuất bán ghi nhận doanh thu</v>
      </c>
      <c r="J2039" s="29" t="s">
        <v>4492</v>
      </c>
      <c r="K2039" s="29" t="s">
        <v>4977</v>
      </c>
      <c r="L2039" s="26">
        <v>4</v>
      </c>
      <c r="M2039" s="26" t="s">
        <v>4547</v>
      </c>
      <c r="N2039" s="26">
        <v>30500</v>
      </c>
      <c r="O2039" s="7">
        <f t="shared" si="96"/>
        <v>122000</v>
      </c>
      <c r="P2039" s="52">
        <v>0.08</v>
      </c>
      <c r="Q2039" s="7">
        <f t="shared" si="97"/>
        <v>9760</v>
      </c>
      <c r="R2039" s="7">
        <f t="shared" si="98"/>
        <v>131760</v>
      </c>
      <c r="S2039" s="23" t="s">
        <v>5915</v>
      </c>
      <c r="T2039" s="23"/>
      <c r="U2039" s="23"/>
      <c r="V2039" s="23"/>
      <c r="W2039" s="74"/>
    </row>
    <row r="2040" spans="1:23" x14ac:dyDescent="0.25">
      <c r="A2040" s="81">
        <v>45353</v>
      </c>
      <c r="B2040" s="6" t="s">
        <v>2710</v>
      </c>
      <c r="C2040" s="100" t="s">
        <v>5767</v>
      </c>
      <c r="D2040" s="21" t="s">
        <v>4555</v>
      </c>
      <c r="E2040" s="23" t="s">
        <v>388</v>
      </c>
      <c r="F2040" s="27" t="str">
        <f>IF(E2040="","",INDEX(DM_HANG_HOA!B:B,MATCH(E2040,DM_HANG_HOA!A:A,0)))</f>
        <v>Mỡ Compound đồng nhôm, 50g</v>
      </c>
      <c r="G2040" s="26" t="s">
        <v>5258</v>
      </c>
      <c r="H2040" s="27" t="str">
        <f>IF(G2040="","",INDEX(DM_DOI_TUONG!C:C,MATCH(G2040,DM_DOI_TUONG!B:B,0)))</f>
        <v>Công Ty TNHH Sản Xuất Và Thương Mại Tiến Trần</v>
      </c>
      <c r="I2040" s="69" t="str">
        <f>IFERROR(INDEX(DM_NGHIEP_VU!D:D,MATCH(J2040&amp;K2040,DM_NGHIEP_VU!G:G,0)),"")</f>
        <v>Xuất kho - xuất bán ghi nhận doanh thu</v>
      </c>
      <c r="J2040" s="29" t="s">
        <v>4492</v>
      </c>
      <c r="K2040" s="29" t="s">
        <v>4977</v>
      </c>
      <c r="L2040" s="26">
        <v>14</v>
      </c>
      <c r="M2040" s="26" t="s">
        <v>4547</v>
      </c>
      <c r="N2040" s="26">
        <v>50800</v>
      </c>
      <c r="O2040" s="7">
        <f t="shared" si="96"/>
        <v>711200</v>
      </c>
      <c r="P2040" s="52">
        <v>0.1</v>
      </c>
      <c r="Q2040" s="7">
        <f t="shared" si="97"/>
        <v>71120</v>
      </c>
      <c r="R2040" s="7">
        <f t="shared" si="98"/>
        <v>782320</v>
      </c>
      <c r="S2040" s="23" t="s">
        <v>5916</v>
      </c>
      <c r="T2040" s="23"/>
      <c r="U2040" s="23"/>
      <c r="V2040" s="23"/>
      <c r="W2040" s="74"/>
    </row>
    <row r="2041" spans="1:23" x14ac:dyDescent="0.25">
      <c r="A2041" s="81">
        <v>45353</v>
      </c>
      <c r="B2041" s="6" t="s">
        <v>2710</v>
      </c>
      <c r="C2041" s="100" t="s">
        <v>5768</v>
      </c>
      <c r="D2041" s="21" t="s">
        <v>4555</v>
      </c>
      <c r="E2041" s="23" t="s">
        <v>1223</v>
      </c>
      <c r="F2041" s="27" t="str">
        <f>IF(E2041="","",INDEX(DM_HANG_HOA!B:B,MATCH(E2041,DM_HANG_HOA!A:A,0)))</f>
        <v>Nối ép đồng nhôm WR-815</v>
      </c>
      <c r="G2041" s="26" t="s">
        <v>5245</v>
      </c>
      <c r="H2041" s="27" t="str">
        <f>IF(G2041="","",INDEX(DM_DOI_TUONG!C:C,MATCH(G2041,DM_DOI_TUONG!B:B,0)))</f>
        <v>Công Ty TNHH Sản Xuất Thương Mại  Điện Sài Gòn TTL</v>
      </c>
      <c r="I2041" s="69" t="str">
        <f>IFERROR(INDEX(DM_NGHIEP_VU!D:D,MATCH(J2041&amp;K2041,DM_NGHIEP_VU!G:G,0)),"")</f>
        <v>Xuất kho - xuất bán ghi nhận doanh thu</v>
      </c>
      <c r="J2041" s="29" t="s">
        <v>4492</v>
      </c>
      <c r="K2041" s="29" t="s">
        <v>4977</v>
      </c>
      <c r="L2041" s="26">
        <v>24</v>
      </c>
      <c r="M2041" s="26" t="s">
        <v>4547</v>
      </c>
      <c r="N2041" s="26">
        <v>27200</v>
      </c>
      <c r="O2041" s="7">
        <f t="shared" si="96"/>
        <v>652800</v>
      </c>
      <c r="P2041" s="52">
        <v>0.1</v>
      </c>
      <c r="Q2041" s="7">
        <f t="shared" si="97"/>
        <v>65280</v>
      </c>
      <c r="R2041" s="7">
        <f t="shared" si="98"/>
        <v>718080</v>
      </c>
      <c r="S2041" s="23" t="s">
        <v>5917</v>
      </c>
      <c r="T2041" s="23"/>
      <c r="U2041" s="23"/>
      <c r="V2041" s="23"/>
      <c r="W2041" s="74"/>
    </row>
    <row r="2042" spans="1:23" x14ac:dyDescent="0.25">
      <c r="A2042" s="81">
        <v>45353</v>
      </c>
      <c r="B2042" s="6" t="s">
        <v>2710</v>
      </c>
      <c r="C2042" s="100" t="s">
        <v>5769</v>
      </c>
      <c r="D2042" s="21" t="s">
        <v>4555</v>
      </c>
      <c r="E2042" s="23" t="s">
        <v>2522</v>
      </c>
      <c r="F2042" s="27" t="str">
        <f>IF(E2042="","",INDEX(DM_HANG_HOA!B:B,MATCH(E2042,DM_HANG_HOA!A:A,0)))</f>
        <v>Giáp níu dây trần ADG2130, dài 1330mm, 21,29 ÷ 24,05mm (240mm2)</v>
      </c>
      <c r="G2042" s="26" t="s">
        <v>5268</v>
      </c>
      <c r="H2042" s="27" t="str">
        <f>IF(G2042="","",INDEX(DM_DOI_TUONG!C:C,MATCH(G2042,DM_DOI_TUONG!B:B,0)))</f>
        <v>Công Ty TNHH TM Sản Xuất ThiếT Bị Điện Anh Kha</v>
      </c>
      <c r="I2042" s="69" t="str">
        <f>IFERROR(INDEX(DM_NGHIEP_VU!D:D,MATCH(J2042&amp;K2042,DM_NGHIEP_VU!G:G,0)),"")</f>
        <v>Xuất kho - xuất bán ghi nhận doanh thu</v>
      </c>
      <c r="J2042" s="29" t="s">
        <v>4492</v>
      </c>
      <c r="K2042" s="29" t="s">
        <v>4977</v>
      </c>
      <c r="L2042" s="26">
        <v>54</v>
      </c>
      <c r="M2042" s="26" t="s">
        <v>4547</v>
      </c>
      <c r="N2042" s="26">
        <v>232100</v>
      </c>
      <c r="O2042" s="7">
        <f t="shared" si="96"/>
        <v>12533400</v>
      </c>
      <c r="P2042" s="52">
        <v>0.1</v>
      </c>
      <c r="Q2042" s="7">
        <f t="shared" si="97"/>
        <v>1253340</v>
      </c>
      <c r="R2042" s="7">
        <f t="shared" si="98"/>
        <v>13786740</v>
      </c>
      <c r="S2042" s="23" t="s">
        <v>5918</v>
      </c>
      <c r="T2042" s="23"/>
      <c r="U2042" s="23"/>
      <c r="V2042" s="23"/>
      <c r="W2042" s="74"/>
    </row>
    <row r="2043" spans="1:23" x14ac:dyDescent="0.25">
      <c r="A2043" s="81">
        <v>45355</v>
      </c>
      <c r="B2043" s="6" t="s">
        <v>2710</v>
      </c>
      <c r="C2043" s="100" t="s">
        <v>5770</v>
      </c>
      <c r="D2043" s="21" t="s">
        <v>4555</v>
      </c>
      <c r="E2043" s="23" t="s">
        <v>72</v>
      </c>
      <c r="F2043" s="27" t="str">
        <f>IF(E2043="","",INDEX(DM_HANG_HOA!B:B,MATCH(E2043,DM_HANG_HOA!A:A,0)))</f>
        <v>FCO 100A - 27KV - 150KV BIL - Polymer (không bass)</v>
      </c>
      <c r="G2043" s="26" t="s">
        <v>5245</v>
      </c>
      <c r="H2043" s="27" t="str">
        <f>IF(G2043="","",INDEX(DM_DOI_TUONG!C:C,MATCH(G2043,DM_DOI_TUONG!B:B,0)))</f>
        <v>Công Ty TNHH Sản Xuất Thương Mại  Điện Sài Gòn TTL</v>
      </c>
      <c r="I2043" s="69" t="str">
        <f>IFERROR(INDEX(DM_NGHIEP_VU!D:D,MATCH(J2043&amp;K2043,DM_NGHIEP_VU!G:G,0)),"")</f>
        <v>Xuất kho - xuất bán ghi nhận doanh thu</v>
      </c>
      <c r="J2043" s="29" t="s">
        <v>4492</v>
      </c>
      <c r="K2043" s="29" t="s">
        <v>4977</v>
      </c>
      <c r="L2043" s="26">
        <v>10</v>
      </c>
      <c r="M2043" s="26" t="s">
        <v>4547</v>
      </c>
      <c r="N2043" s="26">
        <v>1312700</v>
      </c>
      <c r="O2043" s="7">
        <f t="shared" si="96"/>
        <v>13127000</v>
      </c>
      <c r="P2043" s="52">
        <v>0.08</v>
      </c>
      <c r="Q2043" s="7">
        <f t="shared" si="97"/>
        <v>1050160</v>
      </c>
      <c r="R2043" s="7">
        <f t="shared" si="98"/>
        <v>14177160</v>
      </c>
      <c r="S2043" s="23" t="s">
        <v>5919</v>
      </c>
      <c r="T2043" s="23"/>
      <c r="U2043" s="23"/>
      <c r="V2043" s="23"/>
      <c r="W2043" s="74"/>
    </row>
    <row r="2044" spans="1:23" x14ac:dyDescent="0.25">
      <c r="A2044" s="81">
        <v>45355</v>
      </c>
      <c r="B2044" s="6" t="s">
        <v>2710</v>
      </c>
      <c r="C2044" s="100" t="s">
        <v>5770</v>
      </c>
      <c r="D2044" s="21" t="s">
        <v>4555</v>
      </c>
      <c r="E2044" s="23" t="s">
        <v>78</v>
      </c>
      <c r="F2044" s="27" t="str">
        <f>IF(E2044="","",INDEX(DM_HANG_HOA!B:B,MATCH(E2044,DM_HANG_HOA!A:A,0)))</f>
        <v>Bass FCO</v>
      </c>
      <c r="G2044" s="26" t="s">
        <v>5245</v>
      </c>
      <c r="H2044" s="27" t="str">
        <f>IF(G2044="","",INDEX(DM_DOI_TUONG!C:C,MATCH(G2044,DM_DOI_TUONG!B:B,0)))</f>
        <v>Công Ty TNHH Sản Xuất Thương Mại  Điện Sài Gòn TTL</v>
      </c>
      <c r="I2044" s="69" t="str">
        <f>IFERROR(INDEX(DM_NGHIEP_VU!D:D,MATCH(J2044&amp;K2044,DM_NGHIEP_VU!G:G,0)),"")</f>
        <v>Xuất kho - xuất bán ghi nhận doanh thu</v>
      </c>
      <c r="J2044" s="29" t="s">
        <v>4492</v>
      </c>
      <c r="K2044" s="29" t="s">
        <v>4977</v>
      </c>
      <c r="L2044" s="26">
        <v>10</v>
      </c>
      <c r="M2044" s="26" t="s">
        <v>4547</v>
      </c>
      <c r="N2044" s="26">
        <v>72200</v>
      </c>
      <c r="O2044" s="7">
        <f t="shared" si="96"/>
        <v>722000</v>
      </c>
      <c r="P2044" s="52">
        <v>0.08</v>
      </c>
      <c r="Q2044" s="7">
        <f t="shared" si="97"/>
        <v>57760</v>
      </c>
      <c r="R2044" s="7">
        <f t="shared" si="98"/>
        <v>779760</v>
      </c>
      <c r="S2044" s="23" t="s">
        <v>5919</v>
      </c>
      <c r="T2044" s="23"/>
      <c r="U2044" s="23"/>
      <c r="V2044" s="23"/>
      <c r="W2044" s="74"/>
    </row>
    <row r="2045" spans="1:23" x14ac:dyDescent="0.25">
      <c r="A2045" s="81">
        <v>45355</v>
      </c>
      <c r="B2045" s="6" t="s">
        <v>2710</v>
      </c>
      <c r="C2045" s="100" t="s">
        <v>5770</v>
      </c>
      <c r="D2045" s="21" t="s">
        <v>4555</v>
      </c>
      <c r="E2045" s="23" t="s">
        <v>76</v>
      </c>
      <c r="F2045" s="27" t="str">
        <f>IF(E2045="","",INDEX(DM_HANG_HOA!B:B,MATCH(E2045,DM_HANG_HOA!A:A,0)))</f>
        <v>LBFCO 100A - 27KV-150KV BIL - Polymer (không bass)</v>
      </c>
      <c r="G2045" s="26" t="s">
        <v>5245</v>
      </c>
      <c r="H2045" s="27" t="str">
        <f>IF(G2045="","",INDEX(DM_DOI_TUONG!C:C,MATCH(G2045,DM_DOI_TUONG!B:B,0)))</f>
        <v>Công Ty TNHH Sản Xuất Thương Mại  Điện Sài Gòn TTL</v>
      </c>
      <c r="I2045" s="69" t="str">
        <f>IFERROR(INDEX(DM_NGHIEP_VU!D:D,MATCH(J2045&amp;K2045,DM_NGHIEP_VU!G:G,0)),"")</f>
        <v>Xuất kho - xuất bán ghi nhận doanh thu</v>
      </c>
      <c r="J2045" s="29" t="s">
        <v>4492</v>
      </c>
      <c r="K2045" s="29" t="s">
        <v>4977</v>
      </c>
      <c r="L2045" s="26">
        <v>10</v>
      </c>
      <c r="M2045" s="26" t="s">
        <v>4547</v>
      </c>
      <c r="N2045" s="26">
        <v>1780200</v>
      </c>
      <c r="O2045" s="7">
        <f t="shared" si="96"/>
        <v>17802000</v>
      </c>
      <c r="P2045" s="52">
        <v>0.08</v>
      </c>
      <c r="Q2045" s="7">
        <f t="shared" si="97"/>
        <v>1424160</v>
      </c>
      <c r="R2045" s="7">
        <f t="shared" si="98"/>
        <v>19226160</v>
      </c>
      <c r="S2045" s="23" t="s">
        <v>5919</v>
      </c>
      <c r="T2045" s="23"/>
      <c r="U2045" s="23"/>
      <c r="V2045" s="23"/>
      <c r="W2045" s="74"/>
    </row>
    <row r="2046" spans="1:23" x14ac:dyDescent="0.25">
      <c r="A2046" s="81">
        <v>45355</v>
      </c>
      <c r="B2046" s="6" t="s">
        <v>2710</v>
      </c>
      <c r="C2046" s="100" t="s">
        <v>5770</v>
      </c>
      <c r="D2046" s="21" t="s">
        <v>4555</v>
      </c>
      <c r="E2046" s="23" t="s">
        <v>78</v>
      </c>
      <c r="F2046" s="27" t="str">
        <f>IF(E2046="","",INDEX(DM_HANG_HOA!B:B,MATCH(E2046,DM_HANG_HOA!A:A,0)))</f>
        <v>Bass FCO</v>
      </c>
      <c r="G2046" s="26" t="s">
        <v>5245</v>
      </c>
      <c r="H2046" s="27" t="str">
        <f>IF(G2046="","",INDEX(DM_DOI_TUONG!C:C,MATCH(G2046,DM_DOI_TUONG!B:B,0)))</f>
        <v>Công Ty TNHH Sản Xuất Thương Mại  Điện Sài Gòn TTL</v>
      </c>
      <c r="I2046" s="69" t="str">
        <f>IFERROR(INDEX(DM_NGHIEP_VU!D:D,MATCH(J2046&amp;K2046,DM_NGHIEP_VU!G:G,0)),"")</f>
        <v>Xuất kho - xuất bán ghi nhận doanh thu</v>
      </c>
      <c r="J2046" s="29" t="s">
        <v>4492</v>
      </c>
      <c r="K2046" s="29" t="s">
        <v>4977</v>
      </c>
      <c r="L2046" s="26">
        <v>10</v>
      </c>
      <c r="M2046" s="26" t="s">
        <v>4547</v>
      </c>
      <c r="N2046" s="26">
        <v>72200</v>
      </c>
      <c r="O2046" s="7">
        <f t="shared" si="96"/>
        <v>722000</v>
      </c>
      <c r="P2046" s="52">
        <v>0.08</v>
      </c>
      <c r="Q2046" s="7">
        <f t="shared" si="97"/>
        <v>57760</v>
      </c>
      <c r="R2046" s="7">
        <f t="shared" si="98"/>
        <v>779760</v>
      </c>
      <c r="S2046" s="23" t="s">
        <v>5919</v>
      </c>
      <c r="T2046" s="23"/>
      <c r="U2046" s="23"/>
      <c r="V2046" s="23"/>
      <c r="W2046" s="74"/>
    </row>
    <row r="2047" spans="1:23" x14ac:dyDescent="0.25">
      <c r="A2047" s="81">
        <v>45356</v>
      </c>
      <c r="B2047" s="6" t="s">
        <v>2710</v>
      </c>
      <c r="C2047" s="100" t="s">
        <v>5770</v>
      </c>
      <c r="D2047" s="21" t="s">
        <v>4555</v>
      </c>
      <c r="E2047" s="23" t="s">
        <v>2595</v>
      </c>
      <c r="F2047" s="27" t="str">
        <f>IF(E2047="","",INDEX(DM_HANG_HOA!B:B,MATCH(E2047,DM_HANG_HOA!A:A,0)))</f>
        <v>Giáp buộc đầu sứ đơn composite PTT 1202SC-F, đường kính cáp 18.5 - 23.4mm (35-50mm2), bán dẫn</v>
      </c>
      <c r="G2047" s="26" t="s">
        <v>5245</v>
      </c>
      <c r="H2047" s="27" t="str">
        <f>IF(G2047="","",INDEX(DM_DOI_TUONG!C:C,MATCH(G2047,DM_DOI_TUONG!B:B,0)))</f>
        <v>Công Ty TNHH Sản Xuất Thương Mại  Điện Sài Gòn TTL</v>
      </c>
      <c r="I2047" s="69" t="str">
        <f>IFERROR(INDEX(DM_NGHIEP_VU!D:D,MATCH(J2047&amp;K2047,DM_NGHIEP_VU!G:G,0)),"")</f>
        <v>Xuất kho - xuất bán ghi nhận doanh thu</v>
      </c>
      <c r="J2047" s="29" t="s">
        <v>4492</v>
      </c>
      <c r="K2047" s="29" t="s">
        <v>4977</v>
      </c>
      <c r="L2047" s="26">
        <v>40</v>
      </c>
      <c r="M2047" s="26" t="s">
        <v>4547</v>
      </c>
      <c r="N2047" s="26">
        <v>106100</v>
      </c>
      <c r="O2047" s="7">
        <f t="shared" si="96"/>
        <v>4244000</v>
      </c>
      <c r="P2047" s="52">
        <v>0.08</v>
      </c>
      <c r="Q2047" s="7">
        <f t="shared" si="97"/>
        <v>339520</v>
      </c>
      <c r="R2047" s="7">
        <f t="shared" si="98"/>
        <v>4583520</v>
      </c>
      <c r="S2047" s="23" t="s">
        <v>5919</v>
      </c>
      <c r="T2047" s="23"/>
      <c r="U2047" s="23"/>
      <c r="V2047" s="23"/>
      <c r="W2047" s="74"/>
    </row>
    <row r="2048" spans="1:23" x14ac:dyDescent="0.25">
      <c r="A2048" s="81">
        <v>45356</v>
      </c>
      <c r="B2048" s="6" t="s">
        <v>2710</v>
      </c>
      <c r="C2048" s="100" t="s">
        <v>5771</v>
      </c>
      <c r="D2048" s="21" t="s">
        <v>4555</v>
      </c>
      <c r="E2048" s="23" t="s">
        <v>72</v>
      </c>
      <c r="F2048" s="27" t="str">
        <f>IF(E2048="","",INDEX(DM_HANG_HOA!B:B,MATCH(E2048,DM_HANG_HOA!A:A,0)))</f>
        <v>FCO 100A - 27KV - 150KV BIL - Polymer (không bass)</v>
      </c>
      <c r="G2048" s="26" t="s">
        <v>5266</v>
      </c>
      <c r="H2048" s="27" t="str">
        <f>IF(G2048="","",INDEX(DM_DOI_TUONG!C:C,MATCH(G2048,DM_DOI_TUONG!B:B,0)))</f>
        <v>CỦA HÀNG ĐIỆN NGHIÊN</v>
      </c>
      <c r="I2048" s="69" t="str">
        <f>IFERROR(INDEX(DM_NGHIEP_VU!D:D,MATCH(J2048&amp;K2048,DM_NGHIEP_VU!G:G,0)),"")</f>
        <v>Xuất kho - xuất bán ghi nhận doanh thu</v>
      </c>
      <c r="J2048" s="29" t="s">
        <v>4492</v>
      </c>
      <c r="K2048" s="29" t="s">
        <v>4977</v>
      </c>
      <c r="L2048" s="26">
        <v>6</v>
      </c>
      <c r="M2048" s="26" t="s">
        <v>4547</v>
      </c>
      <c r="N2048" s="26">
        <v>1407800</v>
      </c>
      <c r="O2048" s="7">
        <f t="shared" si="96"/>
        <v>8446800</v>
      </c>
      <c r="P2048" s="52">
        <v>0.08</v>
      </c>
      <c r="Q2048" s="7">
        <f t="shared" si="97"/>
        <v>675744</v>
      </c>
      <c r="R2048" s="7">
        <f t="shared" si="98"/>
        <v>9122544</v>
      </c>
      <c r="S2048" s="23" t="s">
        <v>5920</v>
      </c>
      <c r="T2048" s="23"/>
      <c r="U2048" s="23"/>
      <c r="V2048" s="23"/>
      <c r="W2048" s="74"/>
    </row>
    <row r="2049" spans="1:23" x14ac:dyDescent="0.25">
      <c r="A2049" s="81">
        <v>45356</v>
      </c>
      <c r="B2049" s="6" t="s">
        <v>2710</v>
      </c>
      <c r="C2049" s="100" t="s">
        <v>5771</v>
      </c>
      <c r="D2049" s="21" t="s">
        <v>4555</v>
      </c>
      <c r="E2049" s="23" t="s">
        <v>78</v>
      </c>
      <c r="F2049" s="27" t="str">
        <f>IF(E2049="","",INDEX(DM_HANG_HOA!B:B,MATCH(E2049,DM_HANG_HOA!A:A,0)))</f>
        <v>Bass FCO</v>
      </c>
      <c r="G2049" s="26" t="s">
        <v>5266</v>
      </c>
      <c r="H2049" s="27" t="str">
        <f>IF(G2049="","",INDEX(DM_DOI_TUONG!C:C,MATCH(G2049,DM_DOI_TUONG!B:B,0)))</f>
        <v>CỦA HÀNG ĐIỆN NGHIÊN</v>
      </c>
      <c r="I2049" s="69" t="str">
        <f>IFERROR(INDEX(DM_NGHIEP_VU!D:D,MATCH(J2049&amp;K2049,DM_NGHIEP_VU!G:G,0)),"")</f>
        <v>Xuất kho - xuất bán ghi nhận doanh thu</v>
      </c>
      <c r="J2049" s="29" t="s">
        <v>4492</v>
      </c>
      <c r="K2049" s="29" t="s">
        <v>4977</v>
      </c>
      <c r="L2049" s="26">
        <v>6</v>
      </c>
      <c r="M2049" s="26" t="s">
        <v>4547</v>
      </c>
      <c r="N2049" s="26">
        <v>77400</v>
      </c>
      <c r="O2049" s="7">
        <f t="shared" si="96"/>
        <v>464400</v>
      </c>
      <c r="P2049" s="52">
        <v>0.08</v>
      </c>
      <c r="Q2049" s="7">
        <f t="shared" si="97"/>
        <v>37152</v>
      </c>
      <c r="R2049" s="7">
        <f t="shared" si="98"/>
        <v>501552</v>
      </c>
      <c r="S2049" s="23" t="s">
        <v>5920</v>
      </c>
      <c r="T2049" s="23"/>
      <c r="U2049" s="23"/>
      <c r="V2049" s="23"/>
      <c r="W2049" s="74"/>
    </row>
    <row r="2050" spans="1:23" x14ac:dyDescent="0.25">
      <c r="A2050" s="81">
        <v>45356</v>
      </c>
      <c r="B2050" s="6" t="s">
        <v>2710</v>
      </c>
      <c r="C2050" s="100" t="s">
        <v>5771</v>
      </c>
      <c r="D2050" s="21" t="s">
        <v>4555</v>
      </c>
      <c r="E2050" s="23" t="s">
        <v>14</v>
      </c>
      <c r="F2050" s="27" t="str">
        <f>IF(E2050="","",INDEX(DM_HANG_HOA!B:B,MATCH(E2050,DM_HANG_HOA!A:A,0)))</f>
        <v>Fuselink 40K - Tuấn Ân</v>
      </c>
      <c r="G2050" s="26" t="s">
        <v>5266</v>
      </c>
      <c r="H2050" s="27" t="str">
        <f>IF(G2050="","",INDEX(DM_DOI_TUONG!C:C,MATCH(G2050,DM_DOI_TUONG!B:B,0)))</f>
        <v>CỦA HÀNG ĐIỆN NGHIÊN</v>
      </c>
      <c r="I2050" s="69" t="str">
        <f>IFERROR(INDEX(DM_NGHIEP_VU!D:D,MATCH(J2050&amp;K2050,DM_NGHIEP_VU!G:G,0)),"")</f>
        <v>Xuất kho - xuất bán ghi nhận doanh thu</v>
      </c>
      <c r="J2050" s="29" t="s">
        <v>4492</v>
      </c>
      <c r="K2050" s="29" t="s">
        <v>4977</v>
      </c>
      <c r="L2050" s="26">
        <v>20</v>
      </c>
      <c r="M2050" s="26" t="s">
        <v>4547</v>
      </c>
      <c r="N2050" s="26">
        <v>54200</v>
      </c>
      <c r="O2050" s="7">
        <f t="shared" si="96"/>
        <v>1084000</v>
      </c>
      <c r="P2050" s="52">
        <v>0.08</v>
      </c>
      <c r="Q2050" s="7">
        <f t="shared" si="97"/>
        <v>86720</v>
      </c>
      <c r="R2050" s="7">
        <f t="shared" si="98"/>
        <v>1170720</v>
      </c>
      <c r="S2050" s="23" t="s">
        <v>5920</v>
      </c>
      <c r="T2050" s="23"/>
      <c r="U2050" s="23"/>
      <c r="V2050" s="23"/>
      <c r="W2050" s="74"/>
    </row>
    <row r="2051" spans="1:23" x14ac:dyDescent="0.25">
      <c r="A2051" s="81">
        <v>45356</v>
      </c>
      <c r="B2051" s="6" t="s">
        <v>2710</v>
      </c>
      <c r="C2051" s="100" t="s">
        <v>5771</v>
      </c>
      <c r="D2051" s="21" t="s">
        <v>4555</v>
      </c>
      <c r="E2051" s="23" t="s">
        <v>6</v>
      </c>
      <c r="F2051" s="27" t="str">
        <f>IF(E2051="","",INDEX(DM_HANG_HOA!B:B,MATCH(E2051,DM_HANG_HOA!A:A,0)))</f>
        <v>Fuselink 6K - Tuấn Ân</v>
      </c>
      <c r="G2051" s="26" t="s">
        <v>5266</v>
      </c>
      <c r="H2051" s="27" t="str">
        <f>IF(G2051="","",INDEX(DM_DOI_TUONG!C:C,MATCH(G2051,DM_DOI_TUONG!B:B,0)))</f>
        <v>CỦA HÀNG ĐIỆN NGHIÊN</v>
      </c>
      <c r="I2051" s="69" t="str">
        <f>IFERROR(INDEX(DM_NGHIEP_VU!D:D,MATCH(J2051&amp;K2051,DM_NGHIEP_VU!G:G,0)),"")</f>
        <v>Xuất kho - xuất bán ghi nhận doanh thu</v>
      </c>
      <c r="J2051" s="29" t="s">
        <v>4492</v>
      </c>
      <c r="K2051" s="29" t="s">
        <v>4977</v>
      </c>
      <c r="L2051" s="26">
        <v>20</v>
      </c>
      <c r="M2051" s="26" t="s">
        <v>4547</v>
      </c>
      <c r="N2051" s="26">
        <v>30900</v>
      </c>
      <c r="O2051" s="7">
        <f t="shared" si="96"/>
        <v>618000</v>
      </c>
      <c r="P2051" s="52">
        <v>0.08</v>
      </c>
      <c r="Q2051" s="7">
        <f t="shared" si="97"/>
        <v>49440</v>
      </c>
      <c r="R2051" s="7">
        <f t="shared" si="98"/>
        <v>667440</v>
      </c>
      <c r="S2051" s="23" t="s">
        <v>5920</v>
      </c>
      <c r="T2051" s="23"/>
      <c r="U2051" s="23"/>
      <c r="V2051" s="23"/>
      <c r="W2051" s="74"/>
    </row>
    <row r="2052" spans="1:23" x14ac:dyDescent="0.25">
      <c r="A2052" s="81">
        <v>45356</v>
      </c>
      <c r="B2052" s="6" t="s">
        <v>2710</v>
      </c>
      <c r="C2052" s="100" t="s">
        <v>5771</v>
      </c>
      <c r="D2052" s="21" t="s">
        <v>4555</v>
      </c>
      <c r="E2052" s="23" t="s">
        <v>7</v>
      </c>
      <c r="F2052" s="27" t="str">
        <f>IF(E2052="","",INDEX(DM_HANG_HOA!B:B,MATCH(E2052,DM_HANG_HOA!A:A,0)))</f>
        <v>Fuselink 8K - Tuấn Ân</v>
      </c>
      <c r="G2052" s="26" t="s">
        <v>5266</v>
      </c>
      <c r="H2052" s="27" t="str">
        <f>IF(G2052="","",INDEX(DM_DOI_TUONG!C:C,MATCH(G2052,DM_DOI_TUONG!B:B,0)))</f>
        <v>CỦA HÀNG ĐIỆN NGHIÊN</v>
      </c>
      <c r="I2052" s="69" t="str">
        <f>IFERROR(INDEX(DM_NGHIEP_VU!D:D,MATCH(J2052&amp;K2052,DM_NGHIEP_VU!G:G,0)),"")</f>
        <v>Xuất kho - xuất bán ghi nhận doanh thu</v>
      </c>
      <c r="J2052" s="29" t="s">
        <v>4492</v>
      </c>
      <c r="K2052" s="29" t="s">
        <v>4977</v>
      </c>
      <c r="L2052" s="26">
        <v>20</v>
      </c>
      <c r="M2052" s="26" t="s">
        <v>4547</v>
      </c>
      <c r="N2052" s="26">
        <v>32300</v>
      </c>
      <c r="O2052" s="7">
        <f t="shared" si="96"/>
        <v>646000</v>
      </c>
      <c r="P2052" s="52">
        <v>0.08</v>
      </c>
      <c r="Q2052" s="7">
        <f t="shared" si="97"/>
        <v>51680</v>
      </c>
      <c r="R2052" s="7">
        <f t="shared" si="98"/>
        <v>697680</v>
      </c>
      <c r="S2052" s="23" t="s">
        <v>5920</v>
      </c>
      <c r="T2052" s="23"/>
      <c r="U2052" s="23"/>
      <c r="V2052" s="23"/>
      <c r="W2052" s="74"/>
    </row>
    <row r="2053" spans="1:23" x14ac:dyDescent="0.25">
      <c r="A2053" s="81">
        <v>45356</v>
      </c>
      <c r="B2053" s="6" t="s">
        <v>2710</v>
      </c>
      <c r="C2053" s="100" t="s">
        <v>5771</v>
      </c>
      <c r="D2053" s="21" t="s">
        <v>4555</v>
      </c>
      <c r="E2053" s="23" t="s">
        <v>8</v>
      </c>
      <c r="F2053" s="27" t="str">
        <f>IF(E2053="","",INDEX(DM_HANG_HOA!B:B,MATCH(E2053,DM_HANG_HOA!A:A,0)))</f>
        <v>Fuselink 10K - Tuấn Ân</v>
      </c>
      <c r="G2053" s="26" t="s">
        <v>5266</v>
      </c>
      <c r="H2053" s="27" t="str">
        <f>IF(G2053="","",INDEX(DM_DOI_TUONG!C:C,MATCH(G2053,DM_DOI_TUONG!B:B,0)))</f>
        <v>CỦA HÀNG ĐIỆN NGHIÊN</v>
      </c>
      <c r="I2053" s="69" t="str">
        <f>IFERROR(INDEX(DM_NGHIEP_VU!D:D,MATCH(J2053&amp;K2053,DM_NGHIEP_VU!G:G,0)),"")</f>
        <v>Xuất kho - xuất bán ghi nhận doanh thu</v>
      </c>
      <c r="J2053" s="29" t="s">
        <v>4492</v>
      </c>
      <c r="K2053" s="29" t="s">
        <v>4977</v>
      </c>
      <c r="L2053" s="26">
        <v>20</v>
      </c>
      <c r="M2053" s="26" t="s">
        <v>4547</v>
      </c>
      <c r="N2053" s="26">
        <v>33900</v>
      </c>
      <c r="O2053" s="7">
        <f t="shared" si="96"/>
        <v>678000</v>
      </c>
      <c r="P2053" s="52">
        <v>0.08</v>
      </c>
      <c r="Q2053" s="7">
        <f t="shared" si="97"/>
        <v>54240</v>
      </c>
      <c r="R2053" s="7">
        <f t="shared" si="98"/>
        <v>732240</v>
      </c>
      <c r="S2053" s="23" t="s">
        <v>5920</v>
      </c>
      <c r="T2053" s="23"/>
      <c r="U2053" s="23"/>
      <c r="V2053" s="23"/>
      <c r="W2053" s="74"/>
    </row>
    <row r="2054" spans="1:23" x14ac:dyDescent="0.25">
      <c r="A2054" s="81">
        <v>45356</v>
      </c>
      <c r="B2054" s="6" t="s">
        <v>2710</v>
      </c>
      <c r="C2054" s="100" t="s">
        <v>5771</v>
      </c>
      <c r="D2054" s="21" t="s">
        <v>4555</v>
      </c>
      <c r="E2054" s="23" t="s">
        <v>10</v>
      </c>
      <c r="F2054" s="27" t="str">
        <f>IF(E2054="","",INDEX(DM_HANG_HOA!B:B,MATCH(E2054,DM_HANG_HOA!A:A,0)))</f>
        <v>Fuselink 15K - Tuấn Ân</v>
      </c>
      <c r="G2054" s="26" t="s">
        <v>5266</v>
      </c>
      <c r="H2054" s="27" t="str">
        <f>IF(G2054="","",INDEX(DM_DOI_TUONG!C:C,MATCH(G2054,DM_DOI_TUONG!B:B,0)))</f>
        <v>CỦA HÀNG ĐIỆN NGHIÊN</v>
      </c>
      <c r="I2054" s="69" t="str">
        <f>IFERROR(INDEX(DM_NGHIEP_VU!D:D,MATCH(J2054&amp;K2054,DM_NGHIEP_VU!G:G,0)),"")</f>
        <v>Xuất kho - xuất bán ghi nhận doanh thu</v>
      </c>
      <c r="J2054" s="29" t="s">
        <v>4492</v>
      </c>
      <c r="K2054" s="29" t="s">
        <v>4977</v>
      </c>
      <c r="L2054" s="26">
        <v>20</v>
      </c>
      <c r="M2054" s="26" t="s">
        <v>4547</v>
      </c>
      <c r="N2054" s="26">
        <v>35700</v>
      </c>
      <c r="O2054" s="7">
        <f t="shared" si="96"/>
        <v>714000</v>
      </c>
      <c r="P2054" s="52">
        <v>0.08</v>
      </c>
      <c r="Q2054" s="7">
        <f t="shared" si="97"/>
        <v>57120</v>
      </c>
      <c r="R2054" s="7">
        <f t="shared" si="98"/>
        <v>771120</v>
      </c>
      <c r="S2054" s="23" t="s">
        <v>5920</v>
      </c>
      <c r="T2054" s="23"/>
      <c r="U2054" s="23"/>
      <c r="V2054" s="23"/>
      <c r="W2054" s="74"/>
    </row>
    <row r="2055" spans="1:23" x14ac:dyDescent="0.25">
      <c r="A2055" s="81">
        <v>45356</v>
      </c>
      <c r="B2055" s="6" t="s">
        <v>2710</v>
      </c>
      <c r="C2055" s="100" t="s">
        <v>5771</v>
      </c>
      <c r="D2055" s="21" t="s">
        <v>4555</v>
      </c>
      <c r="E2055" s="23" t="s">
        <v>11</v>
      </c>
      <c r="F2055" s="27" t="str">
        <f>IF(E2055="","",INDEX(DM_HANG_HOA!B:B,MATCH(E2055,DM_HANG_HOA!A:A,0)))</f>
        <v>Fuselink 20K - Tuấn Ân</v>
      </c>
      <c r="G2055" s="26" t="s">
        <v>5266</v>
      </c>
      <c r="H2055" s="27" t="str">
        <f>IF(G2055="","",INDEX(DM_DOI_TUONG!C:C,MATCH(G2055,DM_DOI_TUONG!B:B,0)))</f>
        <v>CỦA HÀNG ĐIỆN NGHIÊN</v>
      </c>
      <c r="I2055" s="69" t="str">
        <f>IFERROR(INDEX(DM_NGHIEP_VU!D:D,MATCH(J2055&amp;K2055,DM_NGHIEP_VU!G:G,0)),"")</f>
        <v>Xuất kho - xuất bán ghi nhận doanh thu</v>
      </c>
      <c r="J2055" s="29" t="s">
        <v>4492</v>
      </c>
      <c r="K2055" s="29" t="s">
        <v>4977</v>
      </c>
      <c r="L2055" s="26">
        <v>20</v>
      </c>
      <c r="M2055" s="26" t="s">
        <v>4547</v>
      </c>
      <c r="N2055" s="26">
        <v>40600</v>
      </c>
      <c r="O2055" s="7">
        <f t="shared" si="96"/>
        <v>812000</v>
      </c>
      <c r="P2055" s="52">
        <v>0.08</v>
      </c>
      <c r="Q2055" s="7">
        <f t="shared" si="97"/>
        <v>64960</v>
      </c>
      <c r="R2055" s="7">
        <f t="shared" si="98"/>
        <v>876960</v>
      </c>
      <c r="S2055" s="23" t="s">
        <v>5920</v>
      </c>
      <c r="T2055" s="23"/>
      <c r="U2055" s="23"/>
      <c r="V2055" s="23"/>
      <c r="W2055" s="74"/>
    </row>
    <row r="2056" spans="1:23" x14ac:dyDescent="0.25">
      <c r="A2056" s="81">
        <v>45356</v>
      </c>
      <c r="B2056" s="6" t="s">
        <v>2710</v>
      </c>
      <c r="C2056" s="100" t="s">
        <v>5771</v>
      </c>
      <c r="D2056" s="21" t="s">
        <v>4555</v>
      </c>
      <c r="E2056" s="23" t="s">
        <v>13</v>
      </c>
      <c r="F2056" s="27" t="str">
        <f>IF(E2056="","",INDEX(DM_HANG_HOA!B:B,MATCH(E2056,DM_HANG_HOA!A:A,0)))</f>
        <v>Fuselink 30K - Tuấn Ân</v>
      </c>
      <c r="G2056" s="26" t="s">
        <v>5266</v>
      </c>
      <c r="H2056" s="27" t="str">
        <f>IF(G2056="","",INDEX(DM_DOI_TUONG!C:C,MATCH(G2056,DM_DOI_TUONG!B:B,0)))</f>
        <v>CỦA HÀNG ĐIỆN NGHIÊN</v>
      </c>
      <c r="I2056" s="69" t="str">
        <f>IFERROR(INDEX(DM_NGHIEP_VU!D:D,MATCH(J2056&amp;K2056,DM_NGHIEP_VU!G:G,0)),"")</f>
        <v>Xuất kho - xuất bán ghi nhận doanh thu</v>
      </c>
      <c r="J2056" s="29" t="s">
        <v>4492</v>
      </c>
      <c r="K2056" s="29" t="s">
        <v>4977</v>
      </c>
      <c r="L2056" s="26">
        <v>20</v>
      </c>
      <c r="M2056" s="26" t="s">
        <v>4547</v>
      </c>
      <c r="N2056" s="26">
        <v>47200</v>
      </c>
      <c r="O2056" s="7">
        <f t="shared" si="96"/>
        <v>944000</v>
      </c>
      <c r="P2056" s="52">
        <v>0.08</v>
      </c>
      <c r="Q2056" s="7">
        <f t="shared" si="97"/>
        <v>75520</v>
      </c>
      <c r="R2056" s="7">
        <f t="shared" si="98"/>
        <v>1019520</v>
      </c>
      <c r="S2056" s="23" t="s">
        <v>5920</v>
      </c>
      <c r="T2056" s="23"/>
      <c r="U2056" s="23"/>
      <c r="V2056" s="23"/>
      <c r="W2056" s="74"/>
    </row>
    <row r="2057" spans="1:23" x14ac:dyDescent="0.25">
      <c r="A2057" s="81">
        <v>45356</v>
      </c>
      <c r="B2057" s="6" t="s">
        <v>2710</v>
      </c>
      <c r="C2057" s="100" t="s">
        <v>5771</v>
      </c>
      <c r="D2057" s="21" t="s">
        <v>4555</v>
      </c>
      <c r="E2057" s="23" t="s">
        <v>2</v>
      </c>
      <c r="F2057" s="27" t="str">
        <f>IF(E2057="","",INDEX(DM_HANG_HOA!B:B,MATCH(E2057,DM_HANG_HOA!A:A,0)))</f>
        <v>Fuselink 2K - Tuấn Ân</v>
      </c>
      <c r="G2057" s="26" t="s">
        <v>5266</v>
      </c>
      <c r="H2057" s="27" t="str">
        <f>IF(G2057="","",INDEX(DM_DOI_TUONG!C:C,MATCH(G2057,DM_DOI_TUONG!B:B,0)))</f>
        <v>CỦA HÀNG ĐIỆN NGHIÊN</v>
      </c>
      <c r="I2057" s="69" t="str">
        <f>IFERROR(INDEX(DM_NGHIEP_VU!D:D,MATCH(J2057&amp;K2057,DM_NGHIEP_VU!G:G,0)),"")</f>
        <v>Xuất kho - xuất bán ghi nhận doanh thu</v>
      </c>
      <c r="J2057" s="29" t="s">
        <v>4492</v>
      </c>
      <c r="K2057" s="29" t="s">
        <v>4977</v>
      </c>
      <c r="L2057" s="26">
        <v>10</v>
      </c>
      <c r="M2057" s="26" t="s">
        <v>4547</v>
      </c>
      <c r="N2057" s="26">
        <v>30200</v>
      </c>
      <c r="O2057" s="7">
        <f t="shared" si="96"/>
        <v>302000</v>
      </c>
      <c r="P2057" s="52">
        <v>0.08</v>
      </c>
      <c r="Q2057" s="7">
        <f t="shared" si="97"/>
        <v>24160</v>
      </c>
      <c r="R2057" s="7">
        <f t="shared" si="98"/>
        <v>326160</v>
      </c>
      <c r="S2057" s="23" t="s">
        <v>5920</v>
      </c>
      <c r="T2057" s="23"/>
      <c r="U2057" s="23"/>
      <c r="V2057" s="23"/>
      <c r="W2057" s="74"/>
    </row>
    <row r="2058" spans="1:23" x14ac:dyDescent="0.25">
      <c r="A2058" s="81">
        <v>45356</v>
      </c>
      <c r="B2058" s="6" t="s">
        <v>2710</v>
      </c>
      <c r="C2058" s="100" t="s">
        <v>5771</v>
      </c>
      <c r="D2058" s="21" t="s">
        <v>4555</v>
      </c>
      <c r="E2058" s="23" t="s">
        <v>3</v>
      </c>
      <c r="F2058" s="27" t="str">
        <f>IF(E2058="","",INDEX(DM_HANG_HOA!B:B,MATCH(E2058,DM_HANG_HOA!A:A,0)))</f>
        <v>Fuselink 3K - Tuấn Ân</v>
      </c>
      <c r="G2058" s="26" t="s">
        <v>5266</v>
      </c>
      <c r="H2058" s="27" t="str">
        <f>IF(G2058="","",INDEX(DM_DOI_TUONG!C:C,MATCH(G2058,DM_DOI_TUONG!B:B,0)))</f>
        <v>CỦA HÀNG ĐIỆN NGHIÊN</v>
      </c>
      <c r="I2058" s="69" t="str">
        <f>IFERROR(INDEX(DM_NGHIEP_VU!D:D,MATCH(J2058&amp;K2058,DM_NGHIEP_VU!G:G,0)),"")</f>
        <v>Xuất kho - xuất bán ghi nhận doanh thu</v>
      </c>
      <c r="J2058" s="29" t="s">
        <v>4492</v>
      </c>
      <c r="K2058" s="29" t="s">
        <v>4977</v>
      </c>
      <c r="L2058" s="26">
        <v>10</v>
      </c>
      <c r="M2058" s="26" t="s">
        <v>4547</v>
      </c>
      <c r="N2058" s="26">
        <v>30300</v>
      </c>
      <c r="O2058" s="7">
        <f t="shared" si="96"/>
        <v>303000</v>
      </c>
      <c r="P2058" s="52">
        <v>0.08</v>
      </c>
      <c r="Q2058" s="7">
        <f t="shared" si="97"/>
        <v>24240</v>
      </c>
      <c r="R2058" s="7">
        <f t="shared" si="98"/>
        <v>327240</v>
      </c>
      <c r="S2058" s="23" t="s">
        <v>5920</v>
      </c>
      <c r="T2058" s="23"/>
      <c r="U2058" s="23"/>
      <c r="V2058" s="23"/>
      <c r="W2058" s="74"/>
    </row>
    <row r="2059" spans="1:23" x14ac:dyDescent="0.25">
      <c r="A2059" s="81">
        <v>45356</v>
      </c>
      <c r="B2059" s="6" t="s">
        <v>2710</v>
      </c>
      <c r="C2059" s="100" t="s">
        <v>5772</v>
      </c>
      <c r="D2059" s="21" t="s">
        <v>4555</v>
      </c>
      <c r="E2059" s="23" t="s">
        <v>1169</v>
      </c>
      <c r="F2059" s="27" t="str">
        <f>IF(E2059="","",INDEX(DM_HANG_HOA!B:B,MATCH(E2059,DM_HANG_HOA!A:A,0)))</f>
        <v>Cosse ép Cu-Al  240mm2-2N-TA dài 160mm chiều dài ép dây 58mm</v>
      </c>
      <c r="G2059" s="26" t="s">
        <v>5269</v>
      </c>
      <c r="H2059" s="27" t="str">
        <f>IF(G2059="","",INDEX(DM_DOI_TUONG!C:C,MATCH(G2059,DM_DOI_TUONG!B:B,0)))</f>
        <v>CÔNG TY TNHH THIẾT BỊ ĐIỆN QUỐC HƯNG</v>
      </c>
      <c r="I2059" s="69" t="str">
        <f>IFERROR(INDEX(DM_NGHIEP_VU!D:D,MATCH(J2059&amp;K2059,DM_NGHIEP_VU!G:G,0)),"")</f>
        <v>Xuất kho - xuất bán ghi nhận doanh thu</v>
      </c>
      <c r="J2059" s="29" t="s">
        <v>4492</v>
      </c>
      <c r="K2059" s="29" t="s">
        <v>4977</v>
      </c>
      <c r="L2059" s="26">
        <v>48</v>
      </c>
      <c r="M2059" s="26" t="s">
        <v>4547</v>
      </c>
      <c r="N2059" s="26">
        <v>189300</v>
      </c>
      <c r="O2059" s="7">
        <f t="shared" si="96"/>
        <v>9086400</v>
      </c>
      <c r="P2059" s="52">
        <v>0.1</v>
      </c>
      <c r="Q2059" s="7">
        <f t="shared" si="97"/>
        <v>908640</v>
      </c>
      <c r="R2059" s="7">
        <f t="shared" si="98"/>
        <v>9995040</v>
      </c>
      <c r="S2059" s="23" t="s">
        <v>5921</v>
      </c>
      <c r="T2059" s="23"/>
      <c r="U2059" s="23"/>
      <c r="V2059" s="23"/>
      <c r="W2059" s="74"/>
    </row>
    <row r="2060" spans="1:23" x14ac:dyDescent="0.25">
      <c r="A2060" s="81">
        <v>45357</v>
      </c>
      <c r="B2060" s="6" t="s">
        <v>2710</v>
      </c>
      <c r="C2060" s="100" t="s">
        <v>5773</v>
      </c>
      <c r="D2060" s="21" t="s">
        <v>4555</v>
      </c>
      <c r="E2060" s="23" t="s">
        <v>453</v>
      </c>
      <c r="F2060" s="27" t="str">
        <f>IF(E2060="","",INDEX(DM_HANG_HOA!B:B,MATCH(E2060,DM_HANG_HOA!A:A,0)))</f>
        <v>MCB   1 pha 32A  - 6KA - TA</v>
      </c>
      <c r="G2060" s="26" t="s">
        <v>5271</v>
      </c>
      <c r="H2060" s="27" t="str">
        <f>IF(G2060="","",INDEX(DM_DOI_TUONG!C:C,MATCH(G2060,DM_DOI_TUONG!B:B,0)))</f>
        <v>Điện Lực Vũng Tàu</v>
      </c>
      <c r="I2060" s="69" t="str">
        <f>IFERROR(INDEX(DM_NGHIEP_VU!D:D,MATCH(J2060&amp;K2060,DM_NGHIEP_VU!G:G,0)),"")</f>
        <v>Xuất kho - xuất bán ghi nhận doanh thu</v>
      </c>
      <c r="J2060" s="29" t="s">
        <v>4492</v>
      </c>
      <c r="K2060" s="29" t="s">
        <v>4977</v>
      </c>
      <c r="L2060" s="26">
        <v>1500</v>
      </c>
      <c r="M2060" s="26" t="s">
        <v>4547</v>
      </c>
      <c r="N2060" s="26">
        <v>32900</v>
      </c>
      <c r="O2060" s="7">
        <f t="shared" si="96"/>
        <v>49350000</v>
      </c>
      <c r="P2060" s="52">
        <v>0.08</v>
      </c>
      <c r="Q2060" s="7">
        <f t="shared" si="97"/>
        <v>3948000</v>
      </c>
      <c r="R2060" s="7">
        <f t="shared" si="98"/>
        <v>53298000</v>
      </c>
      <c r="S2060" s="23" t="s">
        <v>5922</v>
      </c>
      <c r="T2060" s="23"/>
      <c r="U2060" s="23"/>
      <c r="V2060" s="23"/>
      <c r="W2060" s="74"/>
    </row>
    <row r="2061" spans="1:23" x14ac:dyDescent="0.25">
      <c r="A2061" s="81">
        <v>45357</v>
      </c>
      <c r="B2061" s="6" t="s">
        <v>2710</v>
      </c>
      <c r="C2061" s="100" t="s">
        <v>5773</v>
      </c>
      <c r="D2061" s="21" t="s">
        <v>4555</v>
      </c>
      <c r="E2061" s="23" t="s">
        <v>508</v>
      </c>
      <c r="F2061" s="27" t="str">
        <f>IF(E2061="","",INDEX(DM_HANG_HOA!B:B,MATCH(E2061,DM_HANG_HOA!A:A,0)))</f>
        <v>MCCB 3P, 400V, 400A, 70KA</v>
      </c>
      <c r="G2061" s="26" t="s">
        <v>5271</v>
      </c>
      <c r="H2061" s="27" t="str">
        <f>IF(G2061="","",INDEX(DM_DOI_TUONG!C:C,MATCH(G2061,DM_DOI_TUONG!B:B,0)))</f>
        <v>Điện Lực Vũng Tàu</v>
      </c>
      <c r="I2061" s="69" t="str">
        <f>IFERROR(INDEX(DM_NGHIEP_VU!D:D,MATCH(J2061&amp;K2061,DM_NGHIEP_VU!G:G,0)),"")</f>
        <v>Xuất kho - xuất bán ghi nhận doanh thu</v>
      </c>
      <c r="J2061" s="29" t="s">
        <v>4492</v>
      </c>
      <c r="K2061" s="29" t="s">
        <v>4977</v>
      </c>
      <c r="L2061" s="26">
        <v>8</v>
      </c>
      <c r="M2061" s="26" t="s">
        <v>4547</v>
      </c>
      <c r="N2061" s="26">
        <v>7976400</v>
      </c>
      <c r="O2061" s="7">
        <f t="shared" si="96"/>
        <v>63811200</v>
      </c>
      <c r="P2061" s="52">
        <v>0.08</v>
      </c>
      <c r="Q2061" s="7">
        <f t="shared" si="97"/>
        <v>5104896</v>
      </c>
      <c r="R2061" s="7">
        <f t="shared" si="98"/>
        <v>68916096</v>
      </c>
      <c r="S2061" s="23" t="s">
        <v>5922</v>
      </c>
      <c r="T2061" s="23"/>
      <c r="U2061" s="23"/>
      <c r="V2061" s="23"/>
      <c r="W2061" s="74"/>
    </row>
    <row r="2062" spans="1:23" x14ac:dyDescent="0.25">
      <c r="A2062" s="81">
        <v>45357</v>
      </c>
      <c r="B2062" s="6" t="s">
        <v>2710</v>
      </c>
      <c r="C2062" s="100" t="s">
        <v>5773</v>
      </c>
      <c r="D2062" s="21" t="s">
        <v>4555</v>
      </c>
      <c r="E2062" s="23" t="s">
        <v>491</v>
      </c>
      <c r="F2062" s="27" t="str">
        <f>IF(E2062="","",INDEX(DM_HANG_HOA!B:B,MATCH(E2062,DM_HANG_HOA!A:A,0)))</f>
        <v>Busbar dùng cho MCCB 400A - 630A</v>
      </c>
      <c r="G2062" s="26" t="s">
        <v>5271</v>
      </c>
      <c r="H2062" s="27" t="str">
        <f>IF(G2062="","",INDEX(DM_DOI_TUONG!C:C,MATCH(G2062,DM_DOI_TUONG!B:B,0)))</f>
        <v>Điện Lực Vũng Tàu</v>
      </c>
      <c r="I2062" s="69" t="str">
        <f>IFERROR(INDEX(DM_NGHIEP_VU!D:D,MATCH(J2062&amp;K2062,DM_NGHIEP_VU!G:G,0)),"")</f>
        <v>Xuất kho - xuất bán ghi nhận doanh thu</v>
      </c>
      <c r="J2062" s="29" t="s">
        <v>4492</v>
      </c>
      <c r="K2062" s="29" t="s">
        <v>4977</v>
      </c>
      <c r="L2062" s="26">
        <v>8</v>
      </c>
      <c r="M2062" s="26" t="s">
        <v>4547</v>
      </c>
      <c r="N2062" s="26">
        <v>0</v>
      </c>
      <c r="O2062" s="7">
        <f t="shared" si="96"/>
        <v>0</v>
      </c>
      <c r="P2062" s="52">
        <v>0.08</v>
      </c>
      <c r="Q2062" s="7">
        <f t="shared" si="97"/>
        <v>0</v>
      </c>
      <c r="R2062" s="7">
        <f t="shared" si="98"/>
        <v>0</v>
      </c>
      <c r="S2062" s="23" t="s">
        <v>5922</v>
      </c>
      <c r="T2062" s="23"/>
      <c r="U2062" s="23"/>
      <c r="V2062" s="23"/>
      <c r="W2062" s="74"/>
    </row>
    <row r="2063" spans="1:23" x14ac:dyDescent="0.25">
      <c r="A2063" s="81">
        <v>45357</v>
      </c>
      <c r="B2063" s="6" t="s">
        <v>2710</v>
      </c>
      <c r="C2063" s="100" t="s">
        <v>5773</v>
      </c>
      <c r="D2063" s="21" t="s">
        <v>4555</v>
      </c>
      <c r="E2063" s="23" t="s">
        <v>512</v>
      </c>
      <c r="F2063" s="27" t="str">
        <f>IF(E2063="","",INDEX(DM_HANG_HOA!B:B,MATCH(E2063,DM_HANG_HOA!A:A,0)))</f>
        <v>Boulon 10 X 40 + tán + londel nhúng kẽm</v>
      </c>
      <c r="G2063" s="26" t="s">
        <v>5271</v>
      </c>
      <c r="H2063" s="27" t="str">
        <f>IF(G2063="","",INDEX(DM_DOI_TUONG!C:C,MATCH(G2063,DM_DOI_TUONG!B:B,0)))</f>
        <v>Điện Lực Vũng Tàu</v>
      </c>
      <c r="I2063" s="69" t="str">
        <f>IFERROR(INDEX(DM_NGHIEP_VU!D:D,MATCH(J2063&amp;K2063,DM_NGHIEP_VU!G:G,0)),"")</f>
        <v>Xuất kho - xuất bán ghi nhận doanh thu</v>
      </c>
      <c r="J2063" s="29" t="s">
        <v>4492</v>
      </c>
      <c r="K2063" s="29" t="s">
        <v>4977</v>
      </c>
      <c r="L2063" s="26">
        <v>48</v>
      </c>
      <c r="M2063" s="26" t="s">
        <v>4547</v>
      </c>
      <c r="N2063" s="26">
        <v>0</v>
      </c>
      <c r="O2063" s="7">
        <f t="shared" si="96"/>
        <v>0</v>
      </c>
      <c r="P2063" s="52">
        <v>0.08</v>
      </c>
      <c r="Q2063" s="7">
        <f t="shared" si="97"/>
        <v>0</v>
      </c>
      <c r="R2063" s="7">
        <f t="shared" si="98"/>
        <v>0</v>
      </c>
      <c r="S2063" s="23" t="s">
        <v>5922</v>
      </c>
      <c r="T2063" s="23"/>
      <c r="U2063" s="23"/>
      <c r="V2063" s="23"/>
      <c r="W2063" s="74"/>
    </row>
    <row r="2064" spans="1:23" x14ac:dyDescent="0.25">
      <c r="A2064" s="81">
        <v>45357</v>
      </c>
      <c r="B2064" s="6" t="s">
        <v>2710</v>
      </c>
      <c r="C2064" s="100" t="s">
        <v>5773</v>
      </c>
      <c r="D2064" s="21" t="s">
        <v>4555</v>
      </c>
      <c r="E2064" s="23" t="s">
        <v>510</v>
      </c>
      <c r="F2064" s="27" t="str">
        <f>IF(E2064="","",INDEX(DM_HANG_HOA!B:B,MATCH(E2064,DM_HANG_HOA!A:A,0)))</f>
        <v>MCCB 3P, 400V, 630A, 70KA</v>
      </c>
      <c r="G2064" s="26" t="s">
        <v>5271</v>
      </c>
      <c r="H2064" s="27" t="str">
        <f>IF(G2064="","",INDEX(DM_DOI_TUONG!C:C,MATCH(G2064,DM_DOI_TUONG!B:B,0)))</f>
        <v>Điện Lực Vũng Tàu</v>
      </c>
      <c r="I2064" s="69" t="str">
        <f>IFERROR(INDEX(DM_NGHIEP_VU!D:D,MATCH(J2064&amp;K2064,DM_NGHIEP_VU!G:G,0)),"")</f>
        <v>Xuất kho - xuất bán ghi nhận doanh thu</v>
      </c>
      <c r="J2064" s="29" t="s">
        <v>4492</v>
      </c>
      <c r="K2064" s="29" t="s">
        <v>4977</v>
      </c>
      <c r="L2064" s="26">
        <v>4</v>
      </c>
      <c r="M2064" s="26" t="s">
        <v>4547</v>
      </c>
      <c r="N2064" s="26">
        <v>8189800</v>
      </c>
      <c r="O2064" s="7">
        <f t="shared" si="96"/>
        <v>32759200</v>
      </c>
      <c r="P2064" s="52">
        <v>0.08</v>
      </c>
      <c r="Q2064" s="7">
        <f t="shared" si="97"/>
        <v>2620736</v>
      </c>
      <c r="R2064" s="7">
        <f t="shared" si="98"/>
        <v>35379936</v>
      </c>
      <c r="S2064" s="23" t="s">
        <v>5922</v>
      </c>
      <c r="T2064" s="23"/>
      <c r="U2064" s="23"/>
      <c r="V2064" s="23"/>
      <c r="W2064" s="74"/>
    </row>
    <row r="2065" spans="1:23" x14ac:dyDescent="0.25">
      <c r="A2065" s="81">
        <v>45357</v>
      </c>
      <c r="B2065" s="6" t="s">
        <v>2710</v>
      </c>
      <c r="C2065" s="100" t="s">
        <v>5773</v>
      </c>
      <c r="D2065" s="21" t="s">
        <v>4555</v>
      </c>
      <c r="E2065" s="23" t="s">
        <v>491</v>
      </c>
      <c r="F2065" s="27" t="str">
        <f>IF(E2065="","",INDEX(DM_HANG_HOA!B:B,MATCH(E2065,DM_HANG_HOA!A:A,0)))</f>
        <v>Busbar dùng cho MCCB 400A - 630A</v>
      </c>
      <c r="G2065" s="26" t="s">
        <v>5271</v>
      </c>
      <c r="H2065" s="27" t="str">
        <f>IF(G2065="","",INDEX(DM_DOI_TUONG!C:C,MATCH(G2065,DM_DOI_TUONG!B:B,0)))</f>
        <v>Điện Lực Vũng Tàu</v>
      </c>
      <c r="I2065" s="69" t="str">
        <f>IFERROR(INDEX(DM_NGHIEP_VU!D:D,MATCH(J2065&amp;K2065,DM_NGHIEP_VU!G:G,0)),"")</f>
        <v>Xuất kho - xuất bán ghi nhận doanh thu</v>
      </c>
      <c r="J2065" s="29" t="s">
        <v>4492</v>
      </c>
      <c r="K2065" s="29" t="s">
        <v>4977</v>
      </c>
      <c r="L2065" s="26">
        <v>4</v>
      </c>
      <c r="M2065" s="26" t="s">
        <v>4547</v>
      </c>
      <c r="N2065" s="26">
        <v>0</v>
      </c>
      <c r="O2065" s="7">
        <f t="shared" si="96"/>
        <v>0</v>
      </c>
      <c r="P2065" s="52">
        <v>0.08</v>
      </c>
      <c r="Q2065" s="7">
        <f t="shared" si="97"/>
        <v>0</v>
      </c>
      <c r="R2065" s="7">
        <f t="shared" si="98"/>
        <v>0</v>
      </c>
      <c r="S2065" s="23" t="s">
        <v>5922</v>
      </c>
      <c r="T2065" s="23"/>
      <c r="U2065" s="23"/>
      <c r="V2065" s="23"/>
      <c r="W2065" s="74"/>
    </row>
    <row r="2066" spans="1:23" x14ac:dyDescent="0.25">
      <c r="A2066" s="81">
        <v>45357</v>
      </c>
      <c r="B2066" s="6" t="s">
        <v>2710</v>
      </c>
      <c r="C2066" s="100" t="s">
        <v>5773</v>
      </c>
      <c r="D2066" s="21" t="s">
        <v>4555</v>
      </c>
      <c r="E2066" s="23" t="s">
        <v>512</v>
      </c>
      <c r="F2066" s="27" t="str">
        <f>IF(E2066="","",INDEX(DM_HANG_HOA!B:B,MATCH(E2066,DM_HANG_HOA!A:A,0)))</f>
        <v>Boulon 10 X 40 + tán + londel nhúng kẽm</v>
      </c>
      <c r="G2066" s="26" t="s">
        <v>5271</v>
      </c>
      <c r="H2066" s="27" t="str">
        <f>IF(G2066="","",INDEX(DM_DOI_TUONG!C:C,MATCH(G2066,DM_DOI_TUONG!B:B,0)))</f>
        <v>Điện Lực Vũng Tàu</v>
      </c>
      <c r="I2066" s="69" t="str">
        <f>IFERROR(INDEX(DM_NGHIEP_VU!D:D,MATCH(J2066&amp;K2066,DM_NGHIEP_VU!G:G,0)),"")</f>
        <v>Xuất kho - xuất bán ghi nhận doanh thu</v>
      </c>
      <c r="J2066" s="29" t="s">
        <v>4492</v>
      </c>
      <c r="K2066" s="29" t="s">
        <v>4977</v>
      </c>
      <c r="L2066" s="26">
        <v>24</v>
      </c>
      <c r="M2066" s="26" t="s">
        <v>4547</v>
      </c>
      <c r="N2066" s="26">
        <v>0</v>
      </c>
      <c r="O2066" s="7">
        <f t="shared" si="96"/>
        <v>0</v>
      </c>
      <c r="P2066" s="52">
        <v>0.08</v>
      </c>
      <c r="Q2066" s="7">
        <f t="shared" si="97"/>
        <v>0</v>
      </c>
      <c r="R2066" s="7">
        <f t="shared" si="98"/>
        <v>0</v>
      </c>
      <c r="S2066" s="23" t="s">
        <v>5922</v>
      </c>
      <c r="T2066" s="23"/>
      <c r="U2066" s="23"/>
      <c r="V2066" s="23"/>
      <c r="W2066" s="74"/>
    </row>
    <row r="2067" spans="1:23" x14ac:dyDescent="0.25">
      <c r="A2067" s="81">
        <v>45357</v>
      </c>
      <c r="B2067" s="6" t="s">
        <v>2710</v>
      </c>
      <c r="C2067" s="100" t="s">
        <v>5773</v>
      </c>
      <c r="D2067" s="21" t="s">
        <v>4555</v>
      </c>
      <c r="E2067" s="23" t="s">
        <v>72</v>
      </c>
      <c r="F2067" s="27" t="str">
        <f>IF(E2067="","",INDEX(DM_HANG_HOA!B:B,MATCH(E2067,DM_HANG_HOA!A:A,0)))</f>
        <v>FCO 100A - 27KV - 150KV BIL - Polymer (không bass)</v>
      </c>
      <c r="G2067" s="26" t="s">
        <v>5271</v>
      </c>
      <c r="H2067" s="27" t="str">
        <f>IF(G2067="","",INDEX(DM_DOI_TUONG!C:C,MATCH(G2067,DM_DOI_TUONG!B:B,0)))</f>
        <v>Điện Lực Vũng Tàu</v>
      </c>
      <c r="I2067" s="69" t="str">
        <f>IFERROR(INDEX(DM_NGHIEP_VU!D:D,MATCH(J2067&amp;K2067,DM_NGHIEP_VU!G:G,0)),"")</f>
        <v>Xuất kho - xuất bán ghi nhận doanh thu</v>
      </c>
      <c r="J2067" s="29" t="s">
        <v>4492</v>
      </c>
      <c r="K2067" s="29" t="s">
        <v>4977</v>
      </c>
      <c r="L2067" s="26">
        <v>30</v>
      </c>
      <c r="M2067" s="26" t="s">
        <v>4547</v>
      </c>
      <c r="N2067" s="26">
        <v>1457400</v>
      </c>
      <c r="O2067" s="7">
        <f t="shared" si="96"/>
        <v>43722000</v>
      </c>
      <c r="P2067" s="52">
        <v>0.08</v>
      </c>
      <c r="Q2067" s="7">
        <f t="shared" si="97"/>
        <v>3497760</v>
      </c>
      <c r="R2067" s="7">
        <f t="shared" si="98"/>
        <v>47219760</v>
      </c>
      <c r="S2067" s="23" t="s">
        <v>5922</v>
      </c>
      <c r="T2067" s="23"/>
      <c r="U2067" s="23"/>
      <c r="V2067" s="23"/>
      <c r="W2067" s="74"/>
    </row>
    <row r="2068" spans="1:23" x14ac:dyDescent="0.25">
      <c r="A2068" s="81">
        <v>45357</v>
      </c>
      <c r="B2068" s="6" t="s">
        <v>2710</v>
      </c>
      <c r="C2068" s="100" t="s">
        <v>5773</v>
      </c>
      <c r="D2068" s="21" t="s">
        <v>4555</v>
      </c>
      <c r="E2068" s="23" t="s">
        <v>78</v>
      </c>
      <c r="F2068" s="27" t="str">
        <f>IF(E2068="","",INDEX(DM_HANG_HOA!B:B,MATCH(E2068,DM_HANG_HOA!A:A,0)))</f>
        <v>Bass FCO</v>
      </c>
      <c r="G2068" s="26" t="s">
        <v>5271</v>
      </c>
      <c r="H2068" s="27" t="str">
        <f>IF(G2068="","",INDEX(DM_DOI_TUONG!C:C,MATCH(G2068,DM_DOI_TUONG!B:B,0)))</f>
        <v>Điện Lực Vũng Tàu</v>
      </c>
      <c r="I2068" s="69" t="str">
        <f>IFERROR(INDEX(DM_NGHIEP_VU!D:D,MATCH(J2068&amp;K2068,DM_NGHIEP_VU!G:G,0)),"")</f>
        <v>Xuất kho - xuất bán ghi nhận doanh thu</v>
      </c>
      <c r="J2068" s="29" t="s">
        <v>4492</v>
      </c>
      <c r="K2068" s="29" t="s">
        <v>4977</v>
      </c>
      <c r="L2068" s="26">
        <v>30</v>
      </c>
      <c r="M2068" s="26" t="s">
        <v>4547</v>
      </c>
      <c r="N2068" s="26">
        <v>0</v>
      </c>
      <c r="O2068" s="7">
        <f t="shared" si="96"/>
        <v>0</v>
      </c>
      <c r="P2068" s="52">
        <v>0.08</v>
      </c>
      <c r="Q2068" s="7">
        <f t="shared" si="97"/>
        <v>0</v>
      </c>
      <c r="R2068" s="7">
        <f t="shared" si="98"/>
        <v>0</v>
      </c>
      <c r="S2068" s="23" t="s">
        <v>5922</v>
      </c>
      <c r="T2068" s="23"/>
      <c r="U2068" s="23"/>
      <c r="V2068" s="23"/>
      <c r="W2068" s="74"/>
    </row>
    <row r="2069" spans="1:23" x14ac:dyDescent="0.25">
      <c r="A2069" s="81">
        <v>45357</v>
      </c>
      <c r="B2069" s="6" t="s">
        <v>2710</v>
      </c>
      <c r="C2069" s="100" t="s">
        <v>5773</v>
      </c>
      <c r="D2069" s="21" t="s">
        <v>4555</v>
      </c>
      <c r="E2069" s="23" t="s">
        <v>77</v>
      </c>
      <c r="F2069" s="27" t="str">
        <f>IF(E2069="","",INDEX(DM_HANG_HOA!B:B,MATCH(E2069,DM_HANG_HOA!A:A,0)))</f>
        <v>LBFCO 200A - 27KV-150KV BIL - Polymer (không bass)</v>
      </c>
      <c r="G2069" s="26" t="s">
        <v>5271</v>
      </c>
      <c r="H2069" s="27" t="str">
        <f>IF(G2069="","",INDEX(DM_DOI_TUONG!C:C,MATCH(G2069,DM_DOI_TUONG!B:B,0)))</f>
        <v>Điện Lực Vũng Tàu</v>
      </c>
      <c r="I2069" s="69" t="str">
        <f>IFERROR(INDEX(DM_NGHIEP_VU!D:D,MATCH(J2069&amp;K2069,DM_NGHIEP_VU!G:G,0)),"")</f>
        <v>Xuất kho - xuất bán ghi nhận doanh thu</v>
      </c>
      <c r="J2069" s="29" t="s">
        <v>4492</v>
      </c>
      <c r="K2069" s="29" t="s">
        <v>4977</v>
      </c>
      <c r="L2069" s="26">
        <v>30</v>
      </c>
      <c r="M2069" s="26" t="s">
        <v>4547</v>
      </c>
      <c r="N2069" s="26">
        <v>2051100</v>
      </c>
      <c r="O2069" s="7">
        <f t="shared" si="96"/>
        <v>61533000</v>
      </c>
      <c r="P2069" s="52">
        <v>0.08</v>
      </c>
      <c r="Q2069" s="7">
        <f t="shared" si="97"/>
        <v>4922640</v>
      </c>
      <c r="R2069" s="7">
        <f t="shared" si="98"/>
        <v>66455640</v>
      </c>
      <c r="S2069" s="23" t="s">
        <v>5922</v>
      </c>
      <c r="T2069" s="23"/>
      <c r="U2069" s="23"/>
      <c r="V2069" s="23"/>
      <c r="W2069" s="74"/>
    </row>
    <row r="2070" spans="1:23" x14ac:dyDescent="0.25">
      <c r="A2070" s="81">
        <v>45357</v>
      </c>
      <c r="B2070" s="6" t="s">
        <v>2710</v>
      </c>
      <c r="C2070" s="100" t="s">
        <v>5773</v>
      </c>
      <c r="D2070" s="21" t="s">
        <v>4555</v>
      </c>
      <c r="E2070" s="23" t="s">
        <v>78</v>
      </c>
      <c r="F2070" s="27" t="str">
        <f>IF(E2070="","",INDEX(DM_HANG_HOA!B:B,MATCH(E2070,DM_HANG_HOA!A:A,0)))</f>
        <v>Bass FCO</v>
      </c>
      <c r="G2070" s="26" t="s">
        <v>5271</v>
      </c>
      <c r="H2070" s="27" t="str">
        <f>IF(G2070="","",INDEX(DM_DOI_TUONG!C:C,MATCH(G2070,DM_DOI_TUONG!B:B,0)))</f>
        <v>Điện Lực Vũng Tàu</v>
      </c>
      <c r="I2070" s="69" t="str">
        <f>IFERROR(INDEX(DM_NGHIEP_VU!D:D,MATCH(J2070&amp;K2070,DM_NGHIEP_VU!G:G,0)),"")</f>
        <v>Xuất kho - xuất bán ghi nhận doanh thu</v>
      </c>
      <c r="J2070" s="29" t="s">
        <v>4492</v>
      </c>
      <c r="K2070" s="29" t="s">
        <v>4977</v>
      </c>
      <c r="L2070" s="26">
        <v>30</v>
      </c>
      <c r="M2070" s="26" t="s">
        <v>4547</v>
      </c>
      <c r="N2070" s="26">
        <v>0</v>
      </c>
      <c r="O2070" s="7">
        <f t="shared" si="96"/>
        <v>0</v>
      </c>
      <c r="P2070" s="52">
        <v>0.08</v>
      </c>
      <c r="Q2070" s="7">
        <f t="shared" si="97"/>
        <v>0</v>
      </c>
      <c r="R2070" s="7">
        <f t="shared" si="98"/>
        <v>0</v>
      </c>
      <c r="S2070" s="23" t="s">
        <v>5922</v>
      </c>
      <c r="T2070" s="23"/>
      <c r="U2070" s="23"/>
      <c r="V2070" s="23"/>
      <c r="W2070" s="74"/>
    </row>
    <row r="2071" spans="1:23" x14ac:dyDescent="0.25">
      <c r="A2071" s="81">
        <v>45357</v>
      </c>
      <c r="B2071" s="6" t="s">
        <v>2710</v>
      </c>
      <c r="C2071" s="100" t="s">
        <v>5774</v>
      </c>
      <c r="D2071" s="21" t="s">
        <v>4555</v>
      </c>
      <c r="E2071" s="23" t="s">
        <v>3288</v>
      </c>
      <c r="F2071" s="27" t="str">
        <f>IF(E2071="","",INDEX(DM_HANG_HOA!B:B,MATCH(E2071,DM_HANG_HOA!A:A,0)))</f>
        <v>Nối bọ IPC trung thế 300, tiếp địa 7-12 mm</v>
      </c>
      <c r="G2071" s="26" t="s">
        <v>5245</v>
      </c>
      <c r="H2071" s="27" t="str">
        <f>IF(G2071="","",INDEX(DM_DOI_TUONG!C:C,MATCH(G2071,DM_DOI_TUONG!B:B,0)))</f>
        <v>Công Ty TNHH Sản Xuất Thương Mại  Điện Sài Gòn TTL</v>
      </c>
      <c r="I2071" s="69" t="str">
        <f>IFERROR(INDEX(DM_NGHIEP_VU!D:D,MATCH(J2071&amp;K2071,DM_NGHIEP_VU!G:G,0)),"")</f>
        <v>Xuất kho - xuất bán ghi nhận doanh thu</v>
      </c>
      <c r="J2071" s="29" t="s">
        <v>4492</v>
      </c>
      <c r="K2071" s="29" t="s">
        <v>4977</v>
      </c>
      <c r="L2071" s="26">
        <v>52</v>
      </c>
      <c r="M2071" s="26" t="s">
        <v>4547</v>
      </c>
      <c r="N2071" s="26">
        <v>480000</v>
      </c>
      <c r="O2071" s="7">
        <f t="shared" si="96"/>
        <v>24960000</v>
      </c>
      <c r="P2071" s="52">
        <v>0.08</v>
      </c>
      <c r="Q2071" s="7">
        <f t="shared" si="97"/>
        <v>1996800</v>
      </c>
      <c r="R2071" s="7">
        <f t="shared" si="98"/>
        <v>26956800</v>
      </c>
      <c r="S2071" s="23" t="s">
        <v>5923</v>
      </c>
      <c r="T2071" s="23"/>
      <c r="U2071" s="23"/>
      <c r="V2071" s="23"/>
      <c r="W2071" s="74"/>
    </row>
    <row r="2072" spans="1:23" x14ac:dyDescent="0.25">
      <c r="A2072" s="81">
        <v>45357</v>
      </c>
      <c r="B2072" s="6" t="s">
        <v>2710</v>
      </c>
      <c r="C2072" s="100" t="s">
        <v>5774</v>
      </c>
      <c r="D2072" s="21" t="s">
        <v>4555</v>
      </c>
      <c r="E2072" s="23" t="s">
        <v>199</v>
      </c>
      <c r="F2072" s="27" t="str">
        <f>IF(E2072="","",INDEX(DM_HANG_HOA!B:B,MATCH(E2072,DM_HANG_HOA!A:A,0)))</f>
        <v>Pin post/Line post 24Kv- 680, Polymer có kẹp (không ty)</v>
      </c>
      <c r="G2072" s="26" t="s">
        <v>5245</v>
      </c>
      <c r="H2072" s="27" t="str">
        <f>IF(G2072="","",INDEX(DM_DOI_TUONG!C:C,MATCH(G2072,DM_DOI_TUONG!B:B,0)))</f>
        <v>Công Ty TNHH Sản Xuất Thương Mại  Điện Sài Gòn TTL</v>
      </c>
      <c r="I2072" s="69" t="str">
        <f>IFERROR(INDEX(DM_NGHIEP_VU!D:D,MATCH(J2072&amp;K2072,DM_NGHIEP_VU!G:G,0)),"")</f>
        <v>Xuất kho - xuất bán ghi nhận doanh thu</v>
      </c>
      <c r="J2072" s="29" t="s">
        <v>4492</v>
      </c>
      <c r="K2072" s="29" t="s">
        <v>4977</v>
      </c>
      <c r="L2072" s="26">
        <v>14</v>
      </c>
      <c r="M2072" s="26" t="s">
        <v>4547</v>
      </c>
      <c r="N2072" s="26">
        <v>270000</v>
      </c>
      <c r="O2072" s="7">
        <f t="shared" si="96"/>
        <v>3780000</v>
      </c>
      <c r="P2072" s="52">
        <v>0.08</v>
      </c>
      <c r="Q2072" s="7">
        <f t="shared" si="97"/>
        <v>302400</v>
      </c>
      <c r="R2072" s="7">
        <f t="shared" si="98"/>
        <v>4082400</v>
      </c>
      <c r="S2072" s="23" t="s">
        <v>5923</v>
      </c>
      <c r="T2072" s="23"/>
      <c r="U2072" s="23"/>
      <c r="V2072" s="23"/>
      <c r="W2072" s="74"/>
    </row>
    <row r="2073" spans="1:23" x14ac:dyDescent="0.25">
      <c r="A2073" s="81">
        <v>45357</v>
      </c>
      <c r="B2073" s="6" t="s">
        <v>2710</v>
      </c>
      <c r="C2073" s="100" t="s">
        <v>5774</v>
      </c>
      <c r="D2073" s="21" t="s">
        <v>4555</v>
      </c>
      <c r="E2073" s="23" t="s">
        <v>203</v>
      </c>
      <c r="F2073" s="27" t="str">
        <f>IF(E2073="","",INDEX(DM_HANG_HOA!B:B,MATCH(E2073,DM_HANG_HOA!A:A,0)))</f>
        <v>Ty Pin post/Line post 24Kv- 35Kv, M20 dài 180mm</v>
      </c>
      <c r="G2073" s="26" t="s">
        <v>5245</v>
      </c>
      <c r="H2073" s="27" t="str">
        <f>IF(G2073="","",INDEX(DM_DOI_TUONG!C:C,MATCH(G2073,DM_DOI_TUONG!B:B,0)))</f>
        <v>Công Ty TNHH Sản Xuất Thương Mại  Điện Sài Gòn TTL</v>
      </c>
      <c r="I2073" s="69" t="str">
        <f>IFERROR(INDEX(DM_NGHIEP_VU!D:D,MATCH(J2073&amp;K2073,DM_NGHIEP_VU!G:G,0)),"")</f>
        <v>Xuất kho - xuất bán ghi nhận doanh thu</v>
      </c>
      <c r="J2073" s="29" t="s">
        <v>4492</v>
      </c>
      <c r="K2073" s="29" t="s">
        <v>4977</v>
      </c>
      <c r="L2073" s="26">
        <v>14</v>
      </c>
      <c r="M2073" s="26" t="s">
        <v>4547</v>
      </c>
      <c r="N2073" s="26">
        <v>48300</v>
      </c>
      <c r="O2073" s="7">
        <f t="shared" si="96"/>
        <v>676200</v>
      </c>
      <c r="P2073" s="52">
        <v>0.08</v>
      </c>
      <c r="Q2073" s="7">
        <f t="shared" si="97"/>
        <v>54096</v>
      </c>
      <c r="R2073" s="7">
        <f t="shared" si="98"/>
        <v>730296</v>
      </c>
      <c r="S2073" s="23" t="s">
        <v>5923</v>
      </c>
      <c r="T2073" s="23"/>
      <c r="U2073" s="23"/>
      <c r="V2073" s="23"/>
      <c r="W2073" s="74"/>
    </row>
    <row r="2074" spans="1:23" x14ac:dyDescent="0.25">
      <c r="A2074" s="81">
        <v>45357</v>
      </c>
      <c r="B2074" s="6" t="s">
        <v>2710</v>
      </c>
      <c r="C2074" s="100" t="s">
        <v>5774</v>
      </c>
      <c r="D2074" s="21" t="s">
        <v>4555</v>
      </c>
      <c r="E2074" s="23" t="s">
        <v>3502</v>
      </c>
      <c r="F2074" s="27" t="str">
        <f>IF(E2074="","",INDEX(DM_HANG_HOA!B:B,MATCH(E2074,DM_HANG_HOA!A:A,0)))</f>
        <v>Boulon inox 8 x 50 ( boulon các loại )</v>
      </c>
      <c r="G2074" s="26" t="s">
        <v>5245</v>
      </c>
      <c r="H2074" s="27" t="str">
        <f>IF(G2074="","",INDEX(DM_DOI_TUONG!C:C,MATCH(G2074,DM_DOI_TUONG!B:B,0)))</f>
        <v>Công Ty TNHH Sản Xuất Thương Mại  Điện Sài Gòn TTL</v>
      </c>
      <c r="I2074" s="69" t="str">
        <f>IFERROR(INDEX(DM_NGHIEP_VU!D:D,MATCH(J2074&amp;K2074,DM_NGHIEP_VU!G:G,0)),"")</f>
        <v>Xuất kho - xuất bán ghi nhận doanh thu</v>
      </c>
      <c r="J2074" s="29" t="s">
        <v>4492</v>
      </c>
      <c r="K2074" s="29" t="s">
        <v>4977</v>
      </c>
      <c r="L2074" s="26">
        <v>56</v>
      </c>
      <c r="M2074" s="26" t="s">
        <v>4547</v>
      </c>
      <c r="N2074" s="26">
        <v>0</v>
      </c>
      <c r="O2074" s="7">
        <f t="shared" si="96"/>
        <v>0</v>
      </c>
      <c r="P2074" s="52">
        <v>0.08</v>
      </c>
      <c r="Q2074" s="7">
        <f t="shared" si="97"/>
        <v>0</v>
      </c>
      <c r="R2074" s="7">
        <f t="shared" si="98"/>
        <v>0</v>
      </c>
      <c r="S2074" s="23" t="s">
        <v>5923</v>
      </c>
      <c r="T2074" s="23"/>
      <c r="U2074" s="23"/>
      <c r="V2074" s="23"/>
      <c r="W2074" s="74"/>
    </row>
    <row r="2075" spans="1:23" x14ac:dyDescent="0.25">
      <c r="A2075" s="81">
        <v>45357</v>
      </c>
      <c r="B2075" s="6" t="s">
        <v>2710</v>
      </c>
      <c r="C2075" s="100" t="s">
        <v>5775</v>
      </c>
      <c r="D2075" s="21" t="s">
        <v>4555</v>
      </c>
      <c r="E2075" s="23" t="s">
        <v>643</v>
      </c>
      <c r="F2075" s="27" t="str">
        <f>IF(E2075="","",INDEX(DM_HANG_HOA!B:B,MATCH(E2075,DM_HANG_HOA!A:A,0)))</f>
        <v>Bar tiếp địa nhôm 16 - 25 loại dài</v>
      </c>
      <c r="G2075" s="26" t="s">
        <v>5245</v>
      </c>
      <c r="H2075" s="27" t="str">
        <f>IF(G2075="","",INDEX(DM_DOI_TUONG!C:C,MATCH(G2075,DM_DOI_TUONG!B:B,0)))</f>
        <v>Công Ty TNHH Sản Xuất Thương Mại  Điện Sài Gòn TTL</v>
      </c>
      <c r="I2075" s="69" t="str">
        <f>IFERROR(INDEX(DM_NGHIEP_VU!D:D,MATCH(J2075&amp;K2075,DM_NGHIEP_VU!G:G,0)),"")</f>
        <v>Xuất kho - xuất bán ghi nhận doanh thu</v>
      </c>
      <c r="J2075" s="29" t="s">
        <v>4492</v>
      </c>
      <c r="K2075" s="29" t="s">
        <v>4977</v>
      </c>
      <c r="L2075" s="26">
        <v>52</v>
      </c>
      <c r="M2075" s="26" t="s">
        <v>4547</v>
      </c>
      <c r="N2075" s="26">
        <v>75000</v>
      </c>
      <c r="O2075" s="7">
        <f t="shared" si="96"/>
        <v>3900000</v>
      </c>
      <c r="P2075" s="52">
        <v>0.1</v>
      </c>
      <c r="Q2075" s="7">
        <f t="shared" si="97"/>
        <v>390000</v>
      </c>
      <c r="R2075" s="7">
        <f t="shared" si="98"/>
        <v>4290000</v>
      </c>
      <c r="S2075" s="23" t="s">
        <v>5924</v>
      </c>
      <c r="T2075" s="23"/>
      <c r="U2075" s="23"/>
      <c r="V2075" s="23"/>
      <c r="W2075" s="74"/>
    </row>
    <row r="2076" spans="1:23" x14ac:dyDescent="0.25">
      <c r="A2076" s="81">
        <v>45357</v>
      </c>
      <c r="B2076" s="6" t="s">
        <v>2710</v>
      </c>
      <c r="C2076" s="100" t="s">
        <v>5775</v>
      </c>
      <c r="D2076" s="21" t="s">
        <v>4555</v>
      </c>
      <c r="E2076" s="23" t="s">
        <v>1450</v>
      </c>
      <c r="F2076" s="27" t="str">
        <f>IF(E2076="","",INDEX(DM_HANG_HOA!B:B,MATCH(E2076,DM_HANG_HOA!A:A,0)))</f>
        <v>Cosse ép Cu 240mm2-2N dài 160mm chiều dài ép dây 58mm</v>
      </c>
      <c r="G2076" s="26" t="s">
        <v>5245</v>
      </c>
      <c r="H2076" s="27" t="str">
        <f>IF(G2076="","",INDEX(DM_DOI_TUONG!C:C,MATCH(G2076,DM_DOI_TUONG!B:B,0)))</f>
        <v>Công Ty TNHH Sản Xuất Thương Mại  Điện Sài Gòn TTL</v>
      </c>
      <c r="I2076" s="69" t="str">
        <f>IFERROR(INDEX(DM_NGHIEP_VU!D:D,MATCH(J2076&amp;K2076,DM_NGHIEP_VU!G:G,0)),"")</f>
        <v>Xuất kho - xuất bán ghi nhận doanh thu</v>
      </c>
      <c r="J2076" s="29" t="s">
        <v>4492</v>
      </c>
      <c r="K2076" s="29" t="s">
        <v>4977</v>
      </c>
      <c r="L2076" s="26">
        <v>13</v>
      </c>
      <c r="M2076" s="26" t="s">
        <v>4547</v>
      </c>
      <c r="N2076" s="26">
        <v>207000</v>
      </c>
      <c r="O2076" s="7">
        <f t="shared" si="96"/>
        <v>2691000</v>
      </c>
      <c r="P2076" s="52">
        <v>0.1</v>
      </c>
      <c r="Q2076" s="7">
        <f t="shared" si="97"/>
        <v>269100</v>
      </c>
      <c r="R2076" s="7">
        <f t="shared" si="98"/>
        <v>2960100</v>
      </c>
      <c r="S2076" s="23" t="s">
        <v>5924</v>
      </c>
      <c r="T2076" s="23"/>
      <c r="U2076" s="23"/>
      <c r="V2076" s="23"/>
      <c r="W2076" s="74"/>
    </row>
    <row r="2077" spans="1:23" x14ac:dyDescent="0.25">
      <c r="A2077" s="81">
        <v>45357</v>
      </c>
      <c r="B2077" s="6" t="s">
        <v>2710</v>
      </c>
      <c r="C2077" s="100" t="s">
        <v>5775</v>
      </c>
      <c r="D2077" s="21" t="s">
        <v>4555</v>
      </c>
      <c r="E2077" s="23" t="s">
        <v>1169</v>
      </c>
      <c r="F2077" s="27" t="str">
        <f>IF(E2077="","",INDEX(DM_HANG_HOA!B:B,MATCH(E2077,DM_HANG_HOA!A:A,0)))</f>
        <v>Cosse ép Cu-Al  240mm2-2N-TA dài 160mm chiều dài ép dây 58mm</v>
      </c>
      <c r="G2077" s="26" t="s">
        <v>5245</v>
      </c>
      <c r="H2077" s="27" t="str">
        <f>IF(G2077="","",INDEX(DM_DOI_TUONG!C:C,MATCH(G2077,DM_DOI_TUONG!B:B,0)))</f>
        <v>Công Ty TNHH Sản Xuất Thương Mại  Điện Sài Gòn TTL</v>
      </c>
      <c r="I2077" s="69" t="str">
        <f>IFERROR(INDEX(DM_NGHIEP_VU!D:D,MATCH(J2077&amp;K2077,DM_NGHIEP_VU!G:G,0)),"")</f>
        <v>Xuất kho - xuất bán ghi nhận doanh thu</v>
      </c>
      <c r="J2077" s="29" t="s">
        <v>4492</v>
      </c>
      <c r="K2077" s="29" t="s">
        <v>4977</v>
      </c>
      <c r="L2077" s="26">
        <v>12</v>
      </c>
      <c r="M2077" s="26" t="s">
        <v>4547</v>
      </c>
      <c r="N2077" s="26">
        <v>189300</v>
      </c>
      <c r="O2077" s="7">
        <f t="shared" si="96"/>
        <v>2271600</v>
      </c>
      <c r="P2077" s="52">
        <v>0.1</v>
      </c>
      <c r="Q2077" s="7">
        <f t="shared" si="97"/>
        <v>227160</v>
      </c>
      <c r="R2077" s="7">
        <f t="shared" si="98"/>
        <v>2498760</v>
      </c>
      <c r="S2077" s="23" t="s">
        <v>5924</v>
      </c>
      <c r="T2077" s="23"/>
      <c r="U2077" s="23"/>
      <c r="V2077" s="23"/>
      <c r="W2077" s="74"/>
    </row>
    <row r="2078" spans="1:23" x14ac:dyDescent="0.25">
      <c r="A2078" s="81">
        <v>45357</v>
      </c>
      <c r="B2078" s="6" t="s">
        <v>2710</v>
      </c>
      <c r="C2078" s="100" t="s">
        <v>5775</v>
      </c>
      <c r="D2078" s="21" t="s">
        <v>4555</v>
      </c>
      <c r="E2078" s="23" t="s">
        <v>1221</v>
      </c>
      <c r="F2078" s="27" t="str">
        <f>IF(E2078="","",INDEX(DM_HANG_HOA!B:B,MATCH(E2078,DM_HANG_HOA!A:A,0)))</f>
        <v>Nối ép đồng nhôm WR-419</v>
      </c>
      <c r="G2078" s="26" t="s">
        <v>5245</v>
      </c>
      <c r="H2078" s="27" t="str">
        <f>IF(G2078="","",INDEX(DM_DOI_TUONG!C:C,MATCH(G2078,DM_DOI_TUONG!B:B,0)))</f>
        <v>Công Ty TNHH Sản Xuất Thương Mại  Điện Sài Gòn TTL</v>
      </c>
      <c r="I2078" s="69" t="str">
        <f>IFERROR(INDEX(DM_NGHIEP_VU!D:D,MATCH(J2078&amp;K2078,DM_NGHIEP_VU!G:G,0)),"")</f>
        <v>Xuất kho - xuất bán ghi nhận doanh thu</v>
      </c>
      <c r="J2078" s="29" t="s">
        <v>4492</v>
      </c>
      <c r="K2078" s="29" t="s">
        <v>4977</v>
      </c>
      <c r="L2078" s="26">
        <v>134</v>
      </c>
      <c r="M2078" s="26" t="s">
        <v>4547</v>
      </c>
      <c r="N2078" s="26">
        <v>18400</v>
      </c>
      <c r="O2078" s="7">
        <f t="shared" si="96"/>
        <v>2465600</v>
      </c>
      <c r="P2078" s="52">
        <v>0.1</v>
      </c>
      <c r="Q2078" s="7">
        <f t="shared" si="97"/>
        <v>246560</v>
      </c>
      <c r="R2078" s="7">
        <f t="shared" si="98"/>
        <v>2712160</v>
      </c>
      <c r="S2078" s="23" t="s">
        <v>5924</v>
      </c>
      <c r="T2078" s="23"/>
      <c r="U2078" s="23"/>
      <c r="V2078" s="23"/>
      <c r="W2078" s="74"/>
    </row>
    <row r="2079" spans="1:23" x14ac:dyDescent="0.25">
      <c r="A2079" s="81">
        <v>45357</v>
      </c>
      <c r="B2079" s="6" t="s">
        <v>2710</v>
      </c>
      <c r="C2079" s="100" t="s">
        <v>5776</v>
      </c>
      <c r="D2079" s="21" t="s">
        <v>4555</v>
      </c>
      <c r="E2079" s="23" t="s">
        <v>5330</v>
      </c>
      <c r="F2079" s="27" t="str">
        <f>IF(E2079="","",INDEX(DM_HANG_HOA!B:B,MATCH(E2079,DM_HANG_HOA!A:A,0)))</f>
        <v>DS 3 pha 630A - 24kV - ID, có bệ chì, liên động chì, DR 480mm, bản cực lắp boulon M10, sứ epoxy đúc chân không, khoảng cách tâm 2 lỗ 32mm</v>
      </c>
      <c r="G2079" s="26" t="s">
        <v>5269</v>
      </c>
      <c r="H2079" s="27" t="str">
        <f>IF(G2079="","",INDEX(DM_DOI_TUONG!C:C,MATCH(G2079,DM_DOI_TUONG!B:B,0)))</f>
        <v>CÔNG TY TNHH THIẾT BỊ ĐIỆN QUỐC HƯNG</v>
      </c>
      <c r="I2079" s="69" t="str">
        <f>IFERROR(INDEX(DM_NGHIEP_VU!D:D,MATCH(J2079&amp;K2079,DM_NGHIEP_VU!G:G,0)),"")</f>
        <v>Xuất kho - xuất bán ghi nhận doanh thu</v>
      </c>
      <c r="J2079" s="29" t="s">
        <v>4492</v>
      </c>
      <c r="K2079" s="29" t="s">
        <v>4977</v>
      </c>
      <c r="L2079" s="26">
        <v>15</v>
      </c>
      <c r="M2079" s="26" t="s">
        <v>4547</v>
      </c>
      <c r="N2079" s="26">
        <v>13600000</v>
      </c>
      <c r="O2079" s="7">
        <f t="shared" si="96"/>
        <v>204000000</v>
      </c>
      <c r="P2079" s="52">
        <v>0.08</v>
      </c>
      <c r="Q2079" s="7">
        <f t="shared" si="97"/>
        <v>16320000</v>
      </c>
      <c r="R2079" s="7">
        <f t="shared" si="98"/>
        <v>220320000</v>
      </c>
      <c r="S2079" s="23" t="s">
        <v>5925</v>
      </c>
      <c r="T2079" s="23"/>
      <c r="U2079" s="23"/>
      <c r="V2079" s="23"/>
      <c r="W2079" s="74"/>
    </row>
    <row r="2080" spans="1:23" x14ac:dyDescent="0.25">
      <c r="A2080" s="81">
        <v>45357</v>
      </c>
      <c r="B2080" s="6" t="s">
        <v>2710</v>
      </c>
      <c r="C2080" s="100" t="s">
        <v>5776</v>
      </c>
      <c r="D2080" s="21" t="s">
        <v>4555</v>
      </c>
      <c r="E2080" s="23" t="s">
        <v>5332</v>
      </c>
      <c r="F2080" s="27" t="str">
        <f>IF(E2080="","",INDEX(DM_HANG_HOA!B:B,MATCH(E2080,DM_HANG_HOA!A:A,0)))</f>
        <v>Bộ sào thao tác dao cách ly trong nhà có bệ chì liên động dài 2,5m</v>
      </c>
      <c r="G2080" s="26" t="s">
        <v>5269</v>
      </c>
      <c r="H2080" s="27" t="str">
        <f>IF(G2080="","",INDEX(DM_DOI_TUONG!C:C,MATCH(G2080,DM_DOI_TUONG!B:B,0)))</f>
        <v>CÔNG TY TNHH THIẾT BỊ ĐIỆN QUỐC HƯNG</v>
      </c>
      <c r="I2080" s="69" t="str">
        <f>IFERROR(INDEX(DM_NGHIEP_VU!D:D,MATCH(J2080&amp;K2080,DM_NGHIEP_VU!G:G,0)),"")</f>
        <v>Xuất kho - xuất bán ghi nhận doanh thu</v>
      </c>
      <c r="J2080" s="29" t="s">
        <v>4492</v>
      </c>
      <c r="K2080" s="29" t="s">
        <v>4977</v>
      </c>
      <c r="L2080" s="26">
        <v>15</v>
      </c>
      <c r="M2080" s="26" t="s">
        <v>4547</v>
      </c>
      <c r="N2080" s="26">
        <v>0</v>
      </c>
      <c r="O2080" s="7">
        <f t="shared" si="96"/>
        <v>0</v>
      </c>
      <c r="P2080" s="52">
        <v>0.08</v>
      </c>
      <c r="Q2080" s="7">
        <f t="shared" si="97"/>
        <v>0</v>
      </c>
      <c r="R2080" s="7">
        <f t="shared" si="98"/>
        <v>0</v>
      </c>
      <c r="S2080" s="23" t="s">
        <v>5925</v>
      </c>
      <c r="T2080" s="23"/>
      <c r="U2080" s="23"/>
      <c r="V2080" s="23"/>
      <c r="W2080" s="74"/>
    </row>
    <row r="2081" spans="1:23" x14ac:dyDescent="0.25">
      <c r="A2081" s="81">
        <v>45357</v>
      </c>
      <c r="B2081" s="6" t="s">
        <v>2710</v>
      </c>
      <c r="C2081" s="100" t="s">
        <v>5776</v>
      </c>
      <c r="D2081" s="21" t="s">
        <v>4555</v>
      </c>
      <c r="E2081" s="23" t="s">
        <v>5334</v>
      </c>
      <c r="F2081" s="27" t="str">
        <f>IF(E2081="","",INDEX(DM_HANG_HOA!B:B,MATCH(E2081,DM_HANG_HOA!A:A,0)))</f>
        <v>Cosse ép Cu 240mm2-2N dài 141mm chiều dài ép dây 52mm (lỗ phi 12), khoản cách tâm 2 lỗ 32mm</v>
      </c>
      <c r="G2081" s="26" t="s">
        <v>5269</v>
      </c>
      <c r="H2081" s="27" t="str">
        <f>IF(G2081="","",INDEX(DM_DOI_TUONG!C:C,MATCH(G2081,DM_DOI_TUONG!B:B,0)))</f>
        <v>CÔNG TY TNHH THIẾT BỊ ĐIỆN QUỐC HƯNG</v>
      </c>
      <c r="I2081" s="69" t="str">
        <f>IFERROR(INDEX(DM_NGHIEP_VU!D:D,MATCH(J2081&amp;K2081,DM_NGHIEP_VU!G:G,0)),"")</f>
        <v>Xuất kho - xuất bán ghi nhận doanh thu</v>
      </c>
      <c r="J2081" s="29" t="s">
        <v>4492</v>
      </c>
      <c r="K2081" s="29" t="s">
        <v>4977</v>
      </c>
      <c r="L2081" s="26">
        <v>90</v>
      </c>
      <c r="M2081" s="26" t="s">
        <v>4547</v>
      </c>
      <c r="N2081" s="26">
        <v>0</v>
      </c>
      <c r="O2081" s="7">
        <f t="shared" si="96"/>
        <v>0</v>
      </c>
      <c r="P2081" s="52">
        <v>0.08</v>
      </c>
      <c r="Q2081" s="7">
        <f t="shared" si="97"/>
        <v>0</v>
      </c>
      <c r="R2081" s="7">
        <f t="shared" si="98"/>
        <v>0</v>
      </c>
      <c r="S2081" s="23" t="s">
        <v>5925</v>
      </c>
      <c r="T2081" s="23"/>
      <c r="U2081" s="23"/>
      <c r="V2081" s="23"/>
      <c r="W2081" s="74"/>
    </row>
    <row r="2082" spans="1:23" x14ac:dyDescent="0.25">
      <c r="A2082" s="81">
        <v>45357</v>
      </c>
      <c r="B2082" s="6" t="s">
        <v>2710</v>
      </c>
      <c r="C2082" s="100" t="s">
        <v>5777</v>
      </c>
      <c r="D2082" s="21" t="s">
        <v>4555</v>
      </c>
      <c r="E2082" s="23" t="s">
        <v>1436</v>
      </c>
      <c r="F2082" s="27" t="str">
        <f>IF(E2082="","",INDEX(DM_HANG_HOA!B:B,MATCH(E2082,DM_HANG_HOA!A:A,0)))</f>
        <v>Cosse ép Cu 120mm2-2N dài 131mm chiều dài ép dây 42mm</v>
      </c>
      <c r="G2082" s="26" t="s">
        <v>5245</v>
      </c>
      <c r="H2082" s="27" t="str">
        <f>IF(G2082="","",INDEX(DM_DOI_TUONG!C:C,MATCH(G2082,DM_DOI_TUONG!B:B,0)))</f>
        <v>Công Ty TNHH Sản Xuất Thương Mại  Điện Sài Gòn TTL</v>
      </c>
      <c r="I2082" s="69" t="str">
        <f>IFERROR(INDEX(DM_NGHIEP_VU!D:D,MATCH(J2082&amp;K2082,DM_NGHIEP_VU!G:G,0)),"")</f>
        <v>Xuất kho - xuất bán ghi nhận doanh thu</v>
      </c>
      <c r="J2082" s="29" t="s">
        <v>4492</v>
      </c>
      <c r="K2082" s="29" t="s">
        <v>4977</v>
      </c>
      <c r="L2082" s="26">
        <v>16</v>
      </c>
      <c r="M2082" s="26" t="s">
        <v>4547</v>
      </c>
      <c r="N2082" s="26">
        <v>90300</v>
      </c>
      <c r="O2082" s="7">
        <f t="shared" si="96"/>
        <v>1444800</v>
      </c>
      <c r="P2082" s="52">
        <v>0.1</v>
      </c>
      <c r="Q2082" s="7">
        <f t="shared" si="97"/>
        <v>144480</v>
      </c>
      <c r="R2082" s="7">
        <f t="shared" si="98"/>
        <v>1589280</v>
      </c>
      <c r="S2082" s="23" t="s">
        <v>5926</v>
      </c>
      <c r="T2082" s="23"/>
      <c r="U2082" s="23"/>
      <c r="V2082" s="23"/>
      <c r="W2082" s="74"/>
    </row>
    <row r="2083" spans="1:23" x14ac:dyDescent="0.25">
      <c r="A2083" s="81">
        <v>45357</v>
      </c>
      <c r="B2083" s="6" t="s">
        <v>2710</v>
      </c>
      <c r="C2083" s="100" t="s">
        <v>5777</v>
      </c>
      <c r="D2083" s="21" t="s">
        <v>4555</v>
      </c>
      <c r="E2083" s="23" t="s">
        <v>1400</v>
      </c>
      <c r="F2083" s="27" t="str">
        <f>IF(E2083="","",INDEX(DM_HANG_HOA!B:B,MATCH(E2083,DM_HANG_HOA!A:A,0)))</f>
        <v>Cosse ép Cu 240mm2-N dài 115mm chiều dài ép dây 58mm</v>
      </c>
      <c r="G2083" s="26" t="s">
        <v>5245</v>
      </c>
      <c r="H2083" s="27" t="str">
        <f>IF(G2083="","",INDEX(DM_DOI_TUONG!C:C,MATCH(G2083,DM_DOI_TUONG!B:B,0)))</f>
        <v>Công Ty TNHH Sản Xuất Thương Mại  Điện Sài Gòn TTL</v>
      </c>
      <c r="I2083" s="69" t="str">
        <f>IFERROR(INDEX(DM_NGHIEP_VU!D:D,MATCH(J2083&amp;K2083,DM_NGHIEP_VU!G:G,0)),"")</f>
        <v>Xuất kho - xuất bán ghi nhận doanh thu</v>
      </c>
      <c r="J2083" s="29" t="s">
        <v>4492</v>
      </c>
      <c r="K2083" s="29" t="s">
        <v>4977</v>
      </c>
      <c r="L2083" s="26">
        <v>2</v>
      </c>
      <c r="M2083" s="26" t="s">
        <v>4547</v>
      </c>
      <c r="N2083" s="26">
        <v>155300</v>
      </c>
      <c r="O2083" s="7">
        <f t="shared" si="96"/>
        <v>310600</v>
      </c>
      <c r="P2083" s="52">
        <v>0.1</v>
      </c>
      <c r="Q2083" s="7">
        <f t="shared" si="97"/>
        <v>31060</v>
      </c>
      <c r="R2083" s="7">
        <f t="shared" si="98"/>
        <v>341660</v>
      </c>
      <c r="S2083" s="23" t="s">
        <v>5926</v>
      </c>
      <c r="T2083" s="23"/>
      <c r="U2083" s="23"/>
      <c r="V2083" s="23"/>
      <c r="W2083" s="74"/>
    </row>
    <row r="2084" spans="1:23" x14ac:dyDescent="0.25">
      <c r="A2084" s="81">
        <v>45357</v>
      </c>
      <c r="B2084" s="6" t="s">
        <v>2710</v>
      </c>
      <c r="C2084" s="100" t="s">
        <v>5777</v>
      </c>
      <c r="D2084" s="21" t="s">
        <v>4555</v>
      </c>
      <c r="E2084" s="23" t="s">
        <v>1404</v>
      </c>
      <c r="F2084" s="27" t="str">
        <f>IF(E2084="","",INDEX(DM_HANG_HOA!B:B,MATCH(E2084,DM_HANG_HOA!A:A,0)))</f>
        <v>Cosse ép Cu 300mm2-N dài 130mm chiều dài ép dây 70mm</v>
      </c>
      <c r="G2084" s="26" t="s">
        <v>5245</v>
      </c>
      <c r="H2084" s="27" t="str">
        <f>IF(G2084="","",INDEX(DM_DOI_TUONG!C:C,MATCH(G2084,DM_DOI_TUONG!B:B,0)))</f>
        <v>Công Ty TNHH Sản Xuất Thương Mại  Điện Sài Gòn TTL</v>
      </c>
      <c r="I2084" s="69" t="str">
        <f>IFERROR(INDEX(DM_NGHIEP_VU!D:D,MATCH(J2084&amp;K2084,DM_NGHIEP_VU!G:G,0)),"")</f>
        <v>Xuất kho - xuất bán ghi nhận doanh thu</v>
      </c>
      <c r="J2084" s="29" t="s">
        <v>4492</v>
      </c>
      <c r="K2084" s="29" t="s">
        <v>4977</v>
      </c>
      <c r="L2084" s="26">
        <v>6</v>
      </c>
      <c r="M2084" s="26" t="s">
        <v>4547</v>
      </c>
      <c r="N2084" s="26">
        <v>232300</v>
      </c>
      <c r="O2084" s="7">
        <f t="shared" si="96"/>
        <v>1393800</v>
      </c>
      <c r="P2084" s="52">
        <v>0.1</v>
      </c>
      <c r="Q2084" s="7">
        <f t="shared" si="97"/>
        <v>139380</v>
      </c>
      <c r="R2084" s="7">
        <f t="shared" si="98"/>
        <v>1533180</v>
      </c>
      <c r="S2084" s="23" t="s">
        <v>5926</v>
      </c>
      <c r="T2084" s="23"/>
      <c r="U2084" s="23"/>
      <c r="V2084" s="23"/>
      <c r="W2084" s="74"/>
    </row>
    <row r="2085" spans="1:23" x14ac:dyDescent="0.25">
      <c r="A2085" s="81">
        <v>45357</v>
      </c>
      <c r="B2085" s="6" t="s">
        <v>2710</v>
      </c>
      <c r="C2085" s="100" t="s">
        <v>5778</v>
      </c>
      <c r="D2085" s="21" t="s">
        <v>4555</v>
      </c>
      <c r="E2085" s="23" t="s">
        <v>7</v>
      </c>
      <c r="F2085" s="27" t="str">
        <f>IF(E2085="","",INDEX(DM_HANG_HOA!B:B,MATCH(E2085,DM_HANG_HOA!A:A,0)))</f>
        <v>Fuselink 8K - Tuấn Ân</v>
      </c>
      <c r="G2085" s="26" t="s">
        <v>5250</v>
      </c>
      <c r="H2085" s="27" t="str">
        <f>IF(G2085="","",INDEX(DM_DOI_TUONG!C:C,MATCH(G2085,DM_DOI_TUONG!B:B,0)))</f>
        <v>Công Ty TNHH  Sản Xuất Thương Mại Vân Phúc</v>
      </c>
      <c r="I2085" s="69" t="str">
        <f>IFERROR(INDEX(DM_NGHIEP_VU!D:D,MATCH(J2085&amp;K2085,DM_NGHIEP_VU!G:G,0)),"")</f>
        <v>Xuất kho - xuất bán ghi nhận doanh thu</v>
      </c>
      <c r="J2085" s="29" t="s">
        <v>4492</v>
      </c>
      <c r="K2085" s="29" t="s">
        <v>4977</v>
      </c>
      <c r="L2085" s="26">
        <v>10</v>
      </c>
      <c r="M2085" s="26" t="s">
        <v>4547</v>
      </c>
      <c r="N2085" s="26">
        <v>30100</v>
      </c>
      <c r="O2085" s="7">
        <f t="shared" ref="O2085:O2148" si="99">+L2085*N2085</f>
        <v>301000</v>
      </c>
      <c r="P2085" s="52">
        <v>0.08</v>
      </c>
      <c r="Q2085" s="7">
        <f t="shared" ref="Q2085:Q2148" si="100">+O2085*P2085</f>
        <v>24080</v>
      </c>
      <c r="R2085" s="7">
        <f t="shared" ref="R2085:R2148" si="101">+O2085+Q2085</f>
        <v>325080</v>
      </c>
      <c r="S2085" s="23" t="s">
        <v>5927</v>
      </c>
      <c r="T2085" s="23"/>
      <c r="U2085" s="23"/>
      <c r="V2085" s="23"/>
      <c r="W2085" s="74"/>
    </row>
    <row r="2086" spans="1:23" x14ac:dyDescent="0.25">
      <c r="A2086" s="81">
        <v>45357</v>
      </c>
      <c r="B2086" s="6" t="s">
        <v>2710</v>
      </c>
      <c r="C2086" s="100" t="s">
        <v>5779</v>
      </c>
      <c r="D2086" s="21" t="s">
        <v>4555</v>
      </c>
      <c r="E2086" s="23" t="s">
        <v>72</v>
      </c>
      <c r="F2086" s="27" t="str">
        <f>IF(E2086="","",INDEX(DM_HANG_HOA!B:B,MATCH(E2086,DM_HANG_HOA!A:A,0)))</f>
        <v>FCO 100A - 27KV - 150KV BIL - Polymer (không bass)</v>
      </c>
      <c r="G2086" s="26" t="s">
        <v>5249</v>
      </c>
      <c r="H2086" s="27" t="str">
        <f>IF(G2086="","",INDEX(DM_DOI_TUONG!C:C,MATCH(G2086,DM_DOI_TUONG!B:B,0)))</f>
        <v>Công Ty CP Điện Và Chiếu Sáng Phước Mỹ</v>
      </c>
      <c r="I2086" s="69" t="str">
        <f>IFERROR(INDEX(DM_NGHIEP_VU!D:D,MATCH(J2086&amp;K2086,DM_NGHIEP_VU!G:G,0)),"")</f>
        <v>Xuất kho - xuất bán ghi nhận doanh thu</v>
      </c>
      <c r="J2086" s="29" t="s">
        <v>4492</v>
      </c>
      <c r="K2086" s="29" t="s">
        <v>4977</v>
      </c>
      <c r="L2086" s="26">
        <v>5</v>
      </c>
      <c r="M2086" s="26" t="s">
        <v>4547</v>
      </c>
      <c r="N2086" s="26">
        <v>1407800</v>
      </c>
      <c r="O2086" s="7">
        <f t="shared" si="99"/>
        <v>7039000</v>
      </c>
      <c r="P2086" s="52">
        <v>0.08</v>
      </c>
      <c r="Q2086" s="7">
        <f t="shared" si="100"/>
        <v>563120</v>
      </c>
      <c r="R2086" s="7">
        <f t="shared" si="101"/>
        <v>7602120</v>
      </c>
      <c r="S2086" s="23" t="s">
        <v>5928</v>
      </c>
      <c r="T2086" s="23"/>
      <c r="U2086" s="23"/>
      <c r="V2086" s="23"/>
      <c r="W2086" s="74"/>
    </row>
    <row r="2087" spans="1:23" x14ac:dyDescent="0.25">
      <c r="A2087" s="81">
        <v>45357</v>
      </c>
      <c r="B2087" s="6" t="s">
        <v>2710</v>
      </c>
      <c r="C2087" s="100" t="s">
        <v>5779</v>
      </c>
      <c r="D2087" s="21" t="s">
        <v>4555</v>
      </c>
      <c r="E2087" s="23" t="s">
        <v>78</v>
      </c>
      <c r="F2087" s="27" t="str">
        <f>IF(E2087="","",INDEX(DM_HANG_HOA!B:B,MATCH(E2087,DM_HANG_HOA!A:A,0)))</f>
        <v>Bass FCO</v>
      </c>
      <c r="G2087" s="26" t="s">
        <v>5249</v>
      </c>
      <c r="H2087" s="27" t="str">
        <f>IF(G2087="","",INDEX(DM_DOI_TUONG!C:C,MATCH(G2087,DM_DOI_TUONG!B:B,0)))</f>
        <v>Công Ty CP Điện Và Chiếu Sáng Phước Mỹ</v>
      </c>
      <c r="I2087" s="69" t="str">
        <f>IFERROR(INDEX(DM_NGHIEP_VU!D:D,MATCH(J2087&amp;K2087,DM_NGHIEP_VU!G:G,0)),"")</f>
        <v>Xuất kho - xuất bán ghi nhận doanh thu</v>
      </c>
      <c r="J2087" s="29" t="s">
        <v>4492</v>
      </c>
      <c r="K2087" s="29" t="s">
        <v>4977</v>
      </c>
      <c r="L2087" s="26">
        <v>5</v>
      </c>
      <c r="M2087" s="26" t="s">
        <v>4547</v>
      </c>
      <c r="N2087" s="26">
        <v>77400</v>
      </c>
      <c r="O2087" s="7">
        <f t="shared" si="99"/>
        <v>387000</v>
      </c>
      <c r="P2087" s="52">
        <v>0.08</v>
      </c>
      <c r="Q2087" s="7">
        <f t="shared" si="100"/>
        <v>30960</v>
      </c>
      <c r="R2087" s="7">
        <f t="shared" si="101"/>
        <v>417960</v>
      </c>
      <c r="S2087" s="23" t="s">
        <v>5928</v>
      </c>
      <c r="T2087" s="23"/>
      <c r="U2087" s="23"/>
      <c r="V2087" s="23"/>
      <c r="W2087" s="74"/>
    </row>
    <row r="2088" spans="1:23" x14ac:dyDescent="0.25">
      <c r="A2088" s="81">
        <v>45357</v>
      </c>
      <c r="B2088" s="6" t="s">
        <v>2710</v>
      </c>
      <c r="C2088" s="100" t="s">
        <v>5780</v>
      </c>
      <c r="D2088" s="21" t="s">
        <v>4555</v>
      </c>
      <c r="E2088" s="23" t="s">
        <v>971</v>
      </c>
      <c r="F2088" s="27" t="str">
        <f>IF(E2088="","",INDEX(DM_HANG_HOA!B:B,MATCH(E2088,DM_HANG_HOA!A:A,0)))</f>
        <v>Nắp chụp LA màu xanh</v>
      </c>
      <c r="G2088" s="26" t="s">
        <v>5245</v>
      </c>
      <c r="H2088" s="27" t="str">
        <f>IF(G2088="","",INDEX(DM_DOI_TUONG!C:C,MATCH(G2088,DM_DOI_TUONG!B:B,0)))</f>
        <v>Công Ty TNHH Sản Xuất Thương Mại  Điện Sài Gòn TTL</v>
      </c>
      <c r="I2088" s="69" t="str">
        <f>IFERROR(INDEX(DM_NGHIEP_VU!D:D,MATCH(J2088&amp;K2088,DM_NGHIEP_VU!G:G,0)),"")</f>
        <v>Xuất kho - xuất bán ghi nhận doanh thu</v>
      </c>
      <c r="J2088" s="29" t="s">
        <v>4492</v>
      </c>
      <c r="K2088" s="29" t="s">
        <v>4977</v>
      </c>
      <c r="L2088" s="26">
        <v>2</v>
      </c>
      <c r="M2088" s="26" t="s">
        <v>4547</v>
      </c>
      <c r="N2088" s="26">
        <v>35900</v>
      </c>
      <c r="O2088" s="7">
        <f t="shared" si="99"/>
        <v>71800</v>
      </c>
      <c r="P2088" s="52">
        <v>0.08</v>
      </c>
      <c r="Q2088" s="7">
        <f t="shared" si="100"/>
        <v>5744</v>
      </c>
      <c r="R2088" s="7">
        <f t="shared" si="101"/>
        <v>77544</v>
      </c>
      <c r="S2088" s="23" t="s">
        <v>5929</v>
      </c>
      <c r="T2088" s="23"/>
      <c r="U2088" s="23"/>
      <c r="V2088" s="23"/>
      <c r="W2088" s="74"/>
    </row>
    <row r="2089" spans="1:23" x14ac:dyDescent="0.25">
      <c r="A2089" s="81">
        <v>45357</v>
      </c>
      <c r="B2089" s="6" t="s">
        <v>2710</v>
      </c>
      <c r="C2089" s="100" t="s">
        <v>5780</v>
      </c>
      <c r="D2089" s="21" t="s">
        <v>4555</v>
      </c>
      <c r="E2089" s="23" t="s">
        <v>973</v>
      </c>
      <c r="F2089" s="27" t="str">
        <f>IF(E2089="","",INDEX(DM_HANG_HOA!B:B,MATCH(E2089,DM_HANG_HOA!A:A,0)))</f>
        <v xml:space="preserve">Nắp chụp LA màu đỏ </v>
      </c>
      <c r="G2089" s="26" t="s">
        <v>5245</v>
      </c>
      <c r="H2089" s="27" t="str">
        <f>IF(G2089="","",INDEX(DM_DOI_TUONG!C:C,MATCH(G2089,DM_DOI_TUONG!B:B,0)))</f>
        <v>Công Ty TNHH Sản Xuất Thương Mại  Điện Sài Gòn TTL</v>
      </c>
      <c r="I2089" s="69" t="str">
        <f>IFERROR(INDEX(DM_NGHIEP_VU!D:D,MATCH(J2089&amp;K2089,DM_NGHIEP_VU!G:G,0)),"")</f>
        <v>Xuất kho - xuất bán ghi nhận doanh thu</v>
      </c>
      <c r="J2089" s="29" t="s">
        <v>4492</v>
      </c>
      <c r="K2089" s="29" t="s">
        <v>4977</v>
      </c>
      <c r="L2089" s="26">
        <v>4</v>
      </c>
      <c r="M2089" s="26" t="s">
        <v>4547</v>
      </c>
      <c r="N2089" s="26">
        <v>35900</v>
      </c>
      <c r="O2089" s="7">
        <f t="shared" si="99"/>
        <v>143600</v>
      </c>
      <c r="P2089" s="52">
        <v>0.08</v>
      </c>
      <c r="Q2089" s="7">
        <f t="shared" si="100"/>
        <v>11488</v>
      </c>
      <c r="R2089" s="7">
        <f t="shared" si="101"/>
        <v>155088</v>
      </c>
      <c r="S2089" s="23" t="s">
        <v>5929</v>
      </c>
      <c r="T2089" s="23"/>
      <c r="U2089" s="23"/>
      <c r="V2089" s="23"/>
      <c r="W2089" s="74"/>
    </row>
    <row r="2090" spans="1:23" x14ac:dyDescent="0.25">
      <c r="A2090" s="81">
        <v>45357</v>
      </c>
      <c r="B2090" s="6" t="s">
        <v>2710</v>
      </c>
      <c r="C2090" s="100" t="s">
        <v>5780</v>
      </c>
      <c r="D2090" s="21" t="s">
        <v>4555</v>
      </c>
      <c r="E2090" s="23" t="s">
        <v>975</v>
      </c>
      <c r="F2090" s="27" t="str">
        <f>IF(E2090="","",INDEX(DM_HANG_HOA!B:B,MATCH(E2090,DM_HANG_HOA!A:A,0)))</f>
        <v xml:space="preserve">Nắp chụp LA màu vàng </v>
      </c>
      <c r="G2090" s="26" t="s">
        <v>5245</v>
      </c>
      <c r="H2090" s="27" t="str">
        <f>IF(G2090="","",INDEX(DM_DOI_TUONG!C:C,MATCH(G2090,DM_DOI_TUONG!B:B,0)))</f>
        <v>Công Ty TNHH Sản Xuất Thương Mại  Điện Sài Gòn TTL</v>
      </c>
      <c r="I2090" s="69" t="str">
        <f>IFERROR(INDEX(DM_NGHIEP_VU!D:D,MATCH(J2090&amp;K2090,DM_NGHIEP_VU!G:G,0)),"")</f>
        <v>Xuất kho - xuất bán ghi nhận doanh thu</v>
      </c>
      <c r="J2090" s="29" t="s">
        <v>4492</v>
      </c>
      <c r="K2090" s="29" t="s">
        <v>4977</v>
      </c>
      <c r="L2090" s="26">
        <v>2</v>
      </c>
      <c r="M2090" s="26" t="s">
        <v>4547</v>
      </c>
      <c r="N2090" s="26">
        <v>35900</v>
      </c>
      <c r="O2090" s="7">
        <f t="shared" si="99"/>
        <v>71800</v>
      </c>
      <c r="P2090" s="52">
        <v>0.08</v>
      </c>
      <c r="Q2090" s="7">
        <f t="shared" si="100"/>
        <v>5744</v>
      </c>
      <c r="R2090" s="7">
        <f t="shared" si="101"/>
        <v>77544</v>
      </c>
      <c r="S2090" s="23" t="s">
        <v>5929</v>
      </c>
      <c r="T2090" s="23"/>
      <c r="U2090" s="23"/>
      <c r="V2090" s="23"/>
      <c r="W2090" s="74"/>
    </row>
    <row r="2091" spans="1:23" x14ac:dyDescent="0.25">
      <c r="A2091" s="81">
        <v>45357</v>
      </c>
      <c r="B2091" s="6" t="s">
        <v>2710</v>
      </c>
      <c r="C2091" s="100" t="s">
        <v>5780</v>
      </c>
      <c r="D2091" s="21" t="s">
        <v>4555</v>
      </c>
      <c r="E2091" s="23" t="s">
        <v>979</v>
      </c>
      <c r="F2091" s="27" t="str">
        <f>IF(E2091="","",INDEX(DM_HANG_HOA!B:B,MATCH(E2091,DM_HANG_HOA!A:A,0)))</f>
        <v>Nắp chụp trên FCO màu vàng</v>
      </c>
      <c r="G2091" s="26" t="s">
        <v>5245</v>
      </c>
      <c r="H2091" s="27" t="str">
        <f>IF(G2091="","",INDEX(DM_DOI_TUONG!C:C,MATCH(G2091,DM_DOI_TUONG!B:B,0)))</f>
        <v>Công Ty TNHH Sản Xuất Thương Mại  Điện Sài Gòn TTL</v>
      </c>
      <c r="I2091" s="69" t="str">
        <f>IFERROR(INDEX(DM_NGHIEP_VU!D:D,MATCH(J2091&amp;K2091,DM_NGHIEP_VU!G:G,0)),"")</f>
        <v>Xuất kho - xuất bán ghi nhận doanh thu</v>
      </c>
      <c r="J2091" s="29" t="s">
        <v>4492</v>
      </c>
      <c r="K2091" s="29" t="s">
        <v>4977</v>
      </c>
      <c r="L2091" s="26">
        <v>2</v>
      </c>
      <c r="M2091" s="26" t="s">
        <v>4547</v>
      </c>
      <c r="N2091" s="26">
        <v>107500</v>
      </c>
      <c r="O2091" s="7">
        <f t="shared" si="99"/>
        <v>215000</v>
      </c>
      <c r="P2091" s="52">
        <v>0.08</v>
      </c>
      <c r="Q2091" s="7">
        <f t="shared" si="100"/>
        <v>17200</v>
      </c>
      <c r="R2091" s="7">
        <f t="shared" si="101"/>
        <v>232200</v>
      </c>
      <c r="S2091" s="23" t="s">
        <v>5929</v>
      </c>
      <c r="T2091" s="23"/>
      <c r="U2091" s="23"/>
      <c r="V2091" s="23"/>
      <c r="W2091" s="74"/>
    </row>
    <row r="2092" spans="1:23" x14ac:dyDescent="0.25">
      <c r="A2092" s="81">
        <v>45357</v>
      </c>
      <c r="B2092" s="6" t="s">
        <v>2710</v>
      </c>
      <c r="C2092" s="100" t="s">
        <v>5781</v>
      </c>
      <c r="D2092" s="21" t="s">
        <v>4555</v>
      </c>
      <c r="E2092" s="23" t="s">
        <v>1390</v>
      </c>
      <c r="F2092" s="27" t="str">
        <f>IF(E2092="","",INDEX(DM_HANG_HOA!B:B,MATCH(E2092,DM_HANG_HOA!A:A,0)))</f>
        <v>Cosse ép Cu 150mm2-N dài 101mm chiều dài ép dây 52mm</v>
      </c>
      <c r="G2092" s="26" t="s">
        <v>5245</v>
      </c>
      <c r="H2092" s="27" t="str">
        <f>IF(G2092="","",INDEX(DM_DOI_TUONG!C:C,MATCH(G2092,DM_DOI_TUONG!B:B,0)))</f>
        <v>Công Ty TNHH Sản Xuất Thương Mại  Điện Sài Gòn TTL</v>
      </c>
      <c r="I2092" s="69" t="str">
        <f>IFERROR(INDEX(DM_NGHIEP_VU!D:D,MATCH(J2092&amp;K2092,DM_NGHIEP_VU!G:G,0)),"")</f>
        <v>Xuất kho - xuất bán ghi nhận doanh thu</v>
      </c>
      <c r="J2092" s="29" t="s">
        <v>4492</v>
      </c>
      <c r="K2092" s="29" t="s">
        <v>4977</v>
      </c>
      <c r="L2092" s="26">
        <v>10</v>
      </c>
      <c r="M2092" s="26" t="s">
        <v>4547</v>
      </c>
      <c r="N2092" s="26">
        <v>88700</v>
      </c>
      <c r="O2092" s="7">
        <f t="shared" si="99"/>
        <v>887000</v>
      </c>
      <c r="P2092" s="52">
        <v>0.1</v>
      </c>
      <c r="Q2092" s="7">
        <f t="shared" si="100"/>
        <v>88700</v>
      </c>
      <c r="R2092" s="7">
        <f t="shared" si="101"/>
        <v>975700</v>
      </c>
      <c r="S2092" s="23" t="s">
        <v>5930</v>
      </c>
      <c r="T2092" s="23"/>
      <c r="U2092" s="23"/>
      <c r="V2092" s="23"/>
      <c r="W2092" s="74"/>
    </row>
    <row r="2093" spans="1:23" x14ac:dyDescent="0.25">
      <c r="A2093" s="81">
        <v>45357</v>
      </c>
      <c r="B2093" s="6" t="s">
        <v>2710</v>
      </c>
      <c r="C2093" s="100" t="s">
        <v>5781</v>
      </c>
      <c r="D2093" s="21" t="s">
        <v>4555</v>
      </c>
      <c r="E2093" s="23" t="s">
        <v>1400</v>
      </c>
      <c r="F2093" s="27" t="str">
        <f>IF(E2093="","",INDEX(DM_HANG_HOA!B:B,MATCH(E2093,DM_HANG_HOA!A:A,0)))</f>
        <v>Cosse ép Cu 240mm2-N dài 115mm chiều dài ép dây 58mm</v>
      </c>
      <c r="G2093" s="26" t="s">
        <v>5245</v>
      </c>
      <c r="H2093" s="27" t="str">
        <f>IF(G2093="","",INDEX(DM_DOI_TUONG!C:C,MATCH(G2093,DM_DOI_TUONG!B:B,0)))</f>
        <v>Công Ty TNHH Sản Xuất Thương Mại  Điện Sài Gòn TTL</v>
      </c>
      <c r="I2093" s="69" t="str">
        <f>IFERROR(INDEX(DM_NGHIEP_VU!D:D,MATCH(J2093&amp;K2093,DM_NGHIEP_VU!G:G,0)),"")</f>
        <v>Xuất kho - xuất bán ghi nhận doanh thu</v>
      </c>
      <c r="J2093" s="29" t="s">
        <v>4492</v>
      </c>
      <c r="K2093" s="29" t="s">
        <v>4977</v>
      </c>
      <c r="L2093" s="26">
        <v>6</v>
      </c>
      <c r="M2093" s="26" t="s">
        <v>4547</v>
      </c>
      <c r="N2093" s="26">
        <v>155300</v>
      </c>
      <c r="O2093" s="7">
        <f t="shared" si="99"/>
        <v>931800</v>
      </c>
      <c r="P2093" s="52">
        <v>0.1</v>
      </c>
      <c r="Q2093" s="7">
        <f t="shared" si="100"/>
        <v>93180</v>
      </c>
      <c r="R2093" s="7">
        <f t="shared" si="101"/>
        <v>1024980</v>
      </c>
      <c r="S2093" s="23" t="s">
        <v>5930</v>
      </c>
      <c r="T2093" s="23"/>
      <c r="U2093" s="23"/>
      <c r="V2093" s="23"/>
      <c r="W2093" s="74"/>
    </row>
    <row r="2094" spans="1:23" x14ac:dyDescent="0.25">
      <c r="A2094" s="81">
        <v>45357</v>
      </c>
      <c r="B2094" s="6" t="s">
        <v>2710</v>
      </c>
      <c r="C2094" s="100" t="s">
        <v>5781</v>
      </c>
      <c r="D2094" s="21" t="s">
        <v>4555</v>
      </c>
      <c r="E2094" s="23" t="s">
        <v>1374</v>
      </c>
      <c r="F2094" s="27" t="str">
        <f>IF(E2094="","",INDEX(DM_HANG_HOA!B:B,MATCH(E2094,DM_HANG_HOA!A:A,0)))</f>
        <v>Cosse ép Cu 50mm2-N dài 64mm chiều dài ép dây 36mm</v>
      </c>
      <c r="G2094" s="26" t="s">
        <v>5245</v>
      </c>
      <c r="H2094" s="27" t="str">
        <f>IF(G2094="","",INDEX(DM_DOI_TUONG!C:C,MATCH(G2094,DM_DOI_TUONG!B:B,0)))</f>
        <v>Công Ty TNHH Sản Xuất Thương Mại  Điện Sài Gòn TTL</v>
      </c>
      <c r="I2094" s="69" t="str">
        <f>IFERROR(INDEX(DM_NGHIEP_VU!D:D,MATCH(J2094&amp;K2094,DM_NGHIEP_VU!G:G,0)),"")</f>
        <v>Xuất kho - xuất bán ghi nhận doanh thu</v>
      </c>
      <c r="J2094" s="29" t="s">
        <v>4492</v>
      </c>
      <c r="K2094" s="29" t="s">
        <v>4977</v>
      </c>
      <c r="L2094" s="26">
        <v>20</v>
      </c>
      <c r="M2094" s="26" t="s">
        <v>4547</v>
      </c>
      <c r="N2094" s="26">
        <v>22500</v>
      </c>
      <c r="O2094" s="7">
        <f t="shared" si="99"/>
        <v>450000</v>
      </c>
      <c r="P2094" s="52">
        <v>0.1</v>
      </c>
      <c r="Q2094" s="7">
        <f t="shared" si="100"/>
        <v>45000</v>
      </c>
      <c r="R2094" s="7">
        <f t="shared" si="101"/>
        <v>495000</v>
      </c>
      <c r="S2094" s="23" t="s">
        <v>5930</v>
      </c>
      <c r="T2094" s="23"/>
      <c r="U2094" s="23"/>
      <c r="V2094" s="23"/>
      <c r="W2094" s="74"/>
    </row>
    <row r="2095" spans="1:23" x14ac:dyDescent="0.25">
      <c r="A2095" s="81">
        <v>45357</v>
      </c>
      <c r="B2095" s="6" t="s">
        <v>2710</v>
      </c>
      <c r="C2095" s="100" t="s">
        <v>5781</v>
      </c>
      <c r="D2095" s="21" t="s">
        <v>4555</v>
      </c>
      <c r="E2095" s="23" t="s">
        <v>1109</v>
      </c>
      <c r="F2095" s="27" t="str">
        <f>IF(E2095="","",INDEX(DM_HANG_HOA!B:B,MATCH(E2095,DM_HANG_HOA!A:A,0)))</f>
        <v>Cosse ép Cu-Al  120mm2-N-TA dài 86mm chiều dài ép dây 42mm</v>
      </c>
      <c r="G2095" s="26" t="s">
        <v>5245</v>
      </c>
      <c r="H2095" s="27" t="str">
        <f>IF(G2095="","",INDEX(DM_DOI_TUONG!C:C,MATCH(G2095,DM_DOI_TUONG!B:B,0)))</f>
        <v>Công Ty TNHH Sản Xuất Thương Mại  Điện Sài Gòn TTL</v>
      </c>
      <c r="I2095" s="69" t="str">
        <f>IFERROR(INDEX(DM_NGHIEP_VU!D:D,MATCH(J2095&amp;K2095,DM_NGHIEP_VU!G:G,0)),"")</f>
        <v>Xuất kho - xuất bán ghi nhận doanh thu</v>
      </c>
      <c r="J2095" s="29" t="s">
        <v>4492</v>
      </c>
      <c r="K2095" s="29" t="s">
        <v>4977</v>
      </c>
      <c r="L2095" s="26">
        <v>6</v>
      </c>
      <c r="M2095" s="26" t="s">
        <v>4547</v>
      </c>
      <c r="N2095" s="26">
        <v>59200</v>
      </c>
      <c r="O2095" s="7">
        <f t="shared" si="99"/>
        <v>355200</v>
      </c>
      <c r="P2095" s="52">
        <v>0.1</v>
      </c>
      <c r="Q2095" s="7">
        <f t="shared" si="100"/>
        <v>35520</v>
      </c>
      <c r="R2095" s="7">
        <f t="shared" si="101"/>
        <v>390720</v>
      </c>
      <c r="S2095" s="23" t="s">
        <v>5930</v>
      </c>
      <c r="T2095" s="23"/>
      <c r="U2095" s="23"/>
      <c r="V2095" s="23"/>
      <c r="W2095" s="74"/>
    </row>
    <row r="2096" spans="1:23" x14ac:dyDescent="0.25">
      <c r="A2096" s="81">
        <v>45357</v>
      </c>
      <c r="B2096" s="6" t="s">
        <v>2710</v>
      </c>
      <c r="C2096" s="100" t="s">
        <v>5781</v>
      </c>
      <c r="D2096" s="21" t="s">
        <v>4555</v>
      </c>
      <c r="E2096" s="23" t="s">
        <v>1105</v>
      </c>
      <c r="F2096" s="27" t="str">
        <f>IF(E2096="","",INDEX(DM_HANG_HOA!B:B,MATCH(E2096,DM_HANG_HOA!A:A,0)))</f>
        <v>Cosse ép Cu-Al  95mm2-N-TA dài 81mm chiều dài ép dây 42mm</v>
      </c>
      <c r="G2096" s="26" t="s">
        <v>5245</v>
      </c>
      <c r="H2096" s="27" t="str">
        <f>IF(G2096="","",INDEX(DM_DOI_TUONG!C:C,MATCH(G2096,DM_DOI_TUONG!B:B,0)))</f>
        <v>Công Ty TNHH Sản Xuất Thương Mại  Điện Sài Gòn TTL</v>
      </c>
      <c r="I2096" s="69" t="str">
        <f>IFERROR(INDEX(DM_NGHIEP_VU!D:D,MATCH(J2096&amp;K2096,DM_NGHIEP_VU!G:G,0)),"")</f>
        <v>Xuất kho - xuất bán ghi nhận doanh thu</v>
      </c>
      <c r="J2096" s="29" t="s">
        <v>4492</v>
      </c>
      <c r="K2096" s="29" t="s">
        <v>4977</v>
      </c>
      <c r="L2096" s="26">
        <v>9</v>
      </c>
      <c r="M2096" s="26" t="s">
        <v>4547</v>
      </c>
      <c r="N2096" s="26">
        <v>44000</v>
      </c>
      <c r="O2096" s="7">
        <f t="shared" si="99"/>
        <v>396000</v>
      </c>
      <c r="P2096" s="52">
        <v>0.1</v>
      </c>
      <c r="Q2096" s="7">
        <f t="shared" si="100"/>
        <v>39600</v>
      </c>
      <c r="R2096" s="7">
        <f t="shared" si="101"/>
        <v>435600</v>
      </c>
      <c r="S2096" s="23" t="s">
        <v>5930</v>
      </c>
      <c r="T2096" s="23"/>
      <c r="U2096" s="23"/>
      <c r="V2096" s="23"/>
      <c r="W2096" s="74"/>
    </row>
    <row r="2097" spans="1:23" x14ac:dyDescent="0.25">
      <c r="A2097" s="81">
        <v>45357</v>
      </c>
      <c r="B2097" s="6" t="s">
        <v>2710</v>
      </c>
      <c r="C2097" s="100" t="s">
        <v>5781</v>
      </c>
      <c r="D2097" s="21" t="s">
        <v>4555</v>
      </c>
      <c r="E2097" s="23" t="s">
        <v>2521</v>
      </c>
      <c r="F2097" s="27" t="str">
        <f>IF(E2097="","",INDEX(DM_HANG_HOA!B:B,MATCH(E2097,DM_HANG_HOA!A:A,0)))</f>
        <v>Giáp níu dây trần ADG1880, dài 1215mm, 18,80 ÷ 21,26mm (185mm2)</v>
      </c>
      <c r="G2097" s="26" t="s">
        <v>5245</v>
      </c>
      <c r="H2097" s="27" t="str">
        <f>IF(G2097="","",INDEX(DM_DOI_TUONG!C:C,MATCH(G2097,DM_DOI_TUONG!B:B,0)))</f>
        <v>Công Ty TNHH Sản Xuất Thương Mại  Điện Sài Gòn TTL</v>
      </c>
      <c r="I2097" s="69" t="str">
        <f>IFERROR(INDEX(DM_NGHIEP_VU!D:D,MATCH(J2097&amp;K2097,DM_NGHIEP_VU!G:G,0)),"")</f>
        <v>Xuất kho - xuất bán ghi nhận doanh thu</v>
      </c>
      <c r="J2097" s="29" t="s">
        <v>4492</v>
      </c>
      <c r="K2097" s="29" t="s">
        <v>4977</v>
      </c>
      <c r="L2097" s="26">
        <v>24</v>
      </c>
      <c r="M2097" s="26" t="s">
        <v>4547</v>
      </c>
      <c r="N2097" s="26">
        <v>170600</v>
      </c>
      <c r="O2097" s="7">
        <f t="shared" si="99"/>
        <v>4094400</v>
      </c>
      <c r="P2097" s="52">
        <v>0.1</v>
      </c>
      <c r="Q2097" s="7">
        <f t="shared" si="100"/>
        <v>409440</v>
      </c>
      <c r="R2097" s="7">
        <f t="shared" si="101"/>
        <v>4503840</v>
      </c>
      <c r="S2097" s="23" t="s">
        <v>5930</v>
      </c>
      <c r="T2097" s="23"/>
      <c r="U2097" s="23"/>
      <c r="V2097" s="23"/>
      <c r="W2097" s="74"/>
    </row>
    <row r="2098" spans="1:23" x14ac:dyDescent="0.25">
      <c r="A2098" s="81">
        <v>45357</v>
      </c>
      <c r="B2098" s="6" t="s">
        <v>2710</v>
      </c>
      <c r="C2098" s="100" t="s">
        <v>5781</v>
      </c>
      <c r="D2098" s="21" t="s">
        <v>4555</v>
      </c>
      <c r="E2098" s="23" t="s">
        <v>537</v>
      </c>
      <c r="F2098" s="27" t="str">
        <f>IF(E2098="","",INDEX(DM_HANG_HOA!B:B,MATCH(E2098,DM_HANG_HOA!A:A,0)))</f>
        <v>Kẹp ngừng ABC 4 x (50-120)mm2</v>
      </c>
      <c r="G2098" s="26" t="s">
        <v>5245</v>
      </c>
      <c r="H2098" s="27" t="str">
        <f>IF(G2098="","",INDEX(DM_DOI_TUONG!C:C,MATCH(G2098,DM_DOI_TUONG!B:B,0)))</f>
        <v>Công Ty TNHH Sản Xuất Thương Mại  Điện Sài Gòn TTL</v>
      </c>
      <c r="I2098" s="69" t="str">
        <f>IFERROR(INDEX(DM_NGHIEP_VU!D:D,MATCH(J2098&amp;K2098,DM_NGHIEP_VU!G:G,0)),"")</f>
        <v>Xuất kho - xuất bán ghi nhận doanh thu</v>
      </c>
      <c r="J2098" s="29" t="s">
        <v>4492</v>
      </c>
      <c r="K2098" s="29" t="s">
        <v>4977</v>
      </c>
      <c r="L2098" s="26">
        <v>15</v>
      </c>
      <c r="M2098" s="26" t="s">
        <v>4547</v>
      </c>
      <c r="N2098" s="26">
        <v>58100</v>
      </c>
      <c r="O2098" s="7">
        <f t="shared" si="99"/>
        <v>871500</v>
      </c>
      <c r="P2098" s="52">
        <v>0.1</v>
      </c>
      <c r="Q2098" s="7">
        <f t="shared" si="100"/>
        <v>87150</v>
      </c>
      <c r="R2098" s="7">
        <f t="shared" si="101"/>
        <v>958650</v>
      </c>
      <c r="S2098" s="23" t="s">
        <v>5930</v>
      </c>
      <c r="T2098" s="23"/>
      <c r="U2098" s="23"/>
      <c r="V2098" s="23"/>
      <c r="W2098" s="74"/>
    </row>
    <row r="2099" spans="1:23" x14ac:dyDescent="0.25">
      <c r="A2099" s="81">
        <v>45357</v>
      </c>
      <c r="B2099" s="6" t="s">
        <v>2710</v>
      </c>
      <c r="C2099" s="100" t="s">
        <v>5781</v>
      </c>
      <c r="D2099" s="21" t="s">
        <v>4555</v>
      </c>
      <c r="E2099" s="23" t="s">
        <v>525</v>
      </c>
      <c r="F2099" s="27" t="str">
        <f>IF(E2099="","",INDEX(DM_HANG_HOA!B:B,MATCH(E2099,DM_HANG_HOA!A:A,0)))</f>
        <v>Móc treo cáp ABC 4 X 120mm2</v>
      </c>
      <c r="G2099" s="26" t="s">
        <v>5245</v>
      </c>
      <c r="H2099" s="27" t="str">
        <f>IF(G2099="","",INDEX(DM_DOI_TUONG!C:C,MATCH(G2099,DM_DOI_TUONG!B:B,0)))</f>
        <v>Công Ty TNHH Sản Xuất Thương Mại  Điện Sài Gòn TTL</v>
      </c>
      <c r="I2099" s="69" t="str">
        <f>IFERROR(INDEX(DM_NGHIEP_VU!D:D,MATCH(J2099&amp;K2099,DM_NGHIEP_VU!G:G,0)),"")</f>
        <v>Xuất kho - xuất bán ghi nhận doanh thu</v>
      </c>
      <c r="J2099" s="29" t="s">
        <v>4492</v>
      </c>
      <c r="K2099" s="29" t="s">
        <v>4977</v>
      </c>
      <c r="L2099" s="26">
        <v>4</v>
      </c>
      <c r="M2099" s="26" t="s">
        <v>4547</v>
      </c>
      <c r="N2099" s="26">
        <v>22800</v>
      </c>
      <c r="O2099" s="7">
        <f t="shared" si="99"/>
        <v>91200</v>
      </c>
      <c r="P2099" s="52">
        <v>0.1</v>
      </c>
      <c r="Q2099" s="7">
        <f t="shared" si="100"/>
        <v>9120</v>
      </c>
      <c r="R2099" s="7">
        <f t="shared" si="101"/>
        <v>100320</v>
      </c>
      <c r="S2099" s="23" t="s">
        <v>5930</v>
      </c>
      <c r="T2099" s="23"/>
      <c r="U2099" s="23"/>
      <c r="V2099" s="23"/>
      <c r="W2099" s="74"/>
    </row>
    <row r="2100" spans="1:23" x14ac:dyDescent="0.25">
      <c r="A2100" s="81">
        <v>45357</v>
      </c>
      <c r="B2100" s="6" t="s">
        <v>2710</v>
      </c>
      <c r="C2100" s="100" t="s">
        <v>5781</v>
      </c>
      <c r="D2100" s="21" t="s">
        <v>4555</v>
      </c>
      <c r="E2100" s="23" t="s">
        <v>3345</v>
      </c>
      <c r="F2100" s="27" t="str">
        <f>IF(E2100="","",INDEX(DM_HANG_HOA!B:B,MATCH(E2100,DM_HANG_HOA!A:A,0)))</f>
        <v>Ốc xiết cáp Cu 2/0, 67.5mm2.</v>
      </c>
      <c r="G2100" s="26" t="s">
        <v>5245</v>
      </c>
      <c r="H2100" s="27" t="str">
        <f>IF(G2100="","",INDEX(DM_DOI_TUONG!C:C,MATCH(G2100,DM_DOI_TUONG!B:B,0)))</f>
        <v>Công Ty TNHH Sản Xuất Thương Mại  Điện Sài Gòn TTL</v>
      </c>
      <c r="I2100" s="69" t="str">
        <f>IFERROR(INDEX(DM_NGHIEP_VU!D:D,MATCH(J2100&amp;K2100,DM_NGHIEP_VU!G:G,0)),"")</f>
        <v>Xuất kho - xuất bán ghi nhận doanh thu</v>
      </c>
      <c r="J2100" s="29" t="s">
        <v>4492</v>
      </c>
      <c r="K2100" s="29" t="s">
        <v>4977</v>
      </c>
      <c r="L2100" s="26">
        <v>20</v>
      </c>
      <c r="M2100" s="26" t="s">
        <v>4547</v>
      </c>
      <c r="N2100" s="26">
        <v>40000</v>
      </c>
      <c r="O2100" s="7">
        <f t="shared" si="99"/>
        <v>800000</v>
      </c>
      <c r="P2100" s="52">
        <v>0.1</v>
      </c>
      <c r="Q2100" s="7">
        <f t="shared" si="100"/>
        <v>80000</v>
      </c>
      <c r="R2100" s="7">
        <f t="shared" si="101"/>
        <v>880000</v>
      </c>
      <c r="S2100" s="23" t="s">
        <v>5930</v>
      </c>
      <c r="T2100" s="23"/>
      <c r="U2100" s="23"/>
      <c r="V2100" s="23"/>
      <c r="W2100" s="74"/>
    </row>
    <row r="2101" spans="1:23" x14ac:dyDescent="0.25">
      <c r="A2101" s="81">
        <v>45357</v>
      </c>
      <c r="B2101" s="6" t="s">
        <v>2710</v>
      </c>
      <c r="C2101" s="100" t="s">
        <v>5781</v>
      </c>
      <c r="D2101" s="21" t="s">
        <v>4555</v>
      </c>
      <c r="E2101" s="23" t="s">
        <v>1626</v>
      </c>
      <c r="F2101" s="27" t="str">
        <f>IF(E2101="","",INDEX(DM_HANG_HOA!B:B,MATCH(E2101,DM_HANG_HOA!A:A,0)))</f>
        <v>Ống nối ON-ACSR 185mm2 (ống nhôm dài 620mm, ống sắt dài 200mm)</v>
      </c>
      <c r="G2101" s="26" t="s">
        <v>5245</v>
      </c>
      <c r="H2101" s="27" t="str">
        <f>IF(G2101="","",INDEX(DM_DOI_TUONG!C:C,MATCH(G2101,DM_DOI_TUONG!B:B,0)))</f>
        <v>Công Ty TNHH Sản Xuất Thương Mại  Điện Sài Gòn TTL</v>
      </c>
      <c r="I2101" s="69" t="str">
        <f>IFERROR(INDEX(DM_NGHIEP_VU!D:D,MATCH(J2101&amp;K2101,DM_NGHIEP_VU!G:G,0)),"")</f>
        <v>Xuất kho - xuất bán ghi nhận doanh thu</v>
      </c>
      <c r="J2101" s="29" t="s">
        <v>4492</v>
      </c>
      <c r="K2101" s="29" t="s">
        <v>4977</v>
      </c>
      <c r="L2101" s="26">
        <v>10</v>
      </c>
      <c r="M2101" s="26" t="s">
        <v>4547</v>
      </c>
      <c r="N2101" s="26">
        <v>161300</v>
      </c>
      <c r="O2101" s="7">
        <f t="shared" si="99"/>
        <v>1613000</v>
      </c>
      <c r="P2101" s="52">
        <v>0.1</v>
      </c>
      <c r="Q2101" s="7">
        <f t="shared" si="100"/>
        <v>161300</v>
      </c>
      <c r="R2101" s="7">
        <f t="shared" si="101"/>
        <v>1774300</v>
      </c>
      <c r="S2101" s="23" t="s">
        <v>5930</v>
      </c>
      <c r="T2101" s="23"/>
      <c r="U2101" s="23"/>
      <c r="V2101" s="23"/>
      <c r="W2101" s="74"/>
    </row>
    <row r="2102" spans="1:23" x14ac:dyDescent="0.25">
      <c r="A2102" s="81">
        <v>45357</v>
      </c>
      <c r="B2102" s="6" t="s">
        <v>2710</v>
      </c>
      <c r="C2102" s="100" t="s">
        <v>5781</v>
      </c>
      <c r="D2102" s="21" t="s">
        <v>4555</v>
      </c>
      <c r="E2102" s="23" t="s">
        <v>894</v>
      </c>
      <c r="F2102" s="27" t="str">
        <f>IF(E2102="","",INDEX(DM_HANG_HOA!B:B,MATCH(E2102,DM_HANG_HOA!A:A,0)))</f>
        <v>Khóa đai A200</v>
      </c>
      <c r="G2102" s="26" t="s">
        <v>5245</v>
      </c>
      <c r="H2102" s="27" t="str">
        <f>IF(G2102="","",INDEX(DM_DOI_TUONG!C:C,MATCH(G2102,DM_DOI_TUONG!B:B,0)))</f>
        <v>Công Ty TNHH Sản Xuất Thương Mại  Điện Sài Gòn TTL</v>
      </c>
      <c r="I2102" s="69" t="str">
        <f>IFERROR(INDEX(DM_NGHIEP_VU!D:D,MATCH(J2102&amp;K2102,DM_NGHIEP_VU!G:G,0)),"")</f>
        <v>Xuất kho - xuất bán ghi nhận doanh thu</v>
      </c>
      <c r="J2102" s="29" t="s">
        <v>4492</v>
      </c>
      <c r="K2102" s="29" t="s">
        <v>4977</v>
      </c>
      <c r="L2102" s="26">
        <v>550</v>
      </c>
      <c r="M2102" s="26" t="s">
        <v>4547</v>
      </c>
      <c r="N2102" s="26">
        <v>1400</v>
      </c>
      <c r="O2102" s="7">
        <f t="shared" si="99"/>
        <v>770000</v>
      </c>
      <c r="P2102" s="52">
        <v>0.1</v>
      </c>
      <c r="Q2102" s="7">
        <f t="shared" si="100"/>
        <v>77000</v>
      </c>
      <c r="R2102" s="7">
        <f t="shared" si="101"/>
        <v>847000</v>
      </c>
      <c r="S2102" s="23" t="s">
        <v>5930</v>
      </c>
      <c r="T2102" s="23"/>
      <c r="U2102" s="23"/>
      <c r="V2102" s="23"/>
      <c r="W2102" s="74"/>
    </row>
    <row r="2103" spans="1:23" x14ac:dyDescent="0.25">
      <c r="A2103" s="81">
        <v>45357</v>
      </c>
      <c r="B2103" s="6" t="s">
        <v>2710</v>
      </c>
      <c r="C2103" s="100" t="s">
        <v>5782</v>
      </c>
      <c r="D2103" s="21" t="s">
        <v>4555</v>
      </c>
      <c r="E2103" s="23" t="s">
        <v>1366</v>
      </c>
      <c r="F2103" s="27" t="str">
        <f>IF(E2103="","",INDEX(DM_HANG_HOA!B:B,MATCH(E2103,DM_HANG_HOA!A:A,0)))</f>
        <v>Cosse ép Cu 25mm2-N dài 52mm chiều dài ép dây 28mm</v>
      </c>
      <c r="G2103" s="26" t="s">
        <v>5245</v>
      </c>
      <c r="H2103" s="27" t="str">
        <f>IF(G2103="","",INDEX(DM_DOI_TUONG!C:C,MATCH(G2103,DM_DOI_TUONG!B:B,0)))</f>
        <v>Công Ty TNHH Sản Xuất Thương Mại  Điện Sài Gòn TTL</v>
      </c>
      <c r="I2103" s="69" t="str">
        <f>IFERROR(INDEX(DM_NGHIEP_VU!D:D,MATCH(J2103&amp;K2103,DM_NGHIEP_VU!G:G,0)),"")</f>
        <v>Xuất kho - xuất bán ghi nhận doanh thu</v>
      </c>
      <c r="J2103" s="29" t="s">
        <v>4492</v>
      </c>
      <c r="K2103" s="29" t="s">
        <v>4977</v>
      </c>
      <c r="L2103" s="26">
        <v>1</v>
      </c>
      <c r="M2103" s="26" t="s">
        <v>4547</v>
      </c>
      <c r="N2103" s="26">
        <v>10200</v>
      </c>
      <c r="O2103" s="7">
        <f t="shared" si="99"/>
        <v>10200</v>
      </c>
      <c r="P2103" s="52">
        <v>0.1</v>
      </c>
      <c r="Q2103" s="7">
        <f t="shared" si="100"/>
        <v>1020</v>
      </c>
      <c r="R2103" s="7">
        <f t="shared" si="101"/>
        <v>11220</v>
      </c>
      <c r="S2103" s="23" t="s">
        <v>5931</v>
      </c>
      <c r="T2103" s="23"/>
      <c r="U2103" s="23"/>
      <c r="V2103" s="23"/>
      <c r="W2103" s="74"/>
    </row>
    <row r="2104" spans="1:23" x14ac:dyDescent="0.25">
      <c r="A2104" s="81">
        <v>45357</v>
      </c>
      <c r="B2104" s="6" t="s">
        <v>2710</v>
      </c>
      <c r="C2104" s="100" t="s">
        <v>5782</v>
      </c>
      <c r="D2104" s="21" t="s">
        <v>4555</v>
      </c>
      <c r="E2104" s="23" t="s">
        <v>1223</v>
      </c>
      <c r="F2104" s="27" t="str">
        <f>IF(E2104="","",INDEX(DM_HANG_HOA!B:B,MATCH(E2104,DM_HANG_HOA!A:A,0)))</f>
        <v>Nối ép đồng nhôm WR-815</v>
      </c>
      <c r="G2104" s="26" t="s">
        <v>5245</v>
      </c>
      <c r="H2104" s="27" t="str">
        <f>IF(G2104="","",INDEX(DM_DOI_TUONG!C:C,MATCH(G2104,DM_DOI_TUONG!B:B,0)))</f>
        <v>Công Ty TNHH Sản Xuất Thương Mại  Điện Sài Gòn TTL</v>
      </c>
      <c r="I2104" s="69" t="str">
        <f>IFERROR(INDEX(DM_NGHIEP_VU!D:D,MATCH(J2104&amp;K2104,DM_NGHIEP_VU!G:G,0)),"")</f>
        <v>Xuất kho - xuất bán ghi nhận doanh thu</v>
      </c>
      <c r="J2104" s="29" t="s">
        <v>4492</v>
      </c>
      <c r="K2104" s="29" t="s">
        <v>4977</v>
      </c>
      <c r="L2104" s="26">
        <v>1</v>
      </c>
      <c r="M2104" s="26" t="s">
        <v>4547</v>
      </c>
      <c r="N2104" s="26">
        <v>27200</v>
      </c>
      <c r="O2104" s="7">
        <f t="shared" si="99"/>
        <v>27200</v>
      </c>
      <c r="P2104" s="52">
        <v>0.1</v>
      </c>
      <c r="Q2104" s="7">
        <f t="shared" si="100"/>
        <v>2720</v>
      </c>
      <c r="R2104" s="7">
        <f t="shared" si="101"/>
        <v>29920</v>
      </c>
      <c r="S2104" s="23" t="s">
        <v>5931</v>
      </c>
      <c r="T2104" s="23"/>
      <c r="U2104" s="23"/>
      <c r="V2104" s="23"/>
      <c r="W2104" s="74"/>
    </row>
    <row r="2105" spans="1:23" x14ac:dyDescent="0.25">
      <c r="A2105" s="81">
        <v>45357</v>
      </c>
      <c r="B2105" s="6" t="s">
        <v>2710</v>
      </c>
      <c r="C2105" s="100" t="s">
        <v>5783</v>
      </c>
      <c r="D2105" s="21" t="s">
        <v>4555</v>
      </c>
      <c r="E2105" s="23" t="s">
        <v>3182</v>
      </c>
      <c r="F2105" s="27" t="str">
        <f>IF(E2105="","",INDEX(DM_HANG_HOA!B:B,MATCH(E2105,DM_HANG_HOA!A:A,0)))</f>
        <v xml:space="preserve">Nối bọc  IPC 35-150,  Vỏ cách điện dầy 1-3mm,  16-35 /35-150, 2 boulon M8 nhựa </v>
      </c>
      <c r="G2105" s="26" t="s">
        <v>5245</v>
      </c>
      <c r="H2105" s="27" t="str">
        <f>IF(G2105="","",INDEX(DM_DOI_TUONG!C:C,MATCH(G2105,DM_DOI_TUONG!B:B,0)))</f>
        <v>Công Ty TNHH Sản Xuất Thương Mại  Điện Sài Gòn TTL</v>
      </c>
      <c r="I2105" s="69" t="str">
        <f>IFERROR(INDEX(DM_NGHIEP_VU!D:D,MATCH(J2105&amp;K2105,DM_NGHIEP_VU!G:G,0)),"")</f>
        <v>Xuất kho - xuất bán ghi nhận doanh thu</v>
      </c>
      <c r="J2105" s="29" t="s">
        <v>4492</v>
      </c>
      <c r="K2105" s="29" t="s">
        <v>4977</v>
      </c>
      <c r="L2105" s="26">
        <v>1</v>
      </c>
      <c r="M2105" s="26" t="s">
        <v>4547</v>
      </c>
      <c r="N2105" s="26">
        <v>92200</v>
      </c>
      <c r="O2105" s="7">
        <f t="shared" si="99"/>
        <v>92200</v>
      </c>
      <c r="P2105" s="52">
        <v>0.08</v>
      </c>
      <c r="Q2105" s="7">
        <f t="shared" si="100"/>
        <v>7376</v>
      </c>
      <c r="R2105" s="7">
        <f t="shared" si="101"/>
        <v>99576</v>
      </c>
      <c r="S2105" s="23" t="s">
        <v>5932</v>
      </c>
      <c r="T2105" s="23"/>
      <c r="U2105" s="23"/>
      <c r="V2105" s="23"/>
      <c r="W2105" s="74"/>
    </row>
    <row r="2106" spans="1:23" x14ac:dyDescent="0.25">
      <c r="A2106" s="81">
        <v>45357</v>
      </c>
      <c r="B2106" s="6" t="s">
        <v>2710</v>
      </c>
      <c r="C2106" s="100" t="s">
        <v>5784</v>
      </c>
      <c r="D2106" s="21" t="s">
        <v>4555</v>
      </c>
      <c r="E2106" s="23" t="s">
        <v>2575</v>
      </c>
      <c r="F2106" s="27" t="str">
        <f>IF(E2106="","",INDEX(DM_HANG_HOA!B:B,MATCH(E2106,DM_HANG_HOA!A:A,0)))</f>
        <v>Giáp buộc đầu sứ đơn composite PTT 1202SC-C, đường kính cáp 18.5 - 23.4mm (35-50mm2), bán dẫn</v>
      </c>
      <c r="G2106" s="26" t="s">
        <v>5245</v>
      </c>
      <c r="H2106" s="27" t="str">
        <f>IF(G2106="","",INDEX(DM_DOI_TUONG!C:C,MATCH(G2106,DM_DOI_TUONG!B:B,0)))</f>
        <v>Công Ty TNHH Sản Xuất Thương Mại  Điện Sài Gòn TTL</v>
      </c>
      <c r="I2106" s="69" t="str">
        <f>IFERROR(INDEX(DM_NGHIEP_VU!D:D,MATCH(J2106&amp;K2106,DM_NGHIEP_VU!G:G,0)),"")</f>
        <v>Xuất kho - xuất bán ghi nhận doanh thu</v>
      </c>
      <c r="J2106" s="29" t="s">
        <v>4492</v>
      </c>
      <c r="K2106" s="29" t="s">
        <v>4977</v>
      </c>
      <c r="L2106" s="26">
        <v>1</v>
      </c>
      <c r="M2106" s="26" t="s">
        <v>4547</v>
      </c>
      <c r="N2106" s="26">
        <v>82000</v>
      </c>
      <c r="O2106" s="7">
        <f t="shared" si="99"/>
        <v>82000</v>
      </c>
      <c r="P2106" s="52">
        <v>0.08</v>
      </c>
      <c r="Q2106" s="7">
        <f t="shared" si="100"/>
        <v>6560</v>
      </c>
      <c r="R2106" s="7">
        <f t="shared" si="101"/>
        <v>88560</v>
      </c>
      <c r="S2106" s="23" t="s">
        <v>5933</v>
      </c>
      <c r="T2106" s="23"/>
      <c r="U2106" s="23"/>
      <c r="V2106" s="23"/>
      <c r="W2106" s="74"/>
    </row>
    <row r="2107" spans="1:23" x14ac:dyDescent="0.25">
      <c r="A2107" s="81">
        <v>45357</v>
      </c>
      <c r="B2107" s="6" t="s">
        <v>2710</v>
      </c>
      <c r="C2107" s="100" t="s">
        <v>5785</v>
      </c>
      <c r="D2107" s="21" t="s">
        <v>4555</v>
      </c>
      <c r="E2107" s="23" t="s">
        <v>1444</v>
      </c>
      <c r="F2107" s="27" t="str">
        <f>IF(E2107="","",INDEX(DM_HANG_HOA!B:B,MATCH(E2107,DM_HANG_HOA!A:A,0)))</f>
        <v>Cosse ép Cu 185mm2-2N dài 151mm chiều dài ép dây 52mm</v>
      </c>
      <c r="G2107" s="26" t="s">
        <v>5245</v>
      </c>
      <c r="H2107" s="27" t="str">
        <f>IF(G2107="","",INDEX(DM_DOI_TUONG!C:C,MATCH(G2107,DM_DOI_TUONG!B:B,0)))</f>
        <v>Công Ty TNHH Sản Xuất Thương Mại  Điện Sài Gòn TTL</v>
      </c>
      <c r="I2107" s="69" t="str">
        <f>IFERROR(INDEX(DM_NGHIEP_VU!D:D,MATCH(J2107&amp;K2107,DM_NGHIEP_VU!G:G,0)),"")</f>
        <v>Xuất kho - xuất bán ghi nhận doanh thu</v>
      </c>
      <c r="J2107" s="29" t="s">
        <v>4492</v>
      </c>
      <c r="K2107" s="29" t="s">
        <v>4977</v>
      </c>
      <c r="L2107" s="26">
        <v>1</v>
      </c>
      <c r="M2107" s="26" t="s">
        <v>4547</v>
      </c>
      <c r="N2107" s="26">
        <v>157000</v>
      </c>
      <c r="O2107" s="7">
        <f t="shared" si="99"/>
        <v>157000</v>
      </c>
      <c r="P2107" s="52">
        <v>0.1</v>
      </c>
      <c r="Q2107" s="7">
        <f t="shared" si="100"/>
        <v>15700</v>
      </c>
      <c r="R2107" s="7">
        <f t="shared" si="101"/>
        <v>172700</v>
      </c>
      <c r="S2107" s="23" t="s">
        <v>5934</v>
      </c>
      <c r="T2107" s="23"/>
      <c r="U2107" s="23"/>
      <c r="V2107" s="23"/>
      <c r="W2107" s="74"/>
    </row>
    <row r="2108" spans="1:23" x14ac:dyDescent="0.25">
      <c r="A2108" s="81">
        <v>45357</v>
      </c>
      <c r="B2108" s="6" t="s">
        <v>2710</v>
      </c>
      <c r="C2108" s="100" t="s">
        <v>5785</v>
      </c>
      <c r="D2108" s="21" t="s">
        <v>4555</v>
      </c>
      <c r="E2108" s="23" t="s">
        <v>1322</v>
      </c>
      <c r="F2108" s="27" t="str">
        <f>IF(E2108="","",INDEX(DM_HANG_HOA!B:B,MATCH(E2108,DM_HANG_HOA!A:A,0)))</f>
        <v>Kẹp quai 4/0 lọai ty, trung thế</v>
      </c>
      <c r="G2108" s="26" t="s">
        <v>5245</v>
      </c>
      <c r="H2108" s="27" t="str">
        <f>IF(G2108="","",INDEX(DM_DOI_TUONG!C:C,MATCH(G2108,DM_DOI_TUONG!B:B,0)))</f>
        <v>Công Ty TNHH Sản Xuất Thương Mại  Điện Sài Gòn TTL</v>
      </c>
      <c r="I2108" s="69" t="str">
        <f>IFERROR(INDEX(DM_NGHIEP_VU!D:D,MATCH(J2108&amp;K2108,DM_NGHIEP_VU!G:G,0)),"")</f>
        <v>Xuất kho - xuất bán ghi nhận doanh thu</v>
      </c>
      <c r="J2108" s="29" t="s">
        <v>4492</v>
      </c>
      <c r="K2108" s="29" t="s">
        <v>4977</v>
      </c>
      <c r="L2108" s="26">
        <v>1</v>
      </c>
      <c r="M2108" s="26" t="s">
        <v>4547</v>
      </c>
      <c r="N2108" s="26">
        <v>287900</v>
      </c>
      <c r="O2108" s="7">
        <f t="shared" si="99"/>
        <v>287900</v>
      </c>
      <c r="P2108" s="52">
        <v>0.1</v>
      </c>
      <c r="Q2108" s="7">
        <f t="shared" si="100"/>
        <v>28790</v>
      </c>
      <c r="R2108" s="7">
        <f t="shared" si="101"/>
        <v>316690</v>
      </c>
      <c r="S2108" s="23" t="s">
        <v>5934</v>
      </c>
      <c r="T2108" s="23"/>
      <c r="U2108" s="23"/>
      <c r="V2108" s="23"/>
      <c r="W2108" s="74"/>
    </row>
    <row r="2109" spans="1:23" x14ac:dyDescent="0.25">
      <c r="A2109" s="81">
        <v>45357</v>
      </c>
      <c r="B2109" s="6" t="s">
        <v>2710</v>
      </c>
      <c r="C2109" s="100" t="s">
        <v>5785</v>
      </c>
      <c r="D2109" s="21" t="s">
        <v>4555</v>
      </c>
      <c r="E2109" s="23" t="s">
        <v>1324</v>
      </c>
      <c r="F2109" s="27" t="str">
        <f>IF(E2109="","",INDEX(DM_HANG_HOA!B:B,MATCH(E2109,DM_HANG_HOA!A:A,0)))</f>
        <v>Kẹp quai 150-240mm2 loại ty, trung thế</v>
      </c>
      <c r="G2109" s="26" t="s">
        <v>5245</v>
      </c>
      <c r="H2109" s="27" t="str">
        <f>IF(G2109="","",INDEX(DM_DOI_TUONG!C:C,MATCH(G2109,DM_DOI_TUONG!B:B,0)))</f>
        <v>Công Ty TNHH Sản Xuất Thương Mại  Điện Sài Gòn TTL</v>
      </c>
      <c r="I2109" s="69" t="str">
        <f>IFERROR(INDEX(DM_NGHIEP_VU!D:D,MATCH(J2109&amp;K2109,DM_NGHIEP_VU!G:G,0)),"")</f>
        <v>Xuất kho - xuất bán ghi nhận doanh thu</v>
      </c>
      <c r="J2109" s="29" t="s">
        <v>4492</v>
      </c>
      <c r="K2109" s="29" t="s">
        <v>4977</v>
      </c>
      <c r="L2109" s="26">
        <v>1</v>
      </c>
      <c r="M2109" s="26" t="s">
        <v>4547</v>
      </c>
      <c r="N2109" s="26">
        <v>296800</v>
      </c>
      <c r="O2109" s="7">
        <f t="shared" si="99"/>
        <v>296800</v>
      </c>
      <c r="P2109" s="52">
        <v>0.1</v>
      </c>
      <c r="Q2109" s="7">
        <f t="shared" si="100"/>
        <v>29680</v>
      </c>
      <c r="R2109" s="7">
        <f t="shared" si="101"/>
        <v>326480</v>
      </c>
      <c r="S2109" s="23" t="s">
        <v>5934</v>
      </c>
      <c r="T2109" s="23"/>
      <c r="U2109" s="23"/>
      <c r="V2109" s="23"/>
      <c r="W2109" s="74"/>
    </row>
    <row r="2110" spans="1:23" x14ac:dyDescent="0.25">
      <c r="A2110" s="81">
        <v>45357</v>
      </c>
      <c r="B2110" s="6" t="s">
        <v>2710</v>
      </c>
      <c r="C2110" s="100" t="s">
        <v>5785</v>
      </c>
      <c r="D2110" s="21" t="s">
        <v>4555</v>
      </c>
      <c r="E2110" s="23" t="s">
        <v>1229</v>
      </c>
      <c r="F2110" s="27" t="str">
        <f>IF(E2110="","",INDEX(DM_HANG_HOA!B:B,MATCH(E2110,DM_HANG_HOA!A:A,0)))</f>
        <v>Nối ép đồng nhôm WR-929</v>
      </c>
      <c r="G2110" s="26" t="s">
        <v>5245</v>
      </c>
      <c r="H2110" s="27" t="str">
        <f>IF(G2110="","",INDEX(DM_DOI_TUONG!C:C,MATCH(G2110,DM_DOI_TUONG!B:B,0)))</f>
        <v>Công Ty TNHH Sản Xuất Thương Mại  Điện Sài Gòn TTL</v>
      </c>
      <c r="I2110" s="69" t="str">
        <f>IFERROR(INDEX(DM_NGHIEP_VU!D:D,MATCH(J2110&amp;K2110,DM_NGHIEP_VU!G:G,0)),"")</f>
        <v>Xuất kho - xuất bán ghi nhận doanh thu</v>
      </c>
      <c r="J2110" s="29" t="s">
        <v>4492</v>
      </c>
      <c r="K2110" s="29" t="s">
        <v>4977</v>
      </c>
      <c r="L2110" s="26">
        <v>1</v>
      </c>
      <c r="M2110" s="26" t="s">
        <v>4547</v>
      </c>
      <c r="N2110" s="26">
        <v>44000</v>
      </c>
      <c r="O2110" s="7">
        <f t="shared" si="99"/>
        <v>44000</v>
      </c>
      <c r="P2110" s="52">
        <v>0.1</v>
      </c>
      <c r="Q2110" s="7">
        <f t="shared" si="100"/>
        <v>4400</v>
      </c>
      <c r="R2110" s="7">
        <f t="shared" si="101"/>
        <v>48400</v>
      </c>
      <c r="S2110" s="23" t="s">
        <v>5934</v>
      </c>
      <c r="T2110" s="23"/>
      <c r="U2110" s="23"/>
      <c r="V2110" s="23"/>
      <c r="W2110" s="74"/>
    </row>
    <row r="2111" spans="1:23" x14ac:dyDescent="0.25">
      <c r="A2111" s="81">
        <v>45357</v>
      </c>
      <c r="B2111" s="6" t="s">
        <v>2710</v>
      </c>
      <c r="C2111" s="100" t="s">
        <v>5785</v>
      </c>
      <c r="D2111" s="21" t="s">
        <v>4555</v>
      </c>
      <c r="E2111" s="23" t="s">
        <v>1344</v>
      </c>
      <c r="F2111" s="27" t="str">
        <f>IF(E2111="","",INDEX(DM_HANG_HOA!B:B,MATCH(E2111,DM_HANG_HOA!A:A,0)))</f>
        <v>Hotline 2/0</v>
      </c>
      <c r="G2111" s="26" t="s">
        <v>5245</v>
      </c>
      <c r="H2111" s="27" t="str">
        <f>IF(G2111="","",INDEX(DM_DOI_TUONG!C:C,MATCH(G2111,DM_DOI_TUONG!B:B,0)))</f>
        <v>Công Ty TNHH Sản Xuất Thương Mại  Điện Sài Gòn TTL</v>
      </c>
      <c r="I2111" s="69" t="str">
        <f>IFERROR(INDEX(DM_NGHIEP_VU!D:D,MATCH(J2111&amp;K2111,DM_NGHIEP_VU!G:G,0)),"")</f>
        <v>Xuất kho - xuất bán ghi nhận doanh thu</v>
      </c>
      <c r="J2111" s="29" t="s">
        <v>4492</v>
      </c>
      <c r="K2111" s="29" t="s">
        <v>4977</v>
      </c>
      <c r="L2111" s="26">
        <v>1</v>
      </c>
      <c r="M2111" s="26" t="s">
        <v>4547</v>
      </c>
      <c r="N2111" s="26">
        <v>115400</v>
      </c>
      <c r="O2111" s="7">
        <f t="shared" si="99"/>
        <v>115400</v>
      </c>
      <c r="P2111" s="52">
        <v>0.1</v>
      </c>
      <c r="Q2111" s="7">
        <f t="shared" si="100"/>
        <v>11540</v>
      </c>
      <c r="R2111" s="7">
        <f t="shared" si="101"/>
        <v>126940</v>
      </c>
      <c r="S2111" s="23" t="s">
        <v>5934</v>
      </c>
      <c r="T2111" s="23"/>
      <c r="U2111" s="23"/>
      <c r="V2111" s="23"/>
      <c r="W2111" s="74"/>
    </row>
    <row r="2112" spans="1:23" x14ac:dyDescent="0.25">
      <c r="A2112" s="81">
        <v>45357</v>
      </c>
      <c r="B2112" s="6" t="s">
        <v>2710</v>
      </c>
      <c r="C2112" s="100" t="s">
        <v>5785</v>
      </c>
      <c r="D2112" s="21" t="s">
        <v>4555</v>
      </c>
      <c r="E2112" s="23" t="s">
        <v>3274</v>
      </c>
      <c r="F2112" s="27" t="str">
        <f>IF(E2112="","",INDEX(DM_HANG_HOA!B:B,MATCH(E2112,DM_HANG_HOA!A:A,0)))</f>
        <v xml:space="preserve">Cosse ép Cu 25mm2-N dài 45mm chiều dài ép dây 15mm (lỗ phi 12.5) </v>
      </c>
      <c r="G2112" s="26" t="s">
        <v>5245</v>
      </c>
      <c r="H2112" s="27" t="str">
        <f>IF(G2112="","",INDEX(DM_DOI_TUONG!C:C,MATCH(G2112,DM_DOI_TUONG!B:B,0)))</f>
        <v>Công Ty TNHH Sản Xuất Thương Mại  Điện Sài Gòn TTL</v>
      </c>
      <c r="I2112" s="69" t="str">
        <f>IFERROR(INDEX(DM_NGHIEP_VU!D:D,MATCH(J2112&amp;K2112,DM_NGHIEP_VU!G:G,0)),"")</f>
        <v>Xuất kho - xuất bán ghi nhận doanh thu</v>
      </c>
      <c r="J2112" s="29" t="s">
        <v>4492</v>
      </c>
      <c r="K2112" s="29" t="s">
        <v>4977</v>
      </c>
      <c r="L2112" s="26">
        <v>1</v>
      </c>
      <c r="M2112" s="26" t="s">
        <v>4547</v>
      </c>
      <c r="N2112" s="26">
        <v>10000</v>
      </c>
      <c r="O2112" s="7">
        <f t="shared" si="99"/>
        <v>10000</v>
      </c>
      <c r="P2112" s="52">
        <v>0.1</v>
      </c>
      <c r="Q2112" s="7">
        <f t="shared" si="100"/>
        <v>1000</v>
      </c>
      <c r="R2112" s="7">
        <f t="shared" si="101"/>
        <v>11000</v>
      </c>
      <c r="S2112" s="23" t="s">
        <v>5934</v>
      </c>
      <c r="T2112" s="23"/>
      <c r="U2112" s="23"/>
      <c r="V2112" s="23"/>
      <c r="W2112" s="74"/>
    </row>
    <row r="2113" spans="1:23" x14ac:dyDescent="0.25">
      <c r="A2113" s="81">
        <v>45357</v>
      </c>
      <c r="B2113" s="6" t="s">
        <v>2710</v>
      </c>
      <c r="C2113" s="100" t="s">
        <v>5785</v>
      </c>
      <c r="D2113" s="21" t="s">
        <v>4555</v>
      </c>
      <c r="E2113" s="23" t="s">
        <v>1374</v>
      </c>
      <c r="F2113" s="27" t="str">
        <f>IF(E2113="","",INDEX(DM_HANG_HOA!B:B,MATCH(E2113,DM_HANG_HOA!A:A,0)))</f>
        <v>Cosse ép Cu 50mm2-N dài 64mm chiều dài ép dây 36mm</v>
      </c>
      <c r="G2113" s="26" t="s">
        <v>5245</v>
      </c>
      <c r="H2113" s="27" t="str">
        <f>IF(G2113="","",INDEX(DM_DOI_TUONG!C:C,MATCH(G2113,DM_DOI_TUONG!B:B,0)))</f>
        <v>Công Ty TNHH Sản Xuất Thương Mại  Điện Sài Gòn TTL</v>
      </c>
      <c r="I2113" s="69" t="str">
        <f>IFERROR(INDEX(DM_NGHIEP_VU!D:D,MATCH(J2113&amp;K2113,DM_NGHIEP_VU!G:G,0)),"")</f>
        <v>Xuất kho - xuất bán ghi nhận doanh thu</v>
      </c>
      <c r="J2113" s="29" t="s">
        <v>4492</v>
      </c>
      <c r="K2113" s="29" t="s">
        <v>4977</v>
      </c>
      <c r="L2113" s="26">
        <v>1</v>
      </c>
      <c r="M2113" s="26" t="s">
        <v>4547</v>
      </c>
      <c r="N2113" s="26">
        <v>22500</v>
      </c>
      <c r="O2113" s="7">
        <f t="shared" si="99"/>
        <v>22500</v>
      </c>
      <c r="P2113" s="52">
        <v>0.1</v>
      </c>
      <c r="Q2113" s="7">
        <f t="shared" si="100"/>
        <v>2250</v>
      </c>
      <c r="R2113" s="7">
        <f t="shared" si="101"/>
        <v>24750</v>
      </c>
      <c r="S2113" s="23" t="s">
        <v>5934</v>
      </c>
      <c r="T2113" s="23"/>
      <c r="U2113" s="23"/>
      <c r="V2113" s="23"/>
      <c r="W2113" s="74"/>
    </row>
    <row r="2114" spans="1:23" x14ac:dyDescent="0.25">
      <c r="A2114" s="81">
        <v>45357</v>
      </c>
      <c r="B2114" s="6" t="s">
        <v>2710</v>
      </c>
      <c r="C2114" s="100" t="s">
        <v>5785</v>
      </c>
      <c r="D2114" s="21" t="s">
        <v>4555</v>
      </c>
      <c r="E2114" s="23" t="s">
        <v>1620</v>
      </c>
      <c r="F2114" s="27" t="str">
        <f>IF(E2114="","",INDEX(DM_HANG_HOA!B:B,MATCH(E2114,DM_HANG_HOA!A:A,0)))</f>
        <v>Ống nối ON-ACSR 95mm2 (ống nhôm dài 460mm, ống sắt dài 140mm)</v>
      </c>
      <c r="G2114" s="26" t="s">
        <v>5245</v>
      </c>
      <c r="H2114" s="27" t="str">
        <f>IF(G2114="","",INDEX(DM_DOI_TUONG!C:C,MATCH(G2114,DM_DOI_TUONG!B:B,0)))</f>
        <v>Công Ty TNHH Sản Xuất Thương Mại  Điện Sài Gòn TTL</v>
      </c>
      <c r="I2114" s="69" t="str">
        <f>IFERROR(INDEX(DM_NGHIEP_VU!D:D,MATCH(J2114&amp;K2114,DM_NGHIEP_VU!G:G,0)),"")</f>
        <v>Xuất kho - xuất bán ghi nhận doanh thu</v>
      </c>
      <c r="J2114" s="29" t="s">
        <v>4492</v>
      </c>
      <c r="K2114" s="29" t="s">
        <v>4977</v>
      </c>
      <c r="L2114" s="26">
        <v>1</v>
      </c>
      <c r="M2114" s="26" t="s">
        <v>4547</v>
      </c>
      <c r="N2114" s="26">
        <v>76500</v>
      </c>
      <c r="O2114" s="7">
        <f t="shared" si="99"/>
        <v>76500</v>
      </c>
      <c r="P2114" s="52">
        <v>0.1</v>
      </c>
      <c r="Q2114" s="7">
        <f t="shared" si="100"/>
        <v>7650</v>
      </c>
      <c r="R2114" s="7">
        <f t="shared" si="101"/>
        <v>84150</v>
      </c>
      <c r="S2114" s="23" t="s">
        <v>5934</v>
      </c>
      <c r="T2114" s="23"/>
      <c r="U2114" s="23"/>
      <c r="V2114" s="23"/>
      <c r="W2114" s="74"/>
    </row>
    <row r="2115" spans="1:23" x14ac:dyDescent="0.25">
      <c r="A2115" s="81">
        <v>45357</v>
      </c>
      <c r="B2115" s="6" t="s">
        <v>2710</v>
      </c>
      <c r="C2115" s="100" t="s">
        <v>5785</v>
      </c>
      <c r="D2115" s="21" t="s">
        <v>4555</v>
      </c>
      <c r="E2115" s="23" t="s">
        <v>1223</v>
      </c>
      <c r="F2115" s="27" t="str">
        <f>IF(E2115="","",INDEX(DM_HANG_HOA!B:B,MATCH(E2115,DM_HANG_HOA!A:A,0)))</f>
        <v>Nối ép đồng nhôm WR-815</v>
      </c>
      <c r="G2115" s="26" t="s">
        <v>5245</v>
      </c>
      <c r="H2115" s="27" t="str">
        <f>IF(G2115="","",INDEX(DM_DOI_TUONG!C:C,MATCH(G2115,DM_DOI_TUONG!B:B,0)))</f>
        <v>Công Ty TNHH Sản Xuất Thương Mại  Điện Sài Gòn TTL</v>
      </c>
      <c r="I2115" s="69" t="str">
        <f>IFERROR(INDEX(DM_NGHIEP_VU!D:D,MATCH(J2115&amp;K2115,DM_NGHIEP_VU!G:G,0)),"")</f>
        <v>Xuất kho - xuất bán ghi nhận doanh thu</v>
      </c>
      <c r="J2115" s="29" t="s">
        <v>4492</v>
      </c>
      <c r="K2115" s="29" t="s">
        <v>4977</v>
      </c>
      <c r="L2115" s="26">
        <v>1</v>
      </c>
      <c r="M2115" s="26" t="s">
        <v>4547</v>
      </c>
      <c r="N2115" s="26">
        <v>27200</v>
      </c>
      <c r="O2115" s="7">
        <f t="shared" si="99"/>
        <v>27200</v>
      </c>
      <c r="P2115" s="52">
        <v>0.1</v>
      </c>
      <c r="Q2115" s="7">
        <f t="shared" si="100"/>
        <v>2720</v>
      </c>
      <c r="R2115" s="7">
        <f t="shared" si="101"/>
        <v>29920</v>
      </c>
      <c r="S2115" s="23" t="s">
        <v>5934</v>
      </c>
      <c r="T2115" s="23"/>
      <c r="U2115" s="23"/>
      <c r="V2115" s="23"/>
      <c r="W2115" s="74"/>
    </row>
    <row r="2116" spans="1:23" x14ac:dyDescent="0.25">
      <c r="A2116" s="81">
        <v>45357</v>
      </c>
      <c r="B2116" s="6" t="s">
        <v>2710</v>
      </c>
      <c r="C2116" s="100" t="s">
        <v>5786</v>
      </c>
      <c r="D2116" s="21" t="s">
        <v>4555</v>
      </c>
      <c r="E2116" s="23" t="s">
        <v>552</v>
      </c>
      <c r="F2116" s="27" t="str">
        <f>IF(E2116="","",INDEX(DM_HANG_HOA!B:B,MATCH(E2116,DM_HANG_HOA!A:A,0)))</f>
        <v>Nối bọc  IPC 35-95, Vỏ cách điện dầy 1-3mm,  16 - 35 / 16 - 95, 1 boulon M8 nhựa</v>
      </c>
      <c r="G2116" s="26" t="s">
        <v>5245</v>
      </c>
      <c r="H2116" s="27" t="str">
        <f>IF(G2116="","",INDEX(DM_DOI_TUONG!C:C,MATCH(G2116,DM_DOI_TUONG!B:B,0)))</f>
        <v>Công Ty TNHH Sản Xuất Thương Mại  Điện Sài Gòn TTL</v>
      </c>
      <c r="I2116" s="69" t="str">
        <f>IFERROR(INDEX(DM_NGHIEP_VU!D:D,MATCH(J2116&amp;K2116,DM_NGHIEP_VU!G:G,0)),"")</f>
        <v>Xuất kho - xuất bán ghi nhận doanh thu</v>
      </c>
      <c r="J2116" s="29" t="s">
        <v>4492</v>
      </c>
      <c r="K2116" s="29" t="s">
        <v>4977</v>
      </c>
      <c r="L2116" s="26">
        <v>2</v>
      </c>
      <c r="M2116" s="26" t="s">
        <v>4547</v>
      </c>
      <c r="N2116" s="26">
        <v>32600</v>
      </c>
      <c r="O2116" s="7">
        <f t="shared" si="99"/>
        <v>65200</v>
      </c>
      <c r="P2116" s="52">
        <v>0.08</v>
      </c>
      <c r="Q2116" s="7">
        <f t="shared" si="100"/>
        <v>5216</v>
      </c>
      <c r="R2116" s="7">
        <f t="shared" si="101"/>
        <v>70416</v>
      </c>
      <c r="S2116" s="23" t="s">
        <v>5935</v>
      </c>
      <c r="T2116" s="23"/>
      <c r="U2116" s="23"/>
      <c r="V2116" s="23"/>
      <c r="W2116" s="74"/>
    </row>
    <row r="2117" spans="1:23" x14ac:dyDescent="0.25">
      <c r="A2117" s="81">
        <v>45357</v>
      </c>
      <c r="B2117" s="6" t="s">
        <v>2710</v>
      </c>
      <c r="C2117" s="100" t="s">
        <v>5787</v>
      </c>
      <c r="D2117" s="21" t="s">
        <v>4555</v>
      </c>
      <c r="E2117" s="23" t="s">
        <v>1215</v>
      </c>
      <c r="F2117" s="27" t="str">
        <f>IF(E2117="","",INDEX(DM_HANG_HOA!B:B,MATCH(E2117,DM_HANG_HOA!A:A,0)))</f>
        <v>Nối ép đồng nhôm WR-279</v>
      </c>
      <c r="G2117" s="26" t="s">
        <v>5245</v>
      </c>
      <c r="H2117" s="27" t="str">
        <f>IF(G2117="","",INDEX(DM_DOI_TUONG!C:C,MATCH(G2117,DM_DOI_TUONG!B:B,0)))</f>
        <v>Công Ty TNHH Sản Xuất Thương Mại  Điện Sài Gòn TTL</v>
      </c>
      <c r="I2117" s="69" t="str">
        <f>IFERROR(INDEX(DM_NGHIEP_VU!D:D,MATCH(J2117&amp;K2117,DM_NGHIEP_VU!G:G,0)),"")</f>
        <v>Xuất kho - xuất bán ghi nhận doanh thu</v>
      </c>
      <c r="J2117" s="29" t="s">
        <v>4492</v>
      </c>
      <c r="K2117" s="29" t="s">
        <v>4977</v>
      </c>
      <c r="L2117" s="26">
        <v>1</v>
      </c>
      <c r="M2117" s="26" t="s">
        <v>4547</v>
      </c>
      <c r="N2117" s="26">
        <v>13500</v>
      </c>
      <c r="O2117" s="7">
        <f t="shared" si="99"/>
        <v>13500</v>
      </c>
      <c r="P2117" s="52">
        <v>0.1</v>
      </c>
      <c r="Q2117" s="7">
        <f t="shared" si="100"/>
        <v>1350</v>
      </c>
      <c r="R2117" s="7">
        <f t="shared" si="101"/>
        <v>14850</v>
      </c>
      <c r="S2117" s="23" t="s">
        <v>5936</v>
      </c>
      <c r="T2117" s="23"/>
      <c r="U2117" s="23"/>
      <c r="V2117" s="23"/>
      <c r="W2117" s="74"/>
    </row>
    <row r="2118" spans="1:23" x14ac:dyDescent="0.25">
      <c r="A2118" s="81">
        <v>45357</v>
      </c>
      <c r="B2118" s="6" t="s">
        <v>2710</v>
      </c>
      <c r="C2118" s="100" t="s">
        <v>5787</v>
      </c>
      <c r="D2118" s="21" t="s">
        <v>4555</v>
      </c>
      <c r="E2118" s="23" t="s">
        <v>3274</v>
      </c>
      <c r="F2118" s="27" t="str">
        <f>IF(E2118="","",INDEX(DM_HANG_HOA!B:B,MATCH(E2118,DM_HANG_HOA!A:A,0)))</f>
        <v xml:space="preserve">Cosse ép Cu 25mm2-N dài 45mm chiều dài ép dây 15mm (lỗ phi 12.5) </v>
      </c>
      <c r="G2118" s="26" t="s">
        <v>5245</v>
      </c>
      <c r="H2118" s="27" t="str">
        <f>IF(G2118="","",INDEX(DM_DOI_TUONG!C:C,MATCH(G2118,DM_DOI_TUONG!B:B,0)))</f>
        <v>Công Ty TNHH Sản Xuất Thương Mại  Điện Sài Gòn TTL</v>
      </c>
      <c r="I2118" s="69" t="str">
        <f>IFERROR(INDEX(DM_NGHIEP_VU!D:D,MATCH(J2118&amp;K2118,DM_NGHIEP_VU!G:G,0)),"")</f>
        <v>Xuất kho - xuất bán ghi nhận doanh thu</v>
      </c>
      <c r="J2118" s="29" t="s">
        <v>4492</v>
      </c>
      <c r="K2118" s="29" t="s">
        <v>4977</v>
      </c>
      <c r="L2118" s="26">
        <v>1</v>
      </c>
      <c r="M2118" s="26" t="s">
        <v>4547</v>
      </c>
      <c r="N2118" s="26">
        <v>10000</v>
      </c>
      <c r="O2118" s="7">
        <f t="shared" si="99"/>
        <v>10000</v>
      </c>
      <c r="P2118" s="52">
        <v>0.1</v>
      </c>
      <c r="Q2118" s="7">
        <f t="shared" si="100"/>
        <v>1000</v>
      </c>
      <c r="R2118" s="7">
        <f t="shared" si="101"/>
        <v>11000</v>
      </c>
      <c r="S2118" s="23" t="s">
        <v>5936</v>
      </c>
      <c r="T2118" s="23"/>
      <c r="U2118" s="23"/>
      <c r="V2118" s="23"/>
      <c r="W2118" s="74"/>
    </row>
    <row r="2119" spans="1:23" x14ac:dyDescent="0.25">
      <c r="A2119" s="81">
        <v>45357</v>
      </c>
      <c r="B2119" s="6" t="s">
        <v>2710</v>
      </c>
      <c r="C2119" s="100" t="s">
        <v>5787</v>
      </c>
      <c r="D2119" s="21" t="s">
        <v>4555</v>
      </c>
      <c r="E2119" s="23" t="s">
        <v>1374</v>
      </c>
      <c r="F2119" s="27" t="str">
        <f>IF(E2119="","",INDEX(DM_HANG_HOA!B:B,MATCH(E2119,DM_HANG_HOA!A:A,0)))</f>
        <v>Cosse ép Cu 50mm2-N dài 64mm chiều dài ép dây 36mm</v>
      </c>
      <c r="G2119" s="26" t="s">
        <v>5245</v>
      </c>
      <c r="H2119" s="27" t="str">
        <f>IF(G2119="","",INDEX(DM_DOI_TUONG!C:C,MATCH(G2119,DM_DOI_TUONG!B:B,0)))</f>
        <v>Công Ty TNHH Sản Xuất Thương Mại  Điện Sài Gòn TTL</v>
      </c>
      <c r="I2119" s="69" t="str">
        <f>IFERROR(INDEX(DM_NGHIEP_VU!D:D,MATCH(J2119&amp;K2119,DM_NGHIEP_VU!G:G,0)),"")</f>
        <v>Xuất kho - xuất bán ghi nhận doanh thu</v>
      </c>
      <c r="J2119" s="29" t="s">
        <v>4492</v>
      </c>
      <c r="K2119" s="29" t="s">
        <v>4977</v>
      </c>
      <c r="L2119" s="26">
        <v>1</v>
      </c>
      <c r="M2119" s="26" t="s">
        <v>4547</v>
      </c>
      <c r="N2119" s="26">
        <v>22500</v>
      </c>
      <c r="O2119" s="7">
        <f t="shared" si="99"/>
        <v>22500</v>
      </c>
      <c r="P2119" s="52">
        <v>0.1</v>
      </c>
      <c r="Q2119" s="7">
        <f t="shared" si="100"/>
        <v>2250</v>
      </c>
      <c r="R2119" s="7">
        <f t="shared" si="101"/>
        <v>24750</v>
      </c>
      <c r="S2119" s="23" t="s">
        <v>5936</v>
      </c>
      <c r="T2119" s="23"/>
      <c r="U2119" s="23"/>
      <c r="V2119" s="23"/>
      <c r="W2119" s="74"/>
    </row>
    <row r="2120" spans="1:23" x14ac:dyDescent="0.25">
      <c r="A2120" s="81">
        <v>45357</v>
      </c>
      <c r="B2120" s="6" t="s">
        <v>2710</v>
      </c>
      <c r="C2120" s="100" t="s">
        <v>5787</v>
      </c>
      <c r="D2120" s="21" t="s">
        <v>4555</v>
      </c>
      <c r="E2120" s="23" t="s">
        <v>523</v>
      </c>
      <c r="F2120" s="27" t="str">
        <f>IF(E2120="","",INDEX(DM_HANG_HOA!B:B,MATCH(E2120,DM_HANG_HOA!A:A,0)))</f>
        <v>Móc treo cáp ABC 4 X 70mm2</v>
      </c>
      <c r="G2120" s="26" t="s">
        <v>5245</v>
      </c>
      <c r="H2120" s="27" t="str">
        <f>IF(G2120="","",INDEX(DM_DOI_TUONG!C:C,MATCH(G2120,DM_DOI_TUONG!B:B,0)))</f>
        <v>Công Ty TNHH Sản Xuất Thương Mại  Điện Sài Gòn TTL</v>
      </c>
      <c r="I2120" s="69" t="str">
        <f>IFERROR(INDEX(DM_NGHIEP_VU!D:D,MATCH(J2120&amp;K2120,DM_NGHIEP_VU!G:G,0)),"")</f>
        <v>Xuất kho - xuất bán ghi nhận doanh thu</v>
      </c>
      <c r="J2120" s="29" t="s">
        <v>4492</v>
      </c>
      <c r="K2120" s="29" t="s">
        <v>4977</v>
      </c>
      <c r="L2120" s="26">
        <v>1</v>
      </c>
      <c r="M2120" s="26" t="s">
        <v>4547</v>
      </c>
      <c r="N2120" s="26">
        <v>17500</v>
      </c>
      <c r="O2120" s="7">
        <f t="shared" si="99"/>
        <v>17500</v>
      </c>
      <c r="P2120" s="52">
        <v>0.1</v>
      </c>
      <c r="Q2120" s="7">
        <f t="shared" si="100"/>
        <v>1750</v>
      </c>
      <c r="R2120" s="7">
        <f t="shared" si="101"/>
        <v>19250</v>
      </c>
      <c r="S2120" s="23" t="s">
        <v>5936</v>
      </c>
      <c r="T2120" s="23"/>
      <c r="U2120" s="23"/>
      <c r="V2120" s="23"/>
      <c r="W2120" s="74"/>
    </row>
    <row r="2121" spans="1:23" x14ac:dyDescent="0.25">
      <c r="A2121" s="81">
        <v>45357</v>
      </c>
      <c r="B2121" s="6" t="s">
        <v>2710</v>
      </c>
      <c r="C2121" s="100" t="s">
        <v>5787</v>
      </c>
      <c r="D2121" s="21" t="s">
        <v>4555</v>
      </c>
      <c r="E2121" s="23" t="s">
        <v>3278</v>
      </c>
      <c r="F2121" s="27" t="str">
        <f>IF(E2121="","",INDEX(DM_HANG_HOA!B:B,MATCH(E2121,DM_HANG_HOA!A:A,0)))</f>
        <v>Kẹp ngừng ABC 4 x (50-95)mm2 dài 410 mm, thanh thép dày 4mm, không khoan lỗ ovan, lắp boulon 14 x 50</v>
      </c>
      <c r="G2121" s="26" t="s">
        <v>5245</v>
      </c>
      <c r="H2121" s="27" t="str">
        <f>IF(G2121="","",INDEX(DM_DOI_TUONG!C:C,MATCH(G2121,DM_DOI_TUONG!B:B,0)))</f>
        <v>Công Ty TNHH Sản Xuất Thương Mại  Điện Sài Gòn TTL</v>
      </c>
      <c r="I2121" s="69" t="str">
        <f>IFERROR(INDEX(DM_NGHIEP_VU!D:D,MATCH(J2121&amp;K2121,DM_NGHIEP_VU!G:G,0)),"")</f>
        <v>Xuất kho - xuất bán ghi nhận doanh thu</v>
      </c>
      <c r="J2121" s="29" t="s">
        <v>4492</v>
      </c>
      <c r="K2121" s="29" t="s">
        <v>4977</v>
      </c>
      <c r="L2121" s="26">
        <v>1</v>
      </c>
      <c r="M2121" s="26" t="s">
        <v>4547</v>
      </c>
      <c r="N2121" s="26">
        <v>77800</v>
      </c>
      <c r="O2121" s="7">
        <f t="shared" si="99"/>
        <v>77800</v>
      </c>
      <c r="P2121" s="52">
        <v>0.1</v>
      </c>
      <c r="Q2121" s="7">
        <f t="shared" si="100"/>
        <v>7780</v>
      </c>
      <c r="R2121" s="7">
        <f t="shared" si="101"/>
        <v>85580</v>
      </c>
      <c r="S2121" s="23" t="s">
        <v>5936</v>
      </c>
      <c r="T2121" s="23"/>
      <c r="U2121" s="23"/>
      <c r="V2121" s="23"/>
      <c r="W2121" s="74"/>
    </row>
    <row r="2122" spans="1:23" x14ac:dyDescent="0.25">
      <c r="A2122" s="81">
        <v>45357</v>
      </c>
      <c r="B2122" s="6" t="s">
        <v>2710</v>
      </c>
      <c r="C2122" s="100" t="s">
        <v>5787</v>
      </c>
      <c r="D2122" s="21" t="s">
        <v>4555</v>
      </c>
      <c r="E2122" s="23" t="s">
        <v>2527</v>
      </c>
      <c r="F2122" s="27" t="str">
        <f>IF(E2122="","",INDEX(DM_HANG_HOA!B:B,MATCH(E2122,DM_HANG_HOA!A:A,0)))</f>
        <v>Giáp níu dây bọc ACD2260-TP, dài 1100mm,  20,1 ÷ 23,5mm (50mm2)</v>
      </c>
      <c r="G2122" s="26" t="s">
        <v>5245</v>
      </c>
      <c r="H2122" s="27" t="str">
        <f>IF(G2122="","",INDEX(DM_DOI_TUONG!C:C,MATCH(G2122,DM_DOI_TUONG!B:B,0)))</f>
        <v>Công Ty TNHH Sản Xuất Thương Mại  Điện Sài Gòn TTL</v>
      </c>
      <c r="I2122" s="69" t="str">
        <f>IFERROR(INDEX(DM_NGHIEP_VU!D:D,MATCH(J2122&amp;K2122,DM_NGHIEP_VU!G:G,0)),"")</f>
        <v>Xuất kho - xuất bán ghi nhận doanh thu</v>
      </c>
      <c r="J2122" s="29" t="s">
        <v>4492</v>
      </c>
      <c r="K2122" s="29" t="s">
        <v>4977</v>
      </c>
      <c r="L2122" s="26">
        <v>1</v>
      </c>
      <c r="M2122" s="26" t="s">
        <v>4547</v>
      </c>
      <c r="N2122" s="26">
        <v>235200</v>
      </c>
      <c r="O2122" s="7">
        <f t="shared" si="99"/>
        <v>235200</v>
      </c>
      <c r="P2122" s="52">
        <v>0.1</v>
      </c>
      <c r="Q2122" s="7">
        <f t="shared" si="100"/>
        <v>23520</v>
      </c>
      <c r="R2122" s="7">
        <f t="shared" si="101"/>
        <v>258720</v>
      </c>
      <c r="S2122" s="23" t="s">
        <v>5936</v>
      </c>
      <c r="T2122" s="23"/>
      <c r="U2122" s="23"/>
      <c r="V2122" s="23"/>
      <c r="W2122" s="74"/>
    </row>
    <row r="2123" spans="1:23" x14ac:dyDescent="0.25">
      <c r="A2123" s="81">
        <v>45357</v>
      </c>
      <c r="B2123" s="6" t="s">
        <v>2710</v>
      </c>
      <c r="C2123" s="100" t="s">
        <v>5787</v>
      </c>
      <c r="D2123" s="21" t="s">
        <v>4555</v>
      </c>
      <c r="E2123" s="23" t="s">
        <v>1263</v>
      </c>
      <c r="F2123" s="27" t="str">
        <f>IF(E2123="","",INDEX(DM_HANG_HOA!B:B,MATCH(E2123,DM_HANG_HOA!A:A,0)))</f>
        <v>Kẹp AC 25 - 150 , 2 boulon</v>
      </c>
      <c r="G2123" s="26" t="s">
        <v>5245</v>
      </c>
      <c r="H2123" s="27" t="str">
        <f>IF(G2123="","",INDEX(DM_DOI_TUONG!C:C,MATCH(G2123,DM_DOI_TUONG!B:B,0)))</f>
        <v>Công Ty TNHH Sản Xuất Thương Mại  Điện Sài Gòn TTL</v>
      </c>
      <c r="I2123" s="69" t="str">
        <f>IFERROR(INDEX(DM_NGHIEP_VU!D:D,MATCH(J2123&amp;K2123,DM_NGHIEP_VU!G:G,0)),"")</f>
        <v>Xuất kho - xuất bán ghi nhận doanh thu</v>
      </c>
      <c r="J2123" s="29" t="s">
        <v>4492</v>
      </c>
      <c r="K2123" s="29" t="s">
        <v>4977</v>
      </c>
      <c r="L2123" s="26">
        <v>1</v>
      </c>
      <c r="M2123" s="26" t="s">
        <v>4547</v>
      </c>
      <c r="N2123" s="26">
        <v>24300</v>
      </c>
      <c r="O2123" s="7">
        <f t="shared" si="99"/>
        <v>24300</v>
      </c>
      <c r="P2123" s="52">
        <v>0.1</v>
      </c>
      <c r="Q2123" s="7">
        <f t="shared" si="100"/>
        <v>2430</v>
      </c>
      <c r="R2123" s="7">
        <f t="shared" si="101"/>
        <v>26730</v>
      </c>
      <c r="S2123" s="23" t="s">
        <v>5936</v>
      </c>
      <c r="T2123" s="23"/>
      <c r="U2123" s="23"/>
      <c r="V2123" s="23"/>
      <c r="W2123" s="74"/>
    </row>
    <row r="2124" spans="1:23" x14ac:dyDescent="0.25">
      <c r="A2124" s="81">
        <v>45357</v>
      </c>
      <c r="B2124" s="6" t="s">
        <v>2710</v>
      </c>
      <c r="C2124" s="100" t="s">
        <v>5787</v>
      </c>
      <c r="D2124" s="21" t="s">
        <v>4555</v>
      </c>
      <c r="E2124" s="23" t="s">
        <v>1382</v>
      </c>
      <c r="F2124" s="27" t="str">
        <f>IF(E2124="","",INDEX(DM_HANG_HOA!B:B,MATCH(E2124,DM_HANG_HOA!A:A,0)))</f>
        <v>Cosse ép Cu 95mm2-N dài 81mm chiều dài ép dây 42mm</v>
      </c>
      <c r="G2124" s="26" t="s">
        <v>5245</v>
      </c>
      <c r="H2124" s="27" t="str">
        <f>IF(G2124="","",INDEX(DM_DOI_TUONG!C:C,MATCH(G2124,DM_DOI_TUONG!B:B,0)))</f>
        <v>Công Ty TNHH Sản Xuất Thương Mại  Điện Sài Gòn TTL</v>
      </c>
      <c r="I2124" s="69" t="str">
        <f>IFERROR(INDEX(DM_NGHIEP_VU!D:D,MATCH(J2124&amp;K2124,DM_NGHIEP_VU!G:G,0)),"")</f>
        <v>Xuất kho - xuất bán ghi nhận doanh thu</v>
      </c>
      <c r="J2124" s="29" t="s">
        <v>4492</v>
      </c>
      <c r="K2124" s="29" t="s">
        <v>4977</v>
      </c>
      <c r="L2124" s="26">
        <v>1</v>
      </c>
      <c r="M2124" s="26" t="s">
        <v>4547</v>
      </c>
      <c r="N2124" s="26">
        <v>45800</v>
      </c>
      <c r="O2124" s="7">
        <f t="shared" si="99"/>
        <v>45800</v>
      </c>
      <c r="P2124" s="52">
        <v>0.1</v>
      </c>
      <c r="Q2124" s="7">
        <f t="shared" si="100"/>
        <v>4580</v>
      </c>
      <c r="R2124" s="7">
        <f t="shared" si="101"/>
        <v>50380</v>
      </c>
      <c r="S2124" s="23" t="s">
        <v>5936</v>
      </c>
      <c r="T2124" s="23"/>
      <c r="U2124" s="23"/>
      <c r="V2124" s="23"/>
      <c r="W2124" s="74"/>
    </row>
    <row r="2125" spans="1:23" x14ac:dyDescent="0.25">
      <c r="A2125" s="81">
        <v>45357</v>
      </c>
      <c r="B2125" s="6" t="s">
        <v>2710</v>
      </c>
      <c r="C2125" s="100" t="s">
        <v>5788</v>
      </c>
      <c r="D2125" s="21" t="s">
        <v>4555</v>
      </c>
      <c r="E2125" s="23" t="s">
        <v>199</v>
      </c>
      <c r="F2125" s="27" t="str">
        <f>IF(E2125="","",INDEX(DM_HANG_HOA!B:B,MATCH(E2125,DM_HANG_HOA!A:A,0)))</f>
        <v>Pin post/Line post 24Kv- 680, Polymer có kẹp (không ty)</v>
      </c>
      <c r="G2125" s="26" t="s">
        <v>5245</v>
      </c>
      <c r="H2125" s="27" t="str">
        <f>IF(G2125="","",INDEX(DM_DOI_TUONG!C:C,MATCH(G2125,DM_DOI_TUONG!B:B,0)))</f>
        <v>Công Ty TNHH Sản Xuất Thương Mại  Điện Sài Gòn TTL</v>
      </c>
      <c r="I2125" s="69" t="str">
        <f>IFERROR(INDEX(DM_NGHIEP_VU!D:D,MATCH(J2125&amp;K2125,DM_NGHIEP_VU!G:G,0)),"")</f>
        <v>Xuất kho - xuất bán ghi nhận doanh thu</v>
      </c>
      <c r="J2125" s="29" t="s">
        <v>4492</v>
      </c>
      <c r="K2125" s="29" t="s">
        <v>4977</v>
      </c>
      <c r="L2125" s="26">
        <v>1</v>
      </c>
      <c r="M2125" s="26" t="s">
        <v>4547</v>
      </c>
      <c r="N2125" s="26">
        <v>311100</v>
      </c>
      <c r="O2125" s="7">
        <f t="shared" si="99"/>
        <v>311100</v>
      </c>
      <c r="P2125" s="52">
        <v>0.08</v>
      </c>
      <c r="Q2125" s="7">
        <f t="shared" si="100"/>
        <v>24888</v>
      </c>
      <c r="R2125" s="7">
        <f t="shared" si="101"/>
        <v>335988</v>
      </c>
      <c r="S2125" s="23" t="s">
        <v>5937</v>
      </c>
      <c r="T2125" s="23"/>
      <c r="U2125" s="23"/>
      <c r="V2125" s="23"/>
      <c r="W2125" s="74"/>
    </row>
    <row r="2126" spans="1:23" x14ac:dyDescent="0.25">
      <c r="A2126" s="81">
        <v>45357</v>
      </c>
      <c r="B2126" s="6" t="s">
        <v>2710</v>
      </c>
      <c r="C2126" s="100" t="s">
        <v>5788</v>
      </c>
      <c r="D2126" s="21" t="s">
        <v>4555</v>
      </c>
      <c r="E2126" s="23" t="s">
        <v>203</v>
      </c>
      <c r="F2126" s="27" t="str">
        <f>IF(E2126="","",INDEX(DM_HANG_HOA!B:B,MATCH(E2126,DM_HANG_HOA!A:A,0)))</f>
        <v>Ty Pin post/Line post 24Kv- 35Kv, M20 dài 180mm</v>
      </c>
      <c r="G2126" s="26" t="s">
        <v>5245</v>
      </c>
      <c r="H2126" s="27" t="str">
        <f>IF(G2126="","",INDEX(DM_DOI_TUONG!C:C,MATCH(G2126,DM_DOI_TUONG!B:B,0)))</f>
        <v>Công Ty TNHH Sản Xuất Thương Mại  Điện Sài Gòn TTL</v>
      </c>
      <c r="I2126" s="69" t="str">
        <f>IFERROR(INDEX(DM_NGHIEP_VU!D:D,MATCH(J2126&amp;K2126,DM_NGHIEP_VU!G:G,0)),"")</f>
        <v>Xuất kho - xuất bán ghi nhận doanh thu</v>
      </c>
      <c r="J2126" s="29" t="s">
        <v>4492</v>
      </c>
      <c r="K2126" s="29" t="s">
        <v>4977</v>
      </c>
      <c r="L2126" s="26">
        <v>1</v>
      </c>
      <c r="M2126" s="26" t="s">
        <v>4547</v>
      </c>
      <c r="N2126" s="26">
        <v>48300</v>
      </c>
      <c r="O2126" s="7">
        <f t="shared" si="99"/>
        <v>48300</v>
      </c>
      <c r="P2126" s="52">
        <v>0.08</v>
      </c>
      <c r="Q2126" s="7">
        <f t="shared" si="100"/>
        <v>3864</v>
      </c>
      <c r="R2126" s="7">
        <f t="shared" si="101"/>
        <v>52164</v>
      </c>
      <c r="S2126" s="23" t="s">
        <v>5937</v>
      </c>
      <c r="T2126" s="23"/>
      <c r="U2126" s="23"/>
      <c r="V2126" s="23"/>
      <c r="W2126" s="74"/>
    </row>
    <row r="2127" spans="1:23" x14ac:dyDescent="0.25">
      <c r="A2127" s="81">
        <v>45357</v>
      </c>
      <c r="B2127" s="6" t="s">
        <v>2710</v>
      </c>
      <c r="C2127" s="100" t="s">
        <v>5788</v>
      </c>
      <c r="D2127" s="21" t="s">
        <v>4555</v>
      </c>
      <c r="E2127" s="23" t="s">
        <v>190</v>
      </c>
      <c r="F2127" s="27" t="str">
        <f>IF(E2127="","",INDEX(DM_HANG_HOA!B:B,MATCH(E2127,DM_HANG_HOA!A:A,0)))</f>
        <v>Chuỗi treo 24Kv - 70KN, Polymer</v>
      </c>
      <c r="G2127" s="26" t="s">
        <v>5245</v>
      </c>
      <c r="H2127" s="27" t="str">
        <f>IF(G2127="","",INDEX(DM_DOI_TUONG!C:C,MATCH(G2127,DM_DOI_TUONG!B:B,0)))</f>
        <v>Công Ty TNHH Sản Xuất Thương Mại  Điện Sài Gòn TTL</v>
      </c>
      <c r="I2127" s="69" t="str">
        <f>IFERROR(INDEX(DM_NGHIEP_VU!D:D,MATCH(J2127&amp;K2127,DM_NGHIEP_VU!G:G,0)),"")</f>
        <v>Xuất kho - xuất bán ghi nhận doanh thu</v>
      </c>
      <c r="J2127" s="29" t="s">
        <v>4492</v>
      </c>
      <c r="K2127" s="29" t="s">
        <v>4977</v>
      </c>
      <c r="L2127" s="26">
        <v>1</v>
      </c>
      <c r="M2127" s="26" t="s">
        <v>4547</v>
      </c>
      <c r="N2127" s="26">
        <v>229100</v>
      </c>
      <c r="O2127" s="7">
        <f t="shared" si="99"/>
        <v>229100</v>
      </c>
      <c r="P2127" s="52">
        <v>0.08</v>
      </c>
      <c r="Q2127" s="7">
        <f t="shared" si="100"/>
        <v>18328</v>
      </c>
      <c r="R2127" s="7">
        <f t="shared" si="101"/>
        <v>247428</v>
      </c>
      <c r="S2127" s="23" t="s">
        <v>5937</v>
      </c>
      <c r="T2127" s="23"/>
      <c r="U2127" s="23"/>
      <c r="V2127" s="23"/>
      <c r="W2127" s="74"/>
    </row>
    <row r="2128" spans="1:23" x14ac:dyDescent="0.25">
      <c r="A2128" s="81">
        <v>45357</v>
      </c>
      <c r="B2128" s="6" t="s">
        <v>2710</v>
      </c>
      <c r="C2128" s="100" t="s">
        <v>5788</v>
      </c>
      <c r="D2128" s="21" t="s">
        <v>4555</v>
      </c>
      <c r="E2128" s="23" t="s">
        <v>552</v>
      </c>
      <c r="F2128" s="27" t="str">
        <f>IF(E2128="","",INDEX(DM_HANG_HOA!B:B,MATCH(E2128,DM_HANG_HOA!A:A,0)))</f>
        <v>Nối bọc  IPC 35-95, Vỏ cách điện dầy 1-3mm,  16 - 35 / 16 - 95, 1 boulon M8 nhựa</v>
      </c>
      <c r="G2128" s="26" t="s">
        <v>5245</v>
      </c>
      <c r="H2128" s="27" t="str">
        <f>IF(G2128="","",INDEX(DM_DOI_TUONG!C:C,MATCH(G2128,DM_DOI_TUONG!B:B,0)))</f>
        <v>Công Ty TNHH Sản Xuất Thương Mại  Điện Sài Gòn TTL</v>
      </c>
      <c r="I2128" s="69" t="str">
        <f>IFERROR(INDEX(DM_NGHIEP_VU!D:D,MATCH(J2128&amp;K2128,DM_NGHIEP_VU!G:G,0)),"")</f>
        <v>Xuất kho - xuất bán ghi nhận doanh thu</v>
      </c>
      <c r="J2128" s="29" t="s">
        <v>4492</v>
      </c>
      <c r="K2128" s="29" t="s">
        <v>4977</v>
      </c>
      <c r="L2128" s="26">
        <v>2</v>
      </c>
      <c r="M2128" s="26" t="s">
        <v>4547</v>
      </c>
      <c r="N2128" s="26">
        <v>32600</v>
      </c>
      <c r="O2128" s="7">
        <f t="shared" si="99"/>
        <v>65200</v>
      </c>
      <c r="P2128" s="52">
        <v>0.08</v>
      </c>
      <c r="Q2128" s="7">
        <f t="shared" si="100"/>
        <v>5216</v>
      </c>
      <c r="R2128" s="7">
        <f t="shared" si="101"/>
        <v>70416</v>
      </c>
      <c r="S2128" s="23" t="s">
        <v>5937</v>
      </c>
      <c r="T2128" s="23"/>
      <c r="U2128" s="23"/>
      <c r="V2128" s="23"/>
      <c r="W2128" s="74"/>
    </row>
    <row r="2129" spans="1:23" x14ac:dyDescent="0.25">
      <c r="A2129" s="81">
        <v>45357</v>
      </c>
      <c r="B2129" s="6" t="s">
        <v>2710</v>
      </c>
      <c r="C2129" s="100" t="s">
        <v>5788</v>
      </c>
      <c r="D2129" s="21" t="s">
        <v>4555</v>
      </c>
      <c r="E2129" s="23" t="s">
        <v>554</v>
      </c>
      <c r="F2129" s="27" t="str">
        <f>IF(E2129="","",INDEX(DM_HANG_HOA!B:B,MATCH(E2129,DM_HANG_HOA!A:A,0)))</f>
        <v>Nối bọc  IPC 95-95, Vỏ cách điện dầy 1-3mm,  25 - 95 / 25 - 95, 2 boulon M8 nhựa</v>
      </c>
      <c r="G2129" s="26" t="s">
        <v>5245</v>
      </c>
      <c r="H2129" s="27" t="str">
        <f>IF(G2129="","",INDEX(DM_DOI_TUONG!C:C,MATCH(G2129,DM_DOI_TUONG!B:B,0)))</f>
        <v>Công Ty TNHH Sản Xuất Thương Mại  Điện Sài Gòn TTL</v>
      </c>
      <c r="I2129" s="69" t="str">
        <f>IFERROR(INDEX(DM_NGHIEP_VU!D:D,MATCH(J2129&amp;K2129,DM_NGHIEP_VU!G:G,0)),"")</f>
        <v>Xuất kho - xuất bán ghi nhận doanh thu</v>
      </c>
      <c r="J2129" s="29" t="s">
        <v>4492</v>
      </c>
      <c r="K2129" s="29" t="s">
        <v>4977</v>
      </c>
      <c r="L2129" s="26">
        <v>1</v>
      </c>
      <c r="M2129" s="26" t="s">
        <v>4547</v>
      </c>
      <c r="N2129" s="26">
        <v>60200</v>
      </c>
      <c r="O2129" s="7">
        <f t="shared" si="99"/>
        <v>60200</v>
      </c>
      <c r="P2129" s="52">
        <v>0.08</v>
      </c>
      <c r="Q2129" s="7">
        <f t="shared" si="100"/>
        <v>4816</v>
      </c>
      <c r="R2129" s="7">
        <f t="shared" si="101"/>
        <v>65016</v>
      </c>
      <c r="S2129" s="23" t="s">
        <v>5937</v>
      </c>
      <c r="T2129" s="23"/>
      <c r="U2129" s="23"/>
      <c r="V2129" s="23"/>
      <c r="W2129" s="74"/>
    </row>
    <row r="2130" spans="1:23" x14ac:dyDescent="0.25">
      <c r="A2130" s="81">
        <v>45357</v>
      </c>
      <c r="B2130" s="6" t="s">
        <v>2710</v>
      </c>
      <c r="C2130" s="100" t="s">
        <v>5789</v>
      </c>
      <c r="D2130" s="21" t="s">
        <v>4555</v>
      </c>
      <c r="E2130" s="23" t="s">
        <v>3274</v>
      </c>
      <c r="F2130" s="27" t="str">
        <f>IF(E2130="","",INDEX(DM_HANG_HOA!B:B,MATCH(E2130,DM_HANG_HOA!A:A,0)))</f>
        <v xml:space="preserve">Cosse ép Cu 25mm2-N dài 45mm chiều dài ép dây 15mm (lỗ phi 12.5) </v>
      </c>
      <c r="G2130" s="26" t="s">
        <v>5245</v>
      </c>
      <c r="H2130" s="27" t="str">
        <f>IF(G2130="","",INDEX(DM_DOI_TUONG!C:C,MATCH(G2130,DM_DOI_TUONG!B:B,0)))</f>
        <v>Công Ty TNHH Sản Xuất Thương Mại  Điện Sài Gòn TTL</v>
      </c>
      <c r="I2130" s="69" t="str">
        <f>IFERROR(INDEX(DM_NGHIEP_VU!D:D,MATCH(J2130&amp;K2130,DM_NGHIEP_VU!G:G,0)),"")</f>
        <v>Xuất kho - xuất bán ghi nhận doanh thu</v>
      </c>
      <c r="J2130" s="29" t="s">
        <v>4492</v>
      </c>
      <c r="K2130" s="29" t="s">
        <v>4977</v>
      </c>
      <c r="L2130" s="26">
        <v>1</v>
      </c>
      <c r="M2130" s="26" t="s">
        <v>4547</v>
      </c>
      <c r="N2130" s="26">
        <v>10000</v>
      </c>
      <c r="O2130" s="7">
        <f t="shared" si="99"/>
        <v>10000</v>
      </c>
      <c r="P2130" s="52">
        <v>0.1</v>
      </c>
      <c r="Q2130" s="7">
        <f t="shared" si="100"/>
        <v>1000</v>
      </c>
      <c r="R2130" s="7">
        <f t="shared" si="101"/>
        <v>11000</v>
      </c>
      <c r="S2130" s="23" t="s">
        <v>5938</v>
      </c>
      <c r="T2130" s="23"/>
      <c r="U2130" s="23"/>
      <c r="V2130" s="23"/>
      <c r="W2130" s="74"/>
    </row>
    <row r="2131" spans="1:23" x14ac:dyDescent="0.25">
      <c r="A2131" s="81">
        <v>45357</v>
      </c>
      <c r="B2131" s="6" t="s">
        <v>2710</v>
      </c>
      <c r="C2131" s="100" t="s">
        <v>5789</v>
      </c>
      <c r="D2131" s="21" t="s">
        <v>4555</v>
      </c>
      <c r="E2131" s="23" t="s">
        <v>1344</v>
      </c>
      <c r="F2131" s="27" t="str">
        <f>IF(E2131="","",INDEX(DM_HANG_HOA!B:B,MATCH(E2131,DM_HANG_HOA!A:A,0)))</f>
        <v>Hotline 2/0</v>
      </c>
      <c r="G2131" s="26" t="s">
        <v>5245</v>
      </c>
      <c r="H2131" s="27" t="str">
        <f>IF(G2131="","",INDEX(DM_DOI_TUONG!C:C,MATCH(G2131,DM_DOI_TUONG!B:B,0)))</f>
        <v>Công Ty TNHH Sản Xuất Thương Mại  Điện Sài Gòn TTL</v>
      </c>
      <c r="I2131" s="69" t="str">
        <f>IFERROR(INDEX(DM_NGHIEP_VU!D:D,MATCH(J2131&amp;K2131,DM_NGHIEP_VU!G:G,0)),"")</f>
        <v>Xuất kho - xuất bán ghi nhận doanh thu</v>
      </c>
      <c r="J2131" s="29" t="s">
        <v>4492</v>
      </c>
      <c r="K2131" s="29" t="s">
        <v>4977</v>
      </c>
      <c r="L2131" s="26">
        <v>1</v>
      </c>
      <c r="M2131" s="26" t="s">
        <v>4547</v>
      </c>
      <c r="N2131" s="26">
        <v>115400</v>
      </c>
      <c r="O2131" s="7">
        <f t="shared" si="99"/>
        <v>115400</v>
      </c>
      <c r="P2131" s="52">
        <v>0.1</v>
      </c>
      <c r="Q2131" s="7">
        <f t="shared" si="100"/>
        <v>11540</v>
      </c>
      <c r="R2131" s="7">
        <f t="shared" si="101"/>
        <v>126940</v>
      </c>
      <c r="S2131" s="23" t="s">
        <v>5938</v>
      </c>
      <c r="T2131" s="23"/>
      <c r="U2131" s="23"/>
      <c r="V2131" s="23"/>
      <c r="W2131" s="74"/>
    </row>
    <row r="2132" spans="1:23" x14ac:dyDescent="0.25">
      <c r="A2132" s="81">
        <v>45357</v>
      </c>
      <c r="B2132" s="6" t="s">
        <v>2710</v>
      </c>
      <c r="C2132" s="100" t="s">
        <v>5789</v>
      </c>
      <c r="D2132" s="21" t="s">
        <v>4555</v>
      </c>
      <c r="E2132" s="23" t="s">
        <v>523</v>
      </c>
      <c r="F2132" s="27" t="str">
        <f>IF(E2132="","",INDEX(DM_HANG_HOA!B:B,MATCH(E2132,DM_HANG_HOA!A:A,0)))</f>
        <v>Móc treo cáp ABC 4 X 70mm2</v>
      </c>
      <c r="G2132" s="26" t="s">
        <v>5245</v>
      </c>
      <c r="H2132" s="27" t="str">
        <f>IF(G2132="","",INDEX(DM_DOI_TUONG!C:C,MATCH(G2132,DM_DOI_TUONG!B:B,0)))</f>
        <v>Công Ty TNHH Sản Xuất Thương Mại  Điện Sài Gòn TTL</v>
      </c>
      <c r="I2132" s="69" t="str">
        <f>IFERROR(INDEX(DM_NGHIEP_VU!D:D,MATCH(J2132&amp;K2132,DM_NGHIEP_VU!G:G,0)),"")</f>
        <v>Xuất kho - xuất bán ghi nhận doanh thu</v>
      </c>
      <c r="J2132" s="29" t="s">
        <v>4492</v>
      </c>
      <c r="K2132" s="29" t="s">
        <v>4977</v>
      </c>
      <c r="L2132" s="26">
        <v>1</v>
      </c>
      <c r="M2132" s="26" t="s">
        <v>4547</v>
      </c>
      <c r="N2132" s="26">
        <v>17500</v>
      </c>
      <c r="O2132" s="7">
        <f t="shared" si="99"/>
        <v>17500</v>
      </c>
      <c r="P2132" s="52">
        <v>0.1</v>
      </c>
      <c r="Q2132" s="7">
        <f t="shared" si="100"/>
        <v>1750</v>
      </c>
      <c r="R2132" s="7">
        <f t="shared" si="101"/>
        <v>19250</v>
      </c>
      <c r="S2132" s="23" t="s">
        <v>5938</v>
      </c>
      <c r="T2132" s="23"/>
      <c r="U2132" s="23"/>
      <c r="V2132" s="23"/>
      <c r="W2132" s="74"/>
    </row>
    <row r="2133" spans="1:23" x14ac:dyDescent="0.25">
      <c r="A2133" s="81">
        <v>45357</v>
      </c>
      <c r="B2133" s="6" t="s">
        <v>2710</v>
      </c>
      <c r="C2133" s="100" t="s">
        <v>5789</v>
      </c>
      <c r="D2133" s="21" t="s">
        <v>4555</v>
      </c>
      <c r="E2133" s="23" t="s">
        <v>3278</v>
      </c>
      <c r="F2133" s="27" t="str">
        <f>IF(E2133="","",INDEX(DM_HANG_HOA!B:B,MATCH(E2133,DM_HANG_HOA!A:A,0)))</f>
        <v>Kẹp ngừng ABC 4 x (50-95)mm2 dài 410 mm, thanh thép dày 4mm, không khoan lỗ ovan, lắp boulon 14 x 50</v>
      </c>
      <c r="G2133" s="26" t="s">
        <v>5245</v>
      </c>
      <c r="H2133" s="27" t="str">
        <f>IF(G2133="","",INDEX(DM_DOI_TUONG!C:C,MATCH(G2133,DM_DOI_TUONG!B:B,0)))</f>
        <v>Công Ty TNHH Sản Xuất Thương Mại  Điện Sài Gòn TTL</v>
      </c>
      <c r="I2133" s="69" t="str">
        <f>IFERROR(INDEX(DM_NGHIEP_VU!D:D,MATCH(J2133&amp;K2133,DM_NGHIEP_VU!G:G,0)),"")</f>
        <v>Xuất kho - xuất bán ghi nhận doanh thu</v>
      </c>
      <c r="J2133" s="29" t="s">
        <v>4492</v>
      </c>
      <c r="K2133" s="29" t="s">
        <v>4977</v>
      </c>
      <c r="L2133" s="26">
        <v>1</v>
      </c>
      <c r="M2133" s="26" t="s">
        <v>4547</v>
      </c>
      <c r="N2133" s="26">
        <v>77800</v>
      </c>
      <c r="O2133" s="7">
        <f t="shared" si="99"/>
        <v>77800</v>
      </c>
      <c r="P2133" s="52">
        <v>0.1</v>
      </c>
      <c r="Q2133" s="7">
        <f t="shared" si="100"/>
        <v>7780</v>
      </c>
      <c r="R2133" s="7">
        <f t="shared" si="101"/>
        <v>85580</v>
      </c>
      <c r="S2133" s="23" t="s">
        <v>5938</v>
      </c>
      <c r="T2133" s="23"/>
      <c r="U2133" s="23"/>
      <c r="V2133" s="23"/>
      <c r="W2133" s="74"/>
    </row>
    <row r="2134" spans="1:23" x14ac:dyDescent="0.25">
      <c r="A2134" s="81">
        <v>45357</v>
      </c>
      <c r="B2134" s="6" t="s">
        <v>2710</v>
      </c>
      <c r="C2134" s="100" t="s">
        <v>5789</v>
      </c>
      <c r="D2134" s="21" t="s">
        <v>4555</v>
      </c>
      <c r="E2134" s="23" t="s">
        <v>2527</v>
      </c>
      <c r="F2134" s="27" t="str">
        <f>IF(E2134="","",INDEX(DM_HANG_HOA!B:B,MATCH(E2134,DM_HANG_HOA!A:A,0)))</f>
        <v>Giáp níu dây bọc ACD2260-TP, dài 1100mm,  20,1 ÷ 23,5mm (50mm2)</v>
      </c>
      <c r="G2134" s="26" t="s">
        <v>5245</v>
      </c>
      <c r="H2134" s="27" t="str">
        <f>IF(G2134="","",INDEX(DM_DOI_TUONG!C:C,MATCH(G2134,DM_DOI_TUONG!B:B,0)))</f>
        <v>Công Ty TNHH Sản Xuất Thương Mại  Điện Sài Gòn TTL</v>
      </c>
      <c r="I2134" s="69" t="str">
        <f>IFERROR(INDEX(DM_NGHIEP_VU!D:D,MATCH(J2134&amp;K2134,DM_NGHIEP_VU!G:G,0)),"")</f>
        <v>Xuất kho - xuất bán ghi nhận doanh thu</v>
      </c>
      <c r="J2134" s="29" t="s">
        <v>4492</v>
      </c>
      <c r="K2134" s="29" t="s">
        <v>4977</v>
      </c>
      <c r="L2134" s="26">
        <v>1</v>
      </c>
      <c r="M2134" s="26" t="s">
        <v>4547</v>
      </c>
      <c r="N2134" s="26">
        <v>235200</v>
      </c>
      <c r="O2134" s="7">
        <f t="shared" si="99"/>
        <v>235200</v>
      </c>
      <c r="P2134" s="52">
        <v>0.1</v>
      </c>
      <c r="Q2134" s="7">
        <f t="shared" si="100"/>
        <v>23520</v>
      </c>
      <c r="R2134" s="7">
        <f t="shared" si="101"/>
        <v>258720</v>
      </c>
      <c r="S2134" s="23" t="s">
        <v>5938</v>
      </c>
      <c r="T2134" s="23"/>
      <c r="U2134" s="23"/>
      <c r="V2134" s="23"/>
      <c r="W2134" s="74"/>
    </row>
    <row r="2135" spans="1:23" x14ac:dyDescent="0.25">
      <c r="A2135" s="81">
        <v>45357</v>
      </c>
      <c r="B2135" s="6" t="s">
        <v>2710</v>
      </c>
      <c r="C2135" s="100" t="s">
        <v>5790</v>
      </c>
      <c r="D2135" s="21" t="s">
        <v>4555</v>
      </c>
      <c r="E2135" s="23" t="s">
        <v>1366</v>
      </c>
      <c r="F2135" s="27" t="str">
        <f>IF(E2135="","",INDEX(DM_HANG_HOA!B:B,MATCH(E2135,DM_HANG_HOA!A:A,0)))</f>
        <v>Cosse ép Cu 25mm2-N dài 52mm chiều dài ép dây 28mm</v>
      </c>
      <c r="G2135" s="26" t="s">
        <v>5245</v>
      </c>
      <c r="H2135" s="27" t="str">
        <f>IF(G2135="","",INDEX(DM_DOI_TUONG!C:C,MATCH(G2135,DM_DOI_TUONG!B:B,0)))</f>
        <v>Công Ty TNHH Sản Xuất Thương Mại  Điện Sài Gòn TTL</v>
      </c>
      <c r="I2135" s="69" t="str">
        <f>IFERROR(INDEX(DM_NGHIEP_VU!D:D,MATCH(J2135&amp;K2135,DM_NGHIEP_VU!G:G,0)),"")</f>
        <v>Xuất kho - xuất bán ghi nhận doanh thu</v>
      </c>
      <c r="J2135" s="29" t="s">
        <v>4492</v>
      </c>
      <c r="K2135" s="29" t="s">
        <v>4977</v>
      </c>
      <c r="L2135" s="26">
        <v>1</v>
      </c>
      <c r="M2135" s="26" t="s">
        <v>4547</v>
      </c>
      <c r="N2135" s="26">
        <v>10200</v>
      </c>
      <c r="O2135" s="7">
        <f t="shared" si="99"/>
        <v>10200</v>
      </c>
      <c r="P2135" s="52">
        <v>0.1</v>
      </c>
      <c r="Q2135" s="7">
        <f t="shared" si="100"/>
        <v>1020</v>
      </c>
      <c r="R2135" s="7">
        <f t="shared" si="101"/>
        <v>11220</v>
      </c>
      <c r="S2135" s="23" t="s">
        <v>5939</v>
      </c>
      <c r="T2135" s="23"/>
      <c r="U2135" s="23"/>
      <c r="V2135" s="23"/>
      <c r="W2135" s="74"/>
    </row>
    <row r="2136" spans="1:23" x14ac:dyDescent="0.25">
      <c r="A2136" s="81">
        <v>45357</v>
      </c>
      <c r="B2136" s="6" t="s">
        <v>2710</v>
      </c>
      <c r="C2136" s="100" t="s">
        <v>5790</v>
      </c>
      <c r="D2136" s="21" t="s">
        <v>4555</v>
      </c>
      <c r="E2136" s="23" t="s">
        <v>1213</v>
      </c>
      <c r="F2136" s="27" t="str">
        <f>IF(E2136="","",INDEX(DM_HANG_HOA!B:B,MATCH(E2136,DM_HANG_HOA!A:A,0)))</f>
        <v>Nối ép đồng nhôm WR-259</v>
      </c>
      <c r="G2136" s="26" t="s">
        <v>5245</v>
      </c>
      <c r="H2136" s="27" t="str">
        <f>IF(G2136="","",INDEX(DM_DOI_TUONG!C:C,MATCH(G2136,DM_DOI_TUONG!B:B,0)))</f>
        <v>Công Ty TNHH Sản Xuất Thương Mại  Điện Sài Gòn TTL</v>
      </c>
      <c r="I2136" s="69" t="str">
        <f>IFERROR(INDEX(DM_NGHIEP_VU!D:D,MATCH(J2136&amp;K2136,DM_NGHIEP_VU!G:G,0)),"")</f>
        <v>Xuất kho - xuất bán ghi nhận doanh thu</v>
      </c>
      <c r="J2136" s="29" t="s">
        <v>4492</v>
      </c>
      <c r="K2136" s="29" t="s">
        <v>4977</v>
      </c>
      <c r="L2136" s="26">
        <v>1</v>
      </c>
      <c r="M2136" s="26" t="s">
        <v>4547</v>
      </c>
      <c r="N2136" s="26">
        <v>9700</v>
      </c>
      <c r="O2136" s="7">
        <f t="shared" si="99"/>
        <v>9700</v>
      </c>
      <c r="P2136" s="52">
        <v>0.1</v>
      </c>
      <c r="Q2136" s="7">
        <f t="shared" si="100"/>
        <v>970</v>
      </c>
      <c r="R2136" s="7">
        <f t="shared" si="101"/>
        <v>10670</v>
      </c>
      <c r="S2136" s="23" t="s">
        <v>5939</v>
      </c>
      <c r="T2136" s="23"/>
      <c r="U2136" s="23"/>
      <c r="V2136" s="23"/>
      <c r="W2136" s="74"/>
    </row>
    <row r="2137" spans="1:23" x14ac:dyDescent="0.25">
      <c r="A2137" s="81">
        <v>45357</v>
      </c>
      <c r="B2137" s="6" t="s">
        <v>2710</v>
      </c>
      <c r="C2137" s="100" t="s">
        <v>5791</v>
      </c>
      <c r="D2137" s="21" t="s">
        <v>4555</v>
      </c>
      <c r="E2137" s="23" t="s">
        <v>2575</v>
      </c>
      <c r="F2137" s="27" t="str">
        <f>IF(E2137="","",INDEX(DM_HANG_HOA!B:B,MATCH(E2137,DM_HANG_HOA!A:A,0)))</f>
        <v>Giáp buộc đầu sứ đơn composite PTT 1202SC-C, đường kính cáp 18.5 - 23.4mm (35-50mm2), bán dẫn</v>
      </c>
      <c r="G2137" s="26" t="s">
        <v>5245</v>
      </c>
      <c r="H2137" s="27" t="str">
        <f>IF(G2137="","",INDEX(DM_DOI_TUONG!C:C,MATCH(G2137,DM_DOI_TUONG!B:B,0)))</f>
        <v>Công Ty TNHH Sản Xuất Thương Mại  Điện Sài Gòn TTL</v>
      </c>
      <c r="I2137" s="69" t="str">
        <f>IFERROR(INDEX(DM_NGHIEP_VU!D:D,MATCH(J2137&amp;K2137,DM_NGHIEP_VU!G:G,0)),"")</f>
        <v>Xuất kho - xuất bán ghi nhận doanh thu</v>
      </c>
      <c r="J2137" s="29" t="s">
        <v>4492</v>
      </c>
      <c r="K2137" s="29" t="s">
        <v>4977</v>
      </c>
      <c r="L2137" s="26">
        <v>1</v>
      </c>
      <c r="M2137" s="26" t="s">
        <v>4547</v>
      </c>
      <c r="N2137" s="26">
        <v>82000</v>
      </c>
      <c r="O2137" s="7">
        <f t="shared" si="99"/>
        <v>82000</v>
      </c>
      <c r="P2137" s="52">
        <v>0.08</v>
      </c>
      <c r="Q2137" s="7">
        <f t="shared" si="100"/>
        <v>6560</v>
      </c>
      <c r="R2137" s="7">
        <f t="shared" si="101"/>
        <v>88560</v>
      </c>
      <c r="S2137" s="23" t="s">
        <v>5940</v>
      </c>
      <c r="T2137" s="23"/>
      <c r="U2137" s="23"/>
      <c r="V2137" s="23"/>
      <c r="W2137" s="74"/>
    </row>
    <row r="2138" spans="1:23" x14ac:dyDescent="0.25">
      <c r="A2138" s="81">
        <v>45357</v>
      </c>
      <c r="B2138" s="6" t="s">
        <v>2710</v>
      </c>
      <c r="C2138" s="100" t="s">
        <v>5791</v>
      </c>
      <c r="D2138" s="21" t="s">
        <v>4555</v>
      </c>
      <c r="E2138" s="23" t="s">
        <v>552</v>
      </c>
      <c r="F2138" s="27" t="str">
        <f>IF(E2138="","",INDEX(DM_HANG_HOA!B:B,MATCH(E2138,DM_HANG_HOA!A:A,0)))</f>
        <v>Nối bọc  IPC 35-95, Vỏ cách điện dầy 1-3mm,  16 - 35 / 16 - 95, 1 boulon M8 nhựa</v>
      </c>
      <c r="G2138" s="26" t="s">
        <v>5245</v>
      </c>
      <c r="H2138" s="27" t="str">
        <f>IF(G2138="","",INDEX(DM_DOI_TUONG!C:C,MATCH(G2138,DM_DOI_TUONG!B:B,0)))</f>
        <v>Công Ty TNHH Sản Xuất Thương Mại  Điện Sài Gòn TTL</v>
      </c>
      <c r="I2138" s="69" t="str">
        <f>IFERROR(INDEX(DM_NGHIEP_VU!D:D,MATCH(J2138&amp;K2138,DM_NGHIEP_VU!G:G,0)),"")</f>
        <v>Xuất kho - xuất bán ghi nhận doanh thu</v>
      </c>
      <c r="J2138" s="29" t="s">
        <v>4492</v>
      </c>
      <c r="K2138" s="29" t="s">
        <v>4977</v>
      </c>
      <c r="L2138" s="26">
        <v>2</v>
      </c>
      <c r="M2138" s="26" t="s">
        <v>4547</v>
      </c>
      <c r="N2138" s="26">
        <v>32600</v>
      </c>
      <c r="O2138" s="7">
        <f t="shared" si="99"/>
        <v>65200</v>
      </c>
      <c r="P2138" s="52">
        <v>0.08</v>
      </c>
      <c r="Q2138" s="7">
        <f t="shared" si="100"/>
        <v>5216</v>
      </c>
      <c r="R2138" s="7">
        <f t="shared" si="101"/>
        <v>70416</v>
      </c>
      <c r="S2138" s="23" t="s">
        <v>5940</v>
      </c>
      <c r="T2138" s="23"/>
      <c r="U2138" s="23"/>
      <c r="V2138" s="23"/>
      <c r="W2138" s="74"/>
    </row>
    <row r="2139" spans="1:23" x14ac:dyDescent="0.25">
      <c r="A2139" s="81">
        <v>45357</v>
      </c>
      <c r="B2139" s="6" t="s">
        <v>2710</v>
      </c>
      <c r="C2139" s="100" t="s">
        <v>5791</v>
      </c>
      <c r="D2139" s="21" t="s">
        <v>4555</v>
      </c>
      <c r="E2139" s="23" t="s">
        <v>554</v>
      </c>
      <c r="F2139" s="27" t="str">
        <f>IF(E2139="","",INDEX(DM_HANG_HOA!B:B,MATCH(E2139,DM_HANG_HOA!A:A,0)))</f>
        <v>Nối bọc  IPC 95-95, Vỏ cách điện dầy 1-3mm,  25 - 95 / 25 - 95, 2 boulon M8 nhựa</v>
      </c>
      <c r="G2139" s="26" t="s">
        <v>5245</v>
      </c>
      <c r="H2139" s="27" t="str">
        <f>IF(G2139="","",INDEX(DM_DOI_TUONG!C:C,MATCH(G2139,DM_DOI_TUONG!B:B,0)))</f>
        <v>Công Ty TNHH Sản Xuất Thương Mại  Điện Sài Gòn TTL</v>
      </c>
      <c r="I2139" s="69" t="str">
        <f>IFERROR(INDEX(DM_NGHIEP_VU!D:D,MATCH(J2139&amp;K2139,DM_NGHIEP_VU!G:G,0)),"")</f>
        <v>Xuất kho - xuất bán ghi nhận doanh thu</v>
      </c>
      <c r="J2139" s="29" t="s">
        <v>4492</v>
      </c>
      <c r="K2139" s="29" t="s">
        <v>4977</v>
      </c>
      <c r="L2139" s="26">
        <v>4</v>
      </c>
      <c r="M2139" s="26" t="s">
        <v>4547</v>
      </c>
      <c r="N2139" s="26">
        <v>60200</v>
      </c>
      <c r="O2139" s="7">
        <f t="shared" si="99"/>
        <v>240800</v>
      </c>
      <c r="P2139" s="52">
        <v>0.08</v>
      </c>
      <c r="Q2139" s="7">
        <f t="shared" si="100"/>
        <v>19264</v>
      </c>
      <c r="R2139" s="7">
        <f t="shared" si="101"/>
        <v>260064</v>
      </c>
      <c r="S2139" s="23" t="s">
        <v>5940</v>
      </c>
      <c r="T2139" s="23"/>
      <c r="U2139" s="23"/>
      <c r="V2139" s="23"/>
      <c r="W2139" s="74"/>
    </row>
    <row r="2140" spans="1:23" x14ac:dyDescent="0.25">
      <c r="A2140" s="81">
        <v>45357</v>
      </c>
      <c r="B2140" s="6" t="s">
        <v>2710</v>
      </c>
      <c r="C2140" s="100" t="s">
        <v>5792</v>
      </c>
      <c r="D2140" s="21" t="s">
        <v>4555</v>
      </c>
      <c r="E2140" s="23" t="s">
        <v>460</v>
      </c>
      <c r="F2140" s="27" t="str">
        <f>IF(E2140="","",INDEX(DM_HANG_HOA!B:B,MATCH(E2140,DM_HANG_HOA!A:A,0)))</f>
        <v xml:space="preserve">MCB   2 pha 32A  - 6KA -TA </v>
      </c>
      <c r="G2140" s="26" t="s">
        <v>5252</v>
      </c>
      <c r="H2140" s="27" t="str">
        <f>IF(G2140="","",INDEX(DM_DOI_TUONG!C:C,MATCH(G2140,DM_DOI_TUONG!B:B,0)))</f>
        <v>Cửa Hàng Ngọc Thì</v>
      </c>
      <c r="I2140" s="69" t="str">
        <f>IFERROR(INDEX(DM_NGHIEP_VU!D:D,MATCH(J2140&amp;K2140,DM_NGHIEP_VU!G:G,0)),"")</f>
        <v>Xuất kho - xuất bán ghi nhận doanh thu</v>
      </c>
      <c r="J2140" s="29" t="s">
        <v>4492</v>
      </c>
      <c r="K2140" s="29" t="s">
        <v>4977</v>
      </c>
      <c r="L2140" s="26">
        <v>450</v>
      </c>
      <c r="M2140" s="26" t="s">
        <v>4547</v>
      </c>
      <c r="N2140" s="26">
        <v>64996</v>
      </c>
      <c r="O2140" s="7">
        <f t="shared" si="99"/>
        <v>29248200</v>
      </c>
      <c r="P2140" s="52">
        <v>0.08</v>
      </c>
      <c r="Q2140" s="7">
        <f t="shared" si="100"/>
        <v>2339856</v>
      </c>
      <c r="R2140" s="7">
        <f t="shared" si="101"/>
        <v>31588056</v>
      </c>
      <c r="S2140" s="23" t="s">
        <v>5941</v>
      </c>
      <c r="T2140" s="23"/>
      <c r="U2140" s="23"/>
      <c r="V2140" s="23"/>
      <c r="W2140" s="74"/>
    </row>
    <row r="2141" spans="1:23" x14ac:dyDescent="0.25">
      <c r="A2141" s="81">
        <v>45357</v>
      </c>
      <c r="B2141" s="6" t="s">
        <v>2710</v>
      </c>
      <c r="C2141" s="100" t="s">
        <v>5792</v>
      </c>
      <c r="D2141" s="21" t="s">
        <v>4555</v>
      </c>
      <c r="E2141" s="23" t="s">
        <v>463</v>
      </c>
      <c r="F2141" s="27" t="str">
        <f>IF(E2141="","",INDEX(DM_HANG_HOA!B:B,MATCH(E2141,DM_HANG_HOA!A:A,0)))</f>
        <v xml:space="preserve">MCB   2 pha 63A  - 6KA -TA </v>
      </c>
      <c r="G2141" s="26" t="s">
        <v>5252</v>
      </c>
      <c r="H2141" s="27" t="str">
        <f>IF(G2141="","",INDEX(DM_DOI_TUONG!C:C,MATCH(G2141,DM_DOI_TUONG!B:B,0)))</f>
        <v>Cửa Hàng Ngọc Thì</v>
      </c>
      <c r="I2141" s="69" t="str">
        <f>IFERROR(INDEX(DM_NGHIEP_VU!D:D,MATCH(J2141&amp;K2141,DM_NGHIEP_VU!G:G,0)),"")</f>
        <v>Xuất kho - xuất bán ghi nhận doanh thu</v>
      </c>
      <c r="J2141" s="29" t="s">
        <v>4492</v>
      </c>
      <c r="K2141" s="29" t="s">
        <v>4977</v>
      </c>
      <c r="L2141" s="26">
        <v>300</v>
      </c>
      <c r="M2141" s="26" t="s">
        <v>4547</v>
      </c>
      <c r="N2141" s="26">
        <v>80607</v>
      </c>
      <c r="O2141" s="7">
        <f t="shared" si="99"/>
        <v>24182100</v>
      </c>
      <c r="P2141" s="52">
        <v>0.08</v>
      </c>
      <c r="Q2141" s="7">
        <f t="shared" si="100"/>
        <v>1934568</v>
      </c>
      <c r="R2141" s="7">
        <f t="shared" si="101"/>
        <v>26116668</v>
      </c>
      <c r="S2141" s="23" t="s">
        <v>5941</v>
      </c>
      <c r="T2141" s="23"/>
      <c r="U2141" s="23"/>
      <c r="V2141" s="23"/>
      <c r="W2141" s="74"/>
    </row>
    <row r="2142" spans="1:23" x14ac:dyDescent="0.25">
      <c r="A2142" s="81">
        <v>45357</v>
      </c>
      <c r="B2142" s="6" t="s">
        <v>2710</v>
      </c>
      <c r="C2142" s="100" t="s">
        <v>5793</v>
      </c>
      <c r="D2142" s="21" t="s">
        <v>4555</v>
      </c>
      <c r="E2142" s="23" t="s">
        <v>96</v>
      </c>
      <c r="F2142" s="27" t="str">
        <f>IF(E2142="","",INDEX(DM_HANG_HOA!B:B,MATCH(E2142,DM_HANG_HOA!A:A,0)))</f>
        <v>LA 18KV - MCOV  15.3 - 10KA</v>
      </c>
      <c r="G2142" s="26" t="s">
        <v>5280</v>
      </c>
      <c r="H2142" s="27" t="str">
        <f>IF(G2142="","",INDEX(DM_DOI_TUONG!C:C,MATCH(G2142,DM_DOI_TUONG!B:B,0)))</f>
        <v>Công Ty TNHH TM Dv Thiết Bị Điện Thiên Khánh</v>
      </c>
      <c r="I2142" s="69" t="str">
        <f>IFERROR(INDEX(DM_NGHIEP_VU!D:D,MATCH(J2142&amp;K2142,DM_NGHIEP_VU!G:G,0)),"")</f>
        <v>Xuất kho - xuất bán ghi nhận doanh thu</v>
      </c>
      <c r="J2142" s="29" t="s">
        <v>4492</v>
      </c>
      <c r="K2142" s="29" t="s">
        <v>4977</v>
      </c>
      <c r="L2142" s="26">
        <v>6</v>
      </c>
      <c r="M2142" s="26" t="s">
        <v>4547</v>
      </c>
      <c r="N2142" s="26">
        <v>1019700</v>
      </c>
      <c r="O2142" s="7">
        <f t="shared" si="99"/>
        <v>6118200</v>
      </c>
      <c r="P2142" s="52">
        <v>0.08</v>
      </c>
      <c r="Q2142" s="7">
        <f t="shared" si="100"/>
        <v>489456</v>
      </c>
      <c r="R2142" s="7">
        <f t="shared" si="101"/>
        <v>6607656</v>
      </c>
      <c r="S2142" s="23" t="s">
        <v>5942</v>
      </c>
      <c r="T2142" s="23"/>
      <c r="U2142" s="23"/>
      <c r="V2142" s="23"/>
      <c r="W2142" s="74"/>
    </row>
    <row r="2143" spans="1:23" x14ac:dyDescent="0.25">
      <c r="A2143" s="81">
        <v>45358</v>
      </c>
      <c r="B2143" s="6" t="s">
        <v>2710</v>
      </c>
      <c r="C2143" s="100" t="s">
        <v>5794</v>
      </c>
      <c r="D2143" s="21" t="s">
        <v>4555</v>
      </c>
      <c r="E2143" s="23" t="s">
        <v>553</v>
      </c>
      <c r="F2143" s="27" t="str">
        <f>IF(E2143="","",INDEX(DM_HANG_HOA!B:B,MATCH(E2143,DM_HANG_HOA!A:A,0)))</f>
        <v>Nối bọc  IPC 70-95, Vỏ cách điện dầy 1-3mm,  16 - 70 / 35 - 95, 1 boulon M10 nhựa</v>
      </c>
      <c r="G2143" s="26" t="s">
        <v>5256</v>
      </c>
      <c r="H2143" s="27" t="str">
        <f>IF(G2143="","",INDEX(DM_DOI_TUONG!C:C,MATCH(G2143,DM_DOI_TUONG!B:B,0)))</f>
        <v>Cửa Hàng Trường Giang</v>
      </c>
      <c r="I2143" s="69" t="str">
        <f>IFERROR(INDEX(DM_NGHIEP_VU!D:D,MATCH(J2143&amp;K2143,DM_NGHIEP_VU!G:G,0)),"")</f>
        <v>Xuất kho - xuất bán ghi nhận doanh thu</v>
      </c>
      <c r="J2143" s="29" t="s">
        <v>4492</v>
      </c>
      <c r="K2143" s="29" t="s">
        <v>4977</v>
      </c>
      <c r="L2143" s="26">
        <v>500</v>
      </c>
      <c r="M2143" s="26" t="s">
        <v>4547</v>
      </c>
      <c r="N2143" s="26">
        <v>40353</v>
      </c>
      <c r="O2143" s="7">
        <f t="shared" si="99"/>
        <v>20176500</v>
      </c>
      <c r="P2143" s="52">
        <v>0.08</v>
      </c>
      <c r="Q2143" s="7">
        <f t="shared" si="100"/>
        <v>1614120</v>
      </c>
      <c r="R2143" s="7">
        <f t="shared" si="101"/>
        <v>21790620</v>
      </c>
      <c r="S2143" s="23" t="s">
        <v>5943</v>
      </c>
      <c r="T2143" s="23"/>
      <c r="U2143" s="23"/>
      <c r="V2143" s="23"/>
      <c r="W2143" s="74"/>
    </row>
    <row r="2144" spans="1:23" x14ac:dyDescent="0.25">
      <c r="A2144" s="81">
        <v>45358</v>
      </c>
      <c r="B2144" s="6" t="s">
        <v>2710</v>
      </c>
      <c r="C2144" s="100" t="s">
        <v>5795</v>
      </c>
      <c r="D2144" s="21" t="s">
        <v>4555</v>
      </c>
      <c r="E2144" s="23" t="s">
        <v>77</v>
      </c>
      <c r="F2144" s="27" t="str">
        <f>IF(E2144="","",INDEX(DM_HANG_HOA!B:B,MATCH(E2144,DM_HANG_HOA!A:A,0)))</f>
        <v>LBFCO 200A - 27KV-150KV BIL - Polymer (không bass)</v>
      </c>
      <c r="G2144" s="26" t="s">
        <v>5261</v>
      </c>
      <c r="H2144" s="27" t="str">
        <f>IF(G2144="","",INDEX(DM_DOI_TUONG!C:C,MATCH(G2144,DM_DOI_TUONG!B:B,0)))</f>
        <v>Công Ty TNHH Thiết Bị Điện Minh Toàn</v>
      </c>
      <c r="I2144" s="69" t="str">
        <f>IFERROR(INDEX(DM_NGHIEP_VU!D:D,MATCH(J2144&amp;K2144,DM_NGHIEP_VU!G:G,0)),"")</f>
        <v>Xuất kho - xuất bán ghi nhận doanh thu</v>
      </c>
      <c r="J2144" s="29" t="s">
        <v>4492</v>
      </c>
      <c r="K2144" s="29" t="s">
        <v>4977</v>
      </c>
      <c r="L2144" s="26">
        <v>12</v>
      </c>
      <c r="M2144" s="26" t="s">
        <v>4547</v>
      </c>
      <c r="N2144" s="26">
        <v>1890400</v>
      </c>
      <c r="O2144" s="7">
        <f t="shared" si="99"/>
        <v>22684800</v>
      </c>
      <c r="P2144" s="52">
        <v>0.08</v>
      </c>
      <c r="Q2144" s="7">
        <f t="shared" si="100"/>
        <v>1814784</v>
      </c>
      <c r="R2144" s="7">
        <f t="shared" si="101"/>
        <v>24499584</v>
      </c>
      <c r="S2144" s="23" t="s">
        <v>5944</v>
      </c>
      <c r="T2144" s="23"/>
      <c r="U2144" s="23"/>
      <c r="V2144" s="23"/>
      <c r="W2144" s="74"/>
    </row>
    <row r="2145" spans="1:23" x14ac:dyDescent="0.25">
      <c r="A2145" s="81">
        <v>45358</v>
      </c>
      <c r="B2145" s="6" t="s">
        <v>2710</v>
      </c>
      <c r="C2145" s="100" t="s">
        <v>5795</v>
      </c>
      <c r="D2145" s="21" t="s">
        <v>4555</v>
      </c>
      <c r="E2145" s="23" t="s">
        <v>78</v>
      </c>
      <c r="F2145" s="27" t="str">
        <f>IF(E2145="","",INDEX(DM_HANG_HOA!B:B,MATCH(E2145,DM_HANG_HOA!A:A,0)))</f>
        <v>Bass FCO</v>
      </c>
      <c r="G2145" s="26" t="s">
        <v>5261</v>
      </c>
      <c r="H2145" s="27" t="str">
        <f>IF(G2145="","",INDEX(DM_DOI_TUONG!C:C,MATCH(G2145,DM_DOI_TUONG!B:B,0)))</f>
        <v>Công Ty TNHH Thiết Bị Điện Minh Toàn</v>
      </c>
      <c r="I2145" s="69" t="str">
        <f>IFERROR(INDEX(DM_NGHIEP_VU!D:D,MATCH(J2145&amp;K2145,DM_NGHIEP_VU!G:G,0)),"")</f>
        <v>Xuất kho - xuất bán ghi nhận doanh thu</v>
      </c>
      <c r="J2145" s="29" t="s">
        <v>4492</v>
      </c>
      <c r="K2145" s="29" t="s">
        <v>4977</v>
      </c>
      <c r="L2145" s="26">
        <v>12</v>
      </c>
      <c r="M2145" s="26" t="s">
        <v>4547</v>
      </c>
      <c r="N2145" s="26">
        <v>72700</v>
      </c>
      <c r="O2145" s="7">
        <f t="shared" si="99"/>
        <v>872400</v>
      </c>
      <c r="P2145" s="52">
        <v>0.08</v>
      </c>
      <c r="Q2145" s="7">
        <f t="shared" si="100"/>
        <v>69792</v>
      </c>
      <c r="R2145" s="7">
        <f t="shared" si="101"/>
        <v>942192</v>
      </c>
      <c r="S2145" s="23" t="s">
        <v>5944</v>
      </c>
      <c r="T2145" s="23"/>
      <c r="U2145" s="23"/>
      <c r="V2145" s="23"/>
      <c r="W2145" s="74"/>
    </row>
    <row r="2146" spans="1:23" x14ac:dyDescent="0.25">
      <c r="A2146" s="81">
        <v>45358</v>
      </c>
      <c r="B2146" s="6" t="s">
        <v>2710</v>
      </c>
      <c r="C2146" s="100" t="s">
        <v>5795</v>
      </c>
      <c r="D2146" s="21" t="s">
        <v>4555</v>
      </c>
      <c r="E2146" s="23" t="s">
        <v>76</v>
      </c>
      <c r="F2146" s="27" t="str">
        <f>IF(E2146="","",INDEX(DM_HANG_HOA!B:B,MATCH(E2146,DM_HANG_HOA!A:A,0)))</f>
        <v>LBFCO 100A - 27KV-150KV BIL - Polymer (không bass)</v>
      </c>
      <c r="G2146" s="26" t="s">
        <v>5261</v>
      </c>
      <c r="H2146" s="27" t="str">
        <f>IF(G2146="","",INDEX(DM_DOI_TUONG!C:C,MATCH(G2146,DM_DOI_TUONG!B:B,0)))</f>
        <v>Công Ty TNHH Thiết Bị Điện Minh Toàn</v>
      </c>
      <c r="I2146" s="69" t="str">
        <f>IFERROR(INDEX(DM_NGHIEP_VU!D:D,MATCH(J2146&amp;K2146,DM_NGHIEP_VU!G:G,0)),"")</f>
        <v>Xuất kho - xuất bán ghi nhận doanh thu</v>
      </c>
      <c r="J2146" s="29" t="s">
        <v>4492</v>
      </c>
      <c r="K2146" s="29" t="s">
        <v>4977</v>
      </c>
      <c r="L2146" s="26">
        <v>15</v>
      </c>
      <c r="M2146" s="26" t="s">
        <v>4547</v>
      </c>
      <c r="N2146" s="26">
        <v>1793100</v>
      </c>
      <c r="O2146" s="7">
        <f t="shared" si="99"/>
        <v>26896500</v>
      </c>
      <c r="P2146" s="52">
        <v>0.08</v>
      </c>
      <c r="Q2146" s="7">
        <f t="shared" si="100"/>
        <v>2151720</v>
      </c>
      <c r="R2146" s="7">
        <f t="shared" si="101"/>
        <v>29048220</v>
      </c>
      <c r="S2146" s="23" t="s">
        <v>5944</v>
      </c>
      <c r="T2146" s="23"/>
      <c r="U2146" s="23"/>
      <c r="V2146" s="23"/>
      <c r="W2146" s="74"/>
    </row>
    <row r="2147" spans="1:23" x14ac:dyDescent="0.25">
      <c r="A2147" s="81">
        <v>45358</v>
      </c>
      <c r="B2147" s="6" t="s">
        <v>2710</v>
      </c>
      <c r="C2147" s="100" t="s">
        <v>5795</v>
      </c>
      <c r="D2147" s="21" t="s">
        <v>4555</v>
      </c>
      <c r="E2147" s="23" t="s">
        <v>78</v>
      </c>
      <c r="F2147" s="27" t="str">
        <f>IF(E2147="","",INDEX(DM_HANG_HOA!B:B,MATCH(E2147,DM_HANG_HOA!A:A,0)))</f>
        <v>Bass FCO</v>
      </c>
      <c r="G2147" s="26" t="s">
        <v>5261</v>
      </c>
      <c r="H2147" s="27" t="str">
        <f>IF(G2147="","",INDEX(DM_DOI_TUONG!C:C,MATCH(G2147,DM_DOI_TUONG!B:B,0)))</f>
        <v>Công Ty TNHH Thiết Bị Điện Minh Toàn</v>
      </c>
      <c r="I2147" s="69" t="str">
        <f>IFERROR(INDEX(DM_NGHIEP_VU!D:D,MATCH(J2147&amp;K2147,DM_NGHIEP_VU!G:G,0)),"")</f>
        <v>Xuất kho - xuất bán ghi nhận doanh thu</v>
      </c>
      <c r="J2147" s="29" t="s">
        <v>4492</v>
      </c>
      <c r="K2147" s="29" t="s">
        <v>4977</v>
      </c>
      <c r="L2147" s="26">
        <v>15</v>
      </c>
      <c r="M2147" s="26" t="s">
        <v>4547</v>
      </c>
      <c r="N2147" s="26">
        <v>72700</v>
      </c>
      <c r="O2147" s="7">
        <f t="shared" si="99"/>
        <v>1090500</v>
      </c>
      <c r="P2147" s="52">
        <v>0.08</v>
      </c>
      <c r="Q2147" s="7">
        <f t="shared" si="100"/>
        <v>87240</v>
      </c>
      <c r="R2147" s="7">
        <f t="shared" si="101"/>
        <v>1177740</v>
      </c>
      <c r="S2147" s="23" t="s">
        <v>5944</v>
      </c>
      <c r="T2147" s="23"/>
      <c r="U2147" s="23"/>
      <c r="V2147" s="23"/>
      <c r="W2147" s="74"/>
    </row>
    <row r="2148" spans="1:23" x14ac:dyDescent="0.25">
      <c r="A2148" s="81">
        <v>45358</v>
      </c>
      <c r="B2148" s="6" t="s">
        <v>2710</v>
      </c>
      <c r="C2148" s="100" t="s">
        <v>5795</v>
      </c>
      <c r="D2148" s="21" t="s">
        <v>4555</v>
      </c>
      <c r="E2148" s="23" t="s">
        <v>72</v>
      </c>
      <c r="F2148" s="27" t="str">
        <f>IF(E2148="","",INDEX(DM_HANG_HOA!B:B,MATCH(E2148,DM_HANG_HOA!A:A,0)))</f>
        <v>FCO 100A - 27KV - 150KV BIL - Polymer (không bass)</v>
      </c>
      <c r="G2148" s="26" t="s">
        <v>5261</v>
      </c>
      <c r="H2148" s="27" t="str">
        <f>IF(G2148="","",INDEX(DM_DOI_TUONG!C:C,MATCH(G2148,DM_DOI_TUONG!B:B,0)))</f>
        <v>Công Ty TNHH Thiết Bị Điện Minh Toàn</v>
      </c>
      <c r="I2148" s="69" t="str">
        <f>IFERROR(INDEX(DM_NGHIEP_VU!D:D,MATCH(J2148&amp;K2148,DM_NGHIEP_VU!G:G,0)),"")</f>
        <v>Xuất kho - xuất bán ghi nhận doanh thu</v>
      </c>
      <c r="J2148" s="29" t="s">
        <v>4492</v>
      </c>
      <c r="K2148" s="29" t="s">
        <v>4977</v>
      </c>
      <c r="L2148" s="26">
        <v>15</v>
      </c>
      <c r="M2148" s="26" t="s">
        <v>4547</v>
      </c>
      <c r="N2148" s="26">
        <v>1322200</v>
      </c>
      <c r="O2148" s="7">
        <f t="shared" si="99"/>
        <v>19833000</v>
      </c>
      <c r="P2148" s="52">
        <v>0.08</v>
      </c>
      <c r="Q2148" s="7">
        <f t="shared" si="100"/>
        <v>1586640</v>
      </c>
      <c r="R2148" s="7">
        <f t="shared" si="101"/>
        <v>21419640</v>
      </c>
      <c r="S2148" s="23" t="s">
        <v>5944</v>
      </c>
      <c r="T2148" s="23"/>
      <c r="U2148" s="23"/>
      <c r="V2148" s="23"/>
      <c r="W2148" s="74"/>
    </row>
    <row r="2149" spans="1:23" x14ac:dyDescent="0.25">
      <c r="A2149" s="81">
        <v>45358</v>
      </c>
      <c r="B2149" s="6" t="s">
        <v>2710</v>
      </c>
      <c r="C2149" s="100" t="s">
        <v>5795</v>
      </c>
      <c r="D2149" s="21" t="s">
        <v>4555</v>
      </c>
      <c r="E2149" s="23" t="s">
        <v>78</v>
      </c>
      <c r="F2149" s="27" t="str">
        <f>IF(E2149="","",INDEX(DM_HANG_HOA!B:B,MATCH(E2149,DM_HANG_HOA!A:A,0)))</f>
        <v>Bass FCO</v>
      </c>
      <c r="G2149" s="26" t="s">
        <v>5261</v>
      </c>
      <c r="H2149" s="27" t="str">
        <f>IF(G2149="","",INDEX(DM_DOI_TUONG!C:C,MATCH(G2149,DM_DOI_TUONG!B:B,0)))</f>
        <v>Công Ty TNHH Thiết Bị Điện Minh Toàn</v>
      </c>
      <c r="I2149" s="69" t="str">
        <f>IFERROR(INDEX(DM_NGHIEP_VU!D:D,MATCH(J2149&amp;K2149,DM_NGHIEP_VU!G:G,0)),"")</f>
        <v>Xuất kho - xuất bán ghi nhận doanh thu</v>
      </c>
      <c r="J2149" s="29" t="s">
        <v>4492</v>
      </c>
      <c r="K2149" s="29" t="s">
        <v>4977</v>
      </c>
      <c r="L2149" s="26">
        <v>15</v>
      </c>
      <c r="M2149" s="26" t="s">
        <v>4547</v>
      </c>
      <c r="N2149" s="26">
        <v>72700</v>
      </c>
      <c r="O2149" s="7">
        <f t="shared" ref="O2149:O2212" si="102">+L2149*N2149</f>
        <v>1090500</v>
      </c>
      <c r="P2149" s="52">
        <v>0.08</v>
      </c>
      <c r="Q2149" s="7">
        <f t="shared" ref="Q2149:Q2212" si="103">+O2149*P2149</f>
        <v>87240</v>
      </c>
      <c r="R2149" s="7">
        <f t="shared" ref="R2149:R2212" si="104">+O2149+Q2149</f>
        <v>1177740</v>
      </c>
      <c r="S2149" s="23" t="s">
        <v>5944</v>
      </c>
      <c r="T2149" s="23"/>
      <c r="U2149" s="23"/>
      <c r="V2149" s="23"/>
      <c r="W2149" s="74"/>
    </row>
    <row r="2150" spans="1:23" x14ac:dyDescent="0.25">
      <c r="A2150" s="81">
        <v>45358</v>
      </c>
      <c r="B2150" s="6" t="s">
        <v>2710</v>
      </c>
      <c r="C2150" s="100" t="s">
        <v>5795</v>
      </c>
      <c r="D2150" s="21" t="s">
        <v>4555</v>
      </c>
      <c r="E2150" s="23" t="s">
        <v>96</v>
      </c>
      <c r="F2150" s="27" t="str">
        <f>IF(E2150="","",INDEX(DM_HANG_HOA!B:B,MATCH(E2150,DM_HANG_HOA!A:A,0)))</f>
        <v>LA 18KV - MCOV  15.3 - 10KA</v>
      </c>
      <c r="G2150" s="26" t="s">
        <v>5261</v>
      </c>
      <c r="H2150" s="27" t="str">
        <f>IF(G2150="","",INDEX(DM_DOI_TUONG!C:C,MATCH(G2150,DM_DOI_TUONG!B:B,0)))</f>
        <v>Công Ty TNHH Thiết Bị Điện Minh Toàn</v>
      </c>
      <c r="I2150" s="69" t="str">
        <f>IFERROR(INDEX(DM_NGHIEP_VU!D:D,MATCH(J2150&amp;K2150,DM_NGHIEP_VU!G:G,0)),"")</f>
        <v>Xuất kho - xuất bán ghi nhận doanh thu</v>
      </c>
      <c r="J2150" s="29" t="s">
        <v>4492</v>
      </c>
      <c r="K2150" s="29" t="s">
        <v>4977</v>
      </c>
      <c r="L2150" s="26">
        <v>30</v>
      </c>
      <c r="M2150" s="26" t="s">
        <v>4547</v>
      </c>
      <c r="N2150" s="26">
        <v>1008000</v>
      </c>
      <c r="O2150" s="7">
        <f t="shared" si="102"/>
        <v>30240000</v>
      </c>
      <c r="P2150" s="52">
        <v>0.08</v>
      </c>
      <c r="Q2150" s="7">
        <f t="shared" si="103"/>
        <v>2419200</v>
      </c>
      <c r="R2150" s="7">
        <f t="shared" si="104"/>
        <v>32659200</v>
      </c>
      <c r="S2150" s="23" t="s">
        <v>5944</v>
      </c>
      <c r="T2150" s="23"/>
      <c r="U2150" s="23"/>
      <c r="V2150" s="23"/>
      <c r="W2150" s="74"/>
    </row>
    <row r="2151" spans="1:23" x14ac:dyDescent="0.25">
      <c r="A2151" s="81">
        <v>45358</v>
      </c>
      <c r="B2151" s="6" t="s">
        <v>2710</v>
      </c>
      <c r="C2151" s="100" t="s">
        <v>5796</v>
      </c>
      <c r="D2151" s="21" t="s">
        <v>4555</v>
      </c>
      <c r="E2151" s="23" t="s">
        <v>123</v>
      </c>
      <c r="F2151" s="27" t="str">
        <f>IF(E2151="","",INDEX(DM_HANG_HOA!B:B,MATCH(E2151,DM_HANG_HOA!A:A,0)))</f>
        <v>DS 3P- 630A - 24KV-150 KV BIL Sứ OD, lắp phương đứng trên 1 trụ</v>
      </c>
      <c r="G2151" s="26" t="s">
        <v>5250</v>
      </c>
      <c r="H2151" s="27" t="str">
        <f>IF(G2151="","",INDEX(DM_DOI_TUONG!C:C,MATCH(G2151,DM_DOI_TUONG!B:B,0)))</f>
        <v>Công Ty TNHH  Sản Xuất Thương Mại Vân Phúc</v>
      </c>
      <c r="I2151" s="69" t="str">
        <f>IFERROR(INDEX(DM_NGHIEP_VU!D:D,MATCH(J2151&amp;K2151,DM_NGHIEP_VU!G:G,0)),"")</f>
        <v>Xuất kho - xuất bán ghi nhận doanh thu</v>
      </c>
      <c r="J2151" s="29" t="s">
        <v>4492</v>
      </c>
      <c r="K2151" s="29" t="s">
        <v>4977</v>
      </c>
      <c r="L2151" s="26">
        <v>1</v>
      </c>
      <c r="M2151" s="26" t="s">
        <v>4547</v>
      </c>
      <c r="N2151" s="26">
        <v>10867200</v>
      </c>
      <c r="O2151" s="7">
        <f t="shared" si="102"/>
        <v>10867200</v>
      </c>
      <c r="P2151" s="52">
        <v>0.08</v>
      </c>
      <c r="Q2151" s="7">
        <f t="shared" si="103"/>
        <v>869376</v>
      </c>
      <c r="R2151" s="7">
        <f t="shared" si="104"/>
        <v>11736576</v>
      </c>
      <c r="S2151" s="23" t="s">
        <v>5945</v>
      </c>
      <c r="T2151" s="23"/>
      <c r="U2151" s="23"/>
      <c r="V2151" s="23"/>
      <c r="W2151" s="74"/>
    </row>
    <row r="2152" spans="1:23" x14ac:dyDescent="0.25">
      <c r="A2152" s="81">
        <v>45358</v>
      </c>
      <c r="B2152" s="6" t="s">
        <v>2710</v>
      </c>
      <c r="C2152" s="100" t="s">
        <v>5796</v>
      </c>
      <c r="D2152" s="21" t="s">
        <v>4555</v>
      </c>
      <c r="E2152" s="23" t="s">
        <v>180</v>
      </c>
      <c r="F2152" s="27" t="str">
        <f>IF(E2152="","",INDEX(DM_HANG_HOA!B:B,MATCH(E2152,DM_HANG_HOA!A:A,0)))</f>
        <v>Bộ sào thao tác dao cắt có tải trong dầu 24 kV - 35 kV, dài 8 m</v>
      </c>
      <c r="G2152" s="26" t="s">
        <v>5250</v>
      </c>
      <c r="H2152" s="27" t="str">
        <f>IF(G2152="","",INDEX(DM_DOI_TUONG!C:C,MATCH(G2152,DM_DOI_TUONG!B:B,0)))</f>
        <v>Công Ty TNHH  Sản Xuất Thương Mại Vân Phúc</v>
      </c>
      <c r="I2152" s="69" t="str">
        <f>IFERROR(INDEX(DM_NGHIEP_VU!D:D,MATCH(J2152&amp;K2152,DM_NGHIEP_VU!G:G,0)),"")</f>
        <v>Xuất kho - xuất bán ghi nhận doanh thu</v>
      </c>
      <c r="J2152" s="29" t="s">
        <v>4492</v>
      </c>
      <c r="K2152" s="29" t="s">
        <v>4977</v>
      </c>
      <c r="L2152" s="26">
        <v>1</v>
      </c>
      <c r="M2152" s="26" t="s">
        <v>4547</v>
      </c>
      <c r="N2152" s="26">
        <v>1690500</v>
      </c>
      <c r="O2152" s="7">
        <f t="shared" si="102"/>
        <v>1690500</v>
      </c>
      <c r="P2152" s="52">
        <v>0.08</v>
      </c>
      <c r="Q2152" s="7">
        <f t="shared" si="103"/>
        <v>135240</v>
      </c>
      <c r="R2152" s="7">
        <f t="shared" si="104"/>
        <v>1825740</v>
      </c>
      <c r="S2152" s="23" t="s">
        <v>5945</v>
      </c>
      <c r="T2152" s="23"/>
      <c r="U2152" s="23"/>
      <c r="V2152" s="23"/>
      <c r="W2152" s="74"/>
    </row>
    <row r="2153" spans="1:23" x14ac:dyDescent="0.25">
      <c r="A2153" s="81">
        <v>45358</v>
      </c>
      <c r="B2153" s="6" t="s">
        <v>2710</v>
      </c>
      <c r="C2153" s="100" t="s">
        <v>5796</v>
      </c>
      <c r="D2153" s="21" t="s">
        <v>4555</v>
      </c>
      <c r="E2153" s="23" t="s">
        <v>190</v>
      </c>
      <c r="F2153" s="27" t="str">
        <f>IF(E2153="","",INDEX(DM_HANG_HOA!B:B,MATCH(E2153,DM_HANG_HOA!A:A,0)))</f>
        <v>Chuỗi treo 24Kv - 70KN, Polymer</v>
      </c>
      <c r="G2153" s="26" t="s">
        <v>5250</v>
      </c>
      <c r="H2153" s="27" t="str">
        <f>IF(G2153="","",INDEX(DM_DOI_TUONG!C:C,MATCH(G2153,DM_DOI_TUONG!B:B,0)))</f>
        <v>Công Ty TNHH  Sản Xuất Thương Mại Vân Phúc</v>
      </c>
      <c r="I2153" s="69" t="str">
        <f>IFERROR(INDEX(DM_NGHIEP_VU!D:D,MATCH(J2153&amp;K2153,DM_NGHIEP_VU!G:G,0)),"")</f>
        <v>Xuất kho - xuất bán ghi nhận doanh thu</v>
      </c>
      <c r="J2153" s="29" t="s">
        <v>4492</v>
      </c>
      <c r="K2153" s="29" t="s">
        <v>4977</v>
      </c>
      <c r="L2153" s="26">
        <v>9</v>
      </c>
      <c r="M2153" s="26" t="s">
        <v>4547</v>
      </c>
      <c r="N2153" s="26">
        <v>229100</v>
      </c>
      <c r="O2153" s="7">
        <f t="shared" si="102"/>
        <v>2061900</v>
      </c>
      <c r="P2153" s="52">
        <v>0.08</v>
      </c>
      <c r="Q2153" s="7">
        <f t="shared" si="103"/>
        <v>164952</v>
      </c>
      <c r="R2153" s="7">
        <f t="shared" si="104"/>
        <v>2226852</v>
      </c>
      <c r="S2153" s="23" t="s">
        <v>5945</v>
      </c>
      <c r="T2153" s="23"/>
      <c r="U2153" s="23"/>
      <c r="V2153" s="23"/>
      <c r="W2153" s="74"/>
    </row>
    <row r="2154" spans="1:23" x14ac:dyDescent="0.25">
      <c r="A2154" s="81">
        <v>45358</v>
      </c>
      <c r="B2154" s="6" t="s">
        <v>2710</v>
      </c>
      <c r="C2154" s="100" t="s">
        <v>5797</v>
      </c>
      <c r="D2154" s="21" t="s">
        <v>4555</v>
      </c>
      <c r="E2154" s="23" t="s">
        <v>2527</v>
      </c>
      <c r="F2154" s="27" t="str">
        <f>IF(E2154="","",INDEX(DM_HANG_HOA!B:B,MATCH(E2154,DM_HANG_HOA!A:A,0)))</f>
        <v>Giáp níu dây bọc ACD2260-TP, dài 1100mm,  20,1 ÷ 23,5mm (50mm2)</v>
      </c>
      <c r="G2154" s="26" t="s">
        <v>5245</v>
      </c>
      <c r="H2154" s="27" t="str">
        <f>IF(G2154="","",INDEX(DM_DOI_TUONG!C:C,MATCH(G2154,DM_DOI_TUONG!B:B,0)))</f>
        <v>Công Ty TNHH Sản Xuất Thương Mại  Điện Sài Gòn TTL</v>
      </c>
      <c r="I2154" s="69" t="str">
        <f>IFERROR(INDEX(DM_NGHIEP_VU!D:D,MATCH(J2154&amp;K2154,DM_NGHIEP_VU!G:G,0)),"")</f>
        <v>Xuất kho - xuất bán ghi nhận doanh thu</v>
      </c>
      <c r="J2154" s="29" t="s">
        <v>4492</v>
      </c>
      <c r="K2154" s="29" t="s">
        <v>4977</v>
      </c>
      <c r="L2154" s="26">
        <v>12</v>
      </c>
      <c r="M2154" s="26" t="s">
        <v>4547</v>
      </c>
      <c r="N2154" s="26">
        <v>235200</v>
      </c>
      <c r="O2154" s="7">
        <f t="shared" si="102"/>
        <v>2822400</v>
      </c>
      <c r="P2154" s="52">
        <v>0.1</v>
      </c>
      <c r="Q2154" s="7">
        <f t="shared" si="103"/>
        <v>282240</v>
      </c>
      <c r="R2154" s="7">
        <f t="shared" si="104"/>
        <v>3104640</v>
      </c>
      <c r="S2154" s="23" t="s">
        <v>5946</v>
      </c>
      <c r="T2154" s="23"/>
      <c r="U2154" s="23"/>
      <c r="V2154" s="23"/>
      <c r="W2154" s="74"/>
    </row>
    <row r="2155" spans="1:23" x14ac:dyDescent="0.25">
      <c r="A2155" s="81">
        <v>45358</v>
      </c>
      <c r="B2155" s="6" t="s">
        <v>2710</v>
      </c>
      <c r="C2155" s="100" t="s">
        <v>5798</v>
      </c>
      <c r="D2155" s="21" t="s">
        <v>4555</v>
      </c>
      <c r="E2155" s="23" t="s">
        <v>72</v>
      </c>
      <c r="F2155" s="27" t="str">
        <f>IF(E2155="","",INDEX(DM_HANG_HOA!B:B,MATCH(E2155,DM_HANG_HOA!A:A,0)))</f>
        <v>FCO 100A - 27KV - 150KV BIL - Polymer (không bass)</v>
      </c>
      <c r="G2155" s="26" t="s">
        <v>5245</v>
      </c>
      <c r="H2155" s="27" t="str">
        <f>IF(G2155="","",INDEX(DM_DOI_TUONG!C:C,MATCH(G2155,DM_DOI_TUONG!B:B,0)))</f>
        <v>Công Ty TNHH Sản Xuất Thương Mại  Điện Sài Gòn TTL</v>
      </c>
      <c r="I2155" s="69" t="str">
        <f>IFERROR(INDEX(DM_NGHIEP_VU!D:D,MATCH(J2155&amp;K2155,DM_NGHIEP_VU!G:G,0)),"")</f>
        <v>Xuất kho - xuất bán ghi nhận doanh thu</v>
      </c>
      <c r="J2155" s="29" t="s">
        <v>4492</v>
      </c>
      <c r="K2155" s="29" t="s">
        <v>4977</v>
      </c>
      <c r="L2155" s="26">
        <v>6</v>
      </c>
      <c r="M2155" s="26" t="s">
        <v>4547</v>
      </c>
      <c r="N2155" s="26">
        <v>1312700</v>
      </c>
      <c r="O2155" s="7">
        <f t="shared" si="102"/>
        <v>7876200</v>
      </c>
      <c r="P2155" s="52">
        <v>0.08</v>
      </c>
      <c r="Q2155" s="7">
        <f t="shared" si="103"/>
        <v>630096</v>
      </c>
      <c r="R2155" s="7">
        <f t="shared" si="104"/>
        <v>8506296</v>
      </c>
      <c r="S2155" s="23" t="s">
        <v>5947</v>
      </c>
      <c r="T2155" s="23"/>
      <c r="U2155" s="23"/>
      <c r="V2155" s="23"/>
      <c r="W2155" s="74"/>
    </row>
    <row r="2156" spans="1:23" x14ac:dyDescent="0.25">
      <c r="A2156" s="81">
        <v>45358</v>
      </c>
      <c r="B2156" s="6" t="s">
        <v>2710</v>
      </c>
      <c r="C2156" s="100" t="s">
        <v>5798</v>
      </c>
      <c r="D2156" s="21" t="s">
        <v>4555</v>
      </c>
      <c r="E2156" s="23" t="s">
        <v>78</v>
      </c>
      <c r="F2156" s="27" t="str">
        <f>IF(E2156="","",INDEX(DM_HANG_HOA!B:B,MATCH(E2156,DM_HANG_HOA!A:A,0)))</f>
        <v>Bass FCO</v>
      </c>
      <c r="G2156" s="26" t="s">
        <v>5245</v>
      </c>
      <c r="H2156" s="27" t="str">
        <f>IF(G2156="","",INDEX(DM_DOI_TUONG!C:C,MATCH(G2156,DM_DOI_TUONG!B:B,0)))</f>
        <v>Công Ty TNHH Sản Xuất Thương Mại  Điện Sài Gòn TTL</v>
      </c>
      <c r="I2156" s="69" t="str">
        <f>IFERROR(INDEX(DM_NGHIEP_VU!D:D,MATCH(J2156&amp;K2156,DM_NGHIEP_VU!G:G,0)),"")</f>
        <v>Xuất kho - xuất bán ghi nhận doanh thu</v>
      </c>
      <c r="J2156" s="29" t="s">
        <v>4492</v>
      </c>
      <c r="K2156" s="29" t="s">
        <v>4977</v>
      </c>
      <c r="L2156" s="26">
        <v>6</v>
      </c>
      <c r="M2156" s="26" t="s">
        <v>4547</v>
      </c>
      <c r="N2156" s="26">
        <v>72200</v>
      </c>
      <c r="O2156" s="7">
        <f t="shared" si="102"/>
        <v>433200</v>
      </c>
      <c r="P2156" s="52">
        <v>0.08</v>
      </c>
      <c r="Q2156" s="7">
        <f t="shared" si="103"/>
        <v>34656</v>
      </c>
      <c r="R2156" s="7">
        <f t="shared" si="104"/>
        <v>467856</v>
      </c>
      <c r="S2156" s="23" t="s">
        <v>5947</v>
      </c>
      <c r="T2156" s="23"/>
      <c r="U2156" s="23"/>
      <c r="V2156" s="23"/>
      <c r="W2156" s="74"/>
    </row>
    <row r="2157" spans="1:23" x14ac:dyDescent="0.25">
      <c r="A2157" s="81">
        <v>45358</v>
      </c>
      <c r="B2157" s="6" t="s">
        <v>2710</v>
      </c>
      <c r="C2157" s="100" t="s">
        <v>5798</v>
      </c>
      <c r="D2157" s="21" t="s">
        <v>4555</v>
      </c>
      <c r="E2157" s="23" t="s">
        <v>12</v>
      </c>
      <c r="F2157" s="27" t="str">
        <f>IF(E2157="","",INDEX(DM_HANG_HOA!B:B,MATCH(E2157,DM_HANG_HOA!A:A,0)))</f>
        <v>Fuselink 25K - Tuấn Ân</v>
      </c>
      <c r="G2157" s="26" t="s">
        <v>5245</v>
      </c>
      <c r="H2157" s="27" t="str">
        <f>IF(G2157="","",INDEX(DM_DOI_TUONG!C:C,MATCH(G2157,DM_DOI_TUONG!B:B,0)))</f>
        <v>Công Ty TNHH Sản Xuất Thương Mại  Điện Sài Gòn TTL</v>
      </c>
      <c r="I2157" s="69" t="str">
        <f>IFERROR(INDEX(DM_NGHIEP_VU!D:D,MATCH(J2157&amp;K2157,DM_NGHIEP_VU!G:G,0)),"")</f>
        <v>Xuất kho - xuất bán ghi nhận doanh thu</v>
      </c>
      <c r="J2157" s="29" t="s">
        <v>4492</v>
      </c>
      <c r="K2157" s="29" t="s">
        <v>4977</v>
      </c>
      <c r="L2157" s="26">
        <v>3</v>
      </c>
      <c r="M2157" s="26" t="s">
        <v>4547</v>
      </c>
      <c r="N2157" s="26">
        <v>39700</v>
      </c>
      <c r="O2157" s="7">
        <f t="shared" si="102"/>
        <v>119100</v>
      </c>
      <c r="P2157" s="52">
        <v>0.08</v>
      </c>
      <c r="Q2157" s="7">
        <f t="shared" si="103"/>
        <v>9528</v>
      </c>
      <c r="R2157" s="7">
        <f t="shared" si="104"/>
        <v>128628</v>
      </c>
      <c r="S2157" s="23" t="s">
        <v>5947</v>
      </c>
      <c r="T2157" s="23"/>
      <c r="U2157" s="23"/>
      <c r="V2157" s="23"/>
      <c r="W2157" s="74"/>
    </row>
    <row r="2158" spans="1:23" x14ac:dyDescent="0.25">
      <c r="A2158" s="81">
        <v>45358</v>
      </c>
      <c r="B2158" s="6" t="s">
        <v>2710</v>
      </c>
      <c r="C2158" s="100" t="s">
        <v>5798</v>
      </c>
      <c r="D2158" s="21" t="s">
        <v>4555</v>
      </c>
      <c r="E2158" s="23" t="s">
        <v>10</v>
      </c>
      <c r="F2158" s="27" t="str">
        <f>IF(E2158="","",INDEX(DM_HANG_HOA!B:B,MATCH(E2158,DM_HANG_HOA!A:A,0)))</f>
        <v>Fuselink 15K - Tuấn Ân</v>
      </c>
      <c r="G2158" s="26" t="s">
        <v>5245</v>
      </c>
      <c r="H2158" s="27" t="str">
        <f>IF(G2158="","",INDEX(DM_DOI_TUONG!C:C,MATCH(G2158,DM_DOI_TUONG!B:B,0)))</f>
        <v>Công Ty TNHH Sản Xuất Thương Mại  Điện Sài Gòn TTL</v>
      </c>
      <c r="I2158" s="69" t="str">
        <f>IFERROR(INDEX(DM_NGHIEP_VU!D:D,MATCH(J2158&amp;K2158,DM_NGHIEP_VU!G:G,0)),"")</f>
        <v>Xuất kho - xuất bán ghi nhận doanh thu</v>
      </c>
      <c r="J2158" s="29" t="s">
        <v>4492</v>
      </c>
      <c r="K2158" s="29" t="s">
        <v>4977</v>
      </c>
      <c r="L2158" s="26">
        <v>3</v>
      </c>
      <c r="M2158" s="26" t="s">
        <v>4547</v>
      </c>
      <c r="N2158" s="26">
        <v>33300</v>
      </c>
      <c r="O2158" s="7">
        <f t="shared" si="102"/>
        <v>99900</v>
      </c>
      <c r="P2158" s="52">
        <v>0.08</v>
      </c>
      <c r="Q2158" s="7">
        <f t="shared" si="103"/>
        <v>7992</v>
      </c>
      <c r="R2158" s="7">
        <f t="shared" si="104"/>
        <v>107892</v>
      </c>
      <c r="S2158" s="23" t="s">
        <v>5947</v>
      </c>
      <c r="T2158" s="23"/>
      <c r="U2158" s="23"/>
      <c r="V2158" s="23"/>
      <c r="W2158" s="74"/>
    </row>
    <row r="2159" spans="1:23" x14ac:dyDescent="0.25">
      <c r="A2159" s="81">
        <v>45358</v>
      </c>
      <c r="B2159" s="6" t="s">
        <v>2710</v>
      </c>
      <c r="C2159" s="100" t="s">
        <v>5798</v>
      </c>
      <c r="D2159" s="21" t="s">
        <v>4555</v>
      </c>
      <c r="E2159" s="23" t="s">
        <v>16</v>
      </c>
      <c r="F2159" s="27" t="str">
        <f>IF(E2159="","",INDEX(DM_HANG_HOA!B:B,MATCH(E2159,DM_HANG_HOA!A:A,0)))</f>
        <v>Fuselink 50K - Tuấn Ân</v>
      </c>
      <c r="G2159" s="26" t="s">
        <v>5245</v>
      </c>
      <c r="H2159" s="27" t="str">
        <f>IF(G2159="","",INDEX(DM_DOI_TUONG!C:C,MATCH(G2159,DM_DOI_TUONG!B:B,0)))</f>
        <v>Công Ty TNHH Sản Xuất Thương Mại  Điện Sài Gòn TTL</v>
      </c>
      <c r="I2159" s="69" t="str">
        <f>IFERROR(INDEX(DM_NGHIEP_VU!D:D,MATCH(J2159&amp;K2159,DM_NGHIEP_VU!G:G,0)),"")</f>
        <v>Xuất kho - xuất bán ghi nhận doanh thu</v>
      </c>
      <c r="J2159" s="29" t="s">
        <v>4492</v>
      </c>
      <c r="K2159" s="29" t="s">
        <v>4977</v>
      </c>
      <c r="L2159" s="26">
        <v>3</v>
      </c>
      <c r="M2159" s="26" t="s">
        <v>4547</v>
      </c>
      <c r="N2159" s="26">
        <v>63200</v>
      </c>
      <c r="O2159" s="7">
        <f t="shared" si="102"/>
        <v>189600</v>
      </c>
      <c r="P2159" s="52">
        <v>0.08</v>
      </c>
      <c r="Q2159" s="7">
        <f t="shared" si="103"/>
        <v>15168</v>
      </c>
      <c r="R2159" s="7">
        <f t="shared" si="104"/>
        <v>204768</v>
      </c>
      <c r="S2159" s="23" t="s">
        <v>5947</v>
      </c>
      <c r="T2159" s="23"/>
      <c r="U2159" s="23"/>
      <c r="V2159" s="23"/>
      <c r="W2159" s="74"/>
    </row>
    <row r="2160" spans="1:23" x14ac:dyDescent="0.25">
      <c r="A2160" s="81">
        <v>45358</v>
      </c>
      <c r="B2160" s="6" t="s">
        <v>2710</v>
      </c>
      <c r="C2160" s="100" t="s">
        <v>5798</v>
      </c>
      <c r="D2160" s="21" t="s">
        <v>4555</v>
      </c>
      <c r="E2160" s="23" t="s">
        <v>2597</v>
      </c>
      <c r="F2160" s="27" t="str">
        <f>IF(E2160="","",INDEX(DM_HANG_HOA!B:B,MATCH(E2160,DM_HANG_HOA!A:A,0)))</f>
        <v>Giáp buộc đầu sứ đơn composite PTT 1204SC-F, đường kính cáp 27.9 - 30.9mm (120-150mm2) , bán dẫn</v>
      </c>
      <c r="G2160" s="26" t="s">
        <v>5245</v>
      </c>
      <c r="H2160" s="27" t="str">
        <f>IF(G2160="","",INDEX(DM_DOI_TUONG!C:C,MATCH(G2160,DM_DOI_TUONG!B:B,0)))</f>
        <v>Công Ty TNHH Sản Xuất Thương Mại  Điện Sài Gòn TTL</v>
      </c>
      <c r="I2160" s="69" t="str">
        <f>IFERROR(INDEX(DM_NGHIEP_VU!D:D,MATCH(J2160&amp;K2160,DM_NGHIEP_VU!G:G,0)),"")</f>
        <v>Xuất kho - xuất bán ghi nhận doanh thu</v>
      </c>
      <c r="J2160" s="29" t="s">
        <v>4492</v>
      </c>
      <c r="K2160" s="29" t="s">
        <v>4977</v>
      </c>
      <c r="L2160" s="26">
        <v>10</v>
      </c>
      <c r="M2160" s="26" t="s">
        <v>4547</v>
      </c>
      <c r="N2160" s="26">
        <v>107800</v>
      </c>
      <c r="O2160" s="7">
        <f t="shared" si="102"/>
        <v>1078000</v>
      </c>
      <c r="P2160" s="52">
        <v>0.08</v>
      </c>
      <c r="Q2160" s="7">
        <f t="shared" si="103"/>
        <v>86240</v>
      </c>
      <c r="R2160" s="7">
        <f t="shared" si="104"/>
        <v>1164240</v>
      </c>
      <c r="S2160" s="23" t="s">
        <v>5947</v>
      </c>
      <c r="T2160" s="23"/>
      <c r="U2160" s="23"/>
      <c r="V2160" s="23"/>
      <c r="W2160" s="74"/>
    </row>
    <row r="2161" spans="1:23" x14ac:dyDescent="0.25">
      <c r="A2161" s="81">
        <v>45358</v>
      </c>
      <c r="B2161" s="6" t="s">
        <v>2710</v>
      </c>
      <c r="C2161" s="100" t="s">
        <v>5799</v>
      </c>
      <c r="D2161" s="21" t="s">
        <v>4555</v>
      </c>
      <c r="E2161" s="23" t="s">
        <v>96</v>
      </c>
      <c r="F2161" s="27" t="str">
        <f>IF(E2161="","",INDEX(DM_HANG_HOA!B:B,MATCH(E2161,DM_HANG_HOA!A:A,0)))</f>
        <v>LA 18KV - MCOV  15.3 - 10KA</v>
      </c>
      <c r="G2161" s="26" t="s">
        <v>5286</v>
      </c>
      <c r="H2161" s="27" t="str">
        <f>IF(G2161="","",INDEX(DM_DOI_TUONG!C:C,MATCH(G2161,DM_DOI_TUONG!B:B,0)))</f>
        <v>Công Ty TNHH Sản Xuất Thiết Bị Sơn Hà</v>
      </c>
      <c r="I2161" s="69" t="str">
        <f>IFERROR(INDEX(DM_NGHIEP_VU!D:D,MATCH(J2161&amp;K2161,DM_NGHIEP_VU!G:G,0)),"")</f>
        <v>Xuất kho - xuất bán ghi nhận doanh thu</v>
      </c>
      <c r="J2161" s="29" t="s">
        <v>4492</v>
      </c>
      <c r="K2161" s="29" t="s">
        <v>4977</v>
      </c>
      <c r="L2161" s="26">
        <v>6</v>
      </c>
      <c r="M2161" s="26" t="s">
        <v>4547</v>
      </c>
      <c r="N2161" s="26">
        <v>1073300</v>
      </c>
      <c r="O2161" s="7">
        <f t="shared" si="102"/>
        <v>6439800</v>
      </c>
      <c r="P2161" s="52">
        <v>0.08</v>
      </c>
      <c r="Q2161" s="7">
        <f t="shared" si="103"/>
        <v>515184</v>
      </c>
      <c r="R2161" s="7">
        <f t="shared" si="104"/>
        <v>6954984</v>
      </c>
      <c r="S2161" s="23" t="s">
        <v>5948</v>
      </c>
      <c r="T2161" s="23"/>
      <c r="U2161" s="23"/>
      <c r="V2161" s="23"/>
      <c r="W2161" s="74"/>
    </row>
    <row r="2162" spans="1:23" x14ac:dyDescent="0.25">
      <c r="A2162" s="81">
        <v>45358</v>
      </c>
      <c r="B2162" s="6" t="s">
        <v>2710</v>
      </c>
      <c r="C2162" s="100" t="s">
        <v>5800</v>
      </c>
      <c r="D2162" s="21" t="s">
        <v>4555</v>
      </c>
      <c r="E2162" s="23" t="s">
        <v>388</v>
      </c>
      <c r="F2162" s="27" t="str">
        <f>IF(E2162="","",INDEX(DM_HANG_HOA!B:B,MATCH(E2162,DM_HANG_HOA!A:A,0)))</f>
        <v>Mỡ Compound đồng nhôm, 50g</v>
      </c>
      <c r="G2162" s="26" t="s">
        <v>5257</v>
      </c>
      <c r="H2162" s="27" t="str">
        <f>IF(G2162="","",INDEX(DM_DOI_TUONG!C:C,MATCH(G2162,DM_DOI_TUONG!B:B,0)))</f>
        <v>Công Ty TNHH Thương Mại Xây Dựng Điện Phan An</v>
      </c>
      <c r="I2162" s="69" t="str">
        <f>IFERROR(INDEX(DM_NGHIEP_VU!D:D,MATCH(J2162&amp;K2162,DM_NGHIEP_VU!G:G,0)),"")</f>
        <v>Xuất kho - xuất bán ghi nhận doanh thu</v>
      </c>
      <c r="J2162" s="29" t="s">
        <v>4492</v>
      </c>
      <c r="K2162" s="29" t="s">
        <v>4977</v>
      </c>
      <c r="L2162" s="26">
        <v>10</v>
      </c>
      <c r="M2162" s="26" t="s">
        <v>4547</v>
      </c>
      <c r="N2162" s="26">
        <v>50800</v>
      </c>
      <c r="O2162" s="7">
        <f t="shared" si="102"/>
        <v>508000</v>
      </c>
      <c r="P2162" s="52">
        <v>0.1</v>
      </c>
      <c r="Q2162" s="7">
        <f t="shared" si="103"/>
        <v>50800</v>
      </c>
      <c r="R2162" s="7">
        <f t="shared" si="104"/>
        <v>558800</v>
      </c>
      <c r="S2162" s="23" t="s">
        <v>5949</v>
      </c>
      <c r="T2162" s="23"/>
      <c r="U2162" s="23"/>
      <c r="V2162" s="23"/>
      <c r="W2162" s="74"/>
    </row>
    <row r="2163" spans="1:23" x14ac:dyDescent="0.25">
      <c r="A2163" s="81">
        <v>45358</v>
      </c>
      <c r="B2163" s="6" t="s">
        <v>2710</v>
      </c>
      <c r="C2163" s="100" t="s">
        <v>5801</v>
      </c>
      <c r="D2163" s="21" t="s">
        <v>4555</v>
      </c>
      <c r="E2163" s="23" t="s">
        <v>2516</v>
      </c>
      <c r="F2163" s="27" t="str">
        <f>IF(E2163="","",INDEX(DM_HANG_HOA!B:B,MATCH(E2163,DM_HANG_HOA!A:A,0)))</f>
        <v>Giáp níu dây trần ADG0940, dài 700mm, 9,40 ÷ 9,80mm (50mm2)</v>
      </c>
      <c r="G2163" s="26" t="s">
        <v>5249</v>
      </c>
      <c r="H2163" s="27" t="str">
        <f>IF(G2163="","",INDEX(DM_DOI_TUONG!C:C,MATCH(G2163,DM_DOI_TUONG!B:B,0)))</f>
        <v>Công Ty CP Điện Và Chiếu Sáng Phước Mỹ</v>
      </c>
      <c r="I2163" s="69" t="str">
        <f>IFERROR(INDEX(DM_NGHIEP_VU!D:D,MATCH(J2163&amp;K2163,DM_NGHIEP_VU!G:G,0)),"")</f>
        <v>Xuất kho - xuất bán ghi nhận doanh thu</v>
      </c>
      <c r="J2163" s="29" t="s">
        <v>4492</v>
      </c>
      <c r="K2163" s="29" t="s">
        <v>4977</v>
      </c>
      <c r="L2163" s="26">
        <v>6</v>
      </c>
      <c r="M2163" s="26" t="s">
        <v>4547</v>
      </c>
      <c r="N2163" s="26">
        <v>62600</v>
      </c>
      <c r="O2163" s="7">
        <f t="shared" si="102"/>
        <v>375600</v>
      </c>
      <c r="P2163" s="52">
        <v>0.1</v>
      </c>
      <c r="Q2163" s="7">
        <f t="shared" si="103"/>
        <v>37560</v>
      </c>
      <c r="R2163" s="7">
        <f t="shared" si="104"/>
        <v>413160</v>
      </c>
      <c r="S2163" s="23" t="s">
        <v>5950</v>
      </c>
      <c r="T2163" s="23"/>
      <c r="U2163" s="23"/>
      <c r="V2163" s="23"/>
      <c r="W2163" s="74"/>
    </row>
    <row r="2164" spans="1:23" x14ac:dyDescent="0.25">
      <c r="A2164" s="81">
        <v>45359</v>
      </c>
      <c r="B2164" s="6" t="s">
        <v>2710</v>
      </c>
      <c r="C2164" s="100" t="s">
        <v>5802</v>
      </c>
      <c r="D2164" s="21" t="s">
        <v>4555</v>
      </c>
      <c r="E2164" s="23" t="s">
        <v>916</v>
      </c>
      <c r="F2164" s="27" t="str">
        <f>IF(E2164="","",INDEX(DM_HANG_HOA!B:B,MATCH(E2164,DM_HANG_HOA!A:A,0)))</f>
        <v>Dây đai inox 20 x 0.7mm, 25 mét</v>
      </c>
      <c r="G2164" s="26" t="s">
        <v>5245</v>
      </c>
      <c r="H2164" s="27" t="str">
        <f>IF(G2164="","",INDEX(DM_DOI_TUONG!C:C,MATCH(G2164,DM_DOI_TUONG!B:B,0)))</f>
        <v>Công Ty TNHH Sản Xuất Thương Mại  Điện Sài Gòn TTL</v>
      </c>
      <c r="I2164" s="69" t="str">
        <f>IFERROR(INDEX(DM_NGHIEP_VU!D:D,MATCH(J2164&amp;K2164,DM_NGHIEP_VU!G:G,0)),"")</f>
        <v>Xuất kho - xuất bán ghi nhận doanh thu</v>
      </c>
      <c r="J2164" s="29" t="s">
        <v>4492</v>
      </c>
      <c r="K2164" s="29" t="s">
        <v>4977</v>
      </c>
      <c r="L2164" s="26">
        <v>2</v>
      </c>
      <c r="M2164" s="26" t="s">
        <v>4547</v>
      </c>
      <c r="N2164" s="26">
        <v>262200</v>
      </c>
      <c r="O2164" s="7">
        <f t="shared" si="102"/>
        <v>524400</v>
      </c>
      <c r="P2164" s="52">
        <v>0.1</v>
      </c>
      <c r="Q2164" s="7">
        <f t="shared" si="103"/>
        <v>52440</v>
      </c>
      <c r="R2164" s="7">
        <f t="shared" si="104"/>
        <v>576840</v>
      </c>
      <c r="S2164" s="23" t="s">
        <v>5951</v>
      </c>
      <c r="T2164" s="23"/>
      <c r="U2164" s="23"/>
      <c r="V2164" s="23"/>
      <c r="W2164" s="74"/>
    </row>
    <row r="2165" spans="1:23" x14ac:dyDescent="0.25">
      <c r="A2165" s="81">
        <v>45359</v>
      </c>
      <c r="B2165" s="6" t="s">
        <v>2710</v>
      </c>
      <c r="C2165" s="100" t="s">
        <v>5802</v>
      </c>
      <c r="D2165" s="21" t="s">
        <v>4555</v>
      </c>
      <c r="E2165" s="23" t="s">
        <v>1169</v>
      </c>
      <c r="F2165" s="27" t="str">
        <f>IF(E2165="","",INDEX(DM_HANG_HOA!B:B,MATCH(E2165,DM_HANG_HOA!A:A,0)))</f>
        <v>Cosse ép Cu-Al  240mm2-2N-TA dài 160mm chiều dài ép dây 58mm</v>
      </c>
      <c r="G2165" s="26" t="s">
        <v>5245</v>
      </c>
      <c r="H2165" s="27" t="str">
        <f>IF(G2165="","",INDEX(DM_DOI_TUONG!C:C,MATCH(G2165,DM_DOI_TUONG!B:B,0)))</f>
        <v>Công Ty TNHH Sản Xuất Thương Mại  Điện Sài Gòn TTL</v>
      </c>
      <c r="I2165" s="69" t="str">
        <f>IFERROR(INDEX(DM_NGHIEP_VU!D:D,MATCH(J2165&amp;K2165,DM_NGHIEP_VU!G:G,0)),"")</f>
        <v>Xuất kho - xuất bán ghi nhận doanh thu</v>
      </c>
      <c r="J2165" s="29" t="s">
        <v>4492</v>
      </c>
      <c r="K2165" s="29" t="s">
        <v>4977</v>
      </c>
      <c r="L2165" s="26">
        <v>6</v>
      </c>
      <c r="M2165" s="26" t="s">
        <v>4547</v>
      </c>
      <c r="N2165" s="26">
        <v>189300</v>
      </c>
      <c r="O2165" s="7">
        <f t="shared" si="102"/>
        <v>1135800</v>
      </c>
      <c r="P2165" s="52">
        <v>0.1</v>
      </c>
      <c r="Q2165" s="7">
        <f t="shared" si="103"/>
        <v>113580</v>
      </c>
      <c r="R2165" s="7">
        <f t="shared" si="104"/>
        <v>1249380</v>
      </c>
      <c r="S2165" s="23" t="s">
        <v>5951</v>
      </c>
      <c r="T2165" s="23"/>
      <c r="U2165" s="23"/>
      <c r="V2165" s="23"/>
      <c r="W2165" s="74"/>
    </row>
    <row r="2166" spans="1:23" x14ac:dyDescent="0.25">
      <c r="A2166" s="81">
        <v>45359</v>
      </c>
      <c r="B2166" s="6" t="s">
        <v>2710</v>
      </c>
      <c r="C2166" s="100" t="s">
        <v>5802</v>
      </c>
      <c r="D2166" s="21" t="s">
        <v>4555</v>
      </c>
      <c r="E2166" s="23" t="s">
        <v>3311</v>
      </c>
      <c r="F2166" s="27" t="str">
        <f>IF(E2166="","",INDEX(DM_HANG_HOA!B:B,MATCH(E2166,DM_HANG_HOA!A:A,0)))</f>
        <v>Giáp níu dây bọc ACD3080-TP, dài 1350mm, 30,8 ÷ 33,7mm (185mm2)</v>
      </c>
      <c r="G2166" s="26" t="s">
        <v>5245</v>
      </c>
      <c r="H2166" s="27" t="str">
        <f>IF(G2166="","",INDEX(DM_DOI_TUONG!C:C,MATCH(G2166,DM_DOI_TUONG!B:B,0)))</f>
        <v>Công Ty TNHH Sản Xuất Thương Mại  Điện Sài Gòn TTL</v>
      </c>
      <c r="I2166" s="69" t="str">
        <f>IFERROR(INDEX(DM_NGHIEP_VU!D:D,MATCH(J2166&amp;K2166,DM_NGHIEP_VU!G:G,0)),"")</f>
        <v>Xuất kho - xuất bán ghi nhận doanh thu</v>
      </c>
      <c r="J2166" s="29" t="s">
        <v>4492</v>
      </c>
      <c r="K2166" s="29" t="s">
        <v>4977</v>
      </c>
      <c r="L2166" s="26">
        <v>12</v>
      </c>
      <c r="M2166" s="26" t="s">
        <v>4547</v>
      </c>
      <c r="N2166" s="26">
        <v>375000</v>
      </c>
      <c r="O2166" s="7">
        <f t="shared" si="102"/>
        <v>4500000</v>
      </c>
      <c r="P2166" s="52">
        <v>0.1</v>
      </c>
      <c r="Q2166" s="7">
        <f t="shared" si="103"/>
        <v>450000</v>
      </c>
      <c r="R2166" s="7">
        <f t="shared" si="104"/>
        <v>4950000</v>
      </c>
      <c r="S2166" s="23" t="s">
        <v>5951</v>
      </c>
      <c r="T2166" s="23"/>
      <c r="U2166" s="23"/>
      <c r="V2166" s="23"/>
      <c r="W2166" s="74"/>
    </row>
    <row r="2167" spans="1:23" x14ac:dyDescent="0.25">
      <c r="A2167" s="81">
        <v>45359</v>
      </c>
      <c r="B2167" s="6" t="s">
        <v>2710</v>
      </c>
      <c r="C2167" s="100" t="s">
        <v>5802</v>
      </c>
      <c r="D2167" s="21" t="s">
        <v>4555</v>
      </c>
      <c r="E2167" s="23" t="s">
        <v>535</v>
      </c>
      <c r="F2167" s="27" t="str">
        <f>IF(E2167="","",INDEX(DM_HANG_HOA!B:B,MATCH(E2167,DM_HANG_HOA!A:A,0)))</f>
        <v>Kẹp ngừng ABC 4 x (50-95)mm2</v>
      </c>
      <c r="G2167" s="26" t="s">
        <v>5245</v>
      </c>
      <c r="H2167" s="27" t="str">
        <f>IF(G2167="","",INDEX(DM_DOI_TUONG!C:C,MATCH(G2167,DM_DOI_TUONG!B:B,0)))</f>
        <v>Công Ty TNHH Sản Xuất Thương Mại  Điện Sài Gòn TTL</v>
      </c>
      <c r="I2167" s="69" t="str">
        <f>IFERROR(INDEX(DM_NGHIEP_VU!D:D,MATCH(J2167&amp;K2167,DM_NGHIEP_VU!G:G,0)),"")</f>
        <v>Xuất kho - xuất bán ghi nhận doanh thu</v>
      </c>
      <c r="J2167" s="29" t="s">
        <v>4492</v>
      </c>
      <c r="K2167" s="29" t="s">
        <v>4977</v>
      </c>
      <c r="L2167" s="26">
        <v>13</v>
      </c>
      <c r="M2167" s="26" t="s">
        <v>4547</v>
      </c>
      <c r="N2167" s="26">
        <v>47600</v>
      </c>
      <c r="O2167" s="7">
        <f t="shared" si="102"/>
        <v>618800</v>
      </c>
      <c r="P2167" s="52">
        <v>0.1</v>
      </c>
      <c r="Q2167" s="7">
        <f t="shared" si="103"/>
        <v>61880</v>
      </c>
      <c r="R2167" s="7">
        <f t="shared" si="104"/>
        <v>680680</v>
      </c>
      <c r="S2167" s="23" t="s">
        <v>5951</v>
      </c>
      <c r="T2167" s="23"/>
      <c r="U2167" s="23"/>
      <c r="V2167" s="23"/>
      <c r="W2167" s="74"/>
    </row>
    <row r="2168" spans="1:23" x14ac:dyDescent="0.25">
      <c r="A2168" s="81">
        <v>45359</v>
      </c>
      <c r="B2168" s="6" t="s">
        <v>2710</v>
      </c>
      <c r="C2168" s="100" t="s">
        <v>5802</v>
      </c>
      <c r="D2168" s="21" t="s">
        <v>4555</v>
      </c>
      <c r="E2168" s="23" t="s">
        <v>524</v>
      </c>
      <c r="F2168" s="27" t="str">
        <f>IF(E2168="","",INDEX(DM_HANG_HOA!B:B,MATCH(E2168,DM_HANG_HOA!A:A,0)))</f>
        <v>Móc treo cáp ABC 4 X 95mm2</v>
      </c>
      <c r="G2168" s="26" t="s">
        <v>5245</v>
      </c>
      <c r="H2168" s="27" t="str">
        <f>IF(G2168="","",INDEX(DM_DOI_TUONG!C:C,MATCH(G2168,DM_DOI_TUONG!B:B,0)))</f>
        <v>Công Ty TNHH Sản Xuất Thương Mại  Điện Sài Gòn TTL</v>
      </c>
      <c r="I2168" s="69" t="str">
        <f>IFERROR(INDEX(DM_NGHIEP_VU!D:D,MATCH(J2168&amp;K2168,DM_NGHIEP_VU!G:G,0)),"")</f>
        <v>Xuất kho - xuất bán ghi nhận doanh thu</v>
      </c>
      <c r="J2168" s="29" t="s">
        <v>4492</v>
      </c>
      <c r="K2168" s="29" t="s">
        <v>4977</v>
      </c>
      <c r="L2168" s="26">
        <v>30</v>
      </c>
      <c r="M2168" s="26" t="s">
        <v>4547</v>
      </c>
      <c r="N2168" s="26">
        <v>18200</v>
      </c>
      <c r="O2168" s="7">
        <f t="shared" si="102"/>
        <v>546000</v>
      </c>
      <c r="P2168" s="52">
        <v>0.1</v>
      </c>
      <c r="Q2168" s="7">
        <f t="shared" si="103"/>
        <v>54600</v>
      </c>
      <c r="R2168" s="7">
        <f t="shared" si="104"/>
        <v>600600</v>
      </c>
      <c r="S2168" s="23" t="s">
        <v>5951</v>
      </c>
      <c r="T2168" s="23"/>
      <c r="U2168" s="23"/>
      <c r="V2168" s="23"/>
      <c r="W2168" s="74"/>
    </row>
    <row r="2169" spans="1:23" x14ac:dyDescent="0.25">
      <c r="A2169" s="81">
        <v>45359</v>
      </c>
      <c r="B2169" s="6" t="s">
        <v>2710</v>
      </c>
      <c r="C2169" s="100" t="s">
        <v>5803</v>
      </c>
      <c r="D2169" s="21" t="s">
        <v>4555</v>
      </c>
      <c r="E2169" s="23" t="s">
        <v>7</v>
      </c>
      <c r="F2169" s="27" t="str">
        <f>IF(E2169="","",INDEX(DM_HANG_HOA!B:B,MATCH(E2169,DM_HANG_HOA!A:A,0)))</f>
        <v>Fuselink 8K - Tuấn Ân</v>
      </c>
      <c r="G2169" s="26" t="s">
        <v>5245</v>
      </c>
      <c r="H2169" s="27" t="str">
        <f>IF(G2169="","",INDEX(DM_DOI_TUONG!C:C,MATCH(G2169,DM_DOI_TUONG!B:B,0)))</f>
        <v>Công Ty TNHH Sản Xuất Thương Mại  Điện Sài Gòn TTL</v>
      </c>
      <c r="I2169" s="69" t="str">
        <f>IFERROR(INDEX(DM_NGHIEP_VU!D:D,MATCH(J2169&amp;K2169,DM_NGHIEP_VU!G:G,0)),"")</f>
        <v>Xuất kho - xuất bán ghi nhận doanh thu</v>
      </c>
      <c r="J2169" s="29" t="s">
        <v>4492</v>
      </c>
      <c r="K2169" s="29" t="s">
        <v>4977</v>
      </c>
      <c r="L2169" s="26">
        <v>100</v>
      </c>
      <c r="M2169" s="26" t="s">
        <v>4547</v>
      </c>
      <c r="N2169" s="26">
        <v>30100</v>
      </c>
      <c r="O2169" s="7">
        <f t="shared" si="102"/>
        <v>3010000</v>
      </c>
      <c r="P2169" s="52">
        <v>0.08</v>
      </c>
      <c r="Q2169" s="7">
        <f t="shared" si="103"/>
        <v>240800</v>
      </c>
      <c r="R2169" s="7">
        <f t="shared" si="104"/>
        <v>3250800</v>
      </c>
      <c r="S2169" s="23" t="s">
        <v>5952</v>
      </c>
      <c r="T2169" s="23"/>
      <c r="U2169" s="23"/>
      <c r="V2169" s="23"/>
      <c r="W2169" s="74"/>
    </row>
    <row r="2170" spans="1:23" x14ac:dyDescent="0.25">
      <c r="A2170" s="81">
        <v>45359</v>
      </c>
      <c r="B2170" s="6" t="s">
        <v>2710</v>
      </c>
      <c r="C2170" s="100" t="s">
        <v>5803</v>
      </c>
      <c r="D2170" s="21" t="s">
        <v>4555</v>
      </c>
      <c r="E2170" s="23" t="s">
        <v>106</v>
      </c>
      <c r="F2170" s="27" t="str">
        <f>IF(E2170="","",INDEX(DM_HANG_HOA!B:B,MATCH(E2170,DM_HANG_HOA!A:A,0)))</f>
        <v>LTD 800A - 38KV - 120KN (không cosse)</v>
      </c>
      <c r="G2170" s="26" t="s">
        <v>5245</v>
      </c>
      <c r="H2170" s="27" t="str">
        <f>IF(G2170="","",INDEX(DM_DOI_TUONG!C:C,MATCH(G2170,DM_DOI_TUONG!B:B,0)))</f>
        <v>Công Ty TNHH Sản Xuất Thương Mại  Điện Sài Gòn TTL</v>
      </c>
      <c r="I2170" s="69" t="str">
        <f>IFERROR(INDEX(DM_NGHIEP_VU!D:D,MATCH(J2170&amp;K2170,DM_NGHIEP_VU!G:G,0)),"")</f>
        <v>Xuất kho - xuất bán ghi nhận doanh thu</v>
      </c>
      <c r="J2170" s="29" t="s">
        <v>4492</v>
      </c>
      <c r="K2170" s="29" t="s">
        <v>4977</v>
      </c>
      <c r="L2170" s="26">
        <v>3</v>
      </c>
      <c r="M2170" s="26" t="s">
        <v>4547</v>
      </c>
      <c r="N2170" s="26">
        <v>2258200</v>
      </c>
      <c r="O2170" s="7">
        <f t="shared" si="102"/>
        <v>6774600</v>
      </c>
      <c r="P2170" s="52">
        <v>0.08</v>
      </c>
      <c r="Q2170" s="7">
        <f t="shared" si="103"/>
        <v>541968</v>
      </c>
      <c r="R2170" s="7">
        <f t="shared" si="104"/>
        <v>7316568</v>
      </c>
      <c r="S2170" s="23" t="s">
        <v>5952</v>
      </c>
      <c r="T2170" s="23"/>
      <c r="U2170" s="23"/>
      <c r="V2170" s="23"/>
      <c r="W2170" s="74"/>
    </row>
    <row r="2171" spans="1:23" x14ac:dyDescent="0.25">
      <c r="A2171" s="81">
        <v>45359</v>
      </c>
      <c r="B2171" s="6" t="s">
        <v>2710</v>
      </c>
      <c r="C2171" s="100" t="s">
        <v>5803</v>
      </c>
      <c r="D2171" s="21" t="s">
        <v>4555</v>
      </c>
      <c r="E2171" s="23" t="s">
        <v>119</v>
      </c>
      <c r="F2171" s="27" t="str">
        <f>IF(E2171="","",INDEX(DM_HANG_HOA!B:B,MATCH(E2171,DM_HANG_HOA!A:A,0)))</f>
        <v>Khánh gia cố LTD</v>
      </c>
      <c r="G2171" s="26" t="s">
        <v>5245</v>
      </c>
      <c r="H2171" s="27" t="str">
        <f>IF(G2171="","",INDEX(DM_DOI_TUONG!C:C,MATCH(G2171,DM_DOI_TUONG!B:B,0)))</f>
        <v>Công Ty TNHH Sản Xuất Thương Mại  Điện Sài Gòn TTL</v>
      </c>
      <c r="I2171" s="69" t="str">
        <f>IFERROR(INDEX(DM_NGHIEP_VU!D:D,MATCH(J2171&amp;K2171,DM_NGHIEP_VU!G:G,0)),"")</f>
        <v>Xuất kho - xuất bán ghi nhận doanh thu</v>
      </c>
      <c r="J2171" s="29" t="s">
        <v>4492</v>
      </c>
      <c r="K2171" s="29" t="s">
        <v>4977</v>
      </c>
      <c r="L2171" s="26">
        <v>6</v>
      </c>
      <c r="M2171" s="26" t="s">
        <v>4547</v>
      </c>
      <c r="N2171" s="26">
        <v>76500</v>
      </c>
      <c r="O2171" s="7">
        <f t="shared" si="102"/>
        <v>459000</v>
      </c>
      <c r="P2171" s="52">
        <v>0.08</v>
      </c>
      <c r="Q2171" s="7">
        <f t="shared" si="103"/>
        <v>36720</v>
      </c>
      <c r="R2171" s="7">
        <f t="shared" si="104"/>
        <v>495720</v>
      </c>
      <c r="S2171" s="23" t="s">
        <v>5952</v>
      </c>
      <c r="T2171" s="23"/>
      <c r="U2171" s="23"/>
      <c r="V2171" s="23"/>
      <c r="W2171" s="74"/>
    </row>
    <row r="2172" spans="1:23" x14ac:dyDescent="0.25">
      <c r="A2172" s="81">
        <v>45359</v>
      </c>
      <c r="B2172" s="6" t="s">
        <v>2710</v>
      </c>
      <c r="C2172" s="100" t="s">
        <v>5803</v>
      </c>
      <c r="D2172" s="21" t="s">
        <v>4555</v>
      </c>
      <c r="E2172" s="23" t="s">
        <v>195</v>
      </c>
      <c r="F2172" s="27" t="str">
        <f>IF(E2172="","",INDEX(DM_HANG_HOA!B:B,MATCH(E2172,DM_HANG_HOA!A:A,0)))</f>
        <v>Pin post/Line post 24Kv- 680, Polymer (không ty)</v>
      </c>
      <c r="G2172" s="26" t="s">
        <v>5245</v>
      </c>
      <c r="H2172" s="27" t="str">
        <f>IF(G2172="","",INDEX(DM_DOI_TUONG!C:C,MATCH(G2172,DM_DOI_TUONG!B:B,0)))</f>
        <v>Công Ty TNHH Sản Xuất Thương Mại  Điện Sài Gòn TTL</v>
      </c>
      <c r="I2172" s="69" t="str">
        <f>IFERROR(INDEX(DM_NGHIEP_VU!D:D,MATCH(J2172&amp;K2172,DM_NGHIEP_VU!G:G,0)),"")</f>
        <v>Xuất kho - xuất bán ghi nhận doanh thu</v>
      </c>
      <c r="J2172" s="29" t="s">
        <v>4492</v>
      </c>
      <c r="K2172" s="29" t="s">
        <v>4977</v>
      </c>
      <c r="L2172" s="26">
        <v>9</v>
      </c>
      <c r="M2172" s="26" t="s">
        <v>4547</v>
      </c>
      <c r="N2172" s="26">
        <v>257000</v>
      </c>
      <c r="O2172" s="7">
        <f t="shared" si="102"/>
        <v>2313000</v>
      </c>
      <c r="P2172" s="52">
        <v>0.08</v>
      </c>
      <c r="Q2172" s="7">
        <f t="shared" si="103"/>
        <v>185040</v>
      </c>
      <c r="R2172" s="7">
        <f t="shared" si="104"/>
        <v>2498040</v>
      </c>
      <c r="S2172" s="23" t="s">
        <v>5952</v>
      </c>
      <c r="T2172" s="23"/>
      <c r="U2172" s="23"/>
      <c r="V2172" s="23"/>
      <c r="W2172" s="74"/>
    </row>
    <row r="2173" spans="1:23" x14ac:dyDescent="0.25">
      <c r="A2173" s="81">
        <v>45359</v>
      </c>
      <c r="B2173" s="6" t="s">
        <v>2710</v>
      </c>
      <c r="C2173" s="100" t="s">
        <v>5803</v>
      </c>
      <c r="D2173" s="21" t="s">
        <v>4555</v>
      </c>
      <c r="E2173" s="23" t="s">
        <v>203</v>
      </c>
      <c r="F2173" s="27" t="str">
        <f>IF(E2173="","",INDEX(DM_HANG_HOA!B:B,MATCH(E2173,DM_HANG_HOA!A:A,0)))</f>
        <v>Ty Pin post/Line post 24Kv- 35Kv, M20 dài 180mm</v>
      </c>
      <c r="G2173" s="26" t="s">
        <v>5245</v>
      </c>
      <c r="H2173" s="27" t="str">
        <f>IF(G2173="","",INDEX(DM_DOI_TUONG!C:C,MATCH(G2173,DM_DOI_TUONG!B:B,0)))</f>
        <v>Công Ty TNHH Sản Xuất Thương Mại  Điện Sài Gòn TTL</v>
      </c>
      <c r="I2173" s="69" t="str">
        <f>IFERROR(INDEX(DM_NGHIEP_VU!D:D,MATCH(J2173&amp;K2173,DM_NGHIEP_VU!G:G,0)),"")</f>
        <v>Xuất kho - xuất bán ghi nhận doanh thu</v>
      </c>
      <c r="J2173" s="29" t="s">
        <v>4492</v>
      </c>
      <c r="K2173" s="29" t="s">
        <v>4977</v>
      </c>
      <c r="L2173" s="26">
        <v>9</v>
      </c>
      <c r="M2173" s="26" t="s">
        <v>4547</v>
      </c>
      <c r="N2173" s="26">
        <v>48300</v>
      </c>
      <c r="O2173" s="7">
        <f t="shared" si="102"/>
        <v>434700</v>
      </c>
      <c r="P2173" s="52">
        <v>0.08</v>
      </c>
      <c r="Q2173" s="7">
        <f t="shared" si="103"/>
        <v>34776</v>
      </c>
      <c r="R2173" s="7">
        <f t="shared" si="104"/>
        <v>469476</v>
      </c>
      <c r="S2173" s="23" t="s">
        <v>5952</v>
      </c>
      <c r="T2173" s="23"/>
      <c r="U2173" s="23"/>
      <c r="V2173" s="23"/>
      <c r="W2173" s="74"/>
    </row>
    <row r="2174" spans="1:23" x14ac:dyDescent="0.25">
      <c r="A2174" s="81">
        <v>45359</v>
      </c>
      <c r="B2174" s="6" t="s">
        <v>2710</v>
      </c>
      <c r="C2174" s="100" t="s">
        <v>5803</v>
      </c>
      <c r="D2174" s="21" t="s">
        <v>4555</v>
      </c>
      <c r="E2174" s="23" t="s">
        <v>2578</v>
      </c>
      <c r="F2174" s="27" t="str">
        <f>IF(E2174="","",INDEX(DM_HANG_HOA!B:B,MATCH(E2174,DM_HANG_HOA!A:A,0)))</f>
        <v>Giáp buộc đầu sứ đơn composite PTT 1373SC-C, đường kính cáp 31 - 37.5mm (185-240mm2), bán dẫn</v>
      </c>
      <c r="G2174" s="26" t="s">
        <v>5245</v>
      </c>
      <c r="H2174" s="27" t="str">
        <f>IF(G2174="","",INDEX(DM_DOI_TUONG!C:C,MATCH(G2174,DM_DOI_TUONG!B:B,0)))</f>
        <v>Công Ty TNHH Sản Xuất Thương Mại  Điện Sài Gòn TTL</v>
      </c>
      <c r="I2174" s="69" t="str">
        <f>IFERROR(INDEX(DM_NGHIEP_VU!D:D,MATCH(J2174&amp;K2174,DM_NGHIEP_VU!G:G,0)),"")</f>
        <v>Xuất kho - xuất bán ghi nhận doanh thu</v>
      </c>
      <c r="J2174" s="29" t="s">
        <v>4492</v>
      </c>
      <c r="K2174" s="29" t="s">
        <v>4977</v>
      </c>
      <c r="L2174" s="26">
        <v>12</v>
      </c>
      <c r="M2174" s="26" t="s">
        <v>4547</v>
      </c>
      <c r="N2174" s="26">
        <v>102300</v>
      </c>
      <c r="O2174" s="7">
        <f t="shared" si="102"/>
        <v>1227600</v>
      </c>
      <c r="P2174" s="52">
        <v>0.08</v>
      </c>
      <c r="Q2174" s="7">
        <f t="shared" si="103"/>
        <v>98208</v>
      </c>
      <c r="R2174" s="7">
        <f t="shared" si="104"/>
        <v>1325808</v>
      </c>
      <c r="S2174" s="23" t="s">
        <v>5952</v>
      </c>
      <c r="T2174" s="23"/>
      <c r="U2174" s="23"/>
      <c r="V2174" s="23"/>
      <c r="W2174" s="74"/>
    </row>
    <row r="2175" spans="1:23" x14ac:dyDescent="0.25">
      <c r="A2175" s="81">
        <v>45359</v>
      </c>
      <c r="B2175" s="6" t="s">
        <v>2710</v>
      </c>
      <c r="C2175" s="100" t="s">
        <v>5803</v>
      </c>
      <c r="D2175" s="21" t="s">
        <v>4555</v>
      </c>
      <c r="E2175" s="23" t="s">
        <v>72</v>
      </c>
      <c r="F2175" s="27" t="str">
        <f>IF(E2175="","",INDEX(DM_HANG_HOA!B:B,MATCH(E2175,DM_HANG_HOA!A:A,0)))</f>
        <v>FCO 100A - 27KV - 150KV BIL - Polymer (không bass)</v>
      </c>
      <c r="G2175" s="26" t="s">
        <v>5245</v>
      </c>
      <c r="H2175" s="27" t="str">
        <f>IF(G2175="","",INDEX(DM_DOI_TUONG!C:C,MATCH(G2175,DM_DOI_TUONG!B:B,0)))</f>
        <v>Công Ty TNHH Sản Xuất Thương Mại  Điện Sài Gòn TTL</v>
      </c>
      <c r="I2175" s="69" t="str">
        <f>IFERROR(INDEX(DM_NGHIEP_VU!D:D,MATCH(J2175&amp;K2175,DM_NGHIEP_VU!G:G,0)),"")</f>
        <v>Xuất kho - xuất bán ghi nhận doanh thu</v>
      </c>
      <c r="J2175" s="29" t="s">
        <v>4492</v>
      </c>
      <c r="K2175" s="29" t="s">
        <v>4977</v>
      </c>
      <c r="L2175" s="26">
        <v>4</v>
      </c>
      <c r="M2175" s="26" t="s">
        <v>4547</v>
      </c>
      <c r="N2175" s="26">
        <v>1312700</v>
      </c>
      <c r="O2175" s="7">
        <f t="shared" si="102"/>
        <v>5250800</v>
      </c>
      <c r="P2175" s="52">
        <v>0.08</v>
      </c>
      <c r="Q2175" s="7">
        <f t="shared" si="103"/>
        <v>420064</v>
      </c>
      <c r="R2175" s="7">
        <f t="shared" si="104"/>
        <v>5670864</v>
      </c>
      <c r="S2175" s="23" t="s">
        <v>5952</v>
      </c>
      <c r="T2175" s="23"/>
      <c r="U2175" s="23"/>
      <c r="V2175" s="23"/>
      <c r="W2175" s="74"/>
    </row>
    <row r="2176" spans="1:23" x14ac:dyDescent="0.25">
      <c r="A2176" s="81">
        <v>45359</v>
      </c>
      <c r="B2176" s="6" t="s">
        <v>2710</v>
      </c>
      <c r="C2176" s="100" t="s">
        <v>5803</v>
      </c>
      <c r="D2176" s="21" t="s">
        <v>4555</v>
      </c>
      <c r="E2176" s="23" t="s">
        <v>78</v>
      </c>
      <c r="F2176" s="27" t="str">
        <f>IF(E2176="","",INDEX(DM_HANG_HOA!B:B,MATCH(E2176,DM_HANG_HOA!A:A,0)))</f>
        <v>Bass FCO</v>
      </c>
      <c r="G2176" s="26" t="s">
        <v>5245</v>
      </c>
      <c r="H2176" s="27" t="str">
        <f>IF(G2176="","",INDEX(DM_DOI_TUONG!C:C,MATCH(G2176,DM_DOI_TUONG!B:B,0)))</f>
        <v>Công Ty TNHH Sản Xuất Thương Mại  Điện Sài Gòn TTL</v>
      </c>
      <c r="I2176" s="69" t="str">
        <f>IFERROR(INDEX(DM_NGHIEP_VU!D:D,MATCH(J2176&amp;K2176,DM_NGHIEP_VU!G:G,0)),"")</f>
        <v>Xuất kho - xuất bán ghi nhận doanh thu</v>
      </c>
      <c r="J2176" s="29" t="s">
        <v>4492</v>
      </c>
      <c r="K2176" s="29" t="s">
        <v>4977</v>
      </c>
      <c r="L2176" s="26">
        <v>4</v>
      </c>
      <c r="M2176" s="26" t="s">
        <v>4547</v>
      </c>
      <c r="N2176" s="26">
        <v>72200</v>
      </c>
      <c r="O2176" s="7">
        <f t="shared" si="102"/>
        <v>288800</v>
      </c>
      <c r="P2176" s="52">
        <v>0.08</v>
      </c>
      <c r="Q2176" s="7">
        <f t="shared" si="103"/>
        <v>23104</v>
      </c>
      <c r="R2176" s="7">
        <f t="shared" si="104"/>
        <v>311904</v>
      </c>
      <c r="S2176" s="23" t="s">
        <v>5952</v>
      </c>
      <c r="T2176" s="23"/>
      <c r="U2176" s="23"/>
      <c r="V2176" s="23"/>
      <c r="W2176" s="74"/>
    </row>
    <row r="2177" spans="1:23" x14ac:dyDescent="0.25">
      <c r="A2177" s="81">
        <v>45359</v>
      </c>
      <c r="B2177" s="6" t="s">
        <v>2710</v>
      </c>
      <c r="C2177" s="100" t="s">
        <v>5803</v>
      </c>
      <c r="D2177" s="21" t="s">
        <v>4555</v>
      </c>
      <c r="E2177" s="23" t="s">
        <v>552</v>
      </c>
      <c r="F2177" s="27" t="str">
        <f>IF(E2177="","",INDEX(DM_HANG_HOA!B:B,MATCH(E2177,DM_HANG_HOA!A:A,0)))</f>
        <v>Nối bọc  IPC 35-95, Vỏ cách điện dầy 1-3mm,  16 - 35 / 16 - 95, 1 boulon M8 nhựa</v>
      </c>
      <c r="G2177" s="26" t="s">
        <v>5245</v>
      </c>
      <c r="H2177" s="27" t="str">
        <f>IF(G2177="","",INDEX(DM_DOI_TUONG!C:C,MATCH(G2177,DM_DOI_TUONG!B:B,0)))</f>
        <v>Công Ty TNHH Sản Xuất Thương Mại  Điện Sài Gòn TTL</v>
      </c>
      <c r="I2177" s="69" t="str">
        <f>IFERROR(INDEX(DM_NGHIEP_VU!D:D,MATCH(J2177&amp;K2177,DM_NGHIEP_VU!G:G,0)),"")</f>
        <v>Xuất kho - xuất bán ghi nhận doanh thu</v>
      </c>
      <c r="J2177" s="29" t="s">
        <v>4492</v>
      </c>
      <c r="K2177" s="29" t="s">
        <v>4977</v>
      </c>
      <c r="L2177" s="26">
        <v>240</v>
      </c>
      <c r="M2177" s="26" t="s">
        <v>4547</v>
      </c>
      <c r="N2177" s="26">
        <v>32600</v>
      </c>
      <c r="O2177" s="7">
        <f t="shared" si="102"/>
        <v>7824000</v>
      </c>
      <c r="P2177" s="52">
        <v>0.08</v>
      </c>
      <c r="Q2177" s="7">
        <f t="shared" si="103"/>
        <v>625920</v>
      </c>
      <c r="R2177" s="7">
        <f t="shared" si="104"/>
        <v>8449920</v>
      </c>
      <c r="S2177" s="23" t="s">
        <v>5952</v>
      </c>
      <c r="T2177" s="23"/>
      <c r="U2177" s="23"/>
      <c r="V2177" s="23"/>
      <c r="W2177" s="74"/>
    </row>
    <row r="2178" spans="1:23" x14ac:dyDescent="0.25">
      <c r="A2178" s="81">
        <v>45359</v>
      </c>
      <c r="B2178" s="6" t="s">
        <v>2710</v>
      </c>
      <c r="C2178" s="100" t="s">
        <v>5804</v>
      </c>
      <c r="D2178" s="21" t="s">
        <v>4555</v>
      </c>
      <c r="E2178" s="23" t="s">
        <v>72</v>
      </c>
      <c r="F2178" s="27" t="str">
        <f>IF(E2178="","",INDEX(DM_HANG_HOA!B:B,MATCH(E2178,DM_HANG_HOA!A:A,0)))</f>
        <v>FCO 100A - 27KV - 150KV BIL - Polymer (không bass)</v>
      </c>
      <c r="G2178" s="26" t="s">
        <v>5895</v>
      </c>
      <c r="H2178" s="27" t="str">
        <f>IF(G2178="","",INDEX(DM_DOI_TUONG!C:C,MATCH(G2178,DM_DOI_TUONG!B:B,0)))</f>
        <v>Công Ty Cổ Phần Thương Mại Vạn Minh Châu</v>
      </c>
      <c r="I2178" s="69" t="str">
        <f>IFERROR(INDEX(DM_NGHIEP_VU!D:D,MATCH(J2178&amp;K2178,DM_NGHIEP_VU!G:G,0)),"")</f>
        <v>Xuất kho - xuất bán ghi nhận doanh thu</v>
      </c>
      <c r="J2178" s="29" t="s">
        <v>4492</v>
      </c>
      <c r="K2178" s="29" t="s">
        <v>4977</v>
      </c>
      <c r="L2178" s="26">
        <v>9</v>
      </c>
      <c r="M2178" s="26" t="s">
        <v>4547</v>
      </c>
      <c r="N2178" s="26">
        <v>1365600</v>
      </c>
      <c r="O2178" s="7">
        <f t="shared" si="102"/>
        <v>12290400</v>
      </c>
      <c r="P2178" s="52">
        <v>0.08</v>
      </c>
      <c r="Q2178" s="7">
        <f t="shared" si="103"/>
        <v>983232</v>
      </c>
      <c r="R2178" s="7">
        <f t="shared" si="104"/>
        <v>13273632</v>
      </c>
      <c r="S2178" s="23" t="s">
        <v>5953</v>
      </c>
      <c r="T2178" s="23"/>
      <c r="U2178" s="23"/>
      <c r="V2178" s="23"/>
      <c r="W2178" s="74"/>
    </row>
    <row r="2179" spans="1:23" x14ac:dyDescent="0.25">
      <c r="A2179" s="81">
        <v>45359</v>
      </c>
      <c r="B2179" s="6" t="s">
        <v>2710</v>
      </c>
      <c r="C2179" s="100" t="s">
        <v>5805</v>
      </c>
      <c r="D2179" s="21" t="s">
        <v>4555</v>
      </c>
      <c r="E2179" s="23" t="s">
        <v>1378</v>
      </c>
      <c r="F2179" s="27" t="str">
        <f>IF(E2179="","",INDEX(DM_HANG_HOA!B:B,MATCH(E2179,DM_HANG_HOA!A:A,0)))</f>
        <v>Cosse ép Cu 70mm2-N dài 72mm chiều dài ép dây 38mm</v>
      </c>
      <c r="G2179" s="26" t="s">
        <v>5269</v>
      </c>
      <c r="H2179" s="27" t="str">
        <f>IF(G2179="","",INDEX(DM_DOI_TUONG!C:C,MATCH(G2179,DM_DOI_TUONG!B:B,0)))</f>
        <v>CÔNG TY TNHH THIẾT BỊ ĐIỆN QUỐC HƯNG</v>
      </c>
      <c r="I2179" s="69" t="str">
        <f>IFERROR(INDEX(DM_NGHIEP_VU!D:D,MATCH(J2179&amp;K2179,DM_NGHIEP_VU!G:G,0)),"")</f>
        <v>Xuất kho - xuất bán ghi nhận doanh thu</v>
      </c>
      <c r="J2179" s="29" t="s">
        <v>4492</v>
      </c>
      <c r="K2179" s="29" t="s">
        <v>4977</v>
      </c>
      <c r="L2179" s="26">
        <v>12</v>
      </c>
      <c r="M2179" s="26" t="s">
        <v>4547</v>
      </c>
      <c r="N2179" s="26">
        <v>31700</v>
      </c>
      <c r="O2179" s="7">
        <f t="shared" si="102"/>
        <v>380400</v>
      </c>
      <c r="P2179" s="52">
        <v>0.1</v>
      </c>
      <c r="Q2179" s="7">
        <f t="shared" si="103"/>
        <v>38040</v>
      </c>
      <c r="R2179" s="7">
        <f t="shared" si="104"/>
        <v>418440</v>
      </c>
      <c r="S2179" s="23" t="s">
        <v>5954</v>
      </c>
      <c r="T2179" s="23"/>
      <c r="U2179" s="23"/>
      <c r="V2179" s="23"/>
      <c r="W2179" s="74"/>
    </row>
    <row r="2180" spans="1:23" x14ac:dyDescent="0.25">
      <c r="A2180" s="81">
        <v>45359</v>
      </c>
      <c r="B2180" s="6" t="s">
        <v>2710</v>
      </c>
      <c r="C2180" s="100" t="s">
        <v>5805</v>
      </c>
      <c r="D2180" s="21" t="s">
        <v>4555</v>
      </c>
      <c r="E2180" s="23" t="s">
        <v>1386</v>
      </c>
      <c r="F2180" s="27" t="str">
        <f>IF(E2180="","",INDEX(DM_HANG_HOA!B:B,MATCH(E2180,DM_HANG_HOA!A:A,0)))</f>
        <v>Cosse ép Cu 120mm2-N dài 86mm chiều dài ép dây 42mm</v>
      </c>
      <c r="G2180" s="26" t="s">
        <v>5269</v>
      </c>
      <c r="H2180" s="27" t="str">
        <f>IF(G2180="","",INDEX(DM_DOI_TUONG!C:C,MATCH(G2180,DM_DOI_TUONG!B:B,0)))</f>
        <v>CÔNG TY TNHH THIẾT BỊ ĐIỆN QUỐC HƯNG</v>
      </c>
      <c r="I2180" s="69" t="str">
        <f>IFERROR(INDEX(DM_NGHIEP_VU!D:D,MATCH(J2180&amp;K2180,DM_NGHIEP_VU!G:G,0)),"")</f>
        <v>Xuất kho - xuất bán ghi nhận doanh thu</v>
      </c>
      <c r="J2180" s="29" t="s">
        <v>4492</v>
      </c>
      <c r="K2180" s="29" t="s">
        <v>4977</v>
      </c>
      <c r="L2180" s="26">
        <v>24</v>
      </c>
      <c r="M2180" s="26" t="s">
        <v>4547</v>
      </c>
      <c r="N2180" s="26">
        <v>61300</v>
      </c>
      <c r="O2180" s="7">
        <f t="shared" si="102"/>
        <v>1471200</v>
      </c>
      <c r="P2180" s="52">
        <v>0.1</v>
      </c>
      <c r="Q2180" s="7">
        <f t="shared" si="103"/>
        <v>147120</v>
      </c>
      <c r="R2180" s="7">
        <f t="shared" si="104"/>
        <v>1618320</v>
      </c>
      <c r="S2180" s="23" t="s">
        <v>5954</v>
      </c>
      <c r="T2180" s="23"/>
      <c r="U2180" s="23"/>
      <c r="V2180" s="23"/>
      <c r="W2180" s="74"/>
    </row>
    <row r="2181" spans="1:23" x14ac:dyDescent="0.25">
      <c r="A2181" s="81">
        <v>45360</v>
      </c>
      <c r="B2181" s="6" t="s">
        <v>2710</v>
      </c>
      <c r="C2181" s="100" t="s">
        <v>5805</v>
      </c>
      <c r="D2181" s="21" t="s">
        <v>4555</v>
      </c>
      <c r="E2181" s="23" t="s">
        <v>894</v>
      </c>
      <c r="F2181" s="27" t="str">
        <f>IF(E2181="","",INDEX(DM_HANG_HOA!B:B,MATCH(E2181,DM_HANG_HOA!A:A,0)))</f>
        <v>Khóa đai A200</v>
      </c>
      <c r="G2181" s="26" t="s">
        <v>5269</v>
      </c>
      <c r="H2181" s="27" t="str">
        <f>IF(G2181="","",INDEX(DM_DOI_TUONG!C:C,MATCH(G2181,DM_DOI_TUONG!B:B,0)))</f>
        <v>CÔNG TY TNHH THIẾT BỊ ĐIỆN QUỐC HƯNG</v>
      </c>
      <c r="I2181" s="69" t="str">
        <f>IFERROR(INDEX(DM_NGHIEP_VU!D:D,MATCH(J2181&amp;K2181,DM_NGHIEP_VU!G:G,0)),"")</f>
        <v>Xuất kho - xuất bán ghi nhận doanh thu</v>
      </c>
      <c r="J2181" s="29" t="s">
        <v>4492</v>
      </c>
      <c r="K2181" s="29" t="s">
        <v>4977</v>
      </c>
      <c r="L2181" s="26">
        <v>2290</v>
      </c>
      <c r="M2181" s="26" t="s">
        <v>4547</v>
      </c>
      <c r="N2181" s="26">
        <v>1400</v>
      </c>
      <c r="O2181" s="7">
        <f t="shared" si="102"/>
        <v>3206000</v>
      </c>
      <c r="P2181" s="52">
        <v>0.1</v>
      </c>
      <c r="Q2181" s="7">
        <f t="shared" si="103"/>
        <v>320600</v>
      </c>
      <c r="R2181" s="7">
        <f t="shared" si="104"/>
        <v>3526600</v>
      </c>
      <c r="S2181" s="23" t="s">
        <v>5954</v>
      </c>
      <c r="T2181" s="23"/>
      <c r="U2181" s="23"/>
      <c r="V2181" s="23"/>
      <c r="W2181" s="74"/>
    </row>
    <row r="2182" spans="1:23" x14ac:dyDescent="0.25">
      <c r="A2182" s="81">
        <v>45360</v>
      </c>
      <c r="B2182" s="6" t="s">
        <v>2710</v>
      </c>
      <c r="C2182" s="100" t="s">
        <v>5806</v>
      </c>
      <c r="D2182" s="21" t="s">
        <v>4555</v>
      </c>
      <c r="E2182" s="23" t="s">
        <v>1616</v>
      </c>
      <c r="F2182" s="27" t="str">
        <f>IF(E2182="","",INDEX(DM_HANG_HOA!B:B,MATCH(E2182,DM_HANG_HOA!A:A,0)))</f>
        <v>Ống nối ON-ACSR 50mm2 (ống nhôm dài 390mm, ống sắt dài 120mm)</v>
      </c>
      <c r="G2182" s="26" t="s">
        <v>5896</v>
      </c>
      <c r="H2182" s="27" t="str">
        <f>IF(G2182="","",INDEX(DM_DOI_TUONG!C:C,MATCH(G2182,DM_DOI_TUONG!B:B,0)))</f>
        <v>CÔNG TY TNHH TƯ VẤN XÂY DỰNG ĐIỆN LỰC</v>
      </c>
      <c r="I2182" s="69" t="str">
        <f>IFERROR(INDEX(DM_NGHIEP_VU!D:D,MATCH(J2182&amp;K2182,DM_NGHIEP_VU!G:G,0)),"")</f>
        <v>Xuất kho - xuất bán ghi nhận doanh thu</v>
      </c>
      <c r="J2182" s="29" t="s">
        <v>4492</v>
      </c>
      <c r="K2182" s="29" t="s">
        <v>4977</v>
      </c>
      <c r="L2182" s="26">
        <v>10</v>
      </c>
      <c r="M2182" s="26" t="s">
        <v>4547</v>
      </c>
      <c r="N2182" s="26">
        <v>66000</v>
      </c>
      <c r="O2182" s="7">
        <f t="shared" si="102"/>
        <v>660000</v>
      </c>
      <c r="P2182" s="52">
        <v>0.1</v>
      </c>
      <c r="Q2182" s="7">
        <f t="shared" si="103"/>
        <v>66000</v>
      </c>
      <c r="R2182" s="7">
        <f t="shared" si="104"/>
        <v>726000</v>
      </c>
      <c r="S2182" s="23" t="s">
        <v>5955</v>
      </c>
      <c r="T2182" s="23"/>
      <c r="U2182" s="23"/>
      <c r="V2182" s="23"/>
      <c r="W2182" s="74"/>
    </row>
    <row r="2183" spans="1:23" x14ac:dyDescent="0.25">
      <c r="A2183" s="81">
        <v>45362</v>
      </c>
      <c r="B2183" s="6" t="s">
        <v>2710</v>
      </c>
      <c r="C2183" s="100" t="s">
        <v>5807</v>
      </c>
      <c r="D2183" s="21" t="s">
        <v>4555</v>
      </c>
      <c r="E2183" s="23" t="s">
        <v>504</v>
      </c>
      <c r="F2183" s="27" t="str">
        <f>IF(E2183="","",INDEX(DM_HANG_HOA!B:B,MATCH(E2183,DM_HANG_HOA!A:A,0)))</f>
        <v>MCCB 3P, 400V, 160A, 70KA</v>
      </c>
      <c r="G2183" s="26" t="s">
        <v>4507</v>
      </c>
      <c r="H2183" s="27" t="str">
        <f>IF(G2183="","",INDEX(DM_DOI_TUONG!C:C,MATCH(G2183,DM_DOI_TUONG!B:B,0)))</f>
        <v>Điện Lực Long An</v>
      </c>
      <c r="I2183" s="69" t="str">
        <f>IFERROR(INDEX(DM_NGHIEP_VU!D:D,MATCH(J2183&amp;K2183,DM_NGHIEP_VU!G:G,0)),"")</f>
        <v>Xuất kho - xuất bán ghi nhận doanh thu</v>
      </c>
      <c r="J2183" s="29" t="s">
        <v>4492</v>
      </c>
      <c r="K2183" s="29" t="s">
        <v>4977</v>
      </c>
      <c r="L2183" s="26">
        <v>80</v>
      </c>
      <c r="M2183" s="26" t="s">
        <v>4547</v>
      </c>
      <c r="N2183" s="26">
        <v>1879100</v>
      </c>
      <c r="O2183" s="7">
        <f t="shared" si="102"/>
        <v>150328000</v>
      </c>
      <c r="P2183" s="52">
        <v>0.08</v>
      </c>
      <c r="Q2183" s="7">
        <f t="shared" si="103"/>
        <v>12026240</v>
      </c>
      <c r="R2183" s="7">
        <f t="shared" si="104"/>
        <v>162354240</v>
      </c>
      <c r="S2183" s="23" t="s">
        <v>5956</v>
      </c>
      <c r="T2183" s="23"/>
      <c r="U2183" s="23"/>
      <c r="V2183" s="23"/>
      <c r="W2183" s="74"/>
    </row>
    <row r="2184" spans="1:23" x14ac:dyDescent="0.25">
      <c r="A2184" s="81">
        <v>45362</v>
      </c>
      <c r="B2184" s="6" t="s">
        <v>2710</v>
      </c>
      <c r="C2184" s="100" t="s">
        <v>5807</v>
      </c>
      <c r="D2184" s="21" t="s">
        <v>4555</v>
      </c>
      <c r="E2184" s="23" t="s">
        <v>488</v>
      </c>
      <c r="F2184" s="27" t="str">
        <f>IF(E2184="","",INDEX(DM_HANG_HOA!B:B,MATCH(E2184,DM_HANG_HOA!A:A,0)))</f>
        <v>Busbar dùng cho MCCB 80A - 250A</v>
      </c>
      <c r="G2184" s="26" t="s">
        <v>4507</v>
      </c>
      <c r="H2184" s="27" t="str">
        <f>IF(G2184="","",INDEX(DM_DOI_TUONG!C:C,MATCH(G2184,DM_DOI_TUONG!B:B,0)))</f>
        <v>Điện Lực Long An</v>
      </c>
      <c r="I2184" s="69" t="str">
        <f>IFERROR(INDEX(DM_NGHIEP_VU!D:D,MATCH(J2184&amp;K2184,DM_NGHIEP_VU!G:G,0)),"")</f>
        <v>Xuất kho - xuất bán ghi nhận doanh thu</v>
      </c>
      <c r="J2184" s="29" t="s">
        <v>4492</v>
      </c>
      <c r="K2184" s="29" t="s">
        <v>4977</v>
      </c>
      <c r="L2184" s="26">
        <v>80</v>
      </c>
      <c r="M2184" s="26" t="s">
        <v>4547</v>
      </c>
      <c r="N2184" s="26">
        <v>0</v>
      </c>
      <c r="O2184" s="7">
        <f t="shared" si="102"/>
        <v>0</v>
      </c>
      <c r="P2184" s="52">
        <v>0.08</v>
      </c>
      <c r="Q2184" s="7">
        <f t="shared" si="103"/>
        <v>0</v>
      </c>
      <c r="R2184" s="7">
        <f t="shared" si="104"/>
        <v>0</v>
      </c>
      <c r="S2184" s="23" t="s">
        <v>5956</v>
      </c>
      <c r="T2184" s="23"/>
      <c r="U2184" s="23"/>
      <c r="V2184" s="23"/>
      <c r="W2184" s="74"/>
    </row>
    <row r="2185" spans="1:23" x14ac:dyDescent="0.25">
      <c r="A2185" s="81">
        <v>45362</v>
      </c>
      <c r="B2185" s="6" t="s">
        <v>2710</v>
      </c>
      <c r="C2185" s="100" t="s">
        <v>5807</v>
      </c>
      <c r="D2185" s="21" t="s">
        <v>4555</v>
      </c>
      <c r="E2185" s="23" t="s">
        <v>516</v>
      </c>
      <c r="F2185" s="27" t="str">
        <f>IF(E2185="","",INDEX(DM_HANG_HOA!B:B,MATCH(E2185,DM_HANG_HOA!A:A,0)))</f>
        <v>Boulon 8 x 30 + tán + londel (nhúng kẽm)</v>
      </c>
      <c r="G2185" s="26" t="s">
        <v>4507</v>
      </c>
      <c r="H2185" s="27" t="str">
        <f>IF(G2185="","",INDEX(DM_DOI_TUONG!C:C,MATCH(G2185,DM_DOI_TUONG!B:B,0)))</f>
        <v>Điện Lực Long An</v>
      </c>
      <c r="I2185" s="69" t="str">
        <f>IFERROR(INDEX(DM_NGHIEP_VU!D:D,MATCH(J2185&amp;K2185,DM_NGHIEP_VU!G:G,0)),"")</f>
        <v>Xuất kho - xuất bán ghi nhận doanh thu</v>
      </c>
      <c r="J2185" s="29" t="s">
        <v>4492</v>
      </c>
      <c r="K2185" s="29" t="s">
        <v>4977</v>
      </c>
      <c r="L2185" s="26">
        <v>480</v>
      </c>
      <c r="M2185" s="26" t="s">
        <v>4547</v>
      </c>
      <c r="N2185" s="26">
        <v>0</v>
      </c>
      <c r="O2185" s="7">
        <f t="shared" si="102"/>
        <v>0</v>
      </c>
      <c r="P2185" s="52">
        <v>0.08</v>
      </c>
      <c r="Q2185" s="7">
        <f t="shared" si="103"/>
        <v>0</v>
      </c>
      <c r="R2185" s="7">
        <f t="shared" si="104"/>
        <v>0</v>
      </c>
      <c r="S2185" s="23" t="s">
        <v>5956</v>
      </c>
      <c r="T2185" s="23"/>
      <c r="U2185" s="23"/>
      <c r="V2185" s="23"/>
      <c r="W2185" s="74"/>
    </row>
    <row r="2186" spans="1:23" x14ac:dyDescent="0.25">
      <c r="A2186" s="81">
        <v>45362</v>
      </c>
      <c r="B2186" s="6" t="s">
        <v>2710</v>
      </c>
      <c r="C2186" s="100" t="s">
        <v>5807</v>
      </c>
      <c r="D2186" s="21" t="s">
        <v>4555</v>
      </c>
      <c r="E2186" s="23" t="s">
        <v>8</v>
      </c>
      <c r="F2186" s="27" t="str">
        <f>IF(E2186="","",INDEX(DM_HANG_HOA!B:B,MATCH(E2186,DM_HANG_HOA!A:A,0)))</f>
        <v>Fuselink 10K - Tuấn Ân</v>
      </c>
      <c r="G2186" s="26" t="s">
        <v>4507</v>
      </c>
      <c r="H2186" s="27" t="str">
        <f>IF(G2186="","",INDEX(DM_DOI_TUONG!C:C,MATCH(G2186,DM_DOI_TUONG!B:B,0)))</f>
        <v>Điện Lực Long An</v>
      </c>
      <c r="I2186" s="69" t="str">
        <f>IFERROR(INDEX(DM_NGHIEP_VU!D:D,MATCH(J2186&amp;K2186,DM_NGHIEP_VU!G:G,0)),"")</f>
        <v>Xuất kho - xuất bán ghi nhận doanh thu</v>
      </c>
      <c r="J2186" s="29" t="s">
        <v>4492</v>
      </c>
      <c r="K2186" s="29" t="s">
        <v>4977</v>
      </c>
      <c r="L2186" s="26">
        <v>100</v>
      </c>
      <c r="M2186" s="26" t="s">
        <v>4547</v>
      </c>
      <c r="N2186" s="26">
        <v>33000</v>
      </c>
      <c r="O2186" s="7">
        <f t="shared" si="102"/>
        <v>3300000</v>
      </c>
      <c r="P2186" s="52">
        <v>0.08</v>
      </c>
      <c r="Q2186" s="7">
        <f t="shared" si="103"/>
        <v>264000</v>
      </c>
      <c r="R2186" s="7">
        <f t="shared" si="104"/>
        <v>3564000</v>
      </c>
      <c r="S2186" s="23" t="s">
        <v>5956</v>
      </c>
      <c r="T2186" s="23"/>
      <c r="U2186" s="23"/>
      <c r="V2186" s="23"/>
      <c r="W2186" s="74"/>
    </row>
    <row r="2187" spans="1:23" x14ac:dyDescent="0.25">
      <c r="A2187" s="81">
        <v>45362</v>
      </c>
      <c r="B2187" s="6" t="s">
        <v>2710</v>
      </c>
      <c r="C2187" s="100" t="s">
        <v>5807</v>
      </c>
      <c r="D2187" s="21" t="s">
        <v>4555</v>
      </c>
      <c r="E2187" s="23" t="s">
        <v>12</v>
      </c>
      <c r="F2187" s="27" t="str">
        <f>IF(E2187="","",INDEX(DM_HANG_HOA!B:B,MATCH(E2187,DM_HANG_HOA!A:A,0)))</f>
        <v>Fuselink 25K - Tuấn Ân</v>
      </c>
      <c r="G2187" s="26" t="s">
        <v>4507</v>
      </c>
      <c r="H2187" s="27" t="str">
        <f>IF(G2187="","",INDEX(DM_DOI_TUONG!C:C,MATCH(G2187,DM_DOI_TUONG!B:B,0)))</f>
        <v>Điện Lực Long An</v>
      </c>
      <c r="I2187" s="69" t="str">
        <f>IFERROR(INDEX(DM_NGHIEP_VU!D:D,MATCH(J2187&amp;K2187,DM_NGHIEP_VU!G:G,0)),"")</f>
        <v>Xuất kho - xuất bán ghi nhận doanh thu</v>
      </c>
      <c r="J2187" s="29" t="s">
        <v>4492</v>
      </c>
      <c r="K2187" s="29" t="s">
        <v>4977</v>
      </c>
      <c r="L2187" s="26">
        <v>200</v>
      </c>
      <c r="M2187" s="26" t="s">
        <v>4547</v>
      </c>
      <c r="N2187" s="26">
        <v>41600</v>
      </c>
      <c r="O2187" s="7">
        <f t="shared" si="102"/>
        <v>8320000</v>
      </c>
      <c r="P2187" s="52">
        <v>0.08</v>
      </c>
      <c r="Q2187" s="7">
        <f t="shared" si="103"/>
        <v>665600</v>
      </c>
      <c r="R2187" s="7">
        <f t="shared" si="104"/>
        <v>8985600</v>
      </c>
      <c r="S2187" s="23" t="s">
        <v>5956</v>
      </c>
      <c r="T2187" s="23"/>
      <c r="U2187" s="23"/>
      <c r="V2187" s="23"/>
      <c r="W2187" s="74"/>
    </row>
    <row r="2188" spans="1:23" x14ac:dyDescent="0.25">
      <c r="A2188" s="81">
        <v>45362</v>
      </c>
      <c r="B2188" s="6" t="s">
        <v>2710</v>
      </c>
      <c r="C2188" s="100" t="s">
        <v>5807</v>
      </c>
      <c r="D2188" s="21" t="s">
        <v>4555</v>
      </c>
      <c r="E2188" s="23" t="s">
        <v>13</v>
      </c>
      <c r="F2188" s="27" t="str">
        <f>IF(E2188="","",INDEX(DM_HANG_HOA!B:B,MATCH(E2188,DM_HANG_HOA!A:A,0)))</f>
        <v>Fuselink 30K - Tuấn Ân</v>
      </c>
      <c r="G2188" s="26" t="s">
        <v>4507</v>
      </c>
      <c r="H2188" s="27" t="str">
        <f>IF(G2188="","",INDEX(DM_DOI_TUONG!C:C,MATCH(G2188,DM_DOI_TUONG!B:B,0)))</f>
        <v>Điện Lực Long An</v>
      </c>
      <c r="I2188" s="69" t="str">
        <f>IFERROR(INDEX(DM_NGHIEP_VU!D:D,MATCH(J2188&amp;K2188,DM_NGHIEP_VU!G:G,0)),"")</f>
        <v>Xuất kho - xuất bán ghi nhận doanh thu</v>
      </c>
      <c r="J2188" s="29" t="s">
        <v>4492</v>
      </c>
      <c r="K2188" s="29" t="s">
        <v>4977</v>
      </c>
      <c r="L2188" s="26">
        <v>262</v>
      </c>
      <c r="M2188" s="26" t="s">
        <v>4547</v>
      </c>
      <c r="N2188" s="26">
        <v>46100</v>
      </c>
      <c r="O2188" s="7">
        <f t="shared" si="102"/>
        <v>12078200</v>
      </c>
      <c r="P2188" s="52">
        <v>0.08</v>
      </c>
      <c r="Q2188" s="7">
        <f t="shared" si="103"/>
        <v>966256</v>
      </c>
      <c r="R2188" s="7">
        <f t="shared" si="104"/>
        <v>13044456</v>
      </c>
      <c r="S2188" s="23" t="s">
        <v>5956</v>
      </c>
      <c r="T2188" s="23"/>
      <c r="U2188" s="23"/>
      <c r="V2188" s="23"/>
      <c r="W2188" s="74"/>
    </row>
    <row r="2189" spans="1:23" x14ac:dyDescent="0.25">
      <c r="A2189" s="81">
        <v>45362</v>
      </c>
      <c r="B2189" s="6" t="s">
        <v>2710</v>
      </c>
      <c r="C2189" s="100" t="s">
        <v>5807</v>
      </c>
      <c r="D2189" s="21" t="s">
        <v>4555</v>
      </c>
      <c r="E2189" s="23" t="s">
        <v>14</v>
      </c>
      <c r="F2189" s="27" t="str">
        <f>IF(E2189="","",INDEX(DM_HANG_HOA!B:B,MATCH(E2189,DM_HANG_HOA!A:A,0)))</f>
        <v>Fuselink 40K - Tuấn Ân</v>
      </c>
      <c r="G2189" s="26" t="s">
        <v>4507</v>
      </c>
      <c r="H2189" s="27" t="str">
        <f>IF(G2189="","",INDEX(DM_DOI_TUONG!C:C,MATCH(G2189,DM_DOI_TUONG!B:B,0)))</f>
        <v>Điện Lực Long An</v>
      </c>
      <c r="I2189" s="69" t="str">
        <f>IFERROR(INDEX(DM_NGHIEP_VU!D:D,MATCH(J2189&amp;K2189,DM_NGHIEP_VU!G:G,0)),"")</f>
        <v>Xuất kho - xuất bán ghi nhận doanh thu</v>
      </c>
      <c r="J2189" s="29" t="s">
        <v>4492</v>
      </c>
      <c r="K2189" s="29" t="s">
        <v>4977</v>
      </c>
      <c r="L2189" s="26">
        <v>150</v>
      </c>
      <c r="M2189" s="26" t="s">
        <v>4547</v>
      </c>
      <c r="N2189" s="26">
        <v>52800</v>
      </c>
      <c r="O2189" s="7">
        <f t="shared" si="102"/>
        <v>7920000</v>
      </c>
      <c r="P2189" s="52">
        <v>0.08</v>
      </c>
      <c r="Q2189" s="7">
        <f t="shared" si="103"/>
        <v>633600</v>
      </c>
      <c r="R2189" s="7">
        <f t="shared" si="104"/>
        <v>8553600</v>
      </c>
      <c r="S2189" s="23" t="s">
        <v>5956</v>
      </c>
      <c r="T2189" s="23"/>
      <c r="U2189" s="23"/>
      <c r="V2189" s="23"/>
      <c r="W2189" s="74"/>
    </row>
    <row r="2190" spans="1:23" x14ac:dyDescent="0.25">
      <c r="A2190" s="81">
        <v>45362</v>
      </c>
      <c r="B2190" s="6" t="s">
        <v>2710</v>
      </c>
      <c r="C2190" s="100" t="s">
        <v>5807</v>
      </c>
      <c r="D2190" s="21" t="s">
        <v>4555</v>
      </c>
      <c r="E2190" s="23" t="s">
        <v>16</v>
      </c>
      <c r="F2190" s="27" t="str">
        <f>IF(E2190="","",INDEX(DM_HANG_HOA!B:B,MATCH(E2190,DM_HANG_HOA!A:A,0)))</f>
        <v>Fuselink 50K - Tuấn Ân</v>
      </c>
      <c r="G2190" s="26" t="s">
        <v>4507</v>
      </c>
      <c r="H2190" s="27" t="str">
        <f>IF(G2190="","",INDEX(DM_DOI_TUONG!C:C,MATCH(G2190,DM_DOI_TUONG!B:B,0)))</f>
        <v>Điện Lực Long An</v>
      </c>
      <c r="I2190" s="69" t="str">
        <f>IFERROR(INDEX(DM_NGHIEP_VU!D:D,MATCH(J2190&amp;K2190,DM_NGHIEP_VU!G:G,0)),"")</f>
        <v>Xuất kho - xuất bán ghi nhận doanh thu</v>
      </c>
      <c r="J2190" s="29" t="s">
        <v>4492</v>
      </c>
      <c r="K2190" s="29" t="s">
        <v>4977</v>
      </c>
      <c r="L2190" s="26">
        <v>200</v>
      </c>
      <c r="M2190" s="26" t="s">
        <v>4547</v>
      </c>
      <c r="N2190" s="26">
        <v>66100</v>
      </c>
      <c r="O2190" s="7">
        <f t="shared" si="102"/>
        <v>13220000</v>
      </c>
      <c r="P2190" s="52">
        <v>0.08</v>
      </c>
      <c r="Q2190" s="7">
        <f t="shared" si="103"/>
        <v>1057600</v>
      </c>
      <c r="R2190" s="7">
        <f t="shared" si="104"/>
        <v>14277600</v>
      </c>
      <c r="S2190" s="23" t="s">
        <v>5956</v>
      </c>
      <c r="T2190" s="23"/>
      <c r="U2190" s="23"/>
      <c r="V2190" s="23"/>
      <c r="W2190" s="74"/>
    </row>
    <row r="2191" spans="1:23" x14ac:dyDescent="0.25">
      <c r="A2191" s="81">
        <v>45362</v>
      </c>
      <c r="B2191" s="6" t="s">
        <v>2710</v>
      </c>
      <c r="C2191" s="100" t="s">
        <v>5808</v>
      </c>
      <c r="D2191" s="21" t="s">
        <v>4555</v>
      </c>
      <c r="E2191" s="23" t="s">
        <v>551</v>
      </c>
      <c r="F2191" s="27" t="str">
        <f>IF(E2191="","",INDEX(DM_HANG_HOA!B:B,MATCH(E2191,DM_HANG_HOA!A:A,0)))</f>
        <v>Nối bọc  IPC 16-95, Vỏ cách điện dầy 1-3mm,  4 - 16 / 16 - 95, 1 boulon M8 nhựa</v>
      </c>
      <c r="G2191" s="26" t="s">
        <v>5256</v>
      </c>
      <c r="H2191" s="27" t="str">
        <f>IF(G2191="","",INDEX(DM_DOI_TUONG!C:C,MATCH(G2191,DM_DOI_TUONG!B:B,0)))</f>
        <v>Cửa Hàng Trường Giang</v>
      </c>
      <c r="I2191" s="69" t="str">
        <f>IFERROR(INDEX(DM_NGHIEP_VU!D:D,MATCH(J2191&amp;K2191,DM_NGHIEP_VU!G:G,0)),"")</f>
        <v>Xuất kho - xuất bán ghi nhận doanh thu</v>
      </c>
      <c r="J2191" s="29" t="s">
        <v>4492</v>
      </c>
      <c r="K2191" s="29" t="s">
        <v>4977</v>
      </c>
      <c r="L2191" s="26">
        <v>500</v>
      </c>
      <c r="M2191" s="26" t="s">
        <v>4547</v>
      </c>
      <c r="N2191" s="26">
        <v>28866</v>
      </c>
      <c r="O2191" s="7">
        <f t="shared" si="102"/>
        <v>14433000</v>
      </c>
      <c r="P2191" s="52">
        <v>0.08</v>
      </c>
      <c r="Q2191" s="7">
        <f t="shared" si="103"/>
        <v>1154640</v>
      </c>
      <c r="R2191" s="7">
        <f t="shared" si="104"/>
        <v>15587640</v>
      </c>
      <c r="S2191" s="23" t="s">
        <v>5957</v>
      </c>
      <c r="T2191" s="23"/>
      <c r="U2191" s="23"/>
      <c r="V2191" s="23"/>
      <c r="W2191" s="74"/>
    </row>
    <row r="2192" spans="1:23" x14ac:dyDescent="0.25">
      <c r="A2192" s="81">
        <v>45362</v>
      </c>
      <c r="B2192" s="6" t="s">
        <v>2710</v>
      </c>
      <c r="C2192" s="100" t="s">
        <v>5809</v>
      </c>
      <c r="D2192" s="21" t="s">
        <v>4555</v>
      </c>
      <c r="E2192" s="23" t="s">
        <v>610</v>
      </c>
      <c r="F2192" s="27" t="str">
        <f>IF(E2192="","",INDEX(DM_HANG_HOA!B:B,MATCH(E2192,DM_HANG_HOA!A:A,0)))</f>
        <v>Kẹp đấu rẽ TA-CDB 86 75G28 - 70mm2</v>
      </c>
      <c r="G2192" s="26" t="s">
        <v>5249</v>
      </c>
      <c r="H2192" s="27" t="str">
        <f>IF(G2192="","",INDEX(DM_DOI_TUONG!C:C,MATCH(G2192,DM_DOI_TUONG!B:B,0)))</f>
        <v>Công Ty CP Điện Và Chiếu Sáng Phước Mỹ</v>
      </c>
      <c r="I2192" s="69" t="str">
        <f>IFERROR(INDEX(DM_NGHIEP_VU!D:D,MATCH(J2192&amp;K2192,DM_NGHIEP_VU!G:G,0)),"")</f>
        <v>Xuất kho - xuất bán ghi nhận doanh thu</v>
      </c>
      <c r="J2192" s="29" t="s">
        <v>4492</v>
      </c>
      <c r="K2192" s="29" t="s">
        <v>4977</v>
      </c>
      <c r="L2192" s="26">
        <v>4</v>
      </c>
      <c r="M2192" s="26" t="s">
        <v>4547</v>
      </c>
      <c r="N2192" s="26">
        <v>265800</v>
      </c>
      <c r="O2192" s="7">
        <f t="shared" si="102"/>
        <v>1063200</v>
      </c>
      <c r="P2192" s="52">
        <v>0.1</v>
      </c>
      <c r="Q2192" s="7">
        <f t="shared" si="103"/>
        <v>106320</v>
      </c>
      <c r="R2192" s="7">
        <f t="shared" si="104"/>
        <v>1169520</v>
      </c>
      <c r="S2192" s="23" t="s">
        <v>5958</v>
      </c>
      <c r="T2192" s="23"/>
      <c r="U2192" s="23"/>
      <c r="V2192" s="23"/>
      <c r="W2192" s="74"/>
    </row>
    <row r="2193" spans="1:23" x14ac:dyDescent="0.25">
      <c r="A2193" s="81">
        <v>45362</v>
      </c>
      <c r="B2193" s="6" t="s">
        <v>2710</v>
      </c>
      <c r="C2193" s="100" t="s">
        <v>5809</v>
      </c>
      <c r="D2193" s="21" t="s">
        <v>4555</v>
      </c>
      <c r="E2193" s="23" t="s">
        <v>612</v>
      </c>
      <c r="F2193" s="27" t="str">
        <f>IF(E2193="","",INDEX(DM_HANG_HOA!B:B,MATCH(E2193,DM_HANG_HOA!A:A,0)))</f>
        <v>Kẹp đấu rẽ TA-CDB 86 93G28 - 95mm2</v>
      </c>
      <c r="G2193" s="26" t="s">
        <v>5249</v>
      </c>
      <c r="H2193" s="27" t="str">
        <f>IF(G2193="","",INDEX(DM_DOI_TUONG!C:C,MATCH(G2193,DM_DOI_TUONG!B:B,0)))</f>
        <v>Công Ty CP Điện Và Chiếu Sáng Phước Mỹ</v>
      </c>
      <c r="I2193" s="69" t="str">
        <f>IFERROR(INDEX(DM_NGHIEP_VU!D:D,MATCH(J2193&amp;K2193,DM_NGHIEP_VU!G:G,0)),"")</f>
        <v>Xuất kho - xuất bán ghi nhận doanh thu</v>
      </c>
      <c r="J2193" s="29" t="s">
        <v>4492</v>
      </c>
      <c r="K2193" s="29" t="s">
        <v>4977</v>
      </c>
      <c r="L2193" s="26">
        <v>6</v>
      </c>
      <c r="M2193" s="26" t="s">
        <v>4547</v>
      </c>
      <c r="N2193" s="26">
        <v>273800</v>
      </c>
      <c r="O2193" s="7">
        <f t="shared" si="102"/>
        <v>1642800</v>
      </c>
      <c r="P2193" s="52">
        <v>0.1</v>
      </c>
      <c r="Q2193" s="7">
        <f t="shared" si="103"/>
        <v>164280</v>
      </c>
      <c r="R2193" s="7">
        <f t="shared" si="104"/>
        <v>1807080</v>
      </c>
      <c r="S2193" s="23" t="s">
        <v>5958</v>
      </c>
      <c r="T2193" s="23"/>
      <c r="U2193" s="23"/>
      <c r="V2193" s="23"/>
      <c r="W2193" s="74"/>
    </row>
    <row r="2194" spans="1:23" x14ac:dyDescent="0.25">
      <c r="A2194" s="81">
        <v>45362</v>
      </c>
      <c r="B2194" s="6" t="s">
        <v>2710</v>
      </c>
      <c r="C2194" s="100" t="s">
        <v>5809</v>
      </c>
      <c r="D2194" s="21" t="s">
        <v>4555</v>
      </c>
      <c r="E2194" s="23" t="s">
        <v>1265</v>
      </c>
      <c r="F2194" s="27" t="str">
        <f>IF(E2194="","",INDEX(DM_HANG_HOA!B:B,MATCH(E2194,DM_HANG_HOA!A:A,0)))</f>
        <v>Kẹp AC 25 - 150 , 3 boulon</v>
      </c>
      <c r="G2194" s="26" t="s">
        <v>5249</v>
      </c>
      <c r="H2194" s="27" t="str">
        <f>IF(G2194="","",INDEX(DM_DOI_TUONG!C:C,MATCH(G2194,DM_DOI_TUONG!B:B,0)))</f>
        <v>Công Ty CP Điện Và Chiếu Sáng Phước Mỹ</v>
      </c>
      <c r="I2194" s="69" t="str">
        <f>IFERROR(INDEX(DM_NGHIEP_VU!D:D,MATCH(J2194&amp;K2194,DM_NGHIEP_VU!G:G,0)),"")</f>
        <v>Xuất kho - xuất bán ghi nhận doanh thu</v>
      </c>
      <c r="J2194" s="29" t="s">
        <v>4492</v>
      </c>
      <c r="K2194" s="29" t="s">
        <v>4977</v>
      </c>
      <c r="L2194" s="26">
        <v>50</v>
      </c>
      <c r="M2194" s="26" t="s">
        <v>4547</v>
      </c>
      <c r="N2194" s="26">
        <v>38500</v>
      </c>
      <c r="O2194" s="7">
        <f t="shared" si="102"/>
        <v>1925000</v>
      </c>
      <c r="P2194" s="52">
        <v>0.1</v>
      </c>
      <c r="Q2194" s="7">
        <f t="shared" si="103"/>
        <v>192500</v>
      </c>
      <c r="R2194" s="7">
        <f t="shared" si="104"/>
        <v>2117500</v>
      </c>
      <c r="S2194" s="23" t="s">
        <v>5958</v>
      </c>
      <c r="T2194" s="23"/>
      <c r="U2194" s="23"/>
      <c r="V2194" s="23"/>
      <c r="W2194" s="74"/>
    </row>
    <row r="2195" spans="1:23" x14ac:dyDescent="0.25">
      <c r="A2195" s="81">
        <v>45362</v>
      </c>
      <c r="B2195" s="6" t="s">
        <v>2710</v>
      </c>
      <c r="C2195" s="100" t="s">
        <v>5810</v>
      </c>
      <c r="D2195" s="21" t="s">
        <v>4555</v>
      </c>
      <c r="E2195" s="23" t="s">
        <v>668</v>
      </c>
      <c r="F2195" s="27" t="str">
        <f>IF(E2195="","",INDEX(DM_HANG_HOA!B:B,MATCH(E2195,DM_HANG_HOA!A:A,0)))</f>
        <v>Ống nối MJPT 95 - 95</v>
      </c>
      <c r="G2195" s="26" t="s">
        <v>5249</v>
      </c>
      <c r="H2195" s="27" t="str">
        <f>IF(G2195="","",INDEX(DM_DOI_TUONG!C:C,MATCH(G2195,DM_DOI_TUONG!B:B,0)))</f>
        <v>Công Ty CP Điện Và Chiếu Sáng Phước Mỹ</v>
      </c>
      <c r="I2195" s="69" t="str">
        <f>IFERROR(INDEX(DM_NGHIEP_VU!D:D,MATCH(J2195&amp;K2195,DM_NGHIEP_VU!G:G,0)),"")</f>
        <v>Xuất kho - xuất bán ghi nhận doanh thu</v>
      </c>
      <c r="J2195" s="29" t="s">
        <v>4492</v>
      </c>
      <c r="K2195" s="29" t="s">
        <v>4977</v>
      </c>
      <c r="L2195" s="26">
        <v>32</v>
      </c>
      <c r="M2195" s="26" t="s">
        <v>4547</v>
      </c>
      <c r="N2195" s="26">
        <v>22500</v>
      </c>
      <c r="O2195" s="7">
        <f t="shared" si="102"/>
        <v>720000</v>
      </c>
      <c r="P2195" s="52">
        <v>0.08</v>
      </c>
      <c r="Q2195" s="7">
        <f t="shared" si="103"/>
        <v>57600</v>
      </c>
      <c r="R2195" s="7">
        <f t="shared" si="104"/>
        <v>777600</v>
      </c>
      <c r="S2195" s="23" t="s">
        <v>5959</v>
      </c>
      <c r="T2195" s="23"/>
      <c r="U2195" s="23"/>
      <c r="V2195" s="23"/>
      <c r="W2195" s="74"/>
    </row>
    <row r="2196" spans="1:23" x14ac:dyDescent="0.25">
      <c r="A2196" s="81">
        <v>45363</v>
      </c>
      <c r="B2196" s="6" t="s">
        <v>2710</v>
      </c>
      <c r="C2196" s="100" t="s">
        <v>5811</v>
      </c>
      <c r="D2196" s="21" t="s">
        <v>4555</v>
      </c>
      <c r="E2196" s="23" t="s">
        <v>668</v>
      </c>
      <c r="F2196" s="27" t="str">
        <f>IF(E2196="","",INDEX(DM_HANG_HOA!B:B,MATCH(E2196,DM_HANG_HOA!A:A,0)))</f>
        <v>Ống nối MJPT 95 - 95</v>
      </c>
      <c r="G2196" s="26" t="s">
        <v>5245</v>
      </c>
      <c r="H2196" s="27" t="str">
        <f>IF(G2196="","",INDEX(DM_DOI_TUONG!C:C,MATCH(G2196,DM_DOI_TUONG!B:B,0)))</f>
        <v>Công Ty TNHH Sản Xuất Thương Mại  Điện Sài Gòn TTL</v>
      </c>
      <c r="I2196" s="69" t="str">
        <f>IFERROR(INDEX(DM_NGHIEP_VU!D:D,MATCH(J2196&amp;K2196,DM_NGHIEP_VU!G:G,0)),"")</f>
        <v>Xuất kho - xuất bán ghi nhận doanh thu</v>
      </c>
      <c r="J2196" s="29" t="s">
        <v>4492</v>
      </c>
      <c r="K2196" s="29" t="s">
        <v>4977</v>
      </c>
      <c r="L2196" s="26">
        <v>20</v>
      </c>
      <c r="M2196" s="26" t="s">
        <v>4547</v>
      </c>
      <c r="N2196" s="26">
        <v>21000</v>
      </c>
      <c r="O2196" s="7">
        <f t="shared" si="102"/>
        <v>420000</v>
      </c>
      <c r="P2196" s="52">
        <v>0.08</v>
      </c>
      <c r="Q2196" s="7">
        <f t="shared" si="103"/>
        <v>33600</v>
      </c>
      <c r="R2196" s="7">
        <f t="shared" si="104"/>
        <v>453600</v>
      </c>
      <c r="S2196" s="23" t="s">
        <v>5960</v>
      </c>
      <c r="T2196" s="23"/>
      <c r="U2196" s="23"/>
      <c r="V2196" s="23"/>
      <c r="W2196" s="74"/>
    </row>
    <row r="2197" spans="1:23" x14ac:dyDescent="0.25">
      <c r="A2197" s="81">
        <v>45363</v>
      </c>
      <c r="B2197" s="6" t="s">
        <v>2710</v>
      </c>
      <c r="C2197" s="100" t="s">
        <v>5811</v>
      </c>
      <c r="D2197" s="21" t="s">
        <v>4555</v>
      </c>
      <c r="E2197" s="23" t="s">
        <v>195</v>
      </c>
      <c r="F2197" s="27" t="str">
        <f>IF(E2197="","",INDEX(DM_HANG_HOA!B:B,MATCH(E2197,DM_HANG_HOA!A:A,0)))</f>
        <v>Pin post/Line post 24Kv- 680, Polymer (không ty)</v>
      </c>
      <c r="G2197" s="26" t="s">
        <v>5245</v>
      </c>
      <c r="H2197" s="27" t="str">
        <f>IF(G2197="","",INDEX(DM_DOI_TUONG!C:C,MATCH(G2197,DM_DOI_TUONG!B:B,0)))</f>
        <v>Công Ty TNHH Sản Xuất Thương Mại  Điện Sài Gòn TTL</v>
      </c>
      <c r="I2197" s="69" t="str">
        <f>IFERROR(INDEX(DM_NGHIEP_VU!D:D,MATCH(J2197&amp;K2197,DM_NGHIEP_VU!G:G,0)),"")</f>
        <v>Xuất kho - xuất bán ghi nhận doanh thu</v>
      </c>
      <c r="J2197" s="29" t="s">
        <v>4492</v>
      </c>
      <c r="K2197" s="29" t="s">
        <v>4977</v>
      </c>
      <c r="L2197" s="26">
        <v>1</v>
      </c>
      <c r="M2197" s="26" t="s">
        <v>4547</v>
      </c>
      <c r="N2197" s="26">
        <v>257000</v>
      </c>
      <c r="O2197" s="7">
        <f t="shared" si="102"/>
        <v>257000</v>
      </c>
      <c r="P2197" s="52">
        <v>0.08</v>
      </c>
      <c r="Q2197" s="7">
        <f t="shared" si="103"/>
        <v>20560</v>
      </c>
      <c r="R2197" s="7">
        <f t="shared" si="104"/>
        <v>277560</v>
      </c>
      <c r="S2197" s="23" t="s">
        <v>5960</v>
      </c>
      <c r="T2197" s="23"/>
      <c r="U2197" s="23"/>
      <c r="V2197" s="23"/>
      <c r="W2197" s="74"/>
    </row>
    <row r="2198" spans="1:23" x14ac:dyDescent="0.25">
      <c r="A2198" s="81">
        <v>45363</v>
      </c>
      <c r="B2198" s="6" t="s">
        <v>2710</v>
      </c>
      <c r="C2198" s="100" t="s">
        <v>5811</v>
      </c>
      <c r="D2198" s="21" t="s">
        <v>4555</v>
      </c>
      <c r="E2198" s="23" t="s">
        <v>203</v>
      </c>
      <c r="F2198" s="27" t="str">
        <f>IF(E2198="","",INDEX(DM_HANG_HOA!B:B,MATCH(E2198,DM_HANG_HOA!A:A,0)))</f>
        <v>Ty Pin post/Line post 24Kv- 35Kv, M20 dài 180mm</v>
      </c>
      <c r="G2198" s="26" t="s">
        <v>5245</v>
      </c>
      <c r="H2198" s="27" t="str">
        <f>IF(G2198="","",INDEX(DM_DOI_TUONG!C:C,MATCH(G2198,DM_DOI_TUONG!B:B,0)))</f>
        <v>Công Ty TNHH Sản Xuất Thương Mại  Điện Sài Gòn TTL</v>
      </c>
      <c r="I2198" s="69" t="str">
        <f>IFERROR(INDEX(DM_NGHIEP_VU!D:D,MATCH(J2198&amp;K2198,DM_NGHIEP_VU!G:G,0)),"")</f>
        <v>Xuất kho - xuất bán ghi nhận doanh thu</v>
      </c>
      <c r="J2198" s="29" t="s">
        <v>4492</v>
      </c>
      <c r="K2198" s="29" t="s">
        <v>4977</v>
      </c>
      <c r="L2198" s="26">
        <v>1</v>
      </c>
      <c r="M2198" s="26" t="s">
        <v>4547</v>
      </c>
      <c r="N2198" s="26">
        <v>48300</v>
      </c>
      <c r="O2198" s="7">
        <f t="shared" si="102"/>
        <v>48300</v>
      </c>
      <c r="P2198" s="52">
        <v>0.08</v>
      </c>
      <c r="Q2198" s="7">
        <f t="shared" si="103"/>
        <v>3864</v>
      </c>
      <c r="R2198" s="7">
        <f t="shared" si="104"/>
        <v>52164</v>
      </c>
      <c r="S2198" s="23" t="s">
        <v>5960</v>
      </c>
      <c r="T2198" s="23"/>
      <c r="U2198" s="23"/>
      <c r="V2198" s="23"/>
      <c r="W2198" s="74"/>
    </row>
    <row r="2199" spans="1:23" x14ac:dyDescent="0.25">
      <c r="A2199" s="81">
        <v>45363</v>
      </c>
      <c r="B2199" s="6" t="s">
        <v>2710</v>
      </c>
      <c r="C2199" s="100" t="s">
        <v>5811</v>
      </c>
      <c r="D2199" s="21" t="s">
        <v>4555</v>
      </c>
      <c r="E2199" s="23" t="s">
        <v>2579</v>
      </c>
      <c r="F2199" s="27" t="str">
        <f>IF(E2199="","",INDEX(DM_HANG_HOA!B:B,MATCH(E2199,DM_HANG_HOA!A:A,0)))</f>
        <v>Giáp buộc đầu sứ đôi composite PDLT 2175SC-C, đường kính cáp 18.5 - 23.4mm (35-50mm2), bán dẫn</v>
      </c>
      <c r="G2199" s="26" t="s">
        <v>5245</v>
      </c>
      <c r="H2199" s="27" t="str">
        <f>IF(G2199="","",INDEX(DM_DOI_TUONG!C:C,MATCH(G2199,DM_DOI_TUONG!B:B,0)))</f>
        <v>Công Ty TNHH Sản Xuất Thương Mại  Điện Sài Gòn TTL</v>
      </c>
      <c r="I2199" s="69" t="str">
        <f>IFERROR(INDEX(DM_NGHIEP_VU!D:D,MATCH(J2199&amp;K2199,DM_NGHIEP_VU!G:G,0)),"")</f>
        <v>Xuất kho - xuất bán ghi nhận doanh thu</v>
      </c>
      <c r="J2199" s="29" t="s">
        <v>4492</v>
      </c>
      <c r="K2199" s="29" t="s">
        <v>4977</v>
      </c>
      <c r="L2199" s="26">
        <v>1</v>
      </c>
      <c r="M2199" s="26" t="s">
        <v>4547</v>
      </c>
      <c r="N2199" s="26">
        <v>102800</v>
      </c>
      <c r="O2199" s="7">
        <f t="shared" si="102"/>
        <v>102800</v>
      </c>
      <c r="P2199" s="52">
        <v>0.08</v>
      </c>
      <c r="Q2199" s="7">
        <f t="shared" si="103"/>
        <v>8224</v>
      </c>
      <c r="R2199" s="7">
        <f t="shared" si="104"/>
        <v>111024</v>
      </c>
      <c r="S2199" s="23" t="s">
        <v>5960</v>
      </c>
      <c r="T2199" s="23"/>
      <c r="U2199" s="23"/>
      <c r="V2199" s="23"/>
      <c r="W2199" s="74"/>
    </row>
    <row r="2200" spans="1:23" x14ac:dyDescent="0.25">
      <c r="A2200" s="81">
        <v>45363</v>
      </c>
      <c r="B2200" s="6" t="s">
        <v>2710</v>
      </c>
      <c r="C2200" s="100" t="s">
        <v>5811</v>
      </c>
      <c r="D2200" s="21" t="s">
        <v>4555</v>
      </c>
      <c r="E2200" s="23" t="s">
        <v>554</v>
      </c>
      <c r="F2200" s="27" t="str">
        <f>IF(E2200="","",INDEX(DM_HANG_HOA!B:B,MATCH(E2200,DM_HANG_HOA!A:A,0)))</f>
        <v>Nối bọc  IPC 95-95, Vỏ cách điện dầy 1-3mm,  25 - 95 / 25 - 95, 2 boulon M8 nhựa</v>
      </c>
      <c r="G2200" s="26" t="s">
        <v>5245</v>
      </c>
      <c r="H2200" s="27" t="str">
        <f>IF(G2200="","",INDEX(DM_DOI_TUONG!C:C,MATCH(G2200,DM_DOI_TUONG!B:B,0)))</f>
        <v>Công Ty TNHH Sản Xuất Thương Mại  Điện Sài Gòn TTL</v>
      </c>
      <c r="I2200" s="69" t="str">
        <f>IFERROR(INDEX(DM_NGHIEP_VU!D:D,MATCH(J2200&amp;K2200,DM_NGHIEP_VU!G:G,0)),"")</f>
        <v>Xuất kho - xuất bán ghi nhận doanh thu</v>
      </c>
      <c r="J2200" s="29" t="s">
        <v>4492</v>
      </c>
      <c r="K2200" s="29" t="s">
        <v>4977</v>
      </c>
      <c r="L2200" s="26">
        <v>3</v>
      </c>
      <c r="M2200" s="26" t="s">
        <v>4547</v>
      </c>
      <c r="N2200" s="26">
        <v>60200</v>
      </c>
      <c r="O2200" s="7">
        <f t="shared" si="102"/>
        <v>180600</v>
      </c>
      <c r="P2200" s="52">
        <v>0.08</v>
      </c>
      <c r="Q2200" s="7">
        <f t="shared" si="103"/>
        <v>14448</v>
      </c>
      <c r="R2200" s="7">
        <f t="shared" si="104"/>
        <v>195048</v>
      </c>
      <c r="S2200" s="23" t="s">
        <v>5960</v>
      </c>
      <c r="T2200" s="23"/>
      <c r="U2200" s="23"/>
      <c r="V2200" s="23"/>
      <c r="W2200" s="74"/>
    </row>
    <row r="2201" spans="1:23" x14ac:dyDescent="0.25">
      <c r="A2201" s="81">
        <v>45363</v>
      </c>
      <c r="B2201" s="6" t="s">
        <v>2710</v>
      </c>
      <c r="C2201" s="100" t="s">
        <v>5812</v>
      </c>
      <c r="D2201" s="21" t="s">
        <v>4555</v>
      </c>
      <c r="E2201" s="23" t="s">
        <v>1223</v>
      </c>
      <c r="F2201" s="27" t="str">
        <f>IF(E2201="","",INDEX(DM_HANG_HOA!B:B,MATCH(E2201,DM_HANG_HOA!A:A,0)))</f>
        <v>Nối ép đồng nhôm WR-815</v>
      </c>
      <c r="G2201" s="26" t="s">
        <v>5245</v>
      </c>
      <c r="H2201" s="27" t="str">
        <f>IF(G2201="","",INDEX(DM_DOI_TUONG!C:C,MATCH(G2201,DM_DOI_TUONG!B:B,0)))</f>
        <v>Công Ty TNHH Sản Xuất Thương Mại  Điện Sài Gòn TTL</v>
      </c>
      <c r="I2201" s="69" t="str">
        <f>IFERROR(INDEX(DM_NGHIEP_VU!D:D,MATCH(J2201&amp;K2201,DM_NGHIEP_VU!G:G,0)),"")</f>
        <v>Xuất kho - xuất bán ghi nhận doanh thu</v>
      </c>
      <c r="J2201" s="29" t="s">
        <v>4492</v>
      </c>
      <c r="K2201" s="29" t="s">
        <v>4977</v>
      </c>
      <c r="L2201" s="26">
        <v>1</v>
      </c>
      <c r="M2201" s="26" t="s">
        <v>4547</v>
      </c>
      <c r="N2201" s="26">
        <v>27200</v>
      </c>
      <c r="O2201" s="7">
        <f t="shared" si="102"/>
        <v>27200</v>
      </c>
      <c r="P2201" s="52">
        <v>0.1</v>
      </c>
      <c r="Q2201" s="7">
        <f t="shared" si="103"/>
        <v>2720</v>
      </c>
      <c r="R2201" s="7">
        <f t="shared" si="104"/>
        <v>29920</v>
      </c>
      <c r="S2201" s="23" t="s">
        <v>5961</v>
      </c>
      <c r="T2201" s="23"/>
      <c r="U2201" s="23"/>
      <c r="V2201" s="23"/>
      <c r="W2201" s="74"/>
    </row>
    <row r="2202" spans="1:23" x14ac:dyDescent="0.25">
      <c r="A2202" s="81">
        <v>45363</v>
      </c>
      <c r="B2202" s="6" t="s">
        <v>2710</v>
      </c>
      <c r="C2202" s="100" t="s">
        <v>5812</v>
      </c>
      <c r="D2202" s="21" t="s">
        <v>4555</v>
      </c>
      <c r="E2202" s="23" t="s">
        <v>1211</v>
      </c>
      <c r="F2202" s="27" t="str">
        <f>IF(E2202="","",INDEX(DM_HANG_HOA!B:B,MATCH(E2202,DM_HANG_HOA!A:A,0)))</f>
        <v>Nối ép đồng nhôm WR-159</v>
      </c>
      <c r="G2202" s="26" t="s">
        <v>5245</v>
      </c>
      <c r="H2202" s="27" t="str">
        <f>IF(G2202="","",INDEX(DM_DOI_TUONG!C:C,MATCH(G2202,DM_DOI_TUONG!B:B,0)))</f>
        <v>Công Ty TNHH Sản Xuất Thương Mại  Điện Sài Gòn TTL</v>
      </c>
      <c r="I2202" s="69" t="str">
        <f>IFERROR(INDEX(DM_NGHIEP_VU!D:D,MATCH(J2202&amp;K2202,DM_NGHIEP_VU!G:G,0)),"")</f>
        <v>Xuất kho - xuất bán ghi nhận doanh thu</v>
      </c>
      <c r="J2202" s="29" t="s">
        <v>4492</v>
      </c>
      <c r="K2202" s="29" t="s">
        <v>4977</v>
      </c>
      <c r="L2202" s="26">
        <v>1</v>
      </c>
      <c r="M2202" s="26" t="s">
        <v>4547</v>
      </c>
      <c r="N2202" s="26">
        <v>8400</v>
      </c>
      <c r="O2202" s="7">
        <f t="shared" si="102"/>
        <v>8400</v>
      </c>
      <c r="P2202" s="52">
        <v>0.1</v>
      </c>
      <c r="Q2202" s="7">
        <f t="shared" si="103"/>
        <v>840</v>
      </c>
      <c r="R2202" s="7">
        <f t="shared" si="104"/>
        <v>9240</v>
      </c>
      <c r="S2202" s="23" t="s">
        <v>5961</v>
      </c>
      <c r="T2202" s="23"/>
      <c r="U2202" s="23"/>
      <c r="V2202" s="23"/>
      <c r="W2202" s="74"/>
    </row>
    <row r="2203" spans="1:23" x14ac:dyDescent="0.25">
      <c r="A2203" s="81">
        <v>45363</v>
      </c>
      <c r="B2203" s="6" t="s">
        <v>2710</v>
      </c>
      <c r="C2203" s="100" t="s">
        <v>5812</v>
      </c>
      <c r="D2203" s="21" t="s">
        <v>4555</v>
      </c>
      <c r="E2203" s="23" t="s">
        <v>1217</v>
      </c>
      <c r="F2203" s="27" t="str">
        <f>IF(E2203="","",INDEX(DM_HANG_HOA!B:B,MATCH(E2203,DM_HANG_HOA!A:A,0)))</f>
        <v>Nối ép đồng nhôm WR-379</v>
      </c>
      <c r="G2203" s="26" t="s">
        <v>5245</v>
      </c>
      <c r="H2203" s="27" t="str">
        <f>IF(G2203="","",INDEX(DM_DOI_TUONG!C:C,MATCH(G2203,DM_DOI_TUONG!B:B,0)))</f>
        <v>Công Ty TNHH Sản Xuất Thương Mại  Điện Sài Gòn TTL</v>
      </c>
      <c r="I2203" s="69" t="str">
        <f>IFERROR(INDEX(DM_NGHIEP_VU!D:D,MATCH(J2203&amp;K2203,DM_NGHIEP_VU!G:G,0)),"")</f>
        <v>Xuất kho - xuất bán ghi nhận doanh thu</v>
      </c>
      <c r="J2203" s="29" t="s">
        <v>4492</v>
      </c>
      <c r="K2203" s="29" t="s">
        <v>4977</v>
      </c>
      <c r="L2203" s="26">
        <v>2</v>
      </c>
      <c r="M2203" s="26" t="s">
        <v>4547</v>
      </c>
      <c r="N2203" s="26">
        <v>14400</v>
      </c>
      <c r="O2203" s="7">
        <f t="shared" si="102"/>
        <v>28800</v>
      </c>
      <c r="P2203" s="52">
        <v>0.1</v>
      </c>
      <c r="Q2203" s="7">
        <f t="shared" si="103"/>
        <v>2880</v>
      </c>
      <c r="R2203" s="7">
        <f t="shared" si="104"/>
        <v>31680</v>
      </c>
      <c r="S2203" s="23" t="s">
        <v>5961</v>
      </c>
      <c r="T2203" s="23"/>
      <c r="U2203" s="23"/>
      <c r="V2203" s="23"/>
      <c r="W2203" s="74"/>
    </row>
    <row r="2204" spans="1:23" x14ac:dyDescent="0.25">
      <c r="A2204" s="81">
        <v>45363</v>
      </c>
      <c r="B2204" s="6" t="s">
        <v>2710</v>
      </c>
      <c r="C2204" s="100" t="s">
        <v>5812</v>
      </c>
      <c r="D2204" s="21" t="s">
        <v>4555</v>
      </c>
      <c r="E2204" s="23" t="s">
        <v>1366</v>
      </c>
      <c r="F2204" s="27" t="str">
        <f>IF(E2204="","",INDEX(DM_HANG_HOA!B:B,MATCH(E2204,DM_HANG_HOA!A:A,0)))</f>
        <v>Cosse ép Cu 25mm2-N dài 52mm chiều dài ép dây 28mm</v>
      </c>
      <c r="G2204" s="26" t="s">
        <v>5245</v>
      </c>
      <c r="H2204" s="27" t="str">
        <f>IF(G2204="","",INDEX(DM_DOI_TUONG!C:C,MATCH(G2204,DM_DOI_TUONG!B:B,0)))</f>
        <v>Công Ty TNHH Sản Xuất Thương Mại  Điện Sài Gòn TTL</v>
      </c>
      <c r="I2204" s="69" t="str">
        <f>IFERROR(INDEX(DM_NGHIEP_VU!D:D,MATCH(J2204&amp;K2204,DM_NGHIEP_VU!G:G,0)),"")</f>
        <v>Xuất kho - xuất bán ghi nhận doanh thu</v>
      </c>
      <c r="J2204" s="29" t="s">
        <v>4492</v>
      </c>
      <c r="K2204" s="29" t="s">
        <v>4977</v>
      </c>
      <c r="L2204" s="26">
        <v>2</v>
      </c>
      <c r="M2204" s="26" t="s">
        <v>4547</v>
      </c>
      <c r="N2204" s="26">
        <v>10200</v>
      </c>
      <c r="O2204" s="7">
        <f t="shared" si="102"/>
        <v>20400</v>
      </c>
      <c r="P2204" s="52">
        <v>0.1</v>
      </c>
      <c r="Q2204" s="7">
        <f t="shared" si="103"/>
        <v>2040</v>
      </c>
      <c r="R2204" s="7">
        <f t="shared" si="104"/>
        <v>22440</v>
      </c>
      <c r="S2204" s="23" t="s">
        <v>5961</v>
      </c>
      <c r="T2204" s="23"/>
      <c r="U2204" s="23"/>
      <c r="V2204" s="23"/>
      <c r="W2204" s="74"/>
    </row>
    <row r="2205" spans="1:23" x14ac:dyDescent="0.25">
      <c r="A2205" s="81">
        <v>45363</v>
      </c>
      <c r="B2205" s="6" t="s">
        <v>2710</v>
      </c>
      <c r="C2205" s="100" t="s">
        <v>5812</v>
      </c>
      <c r="D2205" s="21" t="s">
        <v>4555</v>
      </c>
      <c r="E2205" s="23" t="s">
        <v>1097</v>
      </c>
      <c r="F2205" s="27" t="str">
        <f>IF(E2205="","",INDEX(DM_HANG_HOA!B:B,MATCH(E2205,DM_HANG_HOA!A:A,0)))</f>
        <v>Cosse ép Cu-Al  50mm2-N-TA dài 64mm chiều dài ép dây 36mm</v>
      </c>
      <c r="G2205" s="26" t="s">
        <v>5245</v>
      </c>
      <c r="H2205" s="27" t="str">
        <f>IF(G2205="","",INDEX(DM_DOI_TUONG!C:C,MATCH(G2205,DM_DOI_TUONG!B:B,0)))</f>
        <v>Công Ty TNHH Sản Xuất Thương Mại  Điện Sài Gòn TTL</v>
      </c>
      <c r="I2205" s="69" t="str">
        <f>IFERROR(INDEX(DM_NGHIEP_VU!D:D,MATCH(J2205&amp;K2205,DM_NGHIEP_VU!G:G,0)),"")</f>
        <v>Xuất kho - xuất bán ghi nhận doanh thu</v>
      </c>
      <c r="J2205" s="29" t="s">
        <v>4492</v>
      </c>
      <c r="K2205" s="29" t="s">
        <v>4977</v>
      </c>
      <c r="L2205" s="26">
        <v>1</v>
      </c>
      <c r="M2205" s="26" t="s">
        <v>4547</v>
      </c>
      <c r="N2205" s="26">
        <v>23700</v>
      </c>
      <c r="O2205" s="7">
        <f t="shared" si="102"/>
        <v>23700</v>
      </c>
      <c r="P2205" s="52">
        <v>0.1</v>
      </c>
      <c r="Q2205" s="7">
        <f t="shared" si="103"/>
        <v>2370</v>
      </c>
      <c r="R2205" s="7">
        <f t="shared" si="104"/>
        <v>26070</v>
      </c>
      <c r="S2205" s="23" t="s">
        <v>5961</v>
      </c>
      <c r="T2205" s="23"/>
      <c r="U2205" s="23"/>
      <c r="V2205" s="23"/>
      <c r="W2205" s="74"/>
    </row>
    <row r="2206" spans="1:23" x14ac:dyDescent="0.25">
      <c r="A2206" s="81">
        <v>45363</v>
      </c>
      <c r="B2206" s="6" t="s">
        <v>2710</v>
      </c>
      <c r="C2206" s="100" t="s">
        <v>5813</v>
      </c>
      <c r="D2206" s="21" t="s">
        <v>4555</v>
      </c>
      <c r="E2206" s="23" t="s">
        <v>80</v>
      </c>
      <c r="F2206" s="27" t="str">
        <f>IF(E2206="","",INDEX(DM_HANG_HOA!B:B,MATCH(E2206,DM_HANG_HOA!A:A,0)))</f>
        <v>Cần   FCO   100A - 27KV</v>
      </c>
      <c r="G2206" s="26" t="s">
        <v>5254</v>
      </c>
      <c r="H2206" s="27" t="str">
        <f>IF(G2206="","",INDEX(DM_DOI_TUONG!C:C,MATCH(G2206,DM_DOI_TUONG!B:B,0)))</f>
        <v>Công Ty Trách Nhiệm Hữu Hạn Tâm Tiến</v>
      </c>
      <c r="I2206" s="69" t="str">
        <f>IFERROR(INDEX(DM_NGHIEP_VU!D:D,MATCH(J2206&amp;K2206,DM_NGHIEP_VU!G:G,0)),"")</f>
        <v>Xuất kho - xuất bán ghi nhận doanh thu</v>
      </c>
      <c r="J2206" s="29" t="s">
        <v>4492</v>
      </c>
      <c r="K2206" s="29" t="s">
        <v>4977</v>
      </c>
      <c r="L2206" s="26">
        <v>3</v>
      </c>
      <c r="M2206" s="26" t="s">
        <v>4547</v>
      </c>
      <c r="N2206" s="26">
        <v>757600</v>
      </c>
      <c r="O2206" s="7">
        <f t="shared" si="102"/>
        <v>2272800</v>
      </c>
      <c r="P2206" s="52">
        <v>0.08</v>
      </c>
      <c r="Q2206" s="7">
        <f t="shared" si="103"/>
        <v>181824</v>
      </c>
      <c r="R2206" s="7">
        <f t="shared" si="104"/>
        <v>2454624</v>
      </c>
      <c r="S2206" s="23" t="s">
        <v>5962</v>
      </c>
      <c r="T2206" s="23"/>
      <c r="U2206" s="23"/>
      <c r="V2206" s="23"/>
      <c r="W2206" s="74"/>
    </row>
    <row r="2207" spans="1:23" x14ac:dyDescent="0.25">
      <c r="A2207" s="81">
        <v>45363</v>
      </c>
      <c r="B2207" s="6" t="s">
        <v>2710</v>
      </c>
      <c r="C2207" s="100" t="s">
        <v>5814</v>
      </c>
      <c r="D2207" s="21" t="s">
        <v>4555</v>
      </c>
      <c r="E2207" s="23" t="s">
        <v>72</v>
      </c>
      <c r="F2207" s="27" t="str">
        <f>IF(E2207="","",INDEX(DM_HANG_HOA!B:B,MATCH(E2207,DM_HANG_HOA!A:A,0)))</f>
        <v>FCO 100A - 27KV - 150KV BIL - Polymer (không bass)</v>
      </c>
      <c r="G2207" s="26" t="s">
        <v>5249</v>
      </c>
      <c r="H2207" s="27" t="str">
        <f>IF(G2207="","",INDEX(DM_DOI_TUONG!C:C,MATCH(G2207,DM_DOI_TUONG!B:B,0)))</f>
        <v>Công Ty CP Điện Và Chiếu Sáng Phước Mỹ</v>
      </c>
      <c r="I2207" s="69" t="str">
        <f>IFERROR(INDEX(DM_NGHIEP_VU!D:D,MATCH(J2207&amp;K2207,DM_NGHIEP_VU!G:G,0)),"")</f>
        <v>Xuất kho - xuất bán ghi nhận doanh thu</v>
      </c>
      <c r="J2207" s="29" t="s">
        <v>4492</v>
      </c>
      <c r="K2207" s="29" t="s">
        <v>4977</v>
      </c>
      <c r="L2207" s="26">
        <v>15</v>
      </c>
      <c r="M2207" s="26" t="s">
        <v>4547</v>
      </c>
      <c r="N2207" s="26">
        <v>1337400</v>
      </c>
      <c r="O2207" s="7">
        <f t="shared" si="102"/>
        <v>20061000</v>
      </c>
      <c r="P2207" s="52">
        <v>0.08</v>
      </c>
      <c r="Q2207" s="7">
        <f t="shared" si="103"/>
        <v>1604880</v>
      </c>
      <c r="R2207" s="7">
        <f t="shared" si="104"/>
        <v>21665880</v>
      </c>
      <c r="S2207" s="23" t="s">
        <v>5963</v>
      </c>
      <c r="T2207" s="23"/>
      <c r="U2207" s="23"/>
      <c r="V2207" s="23"/>
      <c r="W2207" s="74"/>
    </row>
    <row r="2208" spans="1:23" x14ac:dyDescent="0.25">
      <c r="A2208" s="81">
        <v>45363</v>
      </c>
      <c r="B2208" s="6" t="s">
        <v>2710</v>
      </c>
      <c r="C2208" s="100" t="s">
        <v>5814</v>
      </c>
      <c r="D2208" s="21" t="s">
        <v>4555</v>
      </c>
      <c r="E2208" s="23" t="s">
        <v>78</v>
      </c>
      <c r="F2208" s="27" t="str">
        <f>IF(E2208="","",INDEX(DM_HANG_HOA!B:B,MATCH(E2208,DM_HANG_HOA!A:A,0)))</f>
        <v>Bass FCO</v>
      </c>
      <c r="G2208" s="26" t="s">
        <v>5249</v>
      </c>
      <c r="H2208" s="27" t="str">
        <f>IF(G2208="","",INDEX(DM_DOI_TUONG!C:C,MATCH(G2208,DM_DOI_TUONG!B:B,0)))</f>
        <v>Công Ty CP Điện Và Chiếu Sáng Phước Mỹ</v>
      </c>
      <c r="I2208" s="69" t="str">
        <f>IFERROR(INDEX(DM_NGHIEP_VU!D:D,MATCH(J2208&amp;K2208,DM_NGHIEP_VU!G:G,0)),"")</f>
        <v>Xuất kho - xuất bán ghi nhận doanh thu</v>
      </c>
      <c r="J2208" s="29" t="s">
        <v>4492</v>
      </c>
      <c r="K2208" s="29" t="s">
        <v>4977</v>
      </c>
      <c r="L2208" s="26">
        <v>15</v>
      </c>
      <c r="M2208" s="26" t="s">
        <v>4547</v>
      </c>
      <c r="N2208" s="26">
        <v>73500</v>
      </c>
      <c r="O2208" s="7">
        <f t="shared" si="102"/>
        <v>1102500</v>
      </c>
      <c r="P2208" s="52">
        <v>0.08</v>
      </c>
      <c r="Q2208" s="7">
        <f t="shared" si="103"/>
        <v>88200</v>
      </c>
      <c r="R2208" s="7">
        <f t="shared" si="104"/>
        <v>1190700</v>
      </c>
      <c r="S2208" s="23" t="s">
        <v>5963</v>
      </c>
      <c r="T2208" s="23"/>
      <c r="U2208" s="23"/>
      <c r="V2208" s="23"/>
      <c r="W2208" s="74"/>
    </row>
    <row r="2209" spans="1:23" x14ac:dyDescent="0.25">
      <c r="A2209" s="81">
        <v>45363</v>
      </c>
      <c r="B2209" s="6" t="s">
        <v>2710</v>
      </c>
      <c r="C2209" s="100" t="s">
        <v>5814</v>
      </c>
      <c r="D2209" s="21" t="s">
        <v>4555</v>
      </c>
      <c r="E2209" s="23" t="s">
        <v>76</v>
      </c>
      <c r="F2209" s="27" t="str">
        <f>IF(E2209="","",INDEX(DM_HANG_HOA!B:B,MATCH(E2209,DM_HANG_HOA!A:A,0)))</f>
        <v>LBFCO 100A - 27KV-150KV BIL - Polymer (không bass)</v>
      </c>
      <c r="G2209" s="26" t="s">
        <v>5249</v>
      </c>
      <c r="H2209" s="27" t="str">
        <f>IF(G2209="","",INDEX(DM_DOI_TUONG!C:C,MATCH(G2209,DM_DOI_TUONG!B:B,0)))</f>
        <v>Công Ty CP Điện Và Chiếu Sáng Phước Mỹ</v>
      </c>
      <c r="I2209" s="69" t="str">
        <f>IFERROR(INDEX(DM_NGHIEP_VU!D:D,MATCH(J2209&amp;K2209,DM_NGHIEP_VU!G:G,0)),"")</f>
        <v>Xuất kho - xuất bán ghi nhận doanh thu</v>
      </c>
      <c r="J2209" s="29" t="s">
        <v>4492</v>
      </c>
      <c r="K2209" s="29" t="s">
        <v>4977</v>
      </c>
      <c r="L2209" s="26">
        <v>5</v>
      </c>
      <c r="M2209" s="26" t="s">
        <v>4547</v>
      </c>
      <c r="N2209" s="26">
        <v>1813700</v>
      </c>
      <c r="O2209" s="7">
        <f t="shared" si="102"/>
        <v>9068500</v>
      </c>
      <c r="P2209" s="52">
        <v>0.08</v>
      </c>
      <c r="Q2209" s="7">
        <f t="shared" si="103"/>
        <v>725480</v>
      </c>
      <c r="R2209" s="7">
        <f t="shared" si="104"/>
        <v>9793980</v>
      </c>
      <c r="S2209" s="23" t="s">
        <v>5963</v>
      </c>
      <c r="T2209" s="23"/>
      <c r="U2209" s="23"/>
      <c r="V2209" s="23"/>
      <c r="W2209" s="74"/>
    </row>
    <row r="2210" spans="1:23" x14ac:dyDescent="0.25">
      <c r="A2210" s="81">
        <v>45363</v>
      </c>
      <c r="B2210" s="6" t="s">
        <v>2710</v>
      </c>
      <c r="C2210" s="100" t="s">
        <v>5814</v>
      </c>
      <c r="D2210" s="21" t="s">
        <v>4555</v>
      </c>
      <c r="E2210" s="23" t="s">
        <v>78</v>
      </c>
      <c r="F2210" s="27" t="str">
        <f>IF(E2210="","",INDEX(DM_HANG_HOA!B:B,MATCH(E2210,DM_HANG_HOA!A:A,0)))</f>
        <v>Bass FCO</v>
      </c>
      <c r="G2210" s="26" t="s">
        <v>5249</v>
      </c>
      <c r="H2210" s="27" t="str">
        <f>IF(G2210="","",INDEX(DM_DOI_TUONG!C:C,MATCH(G2210,DM_DOI_TUONG!B:B,0)))</f>
        <v>Công Ty CP Điện Và Chiếu Sáng Phước Mỹ</v>
      </c>
      <c r="I2210" s="69" t="str">
        <f>IFERROR(INDEX(DM_NGHIEP_VU!D:D,MATCH(J2210&amp;K2210,DM_NGHIEP_VU!G:G,0)),"")</f>
        <v>Xuất kho - xuất bán ghi nhận doanh thu</v>
      </c>
      <c r="J2210" s="29" t="s">
        <v>4492</v>
      </c>
      <c r="K2210" s="29" t="s">
        <v>4977</v>
      </c>
      <c r="L2210" s="26">
        <v>5</v>
      </c>
      <c r="M2210" s="26" t="s">
        <v>4547</v>
      </c>
      <c r="N2210" s="26">
        <v>73500</v>
      </c>
      <c r="O2210" s="7">
        <f t="shared" si="102"/>
        <v>367500</v>
      </c>
      <c r="P2210" s="52">
        <v>0.08</v>
      </c>
      <c r="Q2210" s="7">
        <f t="shared" si="103"/>
        <v>29400</v>
      </c>
      <c r="R2210" s="7">
        <f t="shared" si="104"/>
        <v>396900</v>
      </c>
      <c r="S2210" s="23" t="s">
        <v>5963</v>
      </c>
      <c r="T2210" s="23"/>
      <c r="U2210" s="23"/>
      <c r="V2210" s="23"/>
      <c r="W2210" s="74"/>
    </row>
    <row r="2211" spans="1:23" x14ac:dyDescent="0.25">
      <c r="A2211" s="81">
        <v>45363</v>
      </c>
      <c r="B2211" s="6" t="s">
        <v>2710</v>
      </c>
      <c r="C2211" s="100" t="s">
        <v>5814</v>
      </c>
      <c r="D2211" s="21" t="s">
        <v>4555</v>
      </c>
      <c r="E2211" s="23" t="s">
        <v>2617</v>
      </c>
      <c r="F2211" s="27" t="str">
        <f>IF(E2211="","",INDEX(DM_HANG_HOA!B:B,MATCH(E2211,DM_HANG_HOA!A:A,0)))</f>
        <v>Giáp buộc lõi thép SDLT 2785-F dùng cho dây bọc cách điện đường kính dây dẫn 27,9-30,9mm</v>
      </c>
      <c r="G2211" s="26" t="s">
        <v>5249</v>
      </c>
      <c r="H2211" s="27" t="str">
        <f>IF(G2211="","",INDEX(DM_DOI_TUONG!C:C,MATCH(G2211,DM_DOI_TUONG!B:B,0)))</f>
        <v>Công Ty CP Điện Và Chiếu Sáng Phước Mỹ</v>
      </c>
      <c r="I2211" s="69" t="str">
        <f>IFERROR(INDEX(DM_NGHIEP_VU!D:D,MATCH(J2211&amp;K2211,DM_NGHIEP_VU!G:G,0)),"")</f>
        <v>Xuất kho - xuất bán ghi nhận doanh thu</v>
      </c>
      <c r="J2211" s="29" t="s">
        <v>4492</v>
      </c>
      <c r="K2211" s="29" t="s">
        <v>4977</v>
      </c>
      <c r="L2211" s="26">
        <v>6</v>
      </c>
      <c r="M2211" s="26" t="s">
        <v>4547</v>
      </c>
      <c r="N2211" s="26">
        <v>77000</v>
      </c>
      <c r="O2211" s="7">
        <f t="shared" si="102"/>
        <v>462000</v>
      </c>
      <c r="P2211" s="52">
        <v>0.08</v>
      </c>
      <c r="Q2211" s="7">
        <f t="shared" si="103"/>
        <v>36960</v>
      </c>
      <c r="R2211" s="7">
        <f t="shared" si="104"/>
        <v>498960</v>
      </c>
      <c r="S2211" s="23" t="s">
        <v>5963</v>
      </c>
      <c r="T2211" s="23"/>
      <c r="U2211" s="23"/>
      <c r="V2211" s="23"/>
      <c r="W2211" s="74"/>
    </row>
    <row r="2212" spans="1:23" x14ac:dyDescent="0.25">
      <c r="A2212" s="81">
        <v>45363</v>
      </c>
      <c r="B2212" s="6" t="s">
        <v>2710</v>
      </c>
      <c r="C2212" s="100" t="s">
        <v>5815</v>
      </c>
      <c r="D2212" s="21" t="s">
        <v>4555</v>
      </c>
      <c r="E2212" s="23" t="s">
        <v>610</v>
      </c>
      <c r="F2212" s="27" t="str">
        <f>IF(E2212="","",INDEX(DM_HANG_HOA!B:B,MATCH(E2212,DM_HANG_HOA!A:A,0)))</f>
        <v>Kẹp đấu rẽ TA-CDB 86 75G28 - 70mm2</v>
      </c>
      <c r="G2212" s="26" t="s">
        <v>5249</v>
      </c>
      <c r="H2212" s="27" t="str">
        <f>IF(G2212="","",INDEX(DM_DOI_TUONG!C:C,MATCH(G2212,DM_DOI_TUONG!B:B,0)))</f>
        <v>Công Ty CP Điện Và Chiếu Sáng Phước Mỹ</v>
      </c>
      <c r="I2212" s="69" t="str">
        <f>IFERROR(INDEX(DM_NGHIEP_VU!D:D,MATCH(J2212&amp;K2212,DM_NGHIEP_VU!G:G,0)),"")</f>
        <v>Xuất kho - xuất bán ghi nhận doanh thu</v>
      </c>
      <c r="J2212" s="29" t="s">
        <v>4492</v>
      </c>
      <c r="K2212" s="29" t="s">
        <v>4977</v>
      </c>
      <c r="L2212" s="26">
        <v>8</v>
      </c>
      <c r="M2212" s="26" t="s">
        <v>4547</v>
      </c>
      <c r="N2212" s="26">
        <v>252500</v>
      </c>
      <c r="O2212" s="7">
        <f t="shared" si="102"/>
        <v>2020000</v>
      </c>
      <c r="P2212" s="52">
        <v>0.1</v>
      </c>
      <c r="Q2212" s="7">
        <f t="shared" si="103"/>
        <v>202000</v>
      </c>
      <c r="R2212" s="7">
        <f t="shared" si="104"/>
        <v>2222000</v>
      </c>
      <c r="S2212" s="23" t="s">
        <v>5964</v>
      </c>
      <c r="T2212" s="23"/>
      <c r="U2212" s="23"/>
      <c r="V2212" s="23"/>
      <c r="W2212" s="74"/>
    </row>
    <row r="2213" spans="1:23" x14ac:dyDescent="0.25">
      <c r="A2213" s="81">
        <v>45363</v>
      </c>
      <c r="B2213" s="6" t="s">
        <v>2710</v>
      </c>
      <c r="C2213" s="100" t="s">
        <v>5815</v>
      </c>
      <c r="D2213" s="21" t="s">
        <v>4555</v>
      </c>
      <c r="E2213" s="23" t="s">
        <v>2451</v>
      </c>
      <c r="F2213" s="27" t="str">
        <f>IF(E2213="","",INDEX(DM_HANG_HOA!B:B,MATCH(E2213,DM_HANG_HOA!A:A,0)))</f>
        <v>Cosse ép AL 70mm2-2N</v>
      </c>
      <c r="G2213" s="26" t="s">
        <v>5249</v>
      </c>
      <c r="H2213" s="27" t="str">
        <f>IF(G2213="","",INDEX(DM_DOI_TUONG!C:C,MATCH(G2213,DM_DOI_TUONG!B:B,0)))</f>
        <v>Công Ty CP Điện Và Chiếu Sáng Phước Mỹ</v>
      </c>
      <c r="I2213" s="69" t="str">
        <f>IFERROR(INDEX(DM_NGHIEP_VU!D:D,MATCH(J2213&amp;K2213,DM_NGHIEP_VU!G:G,0)),"")</f>
        <v>Xuất kho - xuất bán ghi nhận doanh thu</v>
      </c>
      <c r="J2213" s="29" t="s">
        <v>4492</v>
      </c>
      <c r="K2213" s="29" t="s">
        <v>4977</v>
      </c>
      <c r="L2213" s="26">
        <v>100</v>
      </c>
      <c r="M2213" s="26" t="s">
        <v>4547</v>
      </c>
      <c r="N2213" s="26">
        <v>9100</v>
      </c>
      <c r="O2213" s="7">
        <f t="shared" ref="O2213:O2276" si="105">+L2213*N2213</f>
        <v>910000</v>
      </c>
      <c r="P2213" s="52">
        <v>0.1</v>
      </c>
      <c r="Q2213" s="7">
        <f t="shared" ref="Q2213:Q2276" si="106">+O2213*P2213</f>
        <v>91000</v>
      </c>
      <c r="R2213" s="7">
        <f t="shared" ref="R2213:R2276" si="107">+O2213+Q2213</f>
        <v>1001000</v>
      </c>
      <c r="S2213" s="23" t="s">
        <v>5964</v>
      </c>
      <c r="T2213" s="23"/>
      <c r="U2213" s="23"/>
      <c r="V2213" s="23"/>
      <c r="W2213" s="74"/>
    </row>
    <row r="2214" spans="1:23" x14ac:dyDescent="0.25">
      <c r="A2214" s="81">
        <v>45363</v>
      </c>
      <c r="B2214" s="6" t="s">
        <v>2710</v>
      </c>
      <c r="C2214" s="100" t="s">
        <v>5816</v>
      </c>
      <c r="D2214" s="21" t="s">
        <v>4555</v>
      </c>
      <c r="E2214" s="23" t="s">
        <v>890</v>
      </c>
      <c r="F2214" s="27" t="str">
        <f>IF(E2214="","",INDEX(DM_HANG_HOA!B:B,MATCH(E2214,DM_HANG_HOA!A:A,0)))</f>
        <v>Bass M treo hộp 2-4 công tơ 1 pha - 1 công tơ 3 pha.</v>
      </c>
      <c r="G2214" s="26" t="s">
        <v>5260</v>
      </c>
      <c r="H2214" s="27" t="str">
        <f>IF(G2214="","",INDEX(DM_DOI_TUONG!C:C,MATCH(G2214,DM_DOI_TUONG!B:B,0)))</f>
        <v>Cửa Hàng Điện Nước Quang Phát (Công ty TNHH Dịch vụ TM XD điện Hoàng Hạnh)</v>
      </c>
      <c r="I2214" s="69" t="str">
        <f>IFERROR(INDEX(DM_NGHIEP_VU!D:D,MATCH(J2214&amp;K2214,DM_NGHIEP_VU!G:G,0)),"")</f>
        <v>Xuất kho - xuất bán ghi nhận doanh thu</v>
      </c>
      <c r="J2214" s="29" t="s">
        <v>4492</v>
      </c>
      <c r="K2214" s="29" t="s">
        <v>4977</v>
      </c>
      <c r="L2214" s="26">
        <v>60</v>
      </c>
      <c r="M2214" s="26" t="s">
        <v>4547</v>
      </c>
      <c r="N2214" s="26">
        <v>7400</v>
      </c>
      <c r="O2214" s="7">
        <f t="shared" si="105"/>
        <v>444000</v>
      </c>
      <c r="P2214" s="52">
        <v>0.1</v>
      </c>
      <c r="Q2214" s="7">
        <f t="shared" si="106"/>
        <v>44400</v>
      </c>
      <c r="R2214" s="7">
        <f t="shared" si="107"/>
        <v>488400</v>
      </c>
      <c r="S2214" s="23" t="s">
        <v>5965</v>
      </c>
      <c r="T2214" s="23"/>
      <c r="U2214" s="23"/>
      <c r="V2214" s="23"/>
      <c r="W2214" s="74"/>
    </row>
    <row r="2215" spans="1:23" x14ac:dyDescent="0.25">
      <c r="A2215" s="81">
        <v>45363</v>
      </c>
      <c r="B2215" s="6" t="s">
        <v>2710</v>
      </c>
      <c r="C2215" s="100" t="s">
        <v>5817</v>
      </c>
      <c r="D2215" s="21" t="s">
        <v>4555</v>
      </c>
      <c r="E2215" s="23" t="s">
        <v>758</v>
      </c>
      <c r="F2215" s="27" t="str">
        <f>IF(E2215="","",INDEX(DM_HANG_HOA!B:B,MATCH(E2215,DM_HANG_HOA!A:A,0)))</f>
        <v xml:space="preserve">Bảng gắn MCB 2 dây </v>
      </c>
      <c r="G2215" s="26" t="s">
        <v>5260</v>
      </c>
      <c r="H2215" s="27" t="str">
        <f>IF(G2215="","",INDEX(DM_DOI_TUONG!C:C,MATCH(G2215,DM_DOI_TUONG!B:B,0)))</f>
        <v>Cửa Hàng Điện Nước Quang Phát (Công ty TNHH Dịch vụ TM XD điện Hoàng Hạnh)</v>
      </c>
      <c r="I2215" s="69" t="str">
        <f>IFERROR(INDEX(DM_NGHIEP_VU!D:D,MATCH(J2215&amp;K2215,DM_NGHIEP_VU!G:G,0)),"")</f>
        <v>Xuất kho - xuất bán ghi nhận doanh thu</v>
      </c>
      <c r="J2215" s="29" t="s">
        <v>4492</v>
      </c>
      <c r="K2215" s="29" t="s">
        <v>4977</v>
      </c>
      <c r="L2215" s="26">
        <v>100</v>
      </c>
      <c r="M2215" s="26" t="s">
        <v>4547</v>
      </c>
      <c r="N2215" s="26">
        <v>35700</v>
      </c>
      <c r="O2215" s="7">
        <f t="shared" si="105"/>
        <v>3570000</v>
      </c>
      <c r="P2215" s="52">
        <v>0.08</v>
      </c>
      <c r="Q2215" s="7">
        <f t="shared" si="106"/>
        <v>285600</v>
      </c>
      <c r="R2215" s="7">
        <f t="shared" si="107"/>
        <v>3855600</v>
      </c>
      <c r="S2215" s="23" t="s">
        <v>5966</v>
      </c>
      <c r="T2215" s="23"/>
      <c r="U2215" s="23"/>
      <c r="V2215" s="23"/>
      <c r="W2215" s="74"/>
    </row>
    <row r="2216" spans="1:23" x14ac:dyDescent="0.25">
      <c r="A2216" s="81">
        <v>45363</v>
      </c>
      <c r="B2216" s="6" t="s">
        <v>2710</v>
      </c>
      <c r="C2216" s="100" t="s">
        <v>5818</v>
      </c>
      <c r="D2216" s="21" t="s">
        <v>4555</v>
      </c>
      <c r="E2216" s="23" t="s">
        <v>1394</v>
      </c>
      <c r="F2216" s="27" t="str">
        <f>IF(E2216="","",INDEX(DM_HANG_HOA!B:B,MATCH(E2216,DM_HANG_HOA!A:A,0)))</f>
        <v>Cosse ép Cu 185mm2-N dài 106mm chiều dài ép dây 52mm</v>
      </c>
      <c r="G2216" s="26" t="s">
        <v>5245</v>
      </c>
      <c r="H2216" s="27" t="str">
        <f>IF(G2216="","",INDEX(DM_DOI_TUONG!C:C,MATCH(G2216,DM_DOI_TUONG!B:B,0)))</f>
        <v>Công Ty TNHH Sản Xuất Thương Mại  Điện Sài Gòn TTL</v>
      </c>
      <c r="I2216" s="69" t="str">
        <f>IFERROR(INDEX(DM_NGHIEP_VU!D:D,MATCH(J2216&amp;K2216,DM_NGHIEP_VU!G:G,0)),"")</f>
        <v>Xuất kho - xuất bán ghi nhận doanh thu</v>
      </c>
      <c r="J2216" s="29" t="s">
        <v>4492</v>
      </c>
      <c r="K2216" s="29" t="s">
        <v>4977</v>
      </c>
      <c r="L2216" s="26">
        <v>12</v>
      </c>
      <c r="M2216" s="26" t="s">
        <v>4547</v>
      </c>
      <c r="N2216" s="26">
        <v>110100</v>
      </c>
      <c r="O2216" s="7">
        <f t="shared" si="105"/>
        <v>1321200</v>
      </c>
      <c r="P2216" s="52">
        <v>0.1</v>
      </c>
      <c r="Q2216" s="7">
        <f t="shared" si="106"/>
        <v>132120</v>
      </c>
      <c r="R2216" s="7">
        <f t="shared" si="107"/>
        <v>1453320</v>
      </c>
      <c r="S2216" s="23" t="s">
        <v>5967</v>
      </c>
      <c r="T2216" s="23"/>
      <c r="U2216" s="23"/>
      <c r="V2216" s="23"/>
      <c r="W2216" s="74"/>
    </row>
    <row r="2217" spans="1:23" x14ac:dyDescent="0.25">
      <c r="A2217" s="81">
        <v>45363</v>
      </c>
      <c r="B2217" s="6" t="s">
        <v>2710</v>
      </c>
      <c r="C2217" s="100" t="s">
        <v>5818</v>
      </c>
      <c r="D2217" s="21" t="s">
        <v>4555</v>
      </c>
      <c r="E2217" s="23" t="s">
        <v>1400</v>
      </c>
      <c r="F2217" s="27" t="str">
        <f>IF(E2217="","",INDEX(DM_HANG_HOA!B:B,MATCH(E2217,DM_HANG_HOA!A:A,0)))</f>
        <v>Cosse ép Cu 240mm2-N dài 115mm chiều dài ép dây 58mm</v>
      </c>
      <c r="G2217" s="26" t="s">
        <v>5245</v>
      </c>
      <c r="H2217" s="27" t="str">
        <f>IF(G2217="","",INDEX(DM_DOI_TUONG!C:C,MATCH(G2217,DM_DOI_TUONG!B:B,0)))</f>
        <v>Công Ty TNHH Sản Xuất Thương Mại  Điện Sài Gòn TTL</v>
      </c>
      <c r="I2217" s="69" t="str">
        <f>IFERROR(INDEX(DM_NGHIEP_VU!D:D,MATCH(J2217&amp;K2217,DM_NGHIEP_VU!G:G,0)),"")</f>
        <v>Xuất kho - xuất bán ghi nhận doanh thu</v>
      </c>
      <c r="J2217" s="29" t="s">
        <v>4492</v>
      </c>
      <c r="K2217" s="29" t="s">
        <v>4977</v>
      </c>
      <c r="L2217" s="26">
        <v>12</v>
      </c>
      <c r="M2217" s="26" t="s">
        <v>4547</v>
      </c>
      <c r="N2217" s="26">
        <v>155300</v>
      </c>
      <c r="O2217" s="7">
        <f t="shared" si="105"/>
        <v>1863600</v>
      </c>
      <c r="P2217" s="52">
        <v>0.1</v>
      </c>
      <c r="Q2217" s="7">
        <f t="shared" si="106"/>
        <v>186360</v>
      </c>
      <c r="R2217" s="7">
        <f t="shared" si="107"/>
        <v>2049960</v>
      </c>
      <c r="S2217" s="23" t="s">
        <v>5967</v>
      </c>
      <c r="T2217" s="23"/>
      <c r="U2217" s="23"/>
      <c r="V2217" s="23"/>
      <c r="W2217" s="74"/>
    </row>
    <row r="2218" spans="1:23" x14ac:dyDescent="0.25">
      <c r="A2218" s="81">
        <v>45363</v>
      </c>
      <c r="B2218" s="6" t="s">
        <v>2710</v>
      </c>
      <c r="C2218" s="100" t="s">
        <v>5818</v>
      </c>
      <c r="D2218" s="21" t="s">
        <v>4555</v>
      </c>
      <c r="E2218" s="23" t="s">
        <v>1382</v>
      </c>
      <c r="F2218" s="27" t="str">
        <f>IF(E2218="","",INDEX(DM_HANG_HOA!B:B,MATCH(E2218,DM_HANG_HOA!A:A,0)))</f>
        <v>Cosse ép Cu 95mm2-N dài 81mm chiều dài ép dây 42mm</v>
      </c>
      <c r="G2218" s="26" t="s">
        <v>5245</v>
      </c>
      <c r="H2218" s="27" t="str">
        <f>IF(G2218="","",INDEX(DM_DOI_TUONG!C:C,MATCH(G2218,DM_DOI_TUONG!B:B,0)))</f>
        <v>Công Ty TNHH Sản Xuất Thương Mại  Điện Sài Gòn TTL</v>
      </c>
      <c r="I2218" s="69" t="str">
        <f>IFERROR(INDEX(DM_NGHIEP_VU!D:D,MATCH(J2218&amp;K2218,DM_NGHIEP_VU!G:G,0)),"")</f>
        <v>Xuất kho - xuất bán ghi nhận doanh thu</v>
      </c>
      <c r="J2218" s="29" t="s">
        <v>4492</v>
      </c>
      <c r="K2218" s="29" t="s">
        <v>4977</v>
      </c>
      <c r="L2218" s="26">
        <v>24</v>
      </c>
      <c r="M2218" s="26" t="s">
        <v>4547</v>
      </c>
      <c r="N2218" s="26">
        <v>45800</v>
      </c>
      <c r="O2218" s="7">
        <f t="shared" si="105"/>
        <v>1099200</v>
      </c>
      <c r="P2218" s="52">
        <v>0.1</v>
      </c>
      <c r="Q2218" s="7">
        <f t="shared" si="106"/>
        <v>109920</v>
      </c>
      <c r="R2218" s="7">
        <f t="shared" si="107"/>
        <v>1209120</v>
      </c>
      <c r="S2218" s="23" t="s">
        <v>5967</v>
      </c>
      <c r="T2218" s="23"/>
      <c r="U2218" s="23"/>
      <c r="V2218" s="23"/>
      <c r="W2218" s="74"/>
    </row>
    <row r="2219" spans="1:23" x14ac:dyDescent="0.25">
      <c r="A2219" s="81">
        <v>45364</v>
      </c>
      <c r="B2219" s="6" t="s">
        <v>2710</v>
      </c>
      <c r="C2219" s="100" t="s">
        <v>5819</v>
      </c>
      <c r="D2219" s="21" t="s">
        <v>4555</v>
      </c>
      <c r="E2219" s="23" t="s">
        <v>555</v>
      </c>
      <c r="F2219" s="27" t="str">
        <f>IF(E2219="","",INDEX(DM_HANG_HOA!B:B,MATCH(E2219,DM_HANG_HOA!A:A,0)))</f>
        <v xml:space="preserve">Nối bọc  IPC 120-120, Vỏ cách điện dầy 1-3mm,  70 - 120 /70 - 120, 2 boulon M8 nhựa </v>
      </c>
      <c r="G2219" s="26" t="s">
        <v>5256</v>
      </c>
      <c r="H2219" s="27" t="str">
        <f>IF(G2219="","",INDEX(DM_DOI_TUONG!C:C,MATCH(G2219,DM_DOI_TUONG!B:B,0)))</f>
        <v>Cửa Hàng Trường Giang</v>
      </c>
      <c r="I2219" s="69" t="str">
        <f>IFERROR(INDEX(DM_NGHIEP_VU!D:D,MATCH(J2219&amp;K2219,DM_NGHIEP_VU!G:G,0)),"")</f>
        <v>Xuất kho - xuất bán ghi nhận doanh thu</v>
      </c>
      <c r="J2219" s="29" t="s">
        <v>4492</v>
      </c>
      <c r="K2219" s="29" t="s">
        <v>4977</v>
      </c>
      <c r="L2219" s="26">
        <v>60</v>
      </c>
      <c r="M2219" s="26" t="s">
        <v>4547</v>
      </c>
      <c r="N2219" s="26">
        <v>64000</v>
      </c>
      <c r="O2219" s="7">
        <f t="shared" si="105"/>
        <v>3840000</v>
      </c>
      <c r="P2219" s="52">
        <v>0.08</v>
      </c>
      <c r="Q2219" s="7">
        <f t="shared" si="106"/>
        <v>307200</v>
      </c>
      <c r="R2219" s="7">
        <f t="shared" si="107"/>
        <v>4147200</v>
      </c>
      <c r="S2219" s="23" t="s">
        <v>5968</v>
      </c>
      <c r="T2219" s="23"/>
      <c r="U2219" s="23"/>
      <c r="V2219" s="23"/>
      <c r="W2219" s="74"/>
    </row>
    <row r="2220" spans="1:23" x14ac:dyDescent="0.25">
      <c r="A2220" s="81">
        <v>45364</v>
      </c>
      <c r="B2220" s="6" t="s">
        <v>2710</v>
      </c>
      <c r="C2220" s="100" t="s">
        <v>5820</v>
      </c>
      <c r="D2220" s="21" t="s">
        <v>4555</v>
      </c>
      <c r="E2220" s="23" t="s">
        <v>110</v>
      </c>
      <c r="F2220" s="27" t="str">
        <f>IF(E2220="","",INDEX(DM_HANG_HOA!B:B,MATCH(E2220,DM_HANG_HOA!A:A,0)))</f>
        <v>DS 1 pha 630A - 24Kv-150 KV BIL, OD, polymer</v>
      </c>
      <c r="G2220" s="26" t="s">
        <v>5263</v>
      </c>
      <c r="H2220" s="27" t="str">
        <f>IF(G2220="","",INDEX(DM_DOI_TUONG!C:C,MATCH(G2220,DM_DOI_TUONG!B:B,0)))</f>
        <v>Công Ty TNHH TM XD Điện Đại Quang Phát</v>
      </c>
      <c r="I2220" s="69" t="str">
        <f>IFERROR(INDEX(DM_NGHIEP_VU!D:D,MATCH(J2220&amp;K2220,DM_NGHIEP_VU!G:G,0)),"")</f>
        <v>Xuất kho - xuất bán ghi nhận doanh thu</v>
      </c>
      <c r="J2220" s="29" t="s">
        <v>4492</v>
      </c>
      <c r="K2220" s="29" t="s">
        <v>4977</v>
      </c>
      <c r="L2220" s="26">
        <v>3</v>
      </c>
      <c r="M2220" s="26" t="s">
        <v>4547</v>
      </c>
      <c r="N2220" s="26">
        <v>2389800</v>
      </c>
      <c r="O2220" s="7">
        <f t="shared" si="105"/>
        <v>7169400</v>
      </c>
      <c r="P2220" s="52">
        <v>0.08</v>
      </c>
      <c r="Q2220" s="7">
        <f t="shared" si="106"/>
        <v>573552</v>
      </c>
      <c r="R2220" s="7">
        <f t="shared" si="107"/>
        <v>7742952</v>
      </c>
      <c r="S2220" s="23" t="s">
        <v>5969</v>
      </c>
      <c r="T2220" s="23"/>
      <c r="U2220" s="23"/>
      <c r="V2220" s="23"/>
      <c r="W2220" s="74"/>
    </row>
    <row r="2221" spans="1:23" x14ac:dyDescent="0.25">
      <c r="A2221" s="81">
        <v>45364</v>
      </c>
      <c r="B2221" s="6" t="s">
        <v>2710</v>
      </c>
      <c r="C2221" s="100" t="s">
        <v>5820</v>
      </c>
      <c r="D2221" s="21" t="s">
        <v>4555</v>
      </c>
      <c r="E2221" s="23" t="s">
        <v>117</v>
      </c>
      <c r="F2221" s="27" t="str">
        <f>IF(E2221="","",INDEX(DM_HANG_HOA!B:B,MATCH(E2221,DM_HANG_HOA!A:A,0)))</f>
        <v>Phụ kiện lắp DS 1 pha 24Kv</v>
      </c>
      <c r="G2221" s="26" t="s">
        <v>5263</v>
      </c>
      <c r="H2221" s="27" t="str">
        <f>IF(G2221="","",INDEX(DM_DOI_TUONG!C:C,MATCH(G2221,DM_DOI_TUONG!B:B,0)))</f>
        <v>Công Ty TNHH TM XD Điện Đại Quang Phát</v>
      </c>
      <c r="I2221" s="69" t="str">
        <f>IFERROR(INDEX(DM_NGHIEP_VU!D:D,MATCH(J2221&amp;K2221,DM_NGHIEP_VU!G:G,0)),"")</f>
        <v>Xuất kho - xuất bán ghi nhận doanh thu</v>
      </c>
      <c r="J2221" s="29" t="s">
        <v>4492</v>
      </c>
      <c r="K2221" s="29" t="s">
        <v>4977</v>
      </c>
      <c r="L2221" s="26">
        <v>3</v>
      </c>
      <c r="M2221" s="26" t="s">
        <v>4547</v>
      </c>
      <c r="N2221" s="26">
        <v>111900</v>
      </c>
      <c r="O2221" s="7">
        <f t="shared" si="105"/>
        <v>335700</v>
      </c>
      <c r="P2221" s="52">
        <v>0.08</v>
      </c>
      <c r="Q2221" s="7">
        <f t="shared" si="106"/>
        <v>26856</v>
      </c>
      <c r="R2221" s="7">
        <f t="shared" si="107"/>
        <v>362556</v>
      </c>
      <c r="S2221" s="23" t="s">
        <v>5969</v>
      </c>
      <c r="T2221" s="23"/>
      <c r="U2221" s="23"/>
      <c r="V2221" s="23"/>
      <c r="W2221" s="74"/>
    </row>
    <row r="2222" spans="1:23" x14ac:dyDescent="0.25">
      <c r="A2222" s="81">
        <v>45364</v>
      </c>
      <c r="B2222" s="6" t="s">
        <v>2710</v>
      </c>
      <c r="C2222" s="100" t="s">
        <v>5820</v>
      </c>
      <c r="D2222" s="21" t="s">
        <v>4555</v>
      </c>
      <c r="E2222" s="23" t="s">
        <v>3184</v>
      </c>
      <c r="F2222" s="27" t="str">
        <f>IF(E2222="","",INDEX(DM_HANG_HOA!B:B,MATCH(E2222,DM_HANG_HOA!A:A,0)))</f>
        <v>Nối bọc MV IPC 70-240,  Vỏ cách điện dầy 7-12mm, 25 - 70 / 120 - 240, 2 boulon M10 thép</v>
      </c>
      <c r="G2222" s="26" t="s">
        <v>5263</v>
      </c>
      <c r="H2222" s="27" t="str">
        <f>IF(G2222="","",INDEX(DM_DOI_TUONG!C:C,MATCH(G2222,DM_DOI_TUONG!B:B,0)))</f>
        <v>Công Ty TNHH TM XD Điện Đại Quang Phát</v>
      </c>
      <c r="I2222" s="69" t="str">
        <f>IFERROR(INDEX(DM_NGHIEP_VU!D:D,MATCH(J2222&amp;K2222,DM_NGHIEP_VU!G:G,0)),"")</f>
        <v>Xuất kho - xuất bán ghi nhận doanh thu</v>
      </c>
      <c r="J2222" s="29" t="s">
        <v>4492</v>
      </c>
      <c r="K2222" s="29" t="s">
        <v>4977</v>
      </c>
      <c r="L2222" s="26">
        <v>4</v>
      </c>
      <c r="M2222" s="26" t="s">
        <v>4547</v>
      </c>
      <c r="N2222" s="26">
        <v>520000</v>
      </c>
      <c r="O2222" s="7">
        <f t="shared" si="105"/>
        <v>2080000</v>
      </c>
      <c r="P2222" s="52">
        <v>0.08</v>
      </c>
      <c r="Q2222" s="7">
        <f t="shared" si="106"/>
        <v>166400</v>
      </c>
      <c r="R2222" s="7">
        <f t="shared" si="107"/>
        <v>2246400</v>
      </c>
      <c r="S2222" s="23" t="s">
        <v>5969</v>
      </c>
      <c r="T2222" s="23"/>
      <c r="U2222" s="23"/>
      <c r="V2222" s="23"/>
      <c r="W2222" s="74"/>
    </row>
    <row r="2223" spans="1:23" x14ac:dyDescent="0.25">
      <c r="A2223" s="81">
        <v>45364</v>
      </c>
      <c r="B2223" s="6" t="s">
        <v>2710</v>
      </c>
      <c r="C2223" s="100" t="s">
        <v>5820</v>
      </c>
      <c r="D2223" s="21" t="s">
        <v>4555</v>
      </c>
      <c r="E2223" s="23" t="s">
        <v>96</v>
      </c>
      <c r="F2223" s="27" t="str">
        <f>IF(E2223="","",INDEX(DM_HANG_HOA!B:B,MATCH(E2223,DM_HANG_HOA!A:A,0)))</f>
        <v>LA 18KV - MCOV  15.3 - 10KA</v>
      </c>
      <c r="G2223" s="26" t="s">
        <v>5263</v>
      </c>
      <c r="H2223" s="27" t="str">
        <f>IF(G2223="","",INDEX(DM_DOI_TUONG!C:C,MATCH(G2223,DM_DOI_TUONG!B:B,0)))</f>
        <v>Công Ty TNHH TM XD Điện Đại Quang Phát</v>
      </c>
      <c r="I2223" s="69" t="str">
        <f>IFERROR(INDEX(DM_NGHIEP_VU!D:D,MATCH(J2223&amp;K2223,DM_NGHIEP_VU!G:G,0)),"")</f>
        <v>Xuất kho - xuất bán ghi nhận doanh thu</v>
      </c>
      <c r="J2223" s="29" t="s">
        <v>4492</v>
      </c>
      <c r="K2223" s="29" t="s">
        <v>4977</v>
      </c>
      <c r="L2223" s="26">
        <v>3</v>
      </c>
      <c r="M2223" s="26" t="s">
        <v>4547</v>
      </c>
      <c r="N2223" s="26">
        <v>1010000</v>
      </c>
      <c r="O2223" s="7">
        <f t="shared" si="105"/>
        <v>3030000</v>
      </c>
      <c r="P2223" s="52">
        <v>0.08</v>
      </c>
      <c r="Q2223" s="7">
        <f t="shared" si="106"/>
        <v>242400</v>
      </c>
      <c r="R2223" s="7">
        <f t="shared" si="107"/>
        <v>3272400</v>
      </c>
      <c r="S2223" s="23" t="s">
        <v>5969</v>
      </c>
      <c r="T2223" s="23"/>
      <c r="U2223" s="23"/>
      <c r="V2223" s="23"/>
      <c r="W2223" s="74"/>
    </row>
    <row r="2224" spans="1:23" x14ac:dyDescent="0.25">
      <c r="A2224" s="81">
        <v>45364</v>
      </c>
      <c r="B2224" s="6" t="s">
        <v>2710</v>
      </c>
      <c r="C2224" s="100" t="s">
        <v>5821</v>
      </c>
      <c r="D2224" s="21" t="s">
        <v>4555</v>
      </c>
      <c r="E2224" s="23" t="s">
        <v>110</v>
      </c>
      <c r="F2224" s="27" t="str">
        <f>IF(E2224="","",INDEX(DM_HANG_HOA!B:B,MATCH(E2224,DM_HANG_HOA!A:A,0)))</f>
        <v>DS 1 pha 630A - 24Kv-150 KV BIL, OD, polymer</v>
      </c>
      <c r="G2224" s="26" t="s">
        <v>5250</v>
      </c>
      <c r="H2224" s="27" t="str">
        <f>IF(G2224="","",INDEX(DM_DOI_TUONG!C:C,MATCH(G2224,DM_DOI_TUONG!B:B,0)))</f>
        <v>Công Ty TNHH  Sản Xuất Thương Mại Vân Phúc</v>
      </c>
      <c r="I2224" s="69" t="str">
        <f>IFERROR(INDEX(DM_NGHIEP_VU!D:D,MATCH(J2224&amp;K2224,DM_NGHIEP_VU!G:G,0)),"")</f>
        <v>Xuất kho - xuất bán ghi nhận doanh thu</v>
      </c>
      <c r="J2224" s="29" t="s">
        <v>4492</v>
      </c>
      <c r="K2224" s="29" t="s">
        <v>4977</v>
      </c>
      <c r="L2224" s="26">
        <v>3</v>
      </c>
      <c r="M2224" s="26" t="s">
        <v>4547</v>
      </c>
      <c r="N2224" s="26">
        <v>2372600</v>
      </c>
      <c r="O2224" s="7">
        <f t="shared" si="105"/>
        <v>7117800</v>
      </c>
      <c r="P2224" s="52">
        <v>0.08</v>
      </c>
      <c r="Q2224" s="7">
        <f t="shared" si="106"/>
        <v>569424</v>
      </c>
      <c r="R2224" s="7">
        <f t="shared" si="107"/>
        <v>7687224</v>
      </c>
      <c r="S2224" s="23" t="s">
        <v>5970</v>
      </c>
      <c r="T2224" s="23"/>
      <c r="U2224" s="23"/>
      <c r="V2224" s="23"/>
      <c r="W2224" s="74"/>
    </row>
    <row r="2225" spans="1:23" x14ac:dyDescent="0.25">
      <c r="A2225" s="81">
        <v>45364</v>
      </c>
      <c r="B2225" s="6" t="s">
        <v>2710</v>
      </c>
      <c r="C2225" s="100" t="s">
        <v>5821</v>
      </c>
      <c r="D2225" s="21" t="s">
        <v>4555</v>
      </c>
      <c r="E2225" s="23" t="s">
        <v>117</v>
      </c>
      <c r="F2225" s="27" t="str">
        <f>IF(E2225="","",INDEX(DM_HANG_HOA!B:B,MATCH(E2225,DM_HANG_HOA!A:A,0)))</f>
        <v>Phụ kiện lắp DS 1 pha 24Kv</v>
      </c>
      <c r="G2225" s="26" t="s">
        <v>5250</v>
      </c>
      <c r="H2225" s="27" t="str">
        <f>IF(G2225="","",INDEX(DM_DOI_TUONG!C:C,MATCH(G2225,DM_DOI_TUONG!B:B,0)))</f>
        <v>Công Ty TNHH  Sản Xuất Thương Mại Vân Phúc</v>
      </c>
      <c r="I2225" s="69" t="str">
        <f>IFERROR(INDEX(DM_NGHIEP_VU!D:D,MATCH(J2225&amp;K2225,DM_NGHIEP_VU!G:G,0)),"")</f>
        <v>Xuất kho - xuất bán ghi nhận doanh thu</v>
      </c>
      <c r="J2225" s="29" t="s">
        <v>4492</v>
      </c>
      <c r="K2225" s="29" t="s">
        <v>4977</v>
      </c>
      <c r="L2225" s="26">
        <v>3</v>
      </c>
      <c r="M2225" s="26" t="s">
        <v>4547</v>
      </c>
      <c r="N2225" s="26">
        <v>111100</v>
      </c>
      <c r="O2225" s="7">
        <f t="shared" si="105"/>
        <v>333300</v>
      </c>
      <c r="P2225" s="52">
        <v>0.08</v>
      </c>
      <c r="Q2225" s="7">
        <f t="shared" si="106"/>
        <v>26664</v>
      </c>
      <c r="R2225" s="7">
        <f t="shared" si="107"/>
        <v>359964</v>
      </c>
      <c r="S2225" s="23" t="s">
        <v>5970</v>
      </c>
      <c r="T2225" s="23"/>
      <c r="U2225" s="23"/>
      <c r="V2225" s="23"/>
      <c r="W2225" s="74"/>
    </row>
    <row r="2226" spans="1:23" x14ac:dyDescent="0.25">
      <c r="A2226" s="81">
        <v>45364</v>
      </c>
      <c r="B2226" s="6" t="s">
        <v>2710</v>
      </c>
      <c r="C2226" s="100" t="s">
        <v>5821</v>
      </c>
      <c r="D2226" s="21" t="s">
        <v>4555</v>
      </c>
      <c r="E2226" s="23" t="s">
        <v>2535</v>
      </c>
      <c r="F2226" s="27" t="str">
        <f>IF(E2226="","",INDEX(DM_HANG_HOA!B:B,MATCH(E2226,DM_HANG_HOA!A:A,0)))</f>
        <v>Giáp buộc đầu sứ đơn composite PTT1202-C, đường kính cáp 18,5 ÷ 23,4mm (35-50mm2)</v>
      </c>
      <c r="G2226" s="26" t="s">
        <v>5250</v>
      </c>
      <c r="H2226" s="27" t="str">
        <f>IF(G2226="","",INDEX(DM_DOI_TUONG!C:C,MATCH(G2226,DM_DOI_TUONG!B:B,0)))</f>
        <v>Công Ty TNHH  Sản Xuất Thương Mại Vân Phúc</v>
      </c>
      <c r="I2226" s="69" t="str">
        <f>IFERROR(INDEX(DM_NGHIEP_VU!D:D,MATCH(J2226&amp;K2226,DM_NGHIEP_VU!G:G,0)),"")</f>
        <v>Xuất kho - xuất bán ghi nhận doanh thu</v>
      </c>
      <c r="J2226" s="29" t="s">
        <v>4492</v>
      </c>
      <c r="K2226" s="29" t="s">
        <v>4977</v>
      </c>
      <c r="L2226" s="26">
        <v>30</v>
      </c>
      <c r="M2226" s="26" t="s">
        <v>4547</v>
      </c>
      <c r="N2226" s="26">
        <v>31900</v>
      </c>
      <c r="O2226" s="7">
        <f t="shared" si="105"/>
        <v>957000</v>
      </c>
      <c r="P2226" s="52">
        <v>0.08</v>
      </c>
      <c r="Q2226" s="7">
        <f t="shared" si="106"/>
        <v>76560</v>
      </c>
      <c r="R2226" s="7">
        <f t="shared" si="107"/>
        <v>1033560</v>
      </c>
      <c r="S2226" s="23" t="s">
        <v>5970</v>
      </c>
      <c r="T2226" s="23"/>
      <c r="U2226" s="23"/>
      <c r="V2226" s="23"/>
      <c r="W2226" s="74"/>
    </row>
    <row r="2227" spans="1:23" x14ac:dyDescent="0.25">
      <c r="A2227" s="81">
        <v>45364</v>
      </c>
      <c r="B2227" s="6" t="s">
        <v>2710</v>
      </c>
      <c r="C2227" s="100" t="s">
        <v>5821</v>
      </c>
      <c r="D2227" s="21" t="s">
        <v>4555</v>
      </c>
      <c r="E2227" s="23" t="s">
        <v>2562</v>
      </c>
      <c r="F2227" s="27" t="str">
        <f>IF(E2227="","",INDEX(DM_HANG_HOA!B:B,MATCH(E2227,DM_HANG_HOA!A:A,0)))</f>
        <v>Giáp buộc đầu sứ đôi composite PDLT3140-F, đường kính cáp 31,0 ÷ 37,5mm (185-240mm2)</v>
      </c>
      <c r="G2227" s="26" t="s">
        <v>5250</v>
      </c>
      <c r="H2227" s="27" t="str">
        <f>IF(G2227="","",INDEX(DM_DOI_TUONG!C:C,MATCH(G2227,DM_DOI_TUONG!B:B,0)))</f>
        <v>Công Ty TNHH  Sản Xuất Thương Mại Vân Phúc</v>
      </c>
      <c r="I2227" s="69" t="str">
        <f>IFERROR(INDEX(DM_NGHIEP_VU!D:D,MATCH(J2227&amp;K2227,DM_NGHIEP_VU!G:G,0)),"")</f>
        <v>Xuất kho - xuất bán ghi nhận doanh thu</v>
      </c>
      <c r="J2227" s="29" t="s">
        <v>4492</v>
      </c>
      <c r="K2227" s="29" t="s">
        <v>4977</v>
      </c>
      <c r="L2227" s="26">
        <v>3</v>
      </c>
      <c r="M2227" s="26" t="s">
        <v>4547</v>
      </c>
      <c r="N2227" s="26">
        <v>76500</v>
      </c>
      <c r="O2227" s="7">
        <f t="shared" si="105"/>
        <v>229500</v>
      </c>
      <c r="P2227" s="52">
        <v>0.08</v>
      </c>
      <c r="Q2227" s="7">
        <f t="shared" si="106"/>
        <v>18360</v>
      </c>
      <c r="R2227" s="7">
        <f t="shared" si="107"/>
        <v>247860</v>
      </c>
      <c r="S2227" s="23" t="s">
        <v>5970</v>
      </c>
      <c r="T2227" s="23"/>
      <c r="U2227" s="23"/>
      <c r="V2227" s="23"/>
      <c r="W2227" s="74"/>
    </row>
    <row r="2228" spans="1:23" x14ac:dyDescent="0.25">
      <c r="A2228" s="81">
        <v>45365</v>
      </c>
      <c r="B2228" s="6" t="s">
        <v>2710</v>
      </c>
      <c r="C2228" s="100" t="s">
        <v>5821</v>
      </c>
      <c r="D2228" s="21" t="s">
        <v>4555</v>
      </c>
      <c r="E2228" s="23" t="s">
        <v>2562</v>
      </c>
      <c r="F2228" s="27" t="str">
        <f>IF(E2228="","",INDEX(DM_HANG_HOA!B:B,MATCH(E2228,DM_HANG_HOA!A:A,0)))</f>
        <v>Giáp buộc đầu sứ đôi composite PDLT3140-F, đường kính cáp 31,0 ÷ 37,5mm (185-240mm2)</v>
      </c>
      <c r="G2228" s="26" t="s">
        <v>5250</v>
      </c>
      <c r="H2228" s="27" t="str">
        <f>IF(G2228="","",INDEX(DM_DOI_TUONG!C:C,MATCH(G2228,DM_DOI_TUONG!B:B,0)))</f>
        <v>Công Ty TNHH  Sản Xuất Thương Mại Vân Phúc</v>
      </c>
      <c r="I2228" s="69" t="str">
        <f>IFERROR(INDEX(DM_NGHIEP_VU!D:D,MATCH(J2228&amp;K2228,DM_NGHIEP_VU!G:G,0)),"")</f>
        <v>Xuất kho - xuất bán ghi nhận doanh thu</v>
      </c>
      <c r="J2228" s="29" t="s">
        <v>4492</v>
      </c>
      <c r="K2228" s="29" t="s">
        <v>4977</v>
      </c>
      <c r="L2228" s="26">
        <v>17</v>
      </c>
      <c r="M2228" s="26" t="s">
        <v>4547</v>
      </c>
      <c r="N2228" s="26">
        <v>76500</v>
      </c>
      <c r="O2228" s="7">
        <f t="shared" si="105"/>
        <v>1300500</v>
      </c>
      <c r="P2228" s="52">
        <v>0.08</v>
      </c>
      <c r="Q2228" s="7">
        <f t="shared" si="106"/>
        <v>104040</v>
      </c>
      <c r="R2228" s="7">
        <f t="shared" si="107"/>
        <v>1404540</v>
      </c>
      <c r="S2228" s="23" t="s">
        <v>5970</v>
      </c>
      <c r="T2228" s="23"/>
      <c r="U2228" s="23"/>
      <c r="V2228" s="23"/>
      <c r="W2228" s="74"/>
    </row>
    <row r="2229" spans="1:23" x14ac:dyDescent="0.25">
      <c r="A2229" s="81">
        <v>45365</v>
      </c>
      <c r="B2229" s="6" t="s">
        <v>2710</v>
      </c>
      <c r="C2229" s="100" t="s">
        <v>5822</v>
      </c>
      <c r="D2229" s="21" t="s">
        <v>4555</v>
      </c>
      <c r="E2229" s="23" t="s">
        <v>72</v>
      </c>
      <c r="F2229" s="27" t="str">
        <f>IF(E2229="","",INDEX(DM_HANG_HOA!B:B,MATCH(E2229,DM_HANG_HOA!A:A,0)))</f>
        <v>FCO 100A - 27KV - 150KV BIL - Polymer (không bass)</v>
      </c>
      <c r="G2229" s="26" t="s">
        <v>5245</v>
      </c>
      <c r="H2229" s="27" t="str">
        <f>IF(G2229="","",INDEX(DM_DOI_TUONG!C:C,MATCH(G2229,DM_DOI_TUONG!B:B,0)))</f>
        <v>Công Ty TNHH Sản Xuất Thương Mại  Điện Sài Gòn TTL</v>
      </c>
      <c r="I2229" s="69" t="str">
        <f>IFERROR(INDEX(DM_NGHIEP_VU!D:D,MATCH(J2229&amp;K2229,DM_NGHIEP_VU!G:G,0)),"")</f>
        <v>Xuất kho - xuất bán ghi nhận doanh thu</v>
      </c>
      <c r="J2229" s="29" t="s">
        <v>4492</v>
      </c>
      <c r="K2229" s="29" t="s">
        <v>4977</v>
      </c>
      <c r="L2229" s="26">
        <v>12</v>
      </c>
      <c r="M2229" s="26" t="s">
        <v>4547</v>
      </c>
      <c r="N2229" s="26">
        <v>1312700</v>
      </c>
      <c r="O2229" s="7">
        <f t="shared" si="105"/>
        <v>15752400</v>
      </c>
      <c r="P2229" s="52">
        <v>0.08</v>
      </c>
      <c r="Q2229" s="7">
        <f t="shared" si="106"/>
        <v>1260192</v>
      </c>
      <c r="R2229" s="7">
        <f t="shared" si="107"/>
        <v>17012592</v>
      </c>
      <c r="S2229" s="23" t="s">
        <v>5971</v>
      </c>
      <c r="T2229" s="23"/>
      <c r="U2229" s="23"/>
      <c r="V2229" s="23"/>
      <c r="W2229" s="74"/>
    </row>
    <row r="2230" spans="1:23" x14ac:dyDescent="0.25">
      <c r="A2230" s="81">
        <v>45365</v>
      </c>
      <c r="B2230" s="6" t="s">
        <v>2710</v>
      </c>
      <c r="C2230" s="100" t="s">
        <v>5822</v>
      </c>
      <c r="D2230" s="21" t="s">
        <v>4555</v>
      </c>
      <c r="E2230" s="23" t="s">
        <v>78</v>
      </c>
      <c r="F2230" s="27" t="str">
        <f>IF(E2230="","",INDEX(DM_HANG_HOA!B:B,MATCH(E2230,DM_HANG_HOA!A:A,0)))</f>
        <v>Bass FCO</v>
      </c>
      <c r="G2230" s="26" t="s">
        <v>5245</v>
      </c>
      <c r="H2230" s="27" t="str">
        <f>IF(G2230="","",INDEX(DM_DOI_TUONG!C:C,MATCH(G2230,DM_DOI_TUONG!B:B,0)))</f>
        <v>Công Ty TNHH Sản Xuất Thương Mại  Điện Sài Gòn TTL</v>
      </c>
      <c r="I2230" s="69" t="str">
        <f>IFERROR(INDEX(DM_NGHIEP_VU!D:D,MATCH(J2230&amp;K2230,DM_NGHIEP_VU!G:G,0)),"")</f>
        <v>Xuất kho - xuất bán ghi nhận doanh thu</v>
      </c>
      <c r="J2230" s="29" t="s">
        <v>4492</v>
      </c>
      <c r="K2230" s="29" t="s">
        <v>4977</v>
      </c>
      <c r="L2230" s="26">
        <v>12</v>
      </c>
      <c r="M2230" s="26" t="s">
        <v>4547</v>
      </c>
      <c r="N2230" s="26">
        <v>72200</v>
      </c>
      <c r="O2230" s="7">
        <f t="shared" si="105"/>
        <v>866400</v>
      </c>
      <c r="P2230" s="52">
        <v>0.08</v>
      </c>
      <c r="Q2230" s="7">
        <f t="shared" si="106"/>
        <v>69312</v>
      </c>
      <c r="R2230" s="7">
        <f t="shared" si="107"/>
        <v>935712</v>
      </c>
      <c r="S2230" s="23" t="s">
        <v>5971</v>
      </c>
      <c r="T2230" s="23"/>
      <c r="U2230" s="23"/>
      <c r="V2230" s="23"/>
      <c r="W2230" s="74"/>
    </row>
    <row r="2231" spans="1:23" x14ac:dyDescent="0.25">
      <c r="A2231" s="81">
        <v>45365</v>
      </c>
      <c r="B2231" s="6" t="s">
        <v>2710</v>
      </c>
      <c r="C2231" s="100" t="s">
        <v>5822</v>
      </c>
      <c r="D2231" s="21" t="s">
        <v>4555</v>
      </c>
      <c r="E2231" s="23" t="s">
        <v>2595</v>
      </c>
      <c r="F2231" s="27" t="str">
        <f>IF(E2231="","",INDEX(DM_HANG_HOA!B:B,MATCH(E2231,DM_HANG_HOA!A:A,0)))</f>
        <v>Giáp buộc đầu sứ đơn composite PTT 1202SC-F, đường kính cáp 18.5 - 23.4mm (35-50mm2), bán dẫn</v>
      </c>
      <c r="G2231" s="26" t="s">
        <v>5245</v>
      </c>
      <c r="H2231" s="27" t="str">
        <f>IF(G2231="","",INDEX(DM_DOI_TUONG!C:C,MATCH(G2231,DM_DOI_TUONG!B:B,0)))</f>
        <v>Công Ty TNHH Sản Xuất Thương Mại  Điện Sài Gòn TTL</v>
      </c>
      <c r="I2231" s="69" t="str">
        <f>IFERROR(INDEX(DM_NGHIEP_VU!D:D,MATCH(J2231&amp;K2231,DM_NGHIEP_VU!G:G,0)),"")</f>
        <v>Xuất kho - xuất bán ghi nhận doanh thu</v>
      </c>
      <c r="J2231" s="29" t="s">
        <v>4492</v>
      </c>
      <c r="K2231" s="29" t="s">
        <v>4977</v>
      </c>
      <c r="L2231" s="26">
        <v>112</v>
      </c>
      <c r="M2231" s="26" t="s">
        <v>4547</v>
      </c>
      <c r="N2231" s="26">
        <v>106100</v>
      </c>
      <c r="O2231" s="7">
        <f t="shared" si="105"/>
        <v>11883200</v>
      </c>
      <c r="P2231" s="52">
        <v>0.08</v>
      </c>
      <c r="Q2231" s="7">
        <f t="shared" si="106"/>
        <v>950656</v>
      </c>
      <c r="R2231" s="7">
        <f t="shared" si="107"/>
        <v>12833856</v>
      </c>
      <c r="S2231" s="23" t="s">
        <v>5971</v>
      </c>
      <c r="T2231" s="23"/>
      <c r="U2231" s="23"/>
      <c r="V2231" s="23"/>
      <c r="W2231" s="74"/>
    </row>
    <row r="2232" spans="1:23" x14ac:dyDescent="0.25">
      <c r="A2232" s="81">
        <v>45365</v>
      </c>
      <c r="B2232" s="6" t="s">
        <v>2710</v>
      </c>
      <c r="C2232" s="100" t="s">
        <v>5822</v>
      </c>
      <c r="D2232" s="21" t="s">
        <v>4555</v>
      </c>
      <c r="E2232" s="23" t="s">
        <v>199</v>
      </c>
      <c r="F2232" s="27" t="str">
        <f>IF(E2232="","",INDEX(DM_HANG_HOA!B:B,MATCH(E2232,DM_HANG_HOA!A:A,0)))</f>
        <v>Pin post/Line post 24Kv- 680, Polymer có kẹp (không ty)</v>
      </c>
      <c r="G2232" s="26" t="s">
        <v>5245</v>
      </c>
      <c r="H2232" s="27" t="str">
        <f>IF(G2232="","",INDEX(DM_DOI_TUONG!C:C,MATCH(G2232,DM_DOI_TUONG!B:B,0)))</f>
        <v>Công Ty TNHH Sản Xuất Thương Mại  Điện Sài Gòn TTL</v>
      </c>
      <c r="I2232" s="69" t="str">
        <f>IFERROR(INDEX(DM_NGHIEP_VU!D:D,MATCH(J2232&amp;K2232,DM_NGHIEP_VU!G:G,0)),"")</f>
        <v>Xuất kho - xuất bán ghi nhận doanh thu</v>
      </c>
      <c r="J2232" s="29" t="s">
        <v>4492</v>
      </c>
      <c r="K2232" s="29" t="s">
        <v>4977</v>
      </c>
      <c r="L2232" s="26">
        <v>22</v>
      </c>
      <c r="M2232" s="26" t="s">
        <v>4547</v>
      </c>
      <c r="N2232" s="26">
        <v>270000</v>
      </c>
      <c r="O2232" s="7">
        <f t="shared" si="105"/>
        <v>5940000</v>
      </c>
      <c r="P2232" s="52">
        <v>0.08</v>
      </c>
      <c r="Q2232" s="7">
        <f t="shared" si="106"/>
        <v>475200</v>
      </c>
      <c r="R2232" s="7">
        <f t="shared" si="107"/>
        <v>6415200</v>
      </c>
      <c r="S2232" s="23" t="s">
        <v>5971</v>
      </c>
      <c r="T2232" s="23"/>
      <c r="U2232" s="23"/>
      <c r="V2232" s="23"/>
      <c r="W2232" s="74"/>
    </row>
    <row r="2233" spans="1:23" x14ac:dyDescent="0.25">
      <c r="A2233" s="81">
        <v>45365</v>
      </c>
      <c r="B2233" s="6" t="s">
        <v>2710</v>
      </c>
      <c r="C2233" s="100" t="s">
        <v>5822</v>
      </c>
      <c r="D2233" s="21" t="s">
        <v>4555</v>
      </c>
      <c r="E2233" s="23" t="s">
        <v>203</v>
      </c>
      <c r="F2233" s="27" t="str">
        <f>IF(E2233="","",INDEX(DM_HANG_HOA!B:B,MATCH(E2233,DM_HANG_HOA!A:A,0)))</f>
        <v>Ty Pin post/Line post 24Kv- 35Kv, M20 dài 180mm</v>
      </c>
      <c r="G2233" s="26" t="s">
        <v>5245</v>
      </c>
      <c r="H2233" s="27" t="str">
        <f>IF(G2233="","",INDEX(DM_DOI_TUONG!C:C,MATCH(G2233,DM_DOI_TUONG!B:B,0)))</f>
        <v>Công Ty TNHH Sản Xuất Thương Mại  Điện Sài Gòn TTL</v>
      </c>
      <c r="I2233" s="69" t="str">
        <f>IFERROR(INDEX(DM_NGHIEP_VU!D:D,MATCH(J2233&amp;K2233,DM_NGHIEP_VU!G:G,0)),"")</f>
        <v>Xuất kho - xuất bán ghi nhận doanh thu</v>
      </c>
      <c r="J2233" s="29" t="s">
        <v>4492</v>
      </c>
      <c r="K2233" s="29" t="s">
        <v>4977</v>
      </c>
      <c r="L2233" s="26">
        <v>22</v>
      </c>
      <c r="M2233" s="26" t="s">
        <v>4547</v>
      </c>
      <c r="N2233" s="26">
        <v>48300</v>
      </c>
      <c r="O2233" s="7">
        <f t="shared" si="105"/>
        <v>1062600</v>
      </c>
      <c r="P2233" s="52">
        <v>0.08</v>
      </c>
      <c r="Q2233" s="7">
        <f t="shared" si="106"/>
        <v>85008</v>
      </c>
      <c r="R2233" s="7">
        <f t="shared" si="107"/>
        <v>1147608</v>
      </c>
      <c r="S2233" s="23" t="s">
        <v>5971</v>
      </c>
      <c r="T2233" s="23"/>
      <c r="U2233" s="23"/>
      <c r="V2233" s="23"/>
      <c r="W2233" s="74"/>
    </row>
    <row r="2234" spans="1:23" x14ac:dyDescent="0.25">
      <c r="A2234" s="81">
        <v>45365</v>
      </c>
      <c r="B2234" s="6" t="s">
        <v>2710</v>
      </c>
      <c r="C2234" s="100" t="s">
        <v>5822</v>
      </c>
      <c r="D2234" s="21" t="s">
        <v>4555</v>
      </c>
      <c r="E2234" s="23" t="s">
        <v>3502</v>
      </c>
      <c r="F2234" s="27" t="str">
        <f>IF(E2234="","",INDEX(DM_HANG_HOA!B:B,MATCH(E2234,DM_HANG_HOA!A:A,0)))</f>
        <v>Boulon inox 8 x 50 ( boulon các loại )</v>
      </c>
      <c r="G2234" s="26" t="s">
        <v>5245</v>
      </c>
      <c r="H2234" s="27" t="str">
        <f>IF(G2234="","",INDEX(DM_DOI_TUONG!C:C,MATCH(G2234,DM_DOI_TUONG!B:B,0)))</f>
        <v>Công Ty TNHH Sản Xuất Thương Mại  Điện Sài Gòn TTL</v>
      </c>
      <c r="I2234" s="69" t="str">
        <f>IFERROR(INDEX(DM_NGHIEP_VU!D:D,MATCH(J2234&amp;K2234,DM_NGHIEP_VU!G:G,0)),"")</f>
        <v>Xuất kho - xuất bán ghi nhận doanh thu</v>
      </c>
      <c r="J2234" s="29" t="s">
        <v>4492</v>
      </c>
      <c r="K2234" s="29" t="s">
        <v>4977</v>
      </c>
      <c r="L2234" s="26">
        <v>88</v>
      </c>
      <c r="M2234" s="26" t="s">
        <v>4547</v>
      </c>
      <c r="N2234" s="26">
        <v>0</v>
      </c>
      <c r="O2234" s="7">
        <f t="shared" si="105"/>
        <v>0</v>
      </c>
      <c r="P2234" s="52">
        <v>0.08</v>
      </c>
      <c r="Q2234" s="7">
        <f t="shared" si="106"/>
        <v>0</v>
      </c>
      <c r="R2234" s="7">
        <f t="shared" si="107"/>
        <v>0</v>
      </c>
      <c r="S2234" s="23" t="s">
        <v>5971</v>
      </c>
      <c r="T2234" s="23"/>
      <c r="U2234" s="23"/>
      <c r="V2234" s="23"/>
      <c r="W2234" s="74"/>
    </row>
    <row r="2235" spans="1:23" x14ac:dyDescent="0.25">
      <c r="A2235" s="81">
        <v>45365</v>
      </c>
      <c r="B2235" s="6" t="s">
        <v>2710</v>
      </c>
      <c r="C2235" s="100" t="s">
        <v>5822</v>
      </c>
      <c r="D2235" s="21" t="s">
        <v>4555</v>
      </c>
      <c r="E2235" s="23" t="s">
        <v>192</v>
      </c>
      <c r="F2235" s="27" t="str">
        <f>IF(E2235="","",INDEX(DM_HANG_HOA!B:B,MATCH(E2235,DM_HANG_HOA!A:A,0)))</f>
        <v>Chuỗi treo 24Kv - 120KN, Polymer</v>
      </c>
      <c r="G2235" s="26" t="s">
        <v>5245</v>
      </c>
      <c r="H2235" s="27" t="str">
        <f>IF(G2235="","",INDEX(DM_DOI_TUONG!C:C,MATCH(G2235,DM_DOI_TUONG!B:B,0)))</f>
        <v>Công Ty TNHH Sản Xuất Thương Mại  Điện Sài Gòn TTL</v>
      </c>
      <c r="I2235" s="69" t="str">
        <f>IFERROR(INDEX(DM_NGHIEP_VU!D:D,MATCH(J2235&amp;K2235,DM_NGHIEP_VU!G:G,0)),"")</f>
        <v>Xuất kho - xuất bán ghi nhận doanh thu</v>
      </c>
      <c r="J2235" s="29" t="s">
        <v>4492</v>
      </c>
      <c r="K2235" s="29" t="s">
        <v>4977</v>
      </c>
      <c r="L2235" s="26">
        <v>28</v>
      </c>
      <c r="M2235" s="26" t="s">
        <v>4547</v>
      </c>
      <c r="N2235" s="26">
        <v>317400</v>
      </c>
      <c r="O2235" s="7">
        <f t="shared" si="105"/>
        <v>8887200</v>
      </c>
      <c r="P2235" s="52">
        <v>0.08</v>
      </c>
      <c r="Q2235" s="7">
        <f t="shared" si="106"/>
        <v>710976</v>
      </c>
      <c r="R2235" s="7">
        <f t="shared" si="107"/>
        <v>9598176</v>
      </c>
      <c r="S2235" s="23" t="s">
        <v>5971</v>
      </c>
      <c r="T2235" s="23"/>
      <c r="U2235" s="23"/>
      <c r="V2235" s="23"/>
      <c r="W2235" s="74"/>
    </row>
    <row r="2236" spans="1:23" x14ac:dyDescent="0.25">
      <c r="A2236" s="81">
        <v>45365</v>
      </c>
      <c r="B2236" s="6" t="s">
        <v>2710</v>
      </c>
      <c r="C2236" s="100" t="s">
        <v>5822</v>
      </c>
      <c r="D2236" s="21" t="s">
        <v>4555</v>
      </c>
      <c r="E2236" s="23" t="s">
        <v>76</v>
      </c>
      <c r="F2236" s="27" t="str">
        <f>IF(E2236="","",INDEX(DM_HANG_HOA!B:B,MATCH(E2236,DM_HANG_HOA!A:A,0)))</f>
        <v>LBFCO 100A - 27KV-150KV BIL - Polymer (không bass)</v>
      </c>
      <c r="G2236" s="26" t="s">
        <v>5245</v>
      </c>
      <c r="H2236" s="27" t="str">
        <f>IF(G2236="","",INDEX(DM_DOI_TUONG!C:C,MATCH(G2236,DM_DOI_TUONG!B:B,0)))</f>
        <v>Công Ty TNHH Sản Xuất Thương Mại  Điện Sài Gòn TTL</v>
      </c>
      <c r="I2236" s="69" t="str">
        <f>IFERROR(INDEX(DM_NGHIEP_VU!D:D,MATCH(J2236&amp;K2236,DM_NGHIEP_VU!G:G,0)),"")</f>
        <v>Xuất kho - xuất bán ghi nhận doanh thu</v>
      </c>
      <c r="J2236" s="29" t="s">
        <v>4492</v>
      </c>
      <c r="K2236" s="29" t="s">
        <v>4977</v>
      </c>
      <c r="L2236" s="26">
        <v>12</v>
      </c>
      <c r="M2236" s="26" t="s">
        <v>4547</v>
      </c>
      <c r="N2236" s="26">
        <v>1780200</v>
      </c>
      <c r="O2236" s="7">
        <f t="shared" si="105"/>
        <v>21362400</v>
      </c>
      <c r="P2236" s="52">
        <v>0.08</v>
      </c>
      <c r="Q2236" s="7">
        <f t="shared" si="106"/>
        <v>1708992</v>
      </c>
      <c r="R2236" s="7">
        <f t="shared" si="107"/>
        <v>23071392</v>
      </c>
      <c r="S2236" s="23" t="s">
        <v>5971</v>
      </c>
      <c r="T2236" s="23"/>
      <c r="U2236" s="23"/>
      <c r="V2236" s="23"/>
      <c r="W2236" s="74"/>
    </row>
    <row r="2237" spans="1:23" x14ac:dyDescent="0.25">
      <c r="A2237" s="81">
        <v>45365</v>
      </c>
      <c r="B2237" s="6" t="s">
        <v>2710</v>
      </c>
      <c r="C2237" s="100" t="s">
        <v>5822</v>
      </c>
      <c r="D2237" s="21" t="s">
        <v>4555</v>
      </c>
      <c r="E2237" s="23" t="s">
        <v>78</v>
      </c>
      <c r="F2237" s="27" t="str">
        <f>IF(E2237="","",INDEX(DM_HANG_HOA!B:B,MATCH(E2237,DM_HANG_HOA!A:A,0)))</f>
        <v>Bass FCO</v>
      </c>
      <c r="G2237" s="26" t="s">
        <v>5245</v>
      </c>
      <c r="H2237" s="27" t="str">
        <f>IF(G2237="","",INDEX(DM_DOI_TUONG!C:C,MATCH(G2237,DM_DOI_TUONG!B:B,0)))</f>
        <v>Công Ty TNHH Sản Xuất Thương Mại  Điện Sài Gòn TTL</v>
      </c>
      <c r="I2237" s="69" t="str">
        <f>IFERROR(INDEX(DM_NGHIEP_VU!D:D,MATCH(J2237&amp;K2237,DM_NGHIEP_VU!G:G,0)),"")</f>
        <v>Xuất kho - xuất bán ghi nhận doanh thu</v>
      </c>
      <c r="J2237" s="29" t="s">
        <v>4492</v>
      </c>
      <c r="K2237" s="29" t="s">
        <v>4977</v>
      </c>
      <c r="L2237" s="26">
        <v>12</v>
      </c>
      <c r="M2237" s="26" t="s">
        <v>4547</v>
      </c>
      <c r="N2237" s="26">
        <v>72200</v>
      </c>
      <c r="O2237" s="7">
        <f t="shared" si="105"/>
        <v>866400</v>
      </c>
      <c r="P2237" s="52">
        <v>0.08</v>
      </c>
      <c r="Q2237" s="7">
        <f t="shared" si="106"/>
        <v>69312</v>
      </c>
      <c r="R2237" s="7">
        <f t="shared" si="107"/>
        <v>935712</v>
      </c>
      <c r="S2237" s="23" t="s">
        <v>5971</v>
      </c>
      <c r="T2237" s="23"/>
      <c r="U2237" s="23"/>
      <c r="V2237" s="23"/>
      <c r="W2237" s="74"/>
    </row>
    <row r="2238" spans="1:23" x14ac:dyDescent="0.25">
      <c r="A2238" s="81">
        <v>45365</v>
      </c>
      <c r="B2238" s="6" t="s">
        <v>2710</v>
      </c>
      <c r="C2238" s="100" t="s">
        <v>5823</v>
      </c>
      <c r="D2238" s="21" t="s">
        <v>4555</v>
      </c>
      <c r="E2238" s="23" t="s">
        <v>1400</v>
      </c>
      <c r="F2238" s="27" t="str">
        <f>IF(E2238="","",INDEX(DM_HANG_HOA!B:B,MATCH(E2238,DM_HANG_HOA!A:A,0)))</f>
        <v>Cosse ép Cu 240mm2-N dài 115mm chiều dài ép dây 58mm</v>
      </c>
      <c r="G2238" s="26" t="s">
        <v>5245</v>
      </c>
      <c r="H2238" s="27" t="str">
        <f>IF(G2238="","",INDEX(DM_DOI_TUONG!C:C,MATCH(G2238,DM_DOI_TUONG!B:B,0)))</f>
        <v>Công Ty TNHH Sản Xuất Thương Mại  Điện Sài Gòn TTL</v>
      </c>
      <c r="I2238" s="69" t="str">
        <f>IFERROR(INDEX(DM_NGHIEP_VU!D:D,MATCH(J2238&amp;K2238,DM_NGHIEP_VU!G:G,0)),"")</f>
        <v>Xuất kho - xuất bán ghi nhận doanh thu</v>
      </c>
      <c r="J2238" s="29" t="s">
        <v>4492</v>
      </c>
      <c r="K2238" s="29" t="s">
        <v>4977</v>
      </c>
      <c r="L2238" s="26">
        <v>6</v>
      </c>
      <c r="M2238" s="26" t="s">
        <v>4547</v>
      </c>
      <c r="N2238" s="26">
        <v>155300</v>
      </c>
      <c r="O2238" s="7">
        <f t="shared" si="105"/>
        <v>931800</v>
      </c>
      <c r="P2238" s="52">
        <v>0.1</v>
      </c>
      <c r="Q2238" s="7">
        <f t="shared" si="106"/>
        <v>93180</v>
      </c>
      <c r="R2238" s="7">
        <f t="shared" si="107"/>
        <v>1024980</v>
      </c>
      <c r="S2238" s="23" t="s">
        <v>5972</v>
      </c>
      <c r="T2238" s="23"/>
      <c r="U2238" s="23"/>
      <c r="V2238" s="23"/>
      <c r="W2238" s="74"/>
    </row>
    <row r="2239" spans="1:23" x14ac:dyDescent="0.25">
      <c r="A2239" s="81">
        <v>45365</v>
      </c>
      <c r="B2239" s="6" t="s">
        <v>2710</v>
      </c>
      <c r="C2239" s="100" t="s">
        <v>5823</v>
      </c>
      <c r="D2239" s="21" t="s">
        <v>4555</v>
      </c>
      <c r="E2239" s="23" t="s">
        <v>1390</v>
      </c>
      <c r="F2239" s="27" t="str">
        <f>IF(E2239="","",INDEX(DM_HANG_HOA!B:B,MATCH(E2239,DM_HANG_HOA!A:A,0)))</f>
        <v>Cosse ép Cu 150mm2-N dài 101mm chiều dài ép dây 52mm</v>
      </c>
      <c r="G2239" s="26" t="s">
        <v>5245</v>
      </c>
      <c r="H2239" s="27" t="str">
        <f>IF(G2239="","",INDEX(DM_DOI_TUONG!C:C,MATCH(G2239,DM_DOI_TUONG!B:B,0)))</f>
        <v>Công Ty TNHH Sản Xuất Thương Mại  Điện Sài Gòn TTL</v>
      </c>
      <c r="I2239" s="69" t="str">
        <f>IFERROR(INDEX(DM_NGHIEP_VU!D:D,MATCH(J2239&amp;K2239,DM_NGHIEP_VU!G:G,0)),"")</f>
        <v>Xuất kho - xuất bán ghi nhận doanh thu</v>
      </c>
      <c r="J2239" s="29" t="s">
        <v>4492</v>
      </c>
      <c r="K2239" s="29" t="s">
        <v>4977</v>
      </c>
      <c r="L2239" s="26">
        <v>2</v>
      </c>
      <c r="M2239" s="26" t="s">
        <v>4547</v>
      </c>
      <c r="N2239" s="26">
        <v>88700</v>
      </c>
      <c r="O2239" s="7">
        <f t="shared" si="105"/>
        <v>177400</v>
      </c>
      <c r="P2239" s="52">
        <v>0.1</v>
      </c>
      <c r="Q2239" s="7">
        <f t="shared" si="106"/>
        <v>17740</v>
      </c>
      <c r="R2239" s="7">
        <f t="shared" si="107"/>
        <v>195140</v>
      </c>
      <c r="S2239" s="23" t="s">
        <v>5972</v>
      </c>
      <c r="T2239" s="23"/>
      <c r="U2239" s="23"/>
      <c r="V2239" s="23"/>
      <c r="W2239" s="74"/>
    </row>
    <row r="2240" spans="1:23" x14ac:dyDescent="0.25">
      <c r="A2240" s="81">
        <v>45365</v>
      </c>
      <c r="B2240" s="6" t="s">
        <v>2710</v>
      </c>
      <c r="C2240" s="100" t="s">
        <v>5823</v>
      </c>
      <c r="D2240" s="21" t="s">
        <v>4555</v>
      </c>
      <c r="E2240" s="23" t="s">
        <v>3274</v>
      </c>
      <c r="F2240" s="27" t="str">
        <f>IF(E2240="","",INDEX(DM_HANG_HOA!B:B,MATCH(E2240,DM_HANG_HOA!A:A,0)))</f>
        <v xml:space="preserve">Cosse ép Cu 25mm2-N dài 45mm chiều dài ép dây 15mm (lỗ phi 12.5) </v>
      </c>
      <c r="G2240" s="26" t="s">
        <v>5245</v>
      </c>
      <c r="H2240" s="27" t="str">
        <f>IF(G2240="","",INDEX(DM_DOI_TUONG!C:C,MATCH(G2240,DM_DOI_TUONG!B:B,0)))</f>
        <v>Công Ty TNHH Sản Xuất Thương Mại  Điện Sài Gòn TTL</v>
      </c>
      <c r="I2240" s="69" t="str">
        <f>IFERROR(INDEX(DM_NGHIEP_VU!D:D,MATCH(J2240&amp;K2240,DM_NGHIEP_VU!G:G,0)),"")</f>
        <v>Xuất kho - xuất bán ghi nhận doanh thu</v>
      </c>
      <c r="J2240" s="29" t="s">
        <v>4492</v>
      </c>
      <c r="K2240" s="29" t="s">
        <v>4977</v>
      </c>
      <c r="L2240" s="26">
        <v>6</v>
      </c>
      <c r="M2240" s="26" t="s">
        <v>4547</v>
      </c>
      <c r="N2240" s="26">
        <v>10000</v>
      </c>
      <c r="O2240" s="7">
        <f t="shared" si="105"/>
        <v>60000</v>
      </c>
      <c r="P2240" s="52">
        <v>0.1</v>
      </c>
      <c r="Q2240" s="7">
        <f t="shared" si="106"/>
        <v>6000</v>
      </c>
      <c r="R2240" s="7">
        <f t="shared" si="107"/>
        <v>66000</v>
      </c>
      <c r="S2240" s="23" t="s">
        <v>5972</v>
      </c>
      <c r="T2240" s="23"/>
      <c r="U2240" s="23"/>
      <c r="V2240" s="23"/>
      <c r="W2240" s="74"/>
    </row>
    <row r="2241" spans="1:23" x14ac:dyDescent="0.25">
      <c r="A2241" s="81">
        <v>45365</v>
      </c>
      <c r="B2241" s="6" t="s">
        <v>2710</v>
      </c>
      <c r="C2241" s="100" t="s">
        <v>5823</v>
      </c>
      <c r="D2241" s="21" t="s">
        <v>4555</v>
      </c>
      <c r="E2241" s="23" t="s">
        <v>2527</v>
      </c>
      <c r="F2241" s="27" t="str">
        <f>IF(E2241="","",INDEX(DM_HANG_HOA!B:B,MATCH(E2241,DM_HANG_HOA!A:A,0)))</f>
        <v>Giáp níu dây bọc ACD2260-TP, dài 1100mm,  20,1 ÷ 23,5mm (50mm2)</v>
      </c>
      <c r="G2241" s="26" t="s">
        <v>5245</v>
      </c>
      <c r="H2241" s="27" t="str">
        <f>IF(G2241="","",INDEX(DM_DOI_TUONG!C:C,MATCH(G2241,DM_DOI_TUONG!B:B,0)))</f>
        <v>Công Ty TNHH Sản Xuất Thương Mại  Điện Sài Gòn TTL</v>
      </c>
      <c r="I2241" s="69" t="str">
        <f>IFERROR(INDEX(DM_NGHIEP_VU!D:D,MATCH(J2241&amp;K2241,DM_NGHIEP_VU!G:G,0)),"")</f>
        <v>Xuất kho - xuất bán ghi nhận doanh thu</v>
      </c>
      <c r="J2241" s="29" t="s">
        <v>4492</v>
      </c>
      <c r="K2241" s="29" t="s">
        <v>4977</v>
      </c>
      <c r="L2241" s="26">
        <v>6</v>
      </c>
      <c r="M2241" s="26" t="s">
        <v>4547</v>
      </c>
      <c r="N2241" s="26">
        <v>235200</v>
      </c>
      <c r="O2241" s="7">
        <f t="shared" si="105"/>
        <v>1411200</v>
      </c>
      <c r="P2241" s="52">
        <v>0.1</v>
      </c>
      <c r="Q2241" s="7">
        <f t="shared" si="106"/>
        <v>141120</v>
      </c>
      <c r="R2241" s="7">
        <f t="shared" si="107"/>
        <v>1552320</v>
      </c>
      <c r="S2241" s="23" t="s">
        <v>5972</v>
      </c>
      <c r="T2241" s="23"/>
      <c r="U2241" s="23"/>
      <c r="V2241" s="23"/>
      <c r="W2241" s="74"/>
    </row>
    <row r="2242" spans="1:23" x14ac:dyDescent="0.25">
      <c r="A2242" s="81">
        <v>45365</v>
      </c>
      <c r="B2242" s="6" t="s">
        <v>2710</v>
      </c>
      <c r="C2242" s="100" t="s">
        <v>5823</v>
      </c>
      <c r="D2242" s="21" t="s">
        <v>4555</v>
      </c>
      <c r="E2242" s="23" t="s">
        <v>898</v>
      </c>
      <c r="F2242" s="27" t="str">
        <f>IF(E2242="","",INDEX(DM_HANG_HOA!B:B,MATCH(E2242,DM_HANG_HOA!A:A,0)))</f>
        <v>Dây đai inox 20 x 0.4mm, 1.2 mét</v>
      </c>
      <c r="G2242" s="26" t="s">
        <v>5245</v>
      </c>
      <c r="H2242" s="27" t="str">
        <f>IF(G2242="","",INDEX(DM_DOI_TUONG!C:C,MATCH(G2242,DM_DOI_TUONG!B:B,0)))</f>
        <v>Công Ty TNHH Sản Xuất Thương Mại  Điện Sài Gòn TTL</v>
      </c>
      <c r="I2242" s="69" t="str">
        <f>IFERROR(INDEX(DM_NGHIEP_VU!D:D,MATCH(J2242&amp;K2242,DM_NGHIEP_VU!G:G,0)),"")</f>
        <v>Xuất kho - xuất bán ghi nhận doanh thu</v>
      </c>
      <c r="J2242" s="29" t="s">
        <v>4492</v>
      </c>
      <c r="K2242" s="29" t="s">
        <v>4977</v>
      </c>
      <c r="L2242" s="26">
        <v>4</v>
      </c>
      <c r="M2242" s="26" t="s">
        <v>4547</v>
      </c>
      <c r="N2242" s="26">
        <v>5700</v>
      </c>
      <c r="O2242" s="7">
        <f t="shared" si="105"/>
        <v>22800</v>
      </c>
      <c r="P2242" s="52">
        <v>0.1</v>
      </c>
      <c r="Q2242" s="7">
        <f t="shared" si="106"/>
        <v>2280</v>
      </c>
      <c r="R2242" s="7">
        <f t="shared" si="107"/>
        <v>25080</v>
      </c>
      <c r="S2242" s="23" t="s">
        <v>5972</v>
      </c>
      <c r="T2242" s="23"/>
      <c r="U2242" s="23"/>
      <c r="V2242" s="23"/>
      <c r="W2242" s="74"/>
    </row>
    <row r="2243" spans="1:23" x14ac:dyDescent="0.25">
      <c r="A2243" s="81">
        <v>45365</v>
      </c>
      <c r="B2243" s="6" t="s">
        <v>2710</v>
      </c>
      <c r="C2243" s="100" t="s">
        <v>5823</v>
      </c>
      <c r="D2243" s="21" t="s">
        <v>4555</v>
      </c>
      <c r="E2243" s="23" t="s">
        <v>894</v>
      </c>
      <c r="F2243" s="27" t="str">
        <f>IF(E2243="","",INDEX(DM_HANG_HOA!B:B,MATCH(E2243,DM_HANG_HOA!A:A,0)))</f>
        <v>Khóa đai A200</v>
      </c>
      <c r="G2243" s="26" t="s">
        <v>5245</v>
      </c>
      <c r="H2243" s="27" t="str">
        <f>IF(G2243="","",INDEX(DM_DOI_TUONG!C:C,MATCH(G2243,DM_DOI_TUONG!B:B,0)))</f>
        <v>Công Ty TNHH Sản Xuất Thương Mại  Điện Sài Gòn TTL</v>
      </c>
      <c r="I2243" s="69" t="str">
        <f>IFERROR(INDEX(DM_NGHIEP_VU!D:D,MATCH(J2243&amp;K2243,DM_NGHIEP_VU!G:G,0)),"")</f>
        <v>Xuất kho - xuất bán ghi nhận doanh thu</v>
      </c>
      <c r="J2243" s="29" t="s">
        <v>4492</v>
      </c>
      <c r="K2243" s="29" t="s">
        <v>4977</v>
      </c>
      <c r="L2243" s="26">
        <v>4</v>
      </c>
      <c r="M2243" s="26" t="s">
        <v>4547</v>
      </c>
      <c r="N2243" s="26">
        <v>1400</v>
      </c>
      <c r="O2243" s="7">
        <f t="shared" si="105"/>
        <v>5600</v>
      </c>
      <c r="P2243" s="52">
        <v>0.1</v>
      </c>
      <c r="Q2243" s="7">
        <f t="shared" si="106"/>
        <v>560</v>
      </c>
      <c r="R2243" s="7">
        <f t="shared" si="107"/>
        <v>6160</v>
      </c>
      <c r="S2243" s="23" t="s">
        <v>5972</v>
      </c>
      <c r="T2243" s="23"/>
      <c r="U2243" s="23"/>
      <c r="V2243" s="23"/>
      <c r="W2243" s="74"/>
    </row>
    <row r="2244" spans="1:23" x14ac:dyDescent="0.25">
      <c r="A2244" s="81">
        <v>45365</v>
      </c>
      <c r="B2244" s="6" t="s">
        <v>2710</v>
      </c>
      <c r="C2244" s="100" t="s">
        <v>5823</v>
      </c>
      <c r="D2244" s="21" t="s">
        <v>4555</v>
      </c>
      <c r="E2244" s="23" t="s">
        <v>1223</v>
      </c>
      <c r="F2244" s="27" t="str">
        <f>IF(E2244="","",INDEX(DM_HANG_HOA!B:B,MATCH(E2244,DM_HANG_HOA!A:A,0)))</f>
        <v>Nối ép đồng nhôm WR-815</v>
      </c>
      <c r="G2244" s="26" t="s">
        <v>5245</v>
      </c>
      <c r="H2244" s="27" t="str">
        <f>IF(G2244="","",INDEX(DM_DOI_TUONG!C:C,MATCH(G2244,DM_DOI_TUONG!B:B,0)))</f>
        <v>Công Ty TNHH Sản Xuất Thương Mại  Điện Sài Gòn TTL</v>
      </c>
      <c r="I2244" s="69" t="str">
        <f>IFERROR(INDEX(DM_NGHIEP_VU!D:D,MATCH(J2244&amp;K2244,DM_NGHIEP_VU!G:G,0)),"")</f>
        <v>Xuất kho - xuất bán ghi nhận doanh thu</v>
      </c>
      <c r="J2244" s="29" t="s">
        <v>4492</v>
      </c>
      <c r="K2244" s="29" t="s">
        <v>4977</v>
      </c>
      <c r="L2244" s="26">
        <v>26</v>
      </c>
      <c r="M2244" s="26" t="s">
        <v>4547</v>
      </c>
      <c r="N2244" s="26">
        <v>27200</v>
      </c>
      <c r="O2244" s="7">
        <f t="shared" si="105"/>
        <v>707200</v>
      </c>
      <c r="P2244" s="52">
        <v>0.1</v>
      </c>
      <c r="Q2244" s="7">
        <f t="shared" si="106"/>
        <v>70720</v>
      </c>
      <c r="R2244" s="7">
        <f t="shared" si="107"/>
        <v>777920</v>
      </c>
      <c r="S2244" s="23" t="s">
        <v>5972</v>
      </c>
      <c r="T2244" s="23"/>
      <c r="U2244" s="23"/>
      <c r="V2244" s="23"/>
      <c r="W2244" s="74"/>
    </row>
    <row r="2245" spans="1:23" x14ac:dyDescent="0.25">
      <c r="A2245" s="81">
        <v>45365</v>
      </c>
      <c r="B2245" s="6" t="s">
        <v>2710</v>
      </c>
      <c r="C2245" s="100" t="s">
        <v>5823</v>
      </c>
      <c r="D2245" s="21" t="s">
        <v>4555</v>
      </c>
      <c r="E2245" s="23" t="s">
        <v>1344</v>
      </c>
      <c r="F2245" s="27" t="str">
        <f>IF(E2245="","",INDEX(DM_HANG_HOA!B:B,MATCH(E2245,DM_HANG_HOA!A:A,0)))</f>
        <v>Hotline 2/0</v>
      </c>
      <c r="G2245" s="26" t="s">
        <v>5245</v>
      </c>
      <c r="H2245" s="27" t="str">
        <f>IF(G2245="","",INDEX(DM_DOI_TUONG!C:C,MATCH(G2245,DM_DOI_TUONG!B:B,0)))</f>
        <v>Công Ty TNHH Sản Xuất Thương Mại  Điện Sài Gòn TTL</v>
      </c>
      <c r="I2245" s="69" t="str">
        <f>IFERROR(INDEX(DM_NGHIEP_VU!D:D,MATCH(J2245&amp;K2245,DM_NGHIEP_VU!G:G,0)),"")</f>
        <v>Xuất kho - xuất bán ghi nhận doanh thu</v>
      </c>
      <c r="J2245" s="29" t="s">
        <v>4492</v>
      </c>
      <c r="K2245" s="29" t="s">
        <v>4977</v>
      </c>
      <c r="L2245" s="26">
        <v>39</v>
      </c>
      <c r="M2245" s="26" t="s">
        <v>4547</v>
      </c>
      <c r="N2245" s="26">
        <v>115400</v>
      </c>
      <c r="O2245" s="7">
        <f t="shared" si="105"/>
        <v>4500600</v>
      </c>
      <c r="P2245" s="52">
        <v>0.1</v>
      </c>
      <c r="Q2245" s="7">
        <f t="shared" si="106"/>
        <v>450060</v>
      </c>
      <c r="R2245" s="7">
        <f t="shared" si="107"/>
        <v>4950660</v>
      </c>
      <c r="S2245" s="23" t="s">
        <v>5972</v>
      </c>
      <c r="T2245" s="23"/>
      <c r="U2245" s="23"/>
      <c r="V2245" s="23"/>
      <c r="W2245" s="74"/>
    </row>
    <row r="2246" spans="1:23" x14ac:dyDescent="0.25">
      <c r="A2246" s="81">
        <v>45365</v>
      </c>
      <c r="B2246" s="6" t="s">
        <v>2710</v>
      </c>
      <c r="C2246" s="100" t="s">
        <v>5823</v>
      </c>
      <c r="D2246" s="21" t="s">
        <v>4555</v>
      </c>
      <c r="E2246" s="23" t="s">
        <v>1340</v>
      </c>
      <c r="F2246" s="27" t="str">
        <f>IF(E2246="","",INDEX(DM_HANG_HOA!B:B,MATCH(E2246,DM_HANG_HOA!A:A,0)))</f>
        <v>Kẹp quai dạng ép 150-240</v>
      </c>
      <c r="G2246" s="26" t="s">
        <v>5245</v>
      </c>
      <c r="H2246" s="27" t="str">
        <f>IF(G2246="","",INDEX(DM_DOI_TUONG!C:C,MATCH(G2246,DM_DOI_TUONG!B:B,0)))</f>
        <v>Công Ty TNHH Sản Xuất Thương Mại  Điện Sài Gòn TTL</v>
      </c>
      <c r="I2246" s="69" t="str">
        <f>IFERROR(INDEX(DM_NGHIEP_VU!D:D,MATCH(J2246&amp;K2246,DM_NGHIEP_VU!G:G,0)),"")</f>
        <v>Xuất kho - xuất bán ghi nhận doanh thu</v>
      </c>
      <c r="J2246" s="29" t="s">
        <v>4492</v>
      </c>
      <c r="K2246" s="29" t="s">
        <v>4977</v>
      </c>
      <c r="L2246" s="26">
        <v>39</v>
      </c>
      <c r="M2246" s="26" t="s">
        <v>4547</v>
      </c>
      <c r="N2246" s="26">
        <v>142000</v>
      </c>
      <c r="O2246" s="7">
        <f t="shared" si="105"/>
        <v>5538000</v>
      </c>
      <c r="P2246" s="52">
        <v>0.1</v>
      </c>
      <c r="Q2246" s="7">
        <f t="shared" si="106"/>
        <v>553800</v>
      </c>
      <c r="R2246" s="7">
        <f t="shared" si="107"/>
        <v>6091800</v>
      </c>
      <c r="S2246" s="23" t="s">
        <v>5972</v>
      </c>
      <c r="T2246" s="23"/>
      <c r="U2246" s="23"/>
      <c r="V2246" s="23"/>
      <c r="W2246" s="74"/>
    </row>
    <row r="2247" spans="1:23" x14ac:dyDescent="0.25">
      <c r="A2247" s="81">
        <v>45365</v>
      </c>
      <c r="B2247" s="6" t="s">
        <v>2710</v>
      </c>
      <c r="C2247" s="100" t="s">
        <v>5823</v>
      </c>
      <c r="D2247" s="21" t="s">
        <v>4555</v>
      </c>
      <c r="E2247" s="23" t="s">
        <v>1450</v>
      </c>
      <c r="F2247" s="27" t="str">
        <f>IF(E2247="","",INDEX(DM_HANG_HOA!B:B,MATCH(E2247,DM_HANG_HOA!A:A,0)))</f>
        <v>Cosse ép Cu 240mm2-2N dài 160mm chiều dài ép dây 58mm</v>
      </c>
      <c r="G2247" s="26" t="s">
        <v>5245</v>
      </c>
      <c r="H2247" s="27" t="str">
        <f>IF(G2247="","",INDEX(DM_DOI_TUONG!C:C,MATCH(G2247,DM_DOI_TUONG!B:B,0)))</f>
        <v>Công Ty TNHH Sản Xuất Thương Mại  Điện Sài Gòn TTL</v>
      </c>
      <c r="I2247" s="69" t="str">
        <f>IFERROR(INDEX(DM_NGHIEP_VU!D:D,MATCH(J2247&amp;K2247,DM_NGHIEP_VU!G:G,0)),"")</f>
        <v>Xuất kho - xuất bán ghi nhận doanh thu</v>
      </c>
      <c r="J2247" s="29" t="s">
        <v>4492</v>
      </c>
      <c r="K2247" s="29" t="s">
        <v>4977</v>
      </c>
      <c r="L2247" s="26">
        <v>19</v>
      </c>
      <c r="M2247" s="26" t="s">
        <v>4547</v>
      </c>
      <c r="N2247" s="26">
        <v>207000</v>
      </c>
      <c r="O2247" s="7">
        <f t="shared" si="105"/>
        <v>3933000</v>
      </c>
      <c r="P2247" s="52">
        <v>0.1</v>
      </c>
      <c r="Q2247" s="7">
        <f t="shared" si="106"/>
        <v>393300</v>
      </c>
      <c r="R2247" s="7">
        <f t="shared" si="107"/>
        <v>4326300</v>
      </c>
      <c r="S2247" s="23" t="s">
        <v>5972</v>
      </c>
      <c r="T2247" s="23"/>
      <c r="U2247" s="23"/>
      <c r="V2247" s="23"/>
      <c r="W2247" s="74"/>
    </row>
    <row r="2248" spans="1:23" x14ac:dyDescent="0.25">
      <c r="A2248" s="81">
        <v>45365</v>
      </c>
      <c r="B2248" s="6" t="s">
        <v>2710</v>
      </c>
      <c r="C2248" s="100" t="s">
        <v>5823</v>
      </c>
      <c r="D2248" s="21" t="s">
        <v>4555</v>
      </c>
      <c r="E2248" s="23" t="s">
        <v>1169</v>
      </c>
      <c r="F2248" s="27" t="str">
        <f>IF(E2248="","",INDEX(DM_HANG_HOA!B:B,MATCH(E2248,DM_HANG_HOA!A:A,0)))</f>
        <v>Cosse ép Cu-Al  240mm2-2N-TA dài 160mm chiều dài ép dây 58mm</v>
      </c>
      <c r="G2248" s="26" t="s">
        <v>5245</v>
      </c>
      <c r="H2248" s="27" t="str">
        <f>IF(G2248="","",INDEX(DM_DOI_TUONG!C:C,MATCH(G2248,DM_DOI_TUONG!B:B,0)))</f>
        <v>Công Ty TNHH Sản Xuất Thương Mại  Điện Sài Gòn TTL</v>
      </c>
      <c r="I2248" s="69" t="str">
        <f>IFERROR(INDEX(DM_NGHIEP_VU!D:D,MATCH(J2248&amp;K2248,DM_NGHIEP_VU!G:G,0)),"")</f>
        <v>Xuất kho - xuất bán ghi nhận doanh thu</v>
      </c>
      <c r="J2248" s="29" t="s">
        <v>4492</v>
      </c>
      <c r="K2248" s="29" t="s">
        <v>4977</v>
      </c>
      <c r="L2248" s="26">
        <v>6</v>
      </c>
      <c r="M2248" s="26" t="s">
        <v>4547</v>
      </c>
      <c r="N2248" s="26">
        <v>189300</v>
      </c>
      <c r="O2248" s="7">
        <f t="shared" si="105"/>
        <v>1135800</v>
      </c>
      <c r="P2248" s="52">
        <v>0.1</v>
      </c>
      <c r="Q2248" s="7">
        <f t="shared" si="106"/>
        <v>113580</v>
      </c>
      <c r="R2248" s="7">
        <f t="shared" si="107"/>
        <v>1249380</v>
      </c>
      <c r="S2248" s="23" t="s">
        <v>5972</v>
      </c>
      <c r="T2248" s="23"/>
      <c r="U2248" s="23"/>
      <c r="V2248" s="23"/>
      <c r="W2248" s="74"/>
    </row>
    <row r="2249" spans="1:23" x14ac:dyDescent="0.25">
      <c r="A2249" s="81">
        <v>45365</v>
      </c>
      <c r="B2249" s="6" t="s">
        <v>2710</v>
      </c>
      <c r="C2249" s="100" t="s">
        <v>5824</v>
      </c>
      <c r="D2249" s="21" t="s">
        <v>4555</v>
      </c>
      <c r="E2249" s="23" t="s">
        <v>2522</v>
      </c>
      <c r="F2249" s="27" t="str">
        <f>IF(E2249="","",INDEX(DM_HANG_HOA!B:B,MATCH(E2249,DM_HANG_HOA!A:A,0)))</f>
        <v>Giáp níu dây trần ADG2130, dài 1330mm, 21,29 ÷ 24,05mm (240mm2)</v>
      </c>
      <c r="G2249" s="26" t="s">
        <v>5268</v>
      </c>
      <c r="H2249" s="27" t="str">
        <f>IF(G2249="","",INDEX(DM_DOI_TUONG!C:C,MATCH(G2249,DM_DOI_TUONG!B:B,0)))</f>
        <v>Công Ty TNHH TM Sản Xuất ThiếT Bị Điện Anh Kha</v>
      </c>
      <c r="I2249" s="69" t="str">
        <f>IFERROR(INDEX(DM_NGHIEP_VU!D:D,MATCH(J2249&amp;K2249,DM_NGHIEP_VU!G:G,0)),"")</f>
        <v>Xuất kho - xuất bán ghi nhận doanh thu</v>
      </c>
      <c r="J2249" s="29" t="s">
        <v>4492</v>
      </c>
      <c r="K2249" s="29" t="s">
        <v>4977</v>
      </c>
      <c r="L2249" s="26">
        <v>24</v>
      </c>
      <c r="M2249" s="26" t="s">
        <v>4547</v>
      </c>
      <c r="N2249" s="26">
        <v>232100</v>
      </c>
      <c r="O2249" s="7">
        <f t="shared" si="105"/>
        <v>5570400</v>
      </c>
      <c r="P2249" s="52">
        <v>0.1</v>
      </c>
      <c r="Q2249" s="7">
        <f t="shared" si="106"/>
        <v>557040</v>
      </c>
      <c r="R2249" s="7">
        <f t="shared" si="107"/>
        <v>6127440</v>
      </c>
      <c r="S2249" s="23" t="s">
        <v>5973</v>
      </c>
      <c r="T2249" s="23"/>
      <c r="U2249" s="23"/>
      <c r="V2249" s="23"/>
      <c r="W2249" s="74"/>
    </row>
    <row r="2250" spans="1:23" x14ac:dyDescent="0.25">
      <c r="A2250" s="81">
        <v>45365</v>
      </c>
      <c r="B2250" s="6" t="s">
        <v>2710</v>
      </c>
      <c r="C2250" s="100" t="s">
        <v>5825</v>
      </c>
      <c r="D2250" s="21" t="s">
        <v>4555</v>
      </c>
      <c r="E2250" s="23" t="s">
        <v>1169</v>
      </c>
      <c r="F2250" s="27" t="str">
        <f>IF(E2250="","",INDEX(DM_HANG_HOA!B:B,MATCH(E2250,DM_HANG_HOA!A:A,0)))</f>
        <v>Cosse ép Cu-Al  240mm2-2N-TA dài 160mm chiều dài ép dây 58mm</v>
      </c>
      <c r="G2250" s="26" t="s">
        <v>5245</v>
      </c>
      <c r="H2250" s="27" t="str">
        <f>IF(G2250="","",INDEX(DM_DOI_TUONG!C:C,MATCH(G2250,DM_DOI_TUONG!B:B,0)))</f>
        <v>Công Ty TNHH Sản Xuất Thương Mại  Điện Sài Gòn TTL</v>
      </c>
      <c r="I2250" s="69" t="str">
        <f>IFERROR(INDEX(DM_NGHIEP_VU!D:D,MATCH(J2250&amp;K2250,DM_NGHIEP_VU!G:G,0)),"")</f>
        <v>Xuất kho - xuất bán ghi nhận doanh thu</v>
      </c>
      <c r="J2250" s="29" t="s">
        <v>4492</v>
      </c>
      <c r="K2250" s="29" t="s">
        <v>4977</v>
      </c>
      <c r="L2250" s="26">
        <v>5</v>
      </c>
      <c r="M2250" s="26" t="s">
        <v>4547</v>
      </c>
      <c r="N2250" s="26">
        <v>189300</v>
      </c>
      <c r="O2250" s="7">
        <f t="shared" si="105"/>
        <v>946500</v>
      </c>
      <c r="P2250" s="52">
        <v>0.1</v>
      </c>
      <c r="Q2250" s="7">
        <f t="shared" si="106"/>
        <v>94650</v>
      </c>
      <c r="R2250" s="7">
        <f t="shared" si="107"/>
        <v>1041150</v>
      </c>
      <c r="S2250" s="23" t="s">
        <v>5974</v>
      </c>
      <c r="T2250" s="23"/>
      <c r="U2250" s="23"/>
      <c r="V2250" s="23"/>
      <c r="W2250" s="74"/>
    </row>
    <row r="2251" spans="1:23" x14ac:dyDescent="0.25">
      <c r="A2251" s="81">
        <v>45365</v>
      </c>
      <c r="B2251" s="6" t="s">
        <v>2710</v>
      </c>
      <c r="C2251" s="100" t="s">
        <v>5825</v>
      </c>
      <c r="D2251" s="21" t="s">
        <v>4555</v>
      </c>
      <c r="E2251" s="23" t="s">
        <v>2272</v>
      </c>
      <c r="F2251" s="27" t="str">
        <f>IF(E2251="","",INDEX(DM_HANG_HOA!B:B,MATCH(E2251,DM_HANG_HOA!A:A,0)))</f>
        <v>Cosse ép Cu-Al  240mm2-2N-TA dài 160mm chiều dài ép dây 58mm</v>
      </c>
      <c r="G2251" s="26" t="s">
        <v>5245</v>
      </c>
      <c r="H2251" s="27" t="str">
        <f>IF(G2251="","",INDEX(DM_DOI_TUONG!C:C,MATCH(G2251,DM_DOI_TUONG!B:B,0)))</f>
        <v>Công Ty TNHH Sản Xuất Thương Mại  Điện Sài Gòn TTL</v>
      </c>
      <c r="I2251" s="69" t="str">
        <f>IFERROR(INDEX(DM_NGHIEP_VU!D:D,MATCH(J2251&amp;K2251,DM_NGHIEP_VU!G:G,0)),"")</f>
        <v>Xuất kho - xuất bán ghi nhận doanh thu</v>
      </c>
      <c r="J2251" s="29" t="s">
        <v>4492</v>
      </c>
      <c r="K2251" s="29" t="s">
        <v>4977</v>
      </c>
      <c r="L2251" s="26">
        <v>1</v>
      </c>
      <c r="M2251" s="26" t="s">
        <v>4547</v>
      </c>
      <c r="N2251" s="26">
        <v>189300</v>
      </c>
      <c r="O2251" s="7">
        <f t="shared" si="105"/>
        <v>189300</v>
      </c>
      <c r="P2251" s="52">
        <v>0.1</v>
      </c>
      <c r="Q2251" s="7">
        <f t="shared" si="106"/>
        <v>18930</v>
      </c>
      <c r="R2251" s="7">
        <f t="shared" si="107"/>
        <v>208230</v>
      </c>
      <c r="S2251" s="23" t="s">
        <v>5974</v>
      </c>
      <c r="T2251" s="23"/>
      <c r="U2251" s="23"/>
      <c r="V2251" s="23"/>
      <c r="W2251" s="74"/>
    </row>
    <row r="2252" spans="1:23" x14ac:dyDescent="0.25">
      <c r="A2252" s="81">
        <v>45365</v>
      </c>
      <c r="B2252" s="6" t="s">
        <v>2710</v>
      </c>
      <c r="C2252" s="100" t="s">
        <v>5826</v>
      </c>
      <c r="D2252" s="21" t="s">
        <v>4555</v>
      </c>
      <c r="E2252" s="23" t="s">
        <v>77</v>
      </c>
      <c r="F2252" s="27" t="str">
        <f>IF(E2252="","",INDEX(DM_HANG_HOA!B:B,MATCH(E2252,DM_HANG_HOA!A:A,0)))</f>
        <v>LBFCO 200A - 27KV-150KV BIL - Polymer (không bass)</v>
      </c>
      <c r="G2252" s="26" t="s">
        <v>5251</v>
      </c>
      <c r="H2252" s="27" t="str">
        <f>IF(G2252="","",INDEX(DM_DOI_TUONG!C:C,MATCH(G2252,DM_DOI_TUONG!B:B,0)))</f>
        <v>Anh Thành - Minh Phụng</v>
      </c>
      <c r="I2252" s="69" t="str">
        <f>IFERROR(INDEX(DM_NGHIEP_VU!D:D,MATCH(J2252&amp;K2252,DM_NGHIEP_VU!G:G,0)),"")</f>
        <v>Xuất kho - xuất bán ghi nhận doanh thu</v>
      </c>
      <c r="J2252" s="29" t="s">
        <v>4492</v>
      </c>
      <c r="K2252" s="29" t="s">
        <v>4977</v>
      </c>
      <c r="L2252" s="26">
        <v>3</v>
      </c>
      <c r="M2252" s="26" t="s">
        <v>4547</v>
      </c>
      <c r="N2252" s="26">
        <v>1890400</v>
      </c>
      <c r="O2252" s="7">
        <f t="shared" si="105"/>
        <v>5671200</v>
      </c>
      <c r="P2252" s="52">
        <v>0.08</v>
      </c>
      <c r="Q2252" s="7">
        <f t="shared" si="106"/>
        <v>453696</v>
      </c>
      <c r="R2252" s="7">
        <f t="shared" si="107"/>
        <v>6124896</v>
      </c>
      <c r="S2252" s="23" t="s">
        <v>5975</v>
      </c>
      <c r="T2252" s="23"/>
      <c r="U2252" s="23"/>
      <c r="V2252" s="23"/>
      <c r="W2252" s="74"/>
    </row>
    <row r="2253" spans="1:23" x14ac:dyDescent="0.25">
      <c r="A2253" s="81">
        <v>45365</v>
      </c>
      <c r="B2253" s="6" t="s">
        <v>2710</v>
      </c>
      <c r="C2253" s="100" t="s">
        <v>5826</v>
      </c>
      <c r="D2253" s="21" t="s">
        <v>4555</v>
      </c>
      <c r="E2253" s="23" t="s">
        <v>78</v>
      </c>
      <c r="F2253" s="27" t="str">
        <f>IF(E2253="","",INDEX(DM_HANG_HOA!B:B,MATCH(E2253,DM_HANG_HOA!A:A,0)))</f>
        <v>Bass FCO</v>
      </c>
      <c r="G2253" s="26" t="s">
        <v>5251</v>
      </c>
      <c r="H2253" s="27" t="str">
        <f>IF(G2253="","",INDEX(DM_DOI_TUONG!C:C,MATCH(G2253,DM_DOI_TUONG!B:B,0)))</f>
        <v>Anh Thành - Minh Phụng</v>
      </c>
      <c r="I2253" s="69" t="str">
        <f>IFERROR(INDEX(DM_NGHIEP_VU!D:D,MATCH(J2253&amp;K2253,DM_NGHIEP_VU!G:G,0)),"")</f>
        <v>Xuất kho - xuất bán ghi nhận doanh thu</v>
      </c>
      <c r="J2253" s="29" t="s">
        <v>4492</v>
      </c>
      <c r="K2253" s="29" t="s">
        <v>4977</v>
      </c>
      <c r="L2253" s="26">
        <v>3</v>
      </c>
      <c r="M2253" s="26" t="s">
        <v>4547</v>
      </c>
      <c r="N2253" s="26">
        <v>72700</v>
      </c>
      <c r="O2253" s="7">
        <f t="shared" si="105"/>
        <v>218100</v>
      </c>
      <c r="P2253" s="52">
        <v>0.08</v>
      </c>
      <c r="Q2253" s="7">
        <f t="shared" si="106"/>
        <v>17448</v>
      </c>
      <c r="R2253" s="7">
        <f t="shared" si="107"/>
        <v>235548</v>
      </c>
      <c r="S2253" s="23" t="s">
        <v>5975</v>
      </c>
      <c r="T2253" s="23"/>
      <c r="U2253" s="23"/>
      <c r="V2253" s="23"/>
      <c r="W2253" s="74"/>
    </row>
    <row r="2254" spans="1:23" x14ac:dyDescent="0.25">
      <c r="A2254" s="81">
        <v>45365</v>
      </c>
      <c r="B2254" s="6" t="s">
        <v>2710</v>
      </c>
      <c r="C2254" s="100" t="s">
        <v>5827</v>
      </c>
      <c r="D2254" s="21" t="s">
        <v>4555</v>
      </c>
      <c r="E2254" s="23" t="s">
        <v>524</v>
      </c>
      <c r="F2254" s="27" t="str">
        <f>IF(E2254="","",INDEX(DM_HANG_HOA!B:B,MATCH(E2254,DM_HANG_HOA!A:A,0)))</f>
        <v>Móc treo cáp ABC 4 X 95mm2</v>
      </c>
      <c r="G2254" s="26" t="s">
        <v>5249</v>
      </c>
      <c r="H2254" s="27" t="str">
        <f>IF(G2254="","",INDEX(DM_DOI_TUONG!C:C,MATCH(G2254,DM_DOI_TUONG!B:B,0)))</f>
        <v>Công Ty CP Điện Và Chiếu Sáng Phước Mỹ</v>
      </c>
      <c r="I2254" s="69" t="str">
        <f>IFERROR(INDEX(DM_NGHIEP_VU!D:D,MATCH(J2254&amp;K2254,DM_NGHIEP_VU!G:G,0)),"")</f>
        <v>Xuất kho - xuất bán ghi nhận doanh thu</v>
      </c>
      <c r="J2254" s="29" t="s">
        <v>4492</v>
      </c>
      <c r="K2254" s="29" t="s">
        <v>4977</v>
      </c>
      <c r="L2254" s="26">
        <v>100</v>
      </c>
      <c r="M2254" s="26" t="s">
        <v>4547</v>
      </c>
      <c r="N2254" s="26">
        <v>18300</v>
      </c>
      <c r="O2254" s="7">
        <f t="shared" si="105"/>
        <v>1830000</v>
      </c>
      <c r="P2254" s="52">
        <v>0.1</v>
      </c>
      <c r="Q2254" s="7">
        <f t="shared" si="106"/>
        <v>183000</v>
      </c>
      <c r="R2254" s="7">
        <f t="shared" si="107"/>
        <v>2013000</v>
      </c>
      <c r="S2254" s="23" t="s">
        <v>5976</v>
      </c>
      <c r="T2254" s="23"/>
      <c r="U2254" s="23"/>
      <c r="V2254" s="23"/>
      <c r="W2254" s="74"/>
    </row>
    <row r="2255" spans="1:23" x14ac:dyDescent="0.25">
      <c r="A2255" s="81">
        <v>45365</v>
      </c>
      <c r="B2255" s="6" t="s">
        <v>2710</v>
      </c>
      <c r="C2255" s="100" t="s">
        <v>5828</v>
      </c>
      <c r="D2255" s="21" t="s">
        <v>4555</v>
      </c>
      <c r="E2255" s="23" t="s">
        <v>76</v>
      </c>
      <c r="F2255" s="27" t="str">
        <f>IF(E2255="","",INDEX(DM_HANG_HOA!B:B,MATCH(E2255,DM_HANG_HOA!A:A,0)))</f>
        <v>LBFCO 100A - 27KV-150KV BIL - Polymer (không bass)</v>
      </c>
      <c r="G2255" s="26" t="s">
        <v>5269</v>
      </c>
      <c r="H2255" s="27" t="str">
        <f>IF(G2255="","",INDEX(DM_DOI_TUONG!C:C,MATCH(G2255,DM_DOI_TUONG!B:B,0)))</f>
        <v>CÔNG TY TNHH THIẾT BỊ ĐIỆN QUỐC HƯNG</v>
      </c>
      <c r="I2255" s="69" t="str">
        <f>IFERROR(INDEX(DM_NGHIEP_VU!D:D,MATCH(J2255&amp;K2255,DM_NGHIEP_VU!G:G,0)),"")</f>
        <v>Xuất kho - xuất bán ghi nhận doanh thu</v>
      </c>
      <c r="J2255" s="29" t="s">
        <v>4492</v>
      </c>
      <c r="K2255" s="29" t="s">
        <v>4977</v>
      </c>
      <c r="L2255" s="26">
        <v>30</v>
      </c>
      <c r="M2255" s="26" t="s">
        <v>4547</v>
      </c>
      <c r="N2255" s="26">
        <v>1780200</v>
      </c>
      <c r="O2255" s="7">
        <f t="shared" si="105"/>
        <v>53406000</v>
      </c>
      <c r="P2255" s="52">
        <v>0.08</v>
      </c>
      <c r="Q2255" s="7">
        <f t="shared" si="106"/>
        <v>4272480</v>
      </c>
      <c r="R2255" s="7">
        <f t="shared" si="107"/>
        <v>57678480</v>
      </c>
      <c r="S2255" s="23" t="s">
        <v>5977</v>
      </c>
      <c r="T2255" s="23"/>
      <c r="U2255" s="23"/>
      <c r="V2255" s="23"/>
      <c r="W2255" s="74"/>
    </row>
    <row r="2256" spans="1:23" x14ac:dyDescent="0.25">
      <c r="A2256" s="81">
        <v>45365</v>
      </c>
      <c r="B2256" s="6" t="s">
        <v>2710</v>
      </c>
      <c r="C2256" s="100" t="s">
        <v>5828</v>
      </c>
      <c r="D2256" s="21" t="s">
        <v>4555</v>
      </c>
      <c r="E2256" s="23" t="s">
        <v>78</v>
      </c>
      <c r="F2256" s="27" t="str">
        <f>IF(E2256="","",INDEX(DM_HANG_HOA!B:B,MATCH(E2256,DM_HANG_HOA!A:A,0)))</f>
        <v>Bass FCO</v>
      </c>
      <c r="G2256" s="26" t="s">
        <v>5269</v>
      </c>
      <c r="H2256" s="27" t="str">
        <f>IF(G2256="","",INDEX(DM_DOI_TUONG!C:C,MATCH(G2256,DM_DOI_TUONG!B:B,0)))</f>
        <v>CÔNG TY TNHH THIẾT BỊ ĐIỆN QUỐC HƯNG</v>
      </c>
      <c r="I2256" s="69" t="str">
        <f>IFERROR(INDEX(DM_NGHIEP_VU!D:D,MATCH(J2256&amp;K2256,DM_NGHIEP_VU!G:G,0)),"")</f>
        <v>Xuất kho - xuất bán ghi nhận doanh thu</v>
      </c>
      <c r="J2256" s="29" t="s">
        <v>4492</v>
      </c>
      <c r="K2256" s="29" t="s">
        <v>4977</v>
      </c>
      <c r="L2256" s="26">
        <v>30</v>
      </c>
      <c r="M2256" s="26" t="s">
        <v>4547</v>
      </c>
      <c r="N2256" s="26">
        <v>72200</v>
      </c>
      <c r="O2256" s="7">
        <f t="shared" si="105"/>
        <v>2166000</v>
      </c>
      <c r="P2256" s="52">
        <v>0.08</v>
      </c>
      <c r="Q2256" s="7">
        <f t="shared" si="106"/>
        <v>173280</v>
      </c>
      <c r="R2256" s="7">
        <f t="shared" si="107"/>
        <v>2339280</v>
      </c>
      <c r="S2256" s="23" t="s">
        <v>5977</v>
      </c>
      <c r="T2256" s="23"/>
      <c r="U2256" s="23"/>
      <c r="V2256" s="23"/>
      <c r="W2256" s="74"/>
    </row>
    <row r="2257" spans="1:23" x14ac:dyDescent="0.25">
      <c r="A2257" s="81">
        <v>45366</v>
      </c>
      <c r="B2257" s="6" t="s">
        <v>2710</v>
      </c>
      <c r="C2257" s="100" t="s">
        <v>5829</v>
      </c>
      <c r="D2257" s="21" t="s">
        <v>4555</v>
      </c>
      <c r="E2257" s="23" t="s">
        <v>131</v>
      </c>
      <c r="F2257" s="27" t="str">
        <f>IF(E2257="","",INDEX(DM_HANG_HOA!B:B,MATCH(E2257,DM_HANG_HOA!A:A,0)))</f>
        <v xml:space="preserve">DS 3P- 630A - 24Kv-150 KV BIL, OD, Polymer, 2 phương, lắp trên 1 trụ </v>
      </c>
      <c r="G2257" s="26" t="s">
        <v>5269</v>
      </c>
      <c r="H2257" s="27" t="str">
        <f>IF(G2257="","",INDEX(DM_DOI_TUONG!C:C,MATCH(G2257,DM_DOI_TUONG!B:B,0)))</f>
        <v>CÔNG TY TNHH THIẾT BỊ ĐIỆN QUỐC HƯNG</v>
      </c>
      <c r="I2257" s="69" t="str">
        <f>IFERROR(INDEX(DM_NGHIEP_VU!D:D,MATCH(J2257&amp;K2257,DM_NGHIEP_VU!G:G,0)),"")</f>
        <v>Xuất kho - xuất bán ghi nhận doanh thu</v>
      </c>
      <c r="J2257" s="29" t="s">
        <v>4492</v>
      </c>
      <c r="K2257" s="29" t="s">
        <v>4977</v>
      </c>
      <c r="L2257" s="26">
        <v>1</v>
      </c>
      <c r="M2257" s="26" t="s">
        <v>4547</v>
      </c>
      <c r="N2257" s="26">
        <v>11224900</v>
      </c>
      <c r="O2257" s="7">
        <f t="shared" si="105"/>
        <v>11224900</v>
      </c>
      <c r="P2257" s="52">
        <v>0.08</v>
      </c>
      <c r="Q2257" s="7">
        <f t="shared" si="106"/>
        <v>897992</v>
      </c>
      <c r="R2257" s="7">
        <f t="shared" si="107"/>
        <v>12122892</v>
      </c>
      <c r="S2257" s="23" t="s">
        <v>5978</v>
      </c>
      <c r="T2257" s="23"/>
      <c r="U2257" s="23"/>
      <c r="V2257" s="23"/>
      <c r="W2257" s="74"/>
    </row>
    <row r="2258" spans="1:23" x14ac:dyDescent="0.25">
      <c r="A2258" s="81">
        <v>45366</v>
      </c>
      <c r="B2258" s="6" t="s">
        <v>2710</v>
      </c>
      <c r="C2258" s="100" t="s">
        <v>5829</v>
      </c>
      <c r="D2258" s="21" t="s">
        <v>4555</v>
      </c>
      <c r="E2258" s="23" t="s">
        <v>145</v>
      </c>
      <c r="F2258" s="27" t="str">
        <f>IF(E2258="","",INDEX(DM_HANG_HOA!B:B,MATCH(E2258,DM_HANG_HOA!A:A,0)))</f>
        <v>Bộ sào thao tác  DS 24KV - 35KV ngoài trời, dài 8 mét (boulon nhúng kẽm)</v>
      </c>
      <c r="G2258" s="26" t="s">
        <v>5269</v>
      </c>
      <c r="H2258" s="27" t="str">
        <f>IF(G2258="","",INDEX(DM_DOI_TUONG!C:C,MATCH(G2258,DM_DOI_TUONG!B:B,0)))</f>
        <v>CÔNG TY TNHH THIẾT BỊ ĐIỆN QUỐC HƯNG</v>
      </c>
      <c r="I2258" s="69" t="str">
        <f>IFERROR(INDEX(DM_NGHIEP_VU!D:D,MATCH(J2258&amp;K2258,DM_NGHIEP_VU!G:G,0)),"")</f>
        <v>Xuất kho - xuất bán ghi nhận doanh thu</v>
      </c>
      <c r="J2258" s="29" t="s">
        <v>4492</v>
      </c>
      <c r="K2258" s="29" t="s">
        <v>4977</v>
      </c>
      <c r="L2258" s="26">
        <v>1</v>
      </c>
      <c r="M2258" s="26" t="s">
        <v>4547</v>
      </c>
      <c r="N2258" s="26">
        <v>2136800</v>
      </c>
      <c r="O2258" s="7">
        <f t="shared" si="105"/>
        <v>2136800</v>
      </c>
      <c r="P2258" s="52">
        <v>0.08</v>
      </c>
      <c r="Q2258" s="7">
        <f t="shared" si="106"/>
        <v>170944</v>
      </c>
      <c r="R2258" s="7">
        <f t="shared" si="107"/>
        <v>2307744</v>
      </c>
      <c r="S2258" s="23" t="s">
        <v>5978</v>
      </c>
      <c r="T2258" s="23"/>
      <c r="U2258" s="23"/>
      <c r="V2258" s="23"/>
      <c r="W2258" s="74"/>
    </row>
    <row r="2259" spans="1:23" x14ac:dyDescent="0.25">
      <c r="A2259" s="81">
        <v>45366</v>
      </c>
      <c r="B2259" s="6" t="s">
        <v>2710</v>
      </c>
      <c r="C2259" s="100" t="s">
        <v>5829</v>
      </c>
      <c r="D2259" s="21" t="s">
        <v>4555</v>
      </c>
      <c r="E2259" s="23" t="s">
        <v>2562</v>
      </c>
      <c r="F2259" s="27" t="str">
        <f>IF(E2259="","",INDEX(DM_HANG_HOA!B:B,MATCH(E2259,DM_HANG_HOA!A:A,0)))</f>
        <v>Giáp buộc đầu sứ đôi composite PDLT3140-F, đường kính cáp 31,0 ÷ 37,5mm (185-240mm2)</v>
      </c>
      <c r="G2259" s="26" t="s">
        <v>5269</v>
      </c>
      <c r="H2259" s="27" t="str">
        <f>IF(G2259="","",INDEX(DM_DOI_TUONG!C:C,MATCH(G2259,DM_DOI_TUONG!B:B,0)))</f>
        <v>CÔNG TY TNHH THIẾT BỊ ĐIỆN QUỐC HƯNG</v>
      </c>
      <c r="I2259" s="69" t="str">
        <f>IFERROR(INDEX(DM_NGHIEP_VU!D:D,MATCH(J2259&amp;K2259,DM_NGHIEP_VU!G:G,0)),"")</f>
        <v>Xuất kho - xuất bán ghi nhận doanh thu</v>
      </c>
      <c r="J2259" s="29" t="s">
        <v>4492</v>
      </c>
      <c r="K2259" s="29" t="s">
        <v>4977</v>
      </c>
      <c r="L2259" s="26">
        <v>468</v>
      </c>
      <c r="M2259" s="26" t="s">
        <v>4547</v>
      </c>
      <c r="N2259" s="26">
        <v>76500</v>
      </c>
      <c r="O2259" s="7">
        <f t="shared" si="105"/>
        <v>35802000</v>
      </c>
      <c r="P2259" s="52">
        <v>0.08</v>
      </c>
      <c r="Q2259" s="7">
        <f t="shared" si="106"/>
        <v>2864160</v>
      </c>
      <c r="R2259" s="7">
        <f t="shared" si="107"/>
        <v>38666160</v>
      </c>
      <c r="S2259" s="23" t="s">
        <v>5978</v>
      </c>
      <c r="T2259" s="23"/>
      <c r="U2259" s="23"/>
      <c r="V2259" s="23"/>
      <c r="W2259" s="74"/>
    </row>
    <row r="2260" spans="1:23" x14ac:dyDescent="0.25">
      <c r="A2260" s="81">
        <v>45366</v>
      </c>
      <c r="B2260" s="6" t="s">
        <v>2710</v>
      </c>
      <c r="C2260" s="100" t="s">
        <v>5830</v>
      </c>
      <c r="D2260" s="21" t="s">
        <v>4555</v>
      </c>
      <c r="E2260" s="23" t="s">
        <v>2518</v>
      </c>
      <c r="F2260" s="27" t="str">
        <f>IF(E2260="","",INDEX(DM_HANG_HOA!B:B,MATCH(E2260,DM_HANG_HOA!A:A,0)))</f>
        <v>Giáp níu dây trần ADG1350, dài 905mm, 13,32 ÷ 13,73mm (95mm2)</v>
      </c>
      <c r="G2260" s="26" t="s">
        <v>5269</v>
      </c>
      <c r="H2260" s="27" t="str">
        <f>IF(G2260="","",INDEX(DM_DOI_TUONG!C:C,MATCH(G2260,DM_DOI_TUONG!B:B,0)))</f>
        <v>CÔNG TY TNHH THIẾT BỊ ĐIỆN QUỐC HƯNG</v>
      </c>
      <c r="I2260" s="69" t="str">
        <f>IFERROR(INDEX(DM_NGHIEP_VU!D:D,MATCH(J2260&amp;K2260,DM_NGHIEP_VU!G:G,0)),"")</f>
        <v>Xuất kho - xuất bán ghi nhận doanh thu</v>
      </c>
      <c r="J2260" s="29" t="s">
        <v>4492</v>
      </c>
      <c r="K2260" s="29" t="s">
        <v>4977</v>
      </c>
      <c r="L2260" s="26">
        <v>93</v>
      </c>
      <c r="M2260" s="26" t="s">
        <v>4547</v>
      </c>
      <c r="N2260" s="26">
        <v>78700</v>
      </c>
      <c r="O2260" s="7">
        <f t="shared" si="105"/>
        <v>7319100</v>
      </c>
      <c r="P2260" s="52">
        <v>0.1</v>
      </c>
      <c r="Q2260" s="7">
        <f t="shared" si="106"/>
        <v>731910</v>
      </c>
      <c r="R2260" s="7">
        <f t="shared" si="107"/>
        <v>8051010</v>
      </c>
      <c r="S2260" s="23" t="s">
        <v>5979</v>
      </c>
      <c r="T2260" s="23"/>
      <c r="U2260" s="23"/>
      <c r="V2260" s="23"/>
      <c r="W2260" s="74"/>
    </row>
    <row r="2261" spans="1:23" x14ac:dyDescent="0.25">
      <c r="A2261" s="81">
        <v>45366</v>
      </c>
      <c r="B2261" s="6" t="s">
        <v>2710</v>
      </c>
      <c r="C2261" s="100" t="s">
        <v>5831</v>
      </c>
      <c r="D2261" s="21" t="s">
        <v>4555</v>
      </c>
      <c r="E2261" s="23" t="s">
        <v>1390</v>
      </c>
      <c r="F2261" s="27" t="str">
        <f>IF(E2261="","",INDEX(DM_HANG_HOA!B:B,MATCH(E2261,DM_HANG_HOA!A:A,0)))</f>
        <v>Cosse ép Cu 150mm2-N dài 101mm chiều dài ép dây 52mm</v>
      </c>
      <c r="G2261" s="26" t="s">
        <v>5245</v>
      </c>
      <c r="H2261" s="27" t="str">
        <f>IF(G2261="","",INDEX(DM_DOI_TUONG!C:C,MATCH(G2261,DM_DOI_TUONG!B:B,0)))</f>
        <v>Công Ty TNHH Sản Xuất Thương Mại  Điện Sài Gòn TTL</v>
      </c>
      <c r="I2261" s="69" t="str">
        <f>IFERROR(INDEX(DM_NGHIEP_VU!D:D,MATCH(J2261&amp;K2261,DM_NGHIEP_VU!G:G,0)),"")</f>
        <v>Xuất kho - xuất bán ghi nhận doanh thu</v>
      </c>
      <c r="J2261" s="29" t="s">
        <v>4492</v>
      </c>
      <c r="K2261" s="29" t="s">
        <v>4977</v>
      </c>
      <c r="L2261" s="26">
        <v>33</v>
      </c>
      <c r="M2261" s="26" t="s">
        <v>4547</v>
      </c>
      <c r="N2261" s="26">
        <v>88700</v>
      </c>
      <c r="O2261" s="7">
        <f t="shared" si="105"/>
        <v>2927100</v>
      </c>
      <c r="P2261" s="52">
        <v>0.1</v>
      </c>
      <c r="Q2261" s="7">
        <f t="shared" si="106"/>
        <v>292710</v>
      </c>
      <c r="R2261" s="7">
        <f t="shared" si="107"/>
        <v>3219810</v>
      </c>
      <c r="S2261" s="23" t="s">
        <v>5980</v>
      </c>
      <c r="T2261" s="23"/>
      <c r="U2261" s="23"/>
      <c r="V2261" s="23"/>
      <c r="W2261" s="74"/>
    </row>
    <row r="2262" spans="1:23" x14ac:dyDescent="0.25">
      <c r="A2262" s="81">
        <v>45366</v>
      </c>
      <c r="B2262" s="6" t="s">
        <v>2710</v>
      </c>
      <c r="C2262" s="100" t="s">
        <v>5831</v>
      </c>
      <c r="D2262" s="21" t="s">
        <v>4555</v>
      </c>
      <c r="E2262" s="23" t="s">
        <v>1378</v>
      </c>
      <c r="F2262" s="27" t="str">
        <f>IF(E2262="","",INDEX(DM_HANG_HOA!B:B,MATCH(E2262,DM_HANG_HOA!A:A,0)))</f>
        <v>Cosse ép Cu 70mm2-N dài 72mm chiều dài ép dây 38mm</v>
      </c>
      <c r="G2262" s="26" t="s">
        <v>5245</v>
      </c>
      <c r="H2262" s="27" t="str">
        <f>IF(G2262="","",INDEX(DM_DOI_TUONG!C:C,MATCH(G2262,DM_DOI_TUONG!B:B,0)))</f>
        <v>Công Ty TNHH Sản Xuất Thương Mại  Điện Sài Gòn TTL</v>
      </c>
      <c r="I2262" s="69" t="str">
        <f>IFERROR(INDEX(DM_NGHIEP_VU!D:D,MATCH(J2262&amp;K2262,DM_NGHIEP_VU!G:G,0)),"")</f>
        <v>Xuất kho - xuất bán ghi nhận doanh thu</v>
      </c>
      <c r="J2262" s="29" t="s">
        <v>4492</v>
      </c>
      <c r="K2262" s="29" t="s">
        <v>4977</v>
      </c>
      <c r="L2262" s="26">
        <v>6</v>
      </c>
      <c r="M2262" s="26" t="s">
        <v>4547</v>
      </c>
      <c r="N2262" s="26">
        <v>31700</v>
      </c>
      <c r="O2262" s="7">
        <f t="shared" si="105"/>
        <v>190200</v>
      </c>
      <c r="P2262" s="52">
        <v>0.1</v>
      </c>
      <c r="Q2262" s="7">
        <f t="shared" si="106"/>
        <v>19020</v>
      </c>
      <c r="R2262" s="7">
        <f t="shared" si="107"/>
        <v>209220</v>
      </c>
      <c r="S2262" s="23" t="s">
        <v>5980</v>
      </c>
      <c r="T2262" s="23"/>
      <c r="U2262" s="23"/>
      <c r="V2262" s="23"/>
      <c r="W2262" s="74"/>
    </row>
    <row r="2263" spans="1:23" x14ac:dyDescent="0.25">
      <c r="A2263" s="81">
        <v>45366</v>
      </c>
      <c r="B2263" s="6" t="s">
        <v>2710</v>
      </c>
      <c r="C2263" s="100" t="s">
        <v>5831</v>
      </c>
      <c r="D2263" s="21" t="s">
        <v>4555</v>
      </c>
      <c r="E2263" s="23" t="s">
        <v>1382</v>
      </c>
      <c r="F2263" s="27" t="str">
        <f>IF(E2263="","",INDEX(DM_HANG_HOA!B:B,MATCH(E2263,DM_HANG_HOA!A:A,0)))</f>
        <v>Cosse ép Cu 95mm2-N dài 81mm chiều dài ép dây 42mm</v>
      </c>
      <c r="G2263" s="26" t="s">
        <v>5245</v>
      </c>
      <c r="H2263" s="27" t="str">
        <f>IF(G2263="","",INDEX(DM_DOI_TUONG!C:C,MATCH(G2263,DM_DOI_TUONG!B:B,0)))</f>
        <v>Công Ty TNHH Sản Xuất Thương Mại  Điện Sài Gòn TTL</v>
      </c>
      <c r="I2263" s="69" t="str">
        <f>IFERROR(INDEX(DM_NGHIEP_VU!D:D,MATCH(J2263&amp;K2263,DM_NGHIEP_VU!G:G,0)),"")</f>
        <v>Xuất kho - xuất bán ghi nhận doanh thu</v>
      </c>
      <c r="J2263" s="29" t="s">
        <v>4492</v>
      </c>
      <c r="K2263" s="29" t="s">
        <v>4977</v>
      </c>
      <c r="L2263" s="26">
        <v>29</v>
      </c>
      <c r="M2263" s="26" t="s">
        <v>4547</v>
      </c>
      <c r="N2263" s="26">
        <v>45800</v>
      </c>
      <c r="O2263" s="7">
        <f t="shared" si="105"/>
        <v>1328200</v>
      </c>
      <c r="P2263" s="52">
        <v>0.1</v>
      </c>
      <c r="Q2263" s="7">
        <f t="shared" si="106"/>
        <v>132820</v>
      </c>
      <c r="R2263" s="7">
        <f t="shared" si="107"/>
        <v>1461020</v>
      </c>
      <c r="S2263" s="23" t="s">
        <v>5980</v>
      </c>
      <c r="T2263" s="23"/>
      <c r="U2263" s="23"/>
      <c r="V2263" s="23"/>
      <c r="W2263" s="74"/>
    </row>
    <row r="2264" spans="1:23" x14ac:dyDescent="0.25">
      <c r="A2264" s="81">
        <v>45366</v>
      </c>
      <c r="B2264" s="6" t="s">
        <v>2710</v>
      </c>
      <c r="C2264" s="100" t="s">
        <v>5831</v>
      </c>
      <c r="D2264" s="21" t="s">
        <v>4555</v>
      </c>
      <c r="E2264" s="23" t="s">
        <v>1113</v>
      </c>
      <c r="F2264" s="27" t="str">
        <f>IF(E2264="","",INDEX(DM_HANG_HOA!B:B,MATCH(E2264,DM_HANG_HOA!A:A,0)))</f>
        <v>Cosse ép Cu-Al  150mm2-N-TA dài 101mm chiều dài ép dây 52mm</v>
      </c>
      <c r="G2264" s="26" t="s">
        <v>5245</v>
      </c>
      <c r="H2264" s="27" t="str">
        <f>IF(G2264="","",INDEX(DM_DOI_TUONG!C:C,MATCH(G2264,DM_DOI_TUONG!B:B,0)))</f>
        <v>Công Ty TNHH Sản Xuất Thương Mại  Điện Sài Gòn TTL</v>
      </c>
      <c r="I2264" s="69" t="str">
        <f>IFERROR(INDEX(DM_NGHIEP_VU!D:D,MATCH(J2264&amp;K2264,DM_NGHIEP_VU!G:G,0)),"")</f>
        <v>Xuất kho - xuất bán ghi nhận doanh thu</v>
      </c>
      <c r="J2264" s="29" t="s">
        <v>4492</v>
      </c>
      <c r="K2264" s="29" t="s">
        <v>4977</v>
      </c>
      <c r="L2264" s="26">
        <v>27</v>
      </c>
      <c r="M2264" s="26" t="s">
        <v>4547</v>
      </c>
      <c r="N2264" s="26">
        <v>80600</v>
      </c>
      <c r="O2264" s="7">
        <f t="shared" si="105"/>
        <v>2176200</v>
      </c>
      <c r="P2264" s="52">
        <v>0.1</v>
      </c>
      <c r="Q2264" s="7">
        <f t="shared" si="106"/>
        <v>217620</v>
      </c>
      <c r="R2264" s="7">
        <f t="shared" si="107"/>
        <v>2393820</v>
      </c>
      <c r="S2264" s="23" t="s">
        <v>5980</v>
      </c>
      <c r="T2264" s="23"/>
      <c r="U2264" s="23"/>
      <c r="V2264" s="23"/>
      <c r="W2264" s="74"/>
    </row>
    <row r="2265" spans="1:23" x14ac:dyDescent="0.25">
      <c r="A2265" s="81">
        <v>45366</v>
      </c>
      <c r="B2265" s="6" t="s">
        <v>2710</v>
      </c>
      <c r="C2265" s="100" t="s">
        <v>5831</v>
      </c>
      <c r="D2265" s="21" t="s">
        <v>4555</v>
      </c>
      <c r="E2265" s="23" t="s">
        <v>1125</v>
      </c>
      <c r="F2265" s="27" t="str">
        <f>IF(E2265="","",INDEX(DM_HANG_HOA!B:B,MATCH(E2265,DM_HANG_HOA!A:A,0)))</f>
        <v>Cosse ép Cu-Al  300mm2-N-TA dài 130mm chiều dài ép dây 70mm</v>
      </c>
      <c r="G2265" s="26" t="s">
        <v>5245</v>
      </c>
      <c r="H2265" s="27" t="str">
        <f>IF(G2265="","",INDEX(DM_DOI_TUONG!C:C,MATCH(G2265,DM_DOI_TUONG!B:B,0)))</f>
        <v>Công Ty TNHH Sản Xuất Thương Mại  Điện Sài Gòn TTL</v>
      </c>
      <c r="I2265" s="69" t="str">
        <f>IFERROR(INDEX(DM_NGHIEP_VU!D:D,MATCH(J2265&amp;K2265,DM_NGHIEP_VU!G:G,0)),"")</f>
        <v>Xuất kho - xuất bán ghi nhận doanh thu</v>
      </c>
      <c r="J2265" s="29" t="s">
        <v>4492</v>
      </c>
      <c r="K2265" s="29" t="s">
        <v>4977</v>
      </c>
      <c r="L2265" s="26">
        <v>24</v>
      </c>
      <c r="M2265" s="26" t="s">
        <v>4547</v>
      </c>
      <c r="N2265" s="26">
        <v>200100</v>
      </c>
      <c r="O2265" s="7">
        <f t="shared" si="105"/>
        <v>4802400</v>
      </c>
      <c r="P2265" s="52">
        <v>0.1</v>
      </c>
      <c r="Q2265" s="7">
        <f t="shared" si="106"/>
        <v>480240</v>
      </c>
      <c r="R2265" s="7">
        <f t="shared" si="107"/>
        <v>5282640</v>
      </c>
      <c r="S2265" s="23" t="s">
        <v>5980</v>
      </c>
      <c r="T2265" s="23"/>
      <c r="U2265" s="23"/>
      <c r="V2265" s="23"/>
      <c r="W2265" s="74"/>
    </row>
    <row r="2266" spans="1:23" x14ac:dyDescent="0.25">
      <c r="A2266" s="81">
        <v>45366</v>
      </c>
      <c r="B2266" s="6" t="s">
        <v>2710</v>
      </c>
      <c r="C2266" s="100" t="s">
        <v>5831</v>
      </c>
      <c r="D2266" s="21" t="s">
        <v>4555</v>
      </c>
      <c r="E2266" s="23" t="s">
        <v>1097</v>
      </c>
      <c r="F2266" s="27" t="str">
        <f>IF(E2266="","",INDEX(DM_HANG_HOA!B:B,MATCH(E2266,DM_HANG_HOA!A:A,0)))</f>
        <v>Cosse ép Cu-Al  50mm2-N-TA dài 64mm chiều dài ép dây 36mm</v>
      </c>
      <c r="G2266" s="26" t="s">
        <v>5245</v>
      </c>
      <c r="H2266" s="27" t="str">
        <f>IF(G2266="","",INDEX(DM_DOI_TUONG!C:C,MATCH(G2266,DM_DOI_TUONG!B:B,0)))</f>
        <v>Công Ty TNHH Sản Xuất Thương Mại  Điện Sài Gòn TTL</v>
      </c>
      <c r="I2266" s="69" t="str">
        <f>IFERROR(INDEX(DM_NGHIEP_VU!D:D,MATCH(J2266&amp;K2266,DM_NGHIEP_VU!G:G,0)),"")</f>
        <v>Xuất kho - xuất bán ghi nhận doanh thu</v>
      </c>
      <c r="J2266" s="29" t="s">
        <v>4492</v>
      </c>
      <c r="K2266" s="29" t="s">
        <v>4977</v>
      </c>
      <c r="L2266" s="26">
        <v>16</v>
      </c>
      <c r="M2266" s="26" t="s">
        <v>4547</v>
      </c>
      <c r="N2266" s="26">
        <v>23700</v>
      </c>
      <c r="O2266" s="7">
        <f t="shared" si="105"/>
        <v>379200</v>
      </c>
      <c r="P2266" s="52">
        <v>0.1</v>
      </c>
      <c r="Q2266" s="7">
        <f t="shared" si="106"/>
        <v>37920</v>
      </c>
      <c r="R2266" s="7">
        <f t="shared" si="107"/>
        <v>417120</v>
      </c>
      <c r="S2266" s="23" t="s">
        <v>5980</v>
      </c>
      <c r="T2266" s="23"/>
      <c r="U2266" s="23"/>
      <c r="V2266" s="23"/>
      <c r="W2266" s="74"/>
    </row>
    <row r="2267" spans="1:23" x14ac:dyDescent="0.25">
      <c r="A2267" s="81">
        <v>45366</v>
      </c>
      <c r="B2267" s="6" t="s">
        <v>2710</v>
      </c>
      <c r="C2267" s="100" t="s">
        <v>5831</v>
      </c>
      <c r="D2267" s="21" t="s">
        <v>4555</v>
      </c>
      <c r="E2267" s="23" t="s">
        <v>1105</v>
      </c>
      <c r="F2267" s="27" t="str">
        <f>IF(E2267="","",INDEX(DM_HANG_HOA!B:B,MATCH(E2267,DM_HANG_HOA!A:A,0)))</f>
        <v>Cosse ép Cu-Al  95mm2-N-TA dài 81mm chiều dài ép dây 42mm</v>
      </c>
      <c r="G2267" s="26" t="s">
        <v>5245</v>
      </c>
      <c r="H2267" s="27" t="str">
        <f>IF(G2267="","",INDEX(DM_DOI_TUONG!C:C,MATCH(G2267,DM_DOI_TUONG!B:B,0)))</f>
        <v>Công Ty TNHH Sản Xuất Thương Mại  Điện Sài Gòn TTL</v>
      </c>
      <c r="I2267" s="69" t="str">
        <f>IFERROR(INDEX(DM_NGHIEP_VU!D:D,MATCH(J2267&amp;K2267,DM_NGHIEP_VU!G:G,0)),"")</f>
        <v>Xuất kho - xuất bán ghi nhận doanh thu</v>
      </c>
      <c r="J2267" s="29" t="s">
        <v>4492</v>
      </c>
      <c r="K2267" s="29" t="s">
        <v>4977</v>
      </c>
      <c r="L2267" s="26">
        <v>32</v>
      </c>
      <c r="M2267" s="26" t="s">
        <v>4547</v>
      </c>
      <c r="N2267" s="26">
        <v>44000</v>
      </c>
      <c r="O2267" s="7">
        <f t="shared" si="105"/>
        <v>1408000</v>
      </c>
      <c r="P2267" s="52">
        <v>0.1</v>
      </c>
      <c r="Q2267" s="7">
        <f t="shared" si="106"/>
        <v>140800</v>
      </c>
      <c r="R2267" s="7">
        <f t="shared" si="107"/>
        <v>1548800</v>
      </c>
      <c r="S2267" s="23" t="s">
        <v>5980</v>
      </c>
      <c r="T2267" s="23"/>
      <c r="U2267" s="23"/>
      <c r="V2267" s="23"/>
      <c r="W2267" s="74"/>
    </row>
    <row r="2268" spans="1:23" x14ac:dyDescent="0.25">
      <c r="A2268" s="81">
        <v>45366</v>
      </c>
      <c r="B2268" s="6" t="s">
        <v>2710</v>
      </c>
      <c r="C2268" s="100" t="s">
        <v>5831</v>
      </c>
      <c r="D2268" s="21" t="s">
        <v>4555</v>
      </c>
      <c r="E2268" s="23" t="s">
        <v>525</v>
      </c>
      <c r="F2268" s="27" t="str">
        <f>IF(E2268="","",INDEX(DM_HANG_HOA!B:B,MATCH(E2268,DM_HANG_HOA!A:A,0)))</f>
        <v>Móc treo cáp ABC 4 X 120mm2</v>
      </c>
      <c r="G2268" s="26" t="s">
        <v>5245</v>
      </c>
      <c r="H2268" s="27" t="str">
        <f>IF(G2268="","",INDEX(DM_DOI_TUONG!C:C,MATCH(G2268,DM_DOI_TUONG!B:B,0)))</f>
        <v>Công Ty TNHH Sản Xuất Thương Mại  Điện Sài Gòn TTL</v>
      </c>
      <c r="I2268" s="69" t="str">
        <f>IFERROR(INDEX(DM_NGHIEP_VU!D:D,MATCH(J2268&amp;K2268,DM_NGHIEP_VU!G:G,0)),"")</f>
        <v>Xuất kho - xuất bán ghi nhận doanh thu</v>
      </c>
      <c r="J2268" s="29" t="s">
        <v>4492</v>
      </c>
      <c r="K2268" s="29" t="s">
        <v>4977</v>
      </c>
      <c r="L2268" s="26">
        <v>89</v>
      </c>
      <c r="M2268" s="26" t="s">
        <v>4547</v>
      </c>
      <c r="N2268" s="26">
        <v>22800</v>
      </c>
      <c r="O2268" s="7">
        <f t="shared" si="105"/>
        <v>2029200</v>
      </c>
      <c r="P2268" s="52">
        <v>0.1</v>
      </c>
      <c r="Q2268" s="7">
        <f t="shared" si="106"/>
        <v>202920</v>
      </c>
      <c r="R2268" s="7">
        <f t="shared" si="107"/>
        <v>2232120</v>
      </c>
      <c r="S2268" s="23" t="s">
        <v>5980</v>
      </c>
      <c r="T2268" s="23"/>
      <c r="U2268" s="23"/>
      <c r="V2268" s="23"/>
      <c r="W2268" s="74"/>
    </row>
    <row r="2269" spans="1:23" x14ac:dyDescent="0.25">
      <c r="A2269" s="81">
        <v>45366</v>
      </c>
      <c r="B2269" s="6" t="s">
        <v>2710</v>
      </c>
      <c r="C2269" s="100" t="s">
        <v>5831</v>
      </c>
      <c r="D2269" s="21" t="s">
        <v>4555</v>
      </c>
      <c r="E2269" s="23" t="s">
        <v>523</v>
      </c>
      <c r="F2269" s="27" t="str">
        <f>IF(E2269="","",INDEX(DM_HANG_HOA!B:B,MATCH(E2269,DM_HANG_HOA!A:A,0)))</f>
        <v>Móc treo cáp ABC 4 X 70mm2</v>
      </c>
      <c r="G2269" s="26" t="s">
        <v>5245</v>
      </c>
      <c r="H2269" s="27" t="str">
        <f>IF(G2269="","",INDEX(DM_DOI_TUONG!C:C,MATCH(G2269,DM_DOI_TUONG!B:B,0)))</f>
        <v>Công Ty TNHH Sản Xuất Thương Mại  Điện Sài Gòn TTL</v>
      </c>
      <c r="I2269" s="69" t="str">
        <f>IFERROR(INDEX(DM_NGHIEP_VU!D:D,MATCH(J2269&amp;K2269,DM_NGHIEP_VU!G:G,0)),"")</f>
        <v>Xuất kho - xuất bán ghi nhận doanh thu</v>
      </c>
      <c r="J2269" s="29" t="s">
        <v>4492</v>
      </c>
      <c r="K2269" s="29" t="s">
        <v>4977</v>
      </c>
      <c r="L2269" s="26">
        <v>28</v>
      </c>
      <c r="M2269" s="26" t="s">
        <v>4547</v>
      </c>
      <c r="N2269" s="26">
        <v>17500</v>
      </c>
      <c r="O2269" s="7">
        <f t="shared" si="105"/>
        <v>490000</v>
      </c>
      <c r="P2269" s="52">
        <v>0.1</v>
      </c>
      <c r="Q2269" s="7">
        <f t="shared" si="106"/>
        <v>49000</v>
      </c>
      <c r="R2269" s="7">
        <f t="shared" si="107"/>
        <v>539000</v>
      </c>
      <c r="S2269" s="23" t="s">
        <v>5980</v>
      </c>
      <c r="T2269" s="23"/>
      <c r="U2269" s="23"/>
      <c r="V2269" s="23"/>
      <c r="W2269" s="74"/>
    </row>
    <row r="2270" spans="1:23" x14ac:dyDescent="0.25">
      <c r="A2270" s="81">
        <v>45366</v>
      </c>
      <c r="B2270" s="6" t="s">
        <v>2710</v>
      </c>
      <c r="C2270" s="100" t="s">
        <v>5831</v>
      </c>
      <c r="D2270" s="21" t="s">
        <v>4555</v>
      </c>
      <c r="E2270" s="23" t="s">
        <v>524</v>
      </c>
      <c r="F2270" s="27" t="str">
        <f>IF(E2270="","",INDEX(DM_HANG_HOA!B:B,MATCH(E2270,DM_HANG_HOA!A:A,0)))</f>
        <v>Móc treo cáp ABC 4 X 95mm2</v>
      </c>
      <c r="G2270" s="26" t="s">
        <v>5245</v>
      </c>
      <c r="H2270" s="27" t="str">
        <f>IF(G2270="","",INDEX(DM_DOI_TUONG!C:C,MATCH(G2270,DM_DOI_TUONG!B:B,0)))</f>
        <v>Công Ty TNHH Sản Xuất Thương Mại  Điện Sài Gòn TTL</v>
      </c>
      <c r="I2270" s="69" t="str">
        <f>IFERROR(INDEX(DM_NGHIEP_VU!D:D,MATCH(J2270&amp;K2270,DM_NGHIEP_VU!G:G,0)),"")</f>
        <v>Xuất kho - xuất bán ghi nhận doanh thu</v>
      </c>
      <c r="J2270" s="29" t="s">
        <v>4492</v>
      </c>
      <c r="K2270" s="29" t="s">
        <v>4977</v>
      </c>
      <c r="L2270" s="26">
        <v>1</v>
      </c>
      <c r="M2270" s="26" t="s">
        <v>4547</v>
      </c>
      <c r="N2270" s="26">
        <v>18200</v>
      </c>
      <c r="O2270" s="7">
        <f t="shared" si="105"/>
        <v>18200</v>
      </c>
      <c r="P2270" s="52">
        <v>0.1</v>
      </c>
      <c r="Q2270" s="7">
        <f t="shared" si="106"/>
        <v>1820</v>
      </c>
      <c r="R2270" s="7">
        <f t="shared" si="107"/>
        <v>20020</v>
      </c>
      <c r="S2270" s="23" t="s">
        <v>5980</v>
      </c>
      <c r="T2270" s="23"/>
      <c r="U2270" s="23"/>
      <c r="V2270" s="23"/>
      <c r="W2270" s="74"/>
    </row>
    <row r="2271" spans="1:23" x14ac:dyDescent="0.25">
      <c r="A2271" s="81">
        <v>45366</v>
      </c>
      <c r="B2271" s="6" t="s">
        <v>2710</v>
      </c>
      <c r="C2271" s="100" t="s">
        <v>5831</v>
      </c>
      <c r="D2271" s="21" t="s">
        <v>4555</v>
      </c>
      <c r="E2271" s="23" t="s">
        <v>537</v>
      </c>
      <c r="F2271" s="27" t="str">
        <f>IF(E2271="","",INDEX(DM_HANG_HOA!B:B,MATCH(E2271,DM_HANG_HOA!A:A,0)))</f>
        <v>Kẹp ngừng ABC 4 x (50-120)mm2</v>
      </c>
      <c r="G2271" s="26" t="s">
        <v>5245</v>
      </c>
      <c r="H2271" s="27" t="str">
        <f>IF(G2271="","",INDEX(DM_DOI_TUONG!C:C,MATCH(G2271,DM_DOI_TUONG!B:B,0)))</f>
        <v>Công Ty TNHH Sản Xuất Thương Mại  Điện Sài Gòn TTL</v>
      </c>
      <c r="I2271" s="69" t="str">
        <f>IFERROR(INDEX(DM_NGHIEP_VU!D:D,MATCH(J2271&amp;K2271,DM_NGHIEP_VU!G:G,0)),"")</f>
        <v>Xuất kho - xuất bán ghi nhận doanh thu</v>
      </c>
      <c r="J2271" s="29" t="s">
        <v>4492</v>
      </c>
      <c r="K2271" s="29" t="s">
        <v>4977</v>
      </c>
      <c r="L2271" s="26">
        <v>49</v>
      </c>
      <c r="M2271" s="26" t="s">
        <v>4547</v>
      </c>
      <c r="N2271" s="26">
        <v>58100</v>
      </c>
      <c r="O2271" s="7">
        <f t="shared" si="105"/>
        <v>2846900</v>
      </c>
      <c r="P2271" s="52">
        <v>0.1</v>
      </c>
      <c r="Q2271" s="7">
        <f t="shared" si="106"/>
        <v>284690</v>
      </c>
      <c r="R2271" s="7">
        <f t="shared" si="107"/>
        <v>3131590</v>
      </c>
      <c r="S2271" s="23" t="s">
        <v>5980</v>
      </c>
      <c r="T2271" s="23"/>
      <c r="U2271" s="23"/>
      <c r="V2271" s="23"/>
      <c r="W2271" s="74"/>
    </row>
    <row r="2272" spans="1:23" x14ac:dyDescent="0.25">
      <c r="A2272" s="81">
        <v>45366</v>
      </c>
      <c r="B2272" s="6" t="s">
        <v>2710</v>
      </c>
      <c r="C2272" s="100" t="s">
        <v>5831</v>
      </c>
      <c r="D2272" s="21" t="s">
        <v>4555</v>
      </c>
      <c r="E2272" s="23" t="s">
        <v>535</v>
      </c>
      <c r="F2272" s="27" t="str">
        <f>IF(E2272="","",INDEX(DM_HANG_HOA!B:B,MATCH(E2272,DM_HANG_HOA!A:A,0)))</f>
        <v>Kẹp ngừng ABC 4 x (50-95)mm2</v>
      </c>
      <c r="G2272" s="26" t="s">
        <v>5245</v>
      </c>
      <c r="H2272" s="27" t="str">
        <f>IF(G2272="","",INDEX(DM_DOI_TUONG!C:C,MATCH(G2272,DM_DOI_TUONG!B:B,0)))</f>
        <v>Công Ty TNHH Sản Xuất Thương Mại  Điện Sài Gòn TTL</v>
      </c>
      <c r="I2272" s="69" t="str">
        <f>IFERROR(INDEX(DM_NGHIEP_VU!D:D,MATCH(J2272&amp;K2272,DM_NGHIEP_VU!G:G,0)),"")</f>
        <v>Xuất kho - xuất bán ghi nhận doanh thu</v>
      </c>
      <c r="J2272" s="29" t="s">
        <v>4492</v>
      </c>
      <c r="K2272" s="29" t="s">
        <v>4977</v>
      </c>
      <c r="L2272" s="26">
        <v>14</v>
      </c>
      <c r="M2272" s="26" t="s">
        <v>4547</v>
      </c>
      <c r="N2272" s="26">
        <v>47600</v>
      </c>
      <c r="O2272" s="7">
        <f t="shared" si="105"/>
        <v>666400</v>
      </c>
      <c r="P2272" s="52">
        <v>0.1</v>
      </c>
      <c r="Q2272" s="7">
        <f t="shared" si="106"/>
        <v>66640</v>
      </c>
      <c r="R2272" s="7">
        <f t="shared" si="107"/>
        <v>733040</v>
      </c>
      <c r="S2272" s="23" t="s">
        <v>5980</v>
      </c>
      <c r="T2272" s="23"/>
      <c r="U2272" s="23"/>
      <c r="V2272" s="23"/>
      <c r="W2272" s="74"/>
    </row>
    <row r="2273" spans="1:23" x14ac:dyDescent="0.25">
      <c r="A2273" s="81">
        <v>45366</v>
      </c>
      <c r="B2273" s="6" t="s">
        <v>2710</v>
      </c>
      <c r="C2273" s="100" t="s">
        <v>5831</v>
      </c>
      <c r="D2273" s="21" t="s">
        <v>4555</v>
      </c>
      <c r="E2273" s="23" t="s">
        <v>1215</v>
      </c>
      <c r="F2273" s="27" t="str">
        <f>IF(E2273="","",INDEX(DM_HANG_HOA!B:B,MATCH(E2273,DM_HANG_HOA!A:A,0)))</f>
        <v>Nối ép đồng nhôm WR-279</v>
      </c>
      <c r="G2273" s="26" t="s">
        <v>5245</v>
      </c>
      <c r="H2273" s="27" t="str">
        <f>IF(G2273="","",INDEX(DM_DOI_TUONG!C:C,MATCH(G2273,DM_DOI_TUONG!B:B,0)))</f>
        <v>Công Ty TNHH Sản Xuất Thương Mại  Điện Sài Gòn TTL</v>
      </c>
      <c r="I2273" s="69" t="str">
        <f>IFERROR(INDEX(DM_NGHIEP_VU!D:D,MATCH(J2273&amp;K2273,DM_NGHIEP_VU!G:G,0)),"")</f>
        <v>Xuất kho - xuất bán ghi nhận doanh thu</v>
      </c>
      <c r="J2273" s="29" t="s">
        <v>4492</v>
      </c>
      <c r="K2273" s="29" t="s">
        <v>4977</v>
      </c>
      <c r="L2273" s="26">
        <v>31</v>
      </c>
      <c r="M2273" s="26" t="s">
        <v>4547</v>
      </c>
      <c r="N2273" s="26">
        <v>13500</v>
      </c>
      <c r="O2273" s="7">
        <f t="shared" si="105"/>
        <v>418500</v>
      </c>
      <c r="P2273" s="52">
        <v>0.1</v>
      </c>
      <c r="Q2273" s="7">
        <f t="shared" si="106"/>
        <v>41850</v>
      </c>
      <c r="R2273" s="7">
        <f t="shared" si="107"/>
        <v>460350</v>
      </c>
      <c r="S2273" s="23" t="s">
        <v>5980</v>
      </c>
      <c r="T2273" s="23"/>
      <c r="U2273" s="23"/>
      <c r="V2273" s="23"/>
      <c r="W2273" s="74"/>
    </row>
    <row r="2274" spans="1:23" x14ac:dyDescent="0.25">
      <c r="A2274" s="81">
        <v>45366</v>
      </c>
      <c r="B2274" s="6" t="s">
        <v>2710</v>
      </c>
      <c r="C2274" s="100" t="s">
        <v>5831</v>
      </c>
      <c r="D2274" s="21" t="s">
        <v>4555</v>
      </c>
      <c r="E2274" s="23" t="s">
        <v>1340</v>
      </c>
      <c r="F2274" s="27" t="str">
        <f>IF(E2274="","",INDEX(DM_HANG_HOA!B:B,MATCH(E2274,DM_HANG_HOA!A:A,0)))</f>
        <v>Kẹp quai dạng ép 150-240</v>
      </c>
      <c r="G2274" s="26" t="s">
        <v>5245</v>
      </c>
      <c r="H2274" s="27" t="str">
        <f>IF(G2274="","",INDEX(DM_DOI_TUONG!C:C,MATCH(G2274,DM_DOI_TUONG!B:B,0)))</f>
        <v>Công Ty TNHH Sản Xuất Thương Mại  Điện Sài Gòn TTL</v>
      </c>
      <c r="I2274" s="69" t="str">
        <f>IFERROR(INDEX(DM_NGHIEP_VU!D:D,MATCH(J2274&amp;K2274,DM_NGHIEP_VU!G:G,0)),"")</f>
        <v>Xuất kho - xuất bán ghi nhận doanh thu</v>
      </c>
      <c r="J2274" s="29" t="s">
        <v>4492</v>
      </c>
      <c r="K2274" s="29" t="s">
        <v>4977</v>
      </c>
      <c r="L2274" s="26">
        <v>15</v>
      </c>
      <c r="M2274" s="26" t="s">
        <v>4547</v>
      </c>
      <c r="N2274" s="26">
        <v>142000</v>
      </c>
      <c r="O2274" s="7">
        <f t="shared" si="105"/>
        <v>2130000</v>
      </c>
      <c r="P2274" s="52">
        <v>0.1</v>
      </c>
      <c r="Q2274" s="7">
        <f t="shared" si="106"/>
        <v>213000</v>
      </c>
      <c r="R2274" s="7">
        <f t="shared" si="107"/>
        <v>2343000</v>
      </c>
      <c r="S2274" s="23" t="s">
        <v>5980</v>
      </c>
      <c r="T2274" s="23"/>
      <c r="U2274" s="23"/>
      <c r="V2274" s="23"/>
      <c r="W2274" s="74"/>
    </row>
    <row r="2275" spans="1:23" x14ac:dyDescent="0.25">
      <c r="A2275" s="81">
        <v>45366</v>
      </c>
      <c r="B2275" s="6" t="s">
        <v>2710</v>
      </c>
      <c r="C2275" s="100" t="s">
        <v>5831</v>
      </c>
      <c r="D2275" s="21" t="s">
        <v>4555</v>
      </c>
      <c r="E2275" s="23" t="s">
        <v>1259</v>
      </c>
      <c r="F2275" s="27" t="str">
        <f>IF(E2275="","",INDEX(DM_HANG_HOA!B:B,MATCH(E2275,DM_HANG_HOA!A:A,0)))</f>
        <v xml:space="preserve">Kẹp AC 25 - 70 , 2 boulon </v>
      </c>
      <c r="G2275" s="26" t="s">
        <v>5245</v>
      </c>
      <c r="H2275" s="27" t="str">
        <f>IF(G2275="","",INDEX(DM_DOI_TUONG!C:C,MATCH(G2275,DM_DOI_TUONG!B:B,0)))</f>
        <v>Công Ty TNHH Sản Xuất Thương Mại  Điện Sài Gòn TTL</v>
      </c>
      <c r="I2275" s="69" t="str">
        <f>IFERROR(INDEX(DM_NGHIEP_VU!D:D,MATCH(J2275&amp;K2275,DM_NGHIEP_VU!G:G,0)),"")</f>
        <v>Xuất kho - xuất bán ghi nhận doanh thu</v>
      </c>
      <c r="J2275" s="29" t="s">
        <v>4492</v>
      </c>
      <c r="K2275" s="29" t="s">
        <v>4977</v>
      </c>
      <c r="L2275" s="26">
        <v>32</v>
      </c>
      <c r="M2275" s="26" t="s">
        <v>4547</v>
      </c>
      <c r="N2275" s="26">
        <v>14900</v>
      </c>
      <c r="O2275" s="7">
        <f t="shared" si="105"/>
        <v>476800</v>
      </c>
      <c r="P2275" s="52">
        <v>0.1</v>
      </c>
      <c r="Q2275" s="7">
        <f t="shared" si="106"/>
        <v>47680</v>
      </c>
      <c r="R2275" s="7">
        <f t="shared" si="107"/>
        <v>524480</v>
      </c>
      <c r="S2275" s="23" t="s">
        <v>5980</v>
      </c>
      <c r="T2275" s="23"/>
      <c r="U2275" s="23"/>
      <c r="V2275" s="23"/>
      <c r="W2275" s="74"/>
    </row>
    <row r="2276" spans="1:23" x14ac:dyDescent="0.25">
      <c r="A2276" s="81">
        <v>45366</v>
      </c>
      <c r="B2276" s="6" t="s">
        <v>2710</v>
      </c>
      <c r="C2276" s="100" t="s">
        <v>5831</v>
      </c>
      <c r="D2276" s="21" t="s">
        <v>4555</v>
      </c>
      <c r="E2276" s="23" t="s">
        <v>1213</v>
      </c>
      <c r="F2276" s="27" t="str">
        <f>IF(E2276="","",INDEX(DM_HANG_HOA!B:B,MATCH(E2276,DM_HANG_HOA!A:A,0)))</f>
        <v>Nối ép đồng nhôm WR-259</v>
      </c>
      <c r="G2276" s="26" t="s">
        <v>5245</v>
      </c>
      <c r="H2276" s="27" t="str">
        <f>IF(G2276="","",INDEX(DM_DOI_TUONG!C:C,MATCH(G2276,DM_DOI_TUONG!B:B,0)))</f>
        <v>Công Ty TNHH Sản Xuất Thương Mại  Điện Sài Gòn TTL</v>
      </c>
      <c r="I2276" s="69" t="str">
        <f>IFERROR(INDEX(DM_NGHIEP_VU!D:D,MATCH(J2276&amp;K2276,DM_NGHIEP_VU!G:G,0)),"")</f>
        <v>Xuất kho - xuất bán ghi nhận doanh thu</v>
      </c>
      <c r="J2276" s="29" t="s">
        <v>4492</v>
      </c>
      <c r="K2276" s="29" t="s">
        <v>4977</v>
      </c>
      <c r="L2276" s="26">
        <v>6</v>
      </c>
      <c r="M2276" s="26" t="s">
        <v>4547</v>
      </c>
      <c r="N2276" s="26">
        <v>9700</v>
      </c>
      <c r="O2276" s="7">
        <f t="shared" si="105"/>
        <v>58200</v>
      </c>
      <c r="P2276" s="52">
        <v>0.1</v>
      </c>
      <c r="Q2276" s="7">
        <f t="shared" si="106"/>
        <v>5820</v>
      </c>
      <c r="R2276" s="7">
        <f t="shared" si="107"/>
        <v>64020</v>
      </c>
      <c r="S2276" s="23" t="s">
        <v>5980</v>
      </c>
      <c r="T2276" s="23"/>
      <c r="U2276" s="23"/>
      <c r="V2276" s="23"/>
      <c r="W2276" s="74"/>
    </row>
    <row r="2277" spans="1:23" x14ac:dyDescent="0.25">
      <c r="A2277" s="81">
        <v>45366</v>
      </c>
      <c r="B2277" s="6" t="s">
        <v>2710</v>
      </c>
      <c r="C2277" s="100" t="s">
        <v>5831</v>
      </c>
      <c r="D2277" s="21" t="s">
        <v>4555</v>
      </c>
      <c r="E2277" s="23" t="s">
        <v>1215</v>
      </c>
      <c r="F2277" s="27" t="str">
        <f>IF(E2277="","",INDEX(DM_HANG_HOA!B:B,MATCH(E2277,DM_HANG_HOA!A:A,0)))</f>
        <v>Nối ép đồng nhôm WR-279</v>
      </c>
      <c r="G2277" s="26" t="s">
        <v>5245</v>
      </c>
      <c r="H2277" s="27" t="str">
        <f>IF(G2277="","",INDEX(DM_DOI_TUONG!C:C,MATCH(G2277,DM_DOI_TUONG!B:B,0)))</f>
        <v>Công Ty TNHH Sản Xuất Thương Mại  Điện Sài Gòn TTL</v>
      </c>
      <c r="I2277" s="69" t="str">
        <f>IFERROR(INDEX(DM_NGHIEP_VU!D:D,MATCH(J2277&amp;K2277,DM_NGHIEP_VU!G:G,0)),"")</f>
        <v>Xuất kho - xuất bán ghi nhận doanh thu</v>
      </c>
      <c r="J2277" s="29" t="s">
        <v>4492</v>
      </c>
      <c r="K2277" s="29" t="s">
        <v>4977</v>
      </c>
      <c r="L2277" s="26">
        <v>72</v>
      </c>
      <c r="M2277" s="26" t="s">
        <v>4547</v>
      </c>
      <c r="N2277" s="26">
        <v>13500</v>
      </c>
      <c r="O2277" s="7">
        <f t="shared" ref="O2277:O2340" si="108">+L2277*N2277</f>
        <v>972000</v>
      </c>
      <c r="P2277" s="52">
        <v>0.1</v>
      </c>
      <c r="Q2277" s="7">
        <f t="shared" ref="Q2277:Q2340" si="109">+O2277*P2277</f>
        <v>97200</v>
      </c>
      <c r="R2277" s="7">
        <f t="shared" ref="R2277:R2340" si="110">+O2277+Q2277</f>
        <v>1069200</v>
      </c>
      <c r="S2277" s="23" t="s">
        <v>5980</v>
      </c>
      <c r="T2277" s="23"/>
      <c r="U2277" s="23"/>
      <c r="V2277" s="23"/>
      <c r="W2277" s="74"/>
    </row>
    <row r="2278" spans="1:23" x14ac:dyDescent="0.25">
      <c r="A2278" s="81">
        <v>45366</v>
      </c>
      <c r="B2278" s="6" t="s">
        <v>2710</v>
      </c>
      <c r="C2278" s="100" t="s">
        <v>5831</v>
      </c>
      <c r="D2278" s="21" t="s">
        <v>4555</v>
      </c>
      <c r="E2278" s="23" t="s">
        <v>1217</v>
      </c>
      <c r="F2278" s="27" t="str">
        <f>IF(E2278="","",INDEX(DM_HANG_HOA!B:B,MATCH(E2278,DM_HANG_HOA!A:A,0)))</f>
        <v>Nối ép đồng nhôm WR-379</v>
      </c>
      <c r="G2278" s="26" t="s">
        <v>5245</v>
      </c>
      <c r="H2278" s="27" t="str">
        <f>IF(G2278="","",INDEX(DM_DOI_TUONG!C:C,MATCH(G2278,DM_DOI_TUONG!B:B,0)))</f>
        <v>Công Ty TNHH Sản Xuất Thương Mại  Điện Sài Gòn TTL</v>
      </c>
      <c r="I2278" s="69" t="str">
        <f>IFERROR(INDEX(DM_NGHIEP_VU!D:D,MATCH(J2278&amp;K2278,DM_NGHIEP_VU!G:G,0)),"")</f>
        <v>Xuất kho - xuất bán ghi nhận doanh thu</v>
      </c>
      <c r="J2278" s="29" t="s">
        <v>4492</v>
      </c>
      <c r="K2278" s="29" t="s">
        <v>4977</v>
      </c>
      <c r="L2278" s="26">
        <v>25</v>
      </c>
      <c r="M2278" s="26" t="s">
        <v>4547</v>
      </c>
      <c r="N2278" s="26">
        <v>14400</v>
      </c>
      <c r="O2278" s="7">
        <f t="shared" si="108"/>
        <v>360000</v>
      </c>
      <c r="P2278" s="52">
        <v>0.1</v>
      </c>
      <c r="Q2278" s="7">
        <f t="shared" si="109"/>
        <v>36000</v>
      </c>
      <c r="R2278" s="7">
        <f t="shared" si="110"/>
        <v>396000</v>
      </c>
      <c r="S2278" s="23" t="s">
        <v>5980</v>
      </c>
      <c r="T2278" s="23"/>
      <c r="U2278" s="23"/>
      <c r="V2278" s="23"/>
      <c r="W2278" s="74"/>
    </row>
    <row r="2279" spans="1:23" x14ac:dyDescent="0.25">
      <c r="A2279" s="81">
        <v>45366</v>
      </c>
      <c r="B2279" s="6" t="s">
        <v>2710</v>
      </c>
      <c r="C2279" s="100" t="s">
        <v>5831</v>
      </c>
      <c r="D2279" s="21" t="s">
        <v>4555</v>
      </c>
      <c r="E2279" s="23" t="s">
        <v>1225</v>
      </c>
      <c r="F2279" s="27" t="str">
        <f>IF(E2279="","",INDEX(DM_HANG_HOA!B:B,MATCH(E2279,DM_HANG_HOA!A:A,0)))</f>
        <v>Nối ép đồng nhôm WR-835</v>
      </c>
      <c r="G2279" s="26" t="s">
        <v>5245</v>
      </c>
      <c r="H2279" s="27" t="str">
        <f>IF(G2279="","",INDEX(DM_DOI_TUONG!C:C,MATCH(G2279,DM_DOI_TUONG!B:B,0)))</f>
        <v>Công Ty TNHH Sản Xuất Thương Mại  Điện Sài Gòn TTL</v>
      </c>
      <c r="I2279" s="69" t="str">
        <f>IFERROR(INDEX(DM_NGHIEP_VU!D:D,MATCH(J2279&amp;K2279,DM_NGHIEP_VU!G:G,0)),"")</f>
        <v>Xuất kho - xuất bán ghi nhận doanh thu</v>
      </c>
      <c r="J2279" s="29" t="s">
        <v>4492</v>
      </c>
      <c r="K2279" s="29" t="s">
        <v>4977</v>
      </c>
      <c r="L2279" s="26">
        <v>8</v>
      </c>
      <c r="M2279" s="26" t="s">
        <v>4547</v>
      </c>
      <c r="N2279" s="26">
        <v>28000</v>
      </c>
      <c r="O2279" s="7">
        <f t="shared" si="108"/>
        <v>224000</v>
      </c>
      <c r="P2279" s="52">
        <v>0.1</v>
      </c>
      <c r="Q2279" s="7">
        <f t="shared" si="109"/>
        <v>22400</v>
      </c>
      <c r="R2279" s="7">
        <f t="shared" si="110"/>
        <v>246400</v>
      </c>
      <c r="S2279" s="23" t="s">
        <v>5980</v>
      </c>
      <c r="T2279" s="23"/>
      <c r="U2279" s="23"/>
      <c r="V2279" s="23"/>
      <c r="W2279" s="74"/>
    </row>
    <row r="2280" spans="1:23" x14ac:dyDescent="0.25">
      <c r="A2280" s="81">
        <v>45366</v>
      </c>
      <c r="B2280" s="6" t="s">
        <v>2710</v>
      </c>
      <c r="C2280" s="100" t="s">
        <v>5831</v>
      </c>
      <c r="D2280" s="21" t="s">
        <v>4555</v>
      </c>
      <c r="E2280" s="23" t="s">
        <v>1229</v>
      </c>
      <c r="F2280" s="27" t="str">
        <f>IF(E2280="","",INDEX(DM_HANG_HOA!B:B,MATCH(E2280,DM_HANG_HOA!A:A,0)))</f>
        <v>Nối ép đồng nhôm WR-929</v>
      </c>
      <c r="G2280" s="26" t="s">
        <v>5245</v>
      </c>
      <c r="H2280" s="27" t="str">
        <f>IF(G2280="","",INDEX(DM_DOI_TUONG!C:C,MATCH(G2280,DM_DOI_TUONG!B:B,0)))</f>
        <v>Công Ty TNHH Sản Xuất Thương Mại  Điện Sài Gòn TTL</v>
      </c>
      <c r="I2280" s="69" t="str">
        <f>IFERROR(INDEX(DM_NGHIEP_VU!D:D,MATCH(J2280&amp;K2280,DM_NGHIEP_VU!G:G,0)),"")</f>
        <v>Xuất kho - xuất bán ghi nhận doanh thu</v>
      </c>
      <c r="J2280" s="29" t="s">
        <v>4492</v>
      </c>
      <c r="K2280" s="29" t="s">
        <v>4977</v>
      </c>
      <c r="L2280" s="26">
        <v>32</v>
      </c>
      <c r="M2280" s="26" t="s">
        <v>4547</v>
      </c>
      <c r="N2280" s="26">
        <v>44000</v>
      </c>
      <c r="O2280" s="7">
        <f t="shared" si="108"/>
        <v>1408000</v>
      </c>
      <c r="P2280" s="52">
        <v>0.1</v>
      </c>
      <c r="Q2280" s="7">
        <f t="shared" si="109"/>
        <v>140800</v>
      </c>
      <c r="R2280" s="7">
        <f t="shared" si="110"/>
        <v>1548800</v>
      </c>
      <c r="S2280" s="23" t="s">
        <v>5980</v>
      </c>
      <c r="T2280" s="23"/>
      <c r="U2280" s="23"/>
      <c r="V2280" s="23"/>
      <c r="W2280" s="74"/>
    </row>
    <row r="2281" spans="1:23" x14ac:dyDescent="0.25">
      <c r="A2281" s="81">
        <v>45366</v>
      </c>
      <c r="B2281" s="6" t="s">
        <v>2710</v>
      </c>
      <c r="C2281" s="100" t="s">
        <v>5831</v>
      </c>
      <c r="D2281" s="21" t="s">
        <v>4555</v>
      </c>
      <c r="E2281" s="23" t="s">
        <v>1344</v>
      </c>
      <c r="F2281" s="27" t="str">
        <f>IF(E2281="","",INDEX(DM_HANG_HOA!B:B,MATCH(E2281,DM_HANG_HOA!A:A,0)))</f>
        <v>Hotline 2/0</v>
      </c>
      <c r="G2281" s="26" t="s">
        <v>5245</v>
      </c>
      <c r="H2281" s="27" t="str">
        <f>IF(G2281="","",INDEX(DM_DOI_TUONG!C:C,MATCH(G2281,DM_DOI_TUONG!B:B,0)))</f>
        <v>Công Ty TNHH Sản Xuất Thương Mại  Điện Sài Gòn TTL</v>
      </c>
      <c r="I2281" s="69" t="str">
        <f>IFERROR(INDEX(DM_NGHIEP_VU!D:D,MATCH(J2281&amp;K2281,DM_NGHIEP_VU!G:G,0)),"")</f>
        <v>Xuất kho - xuất bán ghi nhận doanh thu</v>
      </c>
      <c r="J2281" s="29" t="s">
        <v>4492</v>
      </c>
      <c r="K2281" s="29" t="s">
        <v>4977</v>
      </c>
      <c r="L2281" s="26">
        <v>30</v>
      </c>
      <c r="M2281" s="26" t="s">
        <v>4547</v>
      </c>
      <c r="N2281" s="26">
        <v>115400</v>
      </c>
      <c r="O2281" s="7">
        <f t="shared" si="108"/>
        <v>3462000</v>
      </c>
      <c r="P2281" s="52">
        <v>0.1</v>
      </c>
      <c r="Q2281" s="7">
        <f t="shared" si="109"/>
        <v>346200</v>
      </c>
      <c r="R2281" s="7">
        <f t="shared" si="110"/>
        <v>3808200</v>
      </c>
      <c r="S2281" s="23" t="s">
        <v>5980</v>
      </c>
      <c r="T2281" s="23"/>
      <c r="U2281" s="23"/>
      <c r="V2281" s="23"/>
      <c r="W2281" s="74"/>
    </row>
    <row r="2282" spans="1:23" x14ac:dyDescent="0.25">
      <c r="A2282" s="81">
        <v>45366</v>
      </c>
      <c r="B2282" s="6" t="s">
        <v>2710</v>
      </c>
      <c r="C2282" s="100" t="s">
        <v>5831</v>
      </c>
      <c r="D2282" s="21" t="s">
        <v>4555</v>
      </c>
      <c r="E2282" s="23" t="s">
        <v>1626</v>
      </c>
      <c r="F2282" s="27" t="str">
        <f>IF(E2282="","",INDEX(DM_HANG_HOA!B:B,MATCH(E2282,DM_HANG_HOA!A:A,0)))</f>
        <v>Ống nối ON-ACSR 185mm2 (ống nhôm dài 620mm, ống sắt dài 200mm)</v>
      </c>
      <c r="G2282" s="26" t="s">
        <v>5245</v>
      </c>
      <c r="H2282" s="27" t="str">
        <f>IF(G2282="","",INDEX(DM_DOI_TUONG!C:C,MATCH(G2282,DM_DOI_TUONG!B:B,0)))</f>
        <v>Công Ty TNHH Sản Xuất Thương Mại  Điện Sài Gòn TTL</v>
      </c>
      <c r="I2282" s="69" t="str">
        <f>IFERROR(INDEX(DM_NGHIEP_VU!D:D,MATCH(J2282&amp;K2282,DM_NGHIEP_VU!G:G,0)),"")</f>
        <v>Xuất kho - xuất bán ghi nhận doanh thu</v>
      </c>
      <c r="J2282" s="29" t="s">
        <v>4492</v>
      </c>
      <c r="K2282" s="29" t="s">
        <v>4977</v>
      </c>
      <c r="L2282" s="26">
        <v>5</v>
      </c>
      <c r="M2282" s="26" t="s">
        <v>4547</v>
      </c>
      <c r="N2282" s="26">
        <v>161300</v>
      </c>
      <c r="O2282" s="7">
        <f t="shared" si="108"/>
        <v>806500</v>
      </c>
      <c r="P2282" s="52">
        <v>0.1</v>
      </c>
      <c r="Q2282" s="7">
        <f t="shared" si="109"/>
        <v>80650</v>
      </c>
      <c r="R2282" s="7">
        <f t="shared" si="110"/>
        <v>887150</v>
      </c>
      <c r="S2282" s="23" t="s">
        <v>5980</v>
      </c>
      <c r="T2282" s="23"/>
      <c r="U2282" s="23"/>
      <c r="V2282" s="23"/>
      <c r="W2282" s="74"/>
    </row>
    <row r="2283" spans="1:23" x14ac:dyDescent="0.25">
      <c r="A2283" s="81">
        <v>45366</v>
      </c>
      <c r="B2283" s="6" t="s">
        <v>2710</v>
      </c>
      <c r="C2283" s="100" t="s">
        <v>5831</v>
      </c>
      <c r="D2283" s="21" t="s">
        <v>4555</v>
      </c>
      <c r="E2283" s="23" t="s">
        <v>1628</v>
      </c>
      <c r="F2283" s="27" t="str">
        <f>IF(E2283="","",INDEX(DM_HANG_HOA!B:B,MATCH(E2283,DM_HANG_HOA!A:A,0)))</f>
        <v>Ống nối ON-ACSR 240mm2 (ống nhôm dài 680mm, ống sắt dài 210mm)</v>
      </c>
      <c r="G2283" s="26" t="s">
        <v>5245</v>
      </c>
      <c r="H2283" s="27" t="str">
        <f>IF(G2283="","",INDEX(DM_DOI_TUONG!C:C,MATCH(G2283,DM_DOI_TUONG!B:B,0)))</f>
        <v>Công Ty TNHH Sản Xuất Thương Mại  Điện Sài Gòn TTL</v>
      </c>
      <c r="I2283" s="69" t="str">
        <f>IFERROR(INDEX(DM_NGHIEP_VU!D:D,MATCH(J2283&amp;K2283,DM_NGHIEP_VU!G:G,0)),"")</f>
        <v>Xuất kho - xuất bán ghi nhận doanh thu</v>
      </c>
      <c r="J2283" s="29" t="s">
        <v>4492</v>
      </c>
      <c r="K2283" s="29" t="s">
        <v>4977</v>
      </c>
      <c r="L2283" s="26">
        <v>15</v>
      </c>
      <c r="M2283" s="26" t="s">
        <v>4547</v>
      </c>
      <c r="N2283" s="26">
        <v>206300</v>
      </c>
      <c r="O2283" s="7">
        <f t="shared" si="108"/>
        <v>3094500</v>
      </c>
      <c r="P2283" s="52">
        <v>0.1</v>
      </c>
      <c r="Q2283" s="7">
        <f t="shared" si="109"/>
        <v>309450</v>
      </c>
      <c r="R2283" s="7">
        <f t="shared" si="110"/>
        <v>3403950</v>
      </c>
      <c r="S2283" s="23" t="s">
        <v>5980</v>
      </c>
      <c r="T2283" s="23"/>
      <c r="U2283" s="23"/>
      <c r="V2283" s="23"/>
      <c r="W2283" s="74"/>
    </row>
    <row r="2284" spans="1:23" x14ac:dyDescent="0.25">
      <c r="A2284" s="81">
        <v>45366</v>
      </c>
      <c r="B2284" s="6" t="s">
        <v>2710</v>
      </c>
      <c r="C2284" s="100" t="s">
        <v>5831</v>
      </c>
      <c r="D2284" s="21" t="s">
        <v>4555</v>
      </c>
      <c r="E2284" s="23" t="s">
        <v>1616</v>
      </c>
      <c r="F2284" s="27" t="str">
        <f>IF(E2284="","",INDEX(DM_HANG_HOA!B:B,MATCH(E2284,DM_HANG_HOA!A:A,0)))</f>
        <v>Ống nối ON-ACSR 50mm2 (ống nhôm dài 390mm, ống sắt dài 120mm)</v>
      </c>
      <c r="G2284" s="26" t="s">
        <v>5245</v>
      </c>
      <c r="H2284" s="27" t="str">
        <f>IF(G2284="","",INDEX(DM_DOI_TUONG!C:C,MATCH(G2284,DM_DOI_TUONG!B:B,0)))</f>
        <v>Công Ty TNHH Sản Xuất Thương Mại  Điện Sài Gòn TTL</v>
      </c>
      <c r="I2284" s="69" t="str">
        <f>IFERROR(INDEX(DM_NGHIEP_VU!D:D,MATCH(J2284&amp;K2284,DM_NGHIEP_VU!G:G,0)),"")</f>
        <v>Xuất kho - xuất bán ghi nhận doanh thu</v>
      </c>
      <c r="J2284" s="29" t="s">
        <v>4492</v>
      </c>
      <c r="K2284" s="29" t="s">
        <v>4977</v>
      </c>
      <c r="L2284" s="26">
        <v>35</v>
      </c>
      <c r="M2284" s="26" t="s">
        <v>4547</v>
      </c>
      <c r="N2284" s="26">
        <v>61500</v>
      </c>
      <c r="O2284" s="7">
        <f t="shared" si="108"/>
        <v>2152500</v>
      </c>
      <c r="P2284" s="52">
        <v>0.1</v>
      </c>
      <c r="Q2284" s="7">
        <f t="shared" si="109"/>
        <v>215250</v>
      </c>
      <c r="R2284" s="7">
        <f t="shared" si="110"/>
        <v>2367750</v>
      </c>
      <c r="S2284" s="23" t="s">
        <v>5980</v>
      </c>
      <c r="T2284" s="23"/>
      <c r="U2284" s="23"/>
      <c r="V2284" s="23"/>
      <c r="W2284" s="74"/>
    </row>
    <row r="2285" spans="1:23" x14ac:dyDescent="0.25">
      <c r="A2285" s="81">
        <v>45366</v>
      </c>
      <c r="B2285" s="6" t="s">
        <v>2710</v>
      </c>
      <c r="C2285" s="100" t="s">
        <v>5831</v>
      </c>
      <c r="D2285" s="21" t="s">
        <v>4555</v>
      </c>
      <c r="E2285" s="23" t="s">
        <v>1606</v>
      </c>
      <c r="F2285" s="27" t="str">
        <f>IF(E2285="","",INDEX(DM_HANG_HOA!B:B,MATCH(E2285,DM_HANG_HOA!A:A,0)))</f>
        <v>Ống nối OL-AL 240mm2 dài 240mm</v>
      </c>
      <c r="G2285" s="26" t="s">
        <v>5245</v>
      </c>
      <c r="H2285" s="27" t="str">
        <f>IF(G2285="","",INDEX(DM_DOI_TUONG!C:C,MATCH(G2285,DM_DOI_TUONG!B:B,0)))</f>
        <v>Công Ty TNHH Sản Xuất Thương Mại  Điện Sài Gòn TTL</v>
      </c>
      <c r="I2285" s="69" t="str">
        <f>IFERROR(INDEX(DM_NGHIEP_VU!D:D,MATCH(J2285&amp;K2285,DM_NGHIEP_VU!G:G,0)),"")</f>
        <v>Xuất kho - xuất bán ghi nhận doanh thu</v>
      </c>
      <c r="J2285" s="29" t="s">
        <v>4492</v>
      </c>
      <c r="K2285" s="29" t="s">
        <v>4977</v>
      </c>
      <c r="L2285" s="26">
        <v>18</v>
      </c>
      <c r="M2285" s="26" t="s">
        <v>4547</v>
      </c>
      <c r="N2285" s="26">
        <v>72500</v>
      </c>
      <c r="O2285" s="7">
        <f t="shared" si="108"/>
        <v>1305000</v>
      </c>
      <c r="P2285" s="52">
        <v>0.1</v>
      </c>
      <c r="Q2285" s="7">
        <f t="shared" si="109"/>
        <v>130500</v>
      </c>
      <c r="R2285" s="7">
        <f t="shared" si="110"/>
        <v>1435500</v>
      </c>
      <c r="S2285" s="23" t="s">
        <v>5980</v>
      </c>
      <c r="T2285" s="23"/>
      <c r="U2285" s="23"/>
      <c r="V2285" s="23"/>
      <c r="W2285" s="74"/>
    </row>
    <row r="2286" spans="1:23" x14ac:dyDescent="0.25">
      <c r="A2286" s="81">
        <v>45366</v>
      </c>
      <c r="B2286" s="6" t="s">
        <v>2710</v>
      </c>
      <c r="C2286" s="100" t="s">
        <v>5831</v>
      </c>
      <c r="D2286" s="21" t="s">
        <v>4555</v>
      </c>
      <c r="E2286" s="23" t="s">
        <v>1648</v>
      </c>
      <c r="F2286" s="27" t="str">
        <f>IF(E2286="","",INDEX(DM_HANG_HOA!B:B,MATCH(E2286,DM_HANG_HOA!A:A,0)))</f>
        <v>Ống nối OL-ACSR 185mm2 dài 240mm</v>
      </c>
      <c r="G2286" s="26" t="s">
        <v>5245</v>
      </c>
      <c r="H2286" s="27" t="str">
        <f>IF(G2286="","",INDEX(DM_DOI_TUONG!C:C,MATCH(G2286,DM_DOI_TUONG!B:B,0)))</f>
        <v>Công Ty TNHH Sản Xuất Thương Mại  Điện Sài Gòn TTL</v>
      </c>
      <c r="I2286" s="69" t="str">
        <f>IFERROR(INDEX(DM_NGHIEP_VU!D:D,MATCH(J2286&amp;K2286,DM_NGHIEP_VU!G:G,0)),"")</f>
        <v>Xuất kho - xuất bán ghi nhận doanh thu</v>
      </c>
      <c r="J2286" s="29" t="s">
        <v>4492</v>
      </c>
      <c r="K2286" s="29" t="s">
        <v>4977</v>
      </c>
      <c r="L2286" s="26">
        <v>14</v>
      </c>
      <c r="M2286" s="26" t="s">
        <v>4547</v>
      </c>
      <c r="N2286" s="26">
        <v>62400</v>
      </c>
      <c r="O2286" s="7">
        <f t="shared" si="108"/>
        <v>873600</v>
      </c>
      <c r="P2286" s="52">
        <v>0.1</v>
      </c>
      <c r="Q2286" s="7">
        <f t="shared" si="109"/>
        <v>87360</v>
      </c>
      <c r="R2286" s="7">
        <f t="shared" si="110"/>
        <v>960960</v>
      </c>
      <c r="S2286" s="23" t="s">
        <v>5980</v>
      </c>
      <c r="T2286" s="23"/>
      <c r="U2286" s="23"/>
      <c r="V2286" s="23"/>
      <c r="W2286" s="74"/>
    </row>
    <row r="2287" spans="1:23" x14ac:dyDescent="0.25">
      <c r="A2287" s="81">
        <v>45366</v>
      </c>
      <c r="B2287" s="6" t="s">
        <v>2710</v>
      </c>
      <c r="C2287" s="100" t="s">
        <v>5831</v>
      </c>
      <c r="D2287" s="21" t="s">
        <v>4555</v>
      </c>
      <c r="E2287" s="23" t="s">
        <v>1650</v>
      </c>
      <c r="F2287" s="27" t="str">
        <f>IF(E2287="","",INDEX(DM_HANG_HOA!B:B,MATCH(E2287,DM_HANG_HOA!A:A,0)))</f>
        <v>Ống nối OL-ACSR 240mm2 dài 240mm</v>
      </c>
      <c r="G2287" s="26" t="s">
        <v>5245</v>
      </c>
      <c r="H2287" s="27" t="str">
        <f>IF(G2287="","",INDEX(DM_DOI_TUONG!C:C,MATCH(G2287,DM_DOI_TUONG!B:B,0)))</f>
        <v>Công Ty TNHH Sản Xuất Thương Mại  Điện Sài Gòn TTL</v>
      </c>
      <c r="I2287" s="69" t="str">
        <f>IFERROR(INDEX(DM_NGHIEP_VU!D:D,MATCH(J2287&amp;K2287,DM_NGHIEP_VU!G:G,0)),"")</f>
        <v>Xuất kho - xuất bán ghi nhận doanh thu</v>
      </c>
      <c r="J2287" s="29" t="s">
        <v>4492</v>
      </c>
      <c r="K2287" s="29" t="s">
        <v>4977</v>
      </c>
      <c r="L2287" s="26">
        <v>60</v>
      </c>
      <c r="M2287" s="26" t="s">
        <v>4547</v>
      </c>
      <c r="N2287" s="26">
        <v>65800</v>
      </c>
      <c r="O2287" s="7">
        <f t="shared" si="108"/>
        <v>3948000</v>
      </c>
      <c r="P2287" s="52">
        <v>0.1</v>
      </c>
      <c r="Q2287" s="7">
        <f t="shared" si="109"/>
        <v>394800</v>
      </c>
      <c r="R2287" s="7">
        <f t="shared" si="110"/>
        <v>4342800</v>
      </c>
      <c r="S2287" s="23" t="s">
        <v>5980</v>
      </c>
      <c r="T2287" s="23"/>
      <c r="U2287" s="23"/>
      <c r="V2287" s="23"/>
      <c r="W2287" s="74"/>
    </row>
    <row r="2288" spans="1:23" x14ac:dyDescent="0.25">
      <c r="A2288" s="81">
        <v>45366</v>
      </c>
      <c r="B2288" s="6" t="s">
        <v>2710</v>
      </c>
      <c r="C2288" s="100" t="s">
        <v>5831</v>
      </c>
      <c r="D2288" s="21" t="s">
        <v>4555</v>
      </c>
      <c r="E2288" s="23" t="s">
        <v>1638</v>
      </c>
      <c r="F2288" s="27" t="str">
        <f>IF(E2288="","",INDEX(DM_HANG_HOA!B:B,MATCH(E2288,DM_HANG_HOA!A:A,0)))</f>
        <v>Ống nối OL-ACSR 50mm2 dài 130 mm</v>
      </c>
      <c r="G2288" s="26" t="s">
        <v>5245</v>
      </c>
      <c r="H2288" s="27" t="str">
        <f>IF(G2288="","",INDEX(DM_DOI_TUONG!C:C,MATCH(G2288,DM_DOI_TUONG!B:B,0)))</f>
        <v>Công Ty TNHH Sản Xuất Thương Mại  Điện Sài Gòn TTL</v>
      </c>
      <c r="I2288" s="69" t="str">
        <f>IFERROR(INDEX(DM_NGHIEP_VU!D:D,MATCH(J2288&amp;K2288,DM_NGHIEP_VU!G:G,0)),"")</f>
        <v>Xuất kho - xuất bán ghi nhận doanh thu</v>
      </c>
      <c r="J2288" s="29" t="s">
        <v>4492</v>
      </c>
      <c r="K2288" s="29" t="s">
        <v>4977</v>
      </c>
      <c r="L2288" s="26">
        <v>59</v>
      </c>
      <c r="M2288" s="26" t="s">
        <v>4547</v>
      </c>
      <c r="N2288" s="26">
        <v>19000</v>
      </c>
      <c r="O2288" s="7">
        <f t="shared" si="108"/>
        <v>1121000</v>
      </c>
      <c r="P2288" s="52">
        <v>0.1</v>
      </c>
      <c r="Q2288" s="7">
        <f t="shared" si="109"/>
        <v>112100</v>
      </c>
      <c r="R2288" s="7">
        <f t="shared" si="110"/>
        <v>1233100</v>
      </c>
      <c r="S2288" s="23" t="s">
        <v>5980</v>
      </c>
      <c r="T2288" s="23"/>
      <c r="U2288" s="23"/>
      <c r="V2288" s="23"/>
      <c r="W2288" s="74"/>
    </row>
    <row r="2289" spans="1:23" x14ac:dyDescent="0.25">
      <c r="A2289" s="81">
        <v>45366</v>
      </c>
      <c r="B2289" s="6" t="s">
        <v>2710</v>
      </c>
      <c r="C2289" s="100" t="s">
        <v>5831</v>
      </c>
      <c r="D2289" s="21" t="s">
        <v>4555</v>
      </c>
      <c r="E2289" s="23" t="s">
        <v>916</v>
      </c>
      <c r="F2289" s="27" t="str">
        <f>IF(E2289="","",INDEX(DM_HANG_HOA!B:B,MATCH(E2289,DM_HANG_HOA!A:A,0)))</f>
        <v>Dây đai inox 20 x 0.7mm, 25 mét</v>
      </c>
      <c r="G2289" s="26" t="s">
        <v>5245</v>
      </c>
      <c r="H2289" s="27" t="str">
        <f>IF(G2289="","",INDEX(DM_DOI_TUONG!C:C,MATCH(G2289,DM_DOI_TUONG!B:B,0)))</f>
        <v>Công Ty TNHH Sản Xuất Thương Mại  Điện Sài Gòn TTL</v>
      </c>
      <c r="I2289" s="69" t="str">
        <f>IFERROR(INDEX(DM_NGHIEP_VU!D:D,MATCH(J2289&amp;K2289,DM_NGHIEP_VU!G:G,0)),"")</f>
        <v>Xuất kho - xuất bán ghi nhận doanh thu</v>
      </c>
      <c r="J2289" s="29" t="s">
        <v>4492</v>
      </c>
      <c r="K2289" s="29" t="s">
        <v>4977</v>
      </c>
      <c r="L2289" s="26">
        <v>1</v>
      </c>
      <c r="M2289" s="26" t="s">
        <v>4547</v>
      </c>
      <c r="N2289" s="26">
        <v>262200</v>
      </c>
      <c r="O2289" s="7">
        <f t="shared" si="108"/>
        <v>262200</v>
      </c>
      <c r="P2289" s="52">
        <v>0.1</v>
      </c>
      <c r="Q2289" s="7">
        <f t="shared" si="109"/>
        <v>26220</v>
      </c>
      <c r="R2289" s="7">
        <f t="shared" si="110"/>
        <v>288420</v>
      </c>
      <c r="S2289" s="23" t="s">
        <v>5980</v>
      </c>
      <c r="T2289" s="23"/>
      <c r="U2289" s="23"/>
      <c r="V2289" s="23"/>
      <c r="W2289" s="74"/>
    </row>
    <row r="2290" spans="1:23" x14ac:dyDescent="0.25">
      <c r="A2290" s="81">
        <v>45366</v>
      </c>
      <c r="B2290" s="6" t="s">
        <v>2710</v>
      </c>
      <c r="C2290" s="100" t="s">
        <v>5831</v>
      </c>
      <c r="D2290" s="21" t="s">
        <v>4555</v>
      </c>
      <c r="E2290" s="23" t="s">
        <v>894</v>
      </c>
      <c r="F2290" s="27" t="str">
        <f>IF(E2290="","",INDEX(DM_HANG_HOA!B:B,MATCH(E2290,DM_HANG_HOA!A:A,0)))</f>
        <v>Khóa đai A200</v>
      </c>
      <c r="G2290" s="26" t="s">
        <v>5245</v>
      </c>
      <c r="H2290" s="27" t="str">
        <f>IF(G2290="","",INDEX(DM_DOI_TUONG!C:C,MATCH(G2290,DM_DOI_TUONG!B:B,0)))</f>
        <v>Công Ty TNHH Sản Xuất Thương Mại  Điện Sài Gòn TTL</v>
      </c>
      <c r="I2290" s="69" t="str">
        <f>IFERROR(INDEX(DM_NGHIEP_VU!D:D,MATCH(J2290&amp;K2290,DM_NGHIEP_VU!G:G,0)),"")</f>
        <v>Xuất kho - xuất bán ghi nhận doanh thu</v>
      </c>
      <c r="J2290" s="29" t="s">
        <v>4492</v>
      </c>
      <c r="K2290" s="29" t="s">
        <v>4977</v>
      </c>
      <c r="L2290" s="26">
        <v>16</v>
      </c>
      <c r="M2290" s="26" t="s">
        <v>4547</v>
      </c>
      <c r="N2290" s="26">
        <v>1400</v>
      </c>
      <c r="O2290" s="7">
        <f t="shared" si="108"/>
        <v>22400</v>
      </c>
      <c r="P2290" s="52">
        <v>0.1</v>
      </c>
      <c r="Q2290" s="7">
        <f t="shared" si="109"/>
        <v>2240</v>
      </c>
      <c r="R2290" s="7">
        <f t="shared" si="110"/>
        <v>24640</v>
      </c>
      <c r="S2290" s="23" t="s">
        <v>5980</v>
      </c>
      <c r="T2290" s="23"/>
      <c r="U2290" s="23"/>
      <c r="V2290" s="23"/>
      <c r="W2290" s="74"/>
    </row>
    <row r="2291" spans="1:23" x14ac:dyDescent="0.25">
      <c r="A2291" s="81">
        <v>45366</v>
      </c>
      <c r="B2291" s="6" t="s">
        <v>2710</v>
      </c>
      <c r="C2291" s="100" t="s">
        <v>5832</v>
      </c>
      <c r="D2291" s="21" t="s">
        <v>4555</v>
      </c>
      <c r="E2291" s="23" t="s">
        <v>555</v>
      </c>
      <c r="F2291" s="27" t="str">
        <f>IF(E2291="","",INDEX(DM_HANG_HOA!B:B,MATCH(E2291,DM_HANG_HOA!A:A,0)))</f>
        <v xml:space="preserve">Nối bọc  IPC 120-120, Vỏ cách điện dầy 1-3mm,  70 - 120 /70 - 120, 2 boulon M8 nhựa </v>
      </c>
      <c r="G2291" s="26" t="s">
        <v>5245</v>
      </c>
      <c r="H2291" s="27" t="str">
        <f>IF(G2291="","",INDEX(DM_DOI_TUONG!C:C,MATCH(G2291,DM_DOI_TUONG!B:B,0)))</f>
        <v>Công Ty TNHH Sản Xuất Thương Mại  Điện Sài Gòn TTL</v>
      </c>
      <c r="I2291" s="69" t="str">
        <f>IFERROR(INDEX(DM_NGHIEP_VU!D:D,MATCH(J2291&amp;K2291,DM_NGHIEP_VU!G:G,0)),"")</f>
        <v>Xuất kho - xuất bán ghi nhận doanh thu</v>
      </c>
      <c r="J2291" s="29" t="s">
        <v>4492</v>
      </c>
      <c r="K2291" s="29" t="s">
        <v>4977</v>
      </c>
      <c r="L2291" s="26">
        <v>38</v>
      </c>
      <c r="M2291" s="26" t="s">
        <v>4547</v>
      </c>
      <c r="N2291" s="26">
        <v>63500</v>
      </c>
      <c r="O2291" s="7">
        <f t="shared" si="108"/>
        <v>2413000</v>
      </c>
      <c r="P2291" s="52">
        <v>0.08</v>
      </c>
      <c r="Q2291" s="7">
        <f t="shared" si="109"/>
        <v>193040</v>
      </c>
      <c r="R2291" s="7">
        <f t="shared" si="110"/>
        <v>2606040</v>
      </c>
      <c r="S2291" s="23" t="s">
        <v>5981</v>
      </c>
      <c r="T2291" s="23"/>
      <c r="U2291" s="23"/>
      <c r="V2291" s="23"/>
      <c r="W2291" s="74"/>
    </row>
    <row r="2292" spans="1:23" x14ac:dyDescent="0.25">
      <c r="A2292" s="81">
        <v>45366</v>
      </c>
      <c r="B2292" s="6" t="s">
        <v>2710</v>
      </c>
      <c r="C2292" s="100" t="s">
        <v>5832</v>
      </c>
      <c r="D2292" s="21" t="s">
        <v>4555</v>
      </c>
      <c r="E2292" s="23" t="s">
        <v>552</v>
      </c>
      <c r="F2292" s="27" t="str">
        <f>IF(E2292="","",INDEX(DM_HANG_HOA!B:B,MATCH(E2292,DM_HANG_HOA!A:A,0)))</f>
        <v>Nối bọc  IPC 35-95, Vỏ cách điện dầy 1-3mm,  16 - 35 / 16 - 95, 1 boulon M8 nhựa</v>
      </c>
      <c r="G2292" s="26" t="s">
        <v>5245</v>
      </c>
      <c r="H2292" s="27" t="str">
        <f>IF(G2292="","",INDEX(DM_DOI_TUONG!C:C,MATCH(G2292,DM_DOI_TUONG!B:B,0)))</f>
        <v>Công Ty TNHH Sản Xuất Thương Mại  Điện Sài Gòn TTL</v>
      </c>
      <c r="I2292" s="69" t="str">
        <f>IFERROR(INDEX(DM_NGHIEP_VU!D:D,MATCH(J2292&amp;K2292,DM_NGHIEP_VU!G:G,0)),"")</f>
        <v>Xuất kho - xuất bán ghi nhận doanh thu</v>
      </c>
      <c r="J2292" s="29" t="s">
        <v>4492</v>
      </c>
      <c r="K2292" s="29" t="s">
        <v>4977</v>
      </c>
      <c r="L2292" s="26">
        <v>7</v>
      </c>
      <c r="M2292" s="26" t="s">
        <v>4547</v>
      </c>
      <c r="N2292" s="26">
        <v>32600</v>
      </c>
      <c r="O2292" s="7">
        <f t="shared" si="108"/>
        <v>228200</v>
      </c>
      <c r="P2292" s="52">
        <v>0.08</v>
      </c>
      <c r="Q2292" s="7">
        <f t="shared" si="109"/>
        <v>18256</v>
      </c>
      <c r="R2292" s="7">
        <f t="shared" si="110"/>
        <v>246456</v>
      </c>
      <c r="S2292" s="23" t="s">
        <v>5981</v>
      </c>
      <c r="T2292" s="23"/>
      <c r="U2292" s="23"/>
      <c r="V2292" s="23"/>
      <c r="W2292" s="74"/>
    </row>
    <row r="2293" spans="1:23" x14ac:dyDescent="0.25">
      <c r="A2293" s="81">
        <v>45366</v>
      </c>
      <c r="B2293" s="6" t="s">
        <v>2710</v>
      </c>
      <c r="C2293" s="100" t="s">
        <v>5833</v>
      </c>
      <c r="D2293" s="21" t="s">
        <v>4555</v>
      </c>
      <c r="E2293" s="23" t="s">
        <v>1386</v>
      </c>
      <c r="F2293" s="27" t="str">
        <f>IF(E2293="","",INDEX(DM_HANG_HOA!B:B,MATCH(E2293,DM_HANG_HOA!A:A,0)))</f>
        <v>Cosse ép Cu 120mm2-N dài 86mm chiều dài ép dây 42mm</v>
      </c>
      <c r="G2293" s="26" t="s">
        <v>5245</v>
      </c>
      <c r="H2293" s="27" t="str">
        <f>IF(G2293="","",INDEX(DM_DOI_TUONG!C:C,MATCH(G2293,DM_DOI_TUONG!B:B,0)))</f>
        <v>Công Ty TNHH Sản Xuất Thương Mại  Điện Sài Gòn TTL</v>
      </c>
      <c r="I2293" s="69" t="str">
        <f>IFERROR(INDEX(DM_NGHIEP_VU!D:D,MATCH(J2293&amp;K2293,DM_NGHIEP_VU!G:G,0)),"")</f>
        <v>Xuất kho - xuất bán ghi nhận doanh thu</v>
      </c>
      <c r="J2293" s="29" t="s">
        <v>4492</v>
      </c>
      <c r="K2293" s="29" t="s">
        <v>4977</v>
      </c>
      <c r="L2293" s="26">
        <v>12</v>
      </c>
      <c r="M2293" s="26" t="s">
        <v>4547</v>
      </c>
      <c r="N2293" s="26">
        <v>61300</v>
      </c>
      <c r="O2293" s="7">
        <f t="shared" si="108"/>
        <v>735600</v>
      </c>
      <c r="P2293" s="52">
        <v>0.1</v>
      </c>
      <c r="Q2293" s="7">
        <f t="shared" si="109"/>
        <v>73560</v>
      </c>
      <c r="R2293" s="7">
        <f t="shared" si="110"/>
        <v>809160</v>
      </c>
      <c r="S2293" s="23" t="s">
        <v>5982</v>
      </c>
      <c r="T2293" s="23"/>
      <c r="U2293" s="23"/>
      <c r="V2293" s="23"/>
      <c r="W2293" s="74"/>
    </row>
    <row r="2294" spans="1:23" x14ac:dyDescent="0.25">
      <c r="A2294" s="81">
        <v>45366</v>
      </c>
      <c r="B2294" s="6" t="s">
        <v>2710</v>
      </c>
      <c r="C2294" s="100" t="s">
        <v>5833</v>
      </c>
      <c r="D2294" s="21" t="s">
        <v>4555</v>
      </c>
      <c r="E2294" s="23" t="s">
        <v>1390</v>
      </c>
      <c r="F2294" s="27" t="str">
        <f>IF(E2294="","",INDEX(DM_HANG_HOA!B:B,MATCH(E2294,DM_HANG_HOA!A:A,0)))</f>
        <v>Cosse ép Cu 150mm2-N dài 101mm chiều dài ép dây 52mm</v>
      </c>
      <c r="G2294" s="26" t="s">
        <v>5245</v>
      </c>
      <c r="H2294" s="27" t="str">
        <f>IF(G2294="","",INDEX(DM_DOI_TUONG!C:C,MATCH(G2294,DM_DOI_TUONG!B:B,0)))</f>
        <v>Công Ty TNHH Sản Xuất Thương Mại  Điện Sài Gòn TTL</v>
      </c>
      <c r="I2294" s="69" t="str">
        <f>IFERROR(INDEX(DM_NGHIEP_VU!D:D,MATCH(J2294&amp;K2294,DM_NGHIEP_VU!G:G,0)),"")</f>
        <v>Xuất kho - xuất bán ghi nhận doanh thu</v>
      </c>
      <c r="J2294" s="29" t="s">
        <v>4492</v>
      </c>
      <c r="K2294" s="29" t="s">
        <v>4977</v>
      </c>
      <c r="L2294" s="26">
        <v>12</v>
      </c>
      <c r="M2294" s="26" t="s">
        <v>4547</v>
      </c>
      <c r="N2294" s="26">
        <v>88700</v>
      </c>
      <c r="O2294" s="7">
        <f t="shared" si="108"/>
        <v>1064400</v>
      </c>
      <c r="P2294" s="52">
        <v>0.1</v>
      </c>
      <c r="Q2294" s="7">
        <f t="shared" si="109"/>
        <v>106440</v>
      </c>
      <c r="R2294" s="7">
        <f t="shared" si="110"/>
        <v>1170840</v>
      </c>
      <c r="S2294" s="23" t="s">
        <v>5982</v>
      </c>
      <c r="T2294" s="23"/>
      <c r="U2294" s="23"/>
      <c r="V2294" s="23"/>
      <c r="W2294" s="74"/>
    </row>
    <row r="2295" spans="1:23" x14ac:dyDescent="0.25">
      <c r="A2295" s="81">
        <v>45366</v>
      </c>
      <c r="B2295" s="6" t="s">
        <v>2710</v>
      </c>
      <c r="C2295" s="100" t="s">
        <v>5833</v>
      </c>
      <c r="D2295" s="21" t="s">
        <v>4555</v>
      </c>
      <c r="E2295" s="23" t="s">
        <v>1400</v>
      </c>
      <c r="F2295" s="27" t="str">
        <f>IF(E2295="","",INDEX(DM_HANG_HOA!B:B,MATCH(E2295,DM_HANG_HOA!A:A,0)))</f>
        <v>Cosse ép Cu 240mm2-N dài 115mm chiều dài ép dây 58mm</v>
      </c>
      <c r="G2295" s="26" t="s">
        <v>5245</v>
      </c>
      <c r="H2295" s="27" t="str">
        <f>IF(G2295="","",INDEX(DM_DOI_TUONG!C:C,MATCH(G2295,DM_DOI_TUONG!B:B,0)))</f>
        <v>Công Ty TNHH Sản Xuất Thương Mại  Điện Sài Gòn TTL</v>
      </c>
      <c r="I2295" s="69" t="str">
        <f>IFERROR(INDEX(DM_NGHIEP_VU!D:D,MATCH(J2295&amp;K2295,DM_NGHIEP_VU!G:G,0)),"")</f>
        <v>Xuất kho - xuất bán ghi nhận doanh thu</v>
      </c>
      <c r="J2295" s="29" t="s">
        <v>4492</v>
      </c>
      <c r="K2295" s="29" t="s">
        <v>4977</v>
      </c>
      <c r="L2295" s="26">
        <v>36</v>
      </c>
      <c r="M2295" s="26" t="s">
        <v>4547</v>
      </c>
      <c r="N2295" s="26">
        <v>155300</v>
      </c>
      <c r="O2295" s="7">
        <f t="shared" si="108"/>
        <v>5590800</v>
      </c>
      <c r="P2295" s="52">
        <v>0.1</v>
      </c>
      <c r="Q2295" s="7">
        <f t="shared" si="109"/>
        <v>559080</v>
      </c>
      <c r="R2295" s="7">
        <f t="shared" si="110"/>
        <v>6149880</v>
      </c>
      <c r="S2295" s="23" t="s">
        <v>5982</v>
      </c>
      <c r="T2295" s="23"/>
      <c r="U2295" s="23"/>
      <c r="V2295" s="23"/>
      <c r="W2295" s="74"/>
    </row>
    <row r="2296" spans="1:23" x14ac:dyDescent="0.25">
      <c r="A2296" s="81">
        <v>45366</v>
      </c>
      <c r="B2296" s="6" t="s">
        <v>2710</v>
      </c>
      <c r="C2296" s="100" t="s">
        <v>5833</v>
      </c>
      <c r="D2296" s="21" t="s">
        <v>4555</v>
      </c>
      <c r="E2296" s="23" t="s">
        <v>1378</v>
      </c>
      <c r="F2296" s="27" t="str">
        <f>IF(E2296="","",INDEX(DM_HANG_HOA!B:B,MATCH(E2296,DM_HANG_HOA!A:A,0)))</f>
        <v>Cosse ép Cu 70mm2-N dài 72mm chiều dài ép dây 38mm</v>
      </c>
      <c r="G2296" s="26" t="s">
        <v>5245</v>
      </c>
      <c r="H2296" s="27" t="str">
        <f>IF(G2296="","",INDEX(DM_DOI_TUONG!C:C,MATCH(G2296,DM_DOI_TUONG!B:B,0)))</f>
        <v>Công Ty TNHH Sản Xuất Thương Mại  Điện Sài Gòn TTL</v>
      </c>
      <c r="I2296" s="69" t="str">
        <f>IFERROR(INDEX(DM_NGHIEP_VU!D:D,MATCH(J2296&amp;K2296,DM_NGHIEP_VU!G:G,0)),"")</f>
        <v>Xuất kho - xuất bán ghi nhận doanh thu</v>
      </c>
      <c r="J2296" s="29" t="s">
        <v>4492</v>
      </c>
      <c r="K2296" s="29" t="s">
        <v>4977</v>
      </c>
      <c r="L2296" s="26">
        <v>4</v>
      </c>
      <c r="M2296" s="26" t="s">
        <v>4547</v>
      </c>
      <c r="N2296" s="26">
        <v>31700</v>
      </c>
      <c r="O2296" s="7">
        <f t="shared" si="108"/>
        <v>126800</v>
      </c>
      <c r="P2296" s="52">
        <v>0.1</v>
      </c>
      <c r="Q2296" s="7">
        <f t="shared" si="109"/>
        <v>12680</v>
      </c>
      <c r="R2296" s="7">
        <f t="shared" si="110"/>
        <v>139480</v>
      </c>
      <c r="S2296" s="23" t="s">
        <v>5982</v>
      </c>
      <c r="T2296" s="23"/>
      <c r="U2296" s="23"/>
      <c r="V2296" s="23"/>
      <c r="W2296" s="74"/>
    </row>
    <row r="2297" spans="1:23" x14ac:dyDescent="0.25">
      <c r="A2297" s="81">
        <v>45366</v>
      </c>
      <c r="B2297" s="6" t="s">
        <v>2710</v>
      </c>
      <c r="C2297" s="100" t="s">
        <v>5833</v>
      </c>
      <c r="D2297" s="21" t="s">
        <v>4555</v>
      </c>
      <c r="E2297" s="23" t="s">
        <v>1109</v>
      </c>
      <c r="F2297" s="27" t="str">
        <f>IF(E2297="","",INDEX(DM_HANG_HOA!B:B,MATCH(E2297,DM_HANG_HOA!A:A,0)))</f>
        <v>Cosse ép Cu-Al  120mm2-N-TA dài 86mm chiều dài ép dây 42mm</v>
      </c>
      <c r="G2297" s="26" t="s">
        <v>5245</v>
      </c>
      <c r="H2297" s="27" t="str">
        <f>IF(G2297="","",INDEX(DM_DOI_TUONG!C:C,MATCH(G2297,DM_DOI_TUONG!B:B,0)))</f>
        <v>Công Ty TNHH Sản Xuất Thương Mại  Điện Sài Gòn TTL</v>
      </c>
      <c r="I2297" s="69" t="str">
        <f>IFERROR(INDEX(DM_NGHIEP_VU!D:D,MATCH(J2297&amp;K2297,DM_NGHIEP_VU!G:G,0)),"")</f>
        <v>Xuất kho - xuất bán ghi nhận doanh thu</v>
      </c>
      <c r="J2297" s="29" t="s">
        <v>4492</v>
      </c>
      <c r="K2297" s="29" t="s">
        <v>4977</v>
      </c>
      <c r="L2297" s="26">
        <v>78</v>
      </c>
      <c r="M2297" s="26" t="s">
        <v>4547</v>
      </c>
      <c r="N2297" s="26">
        <v>59200</v>
      </c>
      <c r="O2297" s="7">
        <f t="shared" si="108"/>
        <v>4617600</v>
      </c>
      <c r="P2297" s="52">
        <v>0.1</v>
      </c>
      <c r="Q2297" s="7">
        <f t="shared" si="109"/>
        <v>461760</v>
      </c>
      <c r="R2297" s="7">
        <f t="shared" si="110"/>
        <v>5079360</v>
      </c>
      <c r="S2297" s="23" t="s">
        <v>5982</v>
      </c>
      <c r="T2297" s="23"/>
      <c r="U2297" s="23"/>
      <c r="V2297" s="23"/>
      <c r="W2297" s="74"/>
    </row>
    <row r="2298" spans="1:23" x14ac:dyDescent="0.25">
      <c r="A2298" s="81">
        <v>45366</v>
      </c>
      <c r="B2298" s="6" t="s">
        <v>2710</v>
      </c>
      <c r="C2298" s="100" t="s">
        <v>5833</v>
      </c>
      <c r="D2298" s="21" t="s">
        <v>4555</v>
      </c>
      <c r="E2298" s="23" t="s">
        <v>1097</v>
      </c>
      <c r="F2298" s="27" t="str">
        <f>IF(E2298="","",INDEX(DM_HANG_HOA!B:B,MATCH(E2298,DM_HANG_HOA!A:A,0)))</f>
        <v>Cosse ép Cu-Al  50mm2-N-TA dài 64mm chiều dài ép dây 36mm</v>
      </c>
      <c r="G2298" s="26" t="s">
        <v>5245</v>
      </c>
      <c r="H2298" s="27" t="str">
        <f>IF(G2298="","",INDEX(DM_DOI_TUONG!C:C,MATCH(G2298,DM_DOI_TUONG!B:B,0)))</f>
        <v>Công Ty TNHH Sản Xuất Thương Mại  Điện Sài Gòn TTL</v>
      </c>
      <c r="I2298" s="69" t="str">
        <f>IFERROR(INDEX(DM_NGHIEP_VU!D:D,MATCH(J2298&amp;K2298,DM_NGHIEP_VU!G:G,0)),"")</f>
        <v>Xuất kho - xuất bán ghi nhận doanh thu</v>
      </c>
      <c r="J2298" s="29" t="s">
        <v>4492</v>
      </c>
      <c r="K2298" s="29" t="s">
        <v>4977</v>
      </c>
      <c r="L2298" s="26">
        <v>12</v>
      </c>
      <c r="M2298" s="26" t="s">
        <v>4547</v>
      </c>
      <c r="N2298" s="26">
        <v>23700</v>
      </c>
      <c r="O2298" s="7">
        <f t="shared" si="108"/>
        <v>284400</v>
      </c>
      <c r="P2298" s="52">
        <v>0.1</v>
      </c>
      <c r="Q2298" s="7">
        <f t="shared" si="109"/>
        <v>28440</v>
      </c>
      <c r="R2298" s="7">
        <f t="shared" si="110"/>
        <v>312840</v>
      </c>
      <c r="S2298" s="23" t="s">
        <v>5982</v>
      </c>
      <c r="T2298" s="23"/>
      <c r="U2298" s="23"/>
      <c r="V2298" s="23"/>
      <c r="W2298" s="74"/>
    </row>
    <row r="2299" spans="1:23" x14ac:dyDescent="0.25">
      <c r="A2299" s="81">
        <v>45366</v>
      </c>
      <c r="B2299" s="6" t="s">
        <v>2710</v>
      </c>
      <c r="C2299" s="100" t="s">
        <v>5833</v>
      </c>
      <c r="D2299" s="21" t="s">
        <v>4555</v>
      </c>
      <c r="E2299" s="23" t="s">
        <v>1105</v>
      </c>
      <c r="F2299" s="27" t="str">
        <f>IF(E2299="","",INDEX(DM_HANG_HOA!B:B,MATCH(E2299,DM_HANG_HOA!A:A,0)))</f>
        <v>Cosse ép Cu-Al  95mm2-N-TA dài 81mm chiều dài ép dây 42mm</v>
      </c>
      <c r="G2299" s="26" t="s">
        <v>5245</v>
      </c>
      <c r="H2299" s="27" t="str">
        <f>IF(G2299="","",INDEX(DM_DOI_TUONG!C:C,MATCH(G2299,DM_DOI_TUONG!B:B,0)))</f>
        <v>Công Ty TNHH Sản Xuất Thương Mại  Điện Sài Gòn TTL</v>
      </c>
      <c r="I2299" s="69" t="str">
        <f>IFERROR(INDEX(DM_NGHIEP_VU!D:D,MATCH(J2299&amp;K2299,DM_NGHIEP_VU!G:G,0)),"")</f>
        <v>Xuất kho - xuất bán ghi nhận doanh thu</v>
      </c>
      <c r="J2299" s="29" t="s">
        <v>4492</v>
      </c>
      <c r="K2299" s="29" t="s">
        <v>4977</v>
      </c>
      <c r="L2299" s="26">
        <v>24</v>
      </c>
      <c r="M2299" s="26" t="s">
        <v>4547</v>
      </c>
      <c r="N2299" s="26">
        <v>44000</v>
      </c>
      <c r="O2299" s="7">
        <f t="shared" si="108"/>
        <v>1056000</v>
      </c>
      <c r="P2299" s="52">
        <v>0.1</v>
      </c>
      <c r="Q2299" s="7">
        <f t="shared" si="109"/>
        <v>105600</v>
      </c>
      <c r="R2299" s="7">
        <f t="shared" si="110"/>
        <v>1161600</v>
      </c>
      <c r="S2299" s="23" t="s">
        <v>5982</v>
      </c>
      <c r="T2299" s="23"/>
      <c r="U2299" s="23"/>
      <c r="V2299" s="23"/>
      <c r="W2299" s="74"/>
    </row>
    <row r="2300" spans="1:23" x14ac:dyDescent="0.25">
      <c r="A2300" s="81">
        <v>45366</v>
      </c>
      <c r="B2300" s="6" t="s">
        <v>2710</v>
      </c>
      <c r="C2300" s="100" t="s">
        <v>5833</v>
      </c>
      <c r="D2300" s="21" t="s">
        <v>4555</v>
      </c>
      <c r="E2300" s="23" t="s">
        <v>525</v>
      </c>
      <c r="F2300" s="27" t="str">
        <f>IF(E2300="","",INDEX(DM_HANG_HOA!B:B,MATCH(E2300,DM_HANG_HOA!A:A,0)))</f>
        <v>Móc treo cáp ABC 4 X 120mm2</v>
      </c>
      <c r="G2300" s="26" t="s">
        <v>5245</v>
      </c>
      <c r="H2300" s="27" t="str">
        <f>IF(G2300="","",INDEX(DM_DOI_TUONG!C:C,MATCH(G2300,DM_DOI_TUONG!B:B,0)))</f>
        <v>Công Ty TNHH Sản Xuất Thương Mại  Điện Sài Gòn TTL</v>
      </c>
      <c r="I2300" s="69" t="str">
        <f>IFERROR(INDEX(DM_NGHIEP_VU!D:D,MATCH(J2300&amp;K2300,DM_NGHIEP_VU!G:G,0)),"")</f>
        <v>Xuất kho - xuất bán ghi nhận doanh thu</v>
      </c>
      <c r="J2300" s="29" t="s">
        <v>4492</v>
      </c>
      <c r="K2300" s="29" t="s">
        <v>4977</v>
      </c>
      <c r="L2300" s="26">
        <v>100</v>
      </c>
      <c r="M2300" s="26" t="s">
        <v>4547</v>
      </c>
      <c r="N2300" s="26">
        <v>22800</v>
      </c>
      <c r="O2300" s="7">
        <f t="shared" si="108"/>
        <v>2280000</v>
      </c>
      <c r="P2300" s="52">
        <v>0.1</v>
      </c>
      <c r="Q2300" s="7">
        <f t="shared" si="109"/>
        <v>228000</v>
      </c>
      <c r="R2300" s="7">
        <f t="shared" si="110"/>
        <v>2508000</v>
      </c>
      <c r="S2300" s="23" t="s">
        <v>5982</v>
      </c>
      <c r="T2300" s="23"/>
      <c r="U2300" s="23"/>
      <c r="V2300" s="23"/>
      <c r="W2300" s="74"/>
    </row>
    <row r="2301" spans="1:23" x14ac:dyDescent="0.25">
      <c r="A2301" s="81">
        <v>45366</v>
      </c>
      <c r="B2301" s="6" t="s">
        <v>2710</v>
      </c>
      <c r="C2301" s="100" t="s">
        <v>5833</v>
      </c>
      <c r="D2301" s="21" t="s">
        <v>4555</v>
      </c>
      <c r="E2301" s="23" t="s">
        <v>523</v>
      </c>
      <c r="F2301" s="27" t="str">
        <f>IF(E2301="","",INDEX(DM_HANG_HOA!B:B,MATCH(E2301,DM_HANG_HOA!A:A,0)))</f>
        <v>Móc treo cáp ABC 4 X 70mm2</v>
      </c>
      <c r="G2301" s="26" t="s">
        <v>5245</v>
      </c>
      <c r="H2301" s="27" t="str">
        <f>IF(G2301="","",INDEX(DM_DOI_TUONG!C:C,MATCH(G2301,DM_DOI_TUONG!B:B,0)))</f>
        <v>Công Ty TNHH Sản Xuất Thương Mại  Điện Sài Gòn TTL</v>
      </c>
      <c r="I2301" s="69" t="str">
        <f>IFERROR(INDEX(DM_NGHIEP_VU!D:D,MATCH(J2301&amp;K2301,DM_NGHIEP_VU!G:G,0)),"")</f>
        <v>Xuất kho - xuất bán ghi nhận doanh thu</v>
      </c>
      <c r="J2301" s="29" t="s">
        <v>4492</v>
      </c>
      <c r="K2301" s="29" t="s">
        <v>4977</v>
      </c>
      <c r="L2301" s="26">
        <v>100</v>
      </c>
      <c r="M2301" s="26" t="s">
        <v>4547</v>
      </c>
      <c r="N2301" s="26">
        <v>17500</v>
      </c>
      <c r="O2301" s="7">
        <f t="shared" si="108"/>
        <v>1750000</v>
      </c>
      <c r="P2301" s="52">
        <v>0.1</v>
      </c>
      <c r="Q2301" s="7">
        <f t="shared" si="109"/>
        <v>175000</v>
      </c>
      <c r="R2301" s="7">
        <f t="shared" si="110"/>
        <v>1925000</v>
      </c>
      <c r="S2301" s="23" t="s">
        <v>5982</v>
      </c>
      <c r="T2301" s="23"/>
      <c r="U2301" s="23"/>
      <c r="V2301" s="23"/>
      <c r="W2301" s="74"/>
    </row>
    <row r="2302" spans="1:23" x14ac:dyDescent="0.25">
      <c r="A2302" s="81">
        <v>45366</v>
      </c>
      <c r="B2302" s="6" t="s">
        <v>2710</v>
      </c>
      <c r="C2302" s="100" t="s">
        <v>5833</v>
      </c>
      <c r="D2302" s="21" t="s">
        <v>4555</v>
      </c>
      <c r="E2302" s="23" t="s">
        <v>524</v>
      </c>
      <c r="F2302" s="27" t="str">
        <f>IF(E2302="","",INDEX(DM_HANG_HOA!B:B,MATCH(E2302,DM_HANG_HOA!A:A,0)))</f>
        <v>Móc treo cáp ABC 4 X 95mm2</v>
      </c>
      <c r="G2302" s="26" t="s">
        <v>5245</v>
      </c>
      <c r="H2302" s="27" t="str">
        <f>IF(G2302="","",INDEX(DM_DOI_TUONG!C:C,MATCH(G2302,DM_DOI_TUONG!B:B,0)))</f>
        <v>Công Ty TNHH Sản Xuất Thương Mại  Điện Sài Gòn TTL</v>
      </c>
      <c r="I2302" s="69" t="str">
        <f>IFERROR(INDEX(DM_NGHIEP_VU!D:D,MATCH(J2302&amp;K2302,DM_NGHIEP_VU!G:G,0)),"")</f>
        <v>Xuất kho - xuất bán ghi nhận doanh thu</v>
      </c>
      <c r="J2302" s="29" t="s">
        <v>4492</v>
      </c>
      <c r="K2302" s="29" t="s">
        <v>4977</v>
      </c>
      <c r="L2302" s="26">
        <v>105</v>
      </c>
      <c r="M2302" s="26" t="s">
        <v>4547</v>
      </c>
      <c r="N2302" s="26">
        <v>18200</v>
      </c>
      <c r="O2302" s="7">
        <f t="shared" si="108"/>
        <v>1911000</v>
      </c>
      <c r="P2302" s="52">
        <v>0.1</v>
      </c>
      <c r="Q2302" s="7">
        <f t="shared" si="109"/>
        <v>191100</v>
      </c>
      <c r="R2302" s="7">
        <f t="shared" si="110"/>
        <v>2102100</v>
      </c>
      <c r="S2302" s="23" t="s">
        <v>5982</v>
      </c>
      <c r="T2302" s="23"/>
      <c r="U2302" s="23"/>
      <c r="V2302" s="23"/>
      <c r="W2302" s="74"/>
    </row>
    <row r="2303" spans="1:23" x14ac:dyDescent="0.25">
      <c r="A2303" s="81">
        <v>45366</v>
      </c>
      <c r="B2303" s="6" t="s">
        <v>2710</v>
      </c>
      <c r="C2303" s="100" t="s">
        <v>5833</v>
      </c>
      <c r="D2303" s="21" t="s">
        <v>4555</v>
      </c>
      <c r="E2303" s="23" t="s">
        <v>537</v>
      </c>
      <c r="F2303" s="27" t="str">
        <f>IF(E2303="","",INDEX(DM_HANG_HOA!B:B,MATCH(E2303,DM_HANG_HOA!A:A,0)))</f>
        <v>Kẹp ngừng ABC 4 x (50-120)mm2</v>
      </c>
      <c r="G2303" s="26" t="s">
        <v>5245</v>
      </c>
      <c r="H2303" s="27" t="str">
        <f>IF(G2303="","",INDEX(DM_DOI_TUONG!C:C,MATCH(G2303,DM_DOI_TUONG!B:B,0)))</f>
        <v>Công Ty TNHH Sản Xuất Thương Mại  Điện Sài Gòn TTL</v>
      </c>
      <c r="I2303" s="69" t="str">
        <f>IFERROR(INDEX(DM_NGHIEP_VU!D:D,MATCH(J2303&amp;K2303,DM_NGHIEP_VU!G:G,0)),"")</f>
        <v>Xuất kho - xuất bán ghi nhận doanh thu</v>
      </c>
      <c r="J2303" s="29" t="s">
        <v>4492</v>
      </c>
      <c r="K2303" s="29" t="s">
        <v>4977</v>
      </c>
      <c r="L2303" s="26">
        <v>50</v>
      </c>
      <c r="M2303" s="26" t="s">
        <v>4547</v>
      </c>
      <c r="N2303" s="26">
        <v>58100</v>
      </c>
      <c r="O2303" s="7">
        <f t="shared" si="108"/>
        <v>2905000</v>
      </c>
      <c r="P2303" s="52">
        <v>0.1</v>
      </c>
      <c r="Q2303" s="7">
        <f t="shared" si="109"/>
        <v>290500</v>
      </c>
      <c r="R2303" s="7">
        <f t="shared" si="110"/>
        <v>3195500</v>
      </c>
      <c r="S2303" s="23" t="s">
        <v>5982</v>
      </c>
      <c r="T2303" s="23"/>
      <c r="U2303" s="23"/>
      <c r="V2303" s="23"/>
      <c r="W2303" s="74"/>
    </row>
    <row r="2304" spans="1:23" x14ac:dyDescent="0.25">
      <c r="A2304" s="81">
        <v>45366</v>
      </c>
      <c r="B2304" s="6" t="s">
        <v>2710</v>
      </c>
      <c r="C2304" s="100" t="s">
        <v>5833</v>
      </c>
      <c r="D2304" s="21" t="s">
        <v>4555</v>
      </c>
      <c r="E2304" s="23" t="s">
        <v>535</v>
      </c>
      <c r="F2304" s="27" t="str">
        <f>IF(E2304="","",INDEX(DM_HANG_HOA!B:B,MATCH(E2304,DM_HANG_HOA!A:A,0)))</f>
        <v>Kẹp ngừng ABC 4 x (50-95)mm2</v>
      </c>
      <c r="G2304" s="26" t="s">
        <v>5245</v>
      </c>
      <c r="H2304" s="27" t="str">
        <f>IF(G2304="","",INDEX(DM_DOI_TUONG!C:C,MATCH(G2304,DM_DOI_TUONG!B:B,0)))</f>
        <v>Công Ty TNHH Sản Xuất Thương Mại  Điện Sài Gòn TTL</v>
      </c>
      <c r="I2304" s="69" t="str">
        <f>IFERROR(INDEX(DM_NGHIEP_VU!D:D,MATCH(J2304&amp;K2304,DM_NGHIEP_VU!G:G,0)),"")</f>
        <v>Xuất kho - xuất bán ghi nhận doanh thu</v>
      </c>
      <c r="J2304" s="29" t="s">
        <v>4492</v>
      </c>
      <c r="K2304" s="29" t="s">
        <v>4977</v>
      </c>
      <c r="L2304" s="26">
        <v>86</v>
      </c>
      <c r="M2304" s="26" t="s">
        <v>4547</v>
      </c>
      <c r="N2304" s="26">
        <v>47600</v>
      </c>
      <c r="O2304" s="7">
        <f t="shared" si="108"/>
        <v>4093600</v>
      </c>
      <c r="P2304" s="52">
        <v>0.1</v>
      </c>
      <c r="Q2304" s="7">
        <f t="shared" si="109"/>
        <v>409360</v>
      </c>
      <c r="R2304" s="7">
        <f t="shared" si="110"/>
        <v>4502960</v>
      </c>
      <c r="S2304" s="23" t="s">
        <v>5982</v>
      </c>
      <c r="T2304" s="23"/>
      <c r="U2304" s="23"/>
      <c r="V2304" s="23"/>
      <c r="W2304" s="74"/>
    </row>
    <row r="2305" spans="1:23" x14ac:dyDescent="0.25">
      <c r="A2305" s="81">
        <v>45366</v>
      </c>
      <c r="B2305" s="6" t="s">
        <v>2710</v>
      </c>
      <c r="C2305" s="100" t="s">
        <v>5833</v>
      </c>
      <c r="D2305" s="21" t="s">
        <v>4555</v>
      </c>
      <c r="E2305" s="23" t="s">
        <v>1340</v>
      </c>
      <c r="F2305" s="27" t="str">
        <f>IF(E2305="","",INDEX(DM_HANG_HOA!B:B,MATCH(E2305,DM_HANG_HOA!A:A,0)))</f>
        <v>Kẹp quai dạng ép 150-240</v>
      </c>
      <c r="G2305" s="26" t="s">
        <v>5245</v>
      </c>
      <c r="H2305" s="27" t="str">
        <f>IF(G2305="","",INDEX(DM_DOI_TUONG!C:C,MATCH(G2305,DM_DOI_TUONG!B:B,0)))</f>
        <v>Công Ty TNHH Sản Xuất Thương Mại  Điện Sài Gòn TTL</v>
      </c>
      <c r="I2305" s="69" t="str">
        <f>IFERROR(INDEX(DM_NGHIEP_VU!D:D,MATCH(J2305&amp;K2305,DM_NGHIEP_VU!G:G,0)),"")</f>
        <v>Xuất kho - xuất bán ghi nhận doanh thu</v>
      </c>
      <c r="J2305" s="29" t="s">
        <v>4492</v>
      </c>
      <c r="K2305" s="29" t="s">
        <v>4977</v>
      </c>
      <c r="L2305" s="26">
        <v>24</v>
      </c>
      <c r="M2305" s="26" t="s">
        <v>4547</v>
      </c>
      <c r="N2305" s="26">
        <v>142000</v>
      </c>
      <c r="O2305" s="7">
        <f t="shared" si="108"/>
        <v>3408000</v>
      </c>
      <c r="P2305" s="52">
        <v>0.1</v>
      </c>
      <c r="Q2305" s="7">
        <f t="shared" si="109"/>
        <v>340800</v>
      </c>
      <c r="R2305" s="7">
        <f t="shared" si="110"/>
        <v>3748800</v>
      </c>
      <c r="S2305" s="23" t="s">
        <v>5982</v>
      </c>
      <c r="T2305" s="23"/>
      <c r="U2305" s="23"/>
      <c r="V2305" s="23"/>
      <c r="W2305" s="74"/>
    </row>
    <row r="2306" spans="1:23" x14ac:dyDescent="0.25">
      <c r="A2306" s="81">
        <v>45366</v>
      </c>
      <c r="B2306" s="6" t="s">
        <v>2710</v>
      </c>
      <c r="C2306" s="100" t="s">
        <v>5833</v>
      </c>
      <c r="D2306" s="21" t="s">
        <v>4555</v>
      </c>
      <c r="E2306" s="23" t="s">
        <v>1225</v>
      </c>
      <c r="F2306" s="27" t="str">
        <f>IF(E2306="","",INDEX(DM_HANG_HOA!B:B,MATCH(E2306,DM_HANG_HOA!A:A,0)))</f>
        <v>Nối ép đồng nhôm WR-835</v>
      </c>
      <c r="G2306" s="26" t="s">
        <v>5245</v>
      </c>
      <c r="H2306" s="27" t="str">
        <f>IF(G2306="","",INDEX(DM_DOI_TUONG!C:C,MATCH(G2306,DM_DOI_TUONG!B:B,0)))</f>
        <v>Công Ty TNHH Sản Xuất Thương Mại  Điện Sài Gòn TTL</v>
      </c>
      <c r="I2306" s="69" t="str">
        <f>IFERROR(INDEX(DM_NGHIEP_VU!D:D,MATCH(J2306&amp;K2306,DM_NGHIEP_VU!G:G,0)),"")</f>
        <v>Xuất kho - xuất bán ghi nhận doanh thu</v>
      </c>
      <c r="J2306" s="29" t="s">
        <v>4492</v>
      </c>
      <c r="K2306" s="29" t="s">
        <v>4977</v>
      </c>
      <c r="L2306" s="26">
        <v>8</v>
      </c>
      <c r="M2306" s="26" t="s">
        <v>4547</v>
      </c>
      <c r="N2306" s="26">
        <v>28000</v>
      </c>
      <c r="O2306" s="7">
        <f t="shared" si="108"/>
        <v>224000</v>
      </c>
      <c r="P2306" s="52">
        <v>0.1</v>
      </c>
      <c r="Q2306" s="7">
        <f t="shared" si="109"/>
        <v>22400</v>
      </c>
      <c r="R2306" s="7">
        <f t="shared" si="110"/>
        <v>246400</v>
      </c>
      <c r="S2306" s="23" t="s">
        <v>5982</v>
      </c>
      <c r="T2306" s="23"/>
      <c r="U2306" s="23"/>
      <c r="V2306" s="23"/>
      <c r="W2306" s="74"/>
    </row>
    <row r="2307" spans="1:23" x14ac:dyDescent="0.25">
      <c r="A2307" s="81">
        <v>45366</v>
      </c>
      <c r="B2307" s="6" t="s">
        <v>2710</v>
      </c>
      <c r="C2307" s="100" t="s">
        <v>5833</v>
      </c>
      <c r="D2307" s="21" t="s">
        <v>4555</v>
      </c>
      <c r="E2307" s="23" t="s">
        <v>1227</v>
      </c>
      <c r="F2307" s="27" t="str">
        <f>IF(E2307="","",INDEX(DM_HANG_HOA!B:B,MATCH(E2307,DM_HANG_HOA!A:A,0)))</f>
        <v>Nối ép đồng nhôm WR-909</v>
      </c>
      <c r="G2307" s="26" t="s">
        <v>5245</v>
      </c>
      <c r="H2307" s="27" t="str">
        <f>IF(G2307="","",INDEX(DM_DOI_TUONG!C:C,MATCH(G2307,DM_DOI_TUONG!B:B,0)))</f>
        <v>Công Ty TNHH Sản Xuất Thương Mại  Điện Sài Gòn TTL</v>
      </c>
      <c r="I2307" s="69" t="str">
        <f>IFERROR(INDEX(DM_NGHIEP_VU!D:D,MATCH(J2307&amp;K2307,DM_NGHIEP_VU!G:G,0)),"")</f>
        <v>Xuất kho - xuất bán ghi nhận doanh thu</v>
      </c>
      <c r="J2307" s="29" t="s">
        <v>4492</v>
      </c>
      <c r="K2307" s="29" t="s">
        <v>4977</v>
      </c>
      <c r="L2307" s="26">
        <v>24</v>
      </c>
      <c r="M2307" s="26" t="s">
        <v>4547</v>
      </c>
      <c r="N2307" s="26">
        <v>36700</v>
      </c>
      <c r="O2307" s="7">
        <f t="shared" si="108"/>
        <v>880800</v>
      </c>
      <c r="P2307" s="52">
        <v>0.1</v>
      </c>
      <c r="Q2307" s="7">
        <f t="shared" si="109"/>
        <v>88080</v>
      </c>
      <c r="R2307" s="7">
        <f t="shared" si="110"/>
        <v>968880</v>
      </c>
      <c r="S2307" s="23" t="s">
        <v>5982</v>
      </c>
      <c r="T2307" s="23"/>
      <c r="U2307" s="23"/>
      <c r="V2307" s="23"/>
      <c r="W2307" s="74"/>
    </row>
    <row r="2308" spans="1:23" x14ac:dyDescent="0.25">
      <c r="A2308" s="81">
        <v>45366</v>
      </c>
      <c r="B2308" s="6" t="s">
        <v>2710</v>
      </c>
      <c r="C2308" s="100" t="s">
        <v>5833</v>
      </c>
      <c r="D2308" s="21" t="s">
        <v>4555</v>
      </c>
      <c r="E2308" s="23" t="s">
        <v>1344</v>
      </c>
      <c r="F2308" s="27" t="str">
        <f>IF(E2308="","",INDEX(DM_HANG_HOA!B:B,MATCH(E2308,DM_HANG_HOA!A:A,0)))</f>
        <v>Hotline 2/0</v>
      </c>
      <c r="G2308" s="26" t="s">
        <v>5245</v>
      </c>
      <c r="H2308" s="27" t="str">
        <f>IF(G2308="","",INDEX(DM_DOI_TUONG!C:C,MATCH(G2308,DM_DOI_TUONG!B:B,0)))</f>
        <v>Công Ty TNHH Sản Xuất Thương Mại  Điện Sài Gòn TTL</v>
      </c>
      <c r="I2308" s="69" t="str">
        <f>IFERROR(INDEX(DM_NGHIEP_VU!D:D,MATCH(J2308&amp;K2308,DM_NGHIEP_VU!G:G,0)),"")</f>
        <v>Xuất kho - xuất bán ghi nhận doanh thu</v>
      </c>
      <c r="J2308" s="29" t="s">
        <v>4492</v>
      </c>
      <c r="K2308" s="29" t="s">
        <v>4977</v>
      </c>
      <c r="L2308" s="26">
        <v>48</v>
      </c>
      <c r="M2308" s="26" t="s">
        <v>4547</v>
      </c>
      <c r="N2308" s="26">
        <v>115400</v>
      </c>
      <c r="O2308" s="7">
        <f t="shared" si="108"/>
        <v>5539200</v>
      </c>
      <c r="P2308" s="52">
        <v>0.1</v>
      </c>
      <c r="Q2308" s="7">
        <f t="shared" si="109"/>
        <v>553920</v>
      </c>
      <c r="R2308" s="7">
        <f t="shared" si="110"/>
        <v>6093120</v>
      </c>
      <c r="S2308" s="23" t="s">
        <v>5982</v>
      </c>
      <c r="T2308" s="23"/>
      <c r="U2308" s="23"/>
      <c r="V2308" s="23"/>
      <c r="W2308" s="74"/>
    </row>
    <row r="2309" spans="1:23" x14ac:dyDescent="0.25">
      <c r="A2309" s="81">
        <v>45366</v>
      </c>
      <c r="B2309" s="6" t="s">
        <v>2710</v>
      </c>
      <c r="C2309" s="100" t="s">
        <v>5833</v>
      </c>
      <c r="D2309" s="21" t="s">
        <v>4555</v>
      </c>
      <c r="E2309" s="23" t="s">
        <v>1638</v>
      </c>
      <c r="F2309" s="27" t="str">
        <f>IF(E2309="","",INDEX(DM_HANG_HOA!B:B,MATCH(E2309,DM_HANG_HOA!A:A,0)))</f>
        <v>Ống nối OL-ACSR 50mm2 dài 130 mm</v>
      </c>
      <c r="G2309" s="26" t="s">
        <v>5245</v>
      </c>
      <c r="H2309" s="27" t="str">
        <f>IF(G2309="","",INDEX(DM_DOI_TUONG!C:C,MATCH(G2309,DM_DOI_TUONG!B:B,0)))</f>
        <v>Công Ty TNHH Sản Xuất Thương Mại  Điện Sài Gòn TTL</v>
      </c>
      <c r="I2309" s="69" t="str">
        <f>IFERROR(INDEX(DM_NGHIEP_VU!D:D,MATCH(J2309&amp;K2309,DM_NGHIEP_VU!G:G,0)),"")</f>
        <v>Xuất kho - xuất bán ghi nhận doanh thu</v>
      </c>
      <c r="J2309" s="29" t="s">
        <v>4492</v>
      </c>
      <c r="K2309" s="29" t="s">
        <v>4977</v>
      </c>
      <c r="L2309" s="26">
        <v>4</v>
      </c>
      <c r="M2309" s="26" t="s">
        <v>4547</v>
      </c>
      <c r="N2309" s="26">
        <v>19000</v>
      </c>
      <c r="O2309" s="7">
        <f t="shared" si="108"/>
        <v>76000</v>
      </c>
      <c r="P2309" s="52">
        <v>0.1</v>
      </c>
      <c r="Q2309" s="7">
        <f t="shared" si="109"/>
        <v>7600</v>
      </c>
      <c r="R2309" s="7">
        <f t="shared" si="110"/>
        <v>83600</v>
      </c>
      <c r="S2309" s="23" t="s">
        <v>5982</v>
      </c>
      <c r="T2309" s="23"/>
      <c r="U2309" s="23"/>
      <c r="V2309" s="23"/>
      <c r="W2309" s="74"/>
    </row>
    <row r="2310" spans="1:23" x14ac:dyDescent="0.25">
      <c r="A2310" s="81">
        <v>45366</v>
      </c>
      <c r="B2310" s="6" t="s">
        <v>2710</v>
      </c>
      <c r="C2310" s="100" t="s">
        <v>5833</v>
      </c>
      <c r="D2310" s="21" t="s">
        <v>4555</v>
      </c>
      <c r="E2310" s="23" t="s">
        <v>916</v>
      </c>
      <c r="F2310" s="27" t="str">
        <f>IF(E2310="","",INDEX(DM_HANG_HOA!B:B,MATCH(E2310,DM_HANG_HOA!A:A,0)))</f>
        <v>Dây đai inox 20 x 0.7mm, 25 mét</v>
      </c>
      <c r="G2310" s="26" t="s">
        <v>5245</v>
      </c>
      <c r="H2310" s="27" t="str">
        <f>IF(G2310="","",INDEX(DM_DOI_TUONG!C:C,MATCH(G2310,DM_DOI_TUONG!B:B,0)))</f>
        <v>Công Ty TNHH Sản Xuất Thương Mại  Điện Sài Gòn TTL</v>
      </c>
      <c r="I2310" s="69" t="str">
        <f>IFERROR(INDEX(DM_NGHIEP_VU!D:D,MATCH(J2310&amp;K2310,DM_NGHIEP_VU!G:G,0)),"")</f>
        <v>Xuất kho - xuất bán ghi nhận doanh thu</v>
      </c>
      <c r="J2310" s="29" t="s">
        <v>4492</v>
      </c>
      <c r="K2310" s="29" t="s">
        <v>4977</v>
      </c>
      <c r="L2310" s="26">
        <v>5</v>
      </c>
      <c r="M2310" s="26" t="s">
        <v>4547</v>
      </c>
      <c r="N2310" s="26">
        <v>262200</v>
      </c>
      <c r="O2310" s="7">
        <f t="shared" si="108"/>
        <v>1311000</v>
      </c>
      <c r="P2310" s="52">
        <v>0.1</v>
      </c>
      <c r="Q2310" s="7">
        <f t="shared" si="109"/>
        <v>131100</v>
      </c>
      <c r="R2310" s="7">
        <f t="shared" si="110"/>
        <v>1442100</v>
      </c>
      <c r="S2310" s="23" t="s">
        <v>5982</v>
      </c>
      <c r="T2310" s="23"/>
      <c r="U2310" s="23"/>
      <c r="V2310" s="23"/>
      <c r="W2310" s="74"/>
    </row>
    <row r="2311" spans="1:23" x14ac:dyDescent="0.25">
      <c r="A2311" s="81">
        <v>45366</v>
      </c>
      <c r="B2311" s="6" t="s">
        <v>2710</v>
      </c>
      <c r="C2311" s="100" t="s">
        <v>5833</v>
      </c>
      <c r="D2311" s="21" t="s">
        <v>4555</v>
      </c>
      <c r="E2311" s="23" t="s">
        <v>894</v>
      </c>
      <c r="F2311" s="27" t="str">
        <f>IF(E2311="","",INDEX(DM_HANG_HOA!B:B,MATCH(E2311,DM_HANG_HOA!A:A,0)))</f>
        <v>Khóa đai A200</v>
      </c>
      <c r="G2311" s="26" t="s">
        <v>5245</v>
      </c>
      <c r="H2311" s="27" t="str">
        <f>IF(G2311="","",INDEX(DM_DOI_TUONG!C:C,MATCH(G2311,DM_DOI_TUONG!B:B,0)))</f>
        <v>Công Ty TNHH Sản Xuất Thương Mại  Điện Sài Gòn TTL</v>
      </c>
      <c r="I2311" s="69" t="str">
        <f>IFERROR(INDEX(DM_NGHIEP_VU!D:D,MATCH(J2311&amp;K2311,DM_NGHIEP_VU!G:G,0)),"")</f>
        <v>Xuất kho - xuất bán ghi nhận doanh thu</v>
      </c>
      <c r="J2311" s="29" t="s">
        <v>4492</v>
      </c>
      <c r="K2311" s="29" t="s">
        <v>4977</v>
      </c>
      <c r="L2311" s="26">
        <v>129</v>
      </c>
      <c r="M2311" s="26" t="s">
        <v>4547</v>
      </c>
      <c r="N2311" s="26">
        <v>1400</v>
      </c>
      <c r="O2311" s="7">
        <f t="shared" si="108"/>
        <v>180600</v>
      </c>
      <c r="P2311" s="52">
        <v>0.1</v>
      </c>
      <c r="Q2311" s="7">
        <f t="shared" si="109"/>
        <v>18060</v>
      </c>
      <c r="R2311" s="7">
        <f t="shared" si="110"/>
        <v>198660</v>
      </c>
      <c r="S2311" s="23" t="s">
        <v>5982</v>
      </c>
      <c r="T2311" s="23"/>
      <c r="U2311" s="23"/>
      <c r="V2311" s="23"/>
      <c r="W2311" s="74"/>
    </row>
    <row r="2312" spans="1:23" x14ac:dyDescent="0.25">
      <c r="A2312" s="81">
        <v>45366</v>
      </c>
      <c r="B2312" s="6" t="s">
        <v>2710</v>
      </c>
      <c r="C2312" s="100" t="s">
        <v>5834</v>
      </c>
      <c r="D2312" s="21" t="s">
        <v>4555</v>
      </c>
      <c r="E2312" s="23" t="s">
        <v>555</v>
      </c>
      <c r="F2312" s="27" t="str">
        <f>IF(E2312="","",INDEX(DM_HANG_HOA!B:B,MATCH(E2312,DM_HANG_HOA!A:A,0)))</f>
        <v xml:space="preserve">Nối bọc  IPC 120-120, Vỏ cách điện dầy 1-3mm,  70 - 120 /70 - 120, 2 boulon M8 nhựa </v>
      </c>
      <c r="G2312" s="26" t="s">
        <v>5245</v>
      </c>
      <c r="H2312" s="27" t="str">
        <f>IF(G2312="","",INDEX(DM_DOI_TUONG!C:C,MATCH(G2312,DM_DOI_TUONG!B:B,0)))</f>
        <v>Công Ty TNHH Sản Xuất Thương Mại  Điện Sài Gòn TTL</v>
      </c>
      <c r="I2312" s="69" t="str">
        <f>IFERROR(INDEX(DM_NGHIEP_VU!D:D,MATCH(J2312&amp;K2312,DM_NGHIEP_VU!G:G,0)),"")</f>
        <v>Xuất kho - xuất bán ghi nhận doanh thu</v>
      </c>
      <c r="J2312" s="29" t="s">
        <v>4492</v>
      </c>
      <c r="K2312" s="29" t="s">
        <v>4977</v>
      </c>
      <c r="L2312" s="26">
        <v>282</v>
      </c>
      <c r="M2312" s="26" t="s">
        <v>4547</v>
      </c>
      <c r="N2312" s="26">
        <v>63500</v>
      </c>
      <c r="O2312" s="7">
        <f t="shared" si="108"/>
        <v>17907000</v>
      </c>
      <c r="P2312" s="52">
        <v>0.08</v>
      </c>
      <c r="Q2312" s="7">
        <f t="shared" si="109"/>
        <v>1432560</v>
      </c>
      <c r="R2312" s="7">
        <f t="shared" si="110"/>
        <v>19339560</v>
      </c>
      <c r="S2312" s="23" t="s">
        <v>5983</v>
      </c>
      <c r="T2312" s="23"/>
      <c r="U2312" s="23"/>
      <c r="V2312" s="23"/>
      <c r="W2312" s="74"/>
    </row>
    <row r="2313" spans="1:23" x14ac:dyDescent="0.25">
      <c r="A2313" s="81">
        <v>45366</v>
      </c>
      <c r="B2313" s="6" t="s">
        <v>2710</v>
      </c>
      <c r="C2313" s="100" t="s">
        <v>5834</v>
      </c>
      <c r="D2313" s="21" t="s">
        <v>4555</v>
      </c>
      <c r="E2313" s="23" t="s">
        <v>554</v>
      </c>
      <c r="F2313" s="27" t="str">
        <f>IF(E2313="","",INDEX(DM_HANG_HOA!B:B,MATCH(E2313,DM_HANG_HOA!A:A,0)))</f>
        <v>Nối bọc  IPC 95-95, Vỏ cách điện dầy 1-3mm,  25 - 95 / 25 - 95, 2 boulon M8 nhựa</v>
      </c>
      <c r="G2313" s="26" t="s">
        <v>5245</v>
      </c>
      <c r="H2313" s="27" t="str">
        <f>IF(G2313="","",INDEX(DM_DOI_TUONG!C:C,MATCH(G2313,DM_DOI_TUONG!B:B,0)))</f>
        <v>Công Ty TNHH Sản Xuất Thương Mại  Điện Sài Gòn TTL</v>
      </c>
      <c r="I2313" s="69" t="str">
        <f>IFERROR(INDEX(DM_NGHIEP_VU!D:D,MATCH(J2313&amp;K2313,DM_NGHIEP_VU!G:G,0)),"")</f>
        <v>Xuất kho - xuất bán ghi nhận doanh thu</v>
      </c>
      <c r="J2313" s="29" t="s">
        <v>4492</v>
      </c>
      <c r="K2313" s="29" t="s">
        <v>4977</v>
      </c>
      <c r="L2313" s="26">
        <v>144</v>
      </c>
      <c r="M2313" s="26" t="s">
        <v>4547</v>
      </c>
      <c r="N2313" s="26">
        <v>60200</v>
      </c>
      <c r="O2313" s="7">
        <f t="shared" si="108"/>
        <v>8668800</v>
      </c>
      <c r="P2313" s="52">
        <v>0.08</v>
      </c>
      <c r="Q2313" s="7">
        <f t="shared" si="109"/>
        <v>693504</v>
      </c>
      <c r="R2313" s="7">
        <f t="shared" si="110"/>
        <v>9362304</v>
      </c>
      <c r="S2313" s="23" t="s">
        <v>5983</v>
      </c>
      <c r="T2313" s="23"/>
      <c r="U2313" s="23"/>
      <c r="V2313" s="23"/>
      <c r="W2313" s="74"/>
    </row>
    <row r="2314" spans="1:23" x14ac:dyDescent="0.25">
      <c r="A2314" s="81">
        <v>45366</v>
      </c>
      <c r="B2314" s="6" t="s">
        <v>2710</v>
      </c>
      <c r="C2314" s="100" t="s">
        <v>5835</v>
      </c>
      <c r="D2314" s="21" t="s">
        <v>4555</v>
      </c>
      <c r="E2314" s="23" t="s">
        <v>190</v>
      </c>
      <c r="F2314" s="27" t="str">
        <f>IF(E2314="","",INDEX(DM_HANG_HOA!B:B,MATCH(E2314,DM_HANG_HOA!A:A,0)))</f>
        <v>Chuỗi treo 24Kv - 70KN, Polymer</v>
      </c>
      <c r="G2314" s="26" t="s">
        <v>5245</v>
      </c>
      <c r="H2314" s="27" t="str">
        <f>IF(G2314="","",INDEX(DM_DOI_TUONG!C:C,MATCH(G2314,DM_DOI_TUONG!B:B,0)))</f>
        <v>Công Ty TNHH Sản Xuất Thương Mại  Điện Sài Gòn TTL</v>
      </c>
      <c r="I2314" s="69" t="str">
        <f>IFERROR(INDEX(DM_NGHIEP_VU!D:D,MATCH(J2314&amp;K2314,DM_NGHIEP_VU!G:G,0)),"")</f>
        <v>Xuất kho - xuất bán ghi nhận doanh thu</v>
      </c>
      <c r="J2314" s="29" t="s">
        <v>4492</v>
      </c>
      <c r="K2314" s="29" t="s">
        <v>4977</v>
      </c>
      <c r="L2314" s="26">
        <v>12</v>
      </c>
      <c r="M2314" s="26" t="s">
        <v>4547</v>
      </c>
      <c r="N2314" s="26">
        <v>229100</v>
      </c>
      <c r="O2314" s="7">
        <f t="shared" si="108"/>
        <v>2749200</v>
      </c>
      <c r="P2314" s="52">
        <v>0.08</v>
      </c>
      <c r="Q2314" s="7">
        <f t="shared" si="109"/>
        <v>219936</v>
      </c>
      <c r="R2314" s="7">
        <f t="shared" si="110"/>
        <v>2969136</v>
      </c>
      <c r="S2314" s="23" t="s">
        <v>5984</v>
      </c>
      <c r="T2314" s="23"/>
      <c r="U2314" s="23"/>
      <c r="V2314" s="23"/>
      <c r="W2314" s="74"/>
    </row>
    <row r="2315" spans="1:23" x14ac:dyDescent="0.25">
      <c r="A2315" s="81">
        <v>45366</v>
      </c>
      <c r="B2315" s="6" t="s">
        <v>2710</v>
      </c>
      <c r="C2315" s="100" t="s">
        <v>5835</v>
      </c>
      <c r="D2315" s="21" t="s">
        <v>4555</v>
      </c>
      <c r="E2315" s="23" t="s">
        <v>2594</v>
      </c>
      <c r="F2315" s="27" t="str">
        <f>IF(E2315="","",INDEX(DM_HANG_HOA!B:B,MATCH(E2315,DM_HANG_HOA!A:A,0)))</f>
        <v>Giáp buộc cổ sứ đôi composite PDST 3150SC-C, đường kính cáp 31.0- 37.5mm (185 -240mm2), bán dẫn</v>
      </c>
      <c r="G2315" s="26" t="s">
        <v>5245</v>
      </c>
      <c r="H2315" s="27" t="str">
        <f>IF(G2315="","",INDEX(DM_DOI_TUONG!C:C,MATCH(G2315,DM_DOI_TUONG!B:B,0)))</f>
        <v>Công Ty TNHH Sản Xuất Thương Mại  Điện Sài Gòn TTL</v>
      </c>
      <c r="I2315" s="69" t="str">
        <f>IFERROR(INDEX(DM_NGHIEP_VU!D:D,MATCH(J2315&amp;K2315,DM_NGHIEP_VU!G:G,0)),"")</f>
        <v>Xuất kho - xuất bán ghi nhận doanh thu</v>
      </c>
      <c r="J2315" s="29" t="s">
        <v>4492</v>
      </c>
      <c r="K2315" s="29" t="s">
        <v>4977</v>
      </c>
      <c r="L2315" s="26">
        <v>2</v>
      </c>
      <c r="M2315" s="26" t="s">
        <v>4547</v>
      </c>
      <c r="N2315" s="26">
        <v>115800</v>
      </c>
      <c r="O2315" s="7">
        <f t="shared" si="108"/>
        <v>231600</v>
      </c>
      <c r="P2315" s="52">
        <v>0.08</v>
      </c>
      <c r="Q2315" s="7">
        <f t="shared" si="109"/>
        <v>18528</v>
      </c>
      <c r="R2315" s="7">
        <f t="shared" si="110"/>
        <v>250128</v>
      </c>
      <c r="S2315" s="23" t="s">
        <v>5984</v>
      </c>
      <c r="T2315" s="23"/>
      <c r="U2315" s="23"/>
      <c r="V2315" s="23"/>
      <c r="W2315" s="74"/>
    </row>
    <row r="2316" spans="1:23" x14ac:dyDescent="0.25">
      <c r="A2316" s="81">
        <v>45366</v>
      </c>
      <c r="B2316" s="6" t="s">
        <v>2710</v>
      </c>
      <c r="C2316" s="100" t="s">
        <v>5835</v>
      </c>
      <c r="D2316" s="21" t="s">
        <v>4555</v>
      </c>
      <c r="E2316" s="23" t="s">
        <v>589</v>
      </c>
      <c r="F2316" s="27" t="str">
        <f>IF(E2316="","",INDEX(DM_HANG_HOA!B:B,MATCH(E2316,DM_HANG_HOA!A:A,0)))</f>
        <v>Nắp bịt đầu cáp 25 - 95,  Vỏ cách điện dầy 1-3mm, (màu đen)</v>
      </c>
      <c r="G2316" s="26" t="s">
        <v>5245</v>
      </c>
      <c r="H2316" s="27" t="str">
        <f>IF(G2316="","",INDEX(DM_DOI_TUONG!C:C,MATCH(G2316,DM_DOI_TUONG!B:B,0)))</f>
        <v>Công Ty TNHH Sản Xuất Thương Mại  Điện Sài Gòn TTL</v>
      </c>
      <c r="I2316" s="69" t="str">
        <f>IFERROR(INDEX(DM_NGHIEP_VU!D:D,MATCH(J2316&amp;K2316,DM_NGHIEP_VU!G:G,0)),"")</f>
        <v>Xuất kho - xuất bán ghi nhận doanh thu</v>
      </c>
      <c r="J2316" s="29" t="s">
        <v>4492</v>
      </c>
      <c r="K2316" s="29" t="s">
        <v>4977</v>
      </c>
      <c r="L2316" s="26">
        <v>1000</v>
      </c>
      <c r="M2316" s="26" t="s">
        <v>4547</v>
      </c>
      <c r="N2316" s="26">
        <v>1500</v>
      </c>
      <c r="O2316" s="7">
        <f t="shared" si="108"/>
        <v>1500000</v>
      </c>
      <c r="P2316" s="52">
        <v>0.08</v>
      </c>
      <c r="Q2316" s="7">
        <f t="shared" si="109"/>
        <v>120000</v>
      </c>
      <c r="R2316" s="7">
        <f t="shared" si="110"/>
        <v>1620000</v>
      </c>
      <c r="S2316" s="23" t="s">
        <v>5984</v>
      </c>
      <c r="T2316" s="23"/>
      <c r="U2316" s="23"/>
      <c r="V2316" s="23"/>
      <c r="W2316" s="74"/>
    </row>
    <row r="2317" spans="1:23" x14ac:dyDescent="0.25">
      <c r="A2317" s="81">
        <v>45366</v>
      </c>
      <c r="B2317" s="6" t="s">
        <v>2710</v>
      </c>
      <c r="C2317" s="100" t="s">
        <v>5836</v>
      </c>
      <c r="D2317" s="21" t="s">
        <v>4555</v>
      </c>
      <c r="E2317" s="23" t="s">
        <v>1450</v>
      </c>
      <c r="F2317" s="27" t="str">
        <f>IF(E2317="","",INDEX(DM_HANG_HOA!B:B,MATCH(E2317,DM_HANG_HOA!A:A,0)))</f>
        <v>Cosse ép Cu 240mm2-2N dài 160mm chiều dài ép dây 58mm</v>
      </c>
      <c r="G2317" s="26" t="s">
        <v>5245</v>
      </c>
      <c r="H2317" s="27" t="str">
        <f>IF(G2317="","",INDEX(DM_DOI_TUONG!C:C,MATCH(G2317,DM_DOI_TUONG!B:B,0)))</f>
        <v>Công Ty TNHH Sản Xuất Thương Mại  Điện Sài Gòn TTL</v>
      </c>
      <c r="I2317" s="69" t="str">
        <f>IFERROR(INDEX(DM_NGHIEP_VU!D:D,MATCH(J2317&amp;K2317,DM_NGHIEP_VU!G:G,0)),"")</f>
        <v>Xuất kho - xuất bán ghi nhận doanh thu</v>
      </c>
      <c r="J2317" s="29" t="s">
        <v>4492</v>
      </c>
      <c r="K2317" s="29" t="s">
        <v>4977</v>
      </c>
      <c r="L2317" s="26">
        <v>11</v>
      </c>
      <c r="M2317" s="26" t="s">
        <v>4547</v>
      </c>
      <c r="N2317" s="26">
        <v>207000</v>
      </c>
      <c r="O2317" s="7">
        <f t="shared" si="108"/>
        <v>2277000</v>
      </c>
      <c r="P2317" s="52">
        <v>0.1</v>
      </c>
      <c r="Q2317" s="7">
        <f t="shared" si="109"/>
        <v>227700</v>
      </c>
      <c r="R2317" s="7">
        <f t="shared" si="110"/>
        <v>2504700</v>
      </c>
      <c r="S2317" s="23" t="s">
        <v>5985</v>
      </c>
      <c r="T2317" s="23"/>
      <c r="U2317" s="23"/>
      <c r="V2317" s="23"/>
      <c r="W2317" s="74"/>
    </row>
    <row r="2318" spans="1:23" x14ac:dyDescent="0.25">
      <c r="A2318" s="81">
        <v>45366</v>
      </c>
      <c r="B2318" s="6" t="s">
        <v>2710</v>
      </c>
      <c r="C2318" s="100" t="s">
        <v>5837</v>
      </c>
      <c r="D2318" s="21" t="s">
        <v>4555</v>
      </c>
      <c r="E2318" s="23" t="s">
        <v>76</v>
      </c>
      <c r="F2318" s="27" t="str">
        <f>IF(E2318="","",INDEX(DM_HANG_HOA!B:B,MATCH(E2318,DM_HANG_HOA!A:A,0)))</f>
        <v>LBFCO 100A - 27KV-150KV BIL - Polymer (không bass)</v>
      </c>
      <c r="G2318" s="26" t="s">
        <v>5897</v>
      </c>
      <c r="H2318" s="27" t="str">
        <f>IF(G2318="","",INDEX(DM_DOI_TUONG!C:C,MATCH(G2318,DM_DOI_TUONG!B:B,0)))</f>
        <v>Công Ty TNHH Thương Mại -Dịch Vụ Quan Trường</v>
      </c>
      <c r="I2318" s="69" t="str">
        <f>IFERROR(INDEX(DM_NGHIEP_VU!D:D,MATCH(J2318&amp;K2318,DM_NGHIEP_VU!G:G,0)),"")</f>
        <v>Xuất kho - xuất bán ghi nhận doanh thu</v>
      </c>
      <c r="J2318" s="29" t="s">
        <v>4492</v>
      </c>
      <c r="K2318" s="29" t="s">
        <v>4977</v>
      </c>
      <c r="L2318" s="26">
        <v>1</v>
      </c>
      <c r="M2318" s="26" t="s">
        <v>4547</v>
      </c>
      <c r="N2318" s="26">
        <v>1793100</v>
      </c>
      <c r="O2318" s="7">
        <f t="shared" si="108"/>
        <v>1793100</v>
      </c>
      <c r="P2318" s="52">
        <v>0.08</v>
      </c>
      <c r="Q2318" s="7">
        <f t="shared" si="109"/>
        <v>143448</v>
      </c>
      <c r="R2318" s="7">
        <f t="shared" si="110"/>
        <v>1936548</v>
      </c>
      <c r="S2318" s="23" t="s">
        <v>5986</v>
      </c>
      <c r="T2318" s="23"/>
      <c r="U2318" s="23"/>
      <c r="V2318" s="23"/>
      <c r="W2318" s="74"/>
    </row>
    <row r="2319" spans="1:23" x14ac:dyDescent="0.25">
      <c r="A2319" s="81">
        <v>45366</v>
      </c>
      <c r="B2319" s="6" t="s">
        <v>2710</v>
      </c>
      <c r="C2319" s="100" t="s">
        <v>5837</v>
      </c>
      <c r="D2319" s="21" t="s">
        <v>4555</v>
      </c>
      <c r="E2319" s="23" t="s">
        <v>78</v>
      </c>
      <c r="F2319" s="27" t="str">
        <f>IF(E2319="","",INDEX(DM_HANG_HOA!B:B,MATCH(E2319,DM_HANG_HOA!A:A,0)))</f>
        <v>Bass FCO</v>
      </c>
      <c r="G2319" s="26" t="s">
        <v>5897</v>
      </c>
      <c r="H2319" s="27" t="str">
        <f>IF(G2319="","",INDEX(DM_DOI_TUONG!C:C,MATCH(G2319,DM_DOI_TUONG!B:B,0)))</f>
        <v>Công Ty TNHH Thương Mại -Dịch Vụ Quan Trường</v>
      </c>
      <c r="I2319" s="69" t="str">
        <f>IFERROR(INDEX(DM_NGHIEP_VU!D:D,MATCH(J2319&amp;K2319,DM_NGHIEP_VU!G:G,0)),"")</f>
        <v>Xuất kho - xuất bán ghi nhận doanh thu</v>
      </c>
      <c r="J2319" s="29" t="s">
        <v>4492</v>
      </c>
      <c r="K2319" s="29" t="s">
        <v>4977</v>
      </c>
      <c r="L2319" s="26">
        <v>1</v>
      </c>
      <c r="M2319" s="26" t="s">
        <v>4547</v>
      </c>
      <c r="N2319" s="26">
        <v>72700</v>
      </c>
      <c r="O2319" s="7">
        <f t="shared" si="108"/>
        <v>72700</v>
      </c>
      <c r="P2319" s="52">
        <v>0.08</v>
      </c>
      <c r="Q2319" s="7">
        <f t="shared" si="109"/>
        <v>5816</v>
      </c>
      <c r="R2319" s="7">
        <f t="shared" si="110"/>
        <v>78516</v>
      </c>
      <c r="S2319" s="23" t="s">
        <v>5986</v>
      </c>
      <c r="T2319" s="23"/>
      <c r="U2319" s="23"/>
      <c r="V2319" s="23"/>
      <c r="W2319" s="74"/>
    </row>
    <row r="2320" spans="1:23" x14ac:dyDescent="0.25">
      <c r="A2320" s="81">
        <v>45366</v>
      </c>
      <c r="B2320" s="6" t="s">
        <v>2710</v>
      </c>
      <c r="C2320" s="100" t="s">
        <v>5838</v>
      </c>
      <c r="D2320" s="21" t="s">
        <v>4555</v>
      </c>
      <c r="E2320" s="23" t="s">
        <v>195</v>
      </c>
      <c r="F2320" s="27" t="str">
        <f>IF(E2320="","",INDEX(DM_HANG_HOA!B:B,MATCH(E2320,DM_HANG_HOA!A:A,0)))</f>
        <v>Pin post/Line post 24Kv- 680, Polymer (không ty)</v>
      </c>
      <c r="G2320" s="26" t="s">
        <v>5268</v>
      </c>
      <c r="H2320" s="27" t="str">
        <f>IF(G2320="","",INDEX(DM_DOI_TUONG!C:C,MATCH(G2320,DM_DOI_TUONG!B:B,0)))</f>
        <v>Công Ty TNHH TM Sản Xuất ThiếT Bị Điện Anh Kha</v>
      </c>
      <c r="I2320" s="69" t="str">
        <f>IFERROR(INDEX(DM_NGHIEP_VU!D:D,MATCH(J2320&amp;K2320,DM_NGHIEP_VU!G:G,0)),"")</f>
        <v>Xuất kho - xuất bán ghi nhận doanh thu</v>
      </c>
      <c r="J2320" s="29" t="s">
        <v>4492</v>
      </c>
      <c r="K2320" s="29" t="s">
        <v>4977</v>
      </c>
      <c r="L2320" s="26">
        <v>10</v>
      </c>
      <c r="M2320" s="26" t="s">
        <v>4547</v>
      </c>
      <c r="N2320" s="26">
        <v>275600</v>
      </c>
      <c r="O2320" s="7">
        <f t="shared" si="108"/>
        <v>2756000</v>
      </c>
      <c r="P2320" s="52">
        <v>0.08</v>
      </c>
      <c r="Q2320" s="7">
        <f t="shared" si="109"/>
        <v>220480</v>
      </c>
      <c r="R2320" s="7">
        <f t="shared" si="110"/>
        <v>2976480</v>
      </c>
      <c r="S2320" s="23" t="s">
        <v>5987</v>
      </c>
      <c r="T2320" s="23"/>
      <c r="U2320" s="23"/>
      <c r="V2320" s="23"/>
      <c r="W2320" s="74"/>
    </row>
    <row r="2321" spans="1:23" x14ac:dyDescent="0.25">
      <c r="A2321" s="81">
        <v>45366</v>
      </c>
      <c r="B2321" s="6" t="s">
        <v>2710</v>
      </c>
      <c r="C2321" s="100" t="s">
        <v>5838</v>
      </c>
      <c r="D2321" s="21" t="s">
        <v>4555</v>
      </c>
      <c r="E2321" s="23" t="s">
        <v>203</v>
      </c>
      <c r="F2321" s="27" t="str">
        <f>IF(E2321="","",INDEX(DM_HANG_HOA!B:B,MATCH(E2321,DM_HANG_HOA!A:A,0)))</f>
        <v>Ty Pin post/Line post 24Kv- 35Kv, M20 dài 180mm</v>
      </c>
      <c r="G2321" s="26" t="s">
        <v>5268</v>
      </c>
      <c r="H2321" s="27" t="str">
        <f>IF(G2321="","",INDEX(DM_DOI_TUONG!C:C,MATCH(G2321,DM_DOI_TUONG!B:B,0)))</f>
        <v>Công Ty TNHH TM Sản Xuất ThiếT Bị Điện Anh Kha</v>
      </c>
      <c r="I2321" s="69" t="str">
        <f>IFERROR(INDEX(DM_NGHIEP_VU!D:D,MATCH(J2321&amp;K2321,DM_NGHIEP_VU!G:G,0)),"")</f>
        <v>Xuất kho - xuất bán ghi nhận doanh thu</v>
      </c>
      <c r="J2321" s="29" t="s">
        <v>4492</v>
      </c>
      <c r="K2321" s="29" t="s">
        <v>4977</v>
      </c>
      <c r="L2321" s="26">
        <v>10</v>
      </c>
      <c r="M2321" s="26" t="s">
        <v>4547</v>
      </c>
      <c r="N2321" s="26">
        <v>51800</v>
      </c>
      <c r="O2321" s="7">
        <f t="shared" si="108"/>
        <v>518000</v>
      </c>
      <c r="P2321" s="52">
        <v>0.08</v>
      </c>
      <c r="Q2321" s="7">
        <f t="shared" si="109"/>
        <v>41440</v>
      </c>
      <c r="R2321" s="7">
        <f t="shared" si="110"/>
        <v>559440</v>
      </c>
      <c r="S2321" s="23" t="s">
        <v>5987</v>
      </c>
      <c r="T2321" s="23"/>
      <c r="U2321" s="23"/>
      <c r="V2321" s="23"/>
      <c r="W2321" s="74"/>
    </row>
    <row r="2322" spans="1:23" x14ac:dyDescent="0.25">
      <c r="A2322" s="81">
        <v>45366</v>
      </c>
      <c r="B2322" s="6" t="s">
        <v>2710</v>
      </c>
      <c r="C2322" s="100" t="s">
        <v>5839</v>
      </c>
      <c r="D2322" s="21" t="s">
        <v>4555</v>
      </c>
      <c r="E2322" s="23" t="s">
        <v>3</v>
      </c>
      <c r="F2322" s="27" t="str">
        <f>IF(E2322="","",INDEX(DM_HANG_HOA!B:B,MATCH(E2322,DM_HANG_HOA!A:A,0)))</f>
        <v>Fuselink 3K - Tuấn Ân</v>
      </c>
      <c r="G2322" s="26" t="s">
        <v>5245</v>
      </c>
      <c r="H2322" s="27" t="str">
        <f>IF(G2322="","",INDEX(DM_DOI_TUONG!C:C,MATCH(G2322,DM_DOI_TUONG!B:B,0)))</f>
        <v>Công Ty TNHH Sản Xuất Thương Mại  Điện Sài Gòn TTL</v>
      </c>
      <c r="I2322" s="69" t="str">
        <f>IFERROR(INDEX(DM_NGHIEP_VU!D:D,MATCH(J2322&amp;K2322,DM_NGHIEP_VU!G:G,0)),"")</f>
        <v>Xuất kho - xuất bán ghi nhận doanh thu</v>
      </c>
      <c r="J2322" s="29" t="s">
        <v>4492</v>
      </c>
      <c r="K2322" s="29" t="s">
        <v>4977</v>
      </c>
      <c r="L2322" s="26">
        <v>10</v>
      </c>
      <c r="M2322" s="26" t="s">
        <v>4547</v>
      </c>
      <c r="N2322" s="26">
        <v>28300</v>
      </c>
      <c r="O2322" s="7">
        <f t="shared" si="108"/>
        <v>283000</v>
      </c>
      <c r="P2322" s="52">
        <v>0.08</v>
      </c>
      <c r="Q2322" s="7">
        <f t="shared" si="109"/>
        <v>22640</v>
      </c>
      <c r="R2322" s="7">
        <f t="shared" si="110"/>
        <v>305640</v>
      </c>
      <c r="S2322" s="23" t="s">
        <v>5988</v>
      </c>
      <c r="T2322" s="23"/>
      <c r="U2322" s="23"/>
      <c r="V2322" s="23"/>
      <c r="W2322" s="74"/>
    </row>
    <row r="2323" spans="1:23" x14ac:dyDescent="0.25">
      <c r="A2323" s="81">
        <v>45366</v>
      </c>
      <c r="B2323" s="6" t="s">
        <v>2710</v>
      </c>
      <c r="C2323" s="100" t="s">
        <v>5839</v>
      </c>
      <c r="D2323" s="21" t="s">
        <v>4555</v>
      </c>
      <c r="E2323" s="23" t="s">
        <v>6</v>
      </c>
      <c r="F2323" s="27" t="str">
        <f>IF(E2323="","",INDEX(DM_HANG_HOA!B:B,MATCH(E2323,DM_HANG_HOA!A:A,0)))</f>
        <v>Fuselink 6K - Tuấn Ân</v>
      </c>
      <c r="G2323" s="26" t="s">
        <v>5245</v>
      </c>
      <c r="H2323" s="27" t="str">
        <f>IF(G2323="","",INDEX(DM_DOI_TUONG!C:C,MATCH(G2323,DM_DOI_TUONG!B:B,0)))</f>
        <v>Công Ty TNHH Sản Xuất Thương Mại  Điện Sài Gòn TTL</v>
      </c>
      <c r="I2323" s="69" t="str">
        <f>IFERROR(INDEX(DM_NGHIEP_VU!D:D,MATCH(J2323&amp;K2323,DM_NGHIEP_VU!G:G,0)),"")</f>
        <v>Xuất kho - xuất bán ghi nhận doanh thu</v>
      </c>
      <c r="J2323" s="29" t="s">
        <v>4492</v>
      </c>
      <c r="K2323" s="29" t="s">
        <v>4977</v>
      </c>
      <c r="L2323" s="26">
        <v>10</v>
      </c>
      <c r="M2323" s="26" t="s">
        <v>4547</v>
      </c>
      <c r="N2323" s="26">
        <v>28800</v>
      </c>
      <c r="O2323" s="7">
        <f t="shared" si="108"/>
        <v>288000</v>
      </c>
      <c r="P2323" s="52">
        <v>0.08</v>
      </c>
      <c r="Q2323" s="7">
        <f t="shared" si="109"/>
        <v>23040</v>
      </c>
      <c r="R2323" s="7">
        <f t="shared" si="110"/>
        <v>311040</v>
      </c>
      <c r="S2323" s="23" t="s">
        <v>5988</v>
      </c>
      <c r="T2323" s="23"/>
      <c r="U2323" s="23"/>
      <c r="V2323" s="23"/>
      <c r="W2323" s="74"/>
    </row>
    <row r="2324" spans="1:23" x14ac:dyDescent="0.25">
      <c r="A2324" s="81">
        <v>45366</v>
      </c>
      <c r="B2324" s="6" t="s">
        <v>2710</v>
      </c>
      <c r="C2324" s="100" t="s">
        <v>5839</v>
      </c>
      <c r="D2324" s="21" t="s">
        <v>4555</v>
      </c>
      <c r="E2324" s="23" t="s">
        <v>8</v>
      </c>
      <c r="F2324" s="27" t="str">
        <f>IF(E2324="","",INDEX(DM_HANG_HOA!B:B,MATCH(E2324,DM_HANG_HOA!A:A,0)))</f>
        <v>Fuselink 10K - Tuấn Ân</v>
      </c>
      <c r="G2324" s="26" t="s">
        <v>5245</v>
      </c>
      <c r="H2324" s="27" t="str">
        <f>IF(G2324="","",INDEX(DM_DOI_TUONG!C:C,MATCH(G2324,DM_DOI_TUONG!B:B,0)))</f>
        <v>Công Ty TNHH Sản Xuất Thương Mại  Điện Sài Gòn TTL</v>
      </c>
      <c r="I2324" s="69" t="str">
        <f>IFERROR(INDEX(DM_NGHIEP_VU!D:D,MATCH(J2324&amp;K2324,DM_NGHIEP_VU!G:G,0)),"")</f>
        <v>Xuất kho - xuất bán ghi nhận doanh thu</v>
      </c>
      <c r="J2324" s="29" t="s">
        <v>4492</v>
      </c>
      <c r="K2324" s="29" t="s">
        <v>4977</v>
      </c>
      <c r="L2324" s="26">
        <v>10</v>
      </c>
      <c r="M2324" s="26" t="s">
        <v>4547</v>
      </c>
      <c r="N2324" s="26">
        <v>31600</v>
      </c>
      <c r="O2324" s="7">
        <f t="shared" si="108"/>
        <v>316000</v>
      </c>
      <c r="P2324" s="52">
        <v>0.08</v>
      </c>
      <c r="Q2324" s="7">
        <f t="shared" si="109"/>
        <v>25280</v>
      </c>
      <c r="R2324" s="7">
        <f t="shared" si="110"/>
        <v>341280</v>
      </c>
      <c r="S2324" s="23" t="s">
        <v>5988</v>
      </c>
      <c r="T2324" s="23"/>
      <c r="U2324" s="23"/>
      <c r="V2324" s="23"/>
      <c r="W2324" s="74"/>
    </row>
    <row r="2325" spans="1:23" x14ac:dyDescent="0.25">
      <c r="A2325" s="81">
        <v>45366</v>
      </c>
      <c r="B2325" s="6" t="s">
        <v>2710</v>
      </c>
      <c r="C2325" s="100" t="s">
        <v>5840</v>
      </c>
      <c r="D2325" s="21" t="s">
        <v>4555</v>
      </c>
      <c r="E2325" s="23" t="s">
        <v>571</v>
      </c>
      <c r="F2325" s="27" t="str">
        <f>IF(E2325="","",INDEX(DM_HANG_HOA!B:B,MATCH(E2325,DM_HANG_HOA!A:A,0)))</f>
        <v>Nối bọc MV IPC 70-300,  Vỏ cách điện dầy 3-7mm, 35 - 70 / 120 - 300, 2 boulon M10 thép</v>
      </c>
      <c r="G2325" s="26" t="s">
        <v>5258</v>
      </c>
      <c r="H2325" s="27" t="str">
        <f>IF(G2325="","",INDEX(DM_DOI_TUONG!C:C,MATCH(G2325,DM_DOI_TUONG!B:B,0)))</f>
        <v>Công Ty TNHH Sản Xuất Và Thương Mại Tiến Trần</v>
      </c>
      <c r="I2325" s="69" t="str">
        <f>IFERROR(INDEX(DM_NGHIEP_VU!D:D,MATCH(J2325&amp;K2325,DM_NGHIEP_VU!G:G,0)),"")</f>
        <v>Xuất kho - xuất bán ghi nhận doanh thu</v>
      </c>
      <c r="J2325" s="29" t="s">
        <v>4492</v>
      </c>
      <c r="K2325" s="29" t="s">
        <v>4977</v>
      </c>
      <c r="L2325" s="26">
        <v>18</v>
      </c>
      <c r="M2325" s="26" t="s">
        <v>4547</v>
      </c>
      <c r="N2325" s="26">
        <v>485400</v>
      </c>
      <c r="O2325" s="7">
        <f t="shared" si="108"/>
        <v>8737200</v>
      </c>
      <c r="P2325" s="52">
        <v>0.08</v>
      </c>
      <c r="Q2325" s="7">
        <f t="shared" si="109"/>
        <v>698976</v>
      </c>
      <c r="R2325" s="7">
        <f t="shared" si="110"/>
        <v>9436176</v>
      </c>
      <c r="S2325" s="23" t="s">
        <v>5989</v>
      </c>
      <c r="T2325" s="23"/>
      <c r="U2325" s="23"/>
      <c r="V2325" s="23"/>
      <c r="W2325" s="74"/>
    </row>
    <row r="2326" spans="1:23" x14ac:dyDescent="0.25">
      <c r="A2326" s="81">
        <v>45366</v>
      </c>
      <c r="B2326" s="6" t="s">
        <v>2710</v>
      </c>
      <c r="C2326" s="100" t="s">
        <v>5840</v>
      </c>
      <c r="D2326" s="21" t="s">
        <v>4555</v>
      </c>
      <c r="E2326" s="23" t="s">
        <v>12</v>
      </c>
      <c r="F2326" s="27" t="str">
        <f>IF(E2326="","",INDEX(DM_HANG_HOA!B:B,MATCH(E2326,DM_HANG_HOA!A:A,0)))</f>
        <v>Fuselink 25K - Tuấn Ân</v>
      </c>
      <c r="G2326" s="26" t="s">
        <v>5258</v>
      </c>
      <c r="H2326" s="27" t="str">
        <f>IF(G2326="","",INDEX(DM_DOI_TUONG!C:C,MATCH(G2326,DM_DOI_TUONG!B:B,0)))</f>
        <v>Công Ty TNHH Sản Xuất Và Thương Mại Tiến Trần</v>
      </c>
      <c r="I2326" s="69" t="str">
        <f>IFERROR(INDEX(DM_NGHIEP_VU!D:D,MATCH(J2326&amp;K2326,DM_NGHIEP_VU!G:G,0)),"")</f>
        <v>Xuất kho - xuất bán ghi nhận doanh thu</v>
      </c>
      <c r="J2326" s="29" t="s">
        <v>4492</v>
      </c>
      <c r="K2326" s="29" t="s">
        <v>4977</v>
      </c>
      <c r="L2326" s="26">
        <v>3</v>
      </c>
      <c r="M2326" s="26" t="s">
        <v>4547</v>
      </c>
      <c r="N2326" s="26">
        <v>41300</v>
      </c>
      <c r="O2326" s="7">
        <f t="shared" si="108"/>
        <v>123900</v>
      </c>
      <c r="P2326" s="52">
        <v>0.08</v>
      </c>
      <c r="Q2326" s="7">
        <f t="shared" si="109"/>
        <v>9912</v>
      </c>
      <c r="R2326" s="7">
        <f t="shared" si="110"/>
        <v>133812</v>
      </c>
      <c r="S2326" s="23" t="s">
        <v>5989</v>
      </c>
      <c r="T2326" s="23"/>
      <c r="U2326" s="23"/>
      <c r="V2326" s="23"/>
      <c r="W2326" s="74"/>
    </row>
    <row r="2327" spans="1:23" x14ac:dyDescent="0.25">
      <c r="A2327" s="81">
        <v>45366</v>
      </c>
      <c r="B2327" s="6" t="s">
        <v>2710</v>
      </c>
      <c r="C2327" s="100" t="s">
        <v>5840</v>
      </c>
      <c r="D2327" s="21" t="s">
        <v>4555</v>
      </c>
      <c r="E2327" s="23" t="s">
        <v>13</v>
      </c>
      <c r="F2327" s="27" t="str">
        <f>IF(E2327="","",INDEX(DM_HANG_HOA!B:B,MATCH(E2327,DM_HANG_HOA!A:A,0)))</f>
        <v>Fuselink 30K - Tuấn Ân</v>
      </c>
      <c r="G2327" s="26" t="s">
        <v>5258</v>
      </c>
      <c r="H2327" s="27" t="str">
        <f>IF(G2327="","",INDEX(DM_DOI_TUONG!C:C,MATCH(G2327,DM_DOI_TUONG!B:B,0)))</f>
        <v>Công Ty TNHH Sản Xuất Và Thương Mại Tiến Trần</v>
      </c>
      <c r="I2327" s="69" t="str">
        <f>IFERROR(INDEX(DM_NGHIEP_VU!D:D,MATCH(J2327&amp;K2327,DM_NGHIEP_VU!G:G,0)),"")</f>
        <v>Xuất kho - xuất bán ghi nhận doanh thu</v>
      </c>
      <c r="J2327" s="29" t="s">
        <v>4492</v>
      </c>
      <c r="K2327" s="29" t="s">
        <v>4977</v>
      </c>
      <c r="L2327" s="26">
        <v>3</v>
      </c>
      <c r="M2327" s="26" t="s">
        <v>4547</v>
      </c>
      <c r="N2327" s="26">
        <v>45800</v>
      </c>
      <c r="O2327" s="7">
        <f t="shared" si="108"/>
        <v>137400</v>
      </c>
      <c r="P2327" s="52">
        <v>0.08</v>
      </c>
      <c r="Q2327" s="7">
        <f t="shared" si="109"/>
        <v>10992</v>
      </c>
      <c r="R2327" s="7">
        <f t="shared" si="110"/>
        <v>148392</v>
      </c>
      <c r="S2327" s="23" t="s">
        <v>5989</v>
      </c>
      <c r="T2327" s="23"/>
      <c r="U2327" s="23"/>
      <c r="V2327" s="23"/>
      <c r="W2327" s="74"/>
    </row>
    <row r="2328" spans="1:23" x14ac:dyDescent="0.25">
      <c r="A2328" s="81">
        <v>45366</v>
      </c>
      <c r="B2328" s="6" t="s">
        <v>2710</v>
      </c>
      <c r="C2328" s="100" t="s">
        <v>5840</v>
      </c>
      <c r="D2328" s="21" t="s">
        <v>4555</v>
      </c>
      <c r="E2328" s="23" t="s">
        <v>71</v>
      </c>
      <c r="F2328" s="27" t="str">
        <f>IF(E2328="","",INDEX(DM_HANG_HOA!B:B,MATCH(E2328,DM_HANG_HOA!A:A,0)))</f>
        <v>LBFCO 200A - 27KV-150KV BIL - sứ (không bass)</v>
      </c>
      <c r="G2328" s="26" t="s">
        <v>5258</v>
      </c>
      <c r="H2328" s="27" t="str">
        <f>IF(G2328="","",INDEX(DM_DOI_TUONG!C:C,MATCH(G2328,DM_DOI_TUONG!B:B,0)))</f>
        <v>Công Ty TNHH Sản Xuất Và Thương Mại Tiến Trần</v>
      </c>
      <c r="I2328" s="69" t="str">
        <f>IFERROR(INDEX(DM_NGHIEP_VU!D:D,MATCH(J2328&amp;K2328,DM_NGHIEP_VU!G:G,0)),"")</f>
        <v>Xuất kho - xuất bán ghi nhận doanh thu</v>
      </c>
      <c r="J2328" s="29" t="s">
        <v>4492</v>
      </c>
      <c r="K2328" s="29" t="s">
        <v>4977</v>
      </c>
      <c r="L2328" s="26">
        <v>6</v>
      </c>
      <c r="M2328" s="26" t="s">
        <v>4547</v>
      </c>
      <c r="N2328" s="26">
        <v>1913300</v>
      </c>
      <c r="O2328" s="7">
        <f t="shared" si="108"/>
        <v>11479800</v>
      </c>
      <c r="P2328" s="52">
        <v>0.08</v>
      </c>
      <c r="Q2328" s="7">
        <f t="shared" si="109"/>
        <v>918384</v>
      </c>
      <c r="R2328" s="7">
        <f t="shared" si="110"/>
        <v>12398184</v>
      </c>
      <c r="S2328" s="23" t="s">
        <v>5989</v>
      </c>
      <c r="T2328" s="23"/>
      <c r="U2328" s="23"/>
      <c r="V2328" s="23"/>
      <c r="W2328" s="74"/>
    </row>
    <row r="2329" spans="1:23" x14ac:dyDescent="0.25">
      <c r="A2329" s="81">
        <v>45366</v>
      </c>
      <c r="B2329" s="6" t="s">
        <v>2710</v>
      </c>
      <c r="C2329" s="100" t="s">
        <v>5840</v>
      </c>
      <c r="D2329" s="21" t="s">
        <v>4555</v>
      </c>
      <c r="E2329" s="23" t="s">
        <v>78</v>
      </c>
      <c r="F2329" s="27" t="str">
        <f>IF(E2329="","",INDEX(DM_HANG_HOA!B:B,MATCH(E2329,DM_HANG_HOA!A:A,0)))</f>
        <v>Bass FCO</v>
      </c>
      <c r="G2329" s="26" t="s">
        <v>5258</v>
      </c>
      <c r="H2329" s="27" t="str">
        <f>IF(G2329="","",INDEX(DM_DOI_TUONG!C:C,MATCH(G2329,DM_DOI_TUONG!B:B,0)))</f>
        <v>Công Ty TNHH Sản Xuất Và Thương Mại Tiến Trần</v>
      </c>
      <c r="I2329" s="69" t="str">
        <f>IFERROR(INDEX(DM_NGHIEP_VU!D:D,MATCH(J2329&amp;K2329,DM_NGHIEP_VU!G:G,0)),"")</f>
        <v>Xuất kho - xuất bán ghi nhận doanh thu</v>
      </c>
      <c r="J2329" s="29" t="s">
        <v>4492</v>
      </c>
      <c r="K2329" s="29" t="s">
        <v>4977</v>
      </c>
      <c r="L2329" s="26">
        <v>6</v>
      </c>
      <c r="M2329" s="26" t="s">
        <v>4547</v>
      </c>
      <c r="N2329" s="26">
        <v>75100</v>
      </c>
      <c r="O2329" s="7">
        <f t="shared" si="108"/>
        <v>450600</v>
      </c>
      <c r="P2329" s="52">
        <v>0.08</v>
      </c>
      <c r="Q2329" s="7">
        <f t="shared" si="109"/>
        <v>36048</v>
      </c>
      <c r="R2329" s="7">
        <f t="shared" si="110"/>
        <v>486648</v>
      </c>
      <c r="S2329" s="23" t="s">
        <v>5989</v>
      </c>
      <c r="T2329" s="23"/>
      <c r="U2329" s="23"/>
      <c r="V2329" s="23"/>
      <c r="W2329" s="74"/>
    </row>
    <row r="2330" spans="1:23" x14ac:dyDescent="0.25">
      <c r="A2330" s="81">
        <v>45366</v>
      </c>
      <c r="B2330" s="6" t="s">
        <v>2710</v>
      </c>
      <c r="C2330" s="100" t="s">
        <v>5840</v>
      </c>
      <c r="D2330" s="21" t="s">
        <v>4555</v>
      </c>
      <c r="E2330" s="23" t="s">
        <v>63</v>
      </c>
      <c r="F2330" s="27" t="str">
        <f>IF(E2330="","",INDEX(DM_HANG_HOA!B:B,MATCH(E2330,DM_HANG_HOA!A:A,0)))</f>
        <v>FCO 100A - 27KV -125KV BIL - sứ (không bass)</v>
      </c>
      <c r="G2330" s="26" t="s">
        <v>5258</v>
      </c>
      <c r="H2330" s="27" t="str">
        <f>IF(G2330="","",INDEX(DM_DOI_TUONG!C:C,MATCH(G2330,DM_DOI_TUONG!B:B,0)))</f>
        <v>Công Ty TNHH Sản Xuất Và Thương Mại Tiến Trần</v>
      </c>
      <c r="I2330" s="69" t="str">
        <f>IFERROR(INDEX(DM_NGHIEP_VU!D:D,MATCH(J2330&amp;K2330,DM_NGHIEP_VU!G:G,0)),"")</f>
        <v>Xuất kho - xuất bán ghi nhận doanh thu</v>
      </c>
      <c r="J2330" s="29" t="s">
        <v>4492</v>
      </c>
      <c r="K2330" s="29" t="s">
        <v>4977</v>
      </c>
      <c r="L2330" s="26">
        <v>10</v>
      </c>
      <c r="M2330" s="26" t="s">
        <v>4547</v>
      </c>
      <c r="N2330" s="26">
        <v>1269600</v>
      </c>
      <c r="O2330" s="7">
        <f t="shared" si="108"/>
        <v>12696000</v>
      </c>
      <c r="P2330" s="52">
        <v>0.08</v>
      </c>
      <c r="Q2330" s="7">
        <f t="shared" si="109"/>
        <v>1015680</v>
      </c>
      <c r="R2330" s="7">
        <f t="shared" si="110"/>
        <v>13711680</v>
      </c>
      <c r="S2330" s="23" t="s">
        <v>5989</v>
      </c>
      <c r="T2330" s="23"/>
      <c r="U2330" s="23"/>
      <c r="V2330" s="23"/>
      <c r="W2330" s="74"/>
    </row>
    <row r="2331" spans="1:23" x14ac:dyDescent="0.25">
      <c r="A2331" s="81">
        <v>45366</v>
      </c>
      <c r="B2331" s="6" t="s">
        <v>2710</v>
      </c>
      <c r="C2331" s="100" t="s">
        <v>5840</v>
      </c>
      <c r="D2331" s="21" t="s">
        <v>4555</v>
      </c>
      <c r="E2331" s="23" t="s">
        <v>78</v>
      </c>
      <c r="F2331" s="27" t="str">
        <f>IF(E2331="","",INDEX(DM_HANG_HOA!B:B,MATCH(E2331,DM_HANG_HOA!A:A,0)))</f>
        <v>Bass FCO</v>
      </c>
      <c r="G2331" s="26" t="s">
        <v>5258</v>
      </c>
      <c r="H2331" s="27" t="str">
        <f>IF(G2331="","",INDEX(DM_DOI_TUONG!C:C,MATCH(G2331,DM_DOI_TUONG!B:B,0)))</f>
        <v>Công Ty TNHH Sản Xuất Và Thương Mại Tiến Trần</v>
      </c>
      <c r="I2331" s="69" t="str">
        <f>IFERROR(INDEX(DM_NGHIEP_VU!D:D,MATCH(J2331&amp;K2331,DM_NGHIEP_VU!G:G,0)),"")</f>
        <v>Xuất kho - xuất bán ghi nhận doanh thu</v>
      </c>
      <c r="J2331" s="29" t="s">
        <v>4492</v>
      </c>
      <c r="K2331" s="29" t="s">
        <v>4977</v>
      </c>
      <c r="L2331" s="26">
        <v>10</v>
      </c>
      <c r="M2331" s="26" t="s">
        <v>4547</v>
      </c>
      <c r="N2331" s="26">
        <v>75100</v>
      </c>
      <c r="O2331" s="7">
        <f t="shared" si="108"/>
        <v>751000</v>
      </c>
      <c r="P2331" s="52">
        <v>0.08</v>
      </c>
      <c r="Q2331" s="7">
        <f t="shared" si="109"/>
        <v>60080</v>
      </c>
      <c r="R2331" s="7">
        <f t="shared" si="110"/>
        <v>811080</v>
      </c>
      <c r="S2331" s="23" t="s">
        <v>5989</v>
      </c>
      <c r="T2331" s="23"/>
      <c r="U2331" s="23"/>
      <c r="V2331" s="23"/>
      <c r="W2331" s="74"/>
    </row>
    <row r="2332" spans="1:23" x14ac:dyDescent="0.25">
      <c r="A2332" s="81">
        <v>45366</v>
      </c>
      <c r="B2332" s="6" t="s">
        <v>2710</v>
      </c>
      <c r="C2332" s="100" t="s">
        <v>5840</v>
      </c>
      <c r="D2332" s="21" t="s">
        <v>4555</v>
      </c>
      <c r="E2332" s="23" t="s">
        <v>96</v>
      </c>
      <c r="F2332" s="27" t="str">
        <f>IF(E2332="","",INDEX(DM_HANG_HOA!B:B,MATCH(E2332,DM_HANG_HOA!A:A,0)))</f>
        <v>LA 18KV - MCOV  15.3 - 10KA</v>
      </c>
      <c r="G2332" s="26" t="s">
        <v>5258</v>
      </c>
      <c r="H2332" s="27" t="str">
        <f>IF(G2332="","",INDEX(DM_DOI_TUONG!C:C,MATCH(G2332,DM_DOI_TUONG!B:B,0)))</f>
        <v>Công Ty TNHH Sản Xuất Và Thương Mại Tiến Trần</v>
      </c>
      <c r="I2332" s="69" t="str">
        <f>IFERROR(INDEX(DM_NGHIEP_VU!D:D,MATCH(J2332&amp;K2332,DM_NGHIEP_VU!G:G,0)),"")</f>
        <v>Xuất kho - xuất bán ghi nhận doanh thu</v>
      </c>
      <c r="J2332" s="29" t="s">
        <v>4492</v>
      </c>
      <c r="K2332" s="29" t="s">
        <v>4977</v>
      </c>
      <c r="L2332" s="26">
        <v>10</v>
      </c>
      <c r="M2332" s="26" t="s">
        <v>4547</v>
      </c>
      <c r="N2332" s="26">
        <v>1041100</v>
      </c>
      <c r="O2332" s="7">
        <f t="shared" si="108"/>
        <v>10411000</v>
      </c>
      <c r="P2332" s="52">
        <v>0.08</v>
      </c>
      <c r="Q2332" s="7">
        <f t="shared" si="109"/>
        <v>832880</v>
      </c>
      <c r="R2332" s="7">
        <f t="shared" si="110"/>
        <v>11243880</v>
      </c>
      <c r="S2332" s="23" t="s">
        <v>5989</v>
      </c>
      <c r="T2332" s="23"/>
      <c r="U2332" s="23"/>
      <c r="V2332" s="23"/>
      <c r="W2332" s="74"/>
    </row>
    <row r="2333" spans="1:23" x14ac:dyDescent="0.25">
      <c r="A2333" s="81">
        <v>45366</v>
      </c>
      <c r="B2333" s="6" t="s">
        <v>2710</v>
      </c>
      <c r="C2333" s="100" t="s">
        <v>5840</v>
      </c>
      <c r="D2333" s="21" t="s">
        <v>4555</v>
      </c>
      <c r="E2333" s="23" t="s">
        <v>18</v>
      </c>
      <c r="F2333" s="27" t="str">
        <f>IF(E2333="","",INDEX(DM_HANG_HOA!B:B,MATCH(E2333,DM_HANG_HOA!A:A,0)))</f>
        <v>Fuselink 80K - Tuấn Ân</v>
      </c>
      <c r="G2333" s="26" t="s">
        <v>5258</v>
      </c>
      <c r="H2333" s="27" t="str">
        <f>IF(G2333="","",INDEX(DM_DOI_TUONG!C:C,MATCH(G2333,DM_DOI_TUONG!B:B,0)))</f>
        <v>Công Ty TNHH Sản Xuất Và Thương Mại Tiến Trần</v>
      </c>
      <c r="I2333" s="69" t="str">
        <f>IFERROR(INDEX(DM_NGHIEP_VU!D:D,MATCH(J2333&amp;K2333,DM_NGHIEP_VU!G:G,0)),"")</f>
        <v>Xuất kho - xuất bán ghi nhận doanh thu</v>
      </c>
      <c r="J2333" s="29" t="s">
        <v>4492</v>
      </c>
      <c r="K2333" s="29" t="s">
        <v>4977</v>
      </c>
      <c r="L2333" s="26">
        <v>6</v>
      </c>
      <c r="M2333" s="26" t="s">
        <v>4547</v>
      </c>
      <c r="N2333" s="26">
        <v>98100</v>
      </c>
      <c r="O2333" s="7">
        <f t="shared" si="108"/>
        <v>588600</v>
      </c>
      <c r="P2333" s="52">
        <v>0.08</v>
      </c>
      <c r="Q2333" s="7">
        <f t="shared" si="109"/>
        <v>47088</v>
      </c>
      <c r="R2333" s="7">
        <f t="shared" si="110"/>
        <v>635688</v>
      </c>
      <c r="S2333" s="23" t="s">
        <v>5989</v>
      </c>
      <c r="T2333" s="23"/>
      <c r="U2333" s="23"/>
      <c r="V2333" s="23"/>
      <c r="W2333" s="74"/>
    </row>
    <row r="2334" spans="1:23" x14ac:dyDescent="0.25">
      <c r="A2334" s="81">
        <v>45366</v>
      </c>
      <c r="B2334" s="6" t="s">
        <v>2710</v>
      </c>
      <c r="C2334" s="100" t="s">
        <v>5841</v>
      </c>
      <c r="D2334" s="21" t="s">
        <v>4555</v>
      </c>
      <c r="E2334" s="23" t="s">
        <v>1221</v>
      </c>
      <c r="F2334" s="27" t="str">
        <f>IF(E2334="","",INDEX(DM_HANG_HOA!B:B,MATCH(E2334,DM_HANG_HOA!A:A,0)))</f>
        <v>Nối ép đồng nhôm WR-419</v>
      </c>
      <c r="G2334" s="26" t="s">
        <v>5269</v>
      </c>
      <c r="H2334" s="27" t="str">
        <f>IF(G2334="","",INDEX(DM_DOI_TUONG!C:C,MATCH(G2334,DM_DOI_TUONG!B:B,0)))</f>
        <v>CÔNG TY TNHH THIẾT BỊ ĐIỆN QUỐC HƯNG</v>
      </c>
      <c r="I2334" s="69" t="str">
        <f>IFERROR(INDEX(DM_NGHIEP_VU!D:D,MATCH(J2334&amp;K2334,DM_NGHIEP_VU!G:G,0)),"")</f>
        <v>Xuất kho - xuất bán ghi nhận doanh thu</v>
      </c>
      <c r="J2334" s="29" t="s">
        <v>4492</v>
      </c>
      <c r="K2334" s="29" t="s">
        <v>4977</v>
      </c>
      <c r="L2334" s="26">
        <v>108</v>
      </c>
      <c r="M2334" s="26" t="s">
        <v>4547</v>
      </c>
      <c r="N2334" s="26">
        <v>18400</v>
      </c>
      <c r="O2334" s="7">
        <f t="shared" si="108"/>
        <v>1987200</v>
      </c>
      <c r="P2334" s="52">
        <v>0.1</v>
      </c>
      <c r="Q2334" s="7">
        <f t="shared" si="109"/>
        <v>198720</v>
      </c>
      <c r="R2334" s="7">
        <f t="shared" si="110"/>
        <v>2185920</v>
      </c>
      <c r="S2334" s="23" t="s">
        <v>5990</v>
      </c>
      <c r="T2334" s="23"/>
      <c r="U2334" s="23"/>
      <c r="V2334" s="23"/>
      <c r="W2334" s="74"/>
    </row>
    <row r="2335" spans="1:23" x14ac:dyDescent="0.25">
      <c r="A2335" s="81">
        <v>45366</v>
      </c>
      <c r="B2335" s="6" t="s">
        <v>2710</v>
      </c>
      <c r="C2335" s="100" t="s">
        <v>5841</v>
      </c>
      <c r="D2335" s="21" t="s">
        <v>4555</v>
      </c>
      <c r="E2335" s="23" t="s">
        <v>1261</v>
      </c>
      <c r="F2335" s="27" t="str">
        <f>IF(E2335="","",INDEX(DM_HANG_HOA!B:B,MATCH(E2335,DM_HANG_HOA!A:A,0)))</f>
        <v xml:space="preserve">Kẹp AC 25 - 70 , 3 boulon </v>
      </c>
      <c r="G2335" s="26" t="s">
        <v>5269</v>
      </c>
      <c r="H2335" s="27" t="str">
        <f>IF(G2335="","",INDEX(DM_DOI_TUONG!C:C,MATCH(G2335,DM_DOI_TUONG!B:B,0)))</f>
        <v>CÔNG TY TNHH THIẾT BỊ ĐIỆN QUỐC HƯNG</v>
      </c>
      <c r="I2335" s="69" t="str">
        <f>IFERROR(INDEX(DM_NGHIEP_VU!D:D,MATCH(J2335&amp;K2335,DM_NGHIEP_VU!G:G,0)),"")</f>
        <v>Xuất kho - xuất bán ghi nhận doanh thu</v>
      </c>
      <c r="J2335" s="29" t="s">
        <v>4492</v>
      </c>
      <c r="K2335" s="29" t="s">
        <v>4977</v>
      </c>
      <c r="L2335" s="26">
        <v>36</v>
      </c>
      <c r="M2335" s="26" t="s">
        <v>4547</v>
      </c>
      <c r="N2335" s="26">
        <v>21000</v>
      </c>
      <c r="O2335" s="7">
        <f t="shared" si="108"/>
        <v>756000</v>
      </c>
      <c r="P2335" s="52">
        <v>0.1</v>
      </c>
      <c r="Q2335" s="7">
        <f t="shared" si="109"/>
        <v>75600</v>
      </c>
      <c r="R2335" s="7">
        <f t="shared" si="110"/>
        <v>831600</v>
      </c>
      <c r="S2335" s="23" t="s">
        <v>5990</v>
      </c>
      <c r="T2335" s="23"/>
      <c r="U2335" s="23"/>
      <c r="V2335" s="23"/>
      <c r="W2335" s="74"/>
    </row>
    <row r="2336" spans="1:23" x14ac:dyDescent="0.25">
      <c r="A2336" s="81">
        <v>45366</v>
      </c>
      <c r="B2336" s="6" t="s">
        <v>2710</v>
      </c>
      <c r="C2336" s="100" t="s">
        <v>5841</v>
      </c>
      <c r="D2336" s="21" t="s">
        <v>4555</v>
      </c>
      <c r="E2336" s="23" t="s">
        <v>1227</v>
      </c>
      <c r="F2336" s="27" t="str">
        <f>IF(E2336="","",INDEX(DM_HANG_HOA!B:B,MATCH(E2336,DM_HANG_HOA!A:A,0)))</f>
        <v>Nối ép đồng nhôm WR-909</v>
      </c>
      <c r="G2336" s="26" t="s">
        <v>5269</v>
      </c>
      <c r="H2336" s="27" t="str">
        <f>IF(G2336="","",INDEX(DM_DOI_TUONG!C:C,MATCH(G2336,DM_DOI_TUONG!B:B,0)))</f>
        <v>CÔNG TY TNHH THIẾT BỊ ĐIỆN QUỐC HƯNG</v>
      </c>
      <c r="I2336" s="69" t="str">
        <f>IFERROR(INDEX(DM_NGHIEP_VU!D:D,MATCH(J2336&amp;K2336,DM_NGHIEP_VU!G:G,0)),"")</f>
        <v>Xuất kho - xuất bán ghi nhận doanh thu</v>
      </c>
      <c r="J2336" s="29" t="s">
        <v>4492</v>
      </c>
      <c r="K2336" s="29" t="s">
        <v>4977</v>
      </c>
      <c r="L2336" s="26">
        <v>20</v>
      </c>
      <c r="M2336" s="26" t="s">
        <v>4547</v>
      </c>
      <c r="N2336" s="26">
        <v>36700</v>
      </c>
      <c r="O2336" s="7">
        <f t="shared" si="108"/>
        <v>734000</v>
      </c>
      <c r="P2336" s="52">
        <v>0.1</v>
      </c>
      <c r="Q2336" s="7">
        <f t="shared" si="109"/>
        <v>73400</v>
      </c>
      <c r="R2336" s="7">
        <f t="shared" si="110"/>
        <v>807400</v>
      </c>
      <c r="S2336" s="23" t="s">
        <v>5990</v>
      </c>
      <c r="T2336" s="23"/>
      <c r="U2336" s="23"/>
      <c r="V2336" s="23"/>
      <c r="W2336" s="74"/>
    </row>
    <row r="2337" spans="1:23" x14ac:dyDescent="0.25">
      <c r="A2337" s="81">
        <v>45366</v>
      </c>
      <c r="B2337" s="6" t="s">
        <v>2710</v>
      </c>
      <c r="C2337" s="100" t="s">
        <v>5841</v>
      </c>
      <c r="D2337" s="21" t="s">
        <v>4555</v>
      </c>
      <c r="E2337" s="23" t="s">
        <v>1225</v>
      </c>
      <c r="F2337" s="27" t="str">
        <f>IF(E2337="","",INDEX(DM_HANG_HOA!B:B,MATCH(E2337,DM_HANG_HOA!A:A,0)))</f>
        <v>Nối ép đồng nhôm WR-835</v>
      </c>
      <c r="G2337" s="26" t="s">
        <v>5269</v>
      </c>
      <c r="H2337" s="27" t="str">
        <f>IF(G2337="","",INDEX(DM_DOI_TUONG!C:C,MATCH(G2337,DM_DOI_TUONG!B:B,0)))</f>
        <v>CÔNG TY TNHH THIẾT BỊ ĐIỆN QUỐC HƯNG</v>
      </c>
      <c r="I2337" s="69" t="str">
        <f>IFERROR(INDEX(DM_NGHIEP_VU!D:D,MATCH(J2337&amp;K2337,DM_NGHIEP_VU!G:G,0)),"")</f>
        <v>Xuất kho - xuất bán ghi nhận doanh thu</v>
      </c>
      <c r="J2337" s="29" t="s">
        <v>4492</v>
      </c>
      <c r="K2337" s="29" t="s">
        <v>4977</v>
      </c>
      <c r="L2337" s="26">
        <v>26</v>
      </c>
      <c r="M2337" s="26" t="s">
        <v>4547</v>
      </c>
      <c r="N2337" s="26">
        <v>28000</v>
      </c>
      <c r="O2337" s="7">
        <f t="shared" si="108"/>
        <v>728000</v>
      </c>
      <c r="P2337" s="52">
        <v>0.1</v>
      </c>
      <c r="Q2337" s="7">
        <f t="shared" si="109"/>
        <v>72800</v>
      </c>
      <c r="R2337" s="7">
        <f t="shared" si="110"/>
        <v>800800</v>
      </c>
      <c r="S2337" s="23" t="s">
        <v>5990</v>
      </c>
      <c r="T2337" s="23"/>
      <c r="U2337" s="23"/>
      <c r="V2337" s="23"/>
      <c r="W2337" s="74"/>
    </row>
    <row r="2338" spans="1:23" x14ac:dyDescent="0.25">
      <c r="A2338" s="81">
        <v>45366</v>
      </c>
      <c r="B2338" s="6" t="s">
        <v>2710</v>
      </c>
      <c r="C2338" s="100" t="s">
        <v>5841</v>
      </c>
      <c r="D2338" s="21" t="s">
        <v>4555</v>
      </c>
      <c r="E2338" s="23" t="s">
        <v>1340</v>
      </c>
      <c r="F2338" s="27" t="str">
        <f>IF(E2338="","",INDEX(DM_HANG_HOA!B:B,MATCH(E2338,DM_HANG_HOA!A:A,0)))</f>
        <v>Kẹp quai dạng ép 150-240</v>
      </c>
      <c r="G2338" s="26" t="s">
        <v>5269</v>
      </c>
      <c r="H2338" s="27" t="str">
        <f>IF(G2338="","",INDEX(DM_DOI_TUONG!C:C,MATCH(G2338,DM_DOI_TUONG!B:B,0)))</f>
        <v>CÔNG TY TNHH THIẾT BỊ ĐIỆN QUỐC HƯNG</v>
      </c>
      <c r="I2338" s="69" t="str">
        <f>IFERROR(INDEX(DM_NGHIEP_VU!D:D,MATCH(J2338&amp;K2338,DM_NGHIEP_VU!G:G,0)),"")</f>
        <v>Xuất kho - xuất bán ghi nhận doanh thu</v>
      </c>
      <c r="J2338" s="29" t="s">
        <v>4492</v>
      </c>
      <c r="K2338" s="29" t="s">
        <v>4977</v>
      </c>
      <c r="L2338" s="26">
        <v>54</v>
      </c>
      <c r="M2338" s="26" t="s">
        <v>4547</v>
      </c>
      <c r="N2338" s="26">
        <v>142000</v>
      </c>
      <c r="O2338" s="7">
        <f t="shared" si="108"/>
        <v>7668000</v>
      </c>
      <c r="P2338" s="52">
        <v>0.1</v>
      </c>
      <c r="Q2338" s="7">
        <f t="shared" si="109"/>
        <v>766800</v>
      </c>
      <c r="R2338" s="7">
        <f t="shared" si="110"/>
        <v>8434800</v>
      </c>
      <c r="S2338" s="23" t="s">
        <v>5990</v>
      </c>
      <c r="T2338" s="23"/>
      <c r="U2338" s="23"/>
      <c r="V2338" s="23"/>
      <c r="W2338" s="74"/>
    </row>
    <row r="2339" spans="1:23" x14ac:dyDescent="0.25">
      <c r="A2339" s="81">
        <v>45367</v>
      </c>
      <c r="B2339" s="6" t="s">
        <v>2710</v>
      </c>
      <c r="C2339" s="100" t="s">
        <v>5842</v>
      </c>
      <c r="D2339" s="21" t="s">
        <v>4555</v>
      </c>
      <c r="E2339" s="23" t="s">
        <v>76</v>
      </c>
      <c r="F2339" s="27" t="str">
        <f>IF(E2339="","",INDEX(DM_HANG_HOA!B:B,MATCH(E2339,DM_HANG_HOA!A:A,0)))</f>
        <v>LBFCO 100A - 27KV-150KV BIL - Polymer (không bass)</v>
      </c>
      <c r="G2339" s="26" t="s">
        <v>5285</v>
      </c>
      <c r="H2339" s="27" t="str">
        <f>IF(G2339="","",INDEX(DM_DOI_TUONG!C:C,MATCH(G2339,DM_DOI_TUONG!B:B,0)))</f>
        <v>Công Ty TNHH Xây Dựng Và Thương Mại Bá Trung</v>
      </c>
      <c r="I2339" s="69" t="str">
        <f>IFERROR(INDEX(DM_NGHIEP_VU!D:D,MATCH(J2339&amp;K2339,DM_NGHIEP_VU!G:G,0)),"")</f>
        <v>Xuất kho - xuất bán ghi nhận doanh thu</v>
      </c>
      <c r="J2339" s="29" t="s">
        <v>4492</v>
      </c>
      <c r="K2339" s="29" t="s">
        <v>4977</v>
      </c>
      <c r="L2339" s="26">
        <v>10</v>
      </c>
      <c r="M2339" s="26" t="s">
        <v>4547</v>
      </c>
      <c r="N2339" s="26">
        <v>1793000</v>
      </c>
      <c r="O2339" s="7">
        <f t="shared" si="108"/>
        <v>17930000</v>
      </c>
      <c r="P2339" s="52">
        <v>0.08</v>
      </c>
      <c r="Q2339" s="7">
        <f t="shared" si="109"/>
        <v>1434400</v>
      </c>
      <c r="R2339" s="7">
        <f t="shared" si="110"/>
        <v>19364400</v>
      </c>
      <c r="S2339" s="23" t="s">
        <v>5991</v>
      </c>
      <c r="T2339" s="23"/>
      <c r="U2339" s="23"/>
      <c r="V2339" s="23"/>
      <c r="W2339" s="74"/>
    </row>
    <row r="2340" spans="1:23" x14ac:dyDescent="0.25">
      <c r="A2340" s="81">
        <v>45367</v>
      </c>
      <c r="B2340" s="6" t="s">
        <v>2710</v>
      </c>
      <c r="C2340" s="100" t="s">
        <v>5842</v>
      </c>
      <c r="D2340" s="21" t="s">
        <v>4555</v>
      </c>
      <c r="E2340" s="23" t="s">
        <v>78</v>
      </c>
      <c r="F2340" s="27" t="str">
        <f>IF(E2340="","",INDEX(DM_HANG_HOA!B:B,MATCH(E2340,DM_HANG_HOA!A:A,0)))</f>
        <v>Bass FCO</v>
      </c>
      <c r="G2340" s="26" t="s">
        <v>5285</v>
      </c>
      <c r="H2340" s="27" t="str">
        <f>IF(G2340="","",INDEX(DM_DOI_TUONG!C:C,MATCH(G2340,DM_DOI_TUONG!B:B,0)))</f>
        <v>Công Ty TNHH Xây Dựng Và Thương Mại Bá Trung</v>
      </c>
      <c r="I2340" s="69" t="str">
        <f>IFERROR(INDEX(DM_NGHIEP_VU!D:D,MATCH(J2340&amp;K2340,DM_NGHIEP_VU!G:G,0)),"")</f>
        <v>Xuất kho - xuất bán ghi nhận doanh thu</v>
      </c>
      <c r="J2340" s="29" t="s">
        <v>4492</v>
      </c>
      <c r="K2340" s="29" t="s">
        <v>4977</v>
      </c>
      <c r="L2340" s="26">
        <v>10</v>
      </c>
      <c r="M2340" s="26" t="s">
        <v>4547</v>
      </c>
      <c r="N2340" s="26">
        <v>73000</v>
      </c>
      <c r="O2340" s="7">
        <f t="shared" si="108"/>
        <v>730000</v>
      </c>
      <c r="P2340" s="52">
        <v>0.08</v>
      </c>
      <c r="Q2340" s="7">
        <f t="shared" si="109"/>
        <v>58400</v>
      </c>
      <c r="R2340" s="7">
        <f t="shared" si="110"/>
        <v>788400</v>
      </c>
      <c r="S2340" s="23" t="s">
        <v>5991</v>
      </c>
      <c r="T2340" s="23"/>
      <c r="U2340" s="23"/>
      <c r="V2340" s="23"/>
      <c r="W2340" s="74"/>
    </row>
    <row r="2341" spans="1:23" x14ac:dyDescent="0.25">
      <c r="A2341" s="81">
        <v>45367</v>
      </c>
      <c r="B2341" s="6" t="s">
        <v>2710</v>
      </c>
      <c r="C2341" s="100" t="s">
        <v>5842</v>
      </c>
      <c r="D2341" s="21" t="s">
        <v>4555</v>
      </c>
      <c r="E2341" s="23" t="s">
        <v>96</v>
      </c>
      <c r="F2341" s="27" t="str">
        <f>IF(E2341="","",INDEX(DM_HANG_HOA!B:B,MATCH(E2341,DM_HANG_HOA!A:A,0)))</f>
        <v>LA 18KV - MCOV  15.3 - 10KA</v>
      </c>
      <c r="G2341" s="26" t="s">
        <v>5285</v>
      </c>
      <c r="H2341" s="27" t="str">
        <f>IF(G2341="","",INDEX(DM_DOI_TUONG!C:C,MATCH(G2341,DM_DOI_TUONG!B:B,0)))</f>
        <v>Công Ty TNHH Xây Dựng Và Thương Mại Bá Trung</v>
      </c>
      <c r="I2341" s="69" t="str">
        <f>IFERROR(INDEX(DM_NGHIEP_VU!D:D,MATCH(J2341&amp;K2341,DM_NGHIEP_VU!G:G,0)),"")</f>
        <v>Xuất kho - xuất bán ghi nhận doanh thu</v>
      </c>
      <c r="J2341" s="29" t="s">
        <v>4492</v>
      </c>
      <c r="K2341" s="29" t="s">
        <v>4977</v>
      </c>
      <c r="L2341" s="26">
        <v>10</v>
      </c>
      <c r="M2341" s="26" t="s">
        <v>4547</v>
      </c>
      <c r="N2341" s="26">
        <v>1010000</v>
      </c>
      <c r="O2341" s="7">
        <f t="shared" ref="O2341:O2404" si="111">+L2341*N2341</f>
        <v>10100000</v>
      </c>
      <c r="P2341" s="52">
        <v>0.08</v>
      </c>
      <c r="Q2341" s="7">
        <f t="shared" ref="Q2341:Q2404" si="112">+O2341*P2341</f>
        <v>808000</v>
      </c>
      <c r="R2341" s="7">
        <f t="shared" ref="R2341:R2404" si="113">+O2341+Q2341</f>
        <v>10908000</v>
      </c>
      <c r="S2341" s="23" t="s">
        <v>5991</v>
      </c>
      <c r="T2341" s="23"/>
      <c r="U2341" s="23"/>
      <c r="V2341" s="23"/>
      <c r="W2341" s="74"/>
    </row>
    <row r="2342" spans="1:23" x14ac:dyDescent="0.25">
      <c r="A2342" s="81">
        <v>45367</v>
      </c>
      <c r="B2342" s="6" t="s">
        <v>2710</v>
      </c>
      <c r="C2342" s="100" t="s">
        <v>5843</v>
      </c>
      <c r="D2342" s="21" t="s">
        <v>4555</v>
      </c>
      <c r="E2342" s="23" t="s">
        <v>1217</v>
      </c>
      <c r="F2342" s="27" t="str">
        <f>IF(E2342="","",INDEX(DM_HANG_HOA!B:B,MATCH(E2342,DM_HANG_HOA!A:A,0)))</f>
        <v>Nối ép đồng nhôm WR-379</v>
      </c>
      <c r="G2342" s="26" t="s">
        <v>5245</v>
      </c>
      <c r="H2342" s="27" t="str">
        <f>IF(G2342="","",INDEX(DM_DOI_TUONG!C:C,MATCH(G2342,DM_DOI_TUONG!B:B,0)))</f>
        <v>Công Ty TNHH Sản Xuất Thương Mại  Điện Sài Gòn TTL</v>
      </c>
      <c r="I2342" s="69" t="str">
        <f>IFERROR(INDEX(DM_NGHIEP_VU!D:D,MATCH(J2342&amp;K2342,DM_NGHIEP_VU!G:G,0)),"")</f>
        <v>Xuất kho - xuất bán ghi nhận doanh thu</v>
      </c>
      <c r="J2342" s="29" t="s">
        <v>4492</v>
      </c>
      <c r="K2342" s="29" t="s">
        <v>4977</v>
      </c>
      <c r="L2342" s="26">
        <v>17</v>
      </c>
      <c r="M2342" s="26" t="s">
        <v>4547</v>
      </c>
      <c r="N2342" s="26">
        <v>14400</v>
      </c>
      <c r="O2342" s="7">
        <f t="shared" si="111"/>
        <v>244800</v>
      </c>
      <c r="P2342" s="52">
        <v>0.1</v>
      </c>
      <c r="Q2342" s="7">
        <f t="shared" si="112"/>
        <v>24480</v>
      </c>
      <c r="R2342" s="7">
        <f t="shared" si="113"/>
        <v>269280</v>
      </c>
      <c r="S2342" s="23" t="s">
        <v>5992</v>
      </c>
      <c r="T2342" s="23"/>
      <c r="U2342" s="23"/>
      <c r="V2342" s="23"/>
      <c r="W2342" s="74"/>
    </row>
    <row r="2343" spans="1:23" x14ac:dyDescent="0.25">
      <c r="A2343" s="81">
        <v>45367</v>
      </c>
      <c r="B2343" s="6" t="s">
        <v>2710</v>
      </c>
      <c r="C2343" s="100" t="s">
        <v>5843</v>
      </c>
      <c r="D2343" s="21" t="s">
        <v>4555</v>
      </c>
      <c r="E2343" s="23" t="s">
        <v>1444</v>
      </c>
      <c r="F2343" s="27" t="str">
        <f>IF(E2343="","",INDEX(DM_HANG_HOA!B:B,MATCH(E2343,DM_HANG_HOA!A:A,0)))</f>
        <v>Cosse ép Cu 185mm2-2N dài 151mm chiều dài ép dây 52mm</v>
      </c>
      <c r="G2343" s="26" t="s">
        <v>5245</v>
      </c>
      <c r="H2343" s="27" t="str">
        <f>IF(G2343="","",INDEX(DM_DOI_TUONG!C:C,MATCH(G2343,DM_DOI_TUONG!B:B,0)))</f>
        <v>Công Ty TNHH Sản Xuất Thương Mại  Điện Sài Gòn TTL</v>
      </c>
      <c r="I2343" s="69" t="str">
        <f>IFERROR(INDEX(DM_NGHIEP_VU!D:D,MATCH(J2343&amp;K2343,DM_NGHIEP_VU!G:G,0)),"")</f>
        <v>Xuất kho - xuất bán ghi nhận doanh thu</v>
      </c>
      <c r="J2343" s="29" t="s">
        <v>4492</v>
      </c>
      <c r="K2343" s="29" t="s">
        <v>4977</v>
      </c>
      <c r="L2343" s="26">
        <v>15</v>
      </c>
      <c r="M2343" s="26" t="s">
        <v>4547</v>
      </c>
      <c r="N2343" s="26">
        <v>157000</v>
      </c>
      <c r="O2343" s="7">
        <f t="shared" si="111"/>
        <v>2355000</v>
      </c>
      <c r="P2343" s="52">
        <v>0.1</v>
      </c>
      <c r="Q2343" s="7">
        <f t="shared" si="112"/>
        <v>235500</v>
      </c>
      <c r="R2343" s="7">
        <f t="shared" si="113"/>
        <v>2590500</v>
      </c>
      <c r="S2343" s="23" t="s">
        <v>5992</v>
      </c>
      <c r="T2343" s="23"/>
      <c r="U2343" s="23"/>
      <c r="V2343" s="23"/>
      <c r="W2343" s="74"/>
    </row>
    <row r="2344" spans="1:23" x14ac:dyDescent="0.25">
      <c r="A2344" s="81">
        <v>45367</v>
      </c>
      <c r="B2344" s="6" t="s">
        <v>2710</v>
      </c>
      <c r="C2344" s="100" t="s">
        <v>5843</v>
      </c>
      <c r="D2344" s="21" t="s">
        <v>4555</v>
      </c>
      <c r="E2344" s="23" t="s">
        <v>526</v>
      </c>
      <c r="F2344" s="27" t="str">
        <f>IF(E2344="","",INDEX(DM_HANG_HOA!B:B,MATCH(E2344,DM_HANG_HOA!A:A,0)))</f>
        <v>Móc treo cáp ABC 4 X 150mm2</v>
      </c>
      <c r="G2344" s="26" t="s">
        <v>5245</v>
      </c>
      <c r="H2344" s="27" t="str">
        <f>IF(G2344="","",INDEX(DM_DOI_TUONG!C:C,MATCH(G2344,DM_DOI_TUONG!B:B,0)))</f>
        <v>Công Ty TNHH Sản Xuất Thương Mại  Điện Sài Gòn TTL</v>
      </c>
      <c r="I2344" s="69" t="str">
        <f>IFERROR(INDEX(DM_NGHIEP_VU!D:D,MATCH(J2344&amp;K2344,DM_NGHIEP_VU!G:G,0)),"")</f>
        <v>Xuất kho - xuất bán ghi nhận doanh thu</v>
      </c>
      <c r="J2344" s="29" t="s">
        <v>4492</v>
      </c>
      <c r="K2344" s="29" t="s">
        <v>4977</v>
      </c>
      <c r="L2344" s="26">
        <v>30</v>
      </c>
      <c r="M2344" s="26" t="s">
        <v>4547</v>
      </c>
      <c r="N2344" s="26">
        <v>25000</v>
      </c>
      <c r="O2344" s="7">
        <f t="shared" si="111"/>
        <v>750000</v>
      </c>
      <c r="P2344" s="52">
        <v>0.1</v>
      </c>
      <c r="Q2344" s="7">
        <f t="shared" si="112"/>
        <v>75000</v>
      </c>
      <c r="R2344" s="7">
        <f t="shared" si="113"/>
        <v>825000</v>
      </c>
      <c r="S2344" s="23" t="s">
        <v>5992</v>
      </c>
      <c r="T2344" s="23"/>
      <c r="U2344" s="23"/>
      <c r="V2344" s="23"/>
      <c r="W2344" s="74"/>
    </row>
    <row r="2345" spans="1:23" x14ac:dyDescent="0.25">
      <c r="A2345" s="81">
        <v>45367</v>
      </c>
      <c r="B2345" s="6" t="s">
        <v>2710</v>
      </c>
      <c r="C2345" s="100" t="s">
        <v>5843</v>
      </c>
      <c r="D2345" s="21" t="s">
        <v>4555</v>
      </c>
      <c r="E2345" s="23" t="s">
        <v>539</v>
      </c>
      <c r="F2345" s="27" t="str">
        <f>IF(E2345="","",INDEX(DM_HANG_HOA!B:B,MATCH(E2345,DM_HANG_HOA!A:A,0)))</f>
        <v>Kẹp ngừng ABC 4 x (50-150)mm2</v>
      </c>
      <c r="G2345" s="26" t="s">
        <v>5245</v>
      </c>
      <c r="H2345" s="27" t="str">
        <f>IF(G2345="","",INDEX(DM_DOI_TUONG!C:C,MATCH(G2345,DM_DOI_TUONG!B:B,0)))</f>
        <v>Công Ty TNHH Sản Xuất Thương Mại  Điện Sài Gòn TTL</v>
      </c>
      <c r="I2345" s="69" t="str">
        <f>IFERROR(INDEX(DM_NGHIEP_VU!D:D,MATCH(J2345&amp;K2345,DM_NGHIEP_VU!G:G,0)),"")</f>
        <v>Xuất kho - xuất bán ghi nhận doanh thu</v>
      </c>
      <c r="J2345" s="29" t="s">
        <v>4492</v>
      </c>
      <c r="K2345" s="29" t="s">
        <v>4977</v>
      </c>
      <c r="L2345" s="26">
        <v>5</v>
      </c>
      <c r="M2345" s="26" t="s">
        <v>4547</v>
      </c>
      <c r="N2345" s="26">
        <v>69000</v>
      </c>
      <c r="O2345" s="7">
        <f t="shared" si="111"/>
        <v>345000</v>
      </c>
      <c r="P2345" s="52">
        <v>0.1</v>
      </c>
      <c r="Q2345" s="7">
        <f t="shared" si="112"/>
        <v>34500</v>
      </c>
      <c r="R2345" s="7">
        <f t="shared" si="113"/>
        <v>379500</v>
      </c>
      <c r="S2345" s="23" t="s">
        <v>5992</v>
      </c>
      <c r="T2345" s="23"/>
      <c r="U2345" s="23"/>
      <c r="V2345" s="23"/>
      <c r="W2345" s="74"/>
    </row>
    <row r="2346" spans="1:23" x14ac:dyDescent="0.25">
      <c r="A2346" s="81">
        <v>45367</v>
      </c>
      <c r="B2346" s="6" t="s">
        <v>2710</v>
      </c>
      <c r="C2346" s="100" t="s">
        <v>5844</v>
      </c>
      <c r="D2346" s="21" t="s">
        <v>4555</v>
      </c>
      <c r="E2346" s="23" t="s">
        <v>666</v>
      </c>
      <c r="F2346" s="27" t="str">
        <f>IF(E2346="","",INDEX(DM_HANG_HOA!B:B,MATCH(E2346,DM_HANG_HOA!A:A,0)))</f>
        <v>Ống nối MJPT 70 - 70</v>
      </c>
      <c r="G2346" s="26" t="s">
        <v>5245</v>
      </c>
      <c r="H2346" s="27" t="str">
        <f>IF(G2346="","",INDEX(DM_DOI_TUONG!C:C,MATCH(G2346,DM_DOI_TUONG!B:B,0)))</f>
        <v>Công Ty TNHH Sản Xuất Thương Mại  Điện Sài Gòn TTL</v>
      </c>
      <c r="I2346" s="69" t="str">
        <f>IFERROR(INDEX(DM_NGHIEP_VU!D:D,MATCH(J2346&amp;K2346,DM_NGHIEP_VU!G:G,0)),"")</f>
        <v>Xuất kho - xuất bán ghi nhận doanh thu</v>
      </c>
      <c r="J2346" s="29" t="s">
        <v>4492</v>
      </c>
      <c r="K2346" s="29" t="s">
        <v>4977</v>
      </c>
      <c r="L2346" s="26">
        <v>5</v>
      </c>
      <c r="M2346" s="26" t="s">
        <v>4547</v>
      </c>
      <c r="N2346" s="26">
        <v>20100</v>
      </c>
      <c r="O2346" s="7">
        <f t="shared" si="111"/>
        <v>100500</v>
      </c>
      <c r="P2346" s="52">
        <v>0.08</v>
      </c>
      <c r="Q2346" s="7">
        <f t="shared" si="112"/>
        <v>8040</v>
      </c>
      <c r="R2346" s="7">
        <f t="shared" si="113"/>
        <v>108540</v>
      </c>
      <c r="S2346" s="23" t="s">
        <v>5993</v>
      </c>
      <c r="T2346" s="23"/>
      <c r="U2346" s="23"/>
      <c r="V2346" s="23"/>
      <c r="W2346" s="74"/>
    </row>
    <row r="2347" spans="1:23" x14ac:dyDescent="0.25">
      <c r="A2347" s="81">
        <v>45367</v>
      </c>
      <c r="B2347" s="6" t="s">
        <v>2710</v>
      </c>
      <c r="C2347" s="100" t="s">
        <v>5844</v>
      </c>
      <c r="D2347" s="21" t="s">
        <v>4555</v>
      </c>
      <c r="E2347" s="23" t="s">
        <v>552</v>
      </c>
      <c r="F2347" s="27" t="str">
        <f>IF(E2347="","",INDEX(DM_HANG_HOA!B:B,MATCH(E2347,DM_HANG_HOA!A:A,0)))</f>
        <v>Nối bọc  IPC 35-95, Vỏ cách điện dầy 1-3mm,  16 - 35 / 16 - 95, 1 boulon M8 nhựa</v>
      </c>
      <c r="G2347" s="26" t="s">
        <v>5245</v>
      </c>
      <c r="H2347" s="27" t="str">
        <f>IF(G2347="","",INDEX(DM_DOI_TUONG!C:C,MATCH(G2347,DM_DOI_TUONG!B:B,0)))</f>
        <v>Công Ty TNHH Sản Xuất Thương Mại  Điện Sài Gòn TTL</v>
      </c>
      <c r="I2347" s="69" t="str">
        <f>IFERROR(INDEX(DM_NGHIEP_VU!D:D,MATCH(J2347&amp;K2347,DM_NGHIEP_VU!G:G,0)),"")</f>
        <v>Xuất kho - xuất bán ghi nhận doanh thu</v>
      </c>
      <c r="J2347" s="29" t="s">
        <v>4492</v>
      </c>
      <c r="K2347" s="29" t="s">
        <v>4977</v>
      </c>
      <c r="L2347" s="26">
        <v>400</v>
      </c>
      <c r="M2347" s="26" t="s">
        <v>4547</v>
      </c>
      <c r="N2347" s="26">
        <v>32600</v>
      </c>
      <c r="O2347" s="7">
        <f t="shared" si="111"/>
        <v>13040000</v>
      </c>
      <c r="P2347" s="52">
        <v>0.08</v>
      </c>
      <c r="Q2347" s="7">
        <f t="shared" si="112"/>
        <v>1043200</v>
      </c>
      <c r="R2347" s="7">
        <f t="shared" si="113"/>
        <v>14083200</v>
      </c>
      <c r="S2347" s="23" t="s">
        <v>5993</v>
      </c>
      <c r="T2347" s="23"/>
      <c r="U2347" s="23"/>
      <c r="V2347" s="23"/>
      <c r="W2347" s="74"/>
    </row>
    <row r="2348" spans="1:23" x14ac:dyDescent="0.25">
      <c r="A2348" s="81">
        <v>45367</v>
      </c>
      <c r="B2348" s="6" t="s">
        <v>2710</v>
      </c>
      <c r="C2348" s="100" t="s">
        <v>5844</v>
      </c>
      <c r="D2348" s="21" t="s">
        <v>4555</v>
      </c>
      <c r="E2348" s="23" t="s">
        <v>14</v>
      </c>
      <c r="F2348" s="27" t="str">
        <f>IF(E2348="","",INDEX(DM_HANG_HOA!B:B,MATCH(E2348,DM_HANG_HOA!A:A,0)))</f>
        <v>Fuselink 40K - Tuấn Ân</v>
      </c>
      <c r="G2348" s="26" t="s">
        <v>5245</v>
      </c>
      <c r="H2348" s="27" t="str">
        <f>IF(G2348="","",INDEX(DM_DOI_TUONG!C:C,MATCH(G2348,DM_DOI_TUONG!B:B,0)))</f>
        <v>Công Ty TNHH Sản Xuất Thương Mại  Điện Sài Gòn TTL</v>
      </c>
      <c r="I2348" s="69" t="str">
        <f>IFERROR(INDEX(DM_NGHIEP_VU!D:D,MATCH(J2348&amp;K2348,DM_NGHIEP_VU!G:G,0)),"")</f>
        <v>Xuất kho - xuất bán ghi nhận doanh thu</v>
      </c>
      <c r="J2348" s="29" t="s">
        <v>4492</v>
      </c>
      <c r="K2348" s="29" t="s">
        <v>4977</v>
      </c>
      <c r="L2348" s="26">
        <v>3</v>
      </c>
      <c r="M2348" s="26" t="s">
        <v>4547</v>
      </c>
      <c r="N2348" s="26">
        <v>50500</v>
      </c>
      <c r="O2348" s="7">
        <f t="shared" si="111"/>
        <v>151500</v>
      </c>
      <c r="P2348" s="52">
        <v>0.08</v>
      </c>
      <c r="Q2348" s="7">
        <f t="shared" si="112"/>
        <v>12120</v>
      </c>
      <c r="R2348" s="7">
        <f t="shared" si="113"/>
        <v>163620</v>
      </c>
      <c r="S2348" s="23" t="s">
        <v>5993</v>
      </c>
      <c r="T2348" s="23"/>
      <c r="U2348" s="23"/>
      <c r="V2348" s="23"/>
      <c r="W2348" s="74"/>
    </row>
    <row r="2349" spans="1:23" x14ac:dyDescent="0.25">
      <c r="A2349" s="81">
        <v>45367</v>
      </c>
      <c r="B2349" s="6" t="s">
        <v>2710</v>
      </c>
      <c r="C2349" s="100" t="s">
        <v>5845</v>
      </c>
      <c r="D2349" s="21" t="s">
        <v>4555</v>
      </c>
      <c r="E2349" s="23" t="s">
        <v>551</v>
      </c>
      <c r="F2349" s="27" t="str">
        <f>IF(E2349="","",INDEX(DM_HANG_HOA!B:B,MATCH(E2349,DM_HANG_HOA!A:A,0)))</f>
        <v>Nối bọc  IPC 16-95, Vỏ cách điện dầy 1-3mm,  4 - 16 / 16 - 95, 1 boulon M8 nhựa</v>
      </c>
      <c r="G2349" s="26" t="s">
        <v>5256</v>
      </c>
      <c r="H2349" s="27" t="str">
        <f>IF(G2349="","",INDEX(DM_DOI_TUONG!C:C,MATCH(G2349,DM_DOI_TUONG!B:B,0)))</f>
        <v>Cửa Hàng Trường Giang</v>
      </c>
      <c r="I2349" s="69" t="str">
        <f>IFERROR(INDEX(DM_NGHIEP_VU!D:D,MATCH(J2349&amp;K2349,DM_NGHIEP_VU!G:G,0)),"")</f>
        <v>Xuất kho - xuất bán ghi nhận doanh thu</v>
      </c>
      <c r="J2349" s="29" t="s">
        <v>4492</v>
      </c>
      <c r="K2349" s="29" t="s">
        <v>4977</v>
      </c>
      <c r="L2349" s="26">
        <v>500</v>
      </c>
      <c r="M2349" s="26" t="s">
        <v>4547</v>
      </c>
      <c r="N2349" s="26">
        <v>28866</v>
      </c>
      <c r="O2349" s="7">
        <f t="shared" si="111"/>
        <v>14433000</v>
      </c>
      <c r="P2349" s="52">
        <v>0.08</v>
      </c>
      <c r="Q2349" s="7">
        <f t="shared" si="112"/>
        <v>1154640</v>
      </c>
      <c r="R2349" s="7">
        <f t="shared" si="113"/>
        <v>15587640</v>
      </c>
      <c r="S2349" s="23" t="s">
        <v>5994</v>
      </c>
      <c r="T2349" s="23"/>
      <c r="U2349" s="23"/>
      <c r="V2349" s="23"/>
      <c r="W2349" s="74"/>
    </row>
    <row r="2350" spans="1:23" x14ac:dyDescent="0.25">
      <c r="A2350" s="81">
        <v>45367</v>
      </c>
      <c r="B2350" s="6" t="s">
        <v>2710</v>
      </c>
      <c r="C2350" s="100" t="s">
        <v>5845</v>
      </c>
      <c r="D2350" s="21" t="s">
        <v>4555</v>
      </c>
      <c r="E2350" s="23" t="s">
        <v>553</v>
      </c>
      <c r="F2350" s="27" t="str">
        <f>IF(E2350="","",INDEX(DM_HANG_HOA!B:B,MATCH(E2350,DM_HANG_HOA!A:A,0)))</f>
        <v>Nối bọc  IPC 70-95, Vỏ cách điện dầy 1-3mm,  16 - 70 / 35 - 95, 1 boulon M10 nhựa</v>
      </c>
      <c r="G2350" s="26" t="s">
        <v>5256</v>
      </c>
      <c r="H2350" s="27" t="str">
        <f>IF(G2350="","",INDEX(DM_DOI_TUONG!C:C,MATCH(G2350,DM_DOI_TUONG!B:B,0)))</f>
        <v>Cửa Hàng Trường Giang</v>
      </c>
      <c r="I2350" s="69" t="str">
        <f>IFERROR(INDEX(DM_NGHIEP_VU!D:D,MATCH(J2350&amp;K2350,DM_NGHIEP_VU!G:G,0)),"")</f>
        <v>Xuất kho - xuất bán ghi nhận doanh thu</v>
      </c>
      <c r="J2350" s="29" t="s">
        <v>4492</v>
      </c>
      <c r="K2350" s="29" t="s">
        <v>4977</v>
      </c>
      <c r="L2350" s="26">
        <v>500</v>
      </c>
      <c r="M2350" s="26" t="s">
        <v>4547</v>
      </c>
      <c r="N2350" s="26">
        <v>40353</v>
      </c>
      <c r="O2350" s="7">
        <f t="shared" si="111"/>
        <v>20176500</v>
      </c>
      <c r="P2350" s="52">
        <v>0.08</v>
      </c>
      <c r="Q2350" s="7">
        <f t="shared" si="112"/>
        <v>1614120</v>
      </c>
      <c r="R2350" s="7">
        <f t="shared" si="113"/>
        <v>21790620</v>
      </c>
      <c r="S2350" s="23" t="s">
        <v>5994</v>
      </c>
      <c r="T2350" s="23"/>
      <c r="U2350" s="23"/>
      <c r="V2350" s="23"/>
      <c r="W2350" s="74"/>
    </row>
    <row r="2351" spans="1:23" x14ac:dyDescent="0.25">
      <c r="A2351" s="81">
        <v>45367</v>
      </c>
      <c r="B2351" s="6" t="s">
        <v>2710</v>
      </c>
      <c r="C2351" s="100" t="s">
        <v>5845</v>
      </c>
      <c r="D2351" s="21" t="s">
        <v>4555</v>
      </c>
      <c r="E2351" s="23" t="s">
        <v>555</v>
      </c>
      <c r="F2351" s="27" t="str">
        <f>IF(E2351="","",INDEX(DM_HANG_HOA!B:B,MATCH(E2351,DM_HANG_HOA!A:A,0)))</f>
        <v xml:space="preserve">Nối bọc  IPC 120-120, Vỏ cách điện dầy 1-3mm,  70 - 120 /70 - 120, 2 boulon M8 nhựa </v>
      </c>
      <c r="G2351" s="26" t="s">
        <v>5256</v>
      </c>
      <c r="H2351" s="27" t="str">
        <f>IF(G2351="","",INDEX(DM_DOI_TUONG!C:C,MATCH(G2351,DM_DOI_TUONG!B:B,0)))</f>
        <v>Cửa Hàng Trường Giang</v>
      </c>
      <c r="I2351" s="69" t="str">
        <f>IFERROR(INDEX(DM_NGHIEP_VU!D:D,MATCH(J2351&amp;K2351,DM_NGHIEP_VU!G:G,0)),"")</f>
        <v>Xuất kho - xuất bán ghi nhận doanh thu</v>
      </c>
      <c r="J2351" s="29" t="s">
        <v>4492</v>
      </c>
      <c r="K2351" s="29" t="s">
        <v>4977</v>
      </c>
      <c r="L2351" s="26">
        <v>40</v>
      </c>
      <c r="M2351" s="26" t="s">
        <v>4547</v>
      </c>
      <c r="N2351" s="26">
        <v>63999.999999999993</v>
      </c>
      <c r="O2351" s="7">
        <f t="shared" si="111"/>
        <v>2559999.9999999995</v>
      </c>
      <c r="P2351" s="52">
        <v>0.08</v>
      </c>
      <c r="Q2351" s="7">
        <f t="shared" si="112"/>
        <v>204799.99999999997</v>
      </c>
      <c r="R2351" s="7">
        <f t="shared" si="113"/>
        <v>2764799.9999999995</v>
      </c>
      <c r="S2351" s="23" t="s">
        <v>5994</v>
      </c>
      <c r="T2351" s="23"/>
      <c r="U2351" s="23"/>
      <c r="V2351" s="23"/>
      <c r="W2351" s="74"/>
    </row>
    <row r="2352" spans="1:23" x14ac:dyDescent="0.25">
      <c r="A2352" s="81">
        <v>45369</v>
      </c>
      <c r="B2352" s="6" t="s">
        <v>2710</v>
      </c>
      <c r="C2352" s="100" t="s">
        <v>5846</v>
      </c>
      <c r="D2352" s="21" t="s">
        <v>4555</v>
      </c>
      <c r="E2352" s="23" t="s">
        <v>110</v>
      </c>
      <c r="F2352" s="27" t="str">
        <f>IF(E2352="","",INDEX(DM_HANG_HOA!B:B,MATCH(E2352,DM_HANG_HOA!A:A,0)))</f>
        <v>DS 1 pha 630A - 24Kv-150 KV BIL, OD, polymer</v>
      </c>
      <c r="G2352" s="26" t="s">
        <v>5898</v>
      </c>
      <c r="H2352" s="27" t="str">
        <f>IF(G2352="","",INDEX(DM_DOI_TUONG!C:C,MATCH(G2352,DM_DOI_TUONG!B:B,0)))</f>
        <v>Công Ty TNHH TM Kỹ Thuật Sản Xuất Tân Thành An</v>
      </c>
      <c r="I2352" s="69" t="str">
        <f>IFERROR(INDEX(DM_NGHIEP_VU!D:D,MATCH(J2352&amp;K2352,DM_NGHIEP_VU!G:G,0)),"")</f>
        <v>Xuất kho - xuất bán ghi nhận doanh thu</v>
      </c>
      <c r="J2352" s="29" t="s">
        <v>4492</v>
      </c>
      <c r="K2352" s="29" t="s">
        <v>4977</v>
      </c>
      <c r="L2352" s="26">
        <v>3</v>
      </c>
      <c r="M2352" s="26" t="s">
        <v>4547</v>
      </c>
      <c r="N2352" s="26">
        <v>2544600</v>
      </c>
      <c r="O2352" s="7">
        <f t="shared" si="111"/>
        <v>7633800</v>
      </c>
      <c r="P2352" s="52">
        <v>0.08</v>
      </c>
      <c r="Q2352" s="7">
        <f t="shared" si="112"/>
        <v>610704</v>
      </c>
      <c r="R2352" s="7">
        <f t="shared" si="113"/>
        <v>8244504</v>
      </c>
      <c r="S2352" s="23" t="s">
        <v>5995</v>
      </c>
      <c r="T2352" s="23"/>
      <c r="U2352" s="23"/>
      <c r="V2352" s="23"/>
      <c r="W2352" s="74"/>
    </row>
    <row r="2353" spans="1:23" x14ac:dyDescent="0.25">
      <c r="A2353" s="81">
        <v>45369</v>
      </c>
      <c r="B2353" s="6" t="s">
        <v>2710</v>
      </c>
      <c r="C2353" s="100" t="s">
        <v>5846</v>
      </c>
      <c r="D2353" s="21" t="s">
        <v>4555</v>
      </c>
      <c r="E2353" s="23" t="s">
        <v>117</v>
      </c>
      <c r="F2353" s="27" t="str">
        <f>IF(E2353="","",INDEX(DM_HANG_HOA!B:B,MATCH(E2353,DM_HANG_HOA!A:A,0)))</f>
        <v>Phụ kiện lắp DS 1 pha 24Kv</v>
      </c>
      <c r="G2353" s="26" t="s">
        <v>5898</v>
      </c>
      <c r="H2353" s="27" t="str">
        <f>IF(G2353="","",INDEX(DM_DOI_TUONG!C:C,MATCH(G2353,DM_DOI_TUONG!B:B,0)))</f>
        <v>Công Ty TNHH TM Kỹ Thuật Sản Xuất Tân Thành An</v>
      </c>
      <c r="I2353" s="69" t="str">
        <f>IFERROR(INDEX(DM_NGHIEP_VU!D:D,MATCH(J2353&amp;K2353,DM_NGHIEP_VU!G:G,0)),"")</f>
        <v>Xuất kho - xuất bán ghi nhận doanh thu</v>
      </c>
      <c r="J2353" s="29" t="s">
        <v>4492</v>
      </c>
      <c r="K2353" s="29" t="s">
        <v>4977</v>
      </c>
      <c r="L2353" s="26">
        <v>3</v>
      </c>
      <c r="M2353" s="26" t="s">
        <v>4547</v>
      </c>
      <c r="N2353" s="26">
        <v>119100</v>
      </c>
      <c r="O2353" s="7">
        <f t="shared" si="111"/>
        <v>357300</v>
      </c>
      <c r="P2353" s="52">
        <v>0.08</v>
      </c>
      <c r="Q2353" s="7">
        <f t="shared" si="112"/>
        <v>28584</v>
      </c>
      <c r="R2353" s="7">
        <f t="shared" si="113"/>
        <v>385884</v>
      </c>
      <c r="S2353" s="23" t="s">
        <v>5995</v>
      </c>
      <c r="T2353" s="23"/>
      <c r="U2353" s="23"/>
      <c r="V2353" s="23"/>
      <c r="W2353" s="74"/>
    </row>
    <row r="2354" spans="1:23" x14ac:dyDescent="0.25">
      <c r="A2354" s="81">
        <v>45369</v>
      </c>
      <c r="B2354" s="6" t="s">
        <v>2710</v>
      </c>
      <c r="C2354" s="100" t="s">
        <v>5847</v>
      </c>
      <c r="D2354" s="21" t="s">
        <v>4555</v>
      </c>
      <c r="E2354" s="23" t="s">
        <v>76</v>
      </c>
      <c r="F2354" s="27" t="str">
        <f>IF(E2354="","",INDEX(DM_HANG_HOA!B:B,MATCH(E2354,DM_HANG_HOA!A:A,0)))</f>
        <v>LBFCO 100A - 27KV-150KV BIL - Polymer (không bass)</v>
      </c>
      <c r="G2354" s="26" t="s">
        <v>5253</v>
      </c>
      <c r="H2354" s="27" t="str">
        <f>IF(G2354="","",INDEX(DM_DOI_TUONG!C:C,MATCH(G2354,DM_DOI_TUONG!B:B,0)))</f>
        <v>Công Ty TNHH Thương Mại Sản Xuất Thiết Bị Điện Á Thành</v>
      </c>
      <c r="I2354" s="69" t="str">
        <f>IFERROR(INDEX(DM_NGHIEP_VU!D:D,MATCH(J2354&amp;K2354,DM_NGHIEP_VU!G:G,0)),"")</f>
        <v>Xuất kho - xuất bán ghi nhận doanh thu</v>
      </c>
      <c r="J2354" s="29" t="s">
        <v>4492</v>
      </c>
      <c r="K2354" s="29" t="s">
        <v>4977</v>
      </c>
      <c r="L2354" s="26">
        <v>6</v>
      </c>
      <c r="M2354" s="26" t="s">
        <v>4547</v>
      </c>
      <c r="N2354" s="26">
        <v>1851900</v>
      </c>
      <c r="O2354" s="7">
        <f t="shared" si="111"/>
        <v>11111400</v>
      </c>
      <c r="P2354" s="52">
        <v>0.08</v>
      </c>
      <c r="Q2354" s="7">
        <f t="shared" si="112"/>
        <v>888912</v>
      </c>
      <c r="R2354" s="7">
        <f t="shared" si="113"/>
        <v>12000312</v>
      </c>
      <c r="S2354" s="23" t="s">
        <v>5996</v>
      </c>
      <c r="T2354" s="23"/>
      <c r="U2354" s="23"/>
      <c r="V2354" s="23"/>
      <c r="W2354" s="74"/>
    </row>
    <row r="2355" spans="1:23" x14ac:dyDescent="0.25">
      <c r="A2355" s="81">
        <v>45369</v>
      </c>
      <c r="B2355" s="6" t="s">
        <v>2710</v>
      </c>
      <c r="C2355" s="100" t="s">
        <v>5847</v>
      </c>
      <c r="D2355" s="21" t="s">
        <v>4555</v>
      </c>
      <c r="E2355" s="23" t="s">
        <v>78</v>
      </c>
      <c r="F2355" s="27" t="str">
        <f>IF(E2355="","",INDEX(DM_HANG_HOA!B:B,MATCH(E2355,DM_HANG_HOA!A:A,0)))</f>
        <v>Bass FCO</v>
      </c>
      <c r="G2355" s="26" t="s">
        <v>5253</v>
      </c>
      <c r="H2355" s="27" t="str">
        <f>IF(G2355="","",INDEX(DM_DOI_TUONG!C:C,MATCH(G2355,DM_DOI_TUONG!B:B,0)))</f>
        <v>Công Ty TNHH Thương Mại Sản Xuất Thiết Bị Điện Á Thành</v>
      </c>
      <c r="I2355" s="69" t="str">
        <f>IFERROR(INDEX(DM_NGHIEP_VU!D:D,MATCH(J2355&amp;K2355,DM_NGHIEP_VU!G:G,0)),"")</f>
        <v>Xuất kho - xuất bán ghi nhận doanh thu</v>
      </c>
      <c r="J2355" s="29" t="s">
        <v>4492</v>
      </c>
      <c r="K2355" s="29" t="s">
        <v>4977</v>
      </c>
      <c r="L2355" s="26">
        <v>6</v>
      </c>
      <c r="M2355" s="26" t="s">
        <v>4547</v>
      </c>
      <c r="N2355" s="26">
        <v>75100</v>
      </c>
      <c r="O2355" s="7">
        <f t="shared" si="111"/>
        <v>450600</v>
      </c>
      <c r="P2355" s="52">
        <v>0.08</v>
      </c>
      <c r="Q2355" s="7">
        <f t="shared" si="112"/>
        <v>36048</v>
      </c>
      <c r="R2355" s="7">
        <f t="shared" si="113"/>
        <v>486648</v>
      </c>
      <c r="S2355" s="23" t="s">
        <v>5996</v>
      </c>
      <c r="T2355" s="23"/>
      <c r="U2355" s="23"/>
      <c r="V2355" s="23"/>
      <c r="W2355" s="74"/>
    </row>
    <row r="2356" spans="1:23" x14ac:dyDescent="0.25">
      <c r="A2356" s="81">
        <v>45369</v>
      </c>
      <c r="B2356" s="6" t="s">
        <v>2710</v>
      </c>
      <c r="C2356" s="100" t="s">
        <v>5847</v>
      </c>
      <c r="D2356" s="21" t="s">
        <v>4555</v>
      </c>
      <c r="E2356" s="23" t="s">
        <v>72</v>
      </c>
      <c r="F2356" s="27" t="str">
        <f>IF(E2356="","",INDEX(DM_HANG_HOA!B:B,MATCH(E2356,DM_HANG_HOA!A:A,0)))</f>
        <v>FCO 100A - 27KV - 150KV BIL - Polymer (không bass)</v>
      </c>
      <c r="G2356" s="26" t="s">
        <v>5253</v>
      </c>
      <c r="H2356" s="27" t="str">
        <f>IF(G2356="","",INDEX(DM_DOI_TUONG!C:C,MATCH(G2356,DM_DOI_TUONG!B:B,0)))</f>
        <v>Công Ty TNHH Thương Mại Sản Xuất Thiết Bị Điện Á Thành</v>
      </c>
      <c r="I2356" s="69" t="str">
        <f>IFERROR(INDEX(DM_NGHIEP_VU!D:D,MATCH(J2356&amp;K2356,DM_NGHIEP_VU!G:G,0)),"")</f>
        <v>Xuất kho - xuất bán ghi nhận doanh thu</v>
      </c>
      <c r="J2356" s="29" t="s">
        <v>4492</v>
      </c>
      <c r="K2356" s="29" t="s">
        <v>4977</v>
      </c>
      <c r="L2356" s="26">
        <v>3</v>
      </c>
      <c r="M2356" s="26" t="s">
        <v>4547</v>
      </c>
      <c r="N2356" s="26">
        <v>1365600</v>
      </c>
      <c r="O2356" s="7">
        <f t="shared" si="111"/>
        <v>4096800</v>
      </c>
      <c r="P2356" s="52">
        <v>0.08</v>
      </c>
      <c r="Q2356" s="7">
        <f t="shared" si="112"/>
        <v>327744</v>
      </c>
      <c r="R2356" s="7">
        <f t="shared" si="113"/>
        <v>4424544</v>
      </c>
      <c r="S2356" s="23" t="s">
        <v>5996</v>
      </c>
      <c r="T2356" s="23"/>
      <c r="U2356" s="23"/>
      <c r="V2356" s="23"/>
      <c r="W2356" s="74"/>
    </row>
    <row r="2357" spans="1:23" x14ac:dyDescent="0.25">
      <c r="A2357" s="81">
        <v>45369</v>
      </c>
      <c r="B2357" s="6" t="s">
        <v>2710</v>
      </c>
      <c r="C2357" s="100" t="s">
        <v>5847</v>
      </c>
      <c r="D2357" s="21" t="s">
        <v>4555</v>
      </c>
      <c r="E2357" s="23" t="s">
        <v>78</v>
      </c>
      <c r="F2357" s="27" t="str">
        <f>IF(E2357="","",INDEX(DM_HANG_HOA!B:B,MATCH(E2357,DM_HANG_HOA!A:A,0)))</f>
        <v>Bass FCO</v>
      </c>
      <c r="G2357" s="26" t="s">
        <v>5253</v>
      </c>
      <c r="H2357" s="27" t="str">
        <f>IF(G2357="","",INDEX(DM_DOI_TUONG!C:C,MATCH(G2357,DM_DOI_TUONG!B:B,0)))</f>
        <v>Công Ty TNHH Thương Mại Sản Xuất Thiết Bị Điện Á Thành</v>
      </c>
      <c r="I2357" s="69" t="str">
        <f>IFERROR(INDEX(DM_NGHIEP_VU!D:D,MATCH(J2357&amp;K2357,DM_NGHIEP_VU!G:G,0)),"")</f>
        <v>Xuất kho - xuất bán ghi nhận doanh thu</v>
      </c>
      <c r="J2357" s="29" t="s">
        <v>4492</v>
      </c>
      <c r="K2357" s="29" t="s">
        <v>4977</v>
      </c>
      <c r="L2357" s="26">
        <v>3</v>
      </c>
      <c r="M2357" s="26" t="s">
        <v>4547</v>
      </c>
      <c r="N2357" s="26">
        <v>75100</v>
      </c>
      <c r="O2357" s="7">
        <f t="shared" si="111"/>
        <v>225300</v>
      </c>
      <c r="P2357" s="52">
        <v>0.08</v>
      </c>
      <c r="Q2357" s="7">
        <f t="shared" si="112"/>
        <v>18024</v>
      </c>
      <c r="R2357" s="7">
        <f t="shared" si="113"/>
        <v>243324</v>
      </c>
      <c r="S2357" s="23" t="s">
        <v>5996</v>
      </c>
      <c r="T2357" s="23"/>
      <c r="U2357" s="23"/>
      <c r="V2357" s="23"/>
      <c r="W2357" s="74"/>
    </row>
    <row r="2358" spans="1:23" x14ac:dyDescent="0.25">
      <c r="A2358" s="81">
        <v>45369</v>
      </c>
      <c r="B2358" s="6" t="s">
        <v>2710</v>
      </c>
      <c r="C2358" s="100" t="s">
        <v>5848</v>
      </c>
      <c r="D2358" s="21" t="s">
        <v>4555</v>
      </c>
      <c r="E2358" s="23" t="s">
        <v>75</v>
      </c>
      <c r="F2358" s="27" t="str">
        <f>IF(E2358="","",INDEX(DM_HANG_HOA!B:B,MATCH(E2358,DM_HANG_HOA!A:A,0)))</f>
        <v>FCO 100A - 35KV - 170KV BIL - Polymer (không bass)</v>
      </c>
      <c r="G2358" s="26" t="s">
        <v>5249</v>
      </c>
      <c r="H2358" s="27" t="str">
        <f>IF(G2358="","",INDEX(DM_DOI_TUONG!C:C,MATCH(G2358,DM_DOI_TUONG!B:B,0)))</f>
        <v>Công Ty CP Điện Và Chiếu Sáng Phước Mỹ</v>
      </c>
      <c r="I2358" s="69" t="str">
        <f>IFERROR(INDEX(DM_NGHIEP_VU!D:D,MATCH(J2358&amp;K2358,DM_NGHIEP_VU!G:G,0)),"")</f>
        <v>Xuất kho - xuất bán ghi nhận doanh thu</v>
      </c>
      <c r="J2358" s="29" t="s">
        <v>4492</v>
      </c>
      <c r="K2358" s="29" t="s">
        <v>4977</v>
      </c>
      <c r="L2358" s="26">
        <v>3</v>
      </c>
      <c r="M2358" s="26" t="s">
        <v>4547</v>
      </c>
      <c r="N2358" s="26">
        <v>1529700</v>
      </c>
      <c r="O2358" s="7">
        <f t="shared" si="111"/>
        <v>4589100</v>
      </c>
      <c r="P2358" s="52">
        <v>0.08</v>
      </c>
      <c r="Q2358" s="7">
        <f t="shared" si="112"/>
        <v>367128</v>
      </c>
      <c r="R2358" s="7">
        <f t="shared" si="113"/>
        <v>4956228</v>
      </c>
      <c r="S2358" s="23" t="s">
        <v>5997</v>
      </c>
      <c r="T2358" s="23"/>
      <c r="U2358" s="23"/>
      <c r="V2358" s="23"/>
      <c r="W2358" s="74"/>
    </row>
    <row r="2359" spans="1:23" x14ac:dyDescent="0.25">
      <c r="A2359" s="81">
        <v>45369</v>
      </c>
      <c r="B2359" s="6" t="s">
        <v>2710</v>
      </c>
      <c r="C2359" s="100" t="s">
        <v>5848</v>
      </c>
      <c r="D2359" s="21" t="s">
        <v>4555</v>
      </c>
      <c r="E2359" s="23" t="s">
        <v>78</v>
      </c>
      <c r="F2359" s="27" t="str">
        <f>IF(E2359="","",INDEX(DM_HANG_HOA!B:B,MATCH(E2359,DM_HANG_HOA!A:A,0)))</f>
        <v>Bass FCO</v>
      </c>
      <c r="G2359" s="26" t="s">
        <v>5249</v>
      </c>
      <c r="H2359" s="27" t="str">
        <f>IF(G2359="","",INDEX(DM_DOI_TUONG!C:C,MATCH(G2359,DM_DOI_TUONG!B:B,0)))</f>
        <v>Công Ty CP Điện Và Chiếu Sáng Phước Mỹ</v>
      </c>
      <c r="I2359" s="69" t="str">
        <f>IFERROR(INDEX(DM_NGHIEP_VU!D:D,MATCH(J2359&amp;K2359,DM_NGHIEP_VU!G:G,0)),"")</f>
        <v>Xuất kho - xuất bán ghi nhận doanh thu</v>
      </c>
      <c r="J2359" s="29" t="s">
        <v>4492</v>
      </c>
      <c r="K2359" s="29" t="s">
        <v>4977</v>
      </c>
      <c r="L2359" s="26">
        <v>3</v>
      </c>
      <c r="M2359" s="26" t="s">
        <v>4547</v>
      </c>
      <c r="N2359" s="26">
        <v>73500</v>
      </c>
      <c r="O2359" s="7">
        <f t="shared" si="111"/>
        <v>220500</v>
      </c>
      <c r="P2359" s="52">
        <v>0.08</v>
      </c>
      <c r="Q2359" s="7">
        <f t="shared" si="112"/>
        <v>17640</v>
      </c>
      <c r="R2359" s="7">
        <f t="shared" si="113"/>
        <v>238140</v>
      </c>
      <c r="S2359" s="23" t="s">
        <v>5997</v>
      </c>
      <c r="T2359" s="23"/>
      <c r="U2359" s="23"/>
      <c r="V2359" s="23"/>
      <c r="W2359" s="74"/>
    </row>
    <row r="2360" spans="1:23" x14ac:dyDescent="0.25">
      <c r="A2360" s="81">
        <v>45369</v>
      </c>
      <c r="B2360" s="6" t="s">
        <v>2710</v>
      </c>
      <c r="C2360" s="100" t="s">
        <v>5848</v>
      </c>
      <c r="D2360" s="21" t="s">
        <v>4555</v>
      </c>
      <c r="E2360" s="23" t="s">
        <v>456</v>
      </c>
      <c r="F2360" s="27" t="str">
        <f>IF(E2360="","",INDEX(DM_HANG_HOA!B:B,MATCH(E2360,DM_HANG_HOA!A:A,0)))</f>
        <v>MCB   1 pha 63A  - 6KA -TA</v>
      </c>
      <c r="G2360" s="26" t="s">
        <v>5249</v>
      </c>
      <c r="H2360" s="27" t="str">
        <f>IF(G2360="","",INDEX(DM_DOI_TUONG!C:C,MATCH(G2360,DM_DOI_TUONG!B:B,0)))</f>
        <v>Công Ty CP Điện Và Chiếu Sáng Phước Mỹ</v>
      </c>
      <c r="I2360" s="69" t="str">
        <f>IFERROR(INDEX(DM_NGHIEP_VU!D:D,MATCH(J2360&amp;K2360,DM_NGHIEP_VU!G:G,0)),"")</f>
        <v>Xuất kho - xuất bán ghi nhận doanh thu</v>
      </c>
      <c r="J2360" s="29" t="s">
        <v>4492</v>
      </c>
      <c r="K2360" s="29" t="s">
        <v>4977</v>
      </c>
      <c r="L2360" s="26">
        <v>30</v>
      </c>
      <c r="M2360" s="26" t="s">
        <v>4547</v>
      </c>
      <c r="N2360" s="26">
        <v>41700</v>
      </c>
      <c r="O2360" s="7">
        <f t="shared" si="111"/>
        <v>1251000</v>
      </c>
      <c r="P2360" s="52">
        <v>0.08</v>
      </c>
      <c r="Q2360" s="7">
        <f t="shared" si="112"/>
        <v>100080</v>
      </c>
      <c r="R2360" s="7">
        <f t="shared" si="113"/>
        <v>1351080</v>
      </c>
      <c r="S2360" s="23" t="s">
        <v>5997</v>
      </c>
      <c r="T2360" s="23"/>
      <c r="U2360" s="23"/>
      <c r="V2360" s="23"/>
      <c r="W2360" s="74"/>
    </row>
    <row r="2361" spans="1:23" x14ac:dyDescent="0.25">
      <c r="A2361" s="81">
        <v>45369</v>
      </c>
      <c r="B2361" s="6" t="s">
        <v>2710</v>
      </c>
      <c r="C2361" s="100" t="s">
        <v>5849</v>
      </c>
      <c r="D2361" s="21" t="s">
        <v>4555</v>
      </c>
      <c r="E2361" s="23" t="s">
        <v>76</v>
      </c>
      <c r="F2361" s="27" t="str">
        <f>IF(E2361="","",INDEX(DM_HANG_HOA!B:B,MATCH(E2361,DM_HANG_HOA!A:A,0)))</f>
        <v>LBFCO 100A - 27KV-150KV BIL - Polymer (không bass)</v>
      </c>
      <c r="G2361" s="26" t="s">
        <v>5286</v>
      </c>
      <c r="H2361" s="27" t="str">
        <f>IF(G2361="","",INDEX(DM_DOI_TUONG!C:C,MATCH(G2361,DM_DOI_TUONG!B:B,0)))</f>
        <v>Công Ty TNHH Sản Xuất Thiết Bị Sơn Hà</v>
      </c>
      <c r="I2361" s="69" t="str">
        <f>IFERROR(INDEX(DM_NGHIEP_VU!D:D,MATCH(J2361&amp;K2361,DM_NGHIEP_VU!G:G,0)),"")</f>
        <v>Xuất kho - xuất bán ghi nhận doanh thu</v>
      </c>
      <c r="J2361" s="29" t="s">
        <v>4492</v>
      </c>
      <c r="K2361" s="29" t="s">
        <v>4977</v>
      </c>
      <c r="L2361" s="26">
        <v>6</v>
      </c>
      <c r="M2361" s="26" t="s">
        <v>4547</v>
      </c>
      <c r="N2361" s="26">
        <v>1909200</v>
      </c>
      <c r="O2361" s="7">
        <f t="shared" si="111"/>
        <v>11455200</v>
      </c>
      <c r="P2361" s="52">
        <v>0.08</v>
      </c>
      <c r="Q2361" s="7">
        <f t="shared" si="112"/>
        <v>916416</v>
      </c>
      <c r="R2361" s="7">
        <f t="shared" si="113"/>
        <v>12371616</v>
      </c>
      <c r="S2361" s="23" t="s">
        <v>5998</v>
      </c>
      <c r="T2361" s="23"/>
      <c r="U2361" s="23"/>
      <c r="V2361" s="23"/>
      <c r="W2361" s="74"/>
    </row>
    <row r="2362" spans="1:23" x14ac:dyDescent="0.25">
      <c r="A2362" s="81">
        <v>45369</v>
      </c>
      <c r="B2362" s="6" t="s">
        <v>2710</v>
      </c>
      <c r="C2362" s="100" t="s">
        <v>5849</v>
      </c>
      <c r="D2362" s="21" t="s">
        <v>4555</v>
      </c>
      <c r="E2362" s="23" t="s">
        <v>78</v>
      </c>
      <c r="F2362" s="27" t="str">
        <f>IF(E2362="","",INDEX(DM_HANG_HOA!B:B,MATCH(E2362,DM_HANG_HOA!A:A,0)))</f>
        <v>Bass FCO</v>
      </c>
      <c r="G2362" s="26" t="s">
        <v>5286</v>
      </c>
      <c r="H2362" s="27" t="str">
        <f>IF(G2362="","",INDEX(DM_DOI_TUONG!C:C,MATCH(G2362,DM_DOI_TUONG!B:B,0)))</f>
        <v>Công Ty TNHH Sản Xuất Thiết Bị Sơn Hà</v>
      </c>
      <c r="I2362" s="69" t="str">
        <f>IFERROR(INDEX(DM_NGHIEP_VU!D:D,MATCH(J2362&amp;K2362,DM_NGHIEP_VU!G:G,0)),"")</f>
        <v>Xuất kho - xuất bán ghi nhận doanh thu</v>
      </c>
      <c r="J2362" s="29" t="s">
        <v>4492</v>
      </c>
      <c r="K2362" s="29" t="s">
        <v>4977</v>
      </c>
      <c r="L2362" s="26">
        <v>6</v>
      </c>
      <c r="M2362" s="26" t="s">
        <v>4547</v>
      </c>
      <c r="N2362" s="26">
        <v>77400</v>
      </c>
      <c r="O2362" s="7">
        <f t="shared" si="111"/>
        <v>464400</v>
      </c>
      <c r="P2362" s="52">
        <v>0.08</v>
      </c>
      <c r="Q2362" s="7">
        <f t="shared" si="112"/>
        <v>37152</v>
      </c>
      <c r="R2362" s="7">
        <f t="shared" si="113"/>
        <v>501552</v>
      </c>
      <c r="S2362" s="23" t="s">
        <v>5998</v>
      </c>
      <c r="T2362" s="23"/>
      <c r="U2362" s="23"/>
      <c r="V2362" s="23"/>
      <c r="W2362" s="74"/>
    </row>
    <row r="2363" spans="1:23" x14ac:dyDescent="0.25">
      <c r="A2363" s="81">
        <v>45369</v>
      </c>
      <c r="B2363" s="6" t="s">
        <v>2710</v>
      </c>
      <c r="C2363" s="100" t="s">
        <v>5850</v>
      </c>
      <c r="D2363" s="21" t="s">
        <v>4555</v>
      </c>
      <c r="E2363" s="23" t="s">
        <v>3312</v>
      </c>
      <c r="F2363" s="27" t="str">
        <f>IF(E2363="","",INDEX(DM_HANG_HOA!B:B,MATCH(E2363,DM_HANG_HOA!A:A,0)))</f>
        <v>Giáp níu dây bọc ACD3485-TP, dài 1390mm, 33,8 ÷ 37,5mm (240mm2)</v>
      </c>
      <c r="G2363" s="26" t="s">
        <v>5245</v>
      </c>
      <c r="H2363" s="27" t="str">
        <f>IF(G2363="","",INDEX(DM_DOI_TUONG!C:C,MATCH(G2363,DM_DOI_TUONG!B:B,0)))</f>
        <v>Công Ty TNHH Sản Xuất Thương Mại  Điện Sài Gòn TTL</v>
      </c>
      <c r="I2363" s="69" t="str">
        <f>IFERROR(INDEX(DM_NGHIEP_VU!D:D,MATCH(J2363&amp;K2363,DM_NGHIEP_VU!G:G,0)),"")</f>
        <v>Xuất kho - xuất bán ghi nhận doanh thu</v>
      </c>
      <c r="J2363" s="29" t="s">
        <v>4492</v>
      </c>
      <c r="K2363" s="29" t="s">
        <v>4977</v>
      </c>
      <c r="L2363" s="26">
        <v>200</v>
      </c>
      <c r="M2363" s="26" t="s">
        <v>4547</v>
      </c>
      <c r="N2363" s="26">
        <v>350000</v>
      </c>
      <c r="O2363" s="7">
        <f t="shared" si="111"/>
        <v>70000000</v>
      </c>
      <c r="P2363" s="52">
        <v>0.1</v>
      </c>
      <c r="Q2363" s="7">
        <f t="shared" si="112"/>
        <v>7000000</v>
      </c>
      <c r="R2363" s="7">
        <f t="shared" si="113"/>
        <v>77000000</v>
      </c>
      <c r="S2363" s="23" t="s">
        <v>5999</v>
      </c>
      <c r="T2363" s="23"/>
      <c r="U2363" s="23"/>
      <c r="V2363" s="23"/>
      <c r="W2363" s="74"/>
    </row>
    <row r="2364" spans="1:23" x14ac:dyDescent="0.25">
      <c r="A2364" s="81">
        <v>45369</v>
      </c>
      <c r="B2364" s="6" t="s">
        <v>2710</v>
      </c>
      <c r="C2364" s="100" t="s">
        <v>5850</v>
      </c>
      <c r="D2364" s="21" t="s">
        <v>4555</v>
      </c>
      <c r="E2364" s="23" t="s">
        <v>524</v>
      </c>
      <c r="F2364" s="27" t="str">
        <f>IF(E2364="","",INDEX(DM_HANG_HOA!B:B,MATCH(E2364,DM_HANG_HOA!A:A,0)))</f>
        <v>Móc treo cáp ABC 4 X 95mm2</v>
      </c>
      <c r="G2364" s="26" t="s">
        <v>5245</v>
      </c>
      <c r="H2364" s="27" t="str">
        <f>IF(G2364="","",INDEX(DM_DOI_TUONG!C:C,MATCH(G2364,DM_DOI_TUONG!B:B,0)))</f>
        <v>Công Ty TNHH Sản Xuất Thương Mại  Điện Sài Gòn TTL</v>
      </c>
      <c r="I2364" s="69" t="str">
        <f>IFERROR(INDEX(DM_NGHIEP_VU!D:D,MATCH(J2364&amp;K2364,DM_NGHIEP_VU!G:G,0)),"")</f>
        <v>Xuất kho - xuất bán ghi nhận doanh thu</v>
      </c>
      <c r="J2364" s="29" t="s">
        <v>4492</v>
      </c>
      <c r="K2364" s="29" t="s">
        <v>4977</v>
      </c>
      <c r="L2364" s="26">
        <v>320</v>
      </c>
      <c r="M2364" s="26" t="s">
        <v>4547</v>
      </c>
      <c r="N2364" s="26">
        <v>16000</v>
      </c>
      <c r="O2364" s="7">
        <f t="shared" si="111"/>
        <v>5120000</v>
      </c>
      <c r="P2364" s="52">
        <v>0.1</v>
      </c>
      <c r="Q2364" s="7">
        <f t="shared" si="112"/>
        <v>512000</v>
      </c>
      <c r="R2364" s="7">
        <f t="shared" si="113"/>
        <v>5632000</v>
      </c>
      <c r="S2364" s="23" t="s">
        <v>5999</v>
      </c>
      <c r="T2364" s="23"/>
      <c r="U2364" s="23"/>
      <c r="V2364" s="23"/>
      <c r="W2364" s="74"/>
    </row>
    <row r="2365" spans="1:23" x14ac:dyDescent="0.25">
      <c r="A2365" s="81">
        <v>45369</v>
      </c>
      <c r="B2365" s="6" t="s">
        <v>2710</v>
      </c>
      <c r="C2365" s="100" t="s">
        <v>5850</v>
      </c>
      <c r="D2365" s="21" t="s">
        <v>4555</v>
      </c>
      <c r="E2365" s="23" t="s">
        <v>535</v>
      </c>
      <c r="F2365" s="27" t="str">
        <f>IF(E2365="","",INDEX(DM_HANG_HOA!B:B,MATCH(E2365,DM_HANG_HOA!A:A,0)))</f>
        <v>Kẹp ngừng ABC 4 x (50-95)mm2</v>
      </c>
      <c r="G2365" s="26" t="s">
        <v>5245</v>
      </c>
      <c r="H2365" s="27" t="str">
        <f>IF(G2365="","",INDEX(DM_DOI_TUONG!C:C,MATCH(G2365,DM_DOI_TUONG!B:B,0)))</f>
        <v>Công Ty TNHH Sản Xuất Thương Mại  Điện Sài Gòn TTL</v>
      </c>
      <c r="I2365" s="69" t="str">
        <f>IFERROR(INDEX(DM_NGHIEP_VU!D:D,MATCH(J2365&amp;K2365,DM_NGHIEP_VU!G:G,0)),"")</f>
        <v>Xuất kho - xuất bán ghi nhận doanh thu</v>
      </c>
      <c r="J2365" s="29" t="s">
        <v>4492</v>
      </c>
      <c r="K2365" s="29" t="s">
        <v>4977</v>
      </c>
      <c r="L2365" s="26">
        <v>136</v>
      </c>
      <c r="M2365" s="26" t="s">
        <v>4547</v>
      </c>
      <c r="N2365" s="26">
        <v>42000</v>
      </c>
      <c r="O2365" s="7">
        <f t="shared" si="111"/>
        <v>5712000</v>
      </c>
      <c r="P2365" s="52">
        <v>0.1</v>
      </c>
      <c r="Q2365" s="7">
        <f t="shared" si="112"/>
        <v>571200</v>
      </c>
      <c r="R2365" s="7">
        <f t="shared" si="113"/>
        <v>6283200</v>
      </c>
      <c r="S2365" s="23" t="s">
        <v>5999</v>
      </c>
      <c r="T2365" s="23"/>
      <c r="U2365" s="23"/>
      <c r="V2365" s="23"/>
      <c r="W2365" s="74"/>
    </row>
    <row r="2366" spans="1:23" x14ac:dyDescent="0.25">
      <c r="A2366" s="81">
        <v>45369</v>
      </c>
      <c r="B2366" s="6" t="s">
        <v>2710</v>
      </c>
      <c r="C2366" s="100" t="s">
        <v>5850</v>
      </c>
      <c r="D2366" s="21" t="s">
        <v>4555</v>
      </c>
      <c r="E2366" s="23" t="s">
        <v>1217</v>
      </c>
      <c r="F2366" s="27" t="str">
        <f>IF(E2366="","",INDEX(DM_HANG_HOA!B:B,MATCH(E2366,DM_HANG_HOA!A:A,0)))</f>
        <v>Nối ép đồng nhôm WR-379</v>
      </c>
      <c r="G2366" s="26" t="s">
        <v>5245</v>
      </c>
      <c r="H2366" s="27" t="str">
        <f>IF(G2366="","",INDEX(DM_DOI_TUONG!C:C,MATCH(G2366,DM_DOI_TUONG!B:B,0)))</f>
        <v>Công Ty TNHH Sản Xuất Thương Mại  Điện Sài Gòn TTL</v>
      </c>
      <c r="I2366" s="69" t="str">
        <f>IFERROR(INDEX(DM_NGHIEP_VU!D:D,MATCH(J2366&amp;K2366,DM_NGHIEP_VU!G:G,0)),"")</f>
        <v>Xuất kho - xuất bán ghi nhận doanh thu</v>
      </c>
      <c r="J2366" s="29" t="s">
        <v>4492</v>
      </c>
      <c r="K2366" s="29" t="s">
        <v>4977</v>
      </c>
      <c r="L2366" s="26">
        <v>1</v>
      </c>
      <c r="M2366" s="26" t="s">
        <v>4547</v>
      </c>
      <c r="N2366" s="26">
        <v>12700</v>
      </c>
      <c r="O2366" s="7">
        <f t="shared" si="111"/>
        <v>12700</v>
      </c>
      <c r="P2366" s="52">
        <v>0.1</v>
      </c>
      <c r="Q2366" s="7">
        <f t="shared" si="112"/>
        <v>1270</v>
      </c>
      <c r="R2366" s="7">
        <f t="shared" si="113"/>
        <v>13970</v>
      </c>
      <c r="S2366" s="23" t="s">
        <v>5999</v>
      </c>
      <c r="T2366" s="23"/>
      <c r="U2366" s="23"/>
      <c r="V2366" s="23"/>
      <c r="W2366" s="74"/>
    </row>
    <row r="2367" spans="1:23" x14ac:dyDescent="0.25">
      <c r="A2367" s="81">
        <v>45369</v>
      </c>
      <c r="B2367" s="6" t="s">
        <v>2710</v>
      </c>
      <c r="C2367" s="100" t="s">
        <v>5851</v>
      </c>
      <c r="D2367" s="21" t="s">
        <v>4555</v>
      </c>
      <c r="E2367" s="23" t="s">
        <v>585</v>
      </c>
      <c r="F2367" s="27" t="str">
        <f>IF(E2367="","",INDEX(DM_HANG_HOA!B:B,MATCH(E2367,DM_HANG_HOA!A:A,0)))</f>
        <v>Nắp bịt đầu cáp 35 - 95,  Vỏ cách điện dầy 1-3mm, (màu đen)</v>
      </c>
      <c r="G2367" s="26" t="s">
        <v>5245</v>
      </c>
      <c r="H2367" s="27" t="str">
        <f>IF(G2367="","",INDEX(DM_DOI_TUONG!C:C,MATCH(G2367,DM_DOI_TUONG!B:B,0)))</f>
        <v>Công Ty TNHH Sản Xuất Thương Mại  Điện Sài Gòn TTL</v>
      </c>
      <c r="I2367" s="69" t="str">
        <f>IFERROR(INDEX(DM_NGHIEP_VU!D:D,MATCH(J2367&amp;K2367,DM_NGHIEP_VU!G:G,0)),"")</f>
        <v>Xuất kho - xuất bán ghi nhận doanh thu</v>
      </c>
      <c r="J2367" s="29" t="s">
        <v>4492</v>
      </c>
      <c r="K2367" s="29" t="s">
        <v>4977</v>
      </c>
      <c r="L2367" s="26">
        <v>911</v>
      </c>
      <c r="M2367" s="26" t="s">
        <v>4547</v>
      </c>
      <c r="N2367" s="26">
        <v>1300</v>
      </c>
      <c r="O2367" s="7">
        <f t="shared" si="111"/>
        <v>1184300</v>
      </c>
      <c r="P2367" s="52">
        <v>0.08</v>
      </c>
      <c r="Q2367" s="7">
        <f t="shared" si="112"/>
        <v>94744</v>
      </c>
      <c r="R2367" s="7">
        <f t="shared" si="113"/>
        <v>1279044</v>
      </c>
      <c r="S2367" s="23" t="s">
        <v>6000</v>
      </c>
      <c r="T2367" s="23"/>
      <c r="U2367" s="23"/>
      <c r="V2367" s="23"/>
      <c r="W2367" s="74"/>
    </row>
    <row r="2368" spans="1:23" x14ac:dyDescent="0.25">
      <c r="A2368" s="81">
        <v>45369</v>
      </c>
      <c r="B2368" s="6" t="s">
        <v>2710</v>
      </c>
      <c r="C2368" s="100" t="s">
        <v>5851</v>
      </c>
      <c r="D2368" s="21" t="s">
        <v>4555</v>
      </c>
      <c r="E2368" s="23" t="s">
        <v>554</v>
      </c>
      <c r="F2368" s="27" t="str">
        <f>IF(E2368="","",INDEX(DM_HANG_HOA!B:B,MATCH(E2368,DM_HANG_HOA!A:A,0)))</f>
        <v>Nối bọc  IPC 95-95, Vỏ cách điện dầy 1-3mm,  25 - 95 / 25 - 95, 2 boulon M8 nhựa</v>
      </c>
      <c r="G2368" s="26" t="s">
        <v>5245</v>
      </c>
      <c r="H2368" s="27" t="str">
        <f>IF(G2368="","",INDEX(DM_DOI_TUONG!C:C,MATCH(G2368,DM_DOI_TUONG!B:B,0)))</f>
        <v>Công Ty TNHH Sản Xuất Thương Mại  Điện Sài Gòn TTL</v>
      </c>
      <c r="I2368" s="69" t="str">
        <f>IFERROR(INDEX(DM_NGHIEP_VU!D:D,MATCH(J2368&amp;K2368,DM_NGHIEP_VU!G:G,0)),"")</f>
        <v>Xuất kho - xuất bán ghi nhận doanh thu</v>
      </c>
      <c r="J2368" s="29" t="s">
        <v>4492</v>
      </c>
      <c r="K2368" s="29" t="s">
        <v>4977</v>
      </c>
      <c r="L2368" s="26">
        <v>624</v>
      </c>
      <c r="M2368" s="26" t="s">
        <v>4547</v>
      </c>
      <c r="N2368" s="26">
        <v>51100</v>
      </c>
      <c r="O2368" s="7">
        <f t="shared" si="111"/>
        <v>31886400</v>
      </c>
      <c r="P2368" s="52">
        <v>0.08</v>
      </c>
      <c r="Q2368" s="7">
        <f t="shared" si="112"/>
        <v>2550912</v>
      </c>
      <c r="R2368" s="7">
        <f t="shared" si="113"/>
        <v>34437312</v>
      </c>
      <c r="S2368" s="23" t="s">
        <v>6000</v>
      </c>
      <c r="T2368" s="23"/>
      <c r="U2368" s="23"/>
      <c r="V2368" s="23"/>
      <c r="W2368" s="74"/>
    </row>
    <row r="2369" spans="1:23" x14ac:dyDescent="0.25">
      <c r="A2369" s="81">
        <v>45369</v>
      </c>
      <c r="B2369" s="6" t="s">
        <v>2710</v>
      </c>
      <c r="C2369" s="100" t="s">
        <v>5851</v>
      </c>
      <c r="D2369" s="21" t="s">
        <v>4555</v>
      </c>
      <c r="E2369" s="23" t="s">
        <v>72</v>
      </c>
      <c r="F2369" s="27" t="str">
        <f>IF(E2369="","",INDEX(DM_HANG_HOA!B:B,MATCH(E2369,DM_HANG_HOA!A:A,0)))</f>
        <v>FCO 100A - 27KV - 150KV BIL - Polymer (không bass)</v>
      </c>
      <c r="G2369" s="26" t="s">
        <v>5245</v>
      </c>
      <c r="H2369" s="27" t="str">
        <f>IF(G2369="","",INDEX(DM_DOI_TUONG!C:C,MATCH(G2369,DM_DOI_TUONG!B:B,0)))</f>
        <v>Công Ty TNHH Sản Xuất Thương Mại  Điện Sài Gòn TTL</v>
      </c>
      <c r="I2369" s="69" t="str">
        <f>IFERROR(INDEX(DM_NGHIEP_VU!D:D,MATCH(J2369&amp;K2369,DM_NGHIEP_VU!G:G,0)),"")</f>
        <v>Xuất kho - xuất bán ghi nhận doanh thu</v>
      </c>
      <c r="J2369" s="29" t="s">
        <v>4492</v>
      </c>
      <c r="K2369" s="29" t="s">
        <v>4977</v>
      </c>
      <c r="L2369" s="26">
        <v>5</v>
      </c>
      <c r="M2369" s="26" t="s">
        <v>4547</v>
      </c>
      <c r="N2369" s="26">
        <v>1217500</v>
      </c>
      <c r="O2369" s="7">
        <f t="shared" si="111"/>
        <v>6087500</v>
      </c>
      <c r="P2369" s="52">
        <v>0.08</v>
      </c>
      <c r="Q2369" s="7">
        <f t="shared" si="112"/>
        <v>487000</v>
      </c>
      <c r="R2369" s="7">
        <f t="shared" si="113"/>
        <v>6574500</v>
      </c>
      <c r="S2369" s="23" t="s">
        <v>6000</v>
      </c>
      <c r="T2369" s="23"/>
      <c r="U2369" s="23"/>
      <c r="V2369" s="23"/>
      <c r="W2369" s="74"/>
    </row>
    <row r="2370" spans="1:23" x14ac:dyDescent="0.25">
      <c r="A2370" s="81">
        <v>45369</v>
      </c>
      <c r="B2370" s="6" t="s">
        <v>2710</v>
      </c>
      <c r="C2370" s="100" t="s">
        <v>5851</v>
      </c>
      <c r="D2370" s="21" t="s">
        <v>4555</v>
      </c>
      <c r="E2370" s="23" t="s">
        <v>78</v>
      </c>
      <c r="F2370" s="27" t="str">
        <f>IF(E2370="","",INDEX(DM_HANG_HOA!B:B,MATCH(E2370,DM_HANG_HOA!A:A,0)))</f>
        <v>Bass FCO</v>
      </c>
      <c r="G2370" s="26" t="s">
        <v>5245</v>
      </c>
      <c r="H2370" s="27" t="str">
        <f>IF(G2370="","",INDEX(DM_DOI_TUONG!C:C,MATCH(G2370,DM_DOI_TUONG!B:B,0)))</f>
        <v>Công Ty TNHH Sản Xuất Thương Mại  Điện Sài Gòn TTL</v>
      </c>
      <c r="I2370" s="69" t="str">
        <f>IFERROR(INDEX(DM_NGHIEP_VU!D:D,MATCH(J2370&amp;K2370,DM_NGHIEP_VU!G:G,0)),"")</f>
        <v>Xuất kho - xuất bán ghi nhận doanh thu</v>
      </c>
      <c r="J2370" s="29" t="s">
        <v>4492</v>
      </c>
      <c r="K2370" s="29" t="s">
        <v>4977</v>
      </c>
      <c r="L2370" s="26">
        <v>5</v>
      </c>
      <c r="M2370" s="26" t="s">
        <v>4547</v>
      </c>
      <c r="N2370" s="26">
        <v>66900</v>
      </c>
      <c r="O2370" s="7">
        <f t="shared" si="111"/>
        <v>334500</v>
      </c>
      <c r="P2370" s="52">
        <v>0.08</v>
      </c>
      <c r="Q2370" s="7">
        <f t="shared" si="112"/>
        <v>26760</v>
      </c>
      <c r="R2370" s="7">
        <f t="shared" si="113"/>
        <v>361260</v>
      </c>
      <c r="S2370" s="23" t="s">
        <v>6000</v>
      </c>
      <c r="T2370" s="23"/>
      <c r="U2370" s="23"/>
      <c r="V2370" s="23"/>
      <c r="W2370" s="74"/>
    </row>
    <row r="2371" spans="1:23" x14ac:dyDescent="0.25">
      <c r="A2371" s="81">
        <v>45369</v>
      </c>
      <c r="B2371" s="6" t="s">
        <v>2710</v>
      </c>
      <c r="C2371" s="100" t="s">
        <v>5851</v>
      </c>
      <c r="D2371" s="21" t="s">
        <v>4555</v>
      </c>
      <c r="E2371" s="23" t="s">
        <v>76</v>
      </c>
      <c r="F2371" s="27" t="str">
        <f>IF(E2371="","",INDEX(DM_HANG_HOA!B:B,MATCH(E2371,DM_HANG_HOA!A:A,0)))</f>
        <v>LBFCO 100A - 27KV-150KV BIL - Polymer (không bass)</v>
      </c>
      <c r="G2371" s="26" t="s">
        <v>5245</v>
      </c>
      <c r="H2371" s="27" t="str">
        <f>IF(G2371="","",INDEX(DM_DOI_TUONG!C:C,MATCH(G2371,DM_DOI_TUONG!B:B,0)))</f>
        <v>Công Ty TNHH Sản Xuất Thương Mại  Điện Sài Gòn TTL</v>
      </c>
      <c r="I2371" s="69" t="str">
        <f>IFERROR(INDEX(DM_NGHIEP_VU!D:D,MATCH(J2371&amp;K2371,DM_NGHIEP_VU!G:G,0)),"")</f>
        <v>Xuất kho - xuất bán ghi nhận doanh thu</v>
      </c>
      <c r="J2371" s="29" t="s">
        <v>4492</v>
      </c>
      <c r="K2371" s="29" t="s">
        <v>4977</v>
      </c>
      <c r="L2371" s="26">
        <v>7</v>
      </c>
      <c r="M2371" s="26" t="s">
        <v>4547</v>
      </c>
      <c r="N2371" s="26">
        <v>1651200</v>
      </c>
      <c r="O2371" s="7">
        <f t="shared" si="111"/>
        <v>11558400</v>
      </c>
      <c r="P2371" s="52">
        <v>0.08</v>
      </c>
      <c r="Q2371" s="7">
        <f t="shared" si="112"/>
        <v>924672</v>
      </c>
      <c r="R2371" s="7">
        <f t="shared" si="113"/>
        <v>12483072</v>
      </c>
      <c r="S2371" s="23" t="s">
        <v>6000</v>
      </c>
      <c r="T2371" s="23"/>
      <c r="U2371" s="23"/>
      <c r="V2371" s="23"/>
      <c r="W2371" s="74"/>
    </row>
    <row r="2372" spans="1:23" x14ac:dyDescent="0.25">
      <c r="A2372" s="81">
        <v>45369</v>
      </c>
      <c r="B2372" s="6" t="s">
        <v>2710</v>
      </c>
      <c r="C2372" s="100" t="s">
        <v>5851</v>
      </c>
      <c r="D2372" s="21" t="s">
        <v>4555</v>
      </c>
      <c r="E2372" s="23" t="s">
        <v>78</v>
      </c>
      <c r="F2372" s="27" t="str">
        <f>IF(E2372="","",INDEX(DM_HANG_HOA!B:B,MATCH(E2372,DM_HANG_HOA!A:A,0)))</f>
        <v>Bass FCO</v>
      </c>
      <c r="G2372" s="26" t="s">
        <v>5245</v>
      </c>
      <c r="H2372" s="27" t="str">
        <f>IF(G2372="","",INDEX(DM_DOI_TUONG!C:C,MATCH(G2372,DM_DOI_TUONG!B:B,0)))</f>
        <v>Công Ty TNHH Sản Xuất Thương Mại  Điện Sài Gòn TTL</v>
      </c>
      <c r="I2372" s="69" t="str">
        <f>IFERROR(INDEX(DM_NGHIEP_VU!D:D,MATCH(J2372&amp;K2372,DM_NGHIEP_VU!G:G,0)),"")</f>
        <v>Xuất kho - xuất bán ghi nhận doanh thu</v>
      </c>
      <c r="J2372" s="29" t="s">
        <v>4492</v>
      </c>
      <c r="K2372" s="29" t="s">
        <v>4977</v>
      </c>
      <c r="L2372" s="26">
        <v>7</v>
      </c>
      <c r="M2372" s="26" t="s">
        <v>4547</v>
      </c>
      <c r="N2372" s="26">
        <v>66900</v>
      </c>
      <c r="O2372" s="7">
        <f t="shared" si="111"/>
        <v>468300</v>
      </c>
      <c r="P2372" s="52">
        <v>0.08</v>
      </c>
      <c r="Q2372" s="7">
        <f t="shared" si="112"/>
        <v>37464</v>
      </c>
      <c r="R2372" s="7">
        <f t="shared" si="113"/>
        <v>505764</v>
      </c>
      <c r="S2372" s="23" t="s">
        <v>6000</v>
      </c>
      <c r="T2372" s="23"/>
      <c r="U2372" s="23"/>
      <c r="V2372" s="23"/>
      <c r="W2372" s="74"/>
    </row>
    <row r="2373" spans="1:23" x14ac:dyDescent="0.25">
      <c r="A2373" s="81">
        <v>45369</v>
      </c>
      <c r="B2373" s="6" t="s">
        <v>2710</v>
      </c>
      <c r="C2373" s="100" t="s">
        <v>5851</v>
      </c>
      <c r="D2373" s="21" t="s">
        <v>4555</v>
      </c>
      <c r="E2373" s="23" t="s">
        <v>96</v>
      </c>
      <c r="F2373" s="27" t="str">
        <f>IF(E2373="","",INDEX(DM_HANG_HOA!B:B,MATCH(E2373,DM_HANG_HOA!A:A,0)))</f>
        <v>LA 18KV - MCOV  15.3 - 10KA</v>
      </c>
      <c r="G2373" s="26" t="s">
        <v>5245</v>
      </c>
      <c r="H2373" s="27" t="str">
        <f>IF(G2373="","",INDEX(DM_DOI_TUONG!C:C,MATCH(G2373,DM_DOI_TUONG!B:B,0)))</f>
        <v>Công Ty TNHH Sản Xuất Thương Mại  Điện Sài Gòn TTL</v>
      </c>
      <c r="I2373" s="69" t="str">
        <f>IFERROR(INDEX(DM_NGHIEP_VU!D:D,MATCH(J2373&amp;K2373,DM_NGHIEP_VU!G:G,0)),"")</f>
        <v>Xuất kho - xuất bán ghi nhận doanh thu</v>
      </c>
      <c r="J2373" s="29" t="s">
        <v>4492</v>
      </c>
      <c r="K2373" s="29" t="s">
        <v>4977</v>
      </c>
      <c r="L2373" s="26">
        <v>14</v>
      </c>
      <c r="M2373" s="26" t="s">
        <v>4547</v>
      </c>
      <c r="N2373" s="26">
        <v>928300</v>
      </c>
      <c r="O2373" s="7">
        <f t="shared" si="111"/>
        <v>12996200</v>
      </c>
      <c r="P2373" s="52">
        <v>0.08</v>
      </c>
      <c r="Q2373" s="7">
        <f t="shared" si="112"/>
        <v>1039696</v>
      </c>
      <c r="R2373" s="7">
        <f t="shared" si="113"/>
        <v>14035896</v>
      </c>
      <c r="S2373" s="23" t="s">
        <v>6000</v>
      </c>
      <c r="T2373" s="23"/>
      <c r="U2373" s="23"/>
      <c r="V2373" s="23"/>
      <c r="W2373" s="74"/>
    </row>
    <row r="2374" spans="1:23" x14ac:dyDescent="0.25">
      <c r="A2374" s="81">
        <v>45369</v>
      </c>
      <c r="B2374" s="6" t="s">
        <v>2710</v>
      </c>
      <c r="C2374" s="100" t="s">
        <v>5851</v>
      </c>
      <c r="D2374" s="21" t="s">
        <v>4555</v>
      </c>
      <c r="E2374" s="23" t="s">
        <v>941</v>
      </c>
      <c r="F2374" s="27" t="str">
        <f>IF(E2374="","",INDEX(DM_HANG_HOA!B:B,MATCH(E2374,DM_HANG_HOA!A:A,0)))</f>
        <v>Nắp chụp đầu trên FCO màu  xám</v>
      </c>
      <c r="G2374" s="26" t="s">
        <v>5245</v>
      </c>
      <c r="H2374" s="27" t="str">
        <f>IF(G2374="","",INDEX(DM_DOI_TUONG!C:C,MATCH(G2374,DM_DOI_TUONG!B:B,0)))</f>
        <v>Công Ty TNHH Sản Xuất Thương Mại  Điện Sài Gòn TTL</v>
      </c>
      <c r="I2374" s="69" t="str">
        <f>IFERROR(INDEX(DM_NGHIEP_VU!D:D,MATCH(J2374&amp;K2374,DM_NGHIEP_VU!G:G,0)),"")</f>
        <v>Xuất kho - xuất bán ghi nhận doanh thu</v>
      </c>
      <c r="J2374" s="29" t="s">
        <v>4492</v>
      </c>
      <c r="K2374" s="29" t="s">
        <v>4977</v>
      </c>
      <c r="L2374" s="26">
        <v>3</v>
      </c>
      <c r="M2374" s="26" t="s">
        <v>4547</v>
      </c>
      <c r="N2374" s="26">
        <v>99300</v>
      </c>
      <c r="O2374" s="7">
        <f t="shared" si="111"/>
        <v>297900</v>
      </c>
      <c r="P2374" s="52">
        <v>0.08</v>
      </c>
      <c r="Q2374" s="7">
        <f t="shared" si="112"/>
        <v>23832</v>
      </c>
      <c r="R2374" s="7">
        <f t="shared" si="113"/>
        <v>321732</v>
      </c>
      <c r="S2374" s="23" t="s">
        <v>6000</v>
      </c>
      <c r="T2374" s="23"/>
      <c r="U2374" s="23"/>
      <c r="V2374" s="23"/>
      <c r="W2374" s="74"/>
    </row>
    <row r="2375" spans="1:23" x14ac:dyDescent="0.25">
      <c r="A2375" s="81">
        <v>45369</v>
      </c>
      <c r="B2375" s="6" t="s">
        <v>2710</v>
      </c>
      <c r="C2375" s="100" t="s">
        <v>5852</v>
      </c>
      <c r="D2375" s="21" t="s">
        <v>4555</v>
      </c>
      <c r="E2375" s="23" t="s">
        <v>82</v>
      </c>
      <c r="F2375" s="27" t="str">
        <f>IF(E2375="","",INDEX(DM_HANG_HOA!B:B,MATCH(E2375,DM_HANG_HOA!A:A,0)))</f>
        <v xml:space="preserve">Cần   FCO   100A - 35KV </v>
      </c>
      <c r="G2375" s="26" t="s">
        <v>5264</v>
      </c>
      <c r="H2375" s="27" t="str">
        <f>IF(G2375="","",INDEX(DM_DOI_TUONG!C:C,MATCH(G2375,DM_DOI_TUONG!B:B,0)))</f>
        <v>Công Ty TNHH Thiết Bị Điện Đức Dũng</v>
      </c>
      <c r="I2375" s="69" t="str">
        <f>IFERROR(INDEX(DM_NGHIEP_VU!D:D,MATCH(J2375&amp;K2375,DM_NGHIEP_VU!G:G,0)),"")</f>
        <v>Xuất kho - xuất bán ghi nhận doanh thu</v>
      </c>
      <c r="J2375" s="29" t="s">
        <v>4492</v>
      </c>
      <c r="K2375" s="29" t="s">
        <v>4977</v>
      </c>
      <c r="L2375" s="26">
        <v>3</v>
      </c>
      <c r="M2375" s="26" t="s">
        <v>4547</v>
      </c>
      <c r="N2375" s="26">
        <v>891400</v>
      </c>
      <c r="O2375" s="7">
        <f t="shared" si="111"/>
        <v>2674200</v>
      </c>
      <c r="P2375" s="52">
        <v>0.08</v>
      </c>
      <c r="Q2375" s="7">
        <f t="shared" si="112"/>
        <v>213936</v>
      </c>
      <c r="R2375" s="7">
        <f t="shared" si="113"/>
        <v>2888136</v>
      </c>
      <c r="S2375" s="23" t="s">
        <v>6001</v>
      </c>
      <c r="T2375" s="23"/>
      <c r="U2375" s="23"/>
      <c r="V2375" s="23"/>
      <c r="W2375" s="74"/>
    </row>
    <row r="2376" spans="1:23" x14ac:dyDescent="0.25">
      <c r="A2376" s="81">
        <v>45370</v>
      </c>
      <c r="B2376" s="6" t="s">
        <v>2710</v>
      </c>
      <c r="C2376" s="100" t="s">
        <v>5853</v>
      </c>
      <c r="D2376" s="21" t="s">
        <v>4555</v>
      </c>
      <c r="E2376" s="23" t="s">
        <v>2616</v>
      </c>
      <c r="F2376" s="27" t="str">
        <f>IF(E2376="","",INDEX(DM_HANG_HOA!B:B,MATCH(E2376,DM_HANG_HOA!A:A,0)))</f>
        <v>Giáp buộc lõi thép SDLT 2460-F dùng cho dây bọc cách điện đường kính dây dẫn 23,4-27,9mm</v>
      </c>
      <c r="G2376" s="26" t="s">
        <v>5245</v>
      </c>
      <c r="H2376" s="27" t="str">
        <f>IF(G2376="","",INDEX(DM_DOI_TUONG!C:C,MATCH(G2376,DM_DOI_TUONG!B:B,0)))</f>
        <v>Công Ty TNHH Sản Xuất Thương Mại  Điện Sài Gòn TTL</v>
      </c>
      <c r="I2376" s="69" t="str">
        <f>IFERROR(INDEX(DM_NGHIEP_VU!D:D,MATCH(J2376&amp;K2376,DM_NGHIEP_VU!G:G,0)),"")</f>
        <v>Xuất kho - xuất bán ghi nhận doanh thu</v>
      </c>
      <c r="J2376" s="29" t="s">
        <v>4492</v>
      </c>
      <c r="K2376" s="29" t="s">
        <v>4977</v>
      </c>
      <c r="L2376" s="26">
        <v>218</v>
      </c>
      <c r="M2376" s="26" t="s">
        <v>4547</v>
      </c>
      <c r="N2376" s="26">
        <v>58200</v>
      </c>
      <c r="O2376" s="7">
        <f t="shared" si="111"/>
        <v>12687600</v>
      </c>
      <c r="P2376" s="52">
        <v>0.08</v>
      </c>
      <c r="Q2376" s="7">
        <f t="shared" si="112"/>
        <v>1015008</v>
      </c>
      <c r="R2376" s="7">
        <f t="shared" si="113"/>
        <v>13702608</v>
      </c>
      <c r="S2376" s="23" t="s">
        <v>6002</v>
      </c>
      <c r="T2376" s="23"/>
      <c r="U2376" s="23"/>
      <c r="V2376" s="23"/>
      <c r="W2376" s="74"/>
    </row>
    <row r="2377" spans="1:23" x14ac:dyDescent="0.25">
      <c r="A2377" s="81">
        <v>45370</v>
      </c>
      <c r="B2377" s="6" t="s">
        <v>2710</v>
      </c>
      <c r="C2377" s="100" t="s">
        <v>5854</v>
      </c>
      <c r="D2377" s="21" t="s">
        <v>4555</v>
      </c>
      <c r="E2377" s="23" t="s">
        <v>72</v>
      </c>
      <c r="F2377" s="27" t="str">
        <f>IF(E2377="","",INDEX(DM_HANG_HOA!B:B,MATCH(E2377,DM_HANG_HOA!A:A,0)))</f>
        <v>FCO 100A - 27KV - 150KV BIL - Polymer (không bass)</v>
      </c>
      <c r="G2377" s="26" t="s">
        <v>5261</v>
      </c>
      <c r="H2377" s="27" t="str">
        <f>IF(G2377="","",INDEX(DM_DOI_TUONG!C:C,MATCH(G2377,DM_DOI_TUONG!B:B,0)))</f>
        <v>Công Ty TNHH Thiết Bị Điện Minh Toàn</v>
      </c>
      <c r="I2377" s="69" t="str">
        <f>IFERROR(INDEX(DM_NGHIEP_VU!D:D,MATCH(J2377&amp;K2377,DM_NGHIEP_VU!G:G,0)),"")</f>
        <v>Xuất kho - xuất bán ghi nhận doanh thu</v>
      </c>
      <c r="J2377" s="29" t="s">
        <v>4492</v>
      </c>
      <c r="K2377" s="29" t="s">
        <v>4977</v>
      </c>
      <c r="L2377" s="26">
        <v>3</v>
      </c>
      <c r="M2377" s="26" t="s">
        <v>4547</v>
      </c>
      <c r="N2377" s="26">
        <v>1293600</v>
      </c>
      <c r="O2377" s="7">
        <f t="shared" si="111"/>
        <v>3880800</v>
      </c>
      <c r="P2377" s="52">
        <v>0.08</v>
      </c>
      <c r="Q2377" s="7">
        <f t="shared" si="112"/>
        <v>310464</v>
      </c>
      <c r="R2377" s="7">
        <f t="shared" si="113"/>
        <v>4191264</v>
      </c>
      <c r="S2377" s="23" t="s">
        <v>6003</v>
      </c>
      <c r="T2377" s="23"/>
      <c r="U2377" s="23"/>
      <c r="V2377" s="23"/>
      <c r="W2377" s="74"/>
    </row>
    <row r="2378" spans="1:23" x14ac:dyDescent="0.25">
      <c r="A2378" s="81">
        <v>45370</v>
      </c>
      <c r="B2378" s="6" t="s">
        <v>2710</v>
      </c>
      <c r="C2378" s="100" t="s">
        <v>5854</v>
      </c>
      <c r="D2378" s="21" t="s">
        <v>4555</v>
      </c>
      <c r="E2378" s="23" t="s">
        <v>78</v>
      </c>
      <c r="F2378" s="27" t="str">
        <f>IF(E2378="","",INDEX(DM_HANG_HOA!B:B,MATCH(E2378,DM_HANG_HOA!A:A,0)))</f>
        <v>Bass FCO</v>
      </c>
      <c r="G2378" s="26" t="s">
        <v>5261</v>
      </c>
      <c r="H2378" s="27" t="str">
        <f>IF(G2378="","",INDEX(DM_DOI_TUONG!C:C,MATCH(G2378,DM_DOI_TUONG!B:B,0)))</f>
        <v>Công Ty TNHH Thiết Bị Điện Minh Toàn</v>
      </c>
      <c r="I2378" s="69" t="str">
        <f>IFERROR(INDEX(DM_NGHIEP_VU!D:D,MATCH(J2378&amp;K2378,DM_NGHIEP_VU!G:G,0)),"")</f>
        <v>Xuất kho - xuất bán ghi nhận doanh thu</v>
      </c>
      <c r="J2378" s="29" t="s">
        <v>4492</v>
      </c>
      <c r="K2378" s="29" t="s">
        <v>4977</v>
      </c>
      <c r="L2378" s="26">
        <v>3</v>
      </c>
      <c r="M2378" s="26" t="s">
        <v>4547</v>
      </c>
      <c r="N2378" s="26">
        <v>71100</v>
      </c>
      <c r="O2378" s="7">
        <f t="shared" si="111"/>
        <v>213300</v>
      </c>
      <c r="P2378" s="52">
        <v>0.08</v>
      </c>
      <c r="Q2378" s="7">
        <f t="shared" si="112"/>
        <v>17064</v>
      </c>
      <c r="R2378" s="7">
        <f t="shared" si="113"/>
        <v>230364</v>
      </c>
      <c r="S2378" s="23" t="s">
        <v>6003</v>
      </c>
      <c r="T2378" s="23"/>
      <c r="U2378" s="23"/>
      <c r="V2378" s="23"/>
      <c r="W2378" s="74"/>
    </row>
    <row r="2379" spans="1:23" x14ac:dyDescent="0.25">
      <c r="A2379" s="81">
        <v>45370</v>
      </c>
      <c r="B2379" s="6" t="s">
        <v>2710</v>
      </c>
      <c r="C2379" s="100" t="s">
        <v>5854</v>
      </c>
      <c r="D2379" s="21" t="s">
        <v>4555</v>
      </c>
      <c r="E2379" s="23" t="s">
        <v>96</v>
      </c>
      <c r="F2379" s="27" t="str">
        <f>IF(E2379="","",INDEX(DM_HANG_HOA!B:B,MATCH(E2379,DM_HANG_HOA!A:A,0)))</f>
        <v>LA 18KV - MCOV  15.3 - 10KA</v>
      </c>
      <c r="G2379" s="26" t="s">
        <v>5261</v>
      </c>
      <c r="H2379" s="27" t="str">
        <f>IF(G2379="","",INDEX(DM_DOI_TUONG!C:C,MATCH(G2379,DM_DOI_TUONG!B:B,0)))</f>
        <v>Công Ty TNHH Thiết Bị Điện Minh Toàn</v>
      </c>
      <c r="I2379" s="69" t="str">
        <f>IFERROR(INDEX(DM_NGHIEP_VU!D:D,MATCH(J2379&amp;K2379,DM_NGHIEP_VU!G:G,0)),"")</f>
        <v>Xuất kho - xuất bán ghi nhận doanh thu</v>
      </c>
      <c r="J2379" s="29" t="s">
        <v>4492</v>
      </c>
      <c r="K2379" s="29" t="s">
        <v>4977</v>
      </c>
      <c r="L2379" s="26">
        <v>3</v>
      </c>
      <c r="M2379" s="26" t="s">
        <v>4547</v>
      </c>
      <c r="N2379" s="26">
        <v>986300</v>
      </c>
      <c r="O2379" s="7">
        <f t="shared" si="111"/>
        <v>2958900</v>
      </c>
      <c r="P2379" s="52">
        <v>0.08</v>
      </c>
      <c r="Q2379" s="7">
        <f t="shared" si="112"/>
        <v>236712</v>
      </c>
      <c r="R2379" s="7">
        <f t="shared" si="113"/>
        <v>3195612</v>
      </c>
      <c r="S2379" s="23" t="s">
        <v>6003</v>
      </c>
      <c r="T2379" s="23"/>
      <c r="U2379" s="23"/>
      <c r="V2379" s="23"/>
      <c r="W2379" s="74"/>
    </row>
    <row r="2380" spans="1:23" x14ac:dyDescent="0.25">
      <c r="A2380" s="81">
        <v>45370</v>
      </c>
      <c r="B2380" s="6" t="s">
        <v>2710</v>
      </c>
      <c r="C2380" s="100" t="s">
        <v>5855</v>
      </c>
      <c r="D2380" s="21" t="s">
        <v>4555</v>
      </c>
      <c r="E2380" s="23" t="s">
        <v>1374</v>
      </c>
      <c r="F2380" s="27" t="str">
        <f>IF(E2380="","",INDEX(DM_HANG_HOA!B:B,MATCH(E2380,DM_HANG_HOA!A:A,0)))</f>
        <v>Cosse ép Cu 50mm2-N dài 64mm chiều dài ép dây 36mm</v>
      </c>
      <c r="G2380" s="26" t="s">
        <v>5261</v>
      </c>
      <c r="H2380" s="27" t="str">
        <f>IF(G2380="","",INDEX(DM_DOI_TUONG!C:C,MATCH(G2380,DM_DOI_TUONG!B:B,0)))</f>
        <v>Công Ty TNHH Thiết Bị Điện Minh Toàn</v>
      </c>
      <c r="I2380" s="69" t="str">
        <f>IFERROR(INDEX(DM_NGHIEP_VU!D:D,MATCH(J2380&amp;K2380,DM_NGHIEP_VU!G:G,0)),"")</f>
        <v>Xuất kho - xuất bán ghi nhận doanh thu</v>
      </c>
      <c r="J2380" s="29" t="s">
        <v>4492</v>
      </c>
      <c r="K2380" s="29" t="s">
        <v>4977</v>
      </c>
      <c r="L2380" s="26">
        <v>10</v>
      </c>
      <c r="M2380" s="26" t="s">
        <v>4547</v>
      </c>
      <c r="N2380" s="26">
        <v>21200</v>
      </c>
      <c r="O2380" s="7">
        <f t="shared" si="111"/>
        <v>212000</v>
      </c>
      <c r="P2380" s="52">
        <v>0.1</v>
      </c>
      <c r="Q2380" s="7">
        <f t="shared" si="112"/>
        <v>21200</v>
      </c>
      <c r="R2380" s="7">
        <f t="shared" si="113"/>
        <v>233200</v>
      </c>
      <c r="S2380" s="23" t="s">
        <v>6004</v>
      </c>
      <c r="T2380" s="23"/>
      <c r="U2380" s="23"/>
      <c r="V2380" s="23"/>
      <c r="W2380" s="74"/>
    </row>
    <row r="2381" spans="1:23" x14ac:dyDescent="0.25">
      <c r="A2381" s="81">
        <v>45370</v>
      </c>
      <c r="B2381" s="6" t="s">
        <v>2710</v>
      </c>
      <c r="C2381" s="100" t="s">
        <v>5855</v>
      </c>
      <c r="D2381" s="21" t="s">
        <v>4555</v>
      </c>
      <c r="E2381" s="23" t="s">
        <v>1382</v>
      </c>
      <c r="F2381" s="27" t="str">
        <f>IF(E2381="","",INDEX(DM_HANG_HOA!B:B,MATCH(E2381,DM_HANG_HOA!A:A,0)))</f>
        <v>Cosse ép Cu 95mm2-N dài 81mm chiều dài ép dây 42mm</v>
      </c>
      <c r="G2381" s="26" t="s">
        <v>5261</v>
      </c>
      <c r="H2381" s="27" t="str">
        <f>IF(G2381="","",INDEX(DM_DOI_TUONG!C:C,MATCH(G2381,DM_DOI_TUONG!B:B,0)))</f>
        <v>Công Ty TNHH Thiết Bị Điện Minh Toàn</v>
      </c>
      <c r="I2381" s="69" t="str">
        <f>IFERROR(INDEX(DM_NGHIEP_VU!D:D,MATCH(J2381&amp;K2381,DM_NGHIEP_VU!G:G,0)),"")</f>
        <v>Xuất kho - xuất bán ghi nhận doanh thu</v>
      </c>
      <c r="J2381" s="29" t="s">
        <v>4492</v>
      </c>
      <c r="K2381" s="29" t="s">
        <v>4977</v>
      </c>
      <c r="L2381" s="26">
        <v>6</v>
      </c>
      <c r="M2381" s="26" t="s">
        <v>4547</v>
      </c>
      <c r="N2381" s="26">
        <v>43400</v>
      </c>
      <c r="O2381" s="7">
        <f t="shared" si="111"/>
        <v>260400</v>
      </c>
      <c r="P2381" s="52">
        <v>0.1</v>
      </c>
      <c r="Q2381" s="7">
        <f t="shared" si="112"/>
        <v>26040</v>
      </c>
      <c r="R2381" s="7">
        <f t="shared" si="113"/>
        <v>286440</v>
      </c>
      <c r="S2381" s="23" t="s">
        <v>6004</v>
      </c>
      <c r="T2381" s="23"/>
      <c r="U2381" s="23"/>
      <c r="V2381" s="23"/>
      <c r="W2381" s="74"/>
    </row>
    <row r="2382" spans="1:23" x14ac:dyDescent="0.25">
      <c r="A2382" s="81">
        <v>45370</v>
      </c>
      <c r="B2382" s="6" t="s">
        <v>2710</v>
      </c>
      <c r="C2382" s="100" t="s">
        <v>5855</v>
      </c>
      <c r="D2382" s="21" t="s">
        <v>4555</v>
      </c>
      <c r="E2382" s="23" t="s">
        <v>1386</v>
      </c>
      <c r="F2382" s="27" t="str">
        <f>IF(E2382="","",INDEX(DM_HANG_HOA!B:B,MATCH(E2382,DM_HANG_HOA!A:A,0)))</f>
        <v>Cosse ép Cu 120mm2-N dài 86mm chiều dài ép dây 42mm</v>
      </c>
      <c r="G2382" s="26" t="s">
        <v>5261</v>
      </c>
      <c r="H2382" s="27" t="str">
        <f>IF(G2382="","",INDEX(DM_DOI_TUONG!C:C,MATCH(G2382,DM_DOI_TUONG!B:B,0)))</f>
        <v>Công Ty TNHH Thiết Bị Điện Minh Toàn</v>
      </c>
      <c r="I2382" s="69" t="str">
        <f>IFERROR(INDEX(DM_NGHIEP_VU!D:D,MATCH(J2382&amp;K2382,DM_NGHIEP_VU!G:G,0)),"")</f>
        <v>Xuất kho - xuất bán ghi nhận doanh thu</v>
      </c>
      <c r="J2382" s="29" t="s">
        <v>4492</v>
      </c>
      <c r="K2382" s="29" t="s">
        <v>4977</v>
      </c>
      <c r="L2382" s="26">
        <v>16</v>
      </c>
      <c r="M2382" s="26" t="s">
        <v>4547</v>
      </c>
      <c r="N2382" s="26">
        <v>57900</v>
      </c>
      <c r="O2382" s="7">
        <f t="shared" si="111"/>
        <v>926400</v>
      </c>
      <c r="P2382" s="52">
        <v>0.1</v>
      </c>
      <c r="Q2382" s="7">
        <f t="shared" si="112"/>
        <v>92640</v>
      </c>
      <c r="R2382" s="7">
        <f t="shared" si="113"/>
        <v>1019040</v>
      </c>
      <c r="S2382" s="23" t="s">
        <v>6004</v>
      </c>
      <c r="T2382" s="23"/>
      <c r="U2382" s="23"/>
      <c r="V2382" s="23"/>
      <c r="W2382" s="74"/>
    </row>
    <row r="2383" spans="1:23" x14ac:dyDescent="0.25">
      <c r="A2383" s="81">
        <v>45370</v>
      </c>
      <c r="B2383" s="6" t="s">
        <v>2710</v>
      </c>
      <c r="C2383" s="100" t="s">
        <v>5856</v>
      </c>
      <c r="D2383" s="21" t="s">
        <v>4555</v>
      </c>
      <c r="E2383" s="23" t="s">
        <v>190</v>
      </c>
      <c r="F2383" s="27" t="str">
        <f>IF(E2383="","",INDEX(DM_HANG_HOA!B:B,MATCH(E2383,DM_HANG_HOA!A:A,0)))</f>
        <v>Chuỗi treo 24Kv - 70KN, Polymer</v>
      </c>
      <c r="G2383" s="26" t="s">
        <v>5259</v>
      </c>
      <c r="H2383" s="27" t="str">
        <f>IF(G2383="","",INDEX(DM_DOI_TUONG!C:C,MATCH(G2383,DM_DOI_TUONG!B:B,0)))</f>
        <v>Công Ty TNHH Thương Mại Xây Dựng Điện Hồng Phúc</v>
      </c>
      <c r="I2383" s="69" t="str">
        <f>IFERROR(INDEX(DM_NGHIEP_VU!D:D,MATCH(J2383&amp;K2383,DM_NGHIEP_VU!G:G,0)),"")</f>
        <v>Xuất kho - xuất bán ghi nhận doanh thu</v>
      </c>
      <c r="J2383" s="29" t="s">
        <v>4492</v>
      </c>
      <c r="K2383" s="29" t="s">
        <v>4977</v>
      </c>
      <c r="L2383" s="26">
        <v>12</v>
      </c>
      <c r="M2383" s="26" t="s">
        <v>4547</v>
      </c>
      <c r="N2383" s="26">
        <v>245700</v>
      </c>
      <c r="O2383" s="7">
        <f t="shared" si="111"/>
        <v>2948400</v>
      </c>
      <c r="P2383" s="52">
        <v>0.08</v>
      </c>
      <c r="Q2383" s="7">
        <f t="shared" si="112"/>
        <v>235872</v>
      </c>
      <c r="R2383" s="7">
        <f t="shared" si="113"/>
        <v>3184272</v>
      </c>
      <c r="S2383" s="23" t="s">
        <v>6005</v>
      </c>
      <c r="T2383" s="23"/>
      <c r="U2383" s="23"/>
      <c r="V2383" s="23"/>
      <c r="W2383" s="74"/>
    </row>
    <row r="2384" spans="1:23" x14ac:dyDescent="0.25">
      <c r="A2384" s="81">
        <v>45370</v>
      </c>
      <c r="B2384" s="6" t="s">
        <v>2710</v>
      </c>
      <c r="C2384" s="100" t="s">
        <v>5856</v>
      </c>
      <c r="D2384" s="21" t="s">
        <v>4555</v>
      </c>
      <c r="E2384" s="23" t="s">
        <v>70</v>
      </c>
      <c r="F2384" s="27" t="str">
        <f>IF(E2384="","",INDEX(DM_HANG_HOA!B:B,MATCH(E2384,DM_HANG_HOA!A:A,0)))</f>
        <v>LBFCO 100A - 27KV-150KV BIL - sứ (không bass)</v>
      </c>
      <c r="G2384" s="26" t="s">
        <v>5259</v>
      </c>
      <c r="H2384" s="27" t="str">
        <f>IF(G2384="","",INDEX(DM_DOI_TUONG!C:C,MATCH(G2384,DM_DOI_TUONG!B:B,0)))</f>
        <v>Công Ty TNHH Thương Mại Xây Dựng Điện Hồng Phúc</v>
      </c>
      <c r="I2384" s="69" t="str">
        <f>IFERROR(INDEX(DM_NGHIEP_VU!D:D,MATCH(J2384&amp;K2384,DM_NGHIEP_VU!G:G,0)),"")</f>
        <v>Xuất kho - xuất bán ghi nhận doanh thu</v>
      </c>
      <c r="J2384" s="29" t="s">
        <v>4492</v>
      </c>
      <c r="K2384" s="29" t="s">
        <v>4977</v>
      </c>
      <c r="L2384" s="26">
        <v>1</v>
      </c>
      <c r="M2384" s="26" t="s">
        <v>4547</v>
      </c>
      <c r="N2384" s="26">
        <v>1713600</v>
      </c>
      <c r="O2384" s="7">
        <f t="shared" si="111"/>
        <v>1713600</v>
      </c>
      <c r="P2384" s="52">
        <v>0.08</v>
      </c>
      <c r="Q2384" s="7">
        <f t="shared" si="112"/>
        <v>137088</v>
      </c>
      <c r="R2384" s="7">
        <f t="shared" si="113"/>
        <v>1850688</v>
      </c>
      <c r="S2384" s="23" t="s">
        <v>6005</v>
      </c>
      <c r="T2384" s="23"/>
      <c r="U2384" s="23"/>
      <c r="V2384" s="23"/>
      <c r="W2384" s="74"/>
    </row>
    <row r="2385" spans="1:23" x14ac:dyDescent="0.25">
      <c r="A2385" s="81">
        <v>45370</v>
      </c>
      <c r="B2385" s="6" t="s">
        <v>2710</v>
      </c>
      <c r="C2385" s="100" t="s">
        <v>5856</v>
      </c>
      <c r="D2385" s="21" t="s">
        <v>4555</v>
      </c>
      <c r="E2385" s="23" t="s">
        <v>78</v>
      </c>
      <c r="F2385" s="27" t="str">
        <f>IF(E2385="","",INDEX(DM_HANG_HOA!B:B,MATCH(E2385,DM_HANG_HOA!A:A,0)))</f>
        <v>Bass FCO</v>
      </c>
      <c r="G2385" s="26" t="s">
        <v>5259</v>
      </c>
      <c r="H2385" s="27" t="str">
        <f>IF(G2385="","",INDEX(DM_DOI_TUONG!C:C,MATCH(G2385,DM_DOI_TUONG!B:B,0)))</f>
        <v>Công Ty TNHH Thương Mại Xây Dựng Điện Hồng Phúc</v>
      </c>
      <c r="I2385" s="69" t="str">
        <f>IFERROR(INDEX(DM_NGHIEP_VU!D:D,MATCH(J2385&amp;K2385,DM_NGHIEP_VU!G:G,0)),"")</f>
        <v>Xuất kho - xuất bán ghi nhận doanh thu</v>
      </c>
      <c r="J2385" s="29" t="s">
        <v>4492</v>
      </c>
      <c r="K2385" s="29" t="s">
        <v>4977</v>
      </c>
      <c r="L2385" s="26">
        <v>1</v>
      </c>
      <c r="M2385" s="26" t="s">
        <v>4547</v>
      </c>
      <c r="N2385" s="26">
        <v>71100</v>
      </c>
      <c r="O2385" s="7">
        <f t="shared" si="111"/>
        <v>71100</v>
      </c>
      <c r="P2385" s="52">
        <v>0.08</v>
      </c>
      <c r="Q2385" s="7">
        <f t="shared" si="112"/>
        <v>5688</v>
      </c>
      <c r="R2385" s="7">
        <f t="shared" si="113"/>
        <v>76788</v>
      </c>
      <c r="S2385" s="23" t="s">
        <v>6005</v>
      </c>
      <c r="T2385" s="23"/>
      <c r="U2385" s="23"/>
      <c r="V2385" s="23"/>
      <c r="W2385" s="74"/>
    </row>
    <row r="2386" spans="1:23" x14ac:dyDescent="0.25">
      <c r="A2386" s="81">
        <v>45370</v>
      </c>
      <c r="B2386" s="6" t="s">
        <v>2710</v>
      </c>
      <c r="C2386" s="100" t="s">
        <v>5857</v>
      </c>
      <c r="D2386" s="21" t="s">
        <v>4555</v>
      </c>
      <c r="E2386" s="23" t="s">
        <v>1223</v>
      </c>
      <c r="F2386" s="27" t="str">
        <f>IF(E2386="","",INDEX(DM_HANG_HOA!B:B,MATCH(E2386,DM_HANG_HOA!A:A,0)))</f>
        <v>Nối ép đồng nhôm WR-815</v>
      </c>
      <c r="G2386" s="26" t="s">
        <v>5269</v>
      </c>
      <c r="H2386" s="27" t="str">
        <f>IF(G2386="","",INDEX(DM_DOI_TUONG!C:C,MATCH(G2386,DM_DOI_TUONG!B:B,0)))</f>
        <v>CÔNG TY TNHH THIẾT BỊ ĐIỆN QUỐC HƯNG</v>
      </c>
      <c r="I2386" s="69" t="str">
        <f>IFERROR(INDEX(DM_NGHIEP_VU!D:D,MATCH(J2386&amp;K2386,DM_NGHIEP_VU!G:G,0)),"")</f>
        <v>Xuất kho - xuất bán ghi nhận doanh thu</v>
      </c>
      <c r="J2386" s="29" t="s">
        <v>4492</v>
      </c>
      <c r="K2386" s="29" t="s">
        <v>4977</v>
      </c>
      <c r="L2386" s="26">
        <v>91</v>
      </c>
      <c r="M2386" s="26" t="s">
        <v>4547</v>
      </c>
      <c r="N2386" s="26">
        <v>23900</v>
      </c>
      <c r="O2386" s="7">
        <f t="shared" si="111"/>
        <v>2174900</v>
      </c>
      <c r="P2386" s="52">
        <v>0.1</v>
      </c>
      <c r="Q2386" s="7">
        <f t="shared" si="112"/>
        <v>217490</v>
      </c>
      <c r="R2386" s="7">
        <f t="shared" si="113"/>
        <v>2392390</v>
      </c>
      <c r="S2386" s="23" t="s">
        <v>6006</v>
      </c>
      <c r="T2386" s="23"/>
      <c r="U2386" s="23"/>
      <c r="V2386" s="23"/>
      <c r="W2386" s="74"/>
    </row>
    <row r="2387" spans="1:23" x14ac:dyDescent="0.25">
      <c r="A2387" s="81">
        <v>45370</v>
      </c>
      <c r="B2387" s="6" t="s">
        <v>2710</v>
      </c>
      <c r="C2387" s="100" t="s">
        <v>5857</v>
      </c>
      <c r="D2387" s="21" t="s">
        <v>4555</v>
      </c>
      <c r="E2387" s="23" t="s">
        <v>1225</v>
      </c>
      <c r="F2387" s="27" t="str">
        <f>IF(E2387="","",INDEX(DM_HANG_HOA!B:B,MATCH(E2387,DM_HANG_HOA!A:A,0)))</f>
        <v>Nối ép đồng nhôm WR-835</v>
      </c>
      <c r="G2387" s="26" t="s">
        <v>5269</v>
      </c>
      <c r="H2387" s="27" t="str">
        <f>IF(G2387="","",INDEX(DM_DOI_TUONG!C:C,MATCH(G2387,DM_DOI_TUONG!B:B,0)))</f>
        <v>CÔNG TY TNHH THIẾT BỊ ĐIỆN QUỐC HƯNG</v>
      </c>
      <c r="I2387" s="69" t="str">
        <f>IFERROR(INDEX(DM_NGHIEP_VU!D:D,MATCH(J2387&amp;K2387,DM_NGHIEP_VU!G:G,0)),"")</f>
        <v>Xuất kho - xuất bán ghi nhận doanh thu</v>
      </c>
      <c r="J2387" s="29" t="s">
        <v>4492</v>
      </c>
      <c r="K2387" s="29" t="s">
        <v>4977</v>
      </c>
      <c r="L2387" s="26">
        <v>18</v>
      </c>
      <c r="M2387" s="26" t="s">
        <v>4547</v>
      </c>
      <c r="N2387" s="26">
        <v>24700</v>
      </c>
      <c r="O2387" s="7">
        <f t="shared" si="111"/>
        <v>444600</v>
      </c>
      <c r="P2387" s="52">
        <v>0.1</v>
      </c>
      <c r="Q2387" s="7">
        <f t="shared" si="112"/>
        <v>44460</v>
      </c>
      <c r="R2387" s="7">
        <f t="shared" si="113"/>
        <v>489060</v>
      </c>
      <c r="S2387" s="23" t="s">
        <v>6006</v>
      </c>
      <c r="T2387" s="23"/>
      <c r="U2387" s="23"/>
      <c r="V2387" s="23"/>
      <c r="W2387" s="74"/>
    </row>
    <row r="2388" spans="1:23" x14ac:dyDescent="0.25">
      <c r="A2388" s="81">
        <v>45370</v>
      </c>
      <c r="B2388" s="6" t="s">
        <v>2710</v>
      </c>
      <c r="C2388" s="100" t="s">
        <v>5857</v>
      </c>
      <c r="D2388" s="21" t="s">
        <v>4555</v>
      </c>
      <c r="E2388" s="23" t="s">
        <v>1227</v>
      </c>
      <c r="F2388" s="27" t="str">
        <f>IF(E2388="","",INDEX(DM_HANG_HOA!B:B,MATCH(E2388,DM_HANG_HOA!A:A,0)))</f>
        <v>Nối ép đồng nhôm WR-909</v>
      </c>
      <c r="G2388" s="26" t="s">
        <v>5269</v>
      </c>
      <c r="H2388" s="27" t="str">
        <f>IF(G2388="","",INDEX(DM_DOI_TUONG!C:C,MATCH(G2388,DM_DOI_TUONG!B:B,0)))</f>
        <v>CÔNG TY TNHH THIẾT BỊ ĐIỆN QUỐC HƯNG</v>
      </c>
      <c r="I2388" s="69" t="str">
        <f>IFERROR(INDEX(DM_NGHIEP_VU!D:D,MATCH(J2388&amp;K2388,DM_NGHIEP_VU!G:G,0)),"")</f>
        <v>Xuất kho - xuất bán ghi nhận doanh thu</v>
      </c>
      <c r="J2388" s="29" t="s">
        <v>4492</v>
      </c>
      <c r="K2388" s="29" t="s">
        <v>4977</v>
      </c>
      <c r="L2388" s="26">
        <v>18</v>
      </c>
      <c r="M2388" s="26" t="s">
        <v>4547</v>
      </c>
      <c r="N2388" s="26">
        <v>32400</v>
      </c>
      <c r="O2388" s="7">
        <f t="shared" si="111"/>
        <v>583200</v>
      </c>
      <c r="P2388" s="52">
        <v>0.1</v>
      </c>
      <c r="Q2388" s="7">
        <f t="shared" si="112"/>
        <v>58320</v>
      </c>
      <c r="R2388" s="7">
        <f t="shared" si="113"/>
        <v>641520</v>
      </c>
      <c r="S2388" s="23" t="s">
        <v>6006</v>
      </c>
      <c r="T2388" s="23"/>
      <c r="U2388" s="23"/>
      <c r="V2388" s="23"/>
      <c r="W2388" s="74"/>
    </row>
    <row r="2389" spans="1:23" x14ac:dyDescent="0.25">
      <c r="A2389" s="81">
        <v>45370</v>
      </c>
      <c r="B2389" s="6" t="s">
        <v>2710</v>
      </c>
      <c r="C2389" s="100" t="s">
        <v>5857</v>
      </c>
      <c r="D2389" s="21" t="s">
        <v>4555</v>
      </c>
      <c r="E2389" s="23" t="s">
        <v>1229</v>
      </c>
      <c r="F2389" s="27" t="str">
        <f>IF(E2389="","",INDEX(DM_HANG_HOA!B:B,MATCH(E2389,DM_HANG_HOA!A:A,0)))</f>
        <v>Nối ép đồng nhôm WR-929</v>
      </c>
      <c r="G2389" s="26" t="s">
        <v>5269</v>
      </c>
      <c r="H2389" s="27" t="str">
        <f>IF(G2389="","",INDEX(DM_DOI_TUONG!C:C,MATCH(G2389,DM_DOI_TUONG!B:B,0)))</f>
        <v>CÔNG TY TNHH THIẾT BỊ ĐIỆN QUỐC HƯNG</v>
      </c>
      <c r="I2389" s="69" t="str">
        <f>IFERROR(INDEX(DM_NGHIEP_VU!D:D,MATCH(J2389&amp;K2389,DM_NGHIEP_VU!G:G,0)),"")</f>
        <v>Xuất kho - xuất bán ghi nhận doanh thu</v>
      </c>
      <c r="J2389" s="29" t="s">
        <v>4492</v>
      </c>
      <c r="K2389" s="29" t="s">
        <v>4977</v>
      </c>
      <c r="L2389" s="26">
        <v>12</v>
      </c>
      <c r="M2389" s="26" t="s">
        <v>4547</v>
      </c>
      <c r="N2389" s="26">
        <v>38800</v>
      </c>
      <c r="O2389" s="7">
        <f t="shared" si="111"/>
        <v>465600</v>
      </c>
      <c r="P2389" s="52">
        <v>0.1</v>
      </c>
      <c r="Q2389" s="7">
        <f t="shared" si="112"/>
        <v>46560</v>
      </c>
      <c r="R2389" s="7">
        <f t="shared" si="113"/>
        <v>512160</v>
      </c>
      <c r="S2389" s="23" t="s">
        <v>6006</v>
      </c>
      <c r="T2389" s="23"/>
      <c r="U2389" s="23"/>
      <c r="V2389" s="23"/>
      <c r="W2389" s="74"/>
    </row>
    <row r="2390" spans="1:23" x14ac:dyDescent="0.25">
      <c r="A2390" s="81">
        <v>45370</v>
      </c>
      <c r="B2390" s="6" t="s">
        <v>2710</v>
      </c>
      <c r="C2390" s="100" t="s">
        <v>5858</v>
      </c>
      <c r="D2390" s="21" t="s">
        <v>4555</v>
      </c>
      <c r="E2390" s="23" t="s">
        <v>524</v>
      </c>
      <c r="F2390" s="27" t="str">
        <f>IF(E2390="","",INDEX(DM_HANG_HOA!B:B,MATCH(E2390,DM_HANG_HOA!A:A,0)))</f>
        <v>Móc treo cáp ABC 4 X 95mm2</v>
      </c>
      <c r="G2390" s="26" t="s">
        <v>5249</v>
      </c>
      <c r="H2390" s="27" t="str">
        <f>IF(G2390="","",INDEX(DM_DOI_TUONG!C:C,MATCH(G2390,DM_DOI_TUONG!B:B,0)))</f>
        <v>Công Ty CP Điện Và Chiếu Sáng Phước Mỹ</v>
      </c>
      <c r="I2390" s="69" t="str">
        <f>IFERROR(INDEX(DM_NGHIEP_VU!D:D,MATCH(J2390&amp;K2390,DM_NGHIEP_VU!G:G,0)),"")</f>
        <v>Xuất kho - xuất bán ghi nhận doanh thu</v>
      </c>
      <c r="J2390" s="29" t="s">
        <v>4492</v>
      </c>
      <c r="K2390" s="29" t="s">
        <v>4977</v>
      </c>
      <c r="L2390" s="26">
        <v>30</v>
      </c>
      <c r="M2390" s="26" t="s">
        <v>4547</v>
      </c>
      <c r="N2390" s="26">
        <v>16300</v>
      </c>
      <c r="O2390" s="7">
        <f t="shared" si="111"/>
        <v>489000</v>
      </c>
      <c r="P2390" s="52">
        <v>0.1</v>
      </c>
      <c r="Q2390" s="7">
        <f t="shared" si="112"/>
        <v>48900</v>
      </c>
      <c r="R2390" s="7">
        <f t="shared" si="113"/>
        <v>537900</v>
      </c>
      <c r="S2390" s="23" t="s">
        <v>6007</v>
      </c>
      <c r="T2390" s="23"/>
      <c r="U2390" s="23"/>
      <c r="V2390" s="23"/>
      <c r="W2390" s="74"/>
    </row>
    <row r="2391" spans="1:23" x14ac:dyDescent="0.25">
      <c r="A2391" s="81">
        <v>45370</v>
      </c>
      <c r="B2391" s="6" t="s">
        <v>2710</v>
      </c>
      <c r="C2391" s="100" t="s">
        <v>5859</v>
      </c>
      <c r="D2391" s="21" t="s">
        <v>4555</v>
      </c>
      <c r="E2391" s="23" t="s">
        <v>195</v>
      </c>
      <c r="F2391" s="27" t="str">
        <f>IF(E2391="","",INDEX(DM_HANG_HOA!B:B,MATCH(E2391,DM_HANG_HOA!A:A,0)))</f>
        <v>Pin post/Line post 24Kv- 680, Polymer (không ty)</v>
      </c>
      <c r="G2391" s="26" t="s">
        <v>5245</v>
      </c>
      <c r="H2391" s="27" t="str">
        <f>IF(G2391="","",INDEX(DM_DOI_TUONG!C:C,MATCH(G2391,DM_DOI_TUONG!B:B,0)))</f>
        <v>Công Ty TNHH Sản Xuất Thương Mại  Điện Sài Gòn TTL</v>
      </c>
      <c r="I2391" s="69" t="str">
        <f>IFERROR(INDEX(DM_NGHIEP_VU!D:D,MATCH(J2391&amp;K2391,DM_NGHIEP_VU!G:G,0)),"")</f>
        <v>Xuất kho - xuất bán ghi nhận doanh thu</v>
      </c>
      <c r="J2391" s="29" t="s">
        <v>4492</v>
      </c>
      <c r="K2391" s="29" t="s">
        <v>4977</v>
      </c>
      <c r="L2391" s="26">
        <v>29</v>
      </c>
      <c r="M2391" s="26" t="s">
        <v>4547</v>
      </c>
      <c r="N2391" s="26">
        <v>233600</v>
      </c>
      <c r="O2391" s="7">
        <f t="shared" si="111"/>
        <v>6774400</v>
      </c>
      <c r="P2391" s="52">
        <v>0.08</v>
      </c>
      <c r="Q2391" s="7">
        <f t="shared" si="112"/>
        <v>541952</v>
      </c>
      <c r="R2391" s="7">
        <f t="shared" si="113"/>
        <v>7316352</v>
      </c>
      <c r="S2391" s="23" t="s">
        <v>6008</v>
      </c>
      <c r="T2391" s="23"/>
      <c r="U2391" s="23"/>
      <c r="V2391" s="23"/>
      <c r="W2391" s="74"/>
    </row>
    <row r="2392" spans="1:23" x14ac:dyDescent="0.25">
      <c r="A2392" s="81">
        <v>45370</v>
      </c>
      <c r="B2392" s="6" t="s">
        <v>2710</v>
      </c>
      <c r="C2392" s="100" t="s">
        <v>5859</v>
      </c>
      <c r="D2392" s="21" t="s">
        <v>4555</v>
      </c>
      <c r="E2392" s="23" t="s">
        <v>203</v>
      </c>
      <c r="F2392" s="27" t="str">
        <f>IF(E2392="","",INDEX(DM_HANG_HOA!B:B,MATCH(E2392,DM_HANG_HOA!A:A,0)))</f>
        <v>Ty Pin post/Line post 24Kv- 35Kv, M20 dài 180mm</v>
      </c>
      <c r="G2392" s="26" t="s">
        <v>5245</v>
      </c>
      <c r="H2392" s="27" t="str">
        <f>IF(G2392="","",INDEX(DM_DOI_TUONG!C:C,MATCH(G2392,DM_DOI_TUONG!B:B,0)))</f>
        <v>Công Ty TNHH Sản Xuất Thương Mại  Điện Sài Gòn TTL</v>
      </c>
      <c r="I2392" s="69" t="str">
        <f>IFERROR(INDEX(DM_NGHIEP_VU!D:D,MATCH(J2392&amp;K2392,DM_NGHIEP_VU!G:G,0)),"")</f>
        <v>Xuất kho - xuất bán ghi nhận doanh thu</v>
      </c>
      <c r="J2392" s="29" t="s">
        <v>4492</v>
      </c>
      <c r="K2392" s="29" t="s">
        <v>4977</v>
      </c>
      <c r="L2392" s="26">
        <v>29</v>
      </c>
      <c r="M2392" s="26" t="s">
        <v>4547</v>
      </c>
      <c r="N2392" s="26">
        <v>44800</v>
      </c>
      <c r="O2392" s="7">
        <f t="shared" si="111"/>
        <v>1299200</v>
      </c>
      <c r="P2392" s="52">
        <v>0.08</v>
      </c>
      <c r="Q2392" s="7">
        <f t="shared" si="112"/>
        <v>103936</v>
      </c>
      <c r="R2392" s="7">
        <f t="shared" si="113"/>
        <v>1403136</v>
      </c>
      <c r="S2392" s="23" t="s">
        <v>6008</v>
      </c>
      <c r="T2392" s="23"/>
      <c r="U2392" s="23"/>
      <c r="V2392" s="23"/>
      <c r="W2392" s="74"/>
    </row>
    <row r="2393" spans="1:23" x14ac:dyDescent="0.25">
      <c r="A2393" s="81">
        <v>45370</v>
      </c>
      <c r="B2393" s="6" t="s">
        <v>2710</v>
      </c>
      <c r="C2393" s="100" t="s">
        <v>5859</v>
      </c>
      <c r="D2393" s="21" t="s">
        <v>4555</v>
      </c>
      <c r="E2393" s="23" t="s">
        <v>7</v>
      </c>
      <c r="F2393" s="27" t="str">
        <f>IF(E2393="","",INDEX(DM_HANG_HOA!B:B,MATCH(E2393,DM_HANG_HOA!A:A,0)))</f>
        <v>Fuselink 8K - Tuấn Ân</v>
      </c>
      <c r="G2393" s="26" t="s">
        <v>5245</v>
      </c>
      <c r="H2393" s="27" t="str">
        <f>IF(G2393="","",INDEX(DM_DOI_TUONG!C:C,MATCH(G2393,DM_DOI_TUONG!B:B,0)))</f>
        <v>Công Ty TNHH Sản Xuất Thương Mại  Điện Sài Gòn TTL</v>
      </c>
      <c r="I2393" s="69" t="str">
        <f>IFERROR(INDEX(DM_NGHIEP_VU!D:D,MATCH(J2393&amp;K2393,DM_NGHIEP_VU!G:G,0)),"")</f>
        <v>Xuất kho - xuất bán ghi nhận doanh thu</v>
      </c>
      <c r="J2393" s="29" t="s">
        <v>4492</v>
      </c>
      <c r="K2393" s="29" t="s">
        <v>4977</v>
      </c>
      <c r="L2393" s="26">
        <v>12</v>
      </c>
      <c r="M2393" s="26" t="s">
        <v>4547</v>
      </c>
      <c r="N2393" s="26">
        <v>27400</v>
      </c>
      <c r="O2393" s="7">
        <f t="shared" si="111"/>
        <v>328800</v>
      </c>
      <c r="P2393" s="52">
        <v>0.08</v>
      </c>
      <c r="Q2393" s="7">
        <f t="shared" si="112"/>
        <v>26304</v>
      </c>
      <c r="R2393" s="7">
        <f t="shared" si="113"/>
        <v>355104</v>
      </c>
      <c r="S2393" s="23" t="s">
        <v>6008</v>
      </c>
      <c r="T2393" s="23"/>
      <c r="U2393" s="23"/>
      <c r="V2393" s="23"/>
      <c r="W2393" s="74"/>
    </row>
    <row r="2394" spans="1:23" x14ac:dyDescent="0.25">
      <c r="A2394" s="81">
        <v>45370</v>
      </c>
      <c r="B2394" s="6" t="s">
        <v>2710</v>
      </c>
      <c r="C2394" s="100" t="s">
        <v>5859</v>
      </c>
      <c r="D2394" s="21" t="s">
        <v>4555</v>
      </c>
      <c r="E2394" s="23" t="s">
        <v>72</v>
      </c>
      <c r="F2394" s="27" t="str">
        <f>IF(E2394="","",INDEX(DM_HANG_HOA!B:B,MATCH(E2394,DM_HANG_HOA!A:A,0)))</f>
        <v>FCO 100A - 27KV - 150KV BIL - Polymer (không bass)</v>
      </c>
      <c r="G2394" s="26" t="s">
        <v>5245</v>
      </c>
      <c r="H2394" s="27" t="str">
        <f>IF(G2394="","",INDEX(DM_DOI_TUONG!C:C,MATCH(G2394,DM_DOI_TUONG!B:B,0)))</f>
        <v>Công Ty TNHH Sản Xuất Thương Mại  Điện Sài Gòn TTL</v>
      </c>
      <c r="I2394" s="69" t="str">
        <f>IFERROR(INDEX(DM_NGHIEP_VU!D:D,MATCH(J2394&amp;K2394,DM_NGHIEP_VU!G:G,0)),"")</f>
        <v>Xuất kho - xuất bán ghi nhận doanh thu</v>
      </c>
      <c r="J2394" s="29" t="s">
        <v>4492</v>
      </c>
      <c r="K2394" s="29" t="s">
        <v>4977</v>
      </c>
      <c r="L2394" s="26">
        <v>4</v>
      </c>
      <c r="M2394" s="26" t="s">
        <v>4547</v>
      </c>
      <c r="N2394" s="26">
        <v>1217500</v>
      </c>
      <c r="O2394" s="7">
        <f t="shared" si="111"/>
        <v>4870000</v>
      </c>
      <c r="P2394" s="52">
        <v>0.08</v>
      </c>
      <c r="Q2394" s="7">
        <f t="shared" si="112"/>
        <v>389600</v>
      </c>
      <c r="R2394" s="7">
        <f t="shared" si="113"/>
        <v>5259600</v>
      </c>
      <c r="S2394" s="23" t="s">
        <v>6008</v>
      </c>
      <c r="T2394" s="23"/>
      <c r="U2394" s="23"/>
      <c r="V2394" s="23"/>
      <c r="W2394" s="74"/>
    </row>
    <row r="2395" spans="1:23" x14ac:dyDescent="0.25">
      <c r="A2395" s="81">
        <v>45370</v>
      </c>
      <c r="B2395" s="6" t="s">
        <v>2710</v>
      </c>
      <c r="C2395" s="100" t="s">
        <v>5859</v>
      </c>
      <c r="D2395" s="21" t="s">
        <v>4555</v>
      </c>
      <c r="E2395" s="23" t="s">
        <v>78</v>
      </c>
      <c r="F2395" s="27" t="str">
        <f>IF(E2395="","",INDEX(DM_HANG_HOA!B:B,MATCH(E2395,DM_HANG_HOA!A:A,0)))</f>
        <v>Bass FCO</v>
      </c>
      <c r="G2395" s="26" t="s">
        <v>5245</v>
      </c>
      <c r="H2395" s="27" t="str">
        <f>IF(G2395="","",INDEX(DM_DOI_TUONG!C:C,MATCH(G2395,DM_DOI_TUONG!B:B,0)))</f>
        <v>Công Ty TNHH Sản Xuất Thương Mại  Điện Sài Gòn TTL</v>
      </c>
      <c r="I2395" s="69" t="str">
        <f>IFERROR(INDEX(DM_NGHIEP_VU!D:D,MATCH(J2395&amp;K2395,DM_NGHIEP_VU!G:G,0)),"")</f>
        <v>Xuất kho - xuất bán ghi nhận doanh thu</v>
      </c>
      <c r="J2395" s="29" t="s">
        <v>4492</v>
      </c>
      <c r="K2395" s="29" t="s">
        <v>4977</v>
      </c>
      <c r="L2395" s="26">
        <v>4</v>
      </c>
      <c r="M2395" s="26" t="s">
        <v>4547</v>
      </c>
      <c r="N2395" s="26">
        <v>66900</v>
      </c>
      <c r="O2395" s="7">
        <f t="shared" si="111"/>
        <v>267600</v>
      </c>
      <c r="P2395" s="52">
        <v>0.08</v>
      </c>
      <c r="Q2395" s="7">
        <f t="shared" si="112"/>
        <v>21408</v>
      </c>
      <c r="R2395" s="7">
        <f t="shared" si="113"/>
        <v>289008</v>
      </c>
      <c r="S2395" s="23" t="s">
        <v>6008</v>
      </c>
      <c r="T2395" s="23"/>
      <c r="U2395" s="23"/>
      <c r="V2395" s="23"/>
      <c r="W2395" s="74"/>
    </row>
    <row r="2396" spans="1:23" x14ac:dyDescent="0.25">
      <c r="A2396" s="81">
        <v>45370</v>
      </c>
      <c r="B2396" s="6" t="s">
        <v>2710</v>
      </c>
      <c r="C2396" s="100" t="s">
        <v>5859</v>
      </c>
      <c r="D2396" s="21" t="s">
        <v>4555</v>
      </c>
      <c r="E2396" s="23" t="s">
        <v>554</v>
      </c>
      <c r="F2396" s="27" t="str">
        <f>IF(E2396="","",INDEX(DM_HANG_HOA!B:B,MATCH(E2396,DM_HANG_HOA!A:A,0)))</f>
        <v>Nối bọc  IPC 95-95, Vỏ cách điện dầy 1-3mm,  25 - 95 / 25 - 95, 2 boulon M8 nhựa</v>
      </c>
      <c r="G2396" s="26" t="s">
        <v>5245</v>
      </c>
      <c r="H2396" s="27" t="str">
        <f>IF(G2396="","",INDEX(DM_DOI_TUONG!C:C,MATCH(G2396,DM_DOI_TUONG!B:B,0)))</f>
        <v>Công Ty TNHH Sản Xuất Thương Mại  Điện Sài Gòn TTL</v>
      </c>
      <c r="I2396" s="69" t="str">
        <f>IFERROR(INDEX(DM_NGHIEP_VU!D:D,MATCH(J2396&amp;K2396,DM_NGHIEP_VU!G:G,0)),"")</f>
        <v>Xuất kho - xuất bán ghi nhận doanh thu</v>
      </c>
      <c r="J2396" s="29" t="s">
        <v>4492</v>
      </c>
      <c r="K2396" s="29" t="s">
        <v>4977</v>
      </c>
      <c r="L2396" s="26">
        <v>1196</v>
      </c>
      <c r="M2396" s="26" t="s">
        <v>4547</v>
      </c>
      <c r="N2396" s="26">
        <v>51100</v>
      </c>
      <c r="O2396" s="7">
        <f t="shared" si="111"/>
        <v>61115600</v>
      </c>
      <c r="P2396" s="52">
        <v>0.08</v>
      </c>
      <c r="Q2396" s="7">
        <f t="shared" si="112"/>
        <v>4889248</v>
      </c>
      <c r="R2396" s="7">
        <f t="shared" si="113"/>
        <v>66004848</v>
      </c>
      <c r="S2396" s="23" t="s">
        <v>6008</v>
      </c>
      <c r="T2396" s="23"/>
      <c r="U2396" s="23"/>
      <c r="V2396" s="23"/>
      <c r="W2396" s="74"/>
    </row>
    <row r="2397" spans="1:23" x14ac:dyDescent="0.25">
      <c r="A2397" s="81">
        <v>45370</v>
      </c>
      <c r="B2397" s="6" t="s">
        <v>2710</v>
      </c>
      <c r="C2397" s="100" t="s">
        <v>5859</v>
      </c>
      <c r="D2397" s="21" t="s">
        <v>4555</v>
      </c>
      <c r="E2397" s="23" t="s">
        <v>3184</v>
      </c>
      <c r="F2397" s="27" t="str">
        <f>IF(E2397="","",INDEX(DM_HANG_HOA!B:B,MATCH(E2397,DM_HANG_HOA!A:A,0)))</f>
        <v>Nối bọc MV IPC 70-240,  Vỏ cách điện dầy 7-12mm, 25 - 70 / 120 - 240, 2 boulon M10 thép</v>
      </c>
      <c r="G2397" s="26" t="s">
        <v>5245</v>
      </c>
      <c r="H2397" s="27" t="str">
        <f>IF(G2397="","",INDEX(DM_DOI_TUONG!C:C,MATCH(G2397,DM_DOI_TUONG!B:B,0)))</f>
        <v>Công Ty TNHH Sản Xuất Thương Mại  Điện Sài Gòn TTL</v>
      </c>
      <c r="I2397" s="69" t="str">
        <f>IFERROR(INDEX(DM_NGHIEP_VU!D:D,MATCH(J2397&amp;K2397,DM_NGHIEP_VU!G:G,0)),"")</f>
        <v>Xuất kho - xuất bán ghi nhận doanh thu</v>
      </c>
      <c r="J2397" s="29" t="s">
        <v>4492</v>
      </c>
      <c r="K2397" s="29" t="s">
        <v>4977</v>
      </c>
      <c r="L2397" s="26">
        <v>8</v>
      </c>
      <c r="M2397" s="26" t="s">
        <v>4547</v>
      </c>
      <c r="N2397" s="26">
        <v>514200</v>
      </c>
      <c r="O2397" s="7">
        <f t="shared" si="111"/>
        <v>4113600</v>
      </c>
      <c r="P2397" s="52">
        <v>0.08</v>
      </c>
      <c r="Q2397" s="7">
        <f t="shared" si="112"/>
        <v>329088</v>
      </c>
      <c r="R2397" s="7">
        <f t="shared" si="113"/>
        <v>4442688</v>
      </c>
      <c r="S2397" s="23" t="s">
        <v>6008</v>
      </c>
      <c r="T2397" s="23"/>
      <c r="U2397" s="23"/>
      <c r="V2397" s="23"/>
      <c r="W2397" s="74"/>
    </row>
    <row r="2398" spans="1:23" x14ac:dyDescent="0.25">
      <c r="A2398" s="81">
        <v>45370</v>
      </c>
      <c r="B2398" s="6" t="s">
        <v>2710</v>
      </c>
      <c r="C2398" s="100" t="s">
        <v>5859</v>
      </c>
      <c r="D2398" s="21" t="s">
        <v>4555</v>
      </c>
      <c r="E2398" s="23" t="s">
        <v>210</v>
      </c>
      <c r="F2398" s="27" t="str">
        <f>IF(E2398="","",INDEX(DM_HANG_HOA!B:B,MATCH(E2398,DM_HANG_HOA!A:A,0)))</f>
        <v>Sứ tăng cường FCO, LBFCO, polymer</v>
      </c>
      <c r="G2398" s="26" t="s">
        <v>5245</v>
      </c>
      <c r="H2398" s="27" t="str">
        <f>IF(G2398="","",INDEX(DM_DOI_TUONG!C:C,MATCH(G2398,DM_DOI_TUONG!B:B,0)))</f>
        <v>Công Ty TNHH Sản Xuất Thương Mại  Điện Sài Gòn TTL</v>
      </c>
      <c r="I2398" s="69" t="str">
        <f>IFERROR(INDEX(DM_NGHIEP_VU!D:D,MATCH(J2398&amp;K2398,DM_NGHIEP_VU!G:G,0)),"")</f>
        <v>Xuất kho - xuất bán ghi nhận doanh thu</v>
      </c>
      <c r="J2398" s="29" t="s">
        <v>4492</v>
      </c>
      <c r="K2398" s="29" t="s">
        <v>4977</v>
      </c>
      <c r="L2398" s="26">
        <v>3</v>
      </c>
      <c r="M2398" s="26" t="s">
        <v>4547</v>
      </c>
      <c r="N2398" s="26">
        <v>319600</v>
      </c>
      <c r="O2398" s="7">
        <f t="shared" si="111"/>
        <v>958800</v>
      </c>
      <c r="P2398" s="52">
        <v>0.08</v>
      </c>
      <c r="Q2398" s="7">
        <f t="shared" si="112"/>
        <v>76704</v>
      </c>
      <c r="R2398" s="7">
        <f t="shared" si="113"/>
        <v>1035504</v>
      </c>
      <c r="S2398" s="23" t="s">
        <v>6008</v>
      </c>
      <c r="T2398" s="23"/>
      <c r="U2398" s="23"/>
      <c r="V2398" s="23"/>
      <c r="W2398" s="74"/>
    </row>
    <row r="2399" spans="1:23" x14ac:dyDescent="0.25">
      <c r="A2399" s="81">
        <v>45370</v>
      </c>
      <c r="B2399" s="6" t="s">
        <v>2710</v>
      </c>
      <c r="C2399" s="100" t="s">
        <v>5860</v>
      </c>
      <c r="D2399" s="21" t="s">
        <v>4555</v>
      </c>
      <c r="E2399" s="23" t="s">
        <v>3315</v>
      </c>
      <c r="F2399" s="27" t="str">
        <f>IF(E2399="","",INDEX(DM_HANG_HOA!B:B,MATCH(E2399,DM_HANG_HOA!A:A,0)))</f>
        <v>Giáp níu dây bọc SCD2260-TP, dài 1100mm, 20,1 ÷ 23,5mm (50mm2)</v>
      </c>
      <c r="G2399" s="26" t="s">
        <v>5245</v>
      </c>
      <c r="H2399" s="27" t="str">
        <f>IF(G2399="","",INDEX(DM_DOI_TUONG!C:C,MATCH(G2399,DM_DOI_TUONG!B:B,0)))</f>
        <v>Công Ty TNHH Sản Xuất Thương Mại  Điện Sài Gòn TTL</v>
      </c>
      <c r="I2399" s="69" t="str">
        <f>IFERROR(INDEX(DM_NGHIEP_VU!D:D,MATCH(J2399&amp;K2399,DM_NGHIEP_VU!G:G,0)),"")</f>
        <v>Xuất kho - xuất bán ghi nhận doanh thu</v>
      </c>
      <c r="J2399" s="29" t="s">
        <v>4492</v>
      </c>
      <c r="K2399" s="29" t="s">
        <v>4977</v>
      </c>
      <c r="L2399" s="26">
        <v>29</v>
      </c>
      <c r="M2399" s="26" t="s">
        <v>4547</v>
      </c>
      <c r="N2399" s="26">
        <v>216000</v>
      </c>
      <c r="O2399" s="7">
        <f t="shared" si="111"/>
        <v>6264000</v>
      </c>
      <c r="P2399" s="52">
        <v>0.1</v>
      </c>
      <c r="Q2399" s="7">
        <f t="shared" si="112"/>
        <v>626400</v>
      </c>
      <c r="R2399" s="7">
        <f t="shared" si="113"/>
        <v>6890400</v>
      </c>
      <c r="S2399" s="23" t="s">
        <v>6009</v>
      </c>
      <c r="T2399" s="23"/>
      <c r="U2399" s="23"/>
      <c r="V2399" s="23"/>
      <c r="W2399" s="74"/>
    </row>
    <row r="2400" spans="1:23" x14ac:dyDescent="0.25">
      <c r="A2400" s="81">
        <v>45370</v>
      </c>
      <c r="B2400" s="6" t="s">
        <v>2710</v>
      </c>
      <c r="C2400" s="100" t="s">
        <v>5860</v>
      </c>
      <c r="D2400" s="21" t="s">
        <v>4555</v>
      </c>
      <c r="E2400" s="23" t="s">
        <v>524</v>
      </c>
      <c r="F2400" s="27" t="str">
        <f>IF(E2400="","",INDEX(DM_HANG_HOA!B:B,MATCH(E2400,DM_HANG_HOA!A:A,0)))</f>
        <v>Móc treo cáp ABC 4 X 95mm2</v>
      </c>
      <c r="G2400" s="26" t="s">
        <v>5245</v>
      </c>
      <c r="H2400" s="27" t="str">
        <f>IF(G2400="","",INDEX(DM_DOI_TUONG!C:C,MATCH(G2400,DM_DOI_TUONG!B:B,0)))</f>
        <v>Công Ty TNHH Sản Xuất Thương Mại  Điện Sài Gòn TTL</v>
      </c>
      <c r="I2400" s="69" t="str">
        <f>IFERROR(INDEX(DM_NGHIEP_VU!D:D,MATCH(J2400&amp;K2400,DM_NGHIEP_VU!G:G,0)),"")</f>
        <v>Xuất kho - xuất bán ghi nhận doanh thu</v>
      </c>
      <c r="J2400" s="29" t="s">
        <v>4492</v>
      </c>
      <c r="K2400" s="29" t="s">
        <v>4977</v>
      </c>
      <c r="L2400" s="26">
        <v>479</v>
      </c>
      <c r="M2400" s="26" t="s">
        <v>4547</v>
      </c>
      <c r="N2400" s="26">
        <v>16000</v>
      </c>
      <c r="O2400" s="7">
        <f t="shared" si="111"/>
        <v>7664000</v>
      </c>
      <c r="P2400" s="52">
        <v>0.1</v>
      </c>
      <c r="Q2400" s="7">
        <f t="shared" si="112"/>
        <v>766400</v>
      </c>
      <c r="R2400" s="7">
        <f t="shared" si="113"/>
        <v>8430400</v>
      </c>
      <c r="S2400" s="23" t="s">
        <v>6009</v>
      </c>
      <c r="T2400" s="23"/>
      <c r="U2400" s="23"/>
      <c r="V2400" s="23"/>
      <c r="W2400" s="74"/>
    </row>
    <row r="2401" spans="1:23" x14ac:dyDescent="0.25">
      <c r="A2401" s="81">
        <v>45370</v>
      </c>
      <c r="B2401" s="6" t="s">
        <v>2710</v>
      </c>
      <c r="C2401" s="100" t="s">
        <v>5860</v>
      </c>
      <c r="D2401" s="21" t="s">
        <v>4555</v>
      </c>
      <c r="E2401" s="23" t="s">
        <v>535</v>
      </c>
      <c r="F2401" s="27" t="str">
        <f>IF(E2401="","",INDEX(DM_HANG_HOA!B:B,MATCH(E2401,DM_HANG_HOA!A:A,0)))</f>
        <v>Kẹp ngừng ABC 4 x (50-95)mm2</v>
      </c>
      <c r="G2401" s="26" t="s">
        <v>5245</v>
      </c>
      <c r="H2401" s="27" t="str">
        <f>IF(G2401="","",INDEX(DM_DOI_TUONG!C:C,MATCH(G2401,DM_DOI_TUONG!B:B,0)))</f>
        <v>Công Ty TNHH Sản Xuất Thương Mại  Điện Sài Gòn TTL</v>
      </c>
      <c r="I2401" s="69" t="str">
        <f>IFERROR(INDEX(DM_NGHIEP_VU!D:D,MATCH(J2401&amp;K2401,DM_NGHIEP_VU!G:G,0)),"")</f>
        <v>Xuất kho - xuất bán ghi nhận doanh thu</v>
      </c>
      <c r="J2401" s="29" t="s">
        <v>4492</v>
      </c>
      <c r="K2401" s="29" t="s">
        <v>4977</v>
      </c>
      <c r="L2401" s="26">
        <v>799</v>
      </c>
      <c r="M2401" s="26" t="s">
        <v>4547</v>
      </c>
      <c r="N2401" s="26">
        <v>42000</v>
      </c>
      <c r="O2401" s="7">
        <f t="shared" si="111"/>
        <v>33558000</v>
      </c>
      <c r="P2401" s="52">
        <v>0.1</v>
      </c>
      <c r="Q2401" s="7">
        <f t="shared" si="112"/>
        <v>3355800</v>
      </c>
      <c r="R2401" s="7">
        <f t="shared" si="113"/>
        <v>36913800</v>
      </c>
      <c r="S2401" s="23" t="s">
        <v>6009</v>
      </c>
      <c r="T2401" s="23"/>
      <c r="U2401" s="23"/>
      <c r="V2401" s="23"/>
      <c r="W2401" s="74"/>
    </row>
    <row r="2402" spans="1:23" x14ac:dyDescent="0.25">
      <c r="A2402" s="81">
        <v>45370</v>
      </c>
      <c r="B2402" s="6" t="s">
        <v>2710</v>
      </c>
      <c r="C2402" s="100" t="s">
        <v>5860</v>
      </c>
      <c r="D2402" s="21" t="s">
        <v>4555</v>
      </c>
      <c r="E2402" s="23" t="s">
        <v>3274</v>
      </c>
      <c r="F2402" s="27" t="str">
        <f>IF(E2402="","",INDEX(DM_HANG_HOA!B:B,MATCH(E2402,DM_HANG_HOA!A:A,0)))</f>
        <v xml:space="preserve">Cosse ép Cu 25mm2-N dài 45mm chiều dài ép dây 15mm (lỗ phi 12.5) </v>
      </c>
      <c r="G2402" s="26" t="s">
        <v>5245</v>
      </c>
      <c r="H2402" s="27" t="str">
        <f>IF(G2402="","",INDEX(DM_DOI_TUONG!C:C,MATCH(G2402,DM_DOI_TUONG!B:B,0)))</f>
        <v>Công Ty TNHH Sản Xuất Thương Mại  Điện Sài Gòn TTL</v>
      </c>
      <c r="I2402" s="69" t="str">
        <f>IFERROR(INDEX(DM_NGHIEP_VU!D:D,MATCH(J2402&amp;K2402,DM_NGHIEP_VU!G:G,0)),"")</f>
        <v>Xuất kho - xuất bán ghi nhận doanh thu</v>
      </c>
      <c r="J2402" s="29" t="s">
        <v>4492</v>
      </c>
      <c r="K2402" s="29" t="s">
        <v>4977</v>
      </c>
      <c r="L2402" s="26">
        <v>250</v>
      </c>
      <c r="M2402" s="26" t="s">
        <v>4547</v>
      </c>
      <c r="N2402" s="26">
        <v>10000</v>
      </c>
      <c r="O2402" s="7">
        <f t="shared" si="111"/>
        <v>2500000</v>
      </c>
      <c r="P2402" s="52">
        <v>0.1</v>
      </c>
      <c r="Q2402" s="7">
        <f t="shared" si="112"/>
        <v>250000</v>
      </c>
      <c r="R2402" s="7">
        <f t="shared" si="113"/>
        <v>2750000</v>
      </c>
      <c r="S2402" s="23" t="s">
        <v>6009</v>
      </c>
      <c r="T2402" s="23"/>
      <c r="U2402" s="23"/>
      <c r="V2402" s="23"/>
      <c r="W2402" s="74"/>
    </row>
    <row r="2403" spans="1:23" x14ac:dyDescent="0.25">
      <c r="A2403" s="81">
        <v>45370</v>
      </c>
      <c r="B2403" s="6" t="s">
        <v>2710</v>
      </c>
      <c r="C2403" s="100" t="s">
        <v>5860</v>
      </c>
      <c r="D2403" s="21" t="s">
        <v>4555</v>
      </c>
      <c r="E2403" s="23" t="s">
        <v>1344</v>
      </c>
      <c r="F2403" s="27" t="str">
        <f>IF(E2403="","",INDEX(DM_HANG_HOA!B:B,MATCH(E2403,DM_HANG_HOA!A:A,0)))</f>
        <v>Hotline 2/0</v>
      </c>
      <c r="G2403" s="26" t="s">
        <v>5245</v>
      </c>
      <c r="H2403" s="27" t="str">
        <f>IF(G2403="","",INDEX(DM_DOI_TUONG!C:C,MATCH(G2403,DM_DOI_TUONG!B:B,0)))</f>
        <v>Công Ty TNHH Sản Xuất Thương Mại  Điện Sài Gòn TTL</v>
      </c>
      <c r="I2403" s="69" t="str">
        <f>IFERROR(INDEX(DM_NGHIEP_VU!D:D,MATCH(J2403&amp;K2403,DM_NGHIEP_VU!G:G,0)),"")</f>
        <v>Xuất kho - xuất bán ghi nhận doanh thu</v>
      </c>
      <c r="J2403" s="29" t="s">
        <v>4492</v>
      </c>
      <c r="K2403" s="29" t="s">
        <v>4977</v>
      </c>
      <c r="L2403" s="26">
        <v>8</v>
      </c>
      <c r="M2403" s="26" t="s">
        <v>4547</v>
      </c>
      <c r="N2403" s="26">
        <v>104800</v>
      </c>
      <c r="O2403" s="7">
        <f t="shared" si="111"/>
        <v>838400</v>
      </c>
      <c r="P2403" s="52">
        <v>0.1</v>
      </c>
      <c r="Q2403" s="7">
        <f t="shared" si="112"/>
        <v>83840</v>
      </c>
      <c r="R2403" s="7">
        <f t="shared" si="113"/>
        <v>922240</v>
      </c>
      <c r="S2403" s="23" t="s">
        <v>6009</v>
      </c>
      <c r="T2403" s="23"/>
      <c r="U2403" s="23"/>
      <c r="V2403" s="23"/>
      <c r="W2403" s="74"/>
    </row>
    <row r="2404" spans="1:23" x14ac:dyDescent="0.25">
      <c r="A2404" s="81">
        <v>45370</v>
      </c>
      <c r="B2404" s="6" t="s">
        <v>2710</v>
      </c>
      <c r="C2404" s="100" t="s">
        <v>5860</v>
      </c>
      <c r="D2404" s="21" t="s">
        <v>4555</v>
      </c>
      <c r="E2404" s="23" t="s">
        <v>1386</v>
      </c>
      <c r="F2404" s="27" t="str">
        <f>IF(E2404="","",INDEX(DM_HANG_HOA!B:B,MATCH(E2404,DM_HANG_HOA!A:A,0)))</f>
        <v>Cosse ép Cu 120mm2-N dài 86mm chiều dài ép dây 42mm</v>
      </c>
      <c r="G2404" s="26" t="s">
        <v>5245</v>
      </c>
      <c r="H2404" s="27" t="str">
        <f>IF(G2404="","",INDEX(DM_DOI_TUONG!C:C,MATCH(G2404,DM_DOI_TUONG!B:B,0)))</f>
        <v>Công Ty TNHH Sản Xuất Thương Mại  Điện Sài Gòn TTL</v>
      </c>
      <c r="I2404" s="69" t="str">
        <f>IFERROR(INDEX(DM_NGHIEP_VU!D:D,MATCH(J2404&amp;K2404,DM_NGHIEP_VU!G:G,0)),"")</f>
        <v>Xuất kho - xuất bán ghi nhận doanh thu</v>
      </c>
      <c r="J2404" s="29" t="s">
        <v>4492</v>
      </c>
      <c r="K2404" s="29" t="s">
        <v>4977</v>
      </c>
      <c r="L2404" s="26">
        <v>63</v>
      </c>
      <c r="M2404" s="26" t="s">
        <v>4547</v>
      </c>
      <c r="N2404" s="26">
        <v>54500</v>
      </c>
      <c r="O2404" s="7">
        <f t="shared" si="111"/>
        <v>3433500</v>
      </c>
      <c r="P2404" s="52">
        <v>0.1</v>
      </c>
      <c r="Q2404" s="7">
        <f t="shared" si="112"/>
        <v>343350</v>
      </c>
      <c r="R2404" s="7">
        <f t="shared" si="113"/>
        <v>3776850</v>
      </c>
      <c r="S2404" s="23" t="s">
        <v>6009</v>
      </c>
      <c r="T2404" s="23"/>
      <c r="U2404" s="23"/>
      <c r="V2404" s="23"/>
      <c r="W2404" s="74"/>
    </row>
    <row r="2405" spans="1:23" x14ac:dyDescent="0.25">
      <c r="A2405" s="81">
        <v>45370</v>
      </c>
      <c r="B2405" s="6" t="s">
        <v>2710</v>
      </c>
      <c r="C2405" s="100" t="s">
        <v>5860</v>
      </c>
      <c r="D2405" s="21" t="s">
        <v>4555</v>
      </c>
      <c r="E2405" s="23" t="s">
        <v>1374</v>
      </c>
      <c r="F2405" s="27" t="str">
        <f>IF(E2405="","",INDEX(DM_HANG_HOA!B:B,MATCH(E2405,DM_HANG_HOA!A:A,0)))</f>
        <v>Cosse ép Cu 50mm2-N dài 64mm chiều dài ép dây 36mm</v>
      </c>
      <c r="G2405" s="26" t="s">
        <v>5245</v>
      </c>
      <c r="H2405" s="27" t="str">
        <f>IF(G2405="","",INDEX(DM_DOI_TUONG!C:C,MATCH(G2405,DM_DOI_TUONG!B:B,0)))</f>
        <v>Công Ty TNHH Sản Xuất Thương Mại  Điện Sài Gòn TTL</v>
      </c>
      <c r="I2405" s="69" t="str">
        <f>IFERROR(INDEX(DM_NGHIEP_VU!D:D,MATCH(J2405&amp;K2405,DM_NGHIEP_VU!G:G,0)),"")</f>
        <v>Xuất kho - xuất bán ghi nhận doanh thu</v>
      </c>
      <c r="J2405" s="29" t="s">
        <v>4492</v>
      </c>
      <c r="K2405" s="29" t="s">
        <v>4977</v>
      </c>
      <c r="L2405" s="26">
        <v>3</v>
      </c>
      <c r="M2405" s="26" t="s">
        <v>4547</v>
      </c>
      <c r="N2405" s="26">
        <v>20000</v>
      </c>
      <c r="O2405" s="7">
        <f t="shared" ref="O2405:O2468" si="114">+L2405*N2405</f>
        <v>60000</v>
      </c>
      <c r="P2405" s="52">
        <v>0.1</v>
      </c>
      <c r="Q2405" s="7">
        <f t="shared" ref="Q2405:Q2468" si="115">+O2405*P2405</f>
        <v>6000</v>
      </c>
      <c r="R2405" s="7">
        <f t="shared" ref="R2405:R2468" si="116">+O2405+Q2405</f>
        <v>66000</v>
      </c>
      <c r="S2405" s="23" t="s">
        <v>6009</v>
      </c>
      <c r="T2405" s="23"/>
      <c r="U2405" s="23"/>
      <c r="V2405" s="23"/>
      <c r="W2405" s="74"/>
    </row>
    <row r="2406" spans="1:23" x14ac:dyDescent="0.25">
      <c r="A2406" s="81">
        <v>45370</v>
      </c>
      <c r="B2406" s="6" t="s">
        <v>2710</v>
      </c>
      <c r="C2406" s="100" t="s">
        <v>5860</v>
      </c>
      <c r="D2406" s="21" t="s">
        <v>4555</v>
      </c>
      <c r="E2406" s="23" t="s">
        <v>1362</v>
      </c>
      <c r="F2406" s="27" t="str">
        <f>IF(E2406="","",INDEX(DM_HANG_HOA!B:B,MATCH(E2406,DM_HANG_HOA!A:A,0)))</f>
        <v>Cosse ép Cu 16mm2-N dài 52mm chiều dài ép dây 28mm</v>
      </c>
      <c r="G2406" s="26" t="s">
        <v>5245</v>
      </c>
      <c r="H2406" s="27" t="str">
        <f>IF(G2406="","",INDEX(DM_DOI_TUONG!C:C,MATCH(G2406,DM_DOI_TUONG!B:B,0)))</f>
        <v>Công Ty TNHH Sản Xuất Thương Mại  Điện Sài Gòn TTL</v>
      </c>
      <c r="I2406" s="69" t="str">
        <f>IFERROR(INDEX(DM_NGHIEP_VU!D:D,MATCH(J2406&amp;K2406,DM_NGHIEP_VU!G:G,0)),"")</f>
        <v>Xuất kho - xuất bán ghi nhận doanh thu</v>
      </c>
      <c r="J2406" s="29" t="s">
        <v>4492</v>
      </c>
      <c r="K2406" s="29" t="s">
        <v>4977</v>
      </c>
      <c r="L2406" s="26">
        <v>8</v>
      </c>
      <c r="M2406" s="26" t="s">
        <v>4547</v>
      </c>
      <c r="N2406" s="26">
        <v>8700</v>
      </c>
      <c r="O2406" s="7">
        <f t="shared" si="114"/>
        <v>69600</v>
      </c>
      <c r="P2406" s="52">
        <v>0.1</v>
      </c>
      <c r="Q2406" s="7">
        <f t="shared" si="115"/>
        <v>6960</v>
      </c>
      <c r="R2406" s="7">
        <f t="shared" si="116"/>
        <v>76560</v>
      </c>
      <c r="S2406" s="23" t="s">
        <v>6009</v>
      </c>
      <c r="T2406" s="23"/>
      <c r="U2406" s="23"/>
      <c r="V2406" s="23"/>
      <c r="W2406" s="74"/>
    </row>
    <row r="2407" spans="1:23" x14ac:dyDescent="0.25">
      <c r="A2407" s="81">
        <v>45370</v>
      </c>
      <c r="B2407" s="6" t="s">
        <v>2710</v>
      </c>
      <c r="C2407" s="100" t="s">
        <v>5860</v>
      </c>
      <c r="D2407" s="21" t="s">
        <v>4555</v>
      </c>
      <c r="E2407" s="23" t="s">
        <v>1097</v>
      </c>
      <c r="F2407" s="27" t="str">
        <f>IF(E2407="","",INDEX(DM_HANG_HOA!B:B,MATCH(E2407,DM_HANG_HOA!A:A,0)))</f>
        <v>Cosse ép Cu-Al  50mm2-N-TA dài 64mm chiều dài ép dây 36mm</v>
      </c>
      <c r="G2407" s="26" t="s">
        <v>5245</v>
      </c>
      <c r="H2407" s="27" t="str">
        <f>IF(G2407="","",INDEX(DM_DOI_TUONG!C:C,MATCH(G2407,DM_DOI_TUONG!B:B,0)))</f>
        <v>Công Ty TNHH Sản Xuất Thương Mại  Điện Sài Gòn TTL</v>
      </c>
      <c r="I2407" s="69" t="str">
        <f>IFERROR(INDEX(DM_NGHIEP_VU!D:D,MATCH(J2407&amp;K2407,DM_NGHIEP_VU!G:G,0)),"")</f>
        <v>Xuất kho - xuất bán ghi nhận doanh thu</v>
      </c>
      <c r="J2407" s="29" t="s">
        <v>4492</v>
      </c>
      <c r="K2407" s="29" t="s">
        <v>4977</v>
      </c>
      <c r="L2407" s="26">
        <v>3</v>
      </c>
      <c r="M2407" s="26" t="s">
        <v>4547</v>
      </c>
      <c r="N2407" s="26">
        <v>21100</v>
      </c>
      <c r="O2407" s="7">
        <f t="shared" si="114"/>
        <v>63300</v>
      </c>
      <c r="P2407" s="52">
        <v>0.1</v>
      </c>
      <c r="Q2407" s="7">
        <f t="shared" si="115"/>
        <v>6330</v>
      </c>
      <c r="R2407" s="7">
        <f t="shared" si="116"/>
        <v>69630</v>
      </c>
      <c r="S2407" s="23" t="s">
        <v>6009</v>
      </c>
      <c r="T2407" s="23"/>
      <c r="U2407" s="23"/>
      <c r="V2407" s="23"/>
      <c r="W2407" s="74"/>
    </row>
    <row r="2408" spans="1:23" x14ac:dyDescent="0.25">
      <c r="A2408" s="81">
        <v>45370</v>
      </c>
      <c r="B2408" s="6" t="s">
        <v>2710</v>
      </c>
      <c r="C2408" s="100" t="s">
        <v>5860</v>
      </c>
      <c r="D2408" s="21" t="s">
        <v>4555</v>
      </c>
      <c r="E2408" s="23" t="s">
        <v>1223</v>
      </c>
      <c r="F2408" s="27" t="str">
        <f>IF(E2408="","",INDEX(DM_HANG_HOA!B:B,MATCH(E2408,DM_HANG_HOA!A:A,0)))</f>
        <v>Nối ép đồng nhôm WR-815</v>
      </c>
      <c r="G2408" s="26" t="s">
        <v>5245</v>
      </c>
      <c r="H2408" s="27" t="str">
        <f>IF(G2408="","",INDEX(DM_DOI_TUONG!C:C,MATCH(G2408,DM_DOI_TUONG!B:B,0)))</f>
        <v>Công Ty TNHH Sản Xuất Thương Mại  Điện Sài Gòn TTL</v>
      </c>
      <c r="I2408" s="69" t="str">
        <f>IFERROR(INDEX(DM_NGHIEP_VU!D:D,MATCH(J2408&amp;K2408,DM_NGHIEP_VU!G:G,0)),"")</f>
        <v>Xuất kho - xuất bán ghi nhận doanh thu</v>
      </c>
      <c r="J2408" s="29" t="s">
        <v>4492</v>
      </c>
      <c r="K2408" s="29" t="s">
        <v>4977</v>
      </c>
      <c r="L2408" s="26">
        <v>64</v>
      </c>
      <c r="M2408" s="26" t="s">
        <v>4547</v>
      </c>
      <c r="N2408" s="26">
        <v>23900</v>
      </c>
      <c r="O2408" s="7">
        <f t="shared" si="114"/>
        <v>1529600</v>
      </c>
      <c r="P2408" s="52">
        <v>0.1</v>
      </c>
      <c r="Q2408" s="7">
        <f t="shared" si="115"/>
        <v>152960</v>
      </c>
      <c r="R2408" s="7">
        <f t="shared" si="116"/>
        <v>1682560</v>
      </c>
      <c r="S2408" s="23" t="s">
        <v>6009</v>
      </c>
      <c r="T2408" s="23"/>
      <c r="U2408" s="23"/>
      <c r="V2408" s="23"/>
      <c r="W2408" s="74"/>
    </row>
    <row r="2409" spans="1:23" x14ac:dyDescent="0.25">
      <c r="A2409" s="81">
        <v>45370</v>
      </c>
      <c r="B2409" s="6" t="s">
        <v>2710</v>
      </c>
      <c r="C2409" s="100" t="s">
        <v>5860</v>
      </c>
      <c r="D2409" s="21" t="s">
        <v>4555</v>
      </c>
      <c r="E2409" s="23" t="s">
        <v>1229</v>
      </c>
      <c r="F2409" s="27" t="str">
        <f>IF(E2409="","",INDEX(DM_HANG_HOA!B:B,MATCH(E2409,DM_HANG_HOA!A:A,0)))</f>
        <v>Nối ép đồng nhôm WR-929</v>
      </c>
      <c r="G2409" s="26" t="s">
        <v>5245</v>
      </c>
      <c r="H2409" s="27" t="str">
        <f>IF(G2409="","",INDEX(DM_DOI_TUONG!C:C,MATCH(G2409,DM_DOI_TUONG!B:B,0)))</f>
        <v>Công Ty TNHH Sản Xuất Thương Mại  Điện Sài Gòn TTL</v>
      </c>
      <c r="I2409" s="69" t="str">
        <f>IFERROR(INDEX(DM_NGHIEP_VU!D:D,MATCH(J2409&amp;K2409,DM_NGHIEP_VU!G:G,0)),"")</f>
        <v>Xuất kho - xuất bán ghi nhận doanh thu</v>
      </c>
      <c r="J2409" s="29" t="s">
        <v>4492</v>
      </c>
      <c r="K2409" s="29" t="s">
        <v>4977</v>
      </c>
      <c r="L2409" s="26">
        <v>16</v>
      </c>
      <c r="M2409" s="26" t="s">
        <v>4547</v>
      </c>
      <c r="N2409" s="26">
        <v>38800</v>
      </c>
      <c r="O2409" s="7">
        <f t="shared" si="114"/>
        <v>620800</v>
      </c>
      <c r="P2409" s="52">
        <v>0.1</v>
      </c>
      <c r="Q2409" s="7">
        <f t="shared" si="115"/>
        <v>62080</v>
      </c>
      <c r="R2409" s="7">
        <f t="shared" si="116"/>
        <v>682880</v>
      </c>
      <c r="S2409" s="23" t="s">
        <v>6009</v>
      </c>
      <c r="T2409" s="23"/>
      <c r="U2409" s="23"/>
      <c r="V2409" s="23"/>
      <c r="W2409" s="74"/>
    </row>
    <row r="2410" spans="1:23" x14ac:dyDescent="0.25">
      <c r="A2410" s="81">
        <v>45370</v>
      </c>
      <c r="B2410" s="6" t="s">
        <v>2710</v>
      </c>
      <c r="C2410" s="100" t="s">
        <v>5860</v>
      </c>
      <c r="D2410" s="21" t="s">
        <v>4555</v>
      </c>
      <c r="E2410" s="23" t="s">
        <v>2522</v>
      </c>
      <c r="F2410" s="27" t="str">
        <f>IF(E2410="","",INDEX(DM_HANG_HOA!B:B,MATCH(E2410,DM_HANG_HOA!A:A,0)))</f>
        <v>Giáp níu dây trần ADG2130, dài 1330mm, 21,29 ÷ 24,05mm (240mm2)</v>
      </c>
      <c r="G2410" s="26" t="s">
        <v>5245</v>
      </c>
      <c r="H2410" s="27" t="str">
        <f>IF(G2410="","",INDEX(DM_DOI_TUONG!C:C,MATCH(G2410,DM_DOI_TUONG!B:B,0)))</f>
        <v>Công Ty TNHH Sản Xuất Thương Mại  Điện Sài Gòn TTL</v>
      </c>
      <c r="I2410" s="69" t="str">
        <f>IFERROR(INDEX(DM_NGHIEP_VU!D:D,MATCH(J2410&amp;K2410,DM_NGHIEP_VU!G:G,0)),"")</f>
        <v>Xuất kho - xuất bán ghi nhận doanh thu</v>
      </c>
      <c r="J2410" s="29" t="s">
        <v>4492</v>
      </c>
      <c r="K2410" s="29" t="s">
        <v>4977</v>
      </c>
      <c r="L2410" s="26">
        <v>6</v>
      </c>
      <c r="M2410" s="26" t="s">
        <v>4547</v>
      </c>
      <c r="N2410" s="26">
        <v>187400</v>
      </c>
      <c r="O2410" s="7">
        <f t="shared" si="114"/>
        <v>1124400</v>
      </c>
      <c r="P2410" s="52">
        <v>0.1</v>
      </c>
      <c r="Q2410" s="7">
        <f t="shared" si="115"/>
        <v>112440</v>
      </c>
      <c r="R2410" s="7">
        <f t="shared" si="116"/>
        <v>1236840</v>
      </c>
      <c r="S2410" s="23" t="s">
        <v>6009</v>
      </c>
      <c r="T2410" s="23"/>
      <c r="U2410" s="23"/>
      <c r="V2410" s="23"/>
      <c r="W2410" s="74"/>
    </row>
    <row r="2411" spans="1:23" x14ac:dyDescent="0.25">
      <c r="A2411" s="81">
        <v>45370</v>
      </c>
      <c r="B2411" s="6" t="s">
        <v>2710</v>
      </c>
      <c r="C2411" s="100" t="s">
        <v>5861</v>
      </c>
      <c r="D2411" s="21" t="s">
        <v>4555</v>
      </c>
      <c r="E2411" s="23" t="s">
        <v>72</v>
      </c>
      <c r="F2411" s="27" t="str">
        <f>IF(E2411="","",INDEX(DM_HANG_HOA!B:B,MATCH(E2411,DM_HANG_HOA!A:A,0)))</f>
        <v>FCO 100A - 27KV - 150KV BIL - Polymer (không bass)</v>
      </c>
      <c r="G2411" s="26" t="s">
        <v>5258</v>
      </c>
      <c r="H2411" s="27" t="str">
        <f>IF(G2411="","",INDEX(DM_DOI_TUONG!C:C,MATCH(G2411,DM_DOI_TUONG!B:B,0)))</f>
        <v>Công Ty TNHH Sản Xuất Và Thương Mại Tiến Trần</v>
      </c>
      <c r="I2411" s="69" t="str">
        <f>IFERROR(INDEX(DM_NGHIEP_VU!D:D,MATCH(J2411&amp;K2411,DM_NGHIEP_VU!G:G,0)),"")</f>
        <v>Xuất kho - xuất bán ghi nhận doanh thu</v>
      </c>
      <c r="J2411" s="29" t="s">
        <v>4492</v>
      </c>
      <c r="K2411" s="29" t="s">
        <v>4977</v>
      </c>
      <c r="L2411" s="26">
        <v>9</v>
      </c>
      <c r="M2411" s="26" t="s">
        <v>4547</v>
      </c>
      <c r="N2411" s="26">
        <v>1293600</v>
      </c>
      <c r="O2411" s="7">
        <f t="shared" si="114"/>
        <v>11642400</v>
      </c>
      <c r="P2411" s="52">
        <v>0.08</v>
      </c>
      <c r="Q2411" s="7">
        <f t="shared" si="115"/>
        <v>931392</v>
      </c>
      <c r="R2411" s="7">
        <f t="shared" si="116"/>
        <v>12573792</v>
      </c>
      <c r="S2411" s="23" t="s">
        <v>6010</v>
      </c>
      <c r="T2411" s="23"/>
      <c r="U2411" s="23"/>
      <c r="V2411" s="23"/>
      <c r="W2411" s="74"/>
    </row>
    <row r="2412" spans="1:23" x14ac:dyDescent="0.25">
      <c r="A2412" s="81">
        <v>45370</v>
      </c>
      <c r="B2412" s="6" t="s">
        <v>2710</v>
      </c>
      <c r="C2412" s="100" t="s">
        <v>5861</v>
      </c>
      <c r="D2412" s="21" t="s">
        <v>4555</v>
      </c>
      <c r="E2412" s="23" t="s">
        <v>78</v>
      </c>
      <c r="F2412" s="27" t="str">
        <f>IF(E2412="","",INDEX(DM_HANG_HOA!B:B,MATCH(E2412,DM_HANG_HOA!A:A,0)))</f>
        <v>Bass FCO</v>
      </c>
      <c r="G2412" s="26" t="s">
        <v>5258</v>
      </c>
      <c r="H2412" s="27" t="str">
        <f>IF(G2412="","",INDEX(DM_DOI_TUONG!C:C,MATCH(G2412,DM_DOI_TUONG!B:B,0)))</f>
        <v>Công Ty TNHH Sản Xuất Và Thương Mại Tiến Trần</v>
      </c>
      <c r="I2412" s="69" t="str">
        <f>IFERROR(INDEX(DM_NGHIEP_VU!D:D,MATCH(J2412&amp;K2412,DM_NGHIEP_VU!G:G,0)),"")</f>
        <v>Xuất kho - xuất bán ghi nhận doanh thu</v>
      </c>
      <c r="J2412" s="29" t="s">
        <v>4492</v>
      </c>
      <c r="K2412" s="29" t="s">
        <v>4977</v>
      </c>
      <c r="L2412" s="26">
        <v>9</v>
      </c>
      <c r="M2412" s="26" t="s">
        <v>4547</v>
      </c>
      <c r="N2412" s="26">
        <v>71100</v>
      </c>
      <c r="O2412" s="7">
        <f t="shared" si="114"/>
        <v>639900</v>
      </c>
      <c r="P2412" s="52">
        <v>0.08</v>
      </c>
      <c r="Q2412" s="7">
        <f t="shared" si="115"/>
        <v>51192</v>
      </c>
      <c r="R2412" s="7">
        <f t="shared" si="116"/>
        <v>691092</v>
      </c>
      <c r="S2412" s="23" t="s">
        <v>6010</v>
      </c>
      <c r="T2412" s="23"/>
      <c r="U2412" s="23"/>
      <c r="V2412" s="23"/>
      <c r="W2412" s="74"/>
    </row>
    <row r="2413" spans="1:23" x14ac:dyDescent="0.25">
      <c r="A2413" s="81">
        <v>45370</v>
      </c>
      <c r="B2413" s="6" t="s">
        <v>2710</v>
      </c>
      <c r="C2413" s="100" t="s">
        <v>5861</v>
      </c>
      <c r="D2413" s="21" t="s">
        <v>4555</v>
      </c>
      <c r="E2413" s="23" t="s">
        <v>74</v>
      </c>
      <c r="F2413" s="27" t="str">
        <f>IF(E2413="","",INDEX(DM_HANG_HOA!B:B,MATCH(E2413,DM_HANG_HOA!A:A,0)))</f>
        <v>FCO 200A - 27KV - 150KV BIL - Polymer (không bass)</v>
      </c>
      <c r="G2413" s="26" t="s">
        <v>5258</v>
      </c>
      <c r="H2413" s="27" t="str">
        <f>IF(G2413="","",INDEX(DM_DOI_TUONG!C:C,MATCH(G2413,DM_DOI_TUONG!B:B,0)))</f>
        <v>Công Ty TNHH Sản Xuất Và Thương Mại Tiến Trần</v>
      </c>
      <c r="I2413" s="69" t="str">
        <f>IFERROR(INDEX(DM_NGHIEP_VU!D:D,MATCH(J2413&amp;K2413,DM_NGHIEP_VU!G:G,0)),"")</f>
        <v>Xuất kho - xuất bán ghi nhận doanh thu</v>
      </c>
      <c r="J2413" s="29" t="s">
        <v>4492</v>
      </c>
      <c r="K2413" s="29" t="s">
        <v>4977</v>
      </c>
      <c r="L2413" s="26">
        <v>6</v>
      </c>
      <c r="M2413" s="26" t="s">
        <v>4547</v>
      </c>
      <c r="N2413" s="26">
        <v>1399400</v>
      </c>
      <c r="O2413" s="7">
        <f t="shared" si="114"/>
        <v>8396400</v>
      </c>
      <c r="P2413" s="52">
        <v>0.08</v>
      </c>
      <c r="Q2413" s="7">
        <f t="shared" si="115"/>
        <v>671712</v>
      </c>
      <c r="R2413" s="7">
        <f t="shared" si="116"/>
        <v>9068112</v>
      </c>
      <c r="S2413" s="23" t="s">
        <v>6010</v>
      </c>
      <c r="T2413" s="23"/>
      <c r="U2413" s="23"/>
      <c r="V2413" s="23"/>
      <c r="W2413" s="74"/>
    </row>
    <row r="2414" spans="1:23" x14ac:dyDescent="0.25">
      <c r="A2414" s="81">
        <v>45370</v>
      </c>
      <c r="B2414" s="6" t="s">
        <v>2710</v>
      </c>
      <c r="C2414" s="100" t="s">
        <v>5861</v>
      </c>
      <c r="D2414" s="21" t="s">
        <v>4555</v>
      </c>
      <c r="E2414" s="23" t="s">
        <v>78</v>
      </c>
      <c r="F2414" s="27" t="str">
        <f>IF(E2414="","",INDEX(DM_HANG_HOA!B:B,MATCH(E2414,DM_HANG_HOA!A:A,0)))</f>
        <v>Bass FCO</v>
      </c>
      <c r="G2414" s="26" t="s">
        <v>5258</v>
      </c>
      <c r="H2414" s="27" t="str">
        <f>IF(G2414="","",INDEX(DM_DOI_TUONG!C:C,MATCH(G2414,DM_DOI_TUONG!B:B,0)))</f>
        <v>Công Ty TNHH Sản Xuất Và Thương Mại Tiến Trần</v>
      </c>
      <c r="I2414" s="69" t="str">
        <f>IFERROR(INDEX(DM_NGHIEP_VU!D:D,MATCH(J2414&amp;K2414,DM_NGHIEP_VU!G:G,0)),"")</f>
        <v>Xuất kho - xuất bán ghi nhận doanh thu</v>
      </c>
      <c r="J2414" s="29" t="s">
        <v>4492</v>
      </c>
      <c r="K2414" s="29" t="s">
        <v>4977</v>
      </c>
      <c r="L2414" s="26">
        <v>6</v>
      </c>
      <c r="M2414" s="26" t="s">
        <v>4547</v>
      </c>
      <c r="N2414" s="26">
        <v>71100</v>
      </c>
      <c r="O2414" s="7">
        <f t="shared" si="114"/>
        <v>426600</v>
      </c>
      <c r="P2414" s="52">
        <v>0.08</v>
      </c>
      <c r="Q2414" s="7">
        <f t="shared" si="115"/>
        <v>34128</v>
      </c>
      <c r="R2414" s="7">
        <f t="shared" si="116"/>
        <v>460728</v>
      </c>
      <c r="S2414" s="23" t="s">
        <v>6010</v>
      </c>
      <c r="T2414" s="23"/>
      <c r="U2414" s="23"/>
      <c r="V2414" s="23"/>
      <c r="W2414" s="74"/>
    </row>
    <row r="2415" spans="1:23" x14ac:dyDescent="0.25">
      <c r="A2415" s="81">
        <v>45371</v>
      </c>
      <c r="B2415" s="6" t="s">
        <v>2710</v>
      </c>
      <c r="C2415" s="100" t="s">
        <v>5862</v>
      </c>
      <c r="D2415" s="21" t="s">
        <v>4555</v>
      </c>
      <c r="E2415" s="23" t="s">
        <v>77</v>
      </c>
      <c r="F2415" s="27" t="str">
        <f>IF(E2415="","",INDEX(DM_HANG_HOA!B:B,MATCH(E2415,DM_HANG_HOA!A:A,0)))</f>
        <v>LBFCO 200A - 27KV-150KV BIL - Polymer (không bass)</v>
      </c>
      <c r="G2415" s="26" t="s">
        <v>5250</v>
      </c>
      <c r="H2415" s="27" t="str">
        <f>IF(G2415="","",INDEX(DM_DOI_TUONG!C:C,MATCH(G2415,DM_DOI_TUONG!B:B,0)))</f>
        <v>Công Ty TNHH  Sản Xuất Thương Mại Vân Phúc</v>
      </c>
      <c r="I2415" s="69" t="str">
        <f>IFERROR(INDEX(DM_NGHIEP_VU!D:D,MATCH(J2415&amp;K2415,DM_NGHIEP_VU!G:G,0)),"")</f>
        <v>Xuất kho - xuất bán ghi nhận doanh thu</v>
      </c>
      <c r="J2415" s="29" t="s">
        <v>4492</v>
      </c>
      <c r="K2415" s="29" t="s">
        <v>4977</v>
      </c>
      <c r="L2415" s="26">
        <v>8</v>
      </c>
      <c r="M2415" s="26" t="s">
        <v>4547</v>
      </c>
      <c r="N2415" s="26">
        <v>1740800</v>
      </c>
      <c r="O2415" s="7">
        <f t="shared" si="114"/>
        <v>13926400</v>
      </c>
      <c r="P2415" s="52">
        <v>0.08</v>
      </c>
      <c r="Q2415" s="7">
        <f t="shared" si="115"/>
        <v>1114112</v>
      </c>
      <c r="R2415" s="7">
        <f t="shared" si="116"/>
        <v>15040512</v>
      </c>
      <c r="S2415" s="23" t="s">
        <v>6011</v>
      </c>
      <c r="T2415" s="23"/>
      <c r="U2415" s="23"/>
      <c r="V2415" s="23"/>
      <c r="W2415" s="74"/>
    </row>
    <row r="2416" spans="1:23" x14ac:dyDescent="0.25">
      <c r="A2416" s="81">
        <v>45371</v>
      </c>
      <c r="B2416" s="6" t="s">
        <v>2710</v>
      </c>
      <c r="C2416" s="100" t="s">
        <v>5862</v>
      </c>
      <c r="D2416" s="21" t="s">
        <v>4555</v>
      </c>
      <c r="E2416" s="23" t="s">
        <v>72</v>
      </c>
      <c r="F2416" s="27" t="str">
        <f>IF(E2416="","",INDEX(DM_HANG_HOA!B:B,MATCH(E2416,DM_HANG_HOA!A:A,0)))</f>
        <v>FCO 100A - 27KV - 150KV BIL - Polymer (không bass)</v>
      </c>
      <c r="G2416" s="26" t="s">
        <v>5250</v>
      </c>
      <c r="H2416" s="27" t="str">
        <f>IF(G2416="","",INDEX(DM_DOI_TUONG!C:C,MATCH(G2416,DM_DOI_TUONG!B:B,0)))</f>
        <v>Công Ty TNHH  Sản Xuất Thương Mại Vân Phúc</v>
      </c>
      <c r="I2416" s="69" t="str">
        <f>IFERROR(INDEX(DM_NGHIEP_VU!D:D,MATCH(J2416&amp;K2416,DM_NGHIEP_VU!G:G,0)),"")</f>
        <v>Xuất kho - xuất bán ghi nhận doanh thu</v>
      </c>
      <c r="J2416" s="29" t="s">
        <v>4492</v>
      </c>
      <c r="K2416" s="29" t="s">
        <v>4977</v>
      </c>
      <c r="L2416" s="26">
        <v>3</v>
      </c>
      <c r="M2416" s="26" t="s">
        <v>4547</v>
      </c>
      <c r="N2416" s="26">
        <v>1217500</v>
      </c>
      <c r="O2416" s="7">
        <f t="shared" si="114"/>
        <v>3652500</v>
      </c>
      <c r="P2416" s="52">
        <v>0.08</v>
      </c>
      <c r="Q2416" s="7">
        <f t="shared" si="115"/>
        <v>292200</v>
      </c>
      <c r="R2416" s="7">
        <f t="shared" si="116"/>
        <v>3944700</v>
      </c>
      <c r="S2416" s="23" t="s">
        <v>6011</v>
      </c>
      <c r="T2416" s="23"/>
      <c r="U2416" s="23"/>
      <c r="V2416" s="23"/>
      <c r="W2416" s="74"/>
    </row>
    <row r="2417" spans="1:23" x14ac:dyDescent="0.25">
      <c r="A2417" s="81">
        <v>45371</v>
      </c>
      <c r="B2417" s="6" t="s">
        <v>2710</v>
      </c>
      <c r="C2417" s="100" t="s">
        <v>5862</v>
      </c>
      <c r="D2417" s="21" t="s">
        <v>4555</v>
      </c>
      <c r="E2417" s="23" t="s">
        <v>131</v>
      </c>
      <c r="F2417" s="27" t="str">
        <f>IF(E2417="","",INDEX(DM_HANG_HOA!B:B,MATCH(E2417,DM_HANG_HOA!A:A,0)))</f>
        <v xml:space="preserve">DS 3P- 630A - 24Kv-150 KV BIL, OD, Polymer, 2 phương, lắp trên 1 trụ </v>
      </c>
      <c r="G2417" s="26" t="s">
        <v>5250</v>
      </c>
      <c r="H2417" s="27" t="str">
        <f>IF(G2417="","",INDEX(DM_DOI_TUONG!C:C,MATCH(G2417,DM_DOI_TUONG!B:B,0)))</f>
        <v>Công Ty TNHH  Sản Xuất Thương Mại Vân Phúc</v>
      </c>
      <c r="I2417" s="69" t="str">
        <f>IFERROR(INDEX(DM_NGHIEP_VU!D:D,MATCH(J2417&amp;K2417,DM_NGHIEP_VU!G:G,0)),"")</f>
        <v>Xuất kho - xuất bán ghi nhận doanh thu</v>
      </c>
      <c r="J2417" s="29" t="s">
        <v>4492</v>
      </c>
      <c r="K2417" s="29" t="s">
        <v>4977</v>
      </c>
      <c r="L2417" s="26">
        <v>3</v>
      </c>
      <c r="M2417" s="26" t="s">
        <v>4547</v>
      </c>
      <c r="N2417" s="26">
        <v>10099200</v>
      </c>
      <c r="O2417" s="7">
        <f t="shared" si="114"/>
        <v>30297600</v>
      </c>
      <c r="P2417" s="52">
        <v>0.08</v>
      </c>
      <c r="Q2417" s="7">
        <f t="shared" si="115"/>
        <v>2423808</v>
      </c>
      <c r="R2417" s="7">
        <f t="shared" si="116"/>
        <v>32721408</v>
      </c>
      <c r="S2417" s="23" t="s">
        <v>6011</v>
      </c>
      <c r="T2417" s="23"/>
      <c r="U2417" s="23"/>
      <c r="V2417" s="23"/>
      <c r="W2417" s="74"/>
    </row>
    <row r="2418" spans="1:23" x14ac:dyDescent="0.25">
      <c r="A2418" s="81">
        <v>45371</v>
      </c>
      <c r="B2418" s="6" t="s">
        <v>2710</v>
      </c>
      <c r="C2418" s="100" t="s">
        <v>5862</v>
      </c>
      <c r="D2418" s="21" t="s">
        <v>4555</v>
      </c>
      <c r="E2418" s="23" t="s">
        <v>145</v>
      </c>
      <c r="F2418" s="27" t="str">
        <f>IF(E2418="","",INDEX(DM_HANG_HOA!B:B,MATCH(E2418,DM_HANG_HOA!A:A,0)))</f>
        <v>Bộ sào thao tác  DS 24KV - 35KV ngoài trời, dài 8 mét (boulon nhúng kẽm)</v>
      </c>
      <c r="G2418" s="26" t="s">
        <v>5250</v>
      </c>
      <c r="H2418" s="27" t="str">
        <f>IF(G2418="","",INDEX(DM_DOI_TUONG!C:C,MATCH(G2418,DM_DOI_TUONG!B:B,0)))</f>
        <v>Công Ty TNHH  Sản Xuất Thương Mại Vân Phúc</v>
      </c>
      <c r="I2418" s="69" t="str">
        <f>IFERROR(INDEX(DM_NGHIEP_VU!D:D,MATCH(J2418&amp;K2418,DM_NGHIEP_VU!G:G,0)),"")</f>
        <v>Xuất kho - xuất bán ghi nhận doanh thu</v>
      </c>
      <c r="J2418" s="29" t="s">
        <v>4492</v>
      </c>
      <c r="K2418" s="29" t="s">
        <v>4977</v>
      </c>
      <c r="L2418" s="26">
        <v>3</v>
      </c>
      <c r="M2418" s="26" t="s">
        <v>4547</v>
      </c>
      <c r="N2418" s="26">
        <v>1922400</v>
      </c>
      <c r="O2418" s="7">
        <f t="shared" si="114"/>
        <v>5767200</v>
      </c>
      <c r="P2418" s="52">
        <v>0.08</v>
      </c>
      <c r="Q2418" s="7">
        <f t="shared" si="115"/>
        <v>461376</v>
      </c>
      <c r="R2418" s="7">
        <f t="shared" si="116"/>
        <v>6228576</v>
      </c>
      <c r="S2418" s="23" t="s">
        <v>6011</v>
      </c>
      <c r="T2418" s="23"/>
      <c r="U2418" s="23"/>
      <c r="V2418" s="23"/>
      <c r="W2418" s="74"/>
    </row>
    <row r="2419" spans="1:23" x14ac:dyDescent="0.25">
      <c r="A2419" s="81">
        <v>45371</v>
      </c>
      <c r="B2419" s="6" t="s">
        <v>2710</v>
      </c>
      <c r="C2419" s="100" t="s">
        <v>5862</v>
      </c>
      <c r="D2419" s="21" t="s">
        <v>4555</v>
      </c>
      <c r="E2419" s="23" t="s">
        <v>2538</v>
      </c>
      <c r="F2419" s="27" t="str">
        <f>IF(E2419="","",INDEX(DM_HANG_HOA!B:B,MATCH(E2419,DM_HANG_HOA!A:A,0)))</f>
        <v>Giáp buộc đầu sứ đơn composite PTT1373-C, đường kính cáp 31 ÷ 37,5mm (185-240mm2)</v>
      </c>
      <c r="G2419" s="26" t="s">
        <v>5250</v>
      </c>
      <c r="H2419" s="27" t="str">
        <f>IF(G2419="","",INDEX(DM_DOI_TUONG!C:C,MATCH(G2419,DM_DOI_TUONG!B:B,0)))</f>
        <v>Công Ty TNHH  Sản Xuất Thương Mại Vân Phúc</v>
      </c>
      <c r="I2419" s="69" t="str">
        <f>IFERROR(INDEX(DM_NGHIEP_VU!D:D,MATCH(J2419&amp;K2419,DM_NGHIEP_VU!G:G,0)),"")</f>
        <v>Xuất kho - xuất bán ghi nhận doanh thu</v>
      </c>
      <c r="J2419" s="29" t="s">
        <v>4492</v>
      </c>
      <c r="K2419" s="29" t="s">
        <v>4977</v>
      </c>
      <c r="L2419" s="26">
        <v>30</v>
      </c>
      <c r="M2419" s="26" t="s">
        <v>4547</v>
      </c>
      <c r="N2419" s="26">
        <v>44000</v>
      </c>
      <c r="O2419" s="7">
        <f t="shared" si="114"/>
        <v>1320000</v>
      </c>
      <c r="P2419" s="52">
        <v>0.08</v>
      </c>
      <c r="Q2419" s="7">
        <f t="shared" si="115"/>
        <v>105600</v>
      </c>
      <c r="R2419" s="7">
        <f t="shared" si="116"/>
        <v>1425600</v>
      </c>
      <c r="S2419" s="23" t="s">
        <v>6011</v>
      </c>
      <c r="T2419" s="23"/>
      <c r="U2419" s="23"/>
      <c r="V2419" s="23"/>
      <c r="W2419" s="74"/>
    </row>
    <row r="2420" spans="1:23" x14ac:dyDescent="0.25">
      <c r="A2420" s="81">
        <v>45371</v>
      </c>
      <c r="B2420" s="6" t="s">
        <v>2710</v>
      </c>
      <c r="C2420" s="100" t="s">
        <v>5862</v>
      </c>
      <c r="D2420" s="21" t="s">
        <v>4555</v>
      </c>
      <c r="E2420" s="23" t="s">
        <v>110</v>
      </c>
      <c r="F2420" s="27" t="str">
        <f>IF(E2420="","",INDEX(DM_HANG_HOA!B:B,MATCH(E2420,DM_HANG_HOA!A:A,0)))</f>
        <v>DS 1 pha 630A - 24Kv-150 KV BIL, OD, polymer</v>
      </c>
      <c r="G2420" s="26" t="s">
        <v>5250</v>
      </c>
      <c r="H2420" s="27" t="str">
        <f>IF(G2420="","",INDEX(DM_DOI_TUONG!C:C,MATCH(G2420,DM_DOI_TUONG!B:B,0)))</f>
        <v>Công Ty TNHH  Sản Xuất Thương Mại Vân Phúc</v>
      </c>
      <c r="I2420" s="69" t="str">
        <f>IFERROR(INDEX(DM_NGHIEP_VU!D:D,MATCH(J2420&amp;K2420,DM_NGHIEP_VU!G:G,0)),"")</f>
        <v>Xuất kho - xuất bán ghi nhận doanh thu</v>
      </c>
      <c r="J2420" s="29" t="s">
        <v>4492</v>
      </c>
      <c r="K2420" s="29" t="s">
        <v>4977</v>
      </c>
      <c r="L2420" s="26">
        <v>3</v>
      </c>
      <c r="M2420" s="26" t="s">
        <v>4547</v>
      </c>
      <c r="N2420" s="26">
        <v>2156700</v>
      </c>
      <c r="O2420" s="7">
        <f t="shared" si="114"/>
        <v>6470100</v>
      </c>
      <c r="P2420" s="52">
        <v>0.08</v>
      </c>
      <c r="Q2420" s="7">
        <f t="shared" si="115"/>
        <v>517608</v>
      </c>
      <c r="R2420" s="7">
        <f t="shared" si="116"/>
        <v>6987708</v>
      </c>
      <c r="S2420" s="23" t="s">
        <v>6011</v>
      </c>
      <c r="T2420" s="23"/>
      <c r="U2420" s="23"/>
      <c r="V2420" s="23"/>
      <c r="W2420" s="74"/>
    </row>
    <row r="2421" spans="1:23" x14ac:dyDescent="0.25">
      <c r="A2421" s="81">
        <v>45371</v>
      </c>
      <c r="B2421" s="6" t="s">
        <v>2710</v>
      </c>
      <c r="C2421" s="100" t="s">
        <v>5862</v>
      </c>
      <c r="D2421" s="21" t="s">
        <v>4555</v>
      </c>
      <c r="E2421" s="23" t="s">
        <v>117</v>
      </c>
      <c r="F2421" s="27" t="str">
        <f>IF(E2421="","",INDEX(DM_HANG_HOA!B:B,MATCH(E2421,DM_HANG_HOA!A:A,0)))</f>
        <v>Phụ kiện lắp DS 1 pha 24Kv</v>
      </c>
      <c r="G2421" s="26" t="s">
        <v>5250</v>
      </c>
      <c r="H2421" s="27" t="str">
        <f>IF(G2421="","",INDEX(DM_DOI_TUONG!C:C,MATCH(G2421,DM_DOI_TUONG!B:B,0)))</f>
        <v>Công Ty TNHH  Sản Xuất Thương Mại Vân Phúc</v>
      </c>
      <c r="I2421" s="69" t="str">
        <f>IFERROR(INDEX(DM_NGHIEP_VU!D:D,MATCH(J2421&amp;K2421,DM_NGHIEP_VU!G:G,0)),"")</f>
        <v>Xuất kho - xuất bán ghi nhận doanh thu</v>
      </c>
      <c r="J2421" s="29" t="s">
        <v>4492</v>
      </c>
      <c r="K2421" s="29" t="s">
        <v>4977</v>
      </c>
      <c r="L2421" s="26">
        <v>3</v>
      </c>
      <c r="M2421" s="26" t="s">
        <v>4547</v>
      </c>
      <c r="N2421" s="26">
        <v>101000</v>
      </c>
      <c r="O2421" s="7">
        <f t="shared" si="114"/>
        <v>303000</v>
      </c>
      <c r="P2421" s="52">
        <v>0.08</v>
      </c>
      <c r="Q2421" s="7">
        <f t="shared" si="115"/>
        <v>24240</v>
      </c>
      <c r="R2421" s="7">
        <f t="shared" si="116"/>
        <v>327240</v>
      </c>
      <c r="S2421" s="23" t="s">
        <v>6011</v>
      </c>
      <c r="T2421" s="23"/>
      <c r="U2421" s="23"/>
      <c r="V2421" s="23"/>
      <c r="W2421" s="74"/>
    </row>
    <row r="2422" spans="1:23" x14ac:dyDescent="0.25">
      <c r="A2422" s="81">
        <v>45372</v>
      </c>
      <c r="B2422" s="6" t="s">
        <v>2710</v>
      </c>
      <c r="C2422" s="100" t="s">
        <v>5863</v>
      </c>
      <c r="D2422" s="21" t="s">
        <v>4555</v>
      </c>
      <c r="E2422" s="23" t="s">
        <v>1400</v>
      </c>
      <c r="F2422" s="27" t="str">
        <f>IF(E2422="","",INDEX(DM_HANG_HOA!B:B,MATCH(E2422,DM_HANG_HOA!A:A,0)))</f>
        <v>Cosse ép Cu 240mm2-N dài 115mm chiều dài ép dây 58mm</v>
      </c>
      <c r="G2422" s="26" t="s">
        <v>5249</v>
      </c>
      <c r="H2422" s="27" t="str">
        <f>IF(G2422="","",INDEX(DM_DOI_TUONG!C:C,MATCH(G2422,DM_DOI_TUONG!B:B,0)))</f>
        <v>Công Ty CP Điện Và Chiếu Sáng Phước Mỹ</v>
      </c>
      <c r="I2422" s="69" t="str">
        <f>IFERROR(INDEX(DM_NGHIEP_VU!D:D,MATCH(J2422&amp;K2422,DM_NGHIEP_VU!G:G,0)),"")</f>
        <v>Xuất kho - xuất bán ghi nhận doanh thu</v>
      </c>
      <c r="J2422" s="29" t="s">
        <v>4492</v>
      </c>
      <c r="K2422" s="29" t="s">
        <v>4977</v>
      </c>
      <c r="L2422" s="26">
        <v>48</v>
      </c>
      <c r="M2422" s="26" t="s">
        <v>4547</v>
      </c>
      <c r="N2422" s="26">
        <v>140400</v>
      </c>
      <c r="O2422" s="7">
        <f t="shared" si="114"/>
        <v>6739200</v>
      </c>
      <c r="P2422" s="52">
        <v>0.1</v>
      </c>
      <c r="Q2422" s="7">
        <f t="shared" si="115"/>
        <v>673920</v>
      </c>
      <c r="R2422" s="7">
        <f t="shared" si="116"/>
        <v>7413120</v>
      </c>
      <c r="S2422" s="23" t="s">
        <v>6012</v>
      </c>
      <c r="T2422" s="23"/>
      <c r="U2422" s="23"/>
      <c r="V2422" s="23"/>
      <c r="W2422" s="74"/>
    </row>
    <row r="2423" spans="1:23" x14ac:dyDescent="0.25">
      <c r="A2423" s="81">
        <v>45372</v>
      </c>
      <c r="B2423" s="6" t="s">
        <v>2710</v>
      </c>
      <c r="C2423" s="100" t="s">
        <v>5863</v>
      </c>
      <c r="D2423" s="21" t="s">
        <v>4555</v>
      </c>
      <c r="E2423" s="23" t="s">
        <v>1404</v>
      </c>
      <c r="F2423" s="27" t="str">
        <f>IF(E2423="","",INDEX(DM_HANG_HOA!B:B,MATCH(E2423,DM_HANG_HOA!A:A,0)))</f>
        <v>Cosse ép Cu 300mm2-N dài 130mm chiều dài ép dây 70mm</v>
      </c>
      <c r="G2423" s="26" t="s">
        <v>5249</v>
      </c>
      <c r="H2423" s="27" t="str">
        <f>IF(G2423="","",INDEX(DM_DOI_TUONG!C:C,MATCH(G2423,DM_DOI_TUONG!B:B,0)))</f>
        <v>Công Ty CP Điện Và Chiếu Sáng Phước Mỹ</v>
      </c>
      <c r="I2423" s="69" t="str">
        <f>IFERROR(INDEX(DM_NGHIEP_VU!D:D,MATCH(J2423&amp;K2423,DM_NGHIEP_VU!G:G,0)),"")</f>
        <v>Xuất kho - xuất bán ghi nhận doanh thu</v>
      </c>
      <c r="J2423" s="29" t="s">
        <v>4492</v>
      </c>
      <c r="K2423" s="29" t="s">
        <v>4977</v>
      </c>
      <c r="L2423" s="26">
        <v>48</v>
      </c>
      <c r="M2423" s="26" t="s">
        <v>4547</v>
      </c>
      <c r="N2423" s="26">
        <v>210100</v>
      </c>
      <c r="O2423" s="7">
        <f t="shared" si="114"/>
        <v>10084800</v>
      </c>
      <c r="P2423" s="52">
        <v>0.1</v>
      </c>
      <c r="Q2423" s="7">
        <f t="shared" si="115"/>
        <v>1008480</v>
      </c>
      <c r="R2423" s="7">
        <f t="shared" si="116"/>
        <v>11093280</v>
      </c>
      <c r="S2423" s="23" t="s">
        <v>6012</v>
      </c>
      <c r="T2423" s="23"/>
      <c r="U2423" s="23"/>
      <c r="V2423" s="23"/>
      <c r="W2423" s="74"/>
    </row>
    <row r="2424" spans="1:23" x14ac:dyDescent="0.25">
      <c r="A2424" s="81">
        <v>45372</v>
      </c>
      <c r="B2424" s="6" t="s">
        <v>2710</v>
      </c>
      <c r="C2424" s="100" t="s">
        <v>5863</v>
      </c>
      <c r="D2424" s="21" t="s">
        <v>4555</v>
      </c>
      <c r="E2424" s="23" t="s">
        <v>1105</v>
      </c>
      <c r="F2424" s="27" t="str">
        <f>IF(E2424="","",INDEX(DM_HANG_HOA!B:B,MATCH(E2424,DM_HANG_HOA!A:A,0)))</f>
        <v>Cosse ép Cu-Al  95mm2-N-TA dài 81mm chiều dài ép dây 42mm</v>
      </c>
      <c r="G2424" s="26" t="s">
        <v>5249</v>
      </c>
      <c r="H2424" s="27" t="str">
        <f>IF(G2424="","",INDEX(DM_DOI_TUONG!C:C,MATCH(G2424,DM_DOI_TUONG!B:B,0)))</f>
        <v>Công Ty CP Điện Và Chiếu Sáng Phước Mỹ</v>
      </c>
      <c r="I2424" s="69" t="str">
        <f>IFERROR(INDEX(DM_NGHIEP_VU!D:D,MATCH(J2424&amp;K2424,DM_NGHIEP_VU!G:G,0)),"")</f>
        <v>Xuất kho - xuất bán ghi nhận doanh thu</v>
      </c>
      <c r="J2424" s="29" t="s">
        <v>4492</v>
      </c>
      <c r="K2424" s="29" t="s">
        <v>4977</v>
      </c>
      <c r="L2424" s="26">
        <v>68</v>
      </c>
      <c r="M2424" s="26" t="s">
        <v>4547</v>
      </c>
      <c r="N2424" s="26">
        <v>39800</v>
      </c>
      <c r="O2424" s="7">
        <f t="shared" si="114"/>
        <v>2706400</v>
      </c>
      <c r="P2424" s="52">
        <v>0.1</v>
      </c>
      <c r="Q2424" s="7">
        <f t="shared" si="115"/>
        <v>270640</v>
      </c>
      <c r="R2424" s="7">
        <f t="shared" si="116"/>
        <v>2977040</v>
      </c>
      <c r="S2424" s="23" t="s">
        <v>6012</v>
      </c>
      <c r="T2424" s="23"/>
      <c r="U2424" s="23"/>
      <c r="V2424" s="23"/>
      <c r="W2424" s="74"/>
    </row>
    <row r="2425" spans="1:23" x14ac:dyDescent="0.25">
      <c r="A2425" s="81">
        <v>45372</v>
      </c>
      <c r="B2425" s="6" t="s">
        <v>2710</v>
      </c>
      <c r="C2425" s="100" t="s">
        <v>5864</v>
      </c>
      <c r="D2425" s="21" t="s">
        <v>4555</v>
      </c>
      <c r="E2425" s="23" t="s">
        <v>904</v>
      </c>
      <c r="F2425" s="27" t="str">
        <f>IF(E2425="","",INDEX(DM_HANG_HOA!B:B,MATCH(E2425,DM_HANG_HOA!A:A,0)))</f>
        <v>Dây đai inox 20 x 0.4mm, 50 mét</v>
      </c>
      <c r="G2425" s="26" t="s">
        <v>5245</v>
      </c>
      <c r="H2425" s="27" t="str">
        <f>IF(G2425="","",INDEX(DM_DOI_TUONG!C:C,MATCH(G2425,DM_DOI_TUONG!B:B,0)))</f>
        <v>Công Ty TNHH Sản Xuất Thương Mại  Điện Sài Gòn TTL</v>
      </c>
      <c r="I2425" s="69" t="str">
        <f>IFERROR(INDEX(DM_NGHIEP_VU!D:D,MATCH(J2425&amp;K2425,DM_NGHIEP_VU!G:G,0)),"")</f>
        <v>Xuất kho - xuất bán ghi nhận doanh thu</v>
      </c>
      <c r="J2425" s="29" t="s">
        <v>4492</v>
      </c>
      <c r="K2425" s="29" t="s">
        <v>4977</v>
      </c>
      <c r="L2425" s="26">
        <v>7</v>
      </c>
      <c r="M2425" s="26" t="s">
        <v>4547</v>
      </c>
      <c r="N2425" s="26">
        <v>276500</v>
      </c>
      <c r="O2425" s="7">
        <f t="shared" si="114"/>
        <v>1935500</v>
      </c>
      <c r="P2425" s="52">
        <v>0.1</v>
      </c>
      <c r="Q2425" s="7">
        <f t="shared" si="115"/>
        <v>193550</v>
      </c>
      <c r="R2425" s="7">
        <f t="shared" si="116"/>
        <v>2129050</v>
      </c>
      <c r="S2425" s="23" t="s">
        <v>6013</v>
      </c>
      <c r="T2425" s="23"/>
      <c r="U2425" s="23"/>
      <c r="V2425" s="23"/>
      <c r="W2425" s="74"/>
    </row>
    <row r="2426" spans="1:23" x14ac:dyDescent="0.25">
      <c r="A2426" s="81">
        <v>45372</v>
      </c>
      <c r="B2426" s="6" t="s">
        <v>2710</v>
      </c>
      <c r="C2426" s="100" t="s">
        <v>5864</v>
      </c>
      <c r="D2426" s="21" t="s">
        <v>4555</v>
      </c>
      <c r="E2426" s="23" t="s">
        <v>894</v>
      </c>
      <c r="F2426" s="27" t="str">
        <f>IF(E2426="","",INDEX(DM_HANG_HOA!B:B,MATCH(E2426,DM_HANG_HOA!A:A,0)))</f>
        <v>Khóa đai A200</v>
      </c>
      <c r="G2426" s="26" t="s">
        <v>5245</v>
      </c>
      <c r="H2426" s="27" t="str">
        <f>IF(G2426="","",INDEX(DM_DOI_TUONG!C:C,MATCH(G2426,DM_DOI_TUONG!B:B,0)))</f>
        <v>Công Ty TNHH Sản Xuất Thương Mại  Điện Sài Gòn TTL</v>
      </c>
      <c r="I2426" s="69" t="str">
        <f>IFERROR(INDEX(DM_NGHIEP_VU!D:D,MATCH(J2426&amp;K2426,DM_NGHIEP_VU!G:G,0)),"")</f>
        <v>Xuất kho - xuất bán ghi nhận doanh thu</v>
      </c>
      <c r="J2426" s="29" t="s">
        <v>4492</v>
      </c>
      <c r="K2426" s="29" t="s">
        <v>4977</v>
      </c>
      <c r="L2426" s="26">
        <v>350</v>
      </c>
      <c r="M2426" s="26" t="s">
        <v>4547</v>
      </c>
      <c r="N2426" s="26">
        <v>1300</v>
      </c>
      <c r="O2426" s="7">
        <f t="shared" si="114"/>
        <v>455000</v>
      </c>
      <c r="P2426" s="52">
        <v>0.1</v>
      </c>
      <c r="Q2426" s="7">
        <f t="shared" si="115"/>
        <v>45500</v>
      </c>
      <c r="R2426" s="7">
        <f t="shared" si="116"/>
        <v>500500</v>
      </c>
      <c r="S2426" s="23" t="s">
        <v>6013</v>
      </c>
      <c r="T2426" s="23"/>
      <c r="U2426" s="23"/>
      <c r="V2426" s="23"/>
      <c r="W2426" s="74"/>
    </row>
    <row r="2427" spans="1:23" x14ac:dyDescent="0.25">
      <c r="A2427" s="81">
        <v>45372</v>
      </c>
      <c r="B2427" s="6" t="s">
        <v>2710</v>
      </c>
      <c r="C2427" s="100" t="s">
        <v>5864</v>
      </c>
      <c r="D2427" s="21" t="s">
        <v>4555</v>
      </c>
      <c r="E2427" s="23" t="s">
        <v>1223</v>
      </c>
      <c r="F2427" s="27" t="str">
        <f>IF(E2427="","",INDEX(DM_HANG_HOA!B:B,MATCH(E2427,DM_HANG_HOA!A:A,0)))</f>
        <v>Nối ép đồng nhôm WR-815</v>
      </c>
      <c r="G2427" s="26" t="s">
        <v>5245</v>
      </c>
      <c r="H2427" s="27" t="str">
        <f>IF(G2427="","",INDEX(DM_DOI_TUONG!C:C,MATCH(G2427,DM_DOI_TUONG!B:B,0)))</f>
        <v>Công Ty TNHH Sản Xuất Thương Mại  Điện Sài Gòn TTL</v>
      </c>
      <c r="I2427" s="69" t="str">
        <f>IFERROR(INDEX(DM_NGHIEP_VU!D:D,MATCH(J2427&amp;K2427,DM_NGHIEP_VU!G:G,0)),"")</f>
        <v>Xuất kho - xuất bán ghi nhận doanh thu</v>
      </c>
      <c r="J2427" s="29" t="s">
        <v>4492</v>
      </c>
      <c r="K2427" s="29" t="s">
        <v>4977</v>
      </c>
      <c r="L2427" s="26">
        <v>100</v>
      </c>
      <c r="M2427" s="26" t="s">
        <v>4547</v>
      </c>
      <c r="N2427" s="26">
        <v>23900</v>
      </c>
      <c r="O2427" s="7">
        <f t="shared" si="114"/>
        <v>2390000</v>
      </c>
      <c r="P2427" s="52">
        <v>0.1</v>
      </c>
      <c r="Q2427" s="7">
        <f t="shared" si="115"/>
        <v>239000</v>
      </c>
      <c r="R2427" s="7">
        <f t="shared" si="116"/>
        <v>2629000</v>
      </c>
      <c r="S2427" s="23" t="s">
        <v>6013</v>
      </c>
      <c r="T2427" s="23"/>
      <c r="U2427" s="23"/>
      <c r="V2427" s="23"/>
      <c r="W2427" s="74"/>
    </row>
    <row r="2428" spans="1:23" x14ac:dyDescent="0.25">
      <c r="A2428" s="81">
        <v>45372</v>
      </c>
      <c r="B2428" s="6" t="s">
        <v>2710</v>
      </c>
      <c r="C2428" s="100" t="s">
        <v>5864</v>
      </c>
      <c r="D2428" s="21" t="s">
        <v>4555</v>
      </c>
      <c r="E2428" s="23" t="s">
        <v>1221</v>
      </c>
      <c r="F2428" s="27" t="str">
        <f>IF(E2428="","",INDEX(DM_HANG_HOA!B:B,MATCH(E2428,DM_HANG_HOA!A:A,0)))</f>
        <v>Nối ép đồng nhôm WR-419</v>
      </c>
      <c r="G2428" s="26" t="s">
        <v>5245</v>
      </c>
      <c r="H2428" s="27" t="str">
        <f>IF(G2428="","",INDEX(DM_DOI_TUONG!C:C,MATCH(G2428,DM_DOI_TUONG!B:B,0)))</f>
        <v>Công Ty TNHH Sản Xuất Thương Mại  Điện Sài Gòn TTL</v>
      </c>
      <c r="I2428" s="69" t="str">
        <f>IFERROR(INDEX(DM_NGHIEP_VU!D:D,MATCH(J2428&amp;K2428,DM_NGHIEP_VU!G:G,0)),"")</f>
        <v>Xuất kho - xuất bán ghi nhận doanh thu</v>
      </c>
      <c r="J2428" s="29" t="s">
        <v>4492</v>
      </c>
      <c r="K2428" s="29" t="s">
        <v>4977</v>
      </c>
      <c r="L2428" s="26">
        <v>100</v>
      </c>
      <c r="M2428" s="26" t="s">
        <v>4547</v>
      </c>
      <c r="N2428" s="26">
        <v>16100</v>
      </c>
      <c r="O2428" s="7">
        <f t="shared" si="114"/>
        <v>1610000</v>
      </c>
      <c r="P2428" s="52">
        <v>0.1</v>
      </c>
      <c r="Q2428" s="7">
        <f t="shared" si="115"/>
        <v>161000</v>
      </c>
      <c r="R2428" s="7">
        <f t="shared" si="116"/>
        <v>1771000</v>
      </c>
      <c r="S2428" s="23" t="s">
        <v>6013</v>
      </c>
      <c r="T2428" s="23"/>
      <c r="U2428" s="23"/>
      <c r="V2428" s="23"/>
      <c r="W2428" s="74"/>
    </row>
    <row r="2429" spans="1:23" x14ac:dyDescent="0.25">
      <c r="A2429" s="81">
        <v>45372</v>
      </c>
      <c r="B2429" s="6" t="s">
        <v>2710</v>
      </c>
      <c r="C2429" s="100" t="s">
        <v>5864</v>
      </c>
      <c r="D2429" s="21" t="s">
        <v>4555</v>
      </c>
      <c r="E2429" s="23" t="s">
        <v>1340</v>
      </c>
      <c r="F2429" s="27" t="str">
        <f>IF(E2429="","",INDEX(DM_HANG_HOA!B:B,MATCH(E2429,DM_HANG_HOA!A:A,0)))</f>
        <v>Kẹp quai dạng ép 150-240</v>
      </c>
      <c r="G2429" s="26" t="s">
        <v>5245</v>
      </c>
      <c r="H2429" s="27" t="str">
        <f>IF(G2429="","",INDEX(DM_DOI_TUONG!C:C,MATCH(G2429,DM_DOI_TUONG!B:B,0)))</f>
        <v>Công Ty TNHH Sản Xuất Thương Mại  Điện Sài Gòn TTL</v>
      </c>
      <c r="I2429" s="69" t="str">
        <f>IFERROR(INDEX(DM_NGHIEP_VU!D:D,MATCH(J2429&amp;K2429,DM_NGHIEP_VU!G:G,0)),"")</f>
        <v>Xuất kho - xuất bán ghi nhận doanh thu</v>
      </c>
      <c r="J2429" s="29" t="s">
        <v>4492</v>
      </c>
      <c r="K2429" s="29" t="s">
        <v>4977</v>
      </c>
      <c r="L2429" s="26">
        <v>5</v>
      </c>
      <c r="M2429" s="26" t="s">
        <v>4547</v>
      </c>
      <c r="N2429" s="26">
        <v>126500</v>
      </c>
      <c r="O2429" s="7">
        <f t="shared" si="114"/>
        <v>632500</v>
      </c>
      <c r="P2429" s="52">
        <v>0.1</v>
      </c>
      <c r="Q2429" s="7">
        <f t="shared" si="115"/>
        <v>63250</v>
      </c>
      <c r="R2429" s="7">
        <f t="shared" si="116"/>
        <v>695750</v>
      </c>
      <c r="S2429" s="23" t="s">
        <v>6013</v>
      </c>
      <c r="T2429" s="23"/>
      <c r="U2429" s="23"/>
      <c r="V2429" s="23"/>
      <c r="W2429" s="74"/>
    </row>
    <row r="2430" spans="1:23" x14ac:dyDescent="0.25">
      <c r="A2430" s="81">
        <v>45372</v>
      </c>
      <c r="B2430" s="6" t="s">
        <v>2710</v>
      </c>
      <c r="C2430" s="100" t="s">
        <v>5865</v>
      </c>
      <c r="D2430" s="21" t="s">
        <v>4555</v>
      </c>
      <c r="E2430" s="23" t="s">
        <v>552</v>
      </c>
      <c r="F2430" s="27" t="str">
        <f>IF(E2430="","",INDEX(DM_HANG_HOA!B:B,MATCH(E2430,DM_HANG_HOA!A:A,0)))</f>
        <v>Nối bọc  IPC 35-95, Vỏ cách điện dầy 1-3mm,  16 - 35 / 16 - 95, 1 boulon M8 nhựa</v>
      </c>
      <c r="G2430" s="26" t="s">
        <v>5245</v>
      </c>
      <c r="H2430" s="27" t="str">
        <f>IF(G2430="","",INDEX(DM_DOI_TUONG!C:C,MATCH(G2430,DM_DOI_TUONG!B:B,0)))</f>
        <v>Công Ty TNHH Sản Xuất Thương Mại  Điện Sài Gòn TTL</v>
      </c>
      <c r="I2430" s="69" t="str">
        <f>IFERROR(INDEX(DM_NGHIEP_VU!D:D,MATCH(J2430&amp;K2430,DM_NGHIEP_VU!G:G,0)),"")</f>
        <v>Xuất kho - xuất bán ghi nhận doanh thu</v>
      </c>
      <c r="J2430" s="29" t="s">
        <v>4492</v>
      </c>
      <c r="K2430" s="29" t="s">
        <v>4977</v>
      </c>
      <c r="L2430" s="26">
        <v>250</v>
      </c>
      <c r="M2430" s="26" t="s">
        <v>4547</v>
      </c>
      <c r="N2430" s="26">
        <v>27700</v>
      </c>
      <c r="O2430" s="7">
        <f t="shared" si="114"/>
        <v>6925000</v>
      </c>
      <c r="P2430" s="52">
        <v>0.08</v>
      </c>
      <c r="Q2430" s="7">
        <f t="shared" si="115"/>
        <v>554000</v>
      </c>
      <c r="R2430" s="7">
        <f t="shared" si="116"/>
        <v>7479000</v>
      </c>
      <c r="S2430" s="23" t="s">
        <v>6014</v>
      </c>
      <c r="T2430" s="23"/>
      <c r="U2430" s="23"/>
      <c r="V2430" s="23"/>
      <c r="W2430" s="74"/>
    </row>
    <row r="2431" spans="1:23" x14ac:dyDescent="0.25">
      <c r="A2431" s="81">
        <v>45372</v>
      </c>
      <c r="B2431" s="6" t="s">
        <v>2710</v>
      </c>
      <c r="C2431" s="100" t="s">
        <v>5865</v>
      </c>
      <c r="D2431" s="21" t="s">
        <v>4555</v>
      </c>
      <c r="E2431" s="23" t="s">
        <v>554</v>
      </c>
      <c r="F2431" s="27" t="str">
        <f>IF(E2431="","",INDEX(DM_HANG_HOA!B:B,MATCH(E2431,DM_HANG_HOA!A:A,0)))</f>
        <v>Nối bọc  IPC 95-95, Vỏ cách điện dầy 1-3mm,  25 - 95 / 25 - 95, 2 boulon M8 nhựa</v>
      </c>
      <c r="G2431" s="26" t="s">
        <v>5245</v>
      </c>
      <c r="H2431" s="27" t="str">
        <f>IF(G2431="","",INDEX(DM_DOI_TUONG!C:C,MATCH(G2431,DM_DOI_TUONG!B:B,0)))</f>
        <v>Công Ty TNHH Sản Xuất Thương Mại  Điện Sài Gòn TTL</v>
      </c>
      <c r="I2431" s="69" t="str">
        <f>IFERROR(INDEX(DM_NGHIEP_VU!D:D,MATCH(J2431&amp;K2431,DM_NGHIEP_VU!G:G,0)),"")</f>
        <v>Xuất kho - xuất bán ghi nhận doanh thu</v>
      </c>
      <c r="J2431" s="29" t="s">
        <v>4492</v>
      </c>
      <c r="K2431" s="29" t="s">
        <v>4977</v>
      </c>
      <c r="L2431" s="26">
        <v>100</v>
      </c>
      <c r="M2431" s="26" t="s">
        <v>4547</v>
      </c>
      <c r="N2431" s="26">
        <v>51100</v>
      </c>
      <c r="O2431" s="7">
        <f t="shared" si="114"/>
        <v>5110000</v>
      </c>
      <c r="P2431" s="52">
        <v>0.08</v>
      </c>
      <c r="Q2431" s="7">
        <f t="shared" si="115"/>
        <v>408800</v>
      </c>
      <c r="R2431" s="7">
        <f t="shared" si="116"/>
        <v>5518800</v>
      </c>
      <c r="S2431" s="23" t="s">
        <v>6014</v>
      </c>
      <c r="T2431" s="23"/>
      <c r="U2431" s="23"/>
      <c r="V2431" s="23"/>
      <c r="W2431" s="74"/>
    </row>
    <row r="2432" spans="1:23" x14ac:dyDescent="0.25">
      <c r="A2432" s="81">
        <v>45372</v>
      </c>
      <c r="B2432" s="6" t="s">
        <v>2710</v>
      </c>
      <c r="C2432" s="100" t="s">
        <v>5865</v>
      </c>
      <c r="D2432" s="21" t="s">
        <v>4555</v>
      </c>
      <c r="E2432" s="23" t="s">
        <v>672</v>
      </c>
      <c r="F2432" s="27" t="str">
        <f>IF(E2432="","",INDEX(DM_HANG_HOA!B:B,MATCH(E2432,DM_HANG_HOA!A:A,0)))</f>
        <v>Ống nối MJPT 150 - 150</v>
      </c>
      <c r="G2432" s="26" t="s">
        <v>5245</v>
      </c>
      <c r="H2432" s="27" t="str">
        <f>IF(G2432="","",INDEX(DM_DOI_TUONG!C:C,MATCH(G2432,DM_DOI_TUONG!B:B,0)))</f>
        <v>Công Ty TNHH Sản Xuất Thương Mại  Điện Sài Gòn TTL</v>
      </c>
      <c r="I2432" s="69" t="str">
        <f>IFERROR(INDEX(DM_NGHIEP_VU!D:D,MATCH(J2432&amp;K2432,DM_NGHIEP_VU!G:G,0)),"")</f>
        <v>Xuất kho - xuất bán ghi nhận doanh thu</v>
      </c>
      <c r="J2432" s="29" t="s">
        <v>4492</v>
      </c>
      <c r="K2432" s="29" t="s">
        <v>4977</v>
      </c>
      <c r="L2432" s="26">
        <v>20</v>
      </c>
      <c r="M2432" s="26" t="s">
        <v>4547</v>
      </c>
      <c r="N2432" s="26">
        <v>23700</v>
      </c>
      <c r="O2432" s="7">
        <f t="shared" si="114"/>
        <v>474000</v>
      </c>
      <c r="P2432" s="52">
        <v>0.08</v>
      </c>
      <c r="Q2432" s="7">
        <f t="shared" si="115"/>
        <v>37920</v>
      </c>
      <c r="R2432" s="7">
        <f t="shared" si="116"/>
        <v>511920</v>
      </c>
      <c r="S2432" s="23" t="s">
        <v>6014</v>
      </c>
      <c r="T2432" s="23"/>
      <c r="U2432" s="23"/>
      <c r="V2432" s="23"/>
      <c r="W2432" s="74"/>
    </row>
    <row r="2433" spans="1:23" x14ac:dyDescent="0.25">
      <c r="A2433" s="81">
        <v>45372</v>
      </c>
      <c r="B2433" s="6" t="s">
        <v>2710</v>
      </c>
      <c r="C2433" s="100" t="s">
        <v>5865</v>
      </c>
      <c r="D2433" s="21" t="s">
        <v>4555</v>
      </c>
      <c r="E2433" s="23" t="s">
        <v>666</v>
      </c>
      <c r="F2433" s="27" t="str">
        <f>IF(E2433="","",INDEX(DM_HANG_HOA!B:B,MATCH(E2433,DM_HANG_HOA!A:A,0)))</f>
        <v>Ống nối MJPT 70 - 70</v>
      </c>
      <c r="G2433" s="26" t="s">
        <v>5245</v>
      </c>
      <c r="H2433" s="27" t="str">
        <f>IF(G2433="","",INDEX(DM_DOI_TUONG!C:C,MATCH(G2433,DM_DOI_TUONG!B:B,0)))</f>
        <v>Công Ty TNHH Sản Xuất Thương Mại  Điện Sài Gòn TTL</v>
      </c>
      <c r="I2433" s="69" t="str">
        <f>IFERROR(INDEX(DM_NGHIEP_VU!D:D,MATCH(J2433&amp;K2433,DM_NGHIEP_VU!G:G,0)),"")</f>
        <v>Xuất kho - xuất bán ghi nhận doanh thu</v>
      </c>
      <c r="J2433" s="29" t="s">
        <v>4492</v>
      </c>
      <c r="K2433" s="29" t="s">
        <v>4977</v>
      </c>
      <c r="L2433" s="26">
        <v>15</v>
      </c>
      <c r="M2433" s="26" t="s">
        <v>4547</v>
      </c>
      <c r="N2433" s="26">
        <v>16800</v>
      </c>
      <c r="O2433" s="7">
        <f t="shared" si="114"/>
        <v>252000</v>
      </c>
      <c r="P2433" s="52">
        <v>0.08</v>
      </c>
      <c r="Q2433" s="7">
        <f t="shared" si="115"/>
        <v>20160</v>
      </c>
      <c r="R2433" s="7">
        <f t="shared" si="116"/>
        <v>272160</v>
      </c>
      <c r="S2433" s="23" t="s">
        <v>6014</v>
      </c>
      <c r="T2433" s="23"/>
      <c r="U2433" s="23"/>
      <c r="V2433" s="23"/>
      <c r="W2433" s="74"/>
    </row>
    <row r="2434" spans="1:23" x14ac:dyDescent="0.25">
      <c r="A2434" s="81">
        <v>45372</v>
      </c>
      <c r="B2434" s="6" t="s">
        <v>2710</v>
      </c>
      <c r="C2434" s="100" t="s">
        <v>5865</v>
      </c>
      <c r="D2434" s="21" t="s">
        <v>4555</v>
      </c>
      <c r="E2434" s="23" t="s">
        <v>668</v>
      </c>
      <c r="F2434" s="27" t="str">
        <f>IF(E2434="","",INDEX(DM_HANG_HOA!B:B,MATCH(E2434,DM_HANG_HOA!A:A,0)))</f>
        <v>Ống nối MJPT 95 - 95</v>
      </c>
      <c r="G2434" s="26" t="s">
        <v>5245</v>
      </c>
      <c r="H2434" s="27" t="str">
        <f>IF(G2434="","",INDEX(DM_DOI_TUONG!C:C,MATCH(G2434,DM_DOI_TUONG!B:B,0)))</f>
        <v>Công Ty TNHH Sản Xuất Thương Mại  Điện Sài Gòn TTL</v>
      </c>
      <c r="I2434" s="69" t="str">
        <f>IFERROR(INDEX(DM_NGHIEP_VU!D:D,MATCH(J2434&amp;K2434,DM_NGHIEP_VU!G:G,0)),"")</f>
        <v>Xuất kho - xuất bán ghi nhận doanh thu</v>
      </c>
      <c r="J2434" s="29" t="s">
        <v>4492</v>
      </c>
      <c r="K2434" s="29" t="s">
        <v>4977</v>
      </c>
      <c r="L2434" s="26">
        <v>15</v>
      </c>
      <c r="M2434" s="26" t="s">
        <v>4547</v>
      </c>
      <c r="N2434" s="26">
        <v>17500</v>
      </c>
      <c r="O2434" s="7">
        <f t="shared" si="114"/>
        <v>262500</v>
      </c>
      <c r="P2434" s="52">
        <v>0.08</v>
      </c>
      <c r="Q2434" s="7">
        <f t="shared" si="115"/>
        <v>21000</v>
      </c>
      <c r="R2434" s="7">
        <f t="shared" si="116"/>
        <v>283500</v>
      </c>
      <c r="S2434" s="23" t="s">
        <v>6014</v>
      </c>
      <c r="T2434" s="23"/>
      <c r="U2434" s="23"/>
      <c r="V2434" s="23"/>
      <c r="W2434" s="74"/>
    </row>
    <row r="2435" spans="1:23" x14ac:dyDescent="0.25">
      <c r="A2435" s="81">
        <v>45372</v>
      </c>
      <c r="B2435" s="6" t="s">
        <v>2710</v>
      </c>
      <c r="C2435" s="100" t="s">
        <v>5865</v>
      </c>
      <c r="D2435" s="21" t="s">
        <v>4555</v>
      </c>
      <c r="E2435" s="23" t="s">
        <v>199</v>
      </c>
      <c r="F2435" s="27" t="str">
        <f>IF(E2435="","",INDEX(DM_HANG_HOA!B:B,MATCH(E2435,DM_HANG_HOA!A:A,0)))</f>
        <v>Pin post/Line post 24Kv- 680, Polymer có kẹp (không ty)</v>
      </c>
      <c r="G2435" s="26" t="s">
        <v>5245</v>
      </c>
      <c r="H2435" s="27" t="str">
        <f>IF(G2435="","",INDEX(DM_DOI_TUONG!C:C,MATCH(G2435,DM_DOI_TUONG!B:B,0)))</f>
        <v>Công Ty TNHH Sản Xuất Thương Mại  Điện Sài Gòn TTL</v>
      </c>
      <c r="I2435" s="69" t="str">
        <f>IFERROR(INDEX(DM_NGHIEP_VU!D:D,MATCH(J2435&amp;K2435,DM_NGHIEP_VU!G:G,0)),"")</f>
        <v>Xuất kho - xuất bán ghi nhận doanh thu</v>
      </c>
      <c r="J2435" s="29" t="s">
        <v>4492</v>
      </c>
      <c r="K2435" s="29" t="s">
        <v>4977</v>
      </c>
      <c r="L2435" s="26">
        <v>5</v>
      </c>
      <c r="M2435" s="26" t="s">
        <v>4547</v>
      </c>
      <c r="N2435" s="26">
        <v>270000</v>
      </c>
      <c r="O2435" s="7">
        <f t="shared" si="114"/>
        <v>1350000</v>
      </c>
      <c r="P2435" s="52">
        <v>0.08</v>
      </c>
      <c r="Q2435" s="7">
        <f t="shared" si="115"/>
        <v>108000</v>
      </c>
      <c r="R2435" s="7">
        <f t="shared" si="116"/>
        <v>1458000</v>
      </c>
      <c r="S2435" s="23" t="s">
        <v>6014</v>
      </c>
      <c r="T2435" s="23"/>
      <c r="U2435" s="23"/>
      <c r="V2435" s="23"/>
      <c r="W2435" s="74"/>
    </row>
    <row r="2436" spans="1:23" x14ac:dyDescent="0.25">
      <c r="A2436" s="81">
        <v>45372</v>
      </c>
      <c r="B2436" s="6" t="s">
        <v>2710</v>
      </c>
      <c r="C2436" s="100" t="s">
        <v>5865</v>
      </c>
      <c r="D2436" s="21" t="s">
        <v>4555</v>
      </c>
      <c r="E2436" s="23" t="s">
        <v>203</v>
      </c>
      <c r="F2436" s="27" t="str">
        <f>IF(E2436="","",INDEX(DM_HANG_HOA!B:B,MATCH(E2436,DM_HANG_HOA!A:A,0)))</f>
        <v>Ty Pin post/Line post 24Kv- 35Kv, M20 dài 180mm</v>
      </c>
      <c r="G2436" s="26" t="s">
        <v>5245</v>
      </c>
      <c r="H2436" s="27" t="str">
        <f>IF(G2436="","",INDEX(DM_DOI_TUONG!C:C,MATCH(G2436,DM_DOI_TUONG!B:B,0)))</f>
        <v>Công Ty TNHH Sản Xuất Thương Mại  Điện Sài Gòn TTL</v>
      </c>
      <c r="I2436" s="69" t="str">
        <f>IFERROR(INDEX(DM_NGHIEP_VU!D:D,MATCH(J2436&amp;K2436,DM_NGHIEP_VU!G:G,0)),"")</f>
        <v>Xuất kho - xuất bán ghi nhận doanh thu</v>
      </c>
      <c r="J2436" s="29" t="s">
        <v>4492</v>
      </c>
      <c r="K2436" s="29" t="s">
        <v>4977</v>
      </c>
      <c r="L2436" s="26">
        <v>5</v>
      </c>
      <c r="M2436" s="26" t="s">
        <v>4547</v>
      </c>
      <c r="N2436" s="26">
        <v>44800</v>
      </c>
      <c r="O2436" s="7">
        <f t="shared" si="114"/>
        <v>224000</v>
      </c>
      <c r="P2436" s="52">
        <v>0.08</v>
      </c>
      <c r="Q2436" s="7">
        <f t="shared" si="115"/>
        <v>17920</v>
      </c>
      <c r="R2436" s="7">
        <f t="shared" si="116"/>
        <v>241920</v>
      </c>
      <c r="S2436" s="23" t="s">
        <v>6014</v>
      </c>
      <c r="T2436" s="23"/>
      <c r="U2436" s="23"/>
      <c r="V2436" s="23"/>
      <c r="W2436" s="74"/>
    </row>
    <row r="2437" spans="1:23" x14ac:dyDescent="0.25">
      <c r="A2437" s="81">
        <v>45372</v>
      </c>
      <c r="B2437" s="6" t="s">
        <v>2710</v>
      </c>
      <c r="C2437" s="100" t="s">
        <v>5865</v>
      </c>
      <c r="D2437" s="21" t="s">
        <v>4555</v>
      </c>
      <c r="E2437" s="23" t="s">
        <v>3502</v>
      </c>
      <c r="F2437" s="27" t="str">
        <f>IF(E2437="","",INDEX(DM_HANG_HOA!B:B,MATCH(E2437,DM_HANG_HOA!A:A,0)))</f>
        <v>Boulon inox 8 x 50 ( boulon các loại )</v>
      </c>
      <c r="G2437" s="26" t="s">
        <v>5245</v>
      </c>
      <c r="H2437" s="27" t="str">
        <f>IF(G2437="","",INDEX(DM_DOI_TUONG!C:C,MATCH(G2437,DM_DOI_TUONG!B:B,0)))</f>
        <v>Công Ty TNHH Sản Xuất Thương Mại  Điện Sài Gòn TTL</v>
      </c>
      <c r="I2437" s="69" t="str">
        <f>IFERROR(INDEX(DM_NGHIEP_VU!D:D,MATCH(J2437&amp;K2437,DM_NGHIEP_VU!G:G,0)),"")</f>
        <v>Xuất kho - xuất bán ghi nhận doanh thu</v>
      </c>
      <c r="J2437" s="29" t="s">
        <v>4492</v>
      </c>
      <c r="K2437" s="29" t="s">
        <v>4977</v>
      </c>
      <c r="L2437" s="26">
        <v>20</v>
      </c>
      <c r="M2437" s="26" t="s">
        <v>4547</v>
      </c>
      <c r="N2437" s="26">
        <v>0</v>
      </c>
      <c r="O2437" s="7">
        <f t="shared" si="114"/>
        <v>0</v>
      </c>
      <c r="P2437" s="52">
        <v>0.08</v>
      </c>
      <c r="Q2437" s="7">
        <f t="shared" si="115"/>
        <v>0</v>
      </c>
      <c r="R2437" s="7">
        <f t="shared" si="116"/>
        <v>0</v>
      </c>
      <c r="S2437" s="23" t="s">
        <v>6014</v>
      </c>
      <c r="T2437" s="23"/>
      <c r="U2437" s="23"/>
      <c r="V2437" s="23"/>
      <c r="W2437" s="74"/>
    </row>
    <row r="2438" spans="1:23" x14ac:dyDescent="0.25">
      <c r="A2438" s="81">
        <v>45372</v>
      </c>
      <c r="B2438" s="6" t="s">
        <v>2710</v>
      </c>
      <c r="C2438" s="100" t="s">
        <v>5866</v>
      </c>
      <c r="D2438" s="21" t="s">
        <v>4555</v>
      </c>
      <c r="E2438" s="23" t="s">
        <v>110</v>
      </c>
      <c r="F2438" s="27" t="str">
        <f>IF(E2438="","",INDEX(DM_HANG_HOA!B:B,MATCH(E2438,DM_HANG_HOA!A:A,0)))</f>
        <v>DS 1 pha 630A - 24Kv-150 KV BIL, OD, polymer</v>
      </c>
      <c r="G2438" s="26" t="s">
        <v>5279</v>
      </c>
      <c r="H2438" s="27" t="str">
        <f>IF(G2438="","",INDEX(DM_DOI_TUONG!C:C,MATCH(G2438,DM_DOI_TUONG!B:B,0)))</f>
        <v>Công Ty TNHH TM Xây Lắp Điện Phương Nam Phát</v>
      </c>
      <c r="I2438" s="69" t="str">
        <f>IFERROR(INDEX(DM_NGHIEP_VU!D:D,MATCH(J2438&amp;K2438,DM_NGHIEP_VU!G:G,0)),"")</f>
        <v>Xuất kho - xuất bán ghi nhận doanh thu</v>
      </c>
      <c r="J2438" s="29" t="s">
        <v>4492</v>
      </c>
      <c r="K2438" s="29" t="s">
        <v>4977</v>
      </c>
      <c r="L2438" s="26">
        <v>12</v>
      </c>
      <c r="M2438" s="26" t="s">
        <v>4547</v>
      </c>
      <c r="N2438" s="26">
        <v>2291500</v>
      </c>
      <c r="O2438" s="7">
        <f t="shared" si="114"/>
        <v>27498000</v>
      </c>
      <c r="P2438" s="52">
        <v>0.08</v>
      </c>
      <c r="Q2438" s="7">
        <f t="shared" si="115"/>
        <v>2199840</v>
      </c>
      <c r="R2438" s="7">
        <f t="shared" si="116"/>
        <v>29697840</v>
      </c>
      <c r="S2438" s="23" t="s">
        <v>6015</v>
      </c>
      <c r="T2438" s="23"/>
      <c r="U2438" s="23"/>
      <c r="V2438" s="23"/>
      <c r="W2438" s="74"/>
    </row>
    <row r="2439" spans="1:23" x14ac:dyDescent="0.25">
      <c r="A2439" s="81">
        <v>45372</v>
      </c>
      <c r="B2439" s="6" t="s">
        <v>2710</v>
      </c>
      <c r="C2439" s="100" t="s">
        <v>5867</v>
      </c>
      <c r="D2439" s="21" t="s">
        <v>4555</v>
      </c>
      <c r="E2439" s="23" t="s">
        <v>96</v>
      </c>
      <c r="F2439" s="27" t="str">
        <f>IF(E2439="","",INDEX(DM_HANG_HOA!B:B,MATCH(E2439,DM_HANG_HOA!A:A,0)))</f>
        <v>LA 18KV - MCOV  15.3 - 10KA</v>
      </c>
      <c r="G2439" s="26" t="s">
        <v>5286</v>
      </c>
      <c r="H2439" s="27" t="str">
        <f>IF(G2439="","",INDEX(DM_DOI_TUONG!C:C,MATCH(G2439,DM_DOI_TUONG!B:B,0)))</f>
        <v>Công Ty TNHH Sản Xuất Thiết Bị Sơn Hà</v>
      </c>
      <c r="I2439" s="69" t="str">
        <f>IFERROR(INDEX(DM_NGHIEP_VU!D:D,MATCH(J2439&amp;K2439,DM_NGHIEP_VU!G:G,0)),"")</f>
        <v>Xuất kho - xuất bán ghi nhận doanh thu</v>
      </c>
      <c r="J2439" s="29" t="s">
        <v>4492</v>
      </c>
      <c r="K2439" s="29" t="s">
        <v>4977</v>
      </c>
      <c r="L2439" s="26">
        <v>10</v>
      </c>
      <c r="M2439" s="26" t="s">
        <v>4547</v>
      </c>
      <c r="N2439" s="26">
        <v>986300</v>
      </c>
      <c r="O2439" s="7">
        <f t="shared" si="114"/>
        <v>9863000</v>
      </c>
      <c r="P2439" s="52">
        <v>0.08</v>
      </c>
      <c r="Q2439" s="7">
        <f t="shared" si="115"/>
        <v>789040</v>
      </c>
      <c r="R2439" s="7">
        <f t="shared" si="116"/>
        <v>10652040</v>
      </c>
      <c r="S2439" s="23" t="s">
        <v>6016</v>
      </c>
      <c r="T2439" s="23"/>
      <c r="U2439" s="23"/>
      <c r="V2439" s="23"/>
      <c r="W2439" s="74"/>
    </row>
    <row r="2440" spans="1:23" x14ac:dyDescent="0.25">
      <c r="A2440" s="81">
        <v>45372</v>
      </c>
      <c r="B2440" s="6" t="s">
        <v>2710</v>
      </c>
      <c r="C2440" s="100" t="s">
        <v>5868</v>
      </c>
      <c r="D2440" s="21" t="s">
        <v>4555</v>
      </c>
      <c r="E2440" s="23" t="s">
        <v>200</v>
      </c>
      <c r="F2440" s="27" t="str">
        <f>IF(E2440="","",INDEX(DM_HANG_HOA!B:B,MATCH(E2440,DM_HANG_HOA!A:A,0)))</f>
        <v>Pin post/Line post 24Kv- 840, Polymer có kẹp (không ty)</v>
      </c>
      <c r="G2440" s="26" t="s">
        <v>5257</v>
      </c>
      <c r="H2440" s="27" t="str">
        <f>IF(G2440="","",INDEX(DM_DOI_TUONG!C:C,MATCH(G2440,DM_DOI_TUONG!B:B,0)))</f>
        <v>Công Ty TNHH Thương Mại Xây Dựng Điện Phan An</v>
      </c>
      <c r="I2440" s="69" t="str">
        <f>IFERROR(INDEX(DM_NGHIEP_VU!D:D,MATCH(J2440&amp;K2440,DM_NGHIEP_VU!G:G,0)),"")</f>
        <v>Xuất kho - xuất bán ghi nhận doanh thu</v>
      </c>
      <c r="J2440" s="29" t="s">
        <v>4492</v>
      </c>
      <c r="K2440" s="29" t="s">
        <v>4977</v>
      </c>
      <c r="L2440" s="26">
        <v>4</v>
      </c>
      <c r="M2440" s="26" t="s">
        <v>4547</v>
      </c>
      <c r="N2440" s="26">
        <v>333100</v>
      </c>
      <c r="O2440" s="7">
        <f t="shared" si="114"/>
        <v>1332400</v>
      </c>
      <c r="P2440" s="52">
        <v>0.08</v>
      </c>
      <c r="Q2440" s="7">
        <f t="shared" si="115"/>
        <v>106592</v>
      </c>
      <c r="R2440" s="7">
        <f t="shared" si="116"/>
        <v>1438992</v>
      </c>
      <c r="S2440" s="23" t="s">
        <v>6017</v>
      </c>
      <c r="T2440" s="23"/>
      <c r="U2440" s="23"/>
      <c r="V2440" s="23"/>
      <c r="W2440" s="74"/>
    </row>
    <row r="2441" spans="1:23" x14ac:dyDescent="0.25">
      <c r="A2441" s="81">
        <v>45372</v>
      </c>
      <c r="B2441" s="6" t="s">
        <v>2710</v>
      </c>
      <c r="C2441" s="100" t="s">
        <v>5868</v>
      </c>
      <c r="D2441" s="21" t="s">
        <v>4555</v>
      </c>
      <c r="E2441" s="23" t="s">
        <v>203</v>
      </c>
      <c r="F2441" s="27" t="str">
        <f>IF(E2441="","",INDEX(DM_HANG_HOA!B:B,MATCH(E2441,DM_HANG_HOA!A:A,0)))</f>
        <v>Ty Pin post/Line post 24Kv- 35Kv, M20 dài 180mm</v>
      </c>
      <c r="G2441" s="26" t="s">
        <v>5257</v>
      </c>
      <c r="H2441" s="27" t="str">
        <f>IF(G2441="","",INDEX(DM_DOI_TUONG!C:C,MATCH(G2441,DM_DOI_TUONG!B:B,0)))</f>
        <v>Công Ty TNHH Thương Mại Xây Dựng Điện Phan An</v>
      </c>
      <c r="I2441" s="69" t="str">
        <f>IFERROR(INDEX(DM_NGHIEP_VU!D:D,MATCH(J2441&amp;K2441,DM_NGHIEP_VU!G:G,0)),"")</f>
        <v>Xuất kho - xuất bán ghi nhận doanh thu</v>
      </c>
      <c r="J2441" s="29" t="s">
        <v>4492</v>
      </c>
      <c r="K2441" s="29" t="s">
        <v>4977</v>
      </c>
      <c r="L2441" s="26">
        <v>4</v>
      </c>
      <c r="M2441" s="26" t="s">
        <v>4547</v>
      </c>
      <c r="N2441" s="26">
        <v>47600</v>
      </c>
      <c r="O2441" s="7">
        <f t="shared" si="114"/>
        <v>190400</v>
      </c>
      <c r="P2441" s="52">
        <v>0.08</v>
      </c>
      <c r="Q2441" s="7">
        <f t="shared" si="115"/>
        <v>15232</v>
      </c>
      <c r="R2441" s="7">
        <f t="shared" si="116"/>
        <v>205632</v>
      </c>
      <c r="S2441" s="23" t="s">
        <v>6017</v>
      </c>
      <c r="T2441" s="23"/>
      <c r="U2441" s="23"/>
      <c r="V2441" s="23"/>
      <c r="W2441" s="74"/>
    </row>
    <row r="2442" spans="1:23" x14ac:dyDescent="0.25">
      <c r="A2442" s="81">
        <v>45373</v>
      </c>
      <c r="B2442" s="6" t="s">
        <v>2710</v>
      </c>
      <c r="C2442" s="100" t="s">
        <v>5869</v>
      </c>
      <c r="D2442" s="21" t="s">
        <v>4555</v>
      </c>
      <c r="E2442" s="23" t="s">
        <v>1628</v>
      </c>
      <c r="F2442" s="27" t="str">
        <f>IF(E2442="","",INDEX(DM_HANG_HOA!B:B,MATCH(E2442,DM_HANG_HOA!A:A,0)))</f>
        <v>Ống nối ON-ACSR 240mm2 (ống nhôm dài 680mm, ống sắt dài 210mm)</v>
      </c>
      <c r="G2442" s="26" t="s">
        <v>5254</v>
      </c>
      <c r="H2442" s="27" t="str">
        <f>IF(G2442="","",INDEX(DM_DOI_TUONG!C:C,MATCH(G2442,DM_DOI_TUONG!B:B,0)))</f>
        <v>Công Ty Trách Nhiệm Hữu Hạn Tâm Tiến</v>
      </c>
      <c r="I2442" s="69" t="str">
        <f>IFERROR(INDEX(DM_NGHIEP_VU!D:D,MATCH(J2442&amp;K2442,DM_NGHIEP_VU!G:G,0)),"")</f>
        <v>Xuất kho - xuất bán ghi nhận doanh thu</v>
      </c>
      <c r="J2442" s="29" t="s">
        <v>4492</v>
      </c>
      <c r="K2442" s="29" t="s">
        <v>4977</v>
      </c>
      <c r="L2442" s="26">
        <v>20</v>
      </c>
      <c r="M2442" s="26" t="s">
        <v>4547</v>
      </c>
      <c r="N2442" s="26">
        <v>193100</v>
      </c>
      <c r="O2442" s="7">
        <f t="shared" si="114"/>
        <v>3862000</v>
      </c>
      <c r="P2442" s="52">
        <v>0.1</v>
      </c>
      <c r="Q2442" s="7">
        <f t="shared" si="115"/>
        <v>386200</v>
      </c>
      <c r="R2442" s="7">
        <f t="shared" si="116"/>
        <v>4248200</v>
      </c>
      <c r="S2442" s="23" t="s">
        <v>6018</v>
      </c>
      <c r="T2442" s="23"/>
      <c r="U2442" s="23"/>
      <c r="V2442" s="23"/>
      <c r="W2442" s="74"/>
    </row>
    <row r="2443" spans="1:23" x14ac:dyDescent="0.25">
      <c r="A2443" s="81">
        <v>45373</v>
      </c>
      <c r="B2443" s="6" t="s">
        <v>2710</v>
      </c>
      <c r="C2443" s="100" t="s">
        <v>5870</v>
      </c>
      <c r="D2443" s="21" t="s">
        <v>4555</v>
      </c>
      <c r="E2443" s="23" t="s">
        <v>123</v>
      </c>
      <c r="F2443" s="27" t="str">
        <f>IF(E2443="","",INDEX(DM_HANG_HOA!B:B,MATCH(E2443,DM_HANG_HOA!A:A,0)))</f>
        <v>DS 3P- 630A - 24KV-150 KV BIL Sứ OD, lắp phương đứng trên 1 trụ</v>
      </c>
      <c r="G2443" s="26" t="s">
        <v>5899</v>
      </c>
      <c r="H2443" s="27" t="str">
        <f>IF(G2443="","",INDEX(DM_DOI_TUONG!C:C,MATCH(G2443,DM_DOI_TUONG!B:B,0)))</f>
        <v>Công Ty TNHH Xây Dựng Việt Sáng</v>
      </c>
      <c r="I2443" s="69" t="str">
        <f>IFERROR(INDEX(DM_NGHIEP_VU!D:D,MATCH(J2443&amp;K2443,DM_NGHIEP_VU!G:G,0)),"")</f>
        <v>Xuất kho - xuất bán ghi nhận doanh thu</v>
      </c>
      <c r="J2443" s="29" t="s">
        <v>4492</v>
      </c>
      <c r="K2443" s="29" t="s">
        <v>4977</v>
      </c>
      <c r="L2443" s="26">
        <v>4</v>
      </c>
      <c r="M2443" s="26" t="s">
        <v>4547</v>
      </c>
      <c r="N2443" s="26">
        <v>13500000</v>
      </c>
      <c r="O2443" s="7">
        <f t="shared" si="114"/>
        <v>54000000</v>
      </c>
      <c r="P2443" s="52">
        <v>0.08</v>
      </c>
      <c r="Q2443" s="7">
        <f t="shared" si="115"/>
        <v>4320000</v>
      </c>
      <c r="R2443" s="7">
        <f t="shared" si="116"/>
        <v>58320000</v>
      </c>
      <c r="S2443" s="23" t="s">
        <v>6019</v>
      </c>
      <c r="T2443" s="23"/>
      <c r="U2443" s="23"/>
      <c r="V2443" s="23"/>
      <c r="W2443" s="74"/>
    </row>
    <row r="2444" spans="1:23" x14ac:dyDescent="0.25">
      <c r="A2444" s="81">
        <v>45373</v>
      </c>
      <c r="B2444" s="6" t="s">
        <v>2710</v>
      </c>
      <c r="C2444" s="100" t="s">
        <v>5870</v>
      </c>
      <c r="D2444" s="21" t="s">
        <v>4555</v>
      </c>
      <c r="E2444" s="23" t="s">
        <v>180</v>
      </c>
      <c r="F2444" s="27" t="str">
        <f>IF(E2444="","",INDEX(DM_HANG_HOA!B:B,MATCH(E2444,DM_HANG_HOA!A:A,0)))</f>
        <v>Bộ sào thao tác dao cắt có tải trong dầu 24 kV - 35 kV, dài 8 m</v>
      </c>
      <c r="G2444" s="26" t="s">
        <v>5899</v>
      </c>
      <c r="H2444" s="27" t="str">
        <f>IF(G2444="","",INDEX(DM_DOI_TUONG!C:C,MATCH(G2444,DM_DOI_TUONG!B:B,0)))</f>
        <v>Công Ty TNHH Xây Dựng Việt Sáng</v>
      </c>
      <c r="I2444" s="69" t="str">
        <f>IFERROR(INDEX(DM_NGHIEP_VU!D:D,MATCH(J2444&amp;K2444,DM_NGHIEP_VU!G:G,0)),"")</f>
        <v>Xuất kho - xuất bán ghi nhận doanh thu</v>
      </c>
      <c r="J2444" s="29" t="s">
        <v>4492</v>
      </c>
      <c r="K2444" s="29" t="s">
        <v>4977</v>
      </c>
      <c r="L2444" s="26">
        <v>4</v>
      </c>
      <c r="M2444" s="26" t="s">
        <v>4547</v>
      </c>
      <c r="N2444" s="26">
        <v>0</v>
      </c>
      <c r="O2444" s="7">
        <f t="shared" si="114"/>
        <v>0</v>
      </c>
      <c r="P2444" s="52">
        <v>0.08</v>
      </c>
      <c r="Q2444" s="7">
        <f t="shared" si="115"/>
        <v>0</v>
      </c>
      <c r="R2444" s="7">
        <f t="shared" si="116"/>
        <v>0</v>
      </c>
      <c r="S2444" s="23" t="s">
        <v>6019</v>
      </c>
      <c r="T2444" s="23"/>
      <c r="U2444" s="23"/>
      <c r="V2444" s="23"/>
      <c r="W2444" s="74"/>
    </row>
    <row r="2445" spans="1:23" x14ac:dyDescent="0.25">
      <c r="A2445" s="81">
        <v>45373</v>
      </c>
      <c r="B2445" s="6" t="s">
        <v>2710</v>
      </c>
      <c r="C2445" s="100" t="s">
        <v>5871</v>
      </c>
      <c r="D2445" s="21" t="s">
        <v>4555</v>
      </c>
      <c r="E2445" s="23" t="s">
        <v>77</v>
      </c>
      <c r="F2445" s="27" t="str">
        <f>IF(E2445="","",INDEX(DM_HANG_HOA!B:B,MATCH(E2445,DM_HANG_HOA!A:A,0)))</f>
        <v>LBFCO 200A - 27KV-150KV BIL - Polymer (không bass)</v>
      </c>
      <c r="G2445" s="26" t="s">
        <v>5245</v>
      </c>
      <c r="H2445" s="27" t="str">
        <f>IF(G2445="","",INDEX(DM_DOI_TUONG!C:C,MATCH(G2445,DM_DOI_TUONG!B:B,0)))</f>
        <v>Công Ty TNHH Sản Xuất Thương Mại  Điện Sài Gòn TTL</v>
      </c>
      <c r="I2445" s="69" t="str">
        <f>IFERROR(INDEX(DM_NGHIEP_VU!D:D,MATCH(J2445&amp;K2445,DM_NGHIEP_VU!G:G,0)),"")</f>
        <v>Xuất kho - xuất bán ghi nhận doanh thu</v>
      </c>
      <c r="J2445" s="29" t="s">
        <v>4492</v>
      </c>
      <c r="K2445" s="29" t="s">
        <v>4977</v>
      </c>
      <c r="L2445" s="26">
        <v>18</v>
      </c>
      <c r="M2445" s="26" t="s">
        <v>4547</v>
      </c>
      <c r="N2445" s="26">
        <v>1740800</v>
      </c>
      <c r="O2445" s="7">
        <f t="shared" si="114"/>
        <v>31334400</v>
      </c>
      <c r="P2445" s="52">
        <v>0.08</v>
      </c>
      <c r="Q2445" s="7">
        <f t="shared" si="115"/>
        <v>2506752</v>
      </c>
      <c r="R2445" s="7">
        <f t="shared" si="116"/>
        <v>33841152</v>
      </c>
      <c r="S2445" s="23" t="s">
        <v>6020</v>
      </c>
      <c r="T2445" s="23"/>
      <c r="U2445" s="23"/>
      <c r="V2445" s="23"/>
      <c r="W2445" s="74"/>
    </row>
    <row r="2446" spans="1:23" x14ac:dyDescent="0.25">
      <c r="A2446" s="81">
        <v>45373</v>
      </c>
      <c r="B2446" s="6" t="s">
        <v>2710</v>
      </c>
      <c r="C2446" s="100" t="s">
        <v>5871</v>
      </c>
      <c r="D2446" s="21" t="s">
        <v>4555</v>
      </c>
      <c r="E2446" s="23" t="s">
        <v>78</v>
      </c>
      <c r="F2446" s="27" t="str">
        <f>IF(E2446="","",INDEX(DM_HANG_HOA!B:B,MATCH(E2446,DM_HANG_HOA!A:A,0)))</f>
        <v>Bass FCO</v>
      </c>
      <c r="G2446" s="26" t="s">
        <v>5245</v>
      </c>
      <c r="H2446" s="27" t="str">
        <f>IF(G2446="","",INDEX(DM_DOI_TUONG!C:C,MATCH(G2446,DM_DOI_TUONG!B:B,0)))</f>
        <v>Công Ty TNHH Sản Xuất Thương Mại  Điện Sài Gòn TTL</v>
      </c>
      <c r="I2446" s="69" t="str">
        <f>IFERROR(INDEX(DM_NGHIEP_VU!D:D,MATCH(J2446&amp;K2446,DM_NGHIEP_VU!G:G,0)),"")</f>
        <v>Xuất kho - xuất bán ghi nhận doanh thu</v>
      </c>
      <c r="J2446" s="29" t="s">
        <v>4492</v>
      </c>
      <c r="K2446" s="29" t="s">
        <v>4977</v>
      </c>
      <c r="L2446" s="26">
        <v>18</v>
      </c>
      <c r="M2446" s="26" t="s">
        <v>4547</v>
      </c>
      <c r="N2446" s="26">
        <v>66900</v>
      </c>
      <c r="O2446" s="7">
        <f t="shared" si="114"/>
        <v>1204200</v>
      </c>
      <c r="P2446" s="52">
        <v>0.08</v>
      </c>
      <c r="Q2446" s="7">
        <f t="shared" si="115"/>
        <v>96336</v>
      </c>
      <c r="R2446" s="7">
        <f t="shared" si="116"/>
        <v>1300536</v>
      </c>
      <c r="S2446" s="23" t="s">
        <v>6020</v>
      </c>
      <c r="T2446" s="23"/>
      <c r="U2446" s="23"/>
      <c r="V2446" s="23"/>
      <c r="W2446" s="74"/>
    </row>
    <row r="2447" spans="1:23" x14ac:dyDescent="0.25">
      <c r="A2447" s="81">
        <v>45373</v>
      </c>
      <c r="B2447" s="6" t="s">
        <v>2710</v>
      </c>
      <c r="C2447" s="100" t="s">
        <v>5871</v>
      </c>
      <c r="D2447" s="21" t="s">
        <v>4555</v>
      </c>
      <c r="E2447" s="23" t="s">
        <v>17</v>
      </c>
      <c r="F2447" s="27" t="str">
        <f>IF(E2447="","",INDEX(DM_HANG_HOA!B:B,MATCH(E2447,DM_HANG_HOA!A:A,0)))</f>
        <v>Fuselink 65K - Tuấn Ân</v>
      </c>
      <c r="G2447" s="26" t="s">
        <v>5245</v>
      </c>
      <c r="H2447" s="27" t="str">
        <f>IF(G2447="","",INDEX(DM_DOI_TUONG!C:C,MATCH(G2447,DM_DOI_TUONG!B:B,0)))</f>
        <v>Công Ty TNHH Sản Xuất Thương Mại  Điện Sài Gòn TTL</v>
      </c>
      <c r="I2447" s="69" t="str">
        <f>IFERROR(INDEX(DM_NGHIEP_VU!D:D,MATCH(J2447&amp;K2447,DM_NGHIEP_VU!G:G,0)),"")</f>
        <v>Xuất kho - xuất bán ghi nhận doanh thu</v>
      </c>
      <c r="J2447" s="29" t="s">
        <v>4492</v>
      </c>
      <c r="K2447" s="29" t="s">
        <v>4977</v>
      </c>
      <c r="L2447" s="26">
        <v>6</v>
      </c>
      <c r="M2447" s="26" t="s">
        <v>4547</v>
      </c>
      <c r="N2447" s="26">
        <v>64900</v>
      </c>
      <c r="O2447" s="7">
        <f t="shared" si="114"/>
        <v>389400</v>
      </c>
      <c r="P2447" s="52">
        <v>0.08</v>
      </c>
      <c r="Q2447" s="7">
        <f t="shared" si="115"/>
        <v>31152</v>
      </c>
      <c r="R2447" s="7">
        <f t="shared" si="116"/>
        <v>420552</v>
      </c>
      <c r="S2447" s="23" t="s">
        <v>6020</v>
      </c>
      <c r="T2447" s="23"/>
      <c r="U2447" s="23"/>
      <c r="V2447" s="23"/>
      <c r="W2447" s="74"/>
    </row>
    <row r="2448" spans="1:23" x14ac:dyDescent="0.25">
      <c r="A2448" s="81">
        <v>45373</v>
      </c>
      <c r="B2448" s="6" t="s">
        <v>2710</v>
      </c>
      <c r="C2448" s="100" t="s">
        <v>5871</v>
      </c>
      <c r="D2448" s="21" t="s">
        <v>4555</v>
      </c>
      <c r="E2448" s="23" t="s">
        <v>2049</v>
      </c>
      <c r="F2448" s="27" t="str">
        <f>IF(E2448="","",INDEX(DM_HANG_HOA!B:B,MATCH(E2448,DM_HANG_HOA!A:A,0)))</f>
        <v xml:space="preserve">Băng keo cách điện 9 mét </v>
      </c>
      <c r="G2448" s="26" t="s">
        <v>5245</v>
      </c>
      <c r="H2448" s="27" t="str">
        <f>IF(G2448="","",INDEX(DM_DOI_TUONG!C:C,MATCH(G2448,DM_DOI_TUONG!B:B,0)))</f>
        <v>Công Ty TNHH Sản Xuất Thương Mại  Điện Sài Gòn TTL</v>
      </c>
      <c r="I2448" s="69" t="str">
        <f>IFERROR(INDEX(DM_NGHIEP_VU!D:D,MATCH(J2448&amp;K2448,DM_NGHIEP_VU!G:G,0)),"")</f>
        <v>Xuất kho - xuất bán ghi nhận doanh thu</v>
      </c>
      <c r="J2448" s="29" t="s">
        <v>4492</v>
      </c>
      <c r="K2448" s="29" t="s">
        <v>4977</v>
      </c>
      <c r="L2448" s="26">
        <v>10</v>
      </c>
      <c r="M2448" s="26" t="s">
        <v>4547</v>
      </c>
      <c r="N2448" s="26">
        <v>141300</v>
      </c>
      <c r="O2448" s="7">
        <f t="shared" si="114"/>
        <v>1413000</v>
      </c>
      <c r="P2448" s="52">
        <v>0.08</v>
      </c>
      <c r="Q2448" s="7">
        <f t="shared" si="115"/>
        <v>113040</v>
      </c>
      <c r="R2448" s="7">
        <f t="shared" si="116"/>
        <v>1526040</v>
      </c>
      <c r="S2448" s="23" t="s">
        <v>6020</v>
      </c>
      <c r="T2448" s="23"/>
      <c r="U2448" s="23"/>
      <c r="V2448" s="23"/>
      <c r="W2448" s="74"/>
    </row>
    <row r="2449" spans="1:23" x14ac:dyDescent="0.25">
      <c r="A2449" s="81">
        <v>45373</v>
      </c>
      <c r="B2449" s="6" t="s">
        <v>2710</v>
      </c>
      <c r="C2449" s="100" t="s">
        <v>5872</v>
      </c>
      <c r="D2449" s="21" t="s">
        <v>4555</v>
      </c>
      <c r="E2449" s="23" t="s">
        <v>1338</v>
      </c>
      <c r="F2449" s="27" t="str">
        <f>IF(E2449="","",INDEX(DM_HANG_HOA!B:B,MATCH(E2449,DM_HANG_HOA!A:A,0)))</f>
        <v>Kẹp quai dạng ép 95-120</v>
      </c>
      <c r="G2449" s="26" t="s">
        <v>5245</v>
      </c>
      <c r="H2449" s="27" t="str">
        <f>IF(G2449="","",INDEX(DM_DOI_TUONG!C:C,MATCH(G2449,DM_DOI_TUONG!B:B,0)))</f>
        <v>Công Ty TNHH Sản Xuất Thương Mại  Điện Sài Gòn TTL</v>
      </c>
      <c r="I2449" s="69" t="str">
        <f>IFERROR(INDEX(DM_NGHIEP_VU!D:D,MATCH(J2449&amp;K2449,DM_NGHIEP_VU!G:G,0)),"")</f>
        <v>Xuất kho - xuất bán ghi nhận doanh thu</v>
      </c>
      <c r="J2449" s="29" t="s">
        <v>4492</v>
      </c>
      <c r="K2449" s="29" t="s">
        <v>4977</v>
      </c>
      <c r="L2449" s="26">
        <v>24</v>
      </c>
      <c r="M2449" s="26" t="s">
        <v>4547</v>
      </c>
      <c r="N2449" s="26">
        <v>124200</v>
      </c>
      <c r="O2449" s="7">
        <f t="shared" si="114"/>
        <v>2980800</v>
      </c>
      <c r="P2449" s="52">
        <v>0.1</v>
      </c>
      <c r="Q2449" s="7">
        <f t="shared" si="115"/>
        <v>298080</v>
      </c>
      <c r="R2449" s="7">
        <f t="shared" si="116"/>
        <v>3278880</v>
      </c>
      <c r="S2449" s="23" t="s">
        <v>6021</v>
      </c>
      <c r="T2449" s="23"/>
      <c r="U2449" s="23"/>
      <c r="V2449" s="23"/>
      <c r="W2449" s="74"/>
    </row>
    <row r="2450" spans="1:23" x14ac:dyDescent="0.25">
      <c r="A2450" s="81">
        <v>45373</v>
      </c>
      <c r="B2450" s="6" t="s">
        <v>2710</v>
      </c>
      <c r="C2450" s="100" t="s">
        <v>5872</v>
      </c>
      <c r="D2450" s="21" t="s">
        <v>4555</v>
      </c>
      <c r="E2450" s="23" t="s">
        <v>1340</v>
      </c>
      <c r="F2450" s="27" t="str">
        <f>IF(E2450="","",INDEX(DM_HANG_HOA!B:B,MATCH(E2450,DM_HANG_HOA!A:A,0)))</f>
        <v>Kẹp quai dạng ép 150-240</v>
      </c>
      <c r="G2450" s="26" t="s">
        <v>5245</v>
      </c>
      <c r="H2450" s="27" t="str">
        <f>IF(G2450="","",INDEX(DM_DOI_TUONG!C:C,MATCH(G2450,DM_DOI_TUONG!B:B,0)))</f>
        <v>Công Ty TNHH Sản Xuất Thương Mại  Điện Sài Gòn TTL</v>
      </c>
      <c r="I2450" s="69" t="str">
        <f>IFERROR(INDEX(DM_NGHIEP_VU!D:D,MATCH(J2450&amp;K2450,DM_NGHIEP_VU!G:G,0)),"")</f>
        <v>Xuất kho - xuất bán ghi nhận doanh thu</v>
      </c>
      <c r="J2450" s="29" t="s">
        <v>4492</v>
      </c>
      <c r="K2450" s="29" t="s">
        <v>4977</v>
      </c>
      <c r="L2450" s="26">
        <v>12</v>
      </c>
      <c r="M2450" s="26" t="s">
        <v>4547</v>
      </c>
      <c r="N2450" s="26">
        <v>126500</v>
      </c>
      <c r="O2450" s="7">
        <f t="shared" si="114"/>
        <v>1518000</v>
      </c>
      <c r="P2450" s="52">
        <v>0.1</v>
      </c>
      <c r="Q2450" s="7">
        <f t="shared" si="115"/>
        <v>151800</v>
      </c>
      <c r="R2450" s="7">
        <f t="shared" si="116"/>
        <v>1669800</v>
      </c>
      <c r="S2450" s="23" t="s">
        <v>6021</v>
      </c>
      <c r="T2450" s="23"/>
      <c r="U2450" s="23"/>
      <c r="V2450" s="23"/>
      <c r="W2450" s="74"/>
    </row>
    <row r="2451" spans="1:23" x14ac:dyDescent="0.25">
      <c r="A2451" s="81">
        <v>45373</v>
      </c>
      <c r="B2451" s="6" t="s">
        <v>2710</v>
      </c>
      <c r="C2451" s="100" t="s">
        <v>5872</v>
      </c>
      <c r="D2451" s="21" t="s">
        <v>4555</v>
      </c>
      <c r="E2451" s="23" t="s">
        <v>894</v>
      </c>
      <c r="F2451" s="27" t="str">
        <f>IF(E2451="","",INDEX(DM_HANG_HOA!B:B,MATCH(E2451,DM_HANG_HOA!A:A,0)))</f>
        <v>Khóa đai A200</v>
      </c>
      <c r="G2451" s="26" t="s">
        <v>5245</v>
      </c>
      <c r="H2451" s="27" t="str">
        <f>IF(G2451="","",INDEX(DM_DOI_TUONG!C:C,MATCH(G2451,DM_DOI_TUONG!B:B,0)))</f>
        <v>Công Ty TNHH Sản Xuất Thương Mại  Điện Sài Gòn TTL</v>
      </c>
      <c r="I2451" s="69" t="str">
        <f>IFERROR(INDEX(DM_NGHIEP_VU!D:D,MATCH(J2451&amp;K2451,DM_NGHIEP_VU!G:G,0)),"")</f>
        <v>Xuất kho - xuất bán ghi nhận doanh thu</v>
      </c>
      <c r="J2451" s="29" t="s">
        <v>4492</v>
      </c>
      <c r="K2451" s="29" t="s">
        <v>4977</v>
      </c>
      <c r="L2451" s="26">
        <v>20</v>
      </c>
      <c r="M2451" s="26" t="s">
        <v>4547</v>
      </c>
      <c r="N2451" s="26">
        <v>1300</v>
      </c>
      <c r="O2451" s="7">
        <f t="shared" si="114"/>
        <v>26000</v>
      </c>
      <c r="P2451" s="52">
        <v>0.1</v>
      </c>
      <c r="Q2451" s="7">
        <f t="shared" si="115"/>
        <v>2600</v>
      </c>
      <c r="R2451" s="7">
        <f t="shared" si="116"/>
        <v>28600</v>
      </c>
      <c r="S2451" s="23" t="s">
        <v>6021</v>
      </c>
      <c r="T2451" s="23"/>
      <c r="U2451" s="23"/>
      <c r="V2451" s="23"/>
      <c r="W2451" s="74"/>
    </row>
    <row r="2452" spans="1:23" x14ac:dyDescent="0.25">
      <c r="A2452" s="81">
        <v>45373</v>
      </c>
      <c r="B2452" s="6" t="s">
        <v>2710</v>
      </c>
      <c r="C2452" s="100" t="s">
        <v>5872</v>
      </c>
      <c r="D2452" s="21" t="s">
        <v>4555</v>
      </c>
      <c r="E2452" s="23" t="s">
        <v>898</v>
      </c>
      <c r="F2452" s="27" t="str">
        <f>IF(E2452="","",INDEX(DM_HANG_HOA!B:B,MATCH(E2452,DM_HANG_HOA!A:A,0)))</f>
        <v>Dây đai inox 20 x 0.4mm, 1.2 mét</v>
      </c>
      <c r="G2452" s="26" t="s">
        <v>5245</v>
      </c>
      <c r="H2452" s="27" t="str">
        <f>IF(G2452="","",INDEX(DM_DOI_TUONG!C:C,MATCH(G2452,DM_DOI_TUONG!B:B,0)))</f>
        <v>Công Ty TNHH Sản Xuất Thương Mại  Điện Sài Gòn TTL</v>
      </c>
      <c r="I2452" s="69" t="str">
        <f>IFERROR(INDEX(DM_NGHIEP_VU!D:D,MATCH(J2452&amp;K2452,DM_NGHIEP_VU!G:G,0)),"")</f>
        <v>Xuất kho - xuất bán ghi nhận doanh thu</v>
      </c>
      <c r="J2452" s="29" t="s">
        <v>4492</v>
      </c>
      <c r="K2452" s="29" t="s">
        <v>4977</v>
      </c>
      <c r="L2452" s="26">
        <v>20</v>
      </c>
      <c r="M2452" s="26" t="s">
        <v>4547</v>
      </c>
      <c r="N2452" s="26">
        <v>5200</v>
      </c>
      <c r="O2452" s="7">
        <f t="shared" si="114"/>
        <v>104000</v>
      </c>
      <c r="P2452" s="52">
        <v>0.1</v>
      </c>
      <c r="Q2452" s="7">
        <f t="shared" si="115"/>
        <v>10400</v>
      </c>
      <c r="R2452" s="7">
        <f t="shared" si="116"/>
        <v>114400</v>
      </c>
      <c r="S2452" s="23" t="s">
        <v>6021</v>
      </c>
      <c r="T2452" s="23"/>
      <c r="U2452" s="23"/>
      <c r="V2452" s="23"/>
      <c r="W2452" s="74"/>
    </row>
    <row r="2453" spans="1:23" x14ac:dyDescent="0.25">
      <c r="A2453" s="81">
        <v>45373</v>
      </c>
      <c r="B2453" s="6" t="s">
        <v>2710</v>
      </c>
      <c r="C2453" s="100" t="s">
        <v>5873</v>
      </c>
      <c r="D2453" s="21" t="s">
        <v>4555</v>
      </c>
      <c r="E2453" s="23" t="s">
        <v>2641</v>
      </c>
      <c r="F2453" s="27" t="str">
        <f>IF(E2453="","",INDEX(DM_HANG_HOA!B:B,MATCH(E2453,DM_HANG_HOA!A:A,0)))</f>
        <v>Giáp buộc cổ sứ đôi composite  PDST2175, FC ( Dây bọc 5.5mm, 35 - 50 )</v>
      </c>
      <c r="G2453" s="26" t="s">
        <v>5249</v>
      </c>
      <c r="H2453" s="27" t="str">
        <f>IF(G2453="","",INDEX(DM_DOI_TUONG!C:C,MATCH(G2453,DM_DOI_TUONG!B:B,0)))</f>
        <v>Công Ty CP Điện Và Chiếu Sáng Phước Mỹ</v>
      </c>
      <c r="I2453" s="69" t="str">
        <f>IFERROR(INDEX(DM_NGHIEP_VU!D:D,MATCH(J2453&amp;K2453,DM_NGHIEP_VU!G:G,0)),"")</f>
        <v>Xuất kho - xuất bán ghi nhận doanh thu</v>
      </c>
      <c r="J2453" s="29" t="s">
        <v>4492</v>
      </c>
      <c r="K2453" s="29" t="s">
        <v>4977</v>
      </c>
      <c r="L2453" s="26">
        <v>100</v>
      </c>
      <c r="M2453" s="26" t="s">
        <v>4547</v>
      </c>
      <c r="N2453" s="26">
        <v>12800</v>
      </c>
      <c r="O2453" s="7">
        <f t="shared" si="114"/>
        <v>1280000</v>
      </c>
      <c r="P2453" s="52">
        <v>0.08</v>
      </c>
      <c r="Q2453" s="7">
        <f t="shared" si="115"/>
        <v>102400</v>
      </c>
      <c r="R2453" s="7">
        <f t="shared" si="116"/>
        <v>1382400</v>
      </c>
      <c r="S2453" s="23" t="s">
        <v>6022</v>
      </c>
      <c r="T2453" s="23"/>
      <c r="U2453" s="23"/>
      <c r="V2453" s="23"/>
      <c r="W2453" s="74"/>
    </row>
    <row r="2454" spans="1:23" x14ac:dyDescent="0.25">
      <c r="A2454" s="81">
        <v>45373</v>
      </c>
      <c r="B2454" s="6" t="s">
        <v>2710</v>
      </c>
      <c r="C2454" s="100" t="s">
        <v>5873</v>
      </c>
      <c r="D2454" s="21" t="s">
        <v>4555</v>
      </c>
      <c r="E2454" s="23" t="s">
        <v>2644</v>
      </c>
      <c r="F2454" s="27" t="str">
        <f>IF(E2454="","",INDEX(DM_HANG_HOA!B:B,MATCH(E2454,DM_HANG_HOA!A:A,0)))</f>
        <v>Giáp buộc cổ sứ đôi composite  PDST3150, FC ( Dây bọc 5.5mm, 185-240 )</v>
      </c>
      <c r="G2454" s="26" t="s">
        <v>5249</v>
      </c>
      <c r="H2454" s="27" t="str">
        <f>IF(G2454="","",INDEX(DM_DOI_TUONG!C:C,MATCH(G2454,DM_DOI_TUONG!B:B,0)))</f>
        <v>Công Ty CP Điện Và Chiếu Sáng Phước Mỹ</v>
      </c>
      <c r="I2454" s="69" t="str">
        <f>IFERROR(INDEX(DM_NGHIEP_VU!D:D,MATCH(J2454&amp;K2454,DM_NGHIEP_VU!G:G,0)),"")</f>
        <v>Xuất kho - xuất bán ghi nhận doanh thu</v>
      </c>
      <c r="J2454" s="29" t="s">
        <v>4492</v>
      </c>
      <c r="K2454" s="29" t="s">
        <v>4977</v>
      </c>
      <c r="L2454" s="26">
        <v>100</v>
      </c>
      <c r="M2454" s="26" t="s">
        <v>4547</v>
      </c>
      <c r="N2454" s="26">
        <v>35300</v>
      </c>
      <c r="O2454" s="7">
        <f t="shared" si="114"/>
        <v>3530000</v>
      </c>
      <c r="P2454" s="52">
        <v>0.08</v>
      </c>
      <c r="Q2454" s="7">
        <f t="shared" si="115"/>
        <v>282400</v>
      </c>
      <c r="R2454" s="7">
        <f t="shared" si="116"/>
        <v>3812400</v>
      </c>
      <c r="S2454" s="23" t="s">
        <v>6022</v>
      </c>
      <c r="T2454" s="23"/>
      <c r="U2454" s="23"/>
      <c r="V2454" s="23"/>
      <c r="W2454" s="74"/>
    </row>
    <row r="2455" spans="1:23" x14ac:dyDescent="0.25">
      <c r="A2455" s="81">
        <v>45373</v>
      </c>
      <c r="B2455" s="6" t="s">
        <v>2710</v>
      </c>
      <c r="C2455" s="100" t="s">
        <v>5874</v>
      </c>
      <c r="D2455" s="21" t="s">
        <v>4555</v>
      </c>
      <c r="E2455" s="23" t="s">
        <v>1105</v>
      </c>
      <c r="F2455" s="27" t="str">
        <f>IF(E2455="","",INDEX(DM_HANG_HOA!B:B,MATCH(E2455,DM_HANG_HOA!A:A,0)))</f>
        <v>Cosse ép Cu-Al  95mm2-N-TA dài 81mm chiều dài ép dây 42mm</v>
      </c>
      <c r="G2455" s="26" t="s">
        <v>5249</v>
      </c>
      <c r="H2455" s="27" t="str">
        <f>IF(G2455="","",INDEX(DM_DOI_TUONG!C:C,MATCH(G2455,DM_DOI_TUONG!B:B,0)))</f>
        <v>Công Ty CP Điện Và Chiếu Sáng Phước Mỹ</v>
      </c>
      <c r="I2455" s="69" t="str">
        <f>IFERROR(INDEX(DM_NGHIEP_VU!D:D,MATCH(J2455&amp;K2455,DM_NGHIEP_VU!G:G,0)),"")</f>
        <v>Xuất kho - xuất bán ghi nhận doanh thu</v>
      </c>
      <c r="J2455" s="29" t="s">
        <v>4492</v>
      </c>
      <c r="K2455" s="29" t="s">
        <v>4977</v>
      </c>
      <c r="L2455" s="26">
        <v>78</v>
      </c>
      <c r="M2455" s="26" t="s">
        <v>4547</v>
      </c>
      <c r="N2455" s="26">
        <v>39800</v>
      </c>
      <c r="O2455" s="7">
        <f t="shared" si="114"/>
        <v>3104400</v>
      </c>
      <c r="P2455" s="52">
        <v>0.1</v>
      </c>
      <c r="Q2455" s="7">
        <f t="shared" si="115"/>
        <v>310440</v>
      </c>
      <c r="R2455" s="7">
        <f t="shared" si="116"/>
        <v>3414840</v>
      </c>
      <c r="S2455" s="23" t="s">
        <v>6023</v>
      </c>
      <c r="T2455" s="23"/>
      <c r="U2455" s="23"/>
      <c r="V2455" s="23"/>
      <c r="W2455" s="74"/>
    </row>
    <row r="2456" spans="1:23" x14ac:dyDescent="0.25">
      <c r="A2456" s="81">
        <v>45373</v>
      </c>
      <c r="B2456" s="6" t="s">
        <v>2710</v>
      </c>
      <c r="C2456" s="100" t="s">
        <v>5875</v>
      </c>
      <c r="D2456" s="21" t="s">
        <v>4555</v>
      </c>
      <c r="E2456" s="23" t="s">
        <v>2595</v>
      </c>
      <c r="F2456" s="27" t="str">
        <f>IF(E2456="","",INDEX(DM_HANG_HOA!B:B,MATCH(E2456,DM_HANG_HOA!A:A,0)))</f>
        <v>Giáp buộc đầu sứ đơn composite PTT 1202SC-F, đường kính cáp 18.5 - 23.4mm (35-50mm2), bán dẫn</v>
      </c>
      <c r="G2456" s="26" t="s">
        <v>5245</v>
      </c>
      <c r="H2456" s="27" t="str">
        <f>IF(G2456="","",INDEX(DM_DOI_TUONG!C:C,MATCH(G2456,DM_DOI_TUONG!B:B,0)))</f>
        <v>Công Ty TNHH Sản Xuất Thương Mại  Điện Sài Gòn TTL</v>
      </c>
      <c r="I2456" s="69" t="str">
        <f>IFERROR(INDEX(DM_NGHIEP_VU!D:D,MATCH(J2456&amp;K2456,DM_NGHIEP_VU!G:G,0)),"")</f>
        <v>Xuất kho - xuất bán ghi nhận doanh thu</v>
      </c>
      <c r="J2456" s="29" t="s">
        <v>4492</v>
      </c>
      <c r="K2456" s="29" t="s">
        <v>4977</v>
      </c>
      <c r="L2456" s="26">
        <v>10</v>
      </c>
      <c r="M2456" s="26" t="s">
        <v>4547</v>
      </c>
      <c r="N2456" s="26">
        <v>90600</v>
      </c>
      <c r="O2456" s="7">
        <f t="shared" si="114"/>
        <v>906000</v>
      </c>
      <c r="P2456" s="52">
        <v>0.08</v>
      </c>
      <c r="Q2456" s="7">
        <f t="shared" si="115"/>
        <v>72480</v>
      </c>
      <c r="R2456" s="7">
        <f t="shared" si="116"/>
        <v>978480</v>
      </c>
      <c r="S2456" s="23" t="s">
        <v>6024</v>
      </c>
      <c r="T2456" s="23"/>
      <c r="U2456" s="23"/>
      <c r="V2456" s="23"/>
      <c r="W2456" s="74"/>
    </row>
    <row r="2457" spans="1:23" x14ac:dyDescent="0.25">
      <c r="A2457" s="81">
        <v>45374</v>
      </c>
      <c r="B2457" s="6" t="s">
        <v>2710</v>
      </c>
      <c r="C2457" s="100" t="s">
        <v>5876</v>
      </c>
      <c r="D2457" s="21" t="s">
        <v>4555</v>
      </c>
      <c r="E2457" s="23" t="s">
        <v>76</v>
      </c>
      <c r="F2457" s="27" t="str">
        <f>IF(E2457="","",INDEX(DM_HANG_HOA!B:B,MATCH(E2457,DM_HANG_HOA!A:A,0)))</f>
        <v>LBFCO 100A - 27KV-150KV BIL - Polymer (không bass)</v>
      </c>
      <c r="G2457" s="26" t="s">
        <v>5248</v>
      </c>
      <c r="H2457" s="27" t="str">
        <f>IF(G2457="","",INDEX(DM_DOI_TUONG!C:C,MATCH(G2457,DM_DOI_TUONG!B:B,0)))</f>
        <v>Công Ty TNHH Tư Vấn SX TM Xây Lắp Điện Song An</v>
      </c>
      <c r="I2457" s="69" t="str">
        <f>IFERROR(INDEX(DM_NGHIEP_VU!D:D,MATCH(J2457&amp;K2457,DM_NGHIEP_VU!G:G,0)),"")</f>
        <v>Xuất kho - xuất bán ghi nhận doanh thu</v>
      </c>
      <c r="J2457" s="29" t="s">
        <v>4492</v>
      </c>
      <c r="K2457" s="29" t="s">
        <v>4977</v>
      </c>
      <c r="L2457" s="26">
        <v>6</v>
      </c>
      <c r="M2457" s="26" t="s">
        <v>4547</v>
      </c>
      <c r="N2457" s="26">
        <v>1909200</v>
      </c>
      <c r="O2457" s="7">
        <f t="shared" si="114"/>
        <v>11455200</v>
      </c>
      <c r="P2457" s="52">
        <v>0.08</v>
      </c>
      <c r="Q2457" s="7">
        <f t="shared" si="115"/>
        <v>916416</v>
      </c>
      <c r="R2457" s="7">
        <f t="shared" si="116"/>
        <v>12371616</v>
      </c>
      <c r="S2457" s="23" t="s">
        <v>6025</v>
      </c>
      <c r="T2457" s="23"/>
      <c r="U2457" s="23"/>
      <c r="V2457" s="23"/>
      <c r="W2457" s="74"/>
    </row>
    <row r="2458" spans="1:23" x14ac:dyDescent="0.25">
      <c r="A2458" s="81">
        <v>45374</v>
      </c>
      <c r="B2458" s="6" t="s">
        <v>2710</v>
      </c>
      <c r="C2458" s="100" t="s">
        <v>5876</v>
      </c>
      <c r="D2458" s="21" t="s">
        <v>4555</v>
      </c>
      <c r="E2458" s="23" t="s">
        <v>78</v>
      </c>
      <c r="F2458" s="27" t="str">
        <f>IF(E2458="","",INDEX(DM_HANG_HOA!B:B,MATCH(E2458,DM_HANG_HOA!A:A,0)))</f>
        <v>Bass FCO</v>
      </c>
      <c r="G2458" s="26" t="s">
        <v>5248</v>
      </c>
      <c r="H2458" s="27" t="str">
        <f>IF(G2458="","",INDEX(DM_DOI_TUONG!C:C,MATCH(G2458,DM_DOI_TUONG!B:B,0)))</f>
        <v>Công Ty TNHH Tư Vấn SX TM Xây Lắp Điện Song An</v>
      </c>
      <c r="I2458" s="69" t="str">
        <f>IFERROR(INDEX(DM_NGHIEP_VU!D:D,MATCH(J2458&amp;K2458,DM_NGHIEP_VU!G:G,0)),"")</f>
        <v>Xuất kho - xuất bán ghi nhận doanh thu</v>
      </c>
      <c r="J2458" s="29" t="s">
        <v>4492</v>
      </c>
      <c r="K2458" s="29" t="s">
        <v>4977</v>
      </c>
      <c r="L2458" s="26">
        <v>6</v>
      </c>
      <c r="M2458" s="26" t="s">
        <v>4547</v>
      </c>
      <c r="N2458" s="26">
        <v>77400</v>
      </c>
      <c r="O2458" s="7">
        <f t="shared" si="114"/>
        <v>464400</v>
      </c>
      <c r="P2458" s="52">
        <v>0.08</v>
      </c>
      <c r="Q2458" s="7">
        <f t="shared" si="115"/>
        <v>37152</v>
      </c>
      <c r="R2458" s="7">
        <f t="shared" si="116"/>
        <v>501552</v>
      </c>
      <c r="S2458" s="23" t="s">
        <v>6025</v>
      </c>
      <c r="T2458" s="23"/>
      <c r="U2458" s="23"/>
      <c r="V2458" s="23"/>
      <c r="W2458" s="74"/>
    </row>
    <row r="2459" spans="1:23" x14ac:dyDescent="0.25">
      <c r="A2459" s="81">
        <v>45374</v>
      </c>
      <c r="B2459" s="6" t="s">
        <v>2710</v>
      </c>
      <c r="C2459" s="100" t="s">
        <v>5876</v>
      </c>
      <c r="D2459" s="21" t="s">
        <v>4555</v>
      </c>
      <c r="E2459" s="23" t="s">
        <v>2555</v>
      </c>
      <c r="F2459" s="27" t="str">
        <f>IF(E2459="","",INDEX(DM_HANG_HOA!B:B,MATCH(E2459,DM_HANG_HOA!A:A,0)))</f>
        <v>Giáp buộc đầu sứ đơn composite PTT1202-F, đường kính cáp 18,5 ÷ 23,4mm (35-50mm2)</v>
      </c>
      <c r="G2459" s="26" t="s">
        <v>5248</v>
      </c>
      <c r="H2459" s="27" t="str">
        <f>IF(G2459="","",INDEX(DM_DOI_TUONG!C:C,MATCH(G2459,DM_DOI_TUONG!B:B,0)))</f>
        <v>Công Ty TNHH Tư Vấn SX TM Xây Lắp Điện Song An</v>
      </c>
      <c r="I2459" s="69" t="str">
        <f>IFERROR(INDEX(DM_NGHIEP_VU!D:D,MATCH(J2459&amp;K2459,DM_NGHIEP_VU!G:G,0)),"")</f>
        <v>Xuất kho - xuất bán ghi nhận doanh thu</v>
      </c>
      <c r="J2459" s="29" t="s">
        <v>4492</v>
      </c>
      <c r="K2459" s="29" t="s">
        <v>4977</v>
      </c>
      <c r="L2459" s="26">
        <v>50</v>
      </c>
      <c r="M2459" s="26" t="s">
        <v>4547</v>
      </c>
      <c r="N2459" s="26">
        <v>39400</v>
      </c>
      <c r="O2459" s="7">
        <f t="shared" si="114"/>
        <v>1970000</v>
      </c>
      <c r="P2459" s="52">
        <v>0.08</v>
      </c>
      <c r="Q2459" s="7">
        <f t="shared" si="115"/>
        <v>157600</v>
      </c>
      <c r="R2459" s="7">
        <f t="shared" si="116"/>
        <v>2127600</v>
      </c>
      <c r="S2459" s="23" t="s">
        <v>6025</v>
      </c>
      <c r="T2459" s="23"/>
      <c r="U2459" s="23"/>
      <c r="V2459" s="23"/>
      <c r="W2459" s="74"/>
    </row>
    <row r="2460" spans="1:23" x14ac:dyDescent="0.25">
      <c r="A2460" s="81">
        <v>45374</v>
      </c>
      <c r="B2460" s="6" t="s">
        <v>2710</v>
      </c>
      <c r="C2460" s="100" t="s">
        <v>5877</v>
      </c>
      <c r="D2460" s="21" t="s">
        <v>4555</v>
      </c>
      <c r="E2460" s="23" t="s">
        <v>1229</v>
      </c>
      <c r="F2460" s="27" t="str">
        <f>IF(E2460="","",INDEX(DM_HANG_HOA!B:B,MATCH(E2460,DM_HANG_HOA!A:A,0)))</f>
        <v>Nối ép đồng nhôm WR-929</v>
      </c>
      <c r="G2460" s="26" t="s">
        <v>5245</v>
      </c>
      <c r="H2460" s="27" t="str">
        <f>IF(G2460="","",INDEX(DM_DOI_TUONG!C:C,MATCH(G2460,DM_DOI_TUONG!B:B,0)))</f>
        <v>Công Ty TNHH Sản Xuất Thương Mại  Điện Sài Gòn TTL</v>
      </c>
      <c r="I2460" s="69" t="str">
        <f>IFERROR(INDEX(DM_NGHIEP_VU!D:D,MATCH(J2460&amp;K2460,DM_NGHIEP_VU!G:G,0)),"")</f>
        <v>Xuất kho - xuất bán ghi nhận doanh thu</v>
      </c>
      <c r="J2460" s="29" t="s">
        <v>4492</v>
      </c>
      <c r="K2460" s="29" t="s">
        <v>4977</v>
      </c>
      <c r="L2460" s="26">
        <v>220</v>
      </c>
      <c r="M2460" s="26" t="s">
        <v>4547</v>
      </c>
      <c r="N2460" s="26">
        <v>44000</v>
      </c>
      <c r="O2460" s="7">
        <f t="shared" si="114"/>
        <v>9680000</v>
      </c>
      <c r="P2460" s="52">
        <v>0.1</v>
      </c>
      <c r="Q2460" s="7">
        <f t="shared" si="115"/>
        <v>968000</v>
      </c>
      <c r="R2460" s="7">
        <f t="shared" si="116"/>
        <v>10648000</v>
      </c>
      <c r="S2460" s="23" t="s">
        <v>6026</v>
      </c>
      <c r="T2460" s="23"/>
      <c r="U2460" s="23"/>
      <c r="V2460" s="23"/>
      <c r="W2460" s="74"/>
    </row>
    <row r="2461" spans="1:23" x14ac:dyDescent="0.25">
      <c r="A2461" s="81">
        <v>45374</v>
      </c>
      <c r="B2461" s="6" t="s">
        <v>2710</v>
      </c>
      <c r="C2461" s="100" t="s">
        <v>5877</v>
      </c>
      <c r="D2461" s="21" t="s">
        <v>4555</v>
      </c>
      <c r="E2461" s="23" t="s">
        <v>1340</v>
      </c>
      <c r="F2461" s="27" t="str">
        <f>IF(E2461="","",INDEX(DM_HANG_HOA!B:B,MATCH(E2461,DM_HANG_HOA!A:A,0)))</f>
        <v>Kẹp quai dạng ép 150-240</v>
      </c>
      <c r="G2461" s="26" t="s">
        <v>5245</v>
      </c>
      <c r="H2461" s="27" t="str">
        <f>IF(G2461="","",INDEX(DM_DOI_TUONG!C:C,MATCH(G2461,DM_DOI_TUONG!B:B,0)))</f>
        <v>Công Ty TNHH Sản Xuất Thương Mại  Điện Sài Gòn TTL</v>
      </c>
      <c r="I2461" s="69" t="str">
        <f>IFERROR(INDEX(DM_NGHIEP_VU!D:D,MATCH(J2461&amp;K2461,DM_NGHIEP_VU!G:G,0)),"")</f>
        <v>Xuất kho - xuất bán ghi nhận doanh thu</v>
      </c>
      <c r="J2461" s="29" t="s">
        <v>4492</v>
      </c>
      <c r="K2461" s="29" t="s">
        <v>4977</v>
      </c>
      <c r="L2461" s="26">
        <v>122</v>
      </c>
      <c r="M2461" s="26" t="s">
        <v>4547</v>
      </c>
      <c r="N2461" s="26">
        <v>142000</v>
      </c>
      <c r="O2461" s="7">
        <f t="shared" si="114"/>
        <v>17324000</v>
      </c>
      <c r="P2461" s="52">
        <v>0.1</v>
      </c>
      <c r="Q2461" s="7">
        <f t="shared" si="115"/>
        <v>1732400</v>
      </c>
      <c r="R2461" s="7">
        <f t="shared" si="116"/>
        <v>19056400</v>
      </c>
      <c r="S2461" s="23" t="s">
        <v>6026</v>
      </c>
      <c r="T2461" s="23"/>
      <c r="U2461" s="23"/>
      <c r="V2461" s="23"/>
      <c r="W2461" s="74"/>
    </row>
    <row r="2462" spans="1:23" x14ac:dyDescent="0.25">
      <c r="A2462" s="81">
        <v>45374</v>
      </c>
      <c r="B2462" s="6" t="s">
        <v>2710</v>
      </c>
      <c r="C2462" s="100" t="s">
        <v>5878</v>
      </c>
      <c r="D2462" s="21" t="s">
        <v>4555</v>
      </c>
      <c r="E2462" s="23" t="s">
        <v>199</v>
      </c>
      <c r="F2462" s="27" t="str">
        <f>IF(E2462="","",INDEX(DM_HANG_HOA!B:B,MATCH(E2462,DM_HANG_HOA!A:A,0)))</f>
        <v>Pin post/Line post 24Kv- 680, Polymer có kẹp (không ty)</v>
      </c>
      <c r="G2462" s="26" t="s">
        <v>5245</v>
      </c>
      <c r="H2462" s="27" t="str">
        <f>IF(G2462="","",INDEX(DM_DOI_TUONG!C:C,MATCH(G2462,DM_DOI_TUONG!B:B,0)))</f>
        <v>Công Ty TNHH Sản Xuất Thương Mại  Điện Sài Gòn TTL</v>
      </c>
      <c r="I2462" s="69" t="str">
        <f>IFERROR(INDEX(DM_NGHIEP_VU!D:D,MATCH(J2462&amp;K2462,DM_NGHIEP_VU!G:G,0)),"")</f>
        <v>Xuất kho - xuất bán ghi nhận doanh thu</v>
      </c>
      <c r="J2462" s="29" t="s">
        <v>4492</v>
      </c>
      <c r="K2462" s="29" t="s">
        <v>4977</v>
      </c>
      <c r="L2462" s="26">
        <v>3</v>
      </c>
      <c r="M2462" s="26" t="s">
        <v>4547</v>
      </c>
      <c r="N2462" s="26">
        <v>270000</v>
      </c>
      <c r="O2462" s="7">
        <f t="shared" si="114"/>
        <v>810000</v>
      </c>
      <c r="P2462" s="52">
        <v>0.08</v>
      </c>
      <c r="Q2462" s="7">
        <f t="shared" si="115"/>
        <v>64800</v>
      </c>
      <c r="R2462" s="7">
        <f t="shared" si="116"/>
        <v>874800</v>
      </c>
      <c r="S2462" s="23" t="s">
        <v>6027</v>
      </c>
      <c r="T2462" s="23"/>
      <c r="U2462" s="23"/>
      <c r="V2462" s="23"/>
      <c r="W2462" s="74"/>
    </row>
    <row r="2463" spans="1:23" x14ac:dyDescent="0.25">
      <c r="A2463" s="81">
        <v>45374</v>
      </c>
      <c r="B2463" s="6" t="s">
        <v>2710</v>
      </c>
      <c r="C2463" s="100" t="s">
        <v>5878</v>
      </c>
      <c r="D2463" s="21" t="s">
        <v>4555</v>
      </c>
      <c r="E2463" s="23" t="s">
        <v>203</v>
      </c>
      <c r="F2463" s="27" t="str">
        <f>IF(E2463="","",INDEX(DM_HANG_HOA!B:B,MATCH(E2463,DM_HANG_HOA!A:A,0)))</f>
        <v>Ty Pin post/Line post 24Kv- 35Kv, M20 dài 180mm</v>
      </c>
      <c r="G2463" s="26" t="s">
        <v>5245</v>
      </c>
      <c r="H2463" s="27" t="str">
        <f>IF(G2463="","",INDEX(DM_DOI_TUONG!C:C,MATCH(G2463,DM_DOI_TUONG!B:B,0)))</f>
        <v>Công Ty TNHH Sản Xuất Thương Mại  Điện Sài Gòn TTL</v>
      </c>
      <c r="I2463" s="69" t="str">
        <f>IFERROR(INDEX(DM_NGHIEP_VU!D:D,MATCH(J2463&amp;K2463,DM_NGHIEP_VU!G:G,0)),"")</f>
        <v>Xuất kho - xuất bán ghi nhận doanh thu</v>
      </c>
      <c r="J2463" s="29" t="s">
        <v>4492</v>
      </c>
      <c r="K2463" s="29" t="s">
        <v>4977</v>
      </c>
      <c r="L2463" s="26">
        <v>3</v>
      </c>
      <c r="M2463" s="26" t="s">
        <v>4547</v>
      </c>
      <c r="N2463" s="26">
        <v>44800</v>
      </c>
      <c r="O2463" s="7">
        <f t="shared" si="114"/>
        <v>134400</v>
      </c>
      <c r="P2463" s="52">
        <v>0.08</v>
      </c>
      <c r="Q2463" s="7">
        <f t="shared" si="115"/>
        <v>10752</v>
      </c>
      <c r="R2463" s="7">
        <f t="shared" si="116"/>
        <v>145152</v>
      </c>
      <c r="S2463" s="23" t="s">
        <v>6027</v>
      </c>
      <c r="T2463" s="23"/>
      <c r="U2463" s="23"/>
      <c r="V2463" s="23"/>
      <c r="W2463" s="74"/>
    </row>
    <row r="2464" spans="1:23" x14ac:dyDescent="0.25">
      <c r="A2464" s="81">
        <v>45374</v>
      </c>
      <c r="B2464" s="6" t="s">
        <v>2710</v>
      </c>
      <c r="C2464" s="100" t="s">
        <v>5878</v>
      </c>
      <c r="D2464" s="21" t="s">
        <v>4555</v>
      </c>
      <c r="E2464" s="23" t="s">
        <v>3502</v>
      </c>
      <c r="F2464" s="27" t="str">
        <f>IF(E2464="","",INDEX(DM_HANG_HOA!B:B,MATCH(E2464,DM_HANG_HOA!A:A,0)))</f>
        <v>Boulon inox 8 x 50 ( boulon các loại )</v>
      </c>
      <c r="G2464" s="26" t="s">
        <v>5245</v>
      </c>
      <c r="H2464" s="27" t="str">
        <f>IF(G2464="","",INDEX(DM_DOI_TUONG!C:C,MATCH(G2464,DM_DOI_TUONG!B:B,0)))</f>
        <v>Công Ty TNHH Sản Xuất Thương Mại  Điện Sài Gòn TTL</v>
      </c>
      <c r="I2464" s="69" t="str">
        <f>IFERROR(INDEX(DM_NGHIEP_VU!D:D,MATCH(J2464&amp;K2464,DM_NGHIEP_VU!G:G,0)),"")</f>
        <v>Xuất kho - xuất bán ghi nhận doanh thu</v>
      </c>
      <c r="J2464" s="29" t="s">
        <v>4492</v>
      </c>
      <c r="K2464" s="29" t="s">
        <v>4977</v>
      </c>
      <c r="L2464" s="26">
        <v>12</v>
      </c>
      <c r="M2464" s="26" t="s">
        <v>4547</v>
      </c>
      <c r="N2464" s="26">
        <v>0</v>
      </c>
      <c r="O2464" s="7">
        <f t="shared" si="114"/>
        <v>0</v>
      </c>
      <c r="P2464" s="52">
        <v>0.08</v>
      </c>
      <c r="Q2464" s="7">
        <f t="shared" si="115"/>
        <v>0</v>
      </c>
      <c r="R2464" s="7">
        <f t="shared" si="116"/>
        <v>0</v>
      </c>
      <c r="S2464" s="23" t="s">
        <v>6027</v>
      </c>
      <c r="T2464" s="23"/>
      <c r="U2464" s="23"/>
      <c r="V2464" s="23"/>
      <c r="W2464" s="74"/>
    </row>
    <row r="2465" spans="1:23" x14ac:dyDescent="0.25">
      <c r="A2465" s="81">
        <v>45374</v>
      </c>
      <c r="B2465" s="6" t="s">
        <v>2710</v>
      </c>
      <c r="C2465" s="100" t="s">
        <v>5878</v>
      </c>
      <c r="D2465" s="21" t="s">
        <v>4555</v>
      </c>
      <c r="E2465" s="23" t="s">
        <v>2615</v>
      </c>
      <c r="F2465" s="27" t="str">
        <f>IF(E2465="","",INDEX(DM_HANG_HOA!B:B,MATCH(E2465,DM_HANG_HOA!A:A,0)))</f>
        <v>Giáp buộc lõi thép SDLT 2175-F dùng cho dây bọc cách điện đường kính dây dẫn 18,5-23,4mm</v>
      </c>
      <c r="G2465" s="26" t="s">
        <v>5245</v>
      </c>
      <c r="H2465" s="27" t="str">
        <f>IF(G2465="","",INDEX(DM_DOI_TUONG!C:C,MATCH(G2465,DM_DOI_TUONG!B:B,0)))</f>
        <v>Công Ty TNHH Sản Xuất Thương Mại  Điện Sài Gòn TTL</v>
      </c>
      <c r="I2465" s="69" t="str">
        <f>IFERROR(INDEX(DM_NGHIEP_VU!D:D,MATCH(J2465&amp;K2465,DM_NGHIEP_VU!G:G,0)),"")</f>
        <v>Xuất kho - xuất bán ghi nhận doanh thu</v>
      </c>
      <c r="J2465" s="29" t="s">
        <v>4492</v>
      </c>
      <c r="K2465" s="29" t="s">
        <v>4977</v>
      </c>
      <c r="L2465" s="26">
        <v>26</v>
      </c>
      <c r="M2465" s="26" t="s">
        <v>4547</v>
      </c>
      <c r="N2465" s="26">
        <v>52500</v>
      </c>
      <c r="O2465" s="7">
        <f t="shared" si="114"/>
        <v>1365000</v>
      </c>
      <c r="P2465" s="52">
        <v>0.08</v>
      </c>
      <c r="Q2465" s="7">
        <f t="shared" si="115"/>
        <v>109200</v>
      </c>
      <c r="R2465" s="7">
        <f t="shared" si="116"/>
        <v>1474200</v>
      </c>
      <c r="S2465" s="23" t="s">
        <v>6027</v>
      </c>
      <c r="T2465" s="23"/>
      <c r="U2465" s="23"/>
      <c r="V2465" s="23"/>
      <c r="W2465" s="74"/>
    </row>
    <row r="2466" spans="1:23" x14ac:dyDescent="0.25">
      <c r="A2466" s="81">
        <v>45374</v>
      </c>
      <c r="B2466" s="6" t="s">
        <v>2710</v>
      </c>
      <c r="C2466" s="100" t="s">
        <v>5878</v>
      </c>
      <c r="D2466" s="21" t="s">
        <v>4555</v>
      </c>
      <c r="E2466" s="23" t="s">
        <v>2616</v>
      </c>
      <c r="F2466" s="27" t="str">
        <f>IF(E2466="","",INDEX(DM_HANG_HOA!B:B,MATCH(E2466,DM_HANG_HOA!A:A,0)))</f>
        <v>Giáp buộc lõi thép SDLT 2460-F dùng cho dây bọc cách điện đường kính dây dẫn 23,4-27,9mm</v>
      </c>
      <c r="G2466" s="26" t="s">
        <v>5245</v>
      </c>
      <c r="H2466" s="27" t="str">
        <f>IF(G2466="","",INDEX(DM_DOI_TUONG!C:C,MATCH(G2466,DM_DOI_TUONG!B:B,0)))</f>
        <v>Công Ty TNHH Sản Xuất Thương Mại  Điện Sài Gòn TTL</v>
      </c>
      <c r="I2466" s="69" t="str">
        <f>IFERROR(INDEX(DM_NGHIEP_VU!D:D,MATCH(J2466&amp;K2466,DM_NGHIEP_VU!G:G,0)),"")</f>
        <v>Xuất kho - xuất bán ghi nhận doanh thu</v>
      </c>
      <c r="J2466" s="29" t="s">
        <v>4492</v>
      </c>
      <c r="K2466" s="29" t="s">
        <v>4977</v>
      </c>
      <c r="L2466" s="26">
        <v>24</v>
      </c>
      <c r="M2466" s="26" t="s">
        <v>4547</v>
      </c>
      <c r="N2466" s="26">
        <v>58200</v>
      </c>
      <c r="O2466" s="7">
        <f t="shared" si="114"/>
        <v>1396800</v>
      </c>
      <c r="P2466" s="52">
        <v>0.08</v>
      </c>
      <c r="Q2466" s="7">
        <f t="shared" si="115"/>
        <v>111744</v>
      </c>
      <c r="R2466" s="7">
        <f t="shared" si="116"/>
        <v>1508544</v>
      </c>
      <c r="S2466" s="23" t="s">
        <v>6027</v>
      </c>
      <c r="T2466" s="23"/>
      <c r="U2466" s="23"/>
      <c r="V2466" s="23"/>
      <c r="W2466" s="74"/>
    </row>
    <row r="2467" spans="1:23" x14ac:dyDescent="0.25">
      <c r="A2467" s="81">
        <v>45374</v>
      </c>
      <c r="B2467" s="6" t="s">
        <v>2710</v>
      </c>
      <c r="C2467" s="100" t="s">
        <v>5878</v>
      </c>
      <c r="D2467" s="21" t="s">
        <v>4555</v>
      </c>
      <c r="E2467" s="23" t="s">
        <v>585</v>
      </c>
      <c r="F2467" s="27" t="str">
        <f>IF(E2467="","",INDEX(DM_HANG_HOA!B:B,MATCH(E2467,DM_HANG_HOA!A:A,0)))</f>
        <v>Nắp bịt đầu cáp 35 - 95,  Vỏ cách điện dầy 1-3mm, (màu đen)</v>
      </c>
      <c r="G2467" s="26" t="s">
        <v>5245</v>
      </c>
      <c r="H2467" s="27" t="str">
        <f>IF(G2467="","",INDEX(DM_DOI_TUONG!C:C,MATCH(G2467,DM_DOI_TUONG!B:B,0)))</f>
        <v>Công Ty TNHH Sản Xuất Thương Mại  Điện Sài Gòn TTL</v>
      </c>
      <c r="I2467" s="69" t="str">
        <f>IFERROR(INDEX(DM_NGHIEP_VU!D:D,MATCH(J2467&amp;K2467,DM_NGHIEP_VU!G:G,0)),"")</f>
        <v>Xuất kho - xuất bán ghi nhận doanh thu</v>
      </c>
      <c r="J2467" s="29" t="s">
        <v>4492</v>
      </c>
      <c r="K2467" s="29" t="s">
        <v>4977</v>
      </c>
      <c r="L2467" s="26">
        <v>150</v>
      </c>
      <c r="M2467" s="26" t="s">
        <v>4547</v>
      </c>
      <c r="N2467" s="26">
        <v>1300</v>
      </c>
      <c r="O2467" s="7">
        <f t="shared" si="114"/>
        <v>195000</v>
      </c>
      <c r="P2467" s="52">
        <v>0.08</v>
      </c>
      <c r="Q2467" s="7">
        <f t="shared" si="115"/>
        <v>15600</v>
      </c>
      <c r="R2467" s="7">
        <f t="shared" si="116"/>
        <v>210600</v>
      </c>
      <c r="S2467" s="23" t="s">
        <v>6027</v>
      </c>
      <c r="T2467" s="23"/>
      <c r="U2467" s="23"/>
      <c r="V2467" s="23"/>
      <c r="W2467" s="74"/>
    </row>
    <row r="2468" spans="1:23" x14ac:dyDescent="0.25">
      <c r="A2468" s="81">
        <v>45374</v>
      </c>
      <c r="B2468" s="6" t="s">
        <v>2710</v>
      </c>
      <c r="C2468" s="100" t="s">
        <v>5878</v>
      </c>
      <c r="D2468" s="21" t="s">
        <v>4555</v>
      </c>
      <c r="E2468" s="23" t="s">
        <v>2600</v>
      </c>
      <c r="F2468" s="27" t="str">
        <f>IF(E2468="","",INDEX(DM_HANG_HOA!B:B,MATCH(E2468,DM_HANG_HOA!A:A,0)))</f>
        <v>Giáp buộc đầu sứ đôi composite PDLT 2460SC-F, đường kính cáp 23.4 - 27.9mm (70-95mm2), bán dẫn</v>
      </c>
      <c r="G2468" s="26" t="s">
        <v>5245</v>
      </c>
      <c r="H2468" s="27" t="str">
        <f>IF(G2468="","",INDEX(DM_DOI_TUONG!C:C,MATCH(G2468,DM_DOI_TUONG!B:B,0)))</f>
        <v>Công Ty TNHH Sản Xuất Thương Mại  Điện Sài Gòn TTL</v>
      </c>
      <c r="I2468" s="69" t="str">
        <f>IFERROR(INDEX(DM_NGHIEP_VU!D:D,MATCH(J2468&amp;K2468,DM_NGHIEP_VU!G:G,0)),"")</f>
        <v>Xuất kho - xuất bán ghi nhận doanh thu</v>
      </c>
      <c r="J2468" s="29" t="s">
        <v>4492</v>
      </c>
      <c r="K2468" s="29" t="s">
        <v>4977</v>
      </c>
      <c r="L2468" s="26">
        <v>3</v>
      </c>
      <c r="M2468" s="26" t="s">
        <v>4547</v>
      </c>
      <c r="N2468" s="26">
        <v>92900</v>
      </c>
      <c r="O2468" s="7">
        <f t="shared" si="114"/>
        <v>278700</v>
      </c>
      <c r="P2468" s="52">
        <v>0.08</v>
      </c>
      <c r="Q2468" s="7">
        <f t="shared" si="115"/>
        <v>22296</v>
      </c>
      <c r="R2468" s="7">
        <f t="shared" si="116"/>
        <v>300996</v>
      </c>
      <c r="S2468" s="23" t="s">
        <v>6027</v>
      </c>
      <c r="T2468" s="23"/>
      <c r="U2468" s="23"/>
      <c r="V2468" s="23"/>
      <c r="W2468" s="74"/>
    </row>
    <row r="2469" spans="1:23" x14ac:dyDescent="0.25">
      <c r="A2469" s="81">
        <v>45374</v>
      </c>
      <c r="B2469" s="6" t="s">
        <v>2710</v>
      </c>
      <c r="C2469" s="100" t="s">
        <v>5878</v>
      </c>
      <c r="D2469" s="21" t="s">
        <v>4555</v>
      </c>
      <c r="E2469" s="23" t="s">
        <v>2049</v>
      </c>
      <c r="F2469" s="27" t="str">
        <f>IF(E2469="","",INDEX(DM_HANG_HOA!B:B,MATCH(E2469,DM_HANG_HOA!A:A,0)))</f>
        <v xml:space="preserve">Băng keo cách điện 9 mét </v>
      </c>
      <c r="G2469" s="26" t="s">
        <v>5245</v>
      </c>
      <c r="H2469" s="27" t="str">
        <f>IF(G2469="","",INDEX(DM_DOI_TUONG!C:C,MATCH(G2469,DM_DOI_TUONG!B:B,0)))</f>
        <v>Công Ty TNHH Sản Xuất Thương Mại  Điện Sài Gòn TTL</v>
      </c>
      <c r="I2469" s="69" t="str">
        <f>IFERROR(INDEX(DM_NGHIEP_VU!D:D,MATCH(J2469&amp;K2469,DM_NGHIEP_VU!G:G,0)),"")</f>
        <v>Xuất kho - xuất bán ghi nhận doanh thu</v>
      </c>
      <c r="J2469" s="29" t="s">
        <v>4492</v>
      </c>
      <c r="K2469" s="29" t="s">
        <v>4977</v>
      </c>
      <c r="L2469" s="26">
        <v>10</v>
      </c>
      <c r="M2469" s="26" t="s">
        <v>4547</v>
      </c>
      <c r="N2469" s="26">
        <v>141300</v>
      </c>
      <c r="O2469" s="7">
        <f t="shared" ref="O2469:O2532" si="117">+L2469*N2469</f>
        <v>1413000</v>
      </c>
      <c r="P2469" s="52">
        <v>0.08</v>
      </c>
      <c r="Q2469" s="7">
        <f t="shared" ref="Q2469:Q2532" si="118">+O2469*P2469</f>
        <v>113040</v>
      </c>
      <c r="R2469" s="7">
        <f t="shared" ref="R2469:R2532" si="119">+O2469+Q2469</f>
        <v>1526040</v>
      </c>
      <c r="S2469" s="23" t="s">
        <v>6027</v>
      </c>
      <c r="T2469" s="23"/>
      <c r="U2469" s="23"/>
      <c r="V2469" s="23"/>
      <c r="W2469" s="74"/>
    </row>
    <row r="2470" spans="1:23" x14ac:dyDescent="0.25">
      <c r="A2470" s="81">
        <v>45376</v>
      </c>
      <c r="B2470" s="6" t="s">
        <v>2710</v>
      </c>
      <c r="C2470" s="100" t="s">
        <v>5879</v>
      </c>
      <c r="D2470" s="21" t="s">
        <v>4555</v>
      </c>
      <c r="E2470" s="23" t="s">
        <v>551</v>
      </c>
      <c r="F2470" s="27" t="str">
        <f>IF(E2470="","",INDEX(DM_HANG_HOA!B:B,MATCH(E2470,DM_HANG_HOA!A:A,0)))</f>
        <v>Nối bọc  IPC 16-95, Vỏ cách điện dầy 1-3mm,  4 - 16 / 16 - 95, 1 boulon M8 nhựa</v>
      </c>
      <c r="G2470" s="26" t="s">
        <v>5256</v>
      </c>
      <c r="H2470" s="27" t="str">
        <f>IF(G2470="","",INDEX(DM_DOI_TUONG!C:C,MATCH(G2470,DM_DOI_TUONG!B:B,0)))</f>
        <v>Cửa Hàng Trường Giang</v>
      </c>
      <c r="I2470" s="69" t="str">
        <f>IFERROR(INDEX(DM_NGHIEP_VU!D:D,MATCH(J2470&amp;K2470,DM_NGHIEP_VU!G:G,0)),"")</f>
        <v>Xuất kho - xuất bán ghi nhận doanh thu</v>
      </c>
      <c r="J2470" s="29" t="s">
        <v>4492</v>
      </c>
      <c r="K2470" s="29" t="s">
        <v>4977</v>
      </c>
      <c r="L2470" s="26">
        <v>500</v>
      </c>
      <c r="M2470" s="26" t="s">
        <v>4547</v>
      </c>
      <c r="N2470" s="26">
        <v>24100</v>
      </c>
      <c r="O2470" s="7">
        <f t="shared" si="117"/>
        <v>12050000</v>
      </c>
      <c r="P2470" s="52">
        <v>0.08</v>
      </c>
      <c r="Q2470" s="7">
        <f t="shared" si="118"/>
        <v>964000</v>
      </c>
      <c r="R2470" s="7">
        <f t="shared" si="119"/>
        <v>13014000</v>
      </c>
      <c r="S2470" s="23" t="s">
        <v>6028</v>
      </c>
      <c r="T2470" s="23"/>
      <c r="U2470" s="23"/>
      <c r="V2470" s="23"/>
      <c r="W2470" s="74"/>
    </row>
    <row r="2471" spans="1:23" x14ac:dyDescent="0.25">
      <c r="A2471" s="81">
        <v>45376</v>
      </c>
      <c r="B2471" s="6" t="s">
        <v>2710</v>
      </c>
      <c r="C2471" s="100" t="s">
        <v>5880</v>
      </c>
      <c r="D2471" s="21" t="s">
        <v>4555</v>
      </c>
      <c r="E2471" s="23" t="s">
        <v>63</v>
      </c>
      <c r="F2471" s="27" t="str">
        <f>IF(E2471="","",INDEX(DM_HANG_HOA!B:B,MATCH(E2471,DM_HANG_HOA!A:A,0)))</f>
        <v>FCO 100A - 27KV -125KV BIL - sứ (không bass)</v>
      </c>
      <c r="G2471" s="26" t="s">
        <v>5259</v>
      </c>
      <c r="H2471" s="27" t="str">
        <f>IF(G2471="","",INDEX(DM_DOI_TUONG!C:C,MATCH(G2471,DM_DOI_TUONG!B:B,0)))</f>
        <v>Công Ty TNHH Thương Mại Xây Dựng Điện Hồng Phúc</v>
      </c>
      <c r="I2471" s="69" t="str">
        <f>IFERROR(INDEX(DM_NGHIEP_VU!D:D,MATCH(J2471&amp;K2471,DM_NGHIEP_VU!G:G,0)),"")</f>
        <v>Xuất kho - xuất bán ghi nhận doanh thu</v>
      </c>
      <c r="J2471" s="29" t="s">
        <v>4492</v>
      </c>
      <c r="K2471" s="29" t="s">
        <v>4977</v>
      </c>
      <c r="L2471" s="26">
        <v>5</v>
      </c>
      <c r="M2471" s="26" t="s">
        <v>4547</v>
      </c>
      <c r="N2471" s="26">
        <v>1202800</v>
      </c>
      <c r="O2471" s="7">
        <f t="shared" si="117"/>
        <v>6014000</v>
      </c>
      <c r="P2471" s="52">
        <v>0.08</v>
      </c>
      <c r="Q2471" s="7">
        <f t="shared" si="118"/>
        <v>481120</v>
      </c>
      <c r="R2471" s="7">
        <f t="shared" si="119"/>
        <v>6495120</v>
      </c>
      <c r="S2471" s="23" t="s">
        <v>6029</v>
      </c>
      <c r="T2471" s="23"/>
      <c r="U2471" s="23"/>
      <c r="V2471" s="23"/>
      <c r="W2471" s="74"/>
    </row>
    <row r="2472" spans="1:23" x14ac:dyDescent="0.25">
      <c r="A2472" s="81">
        <v>45376</v>
      </c>
      <c r="B2472" s="6" t="s">
        <v>2710</v>
      </c>
      <c r="C2472" s="100" t="s">
        <v>5880</v>
      </c>
      <c r="D2472" s="21" t="s">
        <v>4555</v>
      </c>
      <c r="E2472" s="23" t="s">
        <v>78</v>
      </c>
      <c r="F2472" s="27" t="str">
        <f>IF(E2472="","",INDEX(DM_HANG_HOA!B:B,MATCH(E2472,DM_HANG_HOA!A:A,0)))</f>
        <v>Bass FCO</v>
      </c>
      <c r="G2472" s="26" t="s">
        <v>5259</v>
      </c>
      <c r="H2472" s="27" t="str">
        <f>IF(G2472="","",INDEX(DM_DOI_TUONG!C:C,MATCH(G2472,DM_DOI_TUONG!B:B,0)))</f>
        <v>Công Ty TNHH Thương Mại Xây Dựng Điện Hồng Phúc</v>
      </c>
      <c r="I2472" s="69" t="str">
        <f>IFERROR(INDEX(DM_NGHIEP_VU!D:D,MATCH(J2472&amp;K2472,DM_NGHIEP_VU!G:G,0)),"")</f>
        <v>Xuất kho - xuất bán ghi nhận doanh thu</v>
      </c>
      <c r="J2472" s="29" t="s">
        <v>4492</v>
      </c>
      <c r="K2472" s="29" t="s">
        <v>4977</v>
      </c>
      <c r="L2472" s="26">
        <v>5</v>
      </c>
      <c r="M2472" s="26" t="s">
        <v>4547</v>
      </c>
      <c r="N2472" s="26">
        <v>71100</v>
      </c>
      <c r="O2472" s="7">
        <f t="shared" si="117"/>
        <v>355500</v>
      </c>
      <c r="P2472" s="52">
        <v>0.08</v>
      </c>
      <c r="Q2472" s="7">
        <f t="shared" si="118"/>
        <v>28440</v>
      </c>
      <c r="R2472" s="7">
        <f t="shared" si="119"/>
        <v>383940</v>
      </c>
      <c r="S2472" s="23" t="s">
        <v>6029</v>
      </c>
      <c r="T2472" s="23"/>
      <c r="U2472" s="23"/>
      <c r="V2472" s="23"/>
      <c r="W2472" s="74"/>
    </row>
    <row r="2473" spans="1:23" x14ac:dyDescent="0.25">
      <c r="A2473" s="81">
        <v>45376</v>
      </c>
      <c r="B2473" s="6" t="s">
        <v>2710</v>
      </c>
      <c r="C2473" s="100" t="s">
        <v>5881</v>
      </c>
      <c r="D2473" s="21" t="s">
        <v>4555</v>
      </c>
      <c r="E2473" s="23" t="s">
        <v>894</v>
      </c>
      <c r="F2473" s="27" t="str">
        <f>IF(E2473="","",INDEX(DM_HANG_HOA!B:B,MATCH(E2473,DM_HANG_HOA!A:A,0)))</f>
        <v>Khóa đai A200</v>
      </c>
      <c r="G2473" s="26" t="s">
        <v>5245</v>
      </c>
      <c r="H2473" s="27" t="str">
        <f>IF(G2473="","",INDEX(DM_DOI_TUONG!C:C,MATCH(G2473,DM_DOI_TUONG!B:B,0)))</f>
        <v>Công Ty TNHH Sản Xuất Thương Mại  Điện Sài Gòn TTL</v>
      </c>
      <c r="I2473" s="69" t="str">
        <f>IFERROR(INDEX(DM_NGHIEP_VU!D:D,MATCH(J2473&amp;K2473,DM_NGHIEP_VU!G:G,0)),"")</f>
        <v>Xuất kho - xuất bán ghi nhận doanh thu</v>
      </c>
      <c r="J2473" s="29" t="s">
        <v>4492</v>
      </c>
      <c r="K2473" s="29" t="s">
        <v>4977</v>
      </c>
      <c r="L2473" s="26">
        <v>60</v>
      </c>
      <c r="M2473" s="26" t="s">
        <v>4547</v>
      </c>
      <c r="N2473" s="26">
        <v>1300</v>
      </c>
      <c r="O2473" s="7">
        <f t="shared" si="117"/>
        <v>78000</v>
      </c>
      <c r="P2473" s="52">
        <v>0.1</v>
      </c>
      <c r="Q2473" s="7">
        <f t="shared" si="118"/>
        <v>7800</v>
      </c>
      <c r="R2473" s="7">
        <f t="shared" si="119"/>
        <v>85800</v>
      </c>
      <c r="S2473" s="23" t="s">
        <v>6030</v>
      </c>
      <c r="T2473" s="23"/>
      <c r="U2473" s="23"/>
      <c r="V2473" s="23"/>
      <c r="W2473" s="74"/>
    </row>
    <row r="2474" spans="1:23" x14ac:dyDescent="0.25">
      <c r="A2474" s="81">
        <v>45376</v>
      </c>
      <c r="B2474" s="6" t="s">
        <v>2710</v>
      </c>
      <c r="C2474" s="100" t="s">
        <v>5881</v>
      </c>
      <c r="D2474" s="21" t="s">
        <v>4555</v>
      </c>
      <c r="E2474" s="23" t="s">
        <v>904</v>
      </c>
      <c r="F2474" s="27" t="str">
        <f>IF(E2474="","",INDEX(DM_HANG_HOA!B:B,MATCH(E2474,DM_HANG_HOA!A:A,0)))</f>
        <v>Dây đai inox 20 x 0.4mm, 50 mét</v>
      </c>
      <c r="G2474" s="26" t="s">
        <v>5245</v>
      </c>
      <c r="H2474" s="27" t="str">
        <f>IF(G2474="","",INDEX(DM_DOI_TUONG!C:C,MATCH(G2474,DM_DOI_TUONG!B:B,0)))</f>
        <v>Công Ty TNHH Sản Xuất Thương Mại  Điện Sài Gòn TTL</v>
      </c>
      <c r="I2474" s="69" t="str">
        <f>IFERROR(INDEX(DM_NGHIEP_VU!D:D,MATCH(J2474&amp;K2474,DM_NGHIEP_VU!G:G,0)),"")</f>
        <v>Xuất kho - xuất bán ghi nhận doanh thu</v>
      </c>
      <c r="J2474" s="29" t="s">
        <v>4492</v>
      </c>
      <c r="K2474" s="29" t="s">
        <v>4977</v>
      </c>
      <c r="L2474" s="26">
        <v>1</v>
      </c>
      <c r="M2474" s="26" t="s">
        <v>4547</v>
      </c>
      <c r="N2474" s="26">
        <v>276500</v>
      </c>
      <c r="O2474" s="7">
        <f t="shared" si="117"/>
        <v>276500</v>
      </c>
      <c r="P2474" s="52">
        <v>0.1</v>
      </c>
      <c r="Q2474" s="7">
        <f t="shared" si="118"/>
        <v>27650</v>
      </c>
      <c r="R2474" s="7">
        <f t="shared" si="119"/>
        <v>304150</v>
      </c>
      <c r="S2474" s="23" t="s">
        <v>6030</v>
      </c>
      <c r="T2474" s="23"/>
      <c r="U2474" s="23"/>
      <c r="V2474" s="23"/>
      <c r="W2474" s="74"/>
    </row>
    <row r="2475" spans="1:23" x14ac:dyDescent="0.25">
      <c r="A2475" s="81">
        <v>45376</v>
      </c>
      <c r="B2475" s="6" t="s">
        <v>2710</v>
      </c>
      <c r="C2475" s="100" t="s">
        <v>5882</v>
      </c>
      <c r="D2475" s="21" t="s">
        <v>4555</v>
      </c>
      <c r="E2475" s="23" t="s">
        <v>2616</v>
      </c>
      <c r="F2475" s="27" t="str">
        <f>IF(E2475="","",INDEX(DM_HANG_HOA!B:B,MATCH(E2475,DM_HANG_HOA!A:A,0)))</f>
        <v>Giáp buộc lõi thép SDLT 2460-F dùng cho dây bọc cách điện đường kính dây dẫn 23,4-27,9mm</v>
      </c>
      <c r="G2475" s="26" t="s">
        <v>5255</v>
      </c>
      <c r="H2475" s="27" t="str">
        <f>IF(G2475="","",INDEX(DM_DOI_TUONG!C:C,MATCH(G2475,DM_DOI_TUONG!B:B,0)))</f>
        <v>Công Ty Trách Nhiệm Hữu Hạn Thiết Bị Điện Quân Tấn</v>
      </c>
      <c r="I2475" s="69" t="str">
        <f>IFERROR(INDEX(DM_NGHIEP_VU!D:D,MATCH(J2475&amp;K2475,DM_NGHIEP_VU!G:G,0)),"")</f>
        <v>Xuất kho - xuất bán ghi nhận doanh thu</v>
      </c>
      <c r="J2475" s="29" t="s">
        <v>4492</v>
      </c>
      <c r="K2475" s="29" t="s">
        <v>4977</v>
      </c>
      <c r="L2475" s="26">
        <v>360</v>
      </c>
      <c r="M2475" s="26" t="s">
        <v>4547</v>
      </c>
      <c r="N2475" s="26">
        <v>59200</v>
      </c>
      <c r="O2475" s="7">
        <f t="shared" si="117"/>
        <v>21312000</v>
      </c>
      <c r="P2475" s="52">
        <v>0.08</v>
      </c>
      <c r="Q2475" s="7">
        <f t="shared" si="118"/>
        <v>1704960</v>
      </c>
      <c r="R2475" s="7">
        <f t="shared" si="119"/>
        <v>23016960</v>
      </c>
      <c r="S2475" s="23" t="s">
        <v>6031</v>
      </c>
      <c r="T2475" s="23"/>
      <c r="U2475" s="23"/>
      <c r="V2475" s="23"/>
      <c r="W2475" s="74"/>
    </row>
    <row r="2476" spans="1:23" x14ac:dyDescent="0.25">
      <c r="A2476" s="81">
        <v>45376</v>
      </c>
      <c r="B2476" s="6" t="s">
        <v>2710</v>
      </c>
      <c r="C2476" s="100" t="s">
        <v>5882</v>
      </c>
      <c r="D2476" s="21" t="s">
        <v>4555</v>
      </c>
      <c r="E2476" s="23" t="s">
        <v>2617</v>
      </c>
      <c r="F2476" s="27" t="str">
        <f>IF(E2476="","",INDEX(DM_HANG_HOA!B:B,MATCH(E2476,DM_HANG_HOA!A:A,0)))</f>
        <v>Giáp buộc lõi thép SDLT 2785-F dùng cho dây bọc cách điện đường kính dây dẫn 27,9-30,9mm</v>
      </c>
      <c r="G2476" s="26" t="s">
        <v>5255</v>
      </c>
      <c r="H2476" s="27" t="str">
        <f>IF(G2476="","",INDEX(DM_DOI_TUONG!C:C,MATCH(G2476,DM_DOI_TUONG!B:B,0)))</f>
        <v>Công Ty Trách Nhiệm Hữu Hạn Thiết Bị Điện Quân Tấn</v>
      </c>
      <c r="I2476" s="69" t="str">
        <f>IFERROR(INDEX(DM_NGHIEP_VU!D:D,MATCH(J2476&amp;K2476,DM_NGHIEP_VU!G:G,0)),"")</f>
        <v>Xuất kho - xuất bán ghi nhận doanh thu</v>
      </c>
      <c r="J2476" s="29" t="s">
        <v>4492</v>
      </c>
      <c r="K2476" s="29" t="s">
        <v>4977</v>
      </c>
      <c r="L2476" s="26">
        <v>58</v>
      </c>
      <c r="M2476" s="26" t="s">
        <v>4547</v>
      </c>
      <c r="N2476" s="26">
        <v>65500</v>
      </c>
      <c r="O2476" s="7">
        <f t="shared" si="117"/>
        <v>3799000</v>
      </c>
      <c r="P2476" s="52">
        <v>0.08</v>
      </c>
      <c r="Q2476" s="7">
        <f t="shared" si="118"/>
        <v>303920</v>
      </c>
      <c r="R2476" s="7">
        <f t="shared" si="119"/>
        <v>4102920</v>
      </c>
      <c r="S2476" s="23" t="s">
        <v>6031</v>
      </c>
      <c r="T2476" s="23"/>
      <c r="U2476" s="23"/>
      <c r="V2476" s="23"/>
      <c r="W2476" s="74"/>
    </row>
    <row r="2477" spans="1:23" x14ac:dyDescent="0.25">
      <c r="A2477" s="81">
        <v>45376</v>
      </c>
      <c r="B2477" s="6" t="s">
        <v>2710</v>
      </c>
      <c r="C2477" s="100" t="s">
        <v>5883</v>
      </c>
      <c r="D2477" s="21" t="s">
        <v>4555</v>
      </c>
      <c r="E2477" s="23" t="s">
        <v>72</v>
      </c>
      <c r="F2477" s="27" t="str">
        <f>IF(E2477="","",INDEX(DM_HANG_HOA!B:B,MATCH(E2477,DM_HANG_HOA!A:A,0)))</f>
        <v>FCO 100A - 27KV - 150KV BIL - Polymer (không bass)</v>
      </c>
      <c r="G2477" s="26" t="s">
        <v>5900</v>
      </c>
      <c r="H2477" s="27" t="str">
        <f>IF(G2477="","",INDEX(DM_DOI_TUONG!C:C,MATCH(G2477,DM_DOI_TUONG!B:B,0)))</f>
        <v>CÔNG TY TNHH XÂY LẮP THƯƠNG MẠI AN BÌNH PHÁT</v>
      </c>
      <c r="I2477" s="69" t="str">
        <f>IFERROR(INDEX(DM_NGHIEP_VU!D:D,MATCH(J2477&amp;K2477,DM_NGHIEP_VU!G:G,0)),"")</f>
        <v>Xuất kho - xuất bán ghi nhận doanh thu</v>
      </c>
      <c r="J2477" s="29" t="s">
        <v>4492</v>
      </c>
      <c r="K2477" s="29" t="s">
        <v>4977</v>
      </c>
      <c r="L2477" s="26">
        <v>6</v>
      </c>
      <c r="M2477" s="26" t="s">
        <v>4547</v>
      </c>
      <c r="N2477" s="26">
        <v>1293600</v>
      </c>
      <c r="O2477" s="7">
        <f t="shared" si="117"/>
        <v>7761600</v>
      </c>
      <c r="P2477" s="52">
        <v>0.08</v>
      </c>
      <c r="Q2477" s="7">
        <f t="shared" si="118"/>
        <v>620928</v>
      </c>
      <c r="R2477" s="7">
        <f t="shared" si="119"/>
        <v>8382528</v>
      </c>
      <c r="S2477" s="23" t="s">
        <v>6032</v>
      </c>
      <c r="T2477" s="23"/>
      <c r="U2477" s="23"/>
      <c r="V2477" s="23"/>
      <c r="W2477" s="74"/>
    </row>
    <row r="2478" spans="1:23" x14ac:dyDescent="0.25">
      <c r="A2478" s="81">
        <v>45376</v>
      </c>
      <c r="B2478" s="6" t="s">
        <v>2710</v>
      </c>
      <c r="C2478" s="100" t="s">
        <v>5883</v>
      </c>
      <c r="D2478" s="21" t="s">
        <v>4555</v>
      </c>
      <c r="E2478" s="23" t="s">
        <v>78</v>
      </c>
      <c r="F2478" s="27" t="str">
        <f>IF(E2478="","",INDEX(DM_HANG_HOA!B:B,MATCH(E2478,DM_HANG_HOA!A:A,0)))</f>
        <v>Bass FCO</v>
      </c>
      <c r="G2478" s="26" t="s">
        <v>5900</v>
      </c>
      <c r="H2478" s="27" t="str">
        <f>IF(G2478="","",INDEX(DM_DOI_TUONG!C:C,MATCH(G2478,DM_DOI_TUONG!B:B,0)))</f>
        <v>CÔNG TY TNHH XÂY LẮP THƯƠNG MẠI AN BÌNH PHÁT</v>
      </c>
      <c r="I2478" s="69" t="str">
        <f>IFERROR(INDEX(DM_NGHIEP_VU!D:D,MATCH(J2478&amp;K2478,DM_NGHIEP_VU!G:G,0)),"")</f>
        <v>Xuất kho - xuất bán ghi nhận doanh thu</v>
      </c>
      <c r="J2478" s="29" t="s">
        <v>4492</v>
      </c>
      <c r="K2478" s="29" t="s">
        <v>4977</v>
      </c>
      <c r="L2478" s="26">
        <v>6</v>
      </c>
      <c r="M2478" s="26" t="s">
        <v>4547</v>
      </c>
      <c r="N2478" s="26">
        <v>71100</v>
      </c>
      <c r="O2478" s="7">
        <f t="shared" si="117"/>
        <v>426600</v>
      </c>
      <c r="P2478" s="52">
        <v>0.08</v>
      </c>
      <c r="Q2478" s="7">
        <f t="shared" si="118"/>
        <v>34128</v>
      </c>
      <c r="R2478" s="7">
        <f t="shared" si="119"/>
        <v>460728</v>
      </c>
      <c r="S2478" s="23" t="s">
        <v>6032</v>
      </c>
      <c r="T2478" s="23"/>
      <c r="U2478" s="23"/>
      <c r="V2478" s="23"/>
      <c r="W2478" s="74"/>
    </row>
    <row r="2479" spans="1:23" x14ac:dyDescent="0.25">
      <c r="A2479" s="81">
        <v>45376</v>
      </c>
      <c r="B2479" s="6" t="s">
        <v>2710</v>
      </c>
      <c r="C2479" s="100" t="s">
        <v>5883</v>
      </c>
      <c r="D2479" s="21" t="s">
        <v>4555</v>
      </c>
      <c r="E2479" s="23" t="s">
        <v>977</v>
      </c>
      <c r="F2479" s="27" t="str">
        <f>IF(E2479="","",INDEX(DM_HANG_HOA!B:B,MATCH(E2479,DM_HANG_HOA!A:A,0)))</f>
        <v>Nắp chụp trên FCO màu đỏ</v>
      </c>
      <c r="G2479" s="26" t="s">
        <v>5900</v>
      </c>
      <c r="H2479" s="27" t="str">
        <f>IF(G2479="","",INDEX(DM_DOI_TUONG!C:C,MATCH(G2479,DM_DOI_TUONG!B:B,0)))</f>
        <v>CÔNG TY TNHH XÂY LẮP THƯƠNG MẠI AN BÌNH PHÁT</v>
      </c>
      <c r="I2479" s="69" t="str">
        <f>IFERROR(INDEX(DM_NGHIEP_VU!D:D,MATCH(J2479&amp;K2479,DM_NGHIEP_VU!G:G,0)),"")</f>
        <v>Xuất kho - xuất bán ghi nhận doanh thu</v>
      </c>
      <c r="J2479" s="29" t="s">
        <v>4492</v>
      </c>
      <c r="K2479" s="29" t="s">
        <v>4977</v>
      </c>
      <c r="L2479" s="26">
        <v>2</v>
      </c>
      <c r="M2479" s="26" t="s">
        <v>4547</v>
      </c>
      <c r="N2479" s="26">
        <v>97500</v>
      </c>
      <c r="O2479" s="7">
        <f t="shared" si="117"/>
        <v>195000</v>
      </c>
      <c r="P2479" s="52">
        <v>0.08</v>
      </c>
      <c r="Q2479" s="7">
        <f t="shared" si="118"/>
        <v>15600</v>
      </c>
      <c r="R2479" s="7">
        <f t="shared" si="119"/>
        <v>210600</v>
      </c>
      <c r="S2479" s="23" t="s">
        <v>6032</v>
      </c>
      <c r="T2479" s="23"/>
      <c r="U2479" s="23"/>
      <c r="V2479" s="23"/>
      <c r="W2479" s="74"/>
    </row>
    <row r="2480" spans="1:23" x14ac:dyDescent="0.25">
      <c r="A2480" s="81">
        <v>45376</v>
      </c>
      <c r="B2480" s="6" t="s">
        <v>2710</v>
      </c>
      <c r="C2480" s="100" t="s">
        <v>5883</v>
      </c>
      <c r="D2480" s="21" t="s">
        <v>4555</v>
      </c>
      <c r="E2480" s="23" t="s">
        <v>979</v>
      </c>
      <c r="F2480" s="27" t="str">
        <f>IF(E2480="","",INDEX(DM_HANG_HOA!B:B,MATCH(E2480,DM_HANG_HOA!A:A,0)))</f>
        <v>Nắp chụp trên FCO màu vàng</v>
      </c>
      <c r="G2480" s="26" t="s">
        <v>5900</v>
      </c>
      <c r="H2480" s="27" t="str">
        <f>IF(G2480="","",INDEX(DM_DOI_TUONG!C:C,MATCH(G2480,DM_DOI_TUONG!B:B,0)))</f>
        <v>CÔNG TY TNHH XÂY LẮP THƯƠNG MẠI AN BÌNH PHÁT</v>
      </c>
      <c r="I2480" s="69" t="str">
        <f>IFERROR(INDEX(DM_NGHIEP_VU!D:D,MATCH(J2480&amp;K2480,DM_NGHIEP_VU!G:G,0)),"")</f>
        <v>Xuất kho - xuất bán ghi nhận doanh thu</v>
      </c>
      <c r="J2480" s="29" t="s">
        <v>4492</v>
      </c>
      <c r="K2480" s="29" t="s">
        <v>4977</v>
      </c>
      <c r="L2480" s="26">
        <v>2</v>
      </c>
      <c r="M2480" s="26" t="s">
        <v>4547</v>
      </c>
      <c r="N2480" s="26">
        <v>97500</v>
      </c>
      <c r="O2480" s="7">
        <f t="shared" si="117"/>
        <v>195000</v>
      </c>
      <c r="P2480" s="52">
        <v>0.08</v>
      </c>
      <c r="Q2480" s="7">
        <f t="shared" si="118"/>
        <v>15600</v>
      </c>
      <c r="R2480" s="7">
        <f t="shared" si="119"/>
        <v>210600</v>
      </c>
      <c r="S2480" s="23" t="s">
        <v>6032</v>
      </c>
      <c r="T2480" s="23"/>
      <c r="U2480" s="23"/>
      <c r="V2480" s="23"/>
      <c r="W2480" s="74"/>
    </row>
    <row r="2481" spans="1:23" x14ac:dyDescent="0.25">
      <c r="A2481" s="81">
        <v>45376</v>
      </c>
      <c r="B2481" s="6" t="s">
        <v>2710</v>
      </c>
      <c r="C2481" s="100" t="s">
        <v>5883</v>
      </c>
      <c r="D2481" s="21" t="s">
        <v>4555</v>
      </c>
      <c r="E2481" s="23" t="s">
        <v>981</v>
      </c>
      <c r="F2481" s="27" t="str">
        <f>IF(E2481="","",INDEX(DM_HANG_HOA!B:B,MATCH(E2481,DM_HANG_HOA!A:A,0)))</f>
        <v>Nắp chụp trên FCO màu xanh</v>
      </c>
      <c r="G2481" s="26" t="s">
        <v>5900</v>
      </c>
      <c r="H2481" s="27" t="str">
        <f>IF(G2481="","",INDEX(DM_DOI_TUONG!C:C,MATCH(G2481,DM_DOI_TUONG!B:B,0)))</f>
        <v>CÔNG TY TNHH XÂY LẮP THƯƠNG MẠI AN BÌNH PHÁT</v>
      </c>
      <c r="I2481" s="69" t="str">
        <f>IFERROR(INDEX(DM_NGHIEP_VU!D:D,MATCH(J2481&amp;K2481,DM_NGHIEP_VU!G:G,0)),"")</f>
        <v>Xuất kho - xuất bán ghi nhận doanh thu</v>
      </c>
      <c r="J2481" s="29" t="s">
        <v>4492</v>
      </c>
      <c r="K2481" s="29" t="s">
        <v>4977</v>
      </c>
      <c r="L2481" s="26">
        <v>2</v>
      </c>
      <c r="M2481" s="26" t="s">
        <v>4547</v>
      </c>
      <c r="N2481" s="26">
        <v>97500</v>
      </c>
      <c r="O2481" s="7">
        <f t="shared" si="117"/>
        <v>195000</v>
      </c>
      <c r="P2481" s="52">
        <v>0.08</v>
      </c>
      <c r="Q2481" s="7">
        <f t="shared" si="118"/>
        <v>15600</v>
      </c>
      <c r="R2481" s="7">
        <f t="shared" si="119"/>
        <v>210600</v>
      </c>
      <c r="S2481" s="23" t="s">
        <v>6032</v>
      </c>
      <c r="T2481" s="23"/>
      <c r="U2481" s="23"/>
      <c r="V2481" s="23"/>
      <c r="W2481" s="74"/>
    </row>
    <row r="2482" spans="1:23" x14ac:dyDescent="0.25">
      <c r="A2482" s="81">
        <v>45376</v>
      </c>
      <c r="B2482" s="6" t="s">
        <v>2710</v>
      </c>
      <c r="C2482" s="100" t="s">
        <v>5883</v>
      </c>
      <c r="D2482" s="21" t="s">
        <v>4555</v>
      </c>
      <c r="E2482" s="23" t="s">
        <v>190</v>
      </c>
      <c r="F2482" s="27" t="str">
        <f>IF(E2482="","",INDEX(DM_HANG_HOA!B:B,MATCH(E2482,DM_HANG_HOA!A:A,0)))</f>
        <v>Chuỗi treo 24Kv - 70KN, Polymer</v>
      </c>
      <c r="G2482" s="26" t="s">
        <v>5900</v>
      </c>
      <c r="H2482" s="27" t="str">
        <f>IF(G2482="","",INDEX(DM_DOI_TUONG!C:C,MATCH(G2482,DM_DOI_TUONG!B:B,0)))</f>
        <v>CÔNG TY TNHH XÂY LẮP THƯƠNG MẠI AN BÌNH PHÁT</v>
      </c>
      <c r="I2482" s="69" t="str">
        <f>IFERROR(INDEX(DM_NGHIEP_VU!D:D,MATCH(J2482&amp;K2482,DM_NGHIEP_VU!G:G,0)),"")</f>
        <v>Xuất kho - xuất bán ghi nhận doanh thu</v>
      </c>
      <c r="J2482" s="29" t="s">
        <v>4492</v>
      </c>
      <c r="K2482" s="29" t="s">
        <v>4977</v>
      </c>
      <c r="L2482" s="26">
        <v>6</v>
      </c>
      <c r="M2482" s="26" t="s">
        <v>4547</v>
      </c>
      <c r="N2482" s="26">
        <v>211500</v>
      </c>
      <c r="O2482" s="7">
        <f t="shared" si="117"/>
        <v>1269000</v>
      </c>
      <c r="P2482" s="52">
        <v>0.08</v>
      </c>
      <c r="Q2482" s="7">
        <f t="shared" si="118"/>
        <v>101520</v>
      </c>
      <c r="R2482" s="7">
        <f t="shared" si="119"/>
        <v>1370520</v>
      </c>
      <c r="S2482" s="23" t="s">
        <v>6032</v>
      </c>
      <c r="T2482" s="23"/>
      <c r="U2482" s="23"/>
      <c r="V2482" s="23"/>
      <c r="W2482" s="74"/>
    </row>
    <row r="2483" spans="1:23" x14ac:dyDescent="0.25">
      <c r="A2483" s="81">
        <v>45376</v>
      </c>
      <c r="B2483" s="6" t="s">
        <v>2710</v>
      </c>
      <c r="C2483" s="100" t="s">
        <v>5884</v>
      </c>
      <c r="D2483" s="21" t="s">
        <v>4555</v>
      </c>
      <c r="E2483" s="23" t="s">
        <v>1165</v>
      </c>
      <c r="F2483" s="27" t="str">
        <f>IF(E2483="","",INDEX(DM_HANG_HOA!B:B,MATCH(E2483,DM_HANG_HOA!A:A,0)))</f>
        <v>Cosse ép Cu-Al  185mm2-2N-TA dài 151mm chiều dài ép dây 52mm</v>
      </c>
      <c r="G2483" s="26" t="s">
        <v>5269</v>
      </c>
      <c r="H2483" s="27" t="str">
        <f>IF(G2483="","",INDEX(DM_DOI_TUONG!C:C,MATCH(G2483,DM_DOI_TUONG!B:B,0)))</f>
        <v>CÔNG TY TNHH THIẾT BỊ ĐIỆN QUỐC HƯNG</v>
      </c>
      <c r="I2483" s="69" t="str">
        <f>IFERROR(INDEX(DM_NGHIEP_VU!D:D,MATCH(J2483&amp;K2483,DM_NGHIEP_VU!G:G,0)),"")</f>
        <v>Xuất kho - xuất bán ghi nhận doanh thu</v>
      </c>
      <c r="J2483" s="29" t="s">
        <v>4492</v>
      </c>
      <c r="K2483" s="29" t="s">
        <v>4977</v>
      </c>
      <c r="L2483" s="26">
        <v>18</v>
      </c>
      <c r="M2483" s="26" t="s">
        <v>4547</v>
      </c>
      <c r="N2483" s="26">
        <v>131100</v>
      </c>
      <c r="O2483" s="7">
        <f t="shared" si="117"/>
        <v>2359800</v>
      </c>
      <c r="P2483" s="52">
        <v>0.1</v>
      </c>
      <c r="Q2483" s="7">
        <f t="shared" si="118"/>
        <v>235980</v>
      </c>
      <c r="R2483" s="7">
        <f t="shared" si="119"/>
        <v>2595780</v>
      </c>
      <c r="S2483" s="23" t="s">
        <v>6033</v>
      </c>
      <c r="T2483" s="23"/>
      <c r="U2483" s="23"/>
      <c r="V2483" s="23"/>
      <c r="W2483" s="74"/>
    </row>
    <row r="2484" spans="1:23" x14ac:dyDescent="0.25">
      <c r="A2484" s="81">
        <v>45376</v>
      </c>
      <c r="B2484" s="6" t="s">
        <v>2710</v>
      </c>
      <c r="C2484" s="100" t="s">
        <v>5884</v>
      </c>
      <c r="D2484" s="21" t="s">
        <v>4555</v>
      </c>
      <c r="E2484" s="23" t="s">
        <v>1508</v>
      </c>
      <c r="F2484" s="27" t="str">
        <f>IF(E2484="","",INDEX(DM_HANG_HOA!B:B,MATCH(E2484,DM_HANG_HOA!A:A,0)))</f>
        <v>Cosse ép AL 50mm2-N</v>
      </c>
      <c r="G2484" s="26" t="s">
        <v>5269</v>
      </c>
      <c r="H2484" s="27" t="str">
        <f>IF(G2484="","",INDEX(DM_DOI_TUONG!C:C,MATCH(G2484,DM_DOI_TUONG!B:B,0)))</f>
        <v>CÔNG TY TNHH THIẾT BỊ ĐIỆN QUỐC HƯNG</v>
      </c>
      <c r="I2484" s="69" t="str">
        <f>IFERROR(INDEX(DM_NGHIEP_VU!D:D,MATCH(J2484&amp;K2484,DM_NGHIEP_VU!G:G,0)),"")</f>
        <v>Xuất kho - xuất bán ghi nhận doanh thu</v>
      </c>
      <c r="J2484" s="29" t="s">
        <v>4492</v>
      </c>
      <c r="K2484" s="29" t="s">
        <v>4977</v>
      </c>
      <c r="L2484" s="26">
        <v>44</v>
      </c>
      <c r="M2484" s="26" t="s">
        <v>4547</v>
      </c>
      <c r="N2484" s="26">
        <v>5500</v>
      </c>
      <c r="O2484" s="7">
        <f t="shared" si="117"/>
        <v>242000</v>
      </c>
      <c r="P2484" s="52">
        <v>0.1</v>
      </c>
      <c r="Q2484" s="7">
        <f t="shared" si="118"/>
        <v>24200</v>
      </c>
      <c r="R2484" s="7">
        <f t="shared" si="119"/>
        <v>266200</v>
      </c>
      <c r="S2484" s="23" t="s">
        <v>6033</v>
      </c>
      <c r="T2484" s="23"/>
      <c r="U2484" s="23"/>
      <c r="V2484" s="23"/>
      <c r="W2484" s="74"/>
    </row>
    <row r="2485" spans="1:23" x14ac:dyDescent="0.25">
      <c r="A2485" s="81">
        <v>45376</v>
      </c>
      <c r="B2485" s="6" t="s">
        <v>2710</v>
      </c>
      <c r="C2485" s="100" t="s">
        <v>5884</v>
      </c>
      <c r="D2485" s="21" t="s">
        <v>4555</v>
      </c>
      <c r="E2485" s="23" t="s">
        <v>1510</v>
      </c>
      <c r="F2485" s="27" t="str">
        <f>IF(E2485="","",INDEX(DM_HANG_HOA!B:B,MATCH(E2485,DM_HANG_HOA!A:A,0)))</f>
        <v>Cosse ép AL 70mm2-N</v>
      </c>
      <c r="G2485" s="26" t="s">
        <v>5269</v>
      </c>
      <c r="H2485" s="27" t="str">
        <f>IF(G2485="","",INDEX(DM_DOI_TUONG!C:C,MATCH(G2485,DM_DOI_TUONG!B:B,0)))</f>
        <v>CÔNG TY TNHH THIẾT BỊ ĐIỆN QUỐC HƯNG</v>
      </c>
      <c r="I2485" s="69" t="str">
        <f>IFERROR(INDEX(DM_NGHIEP_VU!D:D,MATCH(J2485&amp;K2485,DM_NGHIEP_VU!G:G,0)),"")</f>
        <v>Xuất kho - xuất bán ghi nhận doanh thu</v>
      </c>
      <c r="J2485" s="29" t="s">
        <v>4492</v>
      </c>
      <c r="K2485" s="29" t="s">
        <v>4977</v>
      </c>
      <c r="L2485" s="26">
        <v>64</v>
      </c>
      <c r="M2485" s="26" t="s">
        <v>4547</v>
      </c>
      <c r="N2485" s="26">
        <v>5600</v>
      </c>
      <c r="O2485" s="7">
        <f t="shared" si="117"/>
        <v>358400</v>
      </c>
      <c r="P2485" s="52">
        <v>0.1</v>
      </c>
      <c r="Q2485" s="7">
        <f t="shared" si="118"/>
        <v>35840</v>
      </c>
      <c r="R2485" s="7">
        <f t="shared" si="119"/>
        <v>394240</v>
      </c>
      <c r="S2485" s="23" t="s">
        <v>6033</v>
      </c>
      <c r="T2485" s="23"/>
      <c r="U2485" s="23"/>
      <c r="V2485" s="23"/>
      <c r="W2485" s="74"/>
    </row>
    <row r="2486" spans="1:23" x14ac:dyDescent="0.25">
      <c r="A2486" s="81">
        <v>45376</v>
      </c>
      <c r="B2486" s="6" t="s">
        <v>2710</v>
      </c>
      <c r="C2486" s="100" t="s">
        <v>5884</v>
      </c>
      <c r="D2486" s="21" t="s">
        <v>4555</v>
      </c>
      <c r="E2486" s="23" t="s">
        <v>1580</v>
      </c>
      <c r="F2486" s="27" t="str">
        <f>IF(E2486="","",INDEX(DM_HANG_HOA!B:B,MATCH(E2486,DM_HANG_HOA!A:A,0)))</f>
        <v>Cosse ép ACSR 185mm2-2N</v>
      </c>
      <c r="G2486" s="26" t="s">
        <v>5269</v>
      </c>
      <c r="H2486" s="27" t="str">
        <f>IF(G2486="","",INDEX(DM_DOI_TUONG!C:C,MATCH(G2486,DM_DOI_TUONG!B:B,0)))</f>
        <v>CÔNG TY TNHH THIẾT BỊ ĐIỆN QUỐC HƯNG</v>
      </c>
      <c r="I2486" s="69" t="str">
        <f>IFERROR(INDEX(DM_NGHIEP_VU!D:D,MATCH(J2486&amp;K2486,DM_NGHIEP_VU!G:G,0)),"")</f>
        <v>Xuất kho - xuất bán ghi nhận doanh thu</v>
      </c>
      <c r="J2486" s="29" t="s">
        <v>4492</v>
      </c>
      <c r="K2486" s="29" t="s">
        <v>4977</v>
      </c>
      <c r="L2486" s="26">
        <v>3</v>
      </c>
      <c r="M2486" s="26" t="s">
        <v>4547</v>
      </c>
      <c r="N2486" s="26">
        <v>24600</v>
      </c>
      <c r="O2486" s="7">
        <f t="shared" si="117"/>
        <v>73800</v>
      </c>
      <c r="P2486" s="52">
        <v>0.1</v>
      </c>
      <c r="Q2486" s="7">
        <f t="shared" si="118"/>
        <v>7380</v>
      </c>
      <c r="R2486" s="7">
        <f t="shared" si="119"/>
        <v>81180</v>
      </c>
      <c r="S2486" s="23" t="s">
        <v>6033</v>
      </c>
      <c r="T2486" s="23"/>
      <c r="U2486" s="23"/>
      <c r="V2486" s="23"/>
      <c r="W2486" s="74"/>
    </row>
    <row r="2487" spans="1:23" x14ac:dyDescent="0.25">
      <c r="A2487" s="81">
        <v>45376</v>
      </c>
      <c r="B2487" s="6" t="s">
        <v>2710</v>
      </c>
      <c r="C2487" s="100" t="s">
        <v>5884</v>
      </c>
      <c r="D2487" s="21" t="s">
        <v>4555</v>
      </c>
      <c r="E2487" s="23" t="s">
        <v>1420</v>
      </c>
      <c r="F2487" s="27" t="str">
        <f>IF(E2487="","",INDEX(DM_HANG_HOA!B:B,MATCH(E2487,DM_HANG_HOA!A:A,0)))</f>
        <v>Cosse ép Cu 35mm2-2N dài 105mm chiều dài ép dây 32mm</v>
      </c>
      <c r="G2487" s="26" t="s">
        <v>5269</v>
      </c>
      <c r="H2487" s="27" t="str">
        <f>IF(G2487="","",INDEX(DM_DOI_TUONG!C:C,MATCH(G2487,DM_DOI_TUONG!B:B,0)))</f>
        <v>CÔNG TY TNHH THIẾT BỊ ĐIỆN QUỐC HƯNG</v>
      </c>
      <c r="I2487" s="69" t="str">
        <f>IFERROR(INDEX(DM_NGHIEP_VU!D:D,MATCH(J2487&amp;K2487,DM_NGHIEP_VU!G:G,0)),"")</f>
        <v>Xuất kho - xuất bán ghi nhận doanh thu</v>
      </c>
      <c r="J2487" s="29" t="s">
        <v>4492</v>
      </c>
      <c r="K2487" s="29" t="s">
        <v>4977</v>
      </c>
      <c r="L2487" s="26">
        <v>24</v>
      </c>
      <c r="M2487" s="26" t="s">
        <v>4547</v>
      </c>
      <c r="N2487" s="26">
        <v>20500</v>
      </c>
      <c r="O2487" s="7">
        <f t="shared" si="117"/>
        <v>492000</v>
      </c>
      <c r="P2487" s="52">
        <v>0.1</v>
      </c>
      <c r="Q2487" s="7">
        <f t="shared" si="118"/>
        <v>49200</v>
      </c>
      <c r="R2487" s="7">
        <f t="shared" si="119"/>
        <v>541200</v>
      </c>
      <c r="S2487" s="23" t="s">
        <v>6033</v>
      </c>
      <c r="T2487" s="23"/>
      <c r="U2487" s="23"/>
      <c r="V2487" s="23"/>
      <c r="W2487" s="74"/>
    </row>
    <row r="2488" spans="1:23" x14ac:dyDescent="0.25">
      <c r="A2488" s="81">
        <v>45376</v>
      </c>
      <c r="B2488" s="6" t="s">
        <v>2710</v>
      </c>
      <c r="C2488" s="100" t="s">
        <v>5884</v>
      </c>
      <c r="D2488" s="21" t="s">
        <v>4555</v>
      </c>
      <c r="E2488" s="23" t="s">
        <v>916</v>
      </c>
      <c r="F2488" s="27" t="str">
        <f>IF(E2488="","",INDEX(DM_HANG_HOA!B:B,MATCH(E2488,DM_HANG_HOA!A:A,0)))</f>
        <v>Dây đai inox 20 x 0.7mm, 25 mét</v>
      </c>
      <c r="G2488" s="26" t="s">
        <v>5269</v>
      </c>
      <c r="H2488" s="27" t="str">
        <f>IF(G2488="","",INDEX(DM_DOI_TUONG!C:C,MATCH(G2488,DM_DOI_TUONG!B:B,0)))</f>
        <v>CÔNG TY TNHH THIẾT BỊ ĐIỆN QUỐC HƯNG</v>
      </c>
      <c r="I2488" s="69" t="str">
        <f>IFERROR(INDEX(DM_NGHIEP_VU!D:D,MATCH(J2488&amp;K2488,DM_NGHIEP_VU!G:G,0)),"")</f>
        <v>Xuất kho - xuất bán ghi nhận doanh thu</v>
      </c>
      <c r="J2488" s="29" t="s">
        <v>4492</v>
      </c>
      <c r="K2488" s="29" t="s">
        <v>4977</v>
      </c>
      <c r="L2488" s="26">
        <v>3</v>
      </c>
      <c r="M2488" s="26" t="s">
        <v>4547</v>
      </c>
      <c r="N2488" s="26">
        <v>243200</v>
      </c>
      <c r="O2488" s="7">
        <f t="shared" si="117"/>
        <v>729600</v>
      </c>
      <c r="P2488" s="52">
        <v>0.1</v>
      </c>
      <c r="Q2488" s="7">
        <f t="shared" si="118"/>
        <v>72960</v>
      </c>
      <c r="R2488" s="7">
        <f t="shared" si="119"/>
        <v>802560</v>
      </c>
      <c r="S2488" s="23" t="s">
        <v>6033</v>
      </c>
      <c r="T2488" s="23"/>
      <c r="U2488" s="23"/>
      <c r="V2488" s="23"/>
      <c r="W2488" s="74"/>
    </row>
    <row r="2489" spans="1:23" x14ac:dyDescent="0.25">
      <c r="A2489" s="81">
        <v>45376</v>
      </c>
      <c r="B2489" s="6" t="s">
        <v>2710</v>
      </c>
      <c r="C2489" s="100" t="s">
        <v>5884</v>
      </c>
      <c r="D2489" s="21" t="s">
        <v>4555</v>
      </c>
      <c r="E2489" s="23" t="s">
        <v>894</v>
      </c>
      <c r="F2489" s="27" t="str">
        <f>IF(E2489="","",INDEX(DM_HANG_HOA!B:B,MATCH(E2489,DM_HANG_HOA!A:A,0)))</f>
        <v>Khóa đai A200</v>
      </c>
      <c r="G2489" s="26" t="s">
        <v>5269</v>
      </c>
      <c r="H2489" s="27" t="str">
        <f>IF(G2489="","",INDEX(DM_DOI_TUONG!C:C,MATCH(G2489,DM_DOI_TUONG!B:B,0)))</f>
        <v>CÔNG TY TNHH THIẾT BỊ ĐIỆN QUỐC HƯNG</v>
      </c>
      <c r="I2489" s="69" t="str">
        <f>IFERROR(INDEX(DM_NGHIEP_VU!D:D,MATCH(J2489&amp;K2489,DM_NGHIEP_VU!G:G,0)),"")</f>
        <v>Xuất kho - xuất bán ghi nhận doanh thu</v>
      </c>
      <c r="J2489" s="29" t="s">
        <v>4492</v>
      </c>
      <c r="K2489" s="29" t="s">
        <v>4977</v>
      </c>
      <c r="L2489" s="26">
        <v>88</v>
      </c>
      <c r="M2489" s="26" t="s">
        <v>4547</v>
      </c>
      <c r="N2489" s="26">
        <v>1300</v>
      </c>
      <c r="O2489" s="7">
        <f t="shared" si="117"/>
        <v>114400</v>
      </c>
      <c r="P2489" s="52">
        <v>0.1</v>
      </c>
      <c r="Q2489" s="7">
        <f t="shared" si="118"/>
        <v>11440</v>
      </c>
      <c r="R2489" s="7">
        <f t="shared" si="119"/>
        <v>125840</v>
      </c>
      <c r="S2489" s="23" t="s">
        <v>6033</v>
      </c>
      <c r="T2489" s="23"/>
      <c r="U2489" s="23"/>
      <c r="V2489" s="23"/>
      <c r="W2489" s="74"/>
    </row>
    <row r="2490" spans="1:23" x14ac:dyDescent="0.25">
      <c r="A2490" s="81">
        <v>45376</v>
      </c>
      <c r="B2490" s="6" t="s">
        <v>2710</v>
      </c>
      <c r="C2490" s="100" t="s">
        <v>5884</v>
      </c>
      <c r="D2490" s="21" t="s">
        <v>4555</v>
      </c>
      <c r="E2490" s="23" t="s">
        <v>1269</v>
      </c>
      <c r="F2490" s="27" t="str">
        <f>IF(E2490="","",INDEX(DM_HANG_HOA!B:B,MATCH(E2490,DM_HANG_HOA!A:A,0)))</f>
        <v>Kẹp AC 25 - 240 , 3 boulon</v>
      </c>
      <c r="G2490" s="26" t="s">
        <v>5269</v>
      </c>
      <c r="H2490" s="27" t="str">
        <f>IF(G2490="","",INDEX(DM_DOI_TUONG!C:C,MATCH(G2490,DM_DOI_TUONG!B:B,0)))</f>
        <v>CÔNG TY TNHH THIẾT BỊ ĐIỆN QUỐC HƯNG</v>
      </c>
      <c r="I2490" s="69" t="str">
        <f>IFERROR(INDEX(DM_NGHIEP_VU!D:D,MATCH(J2490&amp;K2490,DM_NGHIEP_VU!G:G,0)),"")</f>
        <v>Xuất kho - xuất bán ghi nhận doanh thu</v>
      </c>
      <c r="J2490" s="29" t="s">
        <v>4492</v>
      </c>
      <c r="K2490" s="29" t="s">
        <v>4977</v>
      </c>
      <c r="L2490" s="26">
        <v>30</v>
      </c>
      <c r="M2490" s="26" t="s">
        <v>4547</v>
      </c>
      <c r="N2490" s="26">
        <v>68200</v>
      </c>
      <c r="O2490" s="7">
        <f t="shared" si="117"/>
        <v>2046000</v>
      </c>
      <c r="P2490" s="52">
        <v>0.1</v>
      </c>
      <c r="Q2490" s="7">
        <f t="shared" si="118"/>
        <v>204600</v>
      </c>
      <c r="R2490" s="7">
        <f t="shared" si="119"/>
        <v>2250600</v>
      </c>
      <c r="S2490" s="23" t="s">
        <v>6033</v>
      </c>
      <c r="T2490" s="23"/>
      <c r="U2490" s="23"/>
      <c r="V2490" s="23"/>
      <c r="W2490" s="74"/>
    </row>
    <row r="2491" spans="1:23" x14ac:dyDescent="0.25">
      <c r="A2491" s="81">
        <v>45376</v>
      </c>
      <c r="B2491" s="6" t="s">
        <v>2710</v>
      </c>
      <c r="C2491" s="100" t="s">
        <v>5884</v>
      </c>
      <c r="D2491" s="21" t="s">
        <v>4555</v>
      </c>
      <c r="E2491" s="23" t="s">
        <v>1366</v>
      </c>
      <c r="F2491" s="27" t="str">
        <f>IF(E2491="","",INDEX(DM_HANG_HOA!B:B,MATCH(E2491,DM_HANG_HOA!A:A,0)))</f>
        <v>Cosse ép Cu 25mm2-N dài 52mm chiều dài ép dây 28mm</v>
      </c>
      <c r="G2491" s="26" t="s">
        <v>5269</v>
      </c>
      <c r="H2491" s="27" t="str">
        <f>IF(G2491="","",INDEX(DM_DOI_TUONG!C:C,MATCH(G2491,DM_DOI_TUONG!B:B,0)))</f>
        <v>CÔNG TY TNHH THIẾT BỊ ĐIỆN QUỐC HƯNG</v>
      </c>
      <c r="I2491" s="69" t="str">
        <f>IFERROR(INDEX(DM_NGHIEP_VU!D:D,MATCH(J2491&amp;K2491,DM_NGHIEP_VU!G:G,0)),"")</f>
        <v>Xuất kho - xuất bán ghi nhận doanh thu</v>
      </c>
      <c r="J2491" s="29" t="s">
        <v>4492</v>
      </c>
      <c r="K2491" s="29" t="s">
        <v>4977</v>
      </c>
      <c r="L2491" s="26">
        <v>100</v>
      </c>
      <c r="M2491" s="26" t="s">
        <v>4547</v>
      </c>
      <c r="N2491" s="26">
        <v>9100</v>
      </c>
      <c r="O2491" s="7">
        <f t="shared" si="117"/>
        <v>910000</v>
      </c>
      <c r="P2491" s="52">
        <v>0.1</v>
      </c>
      <c r="Q2491" s="7">
        <f t="shared" si="118"/>
        <v>91000</v>
      </c>
      <c r="R2491" s="7">
        <f t="shared" si="119"/>
        <v>1001000</v>
      </c>
      <c r="S2491" s="23" t="s">
        <v>6033</v>
      </c>
      <c r="T2491" s="23"/>
      <c r="U2491" s="23"/>
      <c r="V2491" s="23"/>
      <c r="W2491" s="74"/>
    </row>
    <row r="2492" spans="1:23" x14ac:dyDescent="0.25">
      <c r="A2492" s="81">
        <v>45376</v>
      </c>
      <c r="B2492" s="6" t="s">
        <v>2710</v>
      </c>
      <c r="C2492" s="100" t="s">
        <v>5884</v>
      </c>
      <c r="D2492" s="21" t="s">
        <v>4555</v>
      </c>
      <c r="E2492" s="23" t="s">
        <v>1382</v>
      </c>
      <c r="F2492" s="27" t="str">
        <f>IF(E2492="","",INDEX(DM_HANG_HOA!B:B,MATCH(E2492,DM_HANG_HOA!A:A,0)))</f>
        <v>Cosse ép Cu 95mm2-N dài 81mm chiều dài ép dây 42mm</v>
      </c>
      <c r="G2492" s="26" t="s">
        <v>5269</v>
      </c>
      <c r="H2492" s="27" t="str">
        <f>IF(G2492="","",INDEX(DM_DOI_TUONG!C:C,MATCH(G2492,DM_DOI_TUONG!B:B,0)))</f>
        <v>CÔNG TY TNHH THIẾT BỊ ĐIỆN QUỐC HƯNG</v>
      </c>
      <c r="I2492" s="69" t="str">
        <f>IFERROR(INDEX(DM_NGHIEP_VU!D:D,MATCH(J2492&amp;K2492,DM_NGHIEP_VU!G:G,0)),"")</f>
        <v>Xuất kho - xuất bán ghi nhận doanh thu</v>
      </c>
      <c r="J2492" s="29" t="s">
        <v>4492</v>
      </c>
      <c r="K2492" s="29" t="s">
        <v>4977</v>
      </c>
      <c r="L2492" s="26">
        <v>100</v>
      </c>
      <c r="M2492" s="26" t="s">
        <v>4547</v>
      </c>
      <c r="N2492" s="26">
        <v>40800</v>
      </c>
      <c r="O2492" s="7">
        <f t="shared" si="117"/>
        <v>4080000</v>
      </c>
      <c r="P2492" s="52">
        <v>0.1</v>
      </c>
      <c r="Q2492" s="7">
        <f t="shared" si="118"/>
        <v>408000</v>
      </c>
      <c r="R2492" s="7">
        <f t="shared" si="119"/>
        <v>4488000</v>
      </c>
      <c r="S2492" s="23" t="s">
        <v>6033</v>
      </c>
      <c r="T2492" s="23"/>
      <c r="U2492" s="23"/>
      <c r="V2492" s="23"/>
      <c r="W2492" s="74"/>
    </row>
    <row r="2493" spans="1:23" x14ac:dyDescent="0.25">
      <c r="A2493" s="81">
        <v>45376</v>
      </c>
      <c r="B2493" s="6" t="s">
        <v>2710</v>
      </c>
      <c r="C2493" s="100" t="s">
        <v>5884</v>
      </c>
      <c r="D2493" s="21" t="s">
        <v>4555</v>
      </c>
      <c r="E2493" s="23" t="s">
        <v>1390</v>
      </c>
      <c r="F2493" s="27" t="str">
        <f>IF(E2493="","",INDEX(DM_HANG_HOA!B:B,MATCH(E2493,DM_HANG_HOA!A:A,0)))</f>
        <v>Cosse ép Cu 150mm2-N dài 101mm chiều dài ép dây 52mm</v>
      </c>
      <c r="G2493" s="26" t="s">
        <v>5269</v>
      </c>
      <c r="H2493" s="27" t="str">
        <f>IF(G2493="","",INDEX(DM_DOI_TUONG!C:C,MATCH(G2493,DM_DOI_TUONG!B:B,0)))</f>
        <v>CÔNG TY TNHH THIẾT BỊ ĐIỆN QUỐC HƯNG</v>
      </c>
      <c r="I2493" s="69" t="str">
        <f>IFERROR(INDEX(DM_NGHIEP_VU!D:D,MATCH(J2493&amp;K2493,DM_NGHIEP_VU!G:G,0)),"")</f>
        <v>Xuất kho - xuất bán ghi nhận doanh thu</v>
      </c>
      <c r="J2493" s="29" t="s">
        <v>4492</v>
      </c>
      <c r="K2493" s="29" t="s">
        <v>4977</v>
      </c>
      <c r="L2493" s="26">
        <v>30</v>
      </c>
      <c r="M2493" s="26" t="s">
        <v>4547</v>
      </c>
      <c r="N2493" s="26">
        <v>79000</v>
      </c>
      <c r="O2493" s="7">
        <f t="shared" si="117"/>
        <v>2370000</v>
      </c>
      <c r="P2493" s="52">
        <v>0.1</v>
      </c>
      <c r="Q2493" s="7">
        <f t="shared" si="118"/>
        <v>237000</v>
      </c>
      <c r="R2493" s="7">
        <f t="shared" si="119"/>
        <v>2607000</v>
      </c>
      <c r="S2493" s="23" t="s">
        <v>6033</v>
      </c>
      <c r="T2493" s="23"/>
      <c r="U2493" s="23"/>
      <c r="V2493" s="23"/>
      <c r="W2493" s="74"/>
    </row>
    <row r="2494" spans="1:23" x14ac:dyDescent="0.25">
      <c r="A2494" s="81">
        <v>45376</v>
      </c>
      <c r="B2494" s="6" t="s">
        <v>2710</v>
      </c>
      <c r="C2494" s="100" t="s">
        <v>5884</v>
      </c>
      <c r="D2494" s="21" t="s">
        <v>4555</v>
      </c>
      <c r="E2494" s="23" t="s">
        <v>1400</v>
      </c>
      <c r="F2494" s="27" t="str">
        <f>IF(E2494="","",INDEX(DM_HANG_HOA!B:B,MATCH(E2494,DM_HANG_HOA!A:A,0)))</f>
        <v>Cosse ép Cu 240mm2-N dài 115mm chiều dài ép dây 58mm</v>
      </c>
      <c r="G2494" s="26" t="s">
        <v>5269</v>
      </c>
      <c r="H2494" s="27" t="str">
        <f>IF(G2494="","",INDEX(DM_DOI_TUONG!C:C,MATCH(G2494,DM_DOI_TUONG!B:B,0)))</f>
        <v>CÔNG TY TNHH THIẾT BỊ ĐIỆN QUỐC HƯNG</v>
      </c>
      <c r="I2494" s="69" t="str">
        <f>IFERROR(INDEX(DM_NGHIEP_VU!D:D,MATCH(J2494&amp;K2494,DM_NGHIEP_VU!G:G,0)),"")</f>
        <v>Xuất kho - xuất bán ghi nhận doanh thu</v>
      </c>
      <c r="J2494" s="29" t="s">
        <v>4492</v>
      </c>
      <c r="K2494" s="29" t="s">
        <v>4977</v>
      </c>
      <c r="L2494" s="26">
        <v>90</v>
      </c>
      <c r="M2494" s="26" t="s">
        <v>4547</v>
      </c>
      <c r="N2494" s="26">
        <v>138200</v>
      </c>
      <c r="O2494" s="7">
        <f t="shared" si="117"/>
        <v>12438000</v>
      </c>
      <c r="P2494" s="52">
        <v>0.1</v>
      </c>
      <c r="Q2494" s="7">
        <f t="shared" si="118"/>
        <v>1243800</v>
      </c>
      <c r="R2494" s="7">
        <f t="shared" si="119"/>
        <v>13681800</v>
      </c>
      <c r="S2494" s="23" t="s">
        <v>6033</v>
      </c>
      <c r="T2494" s="23"/>
      <c r="U2494" s="23"/>
      <c r="V2494" s="23"/>
      <c r="W2494" s="74"/>
    </row>
    <row r="2495" spans="1:23" x14ac:dyDescent="0.25">
      <c r="A2495" s="81">
        <v>45376</v>
      </c>
      <c r="B2495" s="6" t="s">
        <v>2710</v>
      </c>
      <c r="C2495" s="100" t="s">
        <v>5884</v>
      </c>
      <c r="D2495" s="21" t="s">
        <v>4555</v>
      </c>
      <c r="E2495" s="23" t="s">
        <v>612</v>
      </c>
      <c r="F2495" s="27" t="str">
        <f>IF(E2495="","",INDEX(DM_HANG_HOA!B:B,MATCH(E2495,DM_HANG_HOA!A:A,0)))</f>
        <v>Kẹp đấu rẽ TA-CDB 86 93G28 - 95mm2</v>
      </c>
      <c r="G2495" s="26" t="s">
        <v>5269</v>
      </c>
      <c r="H2495" s="27" t="str">
        <f>IF(G2495="","",INDEX(DM_DOI_TUONG!C:C,MATCH(G2495,DM_DOI_TUONG!B:B,0)))</f>
        <v>CÔNG TY TNHH THIẾT BỊ ĐIỆN QUỐC HƯNG</v>
      </c>
      <c r="I2495" s="69" t="str">
        <f>IFERROR(INDEX(DM_NGHIEP_VU!D:D,MATCH(J2495&amp;K2495,DM_NGHIEP_VU!G:G,0)),"")</f>
        <v>Xuất kho - xuất bán ghi nhận doanh thu</v>
      </c>
      <c r="J2495" s="29" t="s">
        <v>4492</v>
      </c>
      <c r="K2495" s="29" t="s">
        <v>4977</v>
      </c>
      <c r="L2495" s="26">
        <v>12</v>
      </c>
      <c r="M2495" s="26" t="s">
        <v>4547</v>
      </c>
      <c r="N2495" s="26">
        <v>217900</v>
      </c>
      <c r="O2495" s="7">
        <f t="shared" si="117"/>
        <v>2614800</v>
      </c>
      <c r="P2495" s="52">
        <v>0.1</v>
      </c>
      <c r="Q2495" s="7">
        <f t="shared" si="118"/>
        <v>261480</v>
      </c>
      <c r="R2495" s="7">
        <f t="shared" si="119"/>
        <v>2876280</v>
      </c>
      <c r="S2495" s="23" t="s">
        <v>6033</v>
      </c>
      <c r="T2495" s="23"/>
      <c r="U2495" s="23"/>
      <c r="V2495" s="23"/>
      <c r="W2495" s="74"/>
    </row>
    <row r="2496" spans="1:23" x14ac:dyDescent="0.25">
      <c r="A2496" s="81">
        <v>45376</v>
      </c>
      <c r="B2496" s="6" t="s">
        <v>2710</v>
      </c>
      <c r="C2496" s="100" t="s">
        <v>5885</v>
      </c>
      <c r="D2496" s="21" t="s">
        <v>4555</v>
      </c>
      <c r="E2496" s="23" t="s">
        <v>2562</v>
      </c>
      <c r="F2496" s="27" t="str">
        <f>IF(E2496="","",INDEX(DM_HANG_HOA!B:B,MATCH(E2496,DM_HANG_HOA!A:A,0)))</f>
        <v>Giáp buộc đầu sứ đôi composite PDLT3140-F, đường kính cáp 31,0 ÷ 37,5mm (185-240mm2)</v>
      </c>
      <c r="G2496" s="26" t="s">
        <v>5269</v>
      </c>
      <c r="H2496" s="27" t="str">
        <f>IF(G2496="","",INDEX(DM_DOI_TUONG!C:C,MATCH(G2496,DM_DOI_TUONG!B:B,0)))</f>
        <v>CÔNG TY TNHH THIẾT BỊ ĐIỆN QUỐC HƯNG</v>
      </c>
      <c r="I2496" s="69" t="str">
        <f>IFERROR(INDEX(DM_NGHIEP_VU!D:D,MATCH(J2496&amp;K2496,DM_NGHIEP_VU!G:G,0)),"")</f>
        <v>Xuất kho - xuất bán ghi nhận doanh thu</v>
      </c>
      <c r="J2496" s="29" t="s">
        <v>4492</v>
      </c>
      <c r="K2496" s="29" t="s">
        <v>4977</v>
      </c>
      <c r="L2496" s="26">
        <v>42</v>
      </c>
      <c r="M2496" s="26" t="s">
        <v>4547</v>
      </c>
      <c r="N2496" s="26">
        <v>69400</v>
      </c>
      <c r="O2496" s="7">
        <f t="shared" si="117"/>
        <v>2914800</v>
      </c>
      <c r="P2496" s="52">
        <v>0.08</v>
      </c>
      <c r="Q2496" s="7">
        <f t="shared" si="118"/>
        <v>233184</v>
      </c>
      <c r="R2496" s="7">
        <f t="shared" si="119"/>
        <v>3147984</v>
      </c>
      <c r="S2496" s="23" t="s">
        <v>6034</v>
      </c>
      <c r="T2496" s="23"/>
      <c r="U2496" s="23"/>
      <c r="V2496" s="23"/>
      <c r="W2496" s="74"/>
    </row>
    <row r="2497" spans="1:23" x14ac:dyDescent="0.25">
      <c r="A2497" s="81">
        <v>45376</v>
      </c>
      <c r="B2497" s="6" t="s">
        <v>2710</v>
      </c>
      <c r="C2497" s="100" t="s">
        <v>5885</v>
      </c>
      <c r="D2497" s="21" t="s">
        <v>4555</v>
      </c>
      <c r="E2497" s="23" t="s">
        <v>2558</v>
      </c>
      <c r="F2497" s="27" t="str">
        <f>IF(E2497="","",INDEX(DM_HANG_HOA!B:B,MATCH(E2497,DM_HANG_HOA!A:A,0)))</f>
        <v>Giáp buộc đầu sứ đơn composite PTT1373-F, đường kính cáp 31 ÷ 37,5mm (185-240mm2)</v>
      </c>
      <c r="G2497" s="26" t="s">
        <v>5269</v>
      </c>
      <c r="H2497" s="27" t="str">
        <f>IF(G2497="","",INDEX(DM_DOI_TUONG!C:C,MATCH(G2497,DM_DOI_TUONG!B:B,0)))</f>
        <v>CÔNG TY TNHH THIẾT BỊ ĐIỆN QUỐC HƯNG</v>
      </c>
      <c r="I2497" s="69" t="str">
        <f>IFERROR(INDEX(DM_NGHIEP_VU!D:D,MATCH(J2497&amp;K2497,DM_NGHIEP_VU!G:G,0)),"")</f>
        <v>Xuất kho - xuất bán ghi nhận doanh thu</v>
      </c>
      <c r="J2497" s="29" t="s">
        <v>4492</v>
      </c>
      <c r="K2497" s="29" t="s">
        <v>4977</v>
      </c>
      <c r="L2497" s="26">
        <v>100</v>
      </c>
      <c r="M2497" s="26" t="s">
        <v>4547</v>
      </c>
      <c r="N2497" s="26">
        <v>45400</v>
      </c>
      <c r="O2497" s="7">
        <f t="shared" si="117"/>
        <v>4540000</v>
      </c>
      <c r="P2497" s="52">
        <v>0.08</v>
      </c>
      <c r="Q2497" s="7">
        <f t="shared" si="118"/>
        <v>363200</v>
      </c>
      <c r="R2497" s="7">
        <f t="shared" si="119"/>
        <v>4903200</v>
      </c>
      <c r="S2497" s="23" t="s">
        <v>6034</v>
      </c>
      <c r="T2497" s="23"/>
      <c r="U2497" s="23"/>
      <c r="V2497" s="23"/>
      <c r="W2497" s="74"/>
    </row>
    <row r="2498" spans="1:23" x14ac:dyDescent="0.25">
      <c r="A2498" s="81">
        <v>45376</v>
      </c>
      <c r="B2498" s="6" t="s">
        <v>2710</v>
      </c>
      <c r="C2498" s="100" t="s">
        <v>5885</v>
      </c>
      <c r="D2498" s="21" t="s">
        <v>4555</v>
      </c>
      <c r="E2498" s="23" t="s">
        <v>2616</v>
      </c>
      <c r="F2498" s="27" t="str">
        <f>IF(E2498="","",INDEX(DM_HANG_HOA!B:B,MATCH(E2498,DM_HANG_HOA!A:A,0)))</f>
        <v>Giáp buộc lõi thép SDLT 2460-F dùng cho dây bọc cách điện đường kính dây dẫn 23,4-27,9mm</v>
      </c>
      <c r="G2498" s="26" t="s">
        <v>5269</v>
      </c>
      <c r="H2498" s="27" t="str">
        <f>IF(G2498="","",INDEX(DM_DOI_TUONG!C:C,MATCH(G2498,DM_DOI_TUONG!B:B,0)))</f>
        <v>CÔNG TY TNHH THIẾT BỊ ĐIỆN QUỐC HƯNG</v>
      </c>
      <c r="I2498" s="69" t="str">
        <f>IFERROR(INDEX(DM_NGHIEP_VU!D:D,MATCH(J2498&amp;K2498,DM_NGHIEP_VU!G:G,0)),"")</f>
        <v>Xuất kho - xuất bán ghi nhận doanh thu</v>
      </c>
      <c r="J2498" s="29" t="s">
        <v>4492</v>
      </c>
      <c r="K2498" s="29" t="s">
        <v>4977</v>
      </c>
      <c r="L2498" s="26">
        <v>60</v>
      </c>
      <c r="M2498" s="26" t="s">
        <v>4547</v>
      </c>
      <c r="N2498" s="26">
        <v>58200</v>
      </c>
      <c r="O2498" s="7">
        <f t="shared" si="117"/>
        <v>3492000</v>
      </c>
      <c r="P2498" s="52">
        <v>0.08</v>
      </c>
      <c r="Q2498" s="7">
        <f t="shared" si="118"/>
        <v>279360</v>
      </c>
      <c r="R2498" s="7">
        <f t="shared" si="119"/>
        <v>3771360</v>
      </c>
      <c r="S2498" s="23" t="s">
        <v>6034</v>
      </c>
      <c r="T2498" s="23"/>
      <c r="U2498" s="23"/>
      <c r="V2498" s="23"/>
      <c r="W2498" s="74"/>
    </row>
    <row r="2499" spans="1:23" x14ac:dyDescent="0.25">
      <c r="A2499" s="81">
        <v>45376</v>
      </c>
      <c r="B2499" s="6" t="s">
        <v>2710</v>
      </c>
      <c r="C2499" s="100" t="s">
        <v>5885</v>
      </c>
      <c r="D2499" s="21" t="s">
        <v>4555</v>
      </c>
      <c r="E2499" s="23" t="s">
        <v>3302</v>
      </c>
      <c r="F2499" s="27" t="str">
        <f>IF(E2499="","",INDEX(DM_HANG_HOA!B:B,MATCH(E2499,DM_HANG_HOA!A:A,0)))</f>
        <v>Kẹp cáp đầu sứ số 1, cổ sứ phi 60-80, boulon 8 x 60 , không đệm lót</v>
      </c>
      <c r="G2499" s="26" t="s">
        <v>5269</v>
      </c>
      <c r="H2499" s="27" t="str">
        <f>IF(G2499="","",INDEX(DM_DOI_TUONG!C:C,MATCH(G2499,DM_DOI_TUONG!B:B,0)))</f>
        <v>CÔNG TY TNHH THIẾT BỊ ĐIỆN QUỐC HƯNG</v>
      </c>
      <c r="I2499" s="69" t="str">
        <f>IFERROR(INDEX(DM_NGHIEP_VU!D:D,MATCH(J2499&amp;K2499,DM_NGHIEP_VU!G:G,0)),"")</f>
        <v>Xuất kho - xuất bán ghi nhận doanh thu</v>
      </c>
      <c r="J2499" s="29" t="s">
        <v>4492</v>
      </c>
      <c r="K2499" s="29" t="s">
        <v>4977</v>
      </c>
      <c r="L2499" s="26">
        <v>14</v>
      </c>
      <c r="M2499" s="26" t="s">
        <v>4547</v>
      </c>
      <c r="N2499" s="26">
        <v>28700</v>
      </c>
      <c r="O2499" s="7">
        <f t="shared" si="117"/>
        <v>401800</v>
      </c>
      <c r="P2499" s="52">
        <v>0.08</v>
      </c>
      <c r="Q2499" s="7">
        <f t="shared" si="118"/>
        <v>32144</v>
      </c>
      <c r="R2499" s="7">
        <f t="shared" si="119"/>
        <v>433944</v>
      </c>
      <c r="S2499" s="23" t="s">
        <v>6034</v>
      </c>
      <c r="T2499" s="23"/>
      <c r="U2499" s="23"/>
      <c r="V2499" s="23"/>
      <c r="W2499" s="74"/>
    </row>
    <row r="2500" spans="1:23" x14ac:dyDescent="0.25">
      <c r="A2500" s="81">
        <v>45376</v>
      </c>
      <c r="B2500" s="6" t="s">
        <v>2710</v>
      </c>
      <c r="C2500" s="100" t="s">
        <v>5885</v>
      </c>
      <c r="D2500" s="21" t="s">
        <v>4555</v>
      </c>
      <c r="E2500" s="23" t="s">
        <v>2638</v>
      </c>
      <c r="F2500" s="27" t="str">
        <f>IF(E2500="","",INDEX(DM_HANG_HOA!B:B,MATCH(E2500,DM_HANG_HOA!A:A,0)))</f>
        <v>Giáp níu ADG1660, BC ( Dây trần 150 )</v>
      </c>
      <c r="G2500" s="26" t="s">
        <v>5269</v>
      </c>
      <c r="H2500" s="27" t="str">
        <f>IF(G2500="","",INDEX(DM_DOI_TUONG!C:C,MATCH(G2500,DM_DOI_TUONG!B:B,0)))</f>
        <v>CÔNG TY TNHH THIẾT BỊ ĐIỆN QUỐC HƯNG</v>
      </c>
      <c r="I2500" s="69" t="str">
        <f>IFERROR(INDEX(DM_NGHIEP_VU!D:D,MATCH(J2500&amp;K2500,DM_NGHIEP_VU!G:G,0)),"")</f>
        <v>Xuất kho - xuất bán ghi nhận doanh thu</v>
      </c>
      <c r="J2500" s="29" t="s">
        <v>4492</v>
      </c>
      <c r="K2500" s="29" t="s">
        <v>4977</v>
      </c>
      <c r="L2500" s="26">
        <v>14</v>
      </c>
      <c r="M2500" s="26" t="s">
        <v>4547</v>
      </c>
      <c r="N2500" s="26">
        <v>10200</v>
      </c>
      <c r="O2500" s="7">
        <f t="shared" si="117"/>
        <v>142800</v>
      </c>
      <c r="P2500" s="52">
        <v>0.08</v>
      </c>
      <c r="Q2500" s="7">
        <f t="shared" si="118"/>
        <v>11424</v>
      </c>
      <c r="R2500" s="7">
        <f t="shared" si="119"/>
        <v>154224</v>
      </c>
      <c r="S2500" s="23" t="s">
        <v>6034</v>
      </c>
      <c r="T2500" s="23"/>
      <c r="U2500" s="23"/>
      <c r="V2500" s="23"/>
      <c r="W2500" s="74"/>
    </row>
    <row r="2501" spans="1:23" x14ac:dyDescent="0.25">
      <c r="A2501" s="81">
        <v>45376</v>
      </c>
      <c r="B2501" s="6" t="s">
        <v>2710</v>
      </c>
      <c r="C2501" s="100" t="s">
        <v>5885</v>
      </c>
      <c r="D2501" s="21" t="s">
        <v>4555</v>
      </c>
      <c r="E2501" s="23" t="s">
        <v>3</v>
      </c>
      <c r="F2501" s="27" t="str">
        <f>IF(E2501="","",INDEX(DM_HANG_HOA!B:B,MATCH(E2501,DM_HANG_HOA!A:A,0)))</f>
        <v>Fuselink 3K - Tuấn Ân</v>
      </c>
      <c r="G2501" s="26" t="s">
        <v>5269</v>
      </c>
      <c r="H2501" s="27" t="str">
        <f>IF(G2501="","",INDEX(DM_DOI_TUONG!C:C,MATCH(G2501,DM_DOI_TUONG!B:B,0)))</f>
        <v>CÔNG TY TNHH THIẾT BỊ ĐIỆN QUỐC HƯNG</v>
      </c>
      <c r="I2501" s="69" t="str">
        <f>IFERROR(INDEX(DM_NGHIEP_VU!D:D,MATCH(J2501&amp;K2501,DM_NGHIEP_VU!G:G,0)),"")</f>
        <v>Xuất kho - xuất bán ghi nhận doanh thu</v>
      </c>
      <c r="J2501" s="29" t="s">
        <v>4492</v>
      </c>
      <c r="K2501" s="29" t="s">
        <v>4977</v>
      </c>
      <c r="L2501" s="26">
        <v>12</v>
      </c>
      <c r="M2501" s="26" t="s">
        <v>4547</v>
      </c>
      <c r="N2501" s="26">
        <v>25700</v>
      </c>
      <c r="O2501" s="7">
        <f t="shared" si="117"/>
        <v>308400</v>
      </c>
      <c r="P2501" s="52">
        <v>0.08</v>
      </c>
      <c r="Q2501" s="7">
        <f t="shared" si="118"/>
        <v>24672</v>
      </c>
      <c r="R2501" s="7">
        <f t="shared" si="119"/>
        <v>333072</v>
      </c>
      <c r="S2501" s="23" t="s">
        <v>6034</v>
      </c>
      <c r="T2501" s="23"/>
      <c r="U2501" s="23"/>
      <c r="V2501" s="23"/>
      <c r="W2501" s="74"/>
    </row>
    <row r="2502" spans="1:23" x14ac:dyDescent="0.25">
      <c r="A2502" s="81">
        <v>45376</v>
      </c>
      <c r="B2502" s="6" t="s">
        <v>2710</v>
      </c>
      <c r="C2502" s="100" t="s">
        <v>5885</v>
      </c>
      <c r="D2502" s="21" t="s">
        <v>4555</v>
      </c>
      <c r="E2502" s="23" t="s">
        <v>6</v>
      </c>
      <c r="F2502" s="27" t="str">
        <f>IF(E2502="","",INDEX(DM_HANG_HOA!B:B,MATCH(E2502,DM_HANG_HOA!A:A,0)))</f>
        <v>Fuselink 6K - Tuấn Ân</v>
      </c>
      <c r="G2502" s="26" t="s">
        <v>5269</v>
      </c>
      <c r="H2502" s="27" t="str">
        <f>IF(G2502="","",INDEX(DM_DOI_TUONG!C:C,MATCH(G2502,DM_DOI_TUONG!B:B,0)))</f>
        <v>CÔNG TY TNHH THIẾT BỊ ĐIỆN QUỐC HƯNG</v>
      </c>
      <c r="I2502" s="69" t="str">
        <f>IFERROR(INDEX(DM_NGHIEP_VU!D:D,MATCH(J2502&amp;K2502,DM_NGHIEP_VU!G:G,0)),"")</f>
        <v>Xuất kho - xuất bán ghi nhận doanh thu</v>
      </c>
      <c r="J2502" s="29" t="s">
        <v>4492</v>
      </c>
      <c r="K2502" s="29" t="s">
        <v>4977</v>
      </c>
      <c r="L2502" s="26">
        <v>12</v>
      </c>
      <c r="M2502" s="26" t="s">
        <v>4547</v>
      </c>
      <c r="N2502" s="26">
        <v>26200</v>
      </c>
      <c r="O2502" s="7">
        <f t="shared" si="117"/>
        <v>314400</v>
      </c>
      <c r="P2502" s="52">
        <v>0.08</v>
      </c>
      <c r="Q2502" s="7">
        <f t="shared" si="118"/>
        <v>25152</v>
      </c>
      <c r="R2502" s="7">
        <f t="shared" si="119"/>
        <v>339552</v>
      </c>
      <c r="S2502" s="23" t="s">
        <v>6034</v>
      </c>
      <c r="T2502" s="23"/>
      <c r="U2502" s="23"/>
      <c r="V2502" s="23"/>
      <c r="W2502" s="74"/>
    </row>
    <row r="2503" spans="1:23" x14ac:dyDescent="0.25">
      <c r="A2503" s="81">
        <v>45377</v>
      </c>
      <c r="B2503" s="6" t="s">
        <v>2710</v>
      </c>
      <c r="C2503" s="100" t="s">
        <v>5885</v>
      </c>
      <c r="D2503" s="21" t="s">
        <v>4555</v>
      </c>
      <c r="E2503" s="23" t="s">
        <v>2171</v>
      </c>
      <c r="F2503" s="27" t="str">
        <f>IF(E2503="","",INDEX(DM_HANG_HOA!B:B,MATCH(E2503,DM_HANG_HOA!A:A,0)))</f>
        <v>Nắp chụp MBA F145 màu xám</v>
      </c>
      <c r="G2503" s="26" t="s">
        <v>5269</v>
      </c>
      <c r="H2503" s="27" t="str">
        <f>IF(G2503="","",INDEX(DM_DOI_TUONG!C:C,MATCH(G2503,DM_DOI_TUONG!B:B,0)))</f>
        <v>CÔNG TY TNHH THIẾT BỊ ĐIỆN QUỐC HƯNG</v>
      </c>
      <c r="I2503" s="69" t="str">
        <f>IFERROR(INDEX(DM_NGHIEP_VU!D:D,MATCH(J2503&amp;K2503,DM_NGHIEP_VU!G:G,0)),"")</f>
        <v>Xuất kho - xuất bán ghi nhận doanh thu</v>
      </c>
      <c r="J2503" s="29" t="s">
        <v>4492</v>
      </c>
      <c r="K2503" s="29" t="s">
        <v>4977</v>
      </c>
      <c r="L2503" s="26">
        <v>150</v>
      </c>
      <c r="M2503" s="26" t="s">
        <v>4547</v>
      </c>
      <c r="N2503" s="26">
        <v>43900</v>
      </c>
      <c r="O2503" s="7">
        <f t="shared" si="117"/>
        <v>6585000</v>
      </c>
      <c r="P2503" s="52">
        <v>0.08</v>
      </c>
      <c r="Q2503" s="7">
        <f t="shared" si="118"/>
        <v>526800</v>
      </c>
      <c r="R2503" s="7">
        <f t="shared" si="119"/>
        <v>7111800</v>
      </c>
      <c r="S2503" s="23" t="s">
        <v>6034</v>
      </c>
      <c r="T2503" s="23"/>
      <c r="U2503" s="23"/>
      <c r="V2503" s="23"/>
      <c r="W2503" s="74"/>
    </row>
    <row r="2504" spans="1:23" x14ac:dyDescent="0.25">
      <c r="A2504" s="81">
        <v>45377</v>
      </c>
      <c r="B2504" s="6" t="s">
        <v>2710</v>
      </c>
      <c r="C2504" s="100" t="s">
        <v>5885</v>
      </c>
      <c r="D2504" s="21" t="s">
        <v>4555</v>
      </c>
      <c r="E2504" s="23" t="s">
        <v>2158</v>
      </c>
      <c r="F2504" s="27" t="str">
        <f>IF(E2504="","",INDEX(DM_HANG_HOA!B:B,MATCH(E2504,DM_HANG_HOA!A:A,0)))</f>
        <v>Nắp chụp đầu trên FCO màu  xám</v>
      </c>
      <c r="G2504" s="26" t="s">
        <v>5269</v>
      </c>
      <c r="H2504" s="27" t="str">
        <f>IF(G2504="","",INDEX(DM_DOI_TUONG!C:C,MATCH(G2504,DM_DOI_TUONG!B:B,0)))</f>
        <v>CÔNG TY TNHH THIẾT BỊ ĐIỆN QUỐC HƯNG</v>
      </c>
      <c r="I2504" s="69" t="str">
        <f>IFERROR(INDEX(DM_NGHIEP_VU!D:D,MATCH(J2504&amp;K2504,DM_NGHIEP_VU!G:G,0)),"")</f>
        <v>Xuất kho - xuất bán ghi nhận doanh thu</v>
      </c>
      <c r="J2504" s="29" t="s">
        <v>4492</v>
      </c>
      <c r="K2504" s="29" t="s">
        <v>4977</v>
      </c>
      <c r="L2504" s="26">
        <v>1</v>
      </c>
      <c r="M2504" s="26" t="s">
        <v>4547</v>
      </c>
      <c r="N2504" s="26">
        <v>94300</v>
      </c>
      <c r="O2504" s="7">
        <f t="shared" si="117"/>
        <v>94300</v>
      </c>
      <c r="P2504" s="52">
        <v>0.08</v>
      </c>
      <c r="Q2504" s="7">
        <f t="shared" si="118"/>
        <v>7544</v>
      </c>
      <c r="R2504" s="7">
        <f t="shared" si="119"/>
        <v>101844</v>
      </c>
      <c r="S2504" s="23" t="s">
        <v>6034</v>
      </c>
      <c r="T2504" s="23"/>
      <c r="U2504" s="23"/>
      <c r="V2504" s="23"/>
      <c r="W2504" s="74"/>
    </row>
    <row r="2505" spans="1:23" x14ac:dyDescent="0.25">
      <c r="A2505" s="81">
        <v>45377</v>
      </c>
      <c r="B2505" s="6" t="s">
        <v>2710</v>
      </c>
      <c r="C2505" s="100" t="s">
        <v>5886</v>
      </c>
      <c r="D2505" s="21" t="s">
        <v>4555</v>
      </c>
      <c r="E2505" s="23" t="s">
        <v>190</v>
      </c>
      <c r="F2505" s="27" t="str">
        <f>IF(E2505="","",INDEX(DM_HANG_HOA!B:B,MATCH(E2505,DM_HANG_HOA!A:A,0)))</f>
        <v>Chuỗi treo 24Kv - 70KN, Polymer</v>
      </c>
      <c r="G2505" s="26" t="s">
        <v>5245</v>
      </c>
      <c r="H2505" s="27" t="str">
        <f>IF(G2505="","",INDEX(DM_DOI_TUONG!C:C,MATCH(G2505,DM_DOI_TUONG!B:B,0)))</f>
        <v>Công Ty TNHH Sản Xuất Thương Mại  Điện Sài Gòn TTL</v>
      </c>
      <c r="I2505" s="69" t="str">
        <f>IFERROR(INDEX(DM_NGHIEP_VU!D:D,MATCH(J2505&amp;K2505,DM_NGHIEP_VU!G:G,0)),"")</f>
        <v>Xuất kho - xuất bán ghi nhận doanh thu</v>
      </c>
      <c r="J2505" s="29" t="s">
        <v>4492</v>
      </c>
      <c r="K2505" s="29" t="s">
        <v>4977</v>
      </c>
      <c r="L2505" s="26">
        <v>44</v>
      </c>
      <c r="M2505" s="26" t="s">
        <v>4547</v>
      </c>
      <c r="N2505" s="26">
        <v>198500</v>
      </c>
      <c r="O2505" s="7">
        <f t="shared" si="117"/>
        <v>8734000</v>
      </c>
      <c r="P2505" s="52">
        <v>0.08</v>
      </c>
      <c r="Q2505" s="7">
        <f t="shared" si="118"/>
        <v>698720</v>
      </c>
      <c r="R2505" s="7">
        <f t="shared" si="119"/>
        <v>9432720</v>
      </c>
      <c r="S2505" s="23" t="s">
        <v>6035</v>
      </c>
      <c r="T2505" s="23"/>
      <c r="U2505" s="23"/>
      <c r="V2505" s="23"/>
      <c r="W2505" s="74"/>
    </row>
    <row r="2506" spans="1:23" x14ac:dyDescent="0.25">
      <c r="A2506" s="81">
        <v>45377</v>
      </c>
      <c r="B2506" s="6" t="s">
        <v>2710</v>
      </c>
      <c r="C2506" s="100" t="s">
        <v>5887</v>
      </c>
      <c r="D2506" s="21" t="s">
        <v>4555</v>
      </c>
      <c r="E2506" s="23" t="s">
        <v>72</v>
      </c>
      <c r="F2506" s="27" t="str">
        <f>IF(E2506="","",INDEX(DM_HANG_HOA!B:B,MATCH(E2506,DM_HANG_HOA!A:A,0)))</f>
        <v>FCO 100A - 27KV - 150KV BIL - Polymer (không bass)</v>
      </c>
      <c r="G2506" s="26" t="s">
        <v>5261</v>
      </c>
      <c r="H2506" s="27" t="str">
        <f>IF(G2506="","",INDEX(DM_DOI_TUONG!C:C,MATCH(G2506,DM_DOI_TUONG!B:B,0)))</f>
        <v>Công Ty TNHH Thiết Bị Điện Minh Toàn</v>
      </c>
      <c r="I2506" s="69" t="str">
        <f>IFERROR(INDEX(DM_NGHIEP_VU!D:D,MATCH(J2506&amp;K2506,DM_NGHIEP_VU!G:G,0)),"")</f>
        <v>Xuất kho - xuất bán ghi nhận doanh thu</v>
      </c>
      <c r="J2506" s="29" t="s">
        <v>4492</v>
      </c>
      <c r="K2506" s="29" t="s">
        <v>4977</v>
      </c>
      <c r="L2506" s="26">
        <v>1</v>
      </c>
      <c r="M2506" s="26" t="s">
        <v>4547</v>
      </c>
      <c r="N2506" s="26">
        <v>1236600</v>
      </c>
      <c r="O2506" s="7">
        <f t="shared" si="117"/>
        <v>1236600</v>
      </c>
      <c r="P2506" s="52">
        <v>0.08</v>
      </c>
      <c r="Q2506" s="7">
        <f t="shared" si="118"/>
        <v>98928</v>
      </c>
      <c r="R2506" s="7">
        <f t="shared" si="119"/>
        <v>1335528</v>
      </c>
      <c r="S2506" s="23" t="s">
        <v>6036</v>
      </c>
      <c r="T2506" s="23"/>
      <c r="U2506" s="23"/>
      <c r="V2506" s="23"/>
      <c r="W2506" s="74"/>
    </row>
    <row r="2507" spans="1:23" x14ac:dyDescent="0.25">
      <c r="A2507" s="81">
        <v>45377</v>
      </c>
      <c r="B2507" s="6" t="s">
        <v>2710</v>
      </c>
      <c r="C2507" s="100" t="s">
        <v>5887</v>
      </c>
      <c r="D2507" s="21" t="s">
        <v>4555</v>
      </c>
      <c r="E2507" s="23" t="s">
        <v>78</v>
      </c>
      <c r="F2507" s="27" t="str">
        <f>IF(E2507="","",INDEX(DM_HANG_HOA!B:B,MATCH(E2507,DM_HANG_HOA!A:A,0)))</f>
        <v>Bass FCO</v>
      </c>
      <c r="G2507" s="26" t="s">
        <v>5261</v>
      </c>
      <c r="H2507" s="27" t="str">
        <f>IF(G2507="","",INDEX(DM_DOI_TUONG!C:C,MATCH(G2507,DM_DOI_TUONG!B:B,0)))</f>
        <v>Công Ty TNHH Thiết Bị Điện Minh Toàn</v>
      </c>
      <c r="I2507" s="69" t="str">
        <f>IFERROR(INDEX(DM_NGHIEP_VU!D:D,MATCH(J2507&amp;K2507,DM_NGHIEP_VU!G:G,0)),"")</f>
        <v>Xuất kho - xuất bán ghi nhận doanh thu</v>
      </c>
      <c r="J2507" s="29" t="s">
        <v>4492</v>
      </c>
      <c r="K2507" s="29" t="s">
        <v>4977</v>
      </c>
      <c r="L2507" s="26">
        <v>1</v>
      </c>
      <c r="M2507" s="26" t="s">
        <v>4547</v>
      </c>
      <c r="N2507" s="26">
        <v>68000</v>
      </c>
      <c r="O2507" s="7">
        <f t="shared" si="117"/>
        <v>68000</v>
      </c>
      <c r="P2507" s="52">
        <v>0.08</v>
      </c>
      <c r="Q2507" s="7">
        <f t="shared" si="118"/>
        <v>5440</v>
      </c>
      <c r="R2507" s="7">
        <f t="shared" si="119"/>
        <v>73440</v>
      </c>
      <c r="S2507" s="23" t="s">
        <v>6036</v>
      </c>
      <c r="T2507" s="23"/>
      <c r="U2507" s="23"/>
      <c r="V2507" s="23"/>
      <c r="W2507" s="74"/>
    </row>
    <row r="2508" spans="1:23" x14ac:dyDescent="0.25">
      <c r="A2508" s="81">
        <v>45377</v>
      </c>
      <c r="B2508" s="6" t="s">
        <v>2710</v>
      </c>
      <c r="C2508" s="100" t="s">
        <v>5887</v>
      </c>
      <c r="D2508" s="21" t="s">
        <v>4555</v>
      </c>
      <c r="E2508" s="23" t="s">
        <v>96</v>
      </c>
      <c r="F2508" s="27" t="str">
        <f>IF(E2508="","",INDEX(DM_HANG_HOA!B:B,MATCH(E2508,DM_HANG_HOA!A:A,0)))</f>
        <v>LA 18KV - MCOV  15.3 - 10KA</v>
      </c>
      <c r="G2508" s="26" t="s">
        <v>5261</v>
      </c>
      <c r="H2508" s="27" t="str">
        <f>IF(G2508="","",INDEX(DM_DOI_TUONG!C:C,MATCH(G2508,DM_DOI_TUONG!B:B,0)))</f>
        <v>Công Ty TNHH Thiết Bị Điện Minh Toàn</v>
      </c>
      <c r="I2508" s="69" t="str">
        <f>IFERROR(INDEX(DM_NGHIEP_VU!D:D,MATCH(J2508&amp;K2508,DM_NGHIEP_VU!G:G,0)),"")</f>
        <v>Xuất kho - xuất bán ghi nhận doanh thu</v>
      </c>
      <c r="J2508" s="29" t="s">
        <v>4492</v>
      </c>
      <c r="K2508" s="29" t="s">
        <v>4977</v>
      </c>
      <c r="L2508" s="26">
        <v>1</v>
      </c>
      <c r="M2508" s="26" t="s">
        <v>4547</v>
      </c>
      <c r="N2508" s="26">
        <v>942800</v>
      </c>
      <c r="O2508" s="7">
        <f t="shared" si="117"/>
        <v>942800</v>
      </c>
      <c r="P2508" s="52">
        <v>0.08</v>
      </c>
      <c r="Q2508" s="7">
        <f t="shared" si="118"/>
        <v>75424</v>
      </c>
      <c r="R2508" s="7">
        <f t="shared" si="119"/>
        <v>1018224</v>
      </c>
      <c r="S2508" s="23" t="s">
        <v>6036</v>
      </c>
      <c r="T2508" s="23"/>
      <c r="U2508" s="23"/>
      <c r="V2508" s="23"/>
      <c r="W2508" s="74"/>
    </row>
    <row r="2509" spans="1:23" x14ac:dyDescent="0.25">
      <c r="A2509" s="81">
        <v>45377</v>
      </c>
      <c r="B2509" s="6" t="s">
        <v>2710</v>
      </c>
      <c r="C2509" s="100" t="s">
        <v>5888</v>
      </c>
      <c r="D2509" s="21" t="s">
        <v>4555</v>
      </c>
      <c r="E2509" s="23" t="s">
        <v>110</v>
      </c>
      <c r="F2509" s="27" t="str">
        <f>IF(E2509="","",INDEX(DM_HANG_HOA!B:B,MATCH(E2509,DM_HANG_HOA!A:A,0)))</f>
        <v>DS 1 pha 630A - 24Kv-150 KV BIL, OD, polymer</v>
      </c>
      <c r="G2509" s="26" t="s">
        <v>5245</v>
      </c>
      <c r="H2509" s="27" t="str">
        <f>IF(G2509="","",INDEX(DM_DOI_TUONG!C:C,MATCH(G2509,DM_DOI_TUONG!B:B,0)))</f>
        <v>Công Ty TNHH Sản Xuất Thương Mại  Điện Sài Gòn TTL</v>
      </c>
      <c r="I2509" s="69" t="str">
        <f>IFERROR(INDEX(DM_NGHIEP_VU!D:D,MATCH(J2509&amp;K2509,DM_NGHIEP_VU!G:G,0)),"")</f>
        <v>Xuất kho - xuất bán ghi nhận doanh thu</v>
      </c>
      <c r="J2509" s="29" t="s">
        <v>4492</v>
      </c>
      <c r="K2509" s="29" t="s">
        <v>4977</v>
      </c>
      <c r="L2509" s="26">
        <v>21</v>
      </c>
      <c r="M2509" s="26" t="s">
        <v>4547</v>
      </c>
      <c r="N2509" s="26">
        <v>2156700</v>
      </c>
      <c r="O2509" s="7">
        <f t="shared" si="117"/>
        <v>45290700</v>
      </c>
      <c r="P2509" s="52">
        <v>0.08</v>
      </c>
      <c r="Q2509" s="7">
        <f t="shared" si="118"/>
        <v>3623256</v>
      </c>
      <c r="R2509" s="7">
        <f t="shared" si="119"/>
        <v>48913956</v>
      </c>
      <c r="S2509" s="23" t="s">
        <v>6037</v>
      </c>
      <c r="T2509" s="23"/>
      <c r="U2509" s="23"/>
      <c r="V2509" s="23"/>
      <c r="W2509" s="74"/>
    </row>
    <row r="2510" spans="1:23" x14ac:dyDescent="0.25">
      <c r="A2510" s="81">
        <v>45377</v>
      </c>
      <c r="B2510" s="6" t="s">
        <v>2710</v>
      </c>
      <c r="C2510" s="100" t="s">
        <v>5888</v>
      </c>
      <c r="D2510" s="21" t="s">
        <v>4555</v>
      </c>
      <c r="E2510" s="23" t="s">
        <v>117</v>
      </c>
      <c r="F2510" s="27" t="str">
        <f>IF(E2510="","",INDEX(DM_HANG_HOA!B:B,MATCH(E2510,DM_HANG_HOA!A:A,0)))</f>
        <v>Phụ kiện lắp DS 1 pha 24Kv</v>
      </c>
      <c r="G2510" s="26" t="s">
        <v>5245</v>
      </c>
      <c r="H2510" s="27" t="str">
        <f>IF(G2510="","",INDEX(DM_DOI_TUONG!C:C,MATCH(G2510,DM_DOI_TUONG!B:B,0)))</f>
        <v>Công Ty TNHH Sản Xuất Thương Mại  Điện Sài Gòn TTL</v>
      </c>
      <c r="I2510" s="69" t="str">
        <f>IFERROR(INDEX(DM_NGHIEP_VU!D:D,MATCH(J2510&amp;K2510,DM_NGHIEP_VU!G:G,0)),"")</f>
        <v>Xuất kho - xuất bán ghi nhận doanh thu</v>
      </c>
      <c r="J2510" s="29" t="s">
        <v>4492</v>
      </c>
      <c r="K2510" s="29" t="s">
        <v>4977</v>
      </c>
      <c r="L2510" s="26">
        <v>21</v>
      </c>
      <c r="M2510" s="26" t="s">
        <v>4547</v>
      </c>
      <c r="N2510" s="26">
        <v>101000</v>
      </c>
      <c r="O2510" s="7">
        <f t="shared" si="117"/>
        <v>2121000</v>
      </c>
      <c r="P2510" s="52">
        <v>0.08</v>
      </c>
      <c r="Q2510" s="7">
        <f t="shared" si="118"/>
        <v>169680</v>
      </c>
      <c r="R2510" s="7">
        <f t="shared" si="119"/>
        <v>2290680</v>
      </c>
      <c r="S2510" s="23" t="s">
        <v>6037</v>
      </c>
      <c r="T2510" s="23"/>
      <c r="U2510" s="23"/>
      <c r="V2510" s="23"/>
      <c r="W2510" s="74"/>
    </row>
    <row r="2511" spans="1:23" x14ac:dyDescent="0.25">
      <c r="A2511" s="81">
        <v>45377</v>
      </c>
      <c r="B2511" s="6" t="s">
        <v>2710</v>
      </c>
      <c r="C2511" s="100" t="s">
        <v>5889</v>
      </c>
      <c r="D2511" s="21" t="s">
        <v>4555</v>
      </c>
      <c r="E2511" s="23" t="s">
        <v>2536</v>
      </c>
      <c r="F2511" s="27" t="str">
        <f>IF(E2511="","",INDEX(DM_HANG_HOA!B:B,MATCH(E2511,DM_HANG_HOA!A:A,0)))</f>
        <v>Giáp buộc đầu sứ đơn composite PTT1203-C, đường kính cáp 23,4 ÷ 27,9mm (70-95mm2)</v>
      </c>
      <c r="G2511" s="26" t="s">
        <v>5250</v>
      </c>
      <c r="H2511" s="27" t="str">
        <f>IF(G2511="","",INDEX(DM_DOI_TUONG!C:C,MATCH(G2511,DM_DOI_TUONG!B:B,0)))</f>
        <v>Công Ty TNHH  Sản Xuất Thương Mại Vân Phúc</v>
      </c>
      <c r="I2511" s="69" t="str">
        <f>IFERROR(INDEX(DM_NGHIEP_VU!D:D,MATCH(J2511&amp;K2511,DM_NGHIEP_VU!G:G,0)),"")</f>
        <v>Xuất kho - xuất bán ghi nhận doanh thu</v>
      </c>
      <c r="J2511" s="29" t="s">
        <v>4492</v>
      </c>
      <c r="K2511" s="29" t="s">
        <v>4977</v>
      </c>
      <c r="L2511" s="26">
        <v>20</v>
      </c>
      <c r="M2511" s="26" t="s">
        <v>4547</v>
      </c>
      <c r="N2511" s="26">
        <v>31400</v>
      </c>
      <c r="O2511" s="7">
        <f t="shared" si="117"/>
        <v>628000</v>
      </c>
      <c r="P2511" s="52">
        <v>0.08</v>
      </c>
      <c r="Q2511" s="7">
        <f t="shared" si="118"/>
        <v>50240</v>
      </c>
      <c r="R2511" s="7">
        <f t="shared" si="119"/>
        <v>678240</v>
      </c>
      <c r="S2511" s="23" t="s">
        <v>6038</v>
      </c>
      <c r="T2511" s="23"/>
      <c r="U2511" s="23"/>
      <c r="V2511" s="23"/>
      <c r="W2511" s="74"/>
    </row>
    <row r="2512" spans="1:23" x14ac:dyDescent="0.25">
      <c r="A2512" s="81">
        <v>45377</v>
      </c>
      <c r="B2512" s="6" t="s">
        <v>2710</v>
      </c>
      <c r="C2512" s="100" t="s">
        <v>5889</v>
      </c>
      <c r="D2512" s="21" t="s">
        <v>4555</v>
      </c>
      <c r="E2512" s="23" t="s">
        <v>2559</v>
      </c>
      <c r="F2512" s="27" t="str">
        <f>IF(E2512="","",INDEX(DM_HANG_HOA!B:B,MATCH(E2512,DM_HANG_HOA!A:A,0)))</f>
        <v>Giáp buộc đầu sứ đôi composite PDLT2175-F, đường kính cáp 18,5 ÷ 23,4mm (35-50mm2)</v>
      </c>
      <c r="G2512" s="26" t="s">
        <v>5250</v>
      </c>
      <c r="H2512" s="27" t="str">
        <f>IF(G2512="","",INDEX(DM_DOI_TUONG!C:C,MATCH(G2512,DM_DOI_TUONG!B:B,0)))</f>
        <v>Công Ty TNHH  Sản Xuất Thương Mại Vân Phúc</v>
      </c>
      <c r="I2512" s="69" t="str">
        <f>IFERROR(INDEX(DM_NGHIEP_VU!D:D,MATCH(J2512&amp;K2512,DM_NGHIEP_VU!G:G,0)),"")</f>
        <v>Xuất kho - xuất bán ghi nhận doanh thu</v>
      </c>
      <c r="J2512" s="29" t="s">
        <v>4492</v>
      </c>
      <c r="K2512" s="29" t="s">
        <v>4977</v>
      </c>
      <c r="L2512" s="26">
        <v>20</v>
      </c>
      <c r="M2512" s="26" t="s">
        <v>4547</v>
      </c>
      <c r="N2512" s="26">
        <v>50600</v>
      </c>
      <c r="O2512" s="7">
        <f t="shared" si="117"/>
        <v>1012000</v>
      </c>
      <c r="P2512" s="52">
        <v>0.08</v>
      </c>
      <c r="Q2512" s="7">
        <f t="shared" si="118"/>
        <v>80960</v>
      </c>
      <c r="R2512" s="7">
        <f t="shared" si="119"/>
        <v>1092960</v>
      </c>
      <c r="S2512" s="23" t="s">
        <v>6038</v>
      </c>
      <c r="T2512" s="23"/>
      <c r="U2512" s="23"/>
      <c r="V2512" s="23"/>
      <c r="W2512" s="74"/>
    </row>
    <row r="2513" spans="1:23" x14ac:dyDescent="0.25">
      <c r="A2513" s="81">
        <v>45377</v>
      </c>
      <c r="B2513" s="6" t="s">
        <v>2710</v>
      </c>
      <c r="C2513" s="100" t="s">
        <v>5889</v>
      </c>
      <c r="D2513" s="21" t="s">
        <v>4555</v>
      </c>
      <c r="E2513" s="23" t="s">
        <v>2562</v>
      </c>
      <c r="F2513" s="27" t="str">
        <f>IF(E2513="","",INDEX(DM_HANG_HOA!B:B,MATCH(E2513,DM_HANG_HOA!A:A,0)))</f>
        <v>Giáp buộc đầu sứ đôi composite PDLT3140-F, đường kính cáp 31,0 ÷ 37,5mm (185-240mm2)</v>
      </c>
      <c r="G2513" s="26" t="s">
        <v>5250</v>
      </c>
      <c r="H2513" s="27" t="str">
        <f>IF(G2513="","",INDEX(DM_DOI_TUONG!C:C,MATCH(G2513,DM_DOI_TUONG!B:B,0)))</f>
        <v>Công Ty TNHH  Sản Xuất Thương Mại Vân Phúc</v>
      </c>
      <c r="I2513" s="69" t="str">
        <f>IFERROR(INDEX(DM_NGHIEP_VU!D:D,MATCH(J2513&amp;K2513,DM_NGHIEP_VU!G:G,0)),"")</f>
        <v>Xuất kho - xuất bán ghi nhận doanh thu</v>
      </c>
      <c r="J2513" s="29" t="s">
        <v>4492</v>
      </c>
      <c r="K2513" s="29" t="s">
        <v>4977</v>
      </c>
      <c r="L2513" s="26">
        <v>20</v>
      </c>
      <c r="M2513" s="26" t="s">
        <v>4547</v>
      </c>
      <c r="N2513" s="26">
        <v>69400</v>
      </c>
      <c r="O2513" s="7">
        <f t="shared" si="117"/>
        <v>1388000</v>
      </c>
      <c r="P2513" s="52">
        <v>0.08</v>
      </c>
      <c r="Q2513" s="7">
        <f t="shared" si="118"/>
        <v>111040</v>
      </c>
      <c r="R2513" s="7">
        <f t="shared" si="119"/>
        <v>1499040</v>
      </c>
      <c r="S2513" s="23" t="s">
        <v>6038</v>
      </c>
      <c r="T2513" s="23"/>
      <c r="U2513" s="23"/>
      <c r="V2513" s="23"/>
      <c r="W2513" s="74"/>
    </row>
    <row r="2514" spans="1:23" x14ac:dyDescent="0.25">
      <c r="A2514" s="81">
        <v>45377</v>
      </c>
      <c r="B2514" s="6" t="s">
        <v>2710</v>
      </c>
      <c r="C2514" s="100" t="s">
        <v>5889</v>
      </c>
      <c r="D2514" s="21" t="s">
        <v>4555</v>
      </c>
      <c r="E2514" s="23" t="s">
        <v>76</v>
      </c>
      <c r="F2514" s="27" t="str">
        <f>IF(E2514="","",INDEX(DM_HANG_HOA!B:B,MATCH(E2514,DM_HANG_HOA!A:A,0)))</f>
        <v>LBFCO 100A - 27KV-150KV BIL - Polymer (không bass)</v>
      </c>
      <c r="G2514" s="26" t="s">
        <v>5250</v>
      </c>
      <c r="H2514" s="27" t="str">
        <f>IF(G2514="","",INDEX(DM_DOI_TUONG!C:C,MATCH(G2514,DM_DOI_TUONG!B:B,0)))</f>
        <v>Công Ty TNHH  Sản Xuất Thương Mại Vân Phúc</v>
      </c>
      <c r="I2514" s="69" t="str">
        <f>IFERROR(INDEX(DM_NGHIEP_VU!D:D,MATCH(J2514&amp;K2514,DM_NGHIEP_VU!G:G,0)),"")</f>
        <v>Xuất kho - xuất bán ghi nhận doanh thu</v>
      </c>
      <c r="J2514" s="29" t="s">
        <v>4492</v>
      </c>
      <c r="K2514" s="29" t="s">
        <v>4977</v>
      </c>
      <c r="L2514" s="26">
        <v>2</v>
      </c>
      <c r="M2514" s="26" t="s">
        <v>4547</v>
      </c>
      <c r="N2514" s="26">
        <v>1651200</v>
      </c>
      <c r="O2514" s="7">
        <f t="shared" si="117"/>
        <v>3302400</v>
      </c>
      <c r="P2514" s="52">
        <v>0.08</v>
      </c>
      <c r="Q2514" s="7">
        <f t="shared" si="118"/>
        <v>264192</v>
      </c>
      <c r="R2514" s="7">
        <f t="shared" si="119"/>
        <v>3566592</v>
      </c>
      <c r="S2514" s="23" t="s">
        <v>6038</v>
      </c>
      <c r="T2514" s="23"/>
      <c r="U2514" s="23"/>
      <c r="V2514" s="23"/>
      <c r="W2514" s="74"/>
    </row>
    <row r="2515" spans="1:23" x14ac:dyDescent="0.25">
      <c r="A2515" s="81">
        <v>45377</v>
      </c>
      <c r="B2515" s="6" t="s">
        <v>2710</v>
      </c>
      <c r="C2515" s="100" t="s">
        <v>5889</v>
      </c>
      <c r="D2515" s="21" t="s">
        <v>4555</v>
      </c>
      <c r="E2515" s="23" t="s">
        <v>77</v>
      </c>
      <c r="F2515" s="27" t="str">
        <f>IF(E2515="","",INDEX(DM_HANG_HOA!B:B,MATCH(E2515,DM_HANG_HOA!A:A,0)))</f>
        <v>LBFCO 200A - 27KV-150KV BIL - Polymer (không bass)</v>
      </c>
      <c r="G2515" s="26" t="s">
        <v>5250</v>
      </c>
      <c r="H2515" s="27" t="str">
        <f>IF(G2515="","",INDEX(DM_DOI_TUONG!C:C,MATCH(G2515,DM_DOI_TUONG!B:B,0)))</f>
        <v>Công Ty TNHH  Sản Xuất Thương Mại Vân Phúc</v>
      </c>
      <c r="I2515" s="69" t="str">
        <f>IFERROR(INDEX(DM_NGHIEP_VU!D:D,MATCH(J2515&amp;K2515,DM_NGHIEP_VU!G:G,0)),"")</f>
        <v>Xuất kho - xuất bán ghi nhận doanh thu</v>
      </c>
      <c r="J2515" s="29" t="s">
        <v>4492</v>
      </c>
      <c r="K2515" s="29" t="s">
        <v>4977</v>
      </c>
      <c r="L2515" s="26">
        <v>3</v>
      </c>
      <c r="M2515" s="26" t="s">
        <v>4547</v>
      </c>
      <c r="N2515" s="26">
        <v>1740800</v>
      </c>
      <c r="O2515" s="7">
        <f t="shared" si="117"/>
        <v>5222400</v>
      </c>
      <c r="P2515" s="52">
        <v>0.08</v>
      </c>
      <c r="Q2515" s="7">
        <f t="shared" si="118"/>
        <v>417792</v>
      </c>
      <c r="R2515" s="7">
        <f t="shared" si="119"/>
        <v>5640192</v>
      </c>
      <c r="S2515" s="23" t="s">
        <v>6038</v>
      </c>
      <c r="T2515" s="23"/>
      <c r="U2515" s="23"/>
      <c r="V2515" s="23"/>
      <c r="W2515" s="74"/>
    </row>
    <row r="2516" spans="1:23" x14ac:dyDescent="0.25">
      <c r="A2516" s="81">
        <v>45377</v>
      </c>
      <c r="B2516" s="6" t="s">
        <v>2710</v>
      </c>
      <c r="C2516" s="100" t="s">
        <v>5890</v>
      </c>
      <c r="D2516" s="21" t="s">
        <v>4555</v>
      </c>
      <c r="E2516" s="23" t="s">
        <v>75</v>
      </c>
      <c r="F2516" s="27" t="str">
        <f>IF(E2516="","",INDEX(DM_HANG_HOA!B:B,MATCH(E2516,DM_HANG_HOA!A:A,0)))</f>
        <v>FCO 100A - 35KV - 170KV BIL - Polymer (không bass)</v>
      </c>
      <c r="G2516" s="26" t="s">
        <v>5249</v>
      </c>
      <c r="H2516" s="27" t="str">
        <f>IF(G2516="","",INDEX(DM_DOI_TUONG!C:C,MATCH(G2516,DM_DOI_TUONG!B:B,0)))</f>
        <v>Công Ty CP Điện Và Chiếu Sáng Phước Mỹ</v>
      </c>
      <c r="I2516" s="69" t="str">
        <f>IFERROR(INDEX(DM_NGHIEP_VU!D:D,MATCH(J2516&amp;K2516,DM_NGHIEP_VU!G:G,0)),"")</f>
        <v>Xuất kho - xuất bán ghi nhận doanh thu</v>
      </c>
      <c r="J2516" s="29" t="s">
        <v>4492</v>
      </c>
      <c r="K2516" s="29" t="s">
        <v>4977</v>
      </c>
      <c r="L2516" s="26">
        <v>3</v>
      </c>
      <c r="M2516" s="26" t="s">
        <v>4547</v>
      </c>
      <c r="N2516" s="26">
        <v>1414400</v>
      </c>
      <c r="O2516" s="7">
        <f t="shared" si="117"/>
        <v>4243200</v>
      </c>
      <c r="P2516" s="52">
        <v>0.08</v>
      </c>
      <c r="Q2516" s="7">
        <f t="shared" si="118"/>
        <v>339456</v>
      </c>
      <c r="R2516" s="7">
        <f t="shared" si="119"/>
        <v>4582656</v>
      </c>
      <c r="S2516" s="23" t="s">
        <v>6039</v>
      </c>
      <c r="T2516" s="23"/>
      <c r="U2516" s="23"/>
      <c r="V2516" s="23"/>
      <c r="W2516" s="74"/>
    </row>
    <row r="2517" spans="1:23" x14ac:dyDescent="0.25">
      <c r="A2517" s="81">
        <v>45377</v>
      </c>
      <c r="B2517" s="6" t="s">
        <v>2710</v>
      </c>
      <c r="C2517" s="100" t="s">
        <v>5890</v>
      </c>
      <c r="D2517" s="21" t="s">
        <v>4555</v>
      </c>
      <c r="E2517" s="23" t="s">
        <v>78</v>
      </c>
      <c r="F2517" s="27" t="str">
        <f>IF(E2517="","",INDEX(DM_HANG_HOA!B:B,MATCH(E2517,DM_HANG_HOA!A:A,0)))</f>
        <v>Bass FCO</v>
      </c>
      <c r="G2517" s="26" t="s">
        <v>5249</v>
      </c>
      <c r="H2517" s="27" t="str">
        <f>IF(G2517="","",INDEX(DM_DOI_TUONG!C:C,MATCH(G2517,DM_DOI_TUONG!B:B,0)))</f>
        <v>Công Ty CP Điện Và Chiếu Sáng Phước Mỹ</v>
      </c>
      <c r="I2517" s="69" t="str">
        <f>IFERROR(INDEX(DM_NGHIEP_VU!D:D,MATCH(J2517&amp;K2517,DM_NGHIEP_VU!G:G,0)),"")</f>
        <v>Xuất kho - xuất bán ghi nhận doanh thu</v>
      </c>
      <c r="J2517" s="29" t="s">
        <v>4492</v>
      </c>
      <c r="K2517" s="29" t="s">
        <v>4977</v>
      </c>
      <c r="L2517" s="26">
        <v>3</v>
      </c>
      <c r="M2517" s="26" t="s">
        <v>4547</v>
      </c>
      <c r="N2517" s="26">
        <v>68000</v>
      </c>
      <c r="O2517" s="7">
        <f t="shared" si="117"/>
        <v>204000</v>
      </c>
      <c r="P2517" s="52">
        <v>0.08</v>
      </c>
      <c r="Q2517" s="7">
        <f t="shared" si="118"/>
        <v>16320</v>
      </c>
      <c r="R2517" s="7">
        <f t="shared" si="119"/>
        <v>220320</v>
      </c>
      <c r="S2517" s="23" t="s">
        <v>6039</v>
      </c>
      <c r="T2517" s="23"/>
      <c r="U2517" s="23"/>
      <c r="V2517" s="23"/>
      <c r="W2517" s="74"/>
    </row>
    <row r="2518" spans="1:23" x14ac:dyDescent="0.25">
      <c r="A2518" s="81">
        <v>45377</v>
      </c>
      <c r="B2518" s="6" t="s">
        <v>2710</v>
      </c>
      <c r="C2518" s="100" t="s">
        <v>5890</v>
      </c>
      <c r="D2518" s="21" t="s">
        <v>4555</v>
      </c>
      <c r="E2518" s="23" t="s">
        <v>597</v>
      </c>
      <c r="F2518" s="27" t="str">
        <f>IF(E2518="","",INDEX(DM_HANG_HOA!B:B,MATCH(E2518,DM_HANG_HOA!A:A,0)))</f>
        <v>Nối bọc IPC trung thế 185 (tiếp địa)</v>
      </c>
      <c r="G2518" s="26" t="s">
        <v>5249</v>
      </c>
      <c r="H2518" s="27" t="str">
        <f>IF(G2518="","",INDEX(DM_DOI_TUONG!C:C,MATCH(G2518,DM_DOI_TUONG!B:B,0)))</f>
        <v>Công Ty CP Điện Và Chiếu Sáng Phước Mỹ</v>
      </c>
      <c r="I2518" s="69" t="str">
        <f>IFERROR(INDEX(DM_NGHIEP_VU!D:D,MATCH(J2518&amp;K2518,DM_NGHIEP_VU!G:G,0)),"")</f>
        <v>Xuất kho - xuất bán ghi nhận doanh thu</v>
      </c>
      <c r="J2518" s="29" t="s">
        <v>4492</v>
      </c>
      <c r="K2518" s="29" t="s">
        <v>4977</v>
      </c>
      <c r="L2518" s="26">
        <v>12</v>
      </c>
      <c r="M2518" s="26" t="s">
        <v>4547</v>
      </c>
      <c r="N2518" s="26">
        <v>277200</v>
      </c>
      <c r="O2518" s="7">
        <f t="shared" si="117"/>
        <v>3326400</v>
      </c>
      <c r="P2518" s="52">
        <v>0.08</v>
      </c>
      <c r="Q2518" s="7">
        <f t="shared" si="118"/>
        <v>266112</v>
      </c>
      <c r="R2518" s="7">
        <f t="shared" si="119"/>
        <v>3592512</v>
      </c>
      <c r="S2518" s="23" t="s">
        <v>6039</v>
      </c>
      <c r="T2518" s="23"/>
      <c r="U2518" s="23"/>
      <c r="V2518" s="23"/>
      <c r="W2518" s="74"/>
    </row>
    <row r="2519" spans="1:23" x14ac:dyDescent="0.25">
      <c r="A2519" s="81">
        <v>45377</v>
      </c>
      <c r="B2519" s="6" t="s">
        <v>2710</v>
      </c>
      <c r="C2519" s="100" t="s">
        <v>5890</v>
      </c>
      <c r="D2519" s="21" t="s">
        <v>4555</v>
      </c>
      <c r="E2519" s="23" t="s">
        <v>3302</v>
      </c>
      <c r="F2519" s="27" t="str">
        <f>IF(E2519="","",INDEX(DM_HANG_HOA!B:B,MATCH(E2519,DM_HANG_HOA!A:A,0)))</f>
        <v>Kẹp cáp đầu sứ số 1, cổ sứ phi 60-80, boulon 8 x 60 , không đệm lót</v>
      </c>
      <c r="G2519" s="26" t="s">
        <v>5249</v>
      </c>
      <c r="H2519" s="27" t="str">
        <f>IF(G2519="","",INDEX(DM_DOI_TUONG!C:C,MATCH(G2519,DM_DOI_TUONG!B:B,0)))</f>
        <v>Công Ty CP Điện Và Chiếu Sáng Phước Mỹ</v>
      </c>
      <c r="I2519" s="69" t="str">
        <f>IFERROR(INDEX(DM_NGHIEP_VU!D:D,MATCH(J2519&amp;K2519,DM_NGHIEP_VU!G:G,0)),"")</f>
        <v>Xuất kho - xuất bán ghi nhận doanh thu</v>
      </c>
      <c r="J2519" s="29" t="s">
        <v>4492</v>
      </c>
      <c r="K2519" s="29" t="s">
        <v>4977</v>
      </c>
      <c r="L2519" s="26">
        <v>100</v>
      </c>
      <c r="M2519" s="26" t="s">
        <v>4547</v>
      </c>
      <c r="N2519" s="26">
        <v>30800</v>
      </c>
      <c r="O2519" s="7">
        <f t="shared" si="117"/>
        <v>3080000</v>
      </c>
      <c r="P2519" s="52">
        <v>0.08</v>
      </c>
      <c r="Q2519" s="7">
        <f t="shared" si="118"/>
        <v>246400</v>
      </c>
      <c r="R2519" s="7">
        <f t="shared" si="119"/>
        <v>3326400</v>
      </c>
      <c r="S2519" s="23" t="s">
        <v>6039</v>
      </c>
      <c r="T2519" s="23"/>
      <c r="U2519" s="23"/>
      <c r="V2519" s="23"/>
      <c r="W2519" s="74"/>
    </row>
    <row r="2520" spans="1:23" x14ac:dyDescent="0.25">
      <c r="A2520" s="81">
        <v>45377</v>
      </c>
      <c r="B2520" s="6" t="s">
        <v>2710</v>
      </c>
      <c r="C2520" s="100" t="s">
        <v>5890</v>
      </c>
      <c r="D2520" s="21" t="s">
        <v>4555</v>
      </c>
      <c r="E2520" s="23" t="s">
        <v>2638</v>
      </c>
      <c r="F2520" s="27" t="str">
        <f>IF(E2520="","",INDEX(DM_HANG_HOA!B:B,MATCH(E2520,DM_HANG_HOA!A:A,0)))</f>
        <v>Giáp níu ADG1660, BC ( Dây trần 150 )</v>
      </c>
      <c r="G2520" s="26" t="s">
        <v>5249</v>
      </c>
      <c r="H2520" s="27" t="str">
        <f>IF(G2520="","",INDEX(DM_DOI_TUONG!C:C,MATCH(G2520,DM_DOI_TUONG!B:B,0)))</f>
        <v>Công Ty CP Điện Và Chiếu Sáng Phước Mỹ</v>
      </c>
      <c r="I2520" s="69" t="str">
        <f>IFERROR(INDEX(DM_NGHIEP_VU!D:D,MATCH(J2520&amp;K2520,DM_NGHIEP_VU!G:G,0)),"")</f>
        <v>Xuất kho - xuất bán ghi nhận doanh thu</v>
      </c>
      <c r="J2520" s="29" t="s">
        <v>4492</v>
      </c>
      <c r="K2520" s="29" t="s">
        <v>4977</v>
      </c>
      <c r="L2520" s="26">
        <v>100</v>
      </c>
      <c r="M2520" s="26" t="s">
        <v>4547</v>
      </c>
      <c r="N2520" s="26">
        <v>11000</v>
      </c>
      <c r="O2520" s="7">
        <f t="shared" si="117"/>
        <v>1100000</v>
      </c>
      <c r="P2520" s="52">
        <v>0.08</v>
      </c>
      <c r="Q2520" s="7">
        <f t="shared" si="118"/>
        <v>88000</v>
      </c>
      <c r="R2520" s="7">
        <f t="shared" si="119"/>
        <v>1188000</v>
      </c>
      <c r="S2520" s="23" t="s">
        <v>6039</v>
      </c>
      <c r="T2520" s="23"/>
      <c r="U2520" s="23"/>
      <c r="V2520" s="23"/>
      <c r="W2520" s="74"/>
    </row>
    <row r="2521" spans="1:23" x14ac:dyDescent="0.25">
      <c r="A2521" s="81">
        <v>45377</v>
      </c>
      <c r="B2521" s="6" t="s">
        <v>2710</v>
      </c>
      <c r="C2521" s="100" t="s">
        <v>5890</v>
      </c>
      <c r="D2521" s="21" t="s">
        <v>4555</v>
      </c>
      <c r="E2521" s="23" t="s">
        <v>97</v>
      </c>
      <c r="F2521" s="27" t="str">
        <f>IF(E2521="","",INDEX(DM_HANG_HOA!B:B,MATCH(E2521,DM_HANG_HOA!A:A,0)))</f>
        <v>LA 21KV - MCOV  17.0 - 10KA</v>
      </c>
      <c r="G2521" s="26" t="s">
        <v>5249</v>
      </c>
      <c r="H2521" s="27" t="str">
        <f>IF(G2521="","",INDEX(DM_DOI_TUONG!C:C,MATCH(G2521,DM_DOI_TUONG!B:B,0)))</f>
        <v>Công Ty CP Điện Và Chiếu Sáng Phước Mỹ</v>
      </c>
      <c r="I2521" s="69" t="str">
        <f>IFERROR(INDEX(DM_NGHIEP_VU!D:D,MATCH(J2521&amp;K2521,DM_NGHIEP_VU!G:G,0)),"")</f>
        <v>Xuất kho - xuất bán ghi nhận doanh thu</v>
      </c>
      <c r="J2521" s="29" t="s">
        <v>4492</v>
      </c>
      <c r="K2521" s="29" t="s">
        <v>4977</v>
      </c>
      <c r="L2521" s="26">
        <v>6</v>
      </c>
      <c r="M2521" s="26" t="s">
        <v>4547</v>
      </c>
      <c r="N2521" s="26">
        <v>1121800</v>
      </c>
      <c r="O2521" s="7">
        <f t="shared" si="117"/>
        <v>6730800</v>
      </c>
      <c r="P2521" s="52">
        <v>0.08</v>
      </c>
      <c r="Q2521" s="7">
        <f t="shared" si="118"/>
        <v>538464</v>
      </c>
      <c r="R2521" s="7">
        <f t="shared" si="119"/>
        <v>7269264</v>
      </c>
      <c r="S2521" s="23" t="s">
        <v>6039</v>
      </c>
      <c r="T2521" s="23"/>
      <c r="U2521" s="23"/>
      <c r="V2521" s="23"/>
      <c r="W2521" s="74"/>
    </row>
    <row r="2522" spans="1:23" x14ac:dyDescent="0.25">
      <c r="A2522" s="81">
        <v>45377</v>
      </c>
      <c r="B2522" s="6" t="s">
        <v>2710</v>
      </c>
      <c r="C2522" s="100" t="s">
        <v>5890</v>
      </c>
      <c r="D2522" s="21" t="s">
        <v>4555</v>
      </c>
      <c r="E2522" s="23" t="s">
        <v>981</v>
      </c>
      <c r="F2522" s="27" t="str">
        <f>IF(E2522="","",INDEX(DM_HANG_HOA!B:B,MATCH(E2522,DM_HANG_HOA!A:A,0)))</f>
        <v>Nắp chụp trên FCO màu xanh</v>
      </c>
      <c r="G2522" s="26" t="s">
        <v>5249</v>
      </c>
      <c r="H2522" s="27" t="str">
        <f>IF(G2522="","",INDEX(DM_DOI_TUONG!C:C,MATCH(G2522,DM_DOI_TUONG!B:B,0)))</f>
        <v>Công Ty CP Điện Và Chiếu Sáng Phước Mỹ</v>
      </c>
      <c r="I2522" s="69" t="str">
        <f>IFERROR(INDEX(DM_NGHIEP_VU!D:D,MATCH(J2522&amp;K2522,DM_NGHIEP_VU!G:G,0)),"")</f>
        <v>Xuất kho - xuất bán ghi nhận doanh thu</v>
      </c>
      <c r="J2522" s="29" t="s">
        <v>4492</v>
      </c>
      <c r="K2522" s="29" t="s">
        <v>4977</v>
      </c>
      <c r="L2522" s="26">
        <v>1</v>
      </c>
      <c r="M2522" s="26" t="s">
        <v>4547</v>
      </c>
      <c r="N2522" s="26">
        <v>93200</v>
      </c>
      <c r="O2522" s="7">
        <f t="shared" si="117"/>
        <v>93200</v>
      </c>
      <c r="P2522" s="52">
        <v>0.08</v>
      </c>
      <c r="Q2522" s="7">
        <f t="shared" si="118"/>
        <v>7456</v>
      </c>
      <c r="R2522" s="7">
        <f t="shared" si="119"/>
        <v>100656</v>
      </c>
      <c r="S2522" s="23" t="s">
        <v>6039</v>
      </c>
      <c r="T2522" s="23"/>
      <c r="U2522" s="23"/>
      <c r="V2522" s="23"/>
      <c r="W2522" s="74"/>
    </row>
    <row r="2523" spans="1:23" x14ac:dyDescent="0.25">
      <c r="A2523" s="81">
        <v>45377</v>
      </c>
      <c r="B2523" s="6" t="s">
        <v>2710</v>
      </c>
      <c r="C2523" s="100" t="s">
        <v>5890</v>
      </c>
      <c r="D2523" s="21" t="s">
        <v>4555</v>
      </c>
      <c r="E2523" s="23" t="s">
        <v>991</v>
      </c>
      <c r="F2523" s="27" t="str">
        <f>IF(E2523="","",INDEX(DM_HANG_HOA!B:B,MATCH(E2523,DM_HANG_HOA!A:A,0)))</f>
        <v>Nắp chụp dưới FCO, LBFCO màu vàng</v>
      </c>
      <c r="G2523" s="26" t="s">
        <v>5249</v>
      </c>
      <c r="H2523" s="27" t="str">
        <f>IF(G2523="","",INDEX(DM_DOI_TUONG!C:C,MATCH(G2523,DM_DOI_TUONG!B:B,0)))</f>
        <v>Công Ty CP Điện Và Chiếu Sáng Phước Mỹ</v>
      </c>
      <c r="I2523" s="69" t="str">
        <f>IFERROR(INDEX(DM_NGHIEP_VU!D:D,MATCH(J2523&amp;K2523,DM_NGHIEP_VU!G:G,0)),"")</f>
        <v>Xuất kho - xuất bán ghi nhận doanh thu</v>
      </c>
      <c r="J2523" s="29" t="s">
        <v>4492</v>
      </c>
      <c r="K2523" s="29" t="s">
        <v>4977</v>
      </c>
      <c r="L2523" s="26">
        <v>18</v>
      </c>
      <c r="M2523" s="26" t="s">
        <v>4547</v>
      </c>
      <c r="N2523" s="26">
        <v>73300</v>
      </c>
      <c r="O2523" s="7">
        <f t="shared" si="117"/>
        <v>1319400</v>
      </c>
      <c r="P2523" s="52">
        <v>0.08</v>
      </c>
      <c r="Q2523" s="7">
        <f t="shared" si="118"/>
        <v>105552</v>
      </c>
      <c r="R2523" s="7">
        <f t="shared" si="119"/>
        <v>1424952</v>
      </c>
      <c r="S2523" s="23" t="s">
        <v>6039</v>
      </c>
      <c r="T2523" s="23"/>
      <c r="U2523" s="23"/>
      <c r="V2523" s="23"/>
      <c r="W2523" s="74"/>
    </row>
    <row r="2524" spans="1:23" x14ac:dyDescent="0.25">
      <c r="A2524" s="81">
        <v>45377</v>
      </c>
      <c r="B2524" s="6" t="s">
        <v>2710</v>
      </c>
      <c r="C2524" s="100" t="s">
        <v>5890</v>
      </c>
      <c r="D2524" s="21" t="s">
        <v>4555</v>
      </c>
      <c r="E2524" s="23" t="s">
        <v>993</v>
      </c>
      <c r="F2524" s="27" t="str">
        <f>IF(E2524="","",INDEX(DM_HANG_HOA!B:B,MATCH(E2524,DM_HANG_HOA!A:A,0)))</f>
        <v>Nắp chụp dưới FCO, LBFCO màu xanh</v>
      </c>
      <c r="G2524" s="26" t="s">
        <v>5249</v>
      </c>
      <c r="H2524" s="27" t="str">
        <f>IF(G2524="","",INDEX(DM_DOI_TUONG!C:C,MATCH(G2524,DM_DOI_TUONG!B:B,0)))</f>
        <v>Công Ty CP Điện Và Chiếu Sáng Phước Mỹ</v>
      </c>
      <c r="I2524" s="69" t="str">
        <f>IFERROR(INDEX(DM_NGHIEP_VU!D:D,MATCH(J2524&amp;K2524,DM_NGHIEP_VU!G:G,0)),"")</f>
        <v>Xuất kho - xuất bán ghi nhận doanh thu</v>
      </c>
      <c r="J2524" s="29" t="s">
        <v>4492</v>
      </c>
      <c r="K2524" s="29" t="s">
        <v>4977</v>
      </c>
      <c r="L2524" s="26">
        <v>20</v>
      </c>
      <c r="M2524" s="26" t="s">
        <v>4547</v>
      </c>
      <c r="N2524" s="26">
        <v>73300</v>
      </c>
      <c r="O2524" s="7">
        <f t="shared" si="117"/>
        <v>1466000</v>
      </c>
      <c r="P2524" s="52">
        <v>0.08</v>
      </c>
      <c r="Q2524" s="7">
        <f t="shared" si="118"/>
        <v>117280</v>
      </c>
      <c r="R2524" s="7">
        <f t="shared" si="119"/>
        <v>1583280</v>
      </c>
      <c r="S2524" s="23" t="s">
        <v>6039</v>
      </c>
      <c r="T2524" s="23"/>
      <c r="U2524" s="23"/>
      <c r="V2524" s="23"/>
      <c r="W2524" s="74"/>
    </row>
    <row r="2525" spans="1:23" x14ac:dyDescent="0.25">
      <c r="A2525" s="81">
        <v>45377</v>
      </c>
      <c r="B2525" s="6" t="s">
        <v>2710</v>
      </c>
      <c r="C2525" s="100" t="s">
        <v>5890</v>
      </c>
      <c r="D2525" s="21" t="s">
        <v>4555</v>
      </c>
      <c r="E2525" s="23" t="s">
        <v>989</v>
      </c>
      <c r="F2525" s="27" t="str">
        <f>IF(E2525="","",INDEX(DM_HANG_HOA!B:B,MATCH(E2525,DM_HANG_HOA!A:A,0)))</f>
        <v>Nắp chụp dưới FCO, LBFCO màu đỏ</v>
      </c>
      <c r="G2525" s="26" t="s">
        <v>5249</v>
      </c>
      <c r="H2525" s="27" t="str">
        <f>IF(G2525="","",INDEX(DM_DOI_TUONG!C:C,MATCH(G2525,DM_DOI_TUONG!B:B,0)))</f>
        <v>Công Ty CP Điện Và Chiếu Sáng Phước Mỹ</v>
      </c>
      <c r="I2525" s="69" t="str">
        <f>IFERROR(INDEX(DM_NGHIEP_VU!D:D,MATCH(J2525&amp;K2525,DM_NGHIEP_VU!G:G,0)),"")</f>
        <v>Xuất kho - xuất bán ghi nhận doanh thu</v>
      </c>
      <c r="J2525" s="29" t="s">
        <v>4492</v>
      </c>
      <c r="K2525" s="29" t="s">
        <v>4977</v>
      </c>
      <c r="L2525" s="26">
        <v>20</v>
      </c>
      <c r="M2525" s="26" t="s">
        <v>4547</v>
      </c>
      <c r="N2525" s="26">
        <v>73300</v>
      </c>
      <c r="O2525" s="7">
        <f t="shared" si="117"/>
        <v>1466000</v>
      </c>
      <c r="P2525" s="52">
        <v>0.08</v>
      </c>
      <c r="Q2525" s="7">
        <f t="shared" si="118"/>
        <v>117280</v>
      </c>
      <c r="R2525" s="7">
        <f t="shared" si="119"/>
        <v>1583280</v>
      </c>
      <c r="S2525" s="23" t="s">
        <v>6039</v>
      </c>
      <c r="T2525" s="23"/>
      <c r="U2525" s="23"/>
      <c r="V2525" s="23"/>
      <c r="W2525" s="74"/>
    </row>
    <row r="2526" spans="1:23" x14ac:dyDescent="0.25">
      <c r="A2526" s="81">
        <v>45377</v>
      </c>
      <c r="B2526" s="6" t="s">
        <v>2710</v>
      </c>
      <c r="C2526" s="100" t="s">
        <v>5890</v>
      </c>
      <c r="D2526" s="21" t="s">
        <v>4555</v>
      </c>
      <c r="E2526" s="23" t="s">
        <v>10</v>
      </c>
      <c r="F2526" s="27" t="str">
        <f>IF(E2526="","",INDEX(DM_HANG_HOA!B:B,MATCH(E2526,DM_HANG_HOA!A:A,0)))</f>
        <v>Fuselink 15K - Tuấn Ân</v>
      </c>
      <c r="G2526" s="26" t="s">
        <v>5249</v>
      </c>
      <c r="H2526" s="27" t="str">
        <f>IF(G2526="","",INDEX(DM_DOI_TUONG!C:C,MATCH(G2526,DM_DOI_TUONG!B:B,0)))</f>
        <v>Công Ty CP Điện Và Chiếu Sáng Phước Mỹ</v>
      </c>
      <c r="I2526" s="69" t="str">
        <f>IFERROR(INDEX(DM_NGHIEP_VU!D:D,MATCH(J2526&amp;K2526,DM_NGHIEP_VU!G:G,0)),"")</f>
        <v>Xuất kho - xuất bán ghi nhận doanh thu</v>
      </c>
      <c r="J2526" s="29" t="s">
        <v>4492</v>
      </c>
      <c r="K2526" s="29" t="s">
        <v>4977</v>
      </c>
      <c r="L2526" s="26">
        <v>6</v>
      </c>
      <c r="M2526" s="26" t="s">
        <v>4547</v>
      </c>
      <c r="N2526" s="26">
        <v>30700</v>
      </c>
      <c r="O2526" s="7">
        <f t="shared" si="117"/>
        <v>184200</v>
      </c>
      <c r="P2526" s="52">
        <v>0.08</v>
      </c>
      <c r="Q2526" s="7">
        <f t="shared" si="118"/>
        <v>14736</v>
      </c>
      <c r="R2526" s="7">
        <f t="shared" si="119"/>
        <v>198936</v>
      </c>
      <c r="S2526" s="23" t="s">
        <v>6039</v>
      </c>
      <c r="T2526" s="23"/>
      <c r="U2526" s="23"/>
      <c r="V2526" s="23"/>
      <c r="W2526" s="74"/>
    </row>
    <row r="2527" spans="1:23" x14ac:dyDescent="0.25">
      <c r="A2527" s="81">
        <v>45377</v>
      </c>
      <c r="B2527" s="6" t="s">
        <v>2710</v>
      </c>
      <c r="C2527" s="100" t="s">
        <v>5891</v>
      </c>
      <c r="D2527" s="21" t="s">
        <v>4555</v>
      </c>
      <c r="E2527" s="23" t="s">
        <v>612</v>
      </c>
      <c r="F2527" s="27" t="str">
        <f>IF(E2527="","",INDEX(DM_HANG_HOA!B:B,MATCH(E2527,DM_HANG_HOA!A:A,0)))</f>
        <v>Kẹp đấu rẽ TA-CDB 86 93G28 - 95mm2</v>
      </c>
      <c r="G2527" s="26" t="s">
        <v>5249</v>
      </c>
      <c r="H2527" s="27" t="str">
        <f>IF(G2527="","",INDEX(DM_DOI_TUONG!C:C,MATCH(G2527,DM_DOI_TUONG!B:B,0)))</f>
        <v>Công Ty CP Điện Và Chiếu Sáng Phước Mỹ</v>
      </c>
      <c r="I2527" s="69" t="str">
        <f>IFERROR(INDEX(DM_NGHIEP_VU!D:D,MATCH(J2527&amp;K2527,DM_NGHIEP_VU!G:G,0)),"")</f>
        <v>Xuất kho - xuất bán ghi nhận doanh thu</v>
      </c>
      <c r="J2527" s="29" t="s">
        <v>4492</v>
      </c>
      <c r="K2527" s="29" t="s">
        <v>4977</v>
      </c>
      <c r="L2527" s="26">
        <v>3</v>
      </c>
      <c r="M2527" s="26" t="s">
        <v>4547</v>
      </c>
      <c r="N2527" s="26">
        <v>221300</v>
      </c>
      <c r="O2527" s="7">
        <f t="shared" si="117"/>
        <v>663900</v>
      </c>
      <c r="P2527" s="52">
        <v>0.1</v>
      </c>
      <c r="Q2527" s="7">
        <f t="shared" si="118"/>
        <v>66390</v>
      </c>
      <c r="R2527" s="7">
        <f t="shared" si="119"/>
        <v>730290</v>
      </c>
      <c r="S2527" s="23" t="s">
        <v>6040</v>
      </c>
      <c r="T2527" s="23"/>
      <c r="U2527" s="23"/>
      <c r="V2527" s="23"/>
      <c r="W2527" s="74"/>
    </row>
    <row r="2528" spans="1:23" x14ac:dyDescent="0.25">
      <c r="A2528" s="81">
        <v>45377</v>
      </c>
      <c r="B2528" s="6" t="s">
        <v>2710</v>
      </c>
      <c r="C2528" s="100" t="s">
        <v>5891</v>
      </c>
      <c r="D2528" s="21" t="s">
        <v>4555</v>
      </c>
      <c r="E2528" s="23" t="s">
        <v>1165</v>
      </c>
      <c r="F2528" s="27" t="str">
        <f>IF(E2528="","",INDEX(DM_HANG_HOA!B:B,MATCH(E2528,DM_HANG_HOA!A:A,0)))</f>
        <v>Cosse ép Cu-Al  185mm2-2N-TA dài 151mm chiều dài ép dây 52mm</v>
      </c>
      <c r="G2528" s="26" t="s">
        <v>5249</v>
      </c>
      <c r="H2528" s="27" t="str">
        <f>IF(G2528="","",INDEX(DM_DOI_TUONG!C:C,MATCH(G2528,DM_DOI_TUONG!B:B,0)))</f>
        <v>Công Ty CP Điện Và Chiếu Sáng Phước Mỹ</v>
      </c>
      <c r="I2528" s="69" t="str">
        <f>IFERROR(INDEX(DM_NGHIEP_VU!D:D,MATCH(J2528&amp;K2528,DM_NGHIEP_VU!G:G,0)),"")</f>
        <v>Xuất kho - xuất bán ghi nhận doanh thu</v>
      </c>
      <c r="J2528" s="29" t="s">
        <v>4492</v>
      </c>
      <c r="K2528" s="29" t="s">
        <v>4977</v>
      </c>
      <c r="L2528" s="26">
        <v>6</v>
      </c>
      <c r="M2528" s="26" t="s">
        <v>4547</v>
      </c>
      <c r="N2528" s="26">
        <v>133100</v>
      </c>
      <c r="O2528" s="7">
        <f t="shared" si="117"/>
        <v>798600</v>
      </c>
      <c r="P2528" s="52">
        <v>0.1</v>
      </c>
      <c r="Q2528" s="7">
        <f t="shared" si="118"/>
        <v>79860</v>
      </c>
      <c r="R2528" s="7">
        <f t="shared" si="119"/>
        <v>878460</v>
      </c>
      <c r="S2528" s="23" t="s">
        <v>6040</v>
      </c>
      <c r="T2528" s="23"/>
      <c r="U2528" s="23"/>
      <c r="V2528" s="23"/>
      <c r="W2528" s="74"/>
    </row>
    <row r="2529" spans="1:23" x14ac:dyDescent="0.25">
      <c r="A2529" s="81">
        <v>45377</v>
      </c>
      <c r="B2529" s="6" t="s">
        <v>2710</v>
      </c>
      <c r="C2529" s="100" t="s">
        <v>5892</v>
      </c>
      <c r="D2529" s="21" t="s">
        <v>4555</v>
      </c>
      <c r="E2529" s="23" t="s">
        <v>552</v>
      </c>
      <c r="F2529" s="27" t="str">
        <f>IF(E2529="","",INDEX(DM_HANG_HOA!B:B,MATCH(E2529,DM_HANG_HOA!A:A,0)))</f>
        <v>Nối bọc  IPC 35-95, Vỏ cách điện dầy 1-3mm,  16 - 35 / 16 - 95, 1 boulon M8 nhựa</v>
      </c>
      <c r="G2529" s="26" t="s">
        <v>5901</v>
      </c>
      <c r="H2529" s="27" t="str">
        <f>IF(G2529="","",INDEX(DM_DOI_TUONG!C:C,MATCH(G2529,DM_DOI_TUONG!B:B,0)))</f>
        <v>CÔNG TY TNHH THƯƠNG MẠI DỊCH VỤ XUẤT NHẬP KHẨU ĐẠI TRƯỜNG PHÁT</v>
      </c>
      <c r="I2529" s="69" t="str">
        <f>IFERROR(INDEX(DM_NGHIEP_VU!D:D,MATCH(J2529&amp;K2529,DM_NGHIEP_VU!G:G,0)),"")</f>
        <v>Xuất kho - xuất bán ghi nhận doanh thu</v>
      </c>
      <c r="J2529" s="29" t="s">
        <v>4492</v>
      </c>
      <c r="K2529" s="29" t="s">
        <v>4977</v>
      </c>
      <c r="L2529" s="26">
        <v>200</v>
      </c>
      <c r="M2529" s="26" t="s">
        <v>4547</v>
      </c>
      <c r="N2529" s="26">
        <v>28100</v>
      </c>
      <c r="O2529" s="7">
        <f t="shared" si="117"/>
        <v>5620000</v>
      </c>
      <c r="P2529" s="52">
        <v>0.08</v>
      </c>
      <c r="Q2529" s="7">
        <f t="shared" si="118"/>
        <v>449600</v>
      </c>
      <c r="R2529" s="7">
        <f t="shared" si="119"/>
        <v>6069600</v>
      </c>
      <c r="S2529" s="23" t="s">
        <v>6041</v>
      </c>
      <c r="T2529" s="23"/>
      <c r="U2529" s="23"/>
      <c r="V2529" s="23"/>
      <c r="W2529" s="74"/>
    </row>
    <row r="2530" spans="1:23" x14ac:dyDescent="0.25">
      <c r="A2530" s="81">
        <v>45377</v>
      </c>
      <c r="B2530" s="6" t="s">
        <v>2710</v>
      </c>
      <c r="C2530" s="100" t="s">
        <v>5892</v>
      </c>
      <c r="D2530" s="21" t="s">
        <v>4555</v>
      </c>
      <c r="E2530" s="23" t="s">
        <v>553</v>
      </c>
      <c r="F2530" s="27" t="str">
        <f>IF(E2530="","",INDEX(DM_HANG_HOA!B:B,MATCH(E2530,DM_HANG_HOA!A:A,0)))</f>
        <v>Nối bọc  IPC 70-95, Vỏ cách điện dầy 1-3mm,  16 - 70 / 35 - 95, 1 boulon M10 nhựa</v>
      </c>
      <c r="G2530" s="26" t="s">
        <v>5901</v>
      </c>
      <c r="H2530" s="27" t="str">
        <f>IF(G2530="","",INDEX(DM_DOI_TUONG!C:C,MATCH(G2530,DM_DOI_TUONG!B:B,0)))</f>
        <v>CÔNG TY TNHH THƯƠNG MẠI DỊCH VỤ XUẤT NHẬP KHẨU ĐẠI TRƯỜNG PHÁT</v>
      </c>
      <c r="I2530" s="69" t="str">
        <f>IFERROR(INDEX(DM_NGHIEP_VU!D:D,MATCH(J2530&amp;K2530,DM_NGHIEP_VU!G:G,0)),"")</f>
        <v>Xuất kho - xuất bán ghi nhận doanh thu</v>
      </c>
      <c r="J2530" s="29" t="s">
        <v>4492</v>
      </c>
      <c r="K2530" s="29" t="s">
        <v>4977</v>
      </c>
      <c r="L2530" s="26">
        <v>60</v>
      </c>
      <c r="M2530" s="26" t="s">
        <v>4547</v>
      </c>
      <c r="N2530" s="26">
        <v>33600</v>
      </c>
      <c r="O2530" s="7">
        <f t="shared" si="117"/>
        <v>2016000</v>
      </c>
      <c r="P2530" s="52">
        <v>0.08</v>
      </c>
      <c r="Q2530" s="7">
        <f t="shared" si="118"/>
        <v>161280</v>
      </c>
      <c r="R2530" s="7">
        <f t="shared" si="119"/>
        <v>2177280</v>
      </c>
      <c r="S2530" s="23" t="s">
        <v>6041</v>
      </c>
      <c r="T2530" s="23"/>
      <c r="U2530" s="23"/>
      <c r="V2530" s="23"/>
      <c r="W2530" s="74"/>
    </row>
    <row r="2531" spans="1:23" x14ac:dyDescent="0.25">
      <c r="A2531" s="81">
        <v>45377</v>
      </c>
      <c r="B2531" s="6" t="s">
        <v>2710</v>
      </c>
      <c r="C2531" s="100" t="s">
        <v>5892</v>
      </c>
      <c r="D2531" s="21" t="s">
        <v>4555</v>
      </c>
      <c r="E2531" s="23" t="s">
        <v>554</v>
      </c>
      <c r="F2531" s="27" t="str">
        <f>IF(E2531="","",INDEX(DM_HANG_HOA!B:B,MATCH(E2531,DM_HANG_HOA!A:A,0)))</f>
        <v>Nối bọc  IPC 95-95, Vỏ cách điện dầy 1-3mm,  25 - 95 / 25 - 95, 2 boulon M8 nhựa</v>
      </c>
      <c r="G2531" s="26" t="s">
        <v>5901</v>
      </c>
      <c r="H2531" s="27" t="str">
        <f>IF(G2531="","",INDEX(DM_DOI_TUONG!C:C,MATCH(G2531,DM_DOI_TUONG!B:B,0)))</f>
        <v>CÔNG TY TNHH THƯƠNG MẠI DỊCH VỤ XUẤT NHẬP KHẨU ĐẠI TRƯỜNG PHÁT</v>
      </c>
      <c r="I2531" s="69" t="str">
        <f>IFERROR(INDEX(DM_NGHIEP_VU!D:D,MATCH(J2531&amp;K2531,DM_NGHIEP_VU!G:G,0)),"")</f>
        <v>Xuất kho - xuất bán ghi nhận doanh thu</v>
      </c>
      <c r="J2531" s="29" t="s">
        <v>4492</v>
      </c>
      <c r="K2531" s="29" t="s">
        <v>4977</v>
      </c>
      <c r="L2531" s="26">
        <v>30</v>
      </c>
      <c r="M2531" s="26" t="s">
        <v>4547</v>
      </c>
      <c r="N2531" s="26">
        <v>52000</v>
      </c>
      <c r="O2531" s="7">
        <f t="shared" si="117"/>
        <v>1560000</v>
      </c>
      <c r="P2531" s="52">
        <v>0.08</v>
      </c>
      <c r="Q2531" s="7">
        <f t="shared" si="118"/>
        <v>124800</v>
      </c>
      <c r="R2531" s="7">
        <f t="shared" si="119"/>
        <v>1684800</v>
      </c>
      <c r="S2531" s="23" t="s">
        <v>6041</v>
      </c>
      <c r="T2531" s="23"/>
      <c r="U2531" s="23"/>
      <c r="V2531" s="23"/>
      <c r="W2531" s="74"/>
    </row>
    <row r="2532" spans="1:23" x14ac:dyDescent="0.25">
      <c r="A2532" s="81">
        <v>45377</v>
      </c>
      <c r="B2532" s="6" t="s">
        <v>2710</v>
      </c>
      <c r="C2532" s="100" t="s">
        <v>5893</v>
      </c>
      <c r="D2532" s="21" t="s">
        <v>4555</v>
      </c>
      <c r="E2532" s="23" t="s">
        <v>2535</v>
      </c>
      <c r="F2532" s="27" t="str">
        <f>IF(E2532="","",INDEX(DM_HANG_HOA!B:B,MATCH(E2532,DM_HANG_HOA!A:A,0)))</f>
        <v>Giáp buộc đầu sứ đơn composite PTT1202-C, đường kính cáp 18,5 ÷ 23,4mm (35-50mm2)</v>
      </c>
      <c r="G2532" s="26" t="s">
        <v>5268</v>
      </c>
      <c r="H2532" s="27" t="str">
        <f>IF(G2532="","",INDEX(DM_DOI_TUONG!C:C,MATCH(G2532,DM_DOI_TUONG!B:B,0)))</f>
        <v>Công Ty TNHH TM Sản Xuất ThiếT Bị Điện Anh Kha</v>
      </c>
      <c r="I2532" s="69" t="str">
        <f>IFERROR(INDEX(DM_NGHIEP_VU!D:D,MATCH(J2532&amp;K2532,DM_NGHIEP_VU!G:G,0)),"")</f>
        <v>Xuất kho - xuất bán ghi nhận doanh thu</v>
      </c>
      <c r="J2532" s="29" t="s">
        <v>4492</v>
      </c>
      <c r="K2532" s="29" t="s">
        <v>4977</v>
      </c>
      <c r="L2532" s="26">
        <v>50</v>
      </c>
      <c r="M2532" s="26" t="s">
        <v>4547</v>
      </c>
      <c r="N2532" s="26">
        <v>29000</v>
      </c>
      <c r="O2532" s="7">
        <f t="shared" si="117"/>
        <v>1450000</v>
      </c>
      <c r="P2532" s="52">
        <v>0.08</v>
      </c>
      <c r="Q2532" s="7">
        <f t="shared" si="118"/>
        <v>116000</v>
      </c>
      <c r="R2532" s="7">
        <f t="shared" si="119"/>
        <v>1566000</v>
      </c>
      <c r="S2532" s="23" t="s">
        <v>6042</v>
      </c>
      <c r="T2532" s="23"/>
      <c r="U2532" s="23"/>
      <c r="V2532" s="23"/>
      <c r="W2532" s="74"/>
    </row>
    <row r="2533" spans="1:23" x14ac:dyDescent="0.25">
      <c r="A2533" s="81">
        <v>45377</v>
      </c>
      <c r="B2533" s="6" t="s">
        <v>2710</v>
      </c>
      <c r="C2533" s="100" t="s">
        <v>5894</v>
      </c>
      <c r="D2533" s="21" t="s">
        <v>4555</v>
      </c>
      <c r="E2533" s="23" t="s">
        <v>2526</v>
      </c>
      <c r="F2533" s="27" t="str">
        <f>IF(E2533="","",INDEX(DM_HANG_HOA!B:B,MATCH(E2533,DM_HANG_HOA!A:A,0)))</f>
        <v>Giáp níu dây bọc ACD2450-BP, dài 1390mm, 24,1 ÷ 28,1mm (185-240mm2)</v>
      </c>
      <c r="G2533" s="26" t="s">
        <v>5255</v>
      </c>
      <c r="H2533" s="27" t="str">
        <f>IF(G2533="","",INDEX(DM_DOI_TUONG!C:C,MATCH(G2533,DM_DOI_TUONG!B:B,0)))</f>
        <v>Công Ty Trách Nhiệm Hữu Hạn Thiết Bị Điện Quân Tấn</v>
      </c>
      <c r="I2533" s="69" t="str">
        <f>IFERROR(INDEX(DM_NGHIEP_VU!D:D,MATCH(J2533&amp;K2533,DM_NGHIEP_VU!G:G,0)),"")</f>
        <v>Xuất kho - xuất bán ghi nhận doanh thu</v>
      </c>
      <c r="J2533" s="29" t="s">
        <v>4492</v>
      </c>
      <c r="K2533" s="29" t="s">
        <v>4977</v>
      </c>
      <c r="L2533" s="26">
        <v>18</v>
      </c>
      <c r="M2533" s="26" t="s">
        <v>4547</v>
      </c>
      <c r="N2533" s="26">
        <v>282600</v>
      </c>
      <c r="O2533" s="7">
        <f t="shared" ref="O2533" si="120">+L2533*N2533</f>
        <v>5086800</v>
      </c>
      <c r="P2533" s="52">
        <v>0.1</v>
      </c>
      <c r="Q2533" s="7">
        <f t="shared" ref="Q2533" si="121">+O2533*P2533</f>
        <v>508680</v>
      </c>
      <c r="R2533" s="7">
        <f t="shared" ref="R2533" si="122">+O2533+Q2533</f>
        <v>5595480</v>
      </c>
      <c r="S2533" s="23" t="s">
        <v>6043</v>
      </c>
      <c r="T2533" s="23"/>
      <c r="U2533" s="23"/>
      <c r="V2533" s="23"/>
      <c r="W2533" s="74"/>
    </row>
    <row r="2534" spans="1:23" x14ac:dyDescent="0.25">
      <c r="A2534" s="81">
        <v>45320</v>
      </c>
      <c r="B2534" s="6" t="s">
        <v>2708</v>
      </c>
      <c r="C2534" s="100" t="s">
        <v>6044</v>
      </c>
      <c r="D2534" s="21" t="s">
        <v>4946</v>
      </c>
      <c r="E2534" s="23" t="s">
        <v>76</v>
      </c>
      <c r="F2534" s="27" t="str">
        <f>IF(E2534="","",INDEX(DM_HANG_HOA!B:B,MATCH(E2534,DM_HANG_HOA!A:A,0)))</f>
        <v>LBFCO 100A - 27KV-150KV BIL - Polymer (không bass)</v>
      </c>
      <c r="G2534" s="26" t="s">
        <v>6064</v>
      </c>
      <c r="H2534" s="27" t="str">
        <f>IF(G2534="","",INDEX(DM_DOI_TUONG!C:C,MATCH(G2534,DM_DOI_TUONG!B:B,0)))</f>
        <v>Công ty CP Tuấn Ân Đồng Nai</v>
      </c>
      <c r="I2534" s="69" t="str">
        <f>IFERROR(INDEX(DM_NGHIEP_VU!D:D,MATCH(J2534&amp;K2534,DM_NGHIEP_VU!G:G,0)),"")</f>
        <v>Nhập kho - quyết toán hàng xuất trước</v>
      </c>
      <c r="J2534" s="29" t="s">
        <v>4977</v>
      </c>
      <c r="K2534" s="29" t="s">
        <v>4972</v>
      </c>
      <c r="L2534" s="26">
        <v>1</v>
      </c>
      <c r="M2534" s="26" t="s">
        <v>4547</v>
      </c>
      <c r="N2534" s="26"/>
      <c r="O2534" s="7">
        <f t="shared" ref="O2534:O2537" si="123">+L2534*N2534</f>
        <v>0</v>
      </c>
      <c r="P2534" s="52"/>
      <c r="Q2534" s="7">
        <f t="shared" ref="Q2534:Q2537" si="124">+O2534*P2534</f>
        <v>0</v>
      </c>
      <c r="R2534" s="7">
        <f t="shared" ref="R2534:R2537" si="125">+O2534+Q2534</f>
        <v>0</v>
      </c>
      <c r="S2534" s="23"/>
      <c r="T2534" s="23"/>
      <c r="U2534" s="23"/>
      <c r="V2534" s="23"/>
      <c r="W2534" s="74"/>
    </row>
    <row r="2535" spans="1:23" x14ac:dyDescent="0.25">
      <c r="A2535" s="81">
        <v>45320</v>
      </c>
      <c r="B2535" s="6" t="s">
        <v>2708</v>
      </c>
      <c r="C2535" s="100" t="s">
        <v>6044</v>
      </c>
      <c r="D2535" s="21" t="s">
        <v>4946</v>
      </c>
      <c r="E2535" s="23" t="s">
        <v>78</v>
      </c>
      <c r="F2535" s="27" t="str">
        <f>IF(E2535="","",INDEX(DM_HANG_HOA!B:B,MATCH(E2535,DM_HANG_HOA!A:A,0)))</f>
        <v>Bass FCO</v>
      </c>
      <c r="G2535" s="26" t="s">
        <v>6064</v>
      </c>
      <c r="H2535" s="27" t="str">
        <f>IF(G2535="","",INDEX(DM_DOI_TUONG!C:C,MATCH(G2535,DM_DOI_TUONG!B:B,0)))</f>
        <v>Công ty CP Tuấn Ân Đồng Nai</v>
      </c>
      <c r="I2535" s="69" t="str">
        <f>IFERROR(INDEX(DM_NGHIEP_VU!D:D,MATCH(J2535&amp;K2535,DM_NGHIEP_VU!G:G,0)),"")</f>
        <v>Nhập kho - quyết toán hàng xuất trước</v>
      </c>
      <c r="J2535" s="29" t="s">
        <v>4977</v>
      </c>
      <c r="K2535" s="29" t="s">
        <v>4972</v>
      </c>
      <c r="L2535" s="26">
        <v>1</v>
      </c>
      <c r="M2535" s="26" t="s">
        <v>4547</v>
      </c>
      <c r="N2535" s="26"/>
      <c r="O2535" s="7">
        <f t="shared" si="123"/>
        <v>0</v>
      </c>
      <c r="P2535" s="52"/>
      <c r="Q2535" s="7">
        <f t="shared" si="124"/>
        <v>0</v>
      </c>
      <c r="R2535" s="7">
        <f t="shared" si="125"/>
        <v>0</v>
      </c>
      <c r="S2535" s="23"/>
      <c r="T2535" s="23"/>
      <c r="U2535" s="23"/>
      <c r="V2535" s="23"/>
      <c r="W2535" s="74"/>
    </row>
    <row r="2536" spans="1:23" x14ac:dyDescent="0.25">
      <c r="A2536" s="81">
        <v>45313</v>
      </c>
      <c r="B2536" s="6" t="s">
        <v>2708</v>
      </c>
      <c r="C2536" s="100" t="s">
        <v>6045</v>
      </c>
      <c r="D2536" s="21" t="s">
        <v>4946</v>
      </c>
      <c r="E2536" s="23" t="s">
        <v>77</v>
      </c>
      <c r="F2536" s="27" t="str">
        <f>IF(E2536="","",INDEX(DM_HANG_HOA!B:B,MATCH(E2536,DM_HANG_HOA!A:A,0)))</f>
        <v>LBFCO 200A - 27KV-150KV BIL - Polymer (không bass)</v>
      </c>
      <c r="G2536" s="26" t="s">
        <v>6064</v>
      </c>
      <c r="H2536" s="27" t="str">
        <f>IF(G2536="","",INDEX(DM_DOI_TUONG!C:C,MATCH(G2536,DM_DOI_TUONG!B:B,0)))</f>
        <v>Công ty CP Tuấn Ân Đồng Nai</v>
      </c>
      <c r="I2536" s="69" t="str">
        <f>IFERROR(INDEX(DM_NGHIEP_VU!D:D,MATCH(J2536&amp;K2536,DM_NGHIEP_VU!G:G,0)),"")</f>
        <v>Nhập kho - quyết toán hàng xuất trước</v>
      </c>
      <c r="J2536" s="29" t="s">
        <v>4977</v>
      </c>
      <c r="K2536" s="29" t="s">
        <v>4972</v>
      </c>
      <c r="L2536" s="26">
        <v>1</v>
      </c>
      <c r="M2536" s="26" t="s">
        <v>4547</v>
      </c>
      <c r="N2536" s="26"/>
      <c r="O2536" s="7">
        <f t="shared" si="123"/>
        <v>0</v>
      </c>
      <c r="P2536" s="52"/>
      <c r="Q2536" s="7">
        <f t="shared" si="124"/>
        <v>0</v>
      </c>
      <c r="R2536" s="7">
        <f t="shared" si="125"/>
        <v>0</v>
      </c>
      <c r="S2536" s="23"/>
      <c r="T2536" s="23"/>
      <c r="U2536" s="23"/>
      <c r="V2536" s="23"/>
      <c r="W2536" s="74"/>
    </row>
    <row r="2537" spans="1:23" x14ac:dyDescent="0.25">
      <c r="A2537" s="81">
        <v>45313</v>
      </c>
      <c r="B2537" s="6" t="s">
        <v>2708</v>
      </c>
      <c r="C2537" s="100" t="s">
        <v>6045</v>
      </c>
      <c r="D2537" s="21" t="s">
        <v>4946</v>
      </c>
      <c r="E2537" s="23" t="s">
        <v>78</v>
      </c>
      <c r="F2537" s="27" t="str">
        <f>IF(E2537="","",INDEX(DM_HANG_HOA!B:B,MATCH(E2537,DM_HANG_HOA!A:A,0)))</f>
        <v>Bass FCO</v>
      </c>
      <c r="G2537" s="26" t="s">
        <v>6064</v>
      </c>
      <c r="H2537" s="27" t="str">
        <f>IF(G2537="","",INDEX(DM_DOI_TUONG!C:C,MATCH(G2537,DM_DOI_TUONG!B:B,0)))</f>
        <v>Công ty CP Tuấn Ân Đồng Nai</v>
      </c>
      <c r="I2537" s="69" t="str">
        <f>IFERROR(INDEX(DM_NGHIEP_VU!D:D,MATCH(J2537&amp;K2537,DM_NGHIEP_VU!G:G,0)),"")</f>
        <v>Nhập kho - quyết toán hàng xuất trước</v>
      </c>
      <c r="J2537" s="29" t="s">
        <v>4977</v>
      </c>
      <c r="K2537" s="29" t="s">
        <v>4972</v>
      </c>
      <c r="L2537" s="26">
        <v>1</v>
      </c>
      <c r="M2537" s="26" t="s">
        <v>4547</v>
      </c>
      <c r="N2537" s="26"/>
      <c r="O2537" s="7">
        <f t="shared" si="123"/>
        <v>0</v>
      </c>
      <c r="P2537" s="52"/>
      <c r="Q2537" s="7">
        <f t="shared" si="124"/>
        <v>0</v>
      </c>
      <c r="R2537" s="7">
        <f t="shared" si="125"/>
        <v>0</v>
      </c>
      <c r="S2537" s="23"/>
      <c r="T2537" s="23"/>
      <c r="U2537" s="23"/>
      <c r="V2537" s="23"/>
      <c r="W2537" s="74"/>
    </row>
    <row r="2538" spans="1:23" x14ac:dyDescent="0.25">
      <c r="A2538" s="81">
        <v>45313</v>
      </c>
      <c r="B2538" s="6" t="s">
        <v>2708</v>
      </c>
      <c r="C2538" s="100" t="s">
        <v>6046</v>
      </c>
      <c r="D2538" s="21" t="s">
        <v>4946</v>
      </c>
      <c r="E2538" s="23" t="s">
        <v>1374</v>
      </c>
      <c r="F2538" s="27" t="str">
        <f>IF(E2538="","",INDEX(DM_HANG_HOA!B:B,MATCH(E2538,DM_HANG_HOA!A:A,0)))</f>
        <v>Cosse ép Cu 50mm2-N dài 64mm chiều dài ép dây 36mm</v>
      </c>
      <c r="G2538" s="26" t="s">
        <v>6064</v>
      </c>
      <c r="H2538" s="27" t="str">
        <f>IF(G2538="","",INDEX(DM_DOI_TUONG!C:C,MATCH(G2538,DM_DOI_TUONG!B:B,0)))</f>
        <v>Công ty CP Tuấn Ân Đồng Nai</v>
      </c>
      <c r="I2538" s="69" t="str">
        <f>IFERROR(INDEX(DM_NGHIEP_VU!D:D,MATCH(J2538&amp;K2538,DM_NGHIEP_VU!G:G,0)),"")</f>
        <v>Nhập kho - quyết toán hàng xuất trước</v>
      </c>
      <c r="J2538" s="29" t="s">
        <v>4977</v>
      </c>
      <c r="K2538" s="29" t="s">
        <v>4972</v>
      </c>
      <c r="L2538" s="26">
        <v>1</v>
      </c>
      <c r="M2538" s="26" t="s">
        <v>4547</v>
      </c>
      <c r="N2538" s="26"/>
      <c r="O2538" s="7">
        <f t="shared" ref="O2538:O2550" si="126">+L2538*N2538</f>
        <v>0</v>
      </c>
      <c r="P2538" s="52"/>
      <c r="Q2538" s="7">
        <f t="shared" ref="Q2538:Q2550" si="127">+O2538*P2538</f>
        <v>0</v>
      </c>
      <c r="R2538" s="7">
        <f t="shared" ref="R2538:R2550" si="128">+O2538+Q2538</f>
        <v>0</v>
      </c>
      <c r="S2538" s="23"/>
      <c r="T2538" s="23"/>
      <c r="U2538" s="23"/>
      <c r="V2538" s="23"/>
      <c r="W2538" s="74"/>
    </row>
    <row r="2539" spans="1:23" x14ac:dyDescent="0.25">
      <c r="A2539" s="81">
        <v>45313</v>
      </c>
      <c r="B2539" s="6" t="s">
        <v>2708</v>
      </c>
      <c r="C2539" s="100" t="s">
        <v>6046</v>
      </c>
      <c r="D2539" s="21" t="s">
        <v>4946</v>
      </c>
      <c r="E2539" s="23" t="s">
        <v>1400</v>
      </c>
      <c r="F2539" s="27" t="str">
        <f>IF(E2539="","",INDEX(DM_HANG_HOA!B:B,MATCH(E2539,DM_HANG_HOA!A:A,0)))</f>
        <v>Cosse ép Cu 240mm2-N dài 115mm chiều dài ép dây 58mm</v>
      </c>
      <c r="G2539" s="26" t="s">
        <v>6064</v>
      </c>
      <c r="H2539" s="27" t="str">
        <f>IF(G2539="","",INDEX(DM_DOI_TUONG!C:C,MATCH(G2539,DM_DOI_TUONG!B:B,0)))</f>
        <v>Công ty CP Tuấn Ân Đồng Nai</v>
      </c>
      <c r="I2539" s="69" t="str">
        <f>IFERROR(INDEX(DM_NGHIEP_VU!D:D,MATCH(J2539&amp;K2539,DM_NGHIEP_VU!G:G,0)),"")</f>
        <v>Nhập kho - quyết toán hàng xuất trước</v>
      </c>
      <c r="J2539" s="29" t="s">
        <v>4977</v>
      </c>
      <c r="K2539" s="29" t="s">
        <v>4972</v>
      </c>
      <c r="L2539" s="26">
        <v>1</v>
      </c>
      <c r="M2539" s="26" t="s">
        <v>4547</v>
      </c>
      <c r="N2539" s="26"/>
      <c r="O2539" s="7">
        <f t="shared" si="126"/>
        <v>0</v>
      </c>
      <c r="P2539" s="52"/>
      <c r="Q2539" s="7">
        <f t="shared" si="127"/>
        <v>0</v>
      </c>
      <c r="R2539" s="7">
        <f t="shared" si="128"/>
        <v>0</v>
      </c>
      <c r="S2539" s="23"/>
      <c r="T2539" s="23"/>
      <c r="U2539" s="23"/>
      <c r="V2539" s="23"/>
      <c r="W2539" s="74"/>
    </row>
    <row r="2540" spans="1:23" x14ac:dyDescent="0.25">
      <c r="A2540" s="81">
        <v>45313</v>
      </c>
      <c r="B2540" s="6" t="s">
        <v>2708</v>
      </c>
      <c r="C2540" s="100" t="s">
        <v>6046</v>
      </c>
      <c r="D2540" s="21" t="s">
        <v>4946</v>
      </c>
      <c r="E2540" s="23" t="s">
        <v>2049</v>
      </c>
      <c r="F2540" s="27" t="str">
        <f>IF(E2540="","",INDEX(DM_HANG_HOA!B:B,MATCH(E2540,DM_HANG_HOA!A:A,0)))</f>
        <v xml:space="preserve">Băng keo cách điện 9 mét </v>
      </c>
      <c r="G2540" s="26" t="s">
        <v>6064</v>
      </c>
      <c r="H2540" s="27" t="str">
        <f>IF(G2540="","",INDEX(DM_DOI_TUONG!C:C,MATCH(G2540,DM_DOI_TUONG!B:B,0)))</f>
        <v>Công ty CP Tuấn Ân Đồng Nai</v>
      </c>
      <c r="I2540" s="69" t="str">
        <f>IFERROR(INDEX(DM_NGHIEP_VU!D:D,MATCH(J2540&amp;K2540,DM_NGHIEP_VU!G:G,0)),"")</f>
        <v>Nhập kho - quyết toán hàng xuất trước</v>
      </c>
      <c r="J2540" s="29" t="s">
        <v>4977</v>
      </c>
      <c r="K2540" s="29" t="s">
        <v>4972</v>
      </c>
      <c r="L2540" s="26">
        <v>1</v>
      </c>
      <c r="M2540" s="26" t="s">
        <v>4547</v>
      </c>
      <c r="N2540" s="26"/>
      <c r="O2540" s="7">
        <f t="shared" si="126"/>
        <v>0</v>
      </c>
      <c r="P2540" s="52"/>
      <c r="Q2540" s="7">
        <f t="shared" si="127"/>
        <v>0</v>
      </c>
      <c r="R2540" s="7">
        <f t="shared" si="128"/>
        <v>0</v>
      </c>
      <c r="S2540" s="23"/>
      <c r="T2540" s="23"/>
      <c r="U2540" s="23"/>
      <c r="V2540" s="23"/>
      <c r="W2540" s="74"/>
    </row>
    <row r="2541" spans="1:23" x14ac:dyDescent="0.25">
      <c r="A2541" s="81">
        <v>45313</v>
      </c>
      <c r="B2541" s="6" t="s">
        <v>2708</v>
      </c>
      <c r="C2541" s="100" t="s">
        <v>6046</v>
      </c>
      <c r="D2541" s="21" t="s">
        <v>4946</v>
      </c>
      <c r="E2541" s="23" t="s">
        <v>2528</v>
      </c>
      <c r="F2541" s="27" t="str">
        <f>IF(E2541="","",INDEX(DM_HANG_HOA!B:B,MATCH(E2541,DM_HANG_HOA!A:A,0)))</f>
        <v>Giáp níu dây bọc ACD2405-TP, dài 1180mm, 22,2 ÷ 25,6mm (70mm2)</v>
      </c>
      <c r="G2541" s="26" t="s">
        <v>6064</v>
      </c>
      <c r="H2541" s="27" t="str">
        <f>IF(G2541="","",INDEX(DM_DOI_TUONG!C:C,MATCH(G2541,DM_DOI_TUONG!B:B,0)))</f>
        <v>Công ty CP Tuấn Ân Đồng Nai</v>
      </c>
      <c r="I2541" s="69" t="str">
        <f>IFERROR(INDEX(DM_NGHIEP_VU!D:D,MATCH(J2541&amp;K2541,DM_NGHIEP_VU!G:G,0)),"")</f>
        <v>Nhập kho - quyết toán hàng xuất trước</v>
      </c>
      <c r="J2541" s="29" t="s">
        <v>4977</v>
      </c>
      <c r="K2541" s="29" t="s">
        <v>4972</v>
      </c>
      <c r="L2541" s="26">
        <v>1</v>
      </c>
      <c r="M2541" s="26" t="s">
        <v>4547</v>
      </c>
      <c r="N2541" s="26"/>
      <c r="O2541" s="7">
        <f t="shared" si="126"/>
        <v>0</v>
      </c>
      <c r="P2541" s="52"/>
      <c r="Q2541" s="7">
        <f t="shared" si="127"/>
        <v>0</v>
      </c>
      <c r="R2541" s="7">
        <f t="shared" si="128"/>
        <v>0</v>
      </c>
      <c r="S2541" s="23"/>
      <c r="T2541" s="23"/>
      <c r="U2541" s="23"/>
      <c r="V2541" s="23"/>
      <c r="W2541" s="74"/>
    </row>
    <row r="2542" spans="1:23" x14ac:dyDescent="0.25">
      <c r="A2542" s="81">
        <v>45313</v>
      </c>
      <c r="B2542" s="6" t="s">
        <v>2708</v>
      </c>
      <c r="C2542" s="100" t="s">
        <v>6046</v>
      </c>
      <c r="D2542" s="21" t="s">
        <v>4946</v>
      </c>
      <c r="E2542" s="23" t="s">
        <v>2533</v>
      </c>
      <c r="F2542" s="27" t="str">
        <f>IF(E2542="","",INDEX(DM_HANG_HOA!B:B,MATCH(E2542,DM_HANG_HOA!A:A,0)))</f>
        <v>Giáp níu dây bọc ACD3485-TP, dài 1390mm, 33,8 ÷ 37,5mm (240mm2)</v>
      </c>
      <c r="G2542" s="26" t="s">
        <v>6064</v>
      </c>
      <c r="H2542" s="27" t="str">
        <f>IF(G2542="","",INDEX(DM_DOI_TUONG!C:C,MATCH(G2542,DM_DOI_TUONG!B:B,0)))</f>
        <v>Công ty CP Tuấn Ân Đồng Nai</v>
      </c>
      <c r="I2542" s="69" t="str">
        <f>IFERROR(INDEX(DM_NGHIEP_VU!D:D,MATCH(J2542&amp;K2542,DM_NGHIEP_VU!G:G,0)),"")</f>
        <v>Nhập kho - quyết toán hàng xuất trước</v>
      </c>
      <c r="J2542" s="29" t="s">
        <v>4977</v>
      </c>
      <c r="K2542" s="29" t="s">
        <v>4972</v>
      </c>
      <c r="L2542" s="26">
        <v>1</v>
      </c>
      <c r="M2542" s="26" t="s">
        <v>4547</v>
      </c>
      <c r="N2542" s="26"/>
      <c r="O2542" s="7">
        <f t="shared" si="126"/>
        <v>0</v>
      </c>
      <c r="P2542" s="52"/>
      <c r="Q2542" s="7">
        <f t="shared" si="127"/>
        <v>0</v>
      </c>
      <c r="R2542" s="7">
        <f t="shared" si="128"/>
        <v>0</v>
      </c>
      <c r="S2542" s="23"/>
      <c r="T2542" s="23"/>
      <c r="U2542" s="23"/>
      <c r="V2542" s="23"/>
      <c r="W2542" s="74"/>
    </row>
    <row r="2543" spans="1:23" x14ac:dyDescent="0.25">
      <c r="A2543" s="81">
        <v>45313</v>
      </c>
      <c r="B2543" s="6" t="s">
        <v>2708</v>
      </c>
      <c r="C2543" s="100" t="s">
        <v>6047</v>
      </c>
      <c r="D2543" s="21" t="s">
        <v>4946</v>
      </c>
      <c r="E2543" s="23" t="s">
        <v>76</v>
      </c>
      <c r="F2543" s="27" t="str">
        <f>IF(E2543="","",INDEX(DM_HANG_HOA!B:B,MATCH(E2543,DM_HANG_HOA!A:A,0)))</f>
        <v>LBFCO 100A - 27KV-150KV BIL - Polymer (không bass)</v>
      </c>
      <c r="G2543" s="26" t="s">
        <v>6064</v>
      </c>
      <c r="H2543" s="27" t="str">
        <f>IF(G2543="","",INDEX(DM_DOI_TUONG!C:C,MATCH(G2543,DM_DOI_TUONG!B:B,0)))</f>
        <v>Công ty CP Tuấn Ân Đồng Nai</v>
      </c>
      <c r="I2543" s="69" t="str">
        <f>IFERROR(INDEX(DM_NGHIEP_VU!D:D,MATCH(J2543&amp;K2543,DM_NGHIEP_VU!G:G,0)),"")</f>
        <v>Nhập kho - quyết toán hàng xuất trước</v>
      </c>
      <c r="J2543" s="29" t="s">
        <v>4977</v>
      </c>
      <c r="K2543" s="29" t="s">
        <v>4972</v>
      </c>
      <c r="L2543" s="26">
        <v>12</v>
      </c>
      <c r="M2543" s="26" t="s">
        <v>4547</v>
      </c>
      <c r="N2543" s="26"/>
      <c r="O2543" s="7">
        <f t="shared" si="126"/>
        <v>0</v>
      </c>
      <c r="P2543" s="52"/>
      <c r="Q2543" s="7">
        <f t="shared" si="127"/>
        <v>0</v>
      </c>
      <c r="R2543" s="7">
        <f t="shared" si="128"/>
        <v>0</v>
      </c>
      <c r="S2543" s="23"/>
      <c r="T2543" s="23"/>
      <c r="U2543" s="23"/>
      <c r="V2543" s="23"/>
      <c r="W2543" s="74"/>
    </row>
    <row r="2544" spans="1:23" x14ac:dyDescent="0.25">
      <c r="A2544" s="81">
        <v>45313</v>
      </c>
      <c r="B2544" s="6" t="s">
        <v>2708</v>
      </c>
      <c r="C2544" s="100" t="s">
        <v>6047</v>
      </c>
      <c r="D2544" s="21" t="s">
        <v>4946</v>
      </c>
      <c r="E2544" s="23" t="s">
        <v>78</v>
      </c>
      <c r="F2544" s="27" t="str">
        <f>IF(E2544="","",INDEX(DM_HANG_HOA!B:B,MATCH(E2544,DM_HANG_HOA!A:A,0)))</f>
        <v>Bass FCO</v>
      </c>
      <c r="G2544" s="26" t="s">
        <v>6064</v>
      </c>
      <c r="H2544" s="27" t="str">
        <f>IF(G2544="","",INDEX(DM_DOI_TUONG!C:C,MATCH(G2544,DM_DOI_TUONG!B:B,0)))</f>
        <v>Công ty CP Tuấn Ân Đồng Nai</v>
      </c>
      <c r="I2544" s="69" t="str">
        <f>IFERROR(INDEX(DM_NGHIEP_VU!D:D,MATCH(J2544&amp;K2544,DM_NGHIEP_VU!G:G,0)),"")</f>
        <v>Nhập kho - quyết toán hàng xuất trước</v>
      </c>
      <c r="J2544" s="29" t="s">
        <v>4977</v>
      </c>
      <c r="K2544" s="29" t="s">
        <v>4972</v>
      </c>
      <c r="L2544" s="26">
        <v>12</v>
      </c>
      <c r="M2544" s="26" t="s">
        <v>4547</v>
      </c>
      <c r="N2544" s="26"/>
      <c r="O2544" s="7">
        <f t="shared" si="126"/>
        <v>0</v>
      </c>
      <c r="P2544" s="52"/>
      <c r="Q2544" s="7">
        <f t="shared" si="127"/>
        <v>0</v>
      </c>
      <c r="R2544" s="7">
        <f t="shared" si="128"/>
        <v>0</v>
      </c>
      <c r="S2544" s="23"/>
      <c r="T2544" s="23"/>
      <c r="U2544" s="23"/>
      <c r="V2544" s="23"/>
      <c r="W2544" s="74"/>
    </row>
    <row r="2545" spans="1:23" x14ac:dyDescent="0.25">
      <c r="A2545" s="81">
        <v>45313</v>
      </c>
      <c r="B2545" s="6" t="s">
        <v>2708</v>
      </c>
      <c r="C2545" s="100" t="s">
        <v>6048</v>
      </c>
      <c r="D2545" s="21" t="s">
        <v>4946</v>
      </c>
      <c r="E2545" s="23" t="s">
        <v>190</v>
      </c>
      <c r="F2545" s="27" t="str">
        <f>IF(E2545="","",INDEX(DM_HANG_HOA!B:B,MATCH(E2545,DM_HANG_HOA!A:A,0)))</f>
        <v>Chuỗi treo 24Kv - 70KN, Polymer</v>
      </c>
      <c r="G2545" s="26" t="s">
        <v>6064</v>
      </c>
      <c r="H2545" s="27" t="str">
        <f>IF(G2545="","",INDEX(DM_DOI_TUONG!C:C,MATCH(G2545,DM_DOI_TUONG!B:B,0)))</f>
        <v>Công ty CP Tuấn Ân Đồng Nai</v>
      </c>
      <c r="I2545" s="69" t="str">
        <f>IFERROR(INDEX(DM_NGHIEP_VU!D:D,MATCH(J2545&amp;K2545,DM_NGHIEP_VU!G:G,0)),"")</f>
        <v>Nhập kho - quyết toán hàng xuất trước</v>
      </c>
      <c r="J2545" s="29" t="s">
        <v>4977</v>
      </c>
      <c r="K2545" s="29" t="s">
        <v>4972</v>
      </c>
      <c r="L2545" s="26">
        <v>50</v>
      </c>
      <c r="M2545" s="26" t="s">
        <v>4547</v>
      </c>
      <c r="N2545" s="26"/>
      <c r="O2545" s="7">
        <f t="shared" si="126"/>
        <v>0</v>
      </c>
      <c r="P2545" s="52"/>
      <c r="Q2545" s="7">
        <f t="shared" si="127"/>
        <v>0</v>
      </c>
      <c r="R2545" s="7">
        <f t="shared" si="128"/>
        <v>0</v>
      </c>
      <c r="S2545" s="23"/>
      <c r="T2545" s="23"/>
      <c r="U2545" s="23"/>
      <c r="V2545" s="23"/>
      <c r="W2545" s="74"/>
    </row>
    <row r="2546" spans="1:23" x14ac:dyDescent="0.25">
      <c r="A2546" s="81">
        <v>45313</v>
      </c>
      <c r="B2546" s="6" t="s">
        <v>2708</v>
      </c>
      <c r="C2546" s="100" t="s">
        <v>6049</v>
      </c>
      <c r="D2546" s="21" t="s">
        <v>4946</v>
      </c>
      <c r="E2546" s="23" t="s">
        <v>1169</v>
      </c>
      <c r="F2546" s="27" t="str">
        <f>IF(E2546="","",INDEX(DM_HANG_HOA!B:B,MATCH(E2546,DM_HANG_HOA!A:A,0)))</f>
        <v>Cosse ép Cu-Al  240mm2-2N-TA dài 160mm chiều dài ép dây 58mm</v>
      </c>
      <c r="G2546" s="26" t="s">
        <v>6064</v>
      </c>
      <c r="H2546" s="27" t="str">
        <f>IF(G2546="","",INDEX(DM_DOI_TUONG!C:C,MATCH(G2546,DM_DOI_TUONG!B:B,0)))</f>
        <v>Công ty CP Tuấn Ân Đồng Nai</v>
      </c>
      <c r="I2546" s="69" t="str">
        <f>IFERROR(INDEX(DM_NGHIEP_VU!D:D,MATCH(J2546&amp;K2546,DM_NGHIEP_VU!G:G,0)),"")</f>
        <v>Nhập kho - quyết toán hàng xuất trước</v>
      </c>
      <c r="J2546" s="29" t="s">
        <v>4977</v>
      </c>
      <c r="K2546" s="29" t="s">
        <v>4972</v>
      </c>
      <c r="L2546" s="26">
        <v>14</v>
      </c>
      <c r="M2546" s="26" t="s">
        <v>4547</v>
      </c>
      <c r="N2546" s="26"/>
      <c r="O2546" s="7">
        <f t="shared" si="126"/>
        <v>0</v>
      </c>
      <c r="P2546" s="52"/>
      <c r="Q2546" s="7">
        <f t="shared" si="127"/>
        <v>0</v>
      </c>
      <c r="R2546" s="7">
        <f t="shared" si="128"/>
        <v>0</v>
      </c>
      <c r="S2546" s="23"/>
      <c r="T2546" s="23"/>
      <c r="U2546" s="23"/>
      <c r="V2546" s="23"/>
      <c r="W2546" s="74"/>
    </row>
    <row r="2547" spans="1:23" x14ac:dyDescent="0.25">
      <c r="A2547" s="81">
        <v>45313</v>
      </c>
      <c r="B2547" s="6" t="s">
        <v>2708</v>
      </c>
      <c r="C2547" s="100" t="s">
        <v>6050</v>
      </c>
      <c r="D2547" s="21" t="s">
        <v>4946</v>
      </c>
      <c r="E2547" s="23" t="s">
        <v>18</v>
      </c>
      <c r="F2547" s="27" t="str">
        <f>IF(E2547="","",INDEX(DM_HANG_HOA!B:B,MATCH(E2547,DM_HANG_HOA!A:A,0)))</f>
        <v>Fuselink 80K - Tuấn Ân</v>
      </c>
      <c r="G2547" s="26" t="s">
        <v>6064</v>
      </c>
      <c r="H2547" s="27" t="str">
        <f>IF(G2547="","",INDEX(DM_DOI_TUONG!C:C,MATCH(G2547,DM_DOI_TUONG!B:B,0)))</f>
        <v>Công ty CP Tuấn Ân Đồng Nai</v>
      </c>
      <c r="I2547" s="69" t="str">
        <f>IFERROR(INDEX(DM_NGHIEP_VU!D:D,MATCH(J2547&amp;K2547,DM_NGHIEP_VU!G:G,0)),"")</f>
        <v>Nhập kho - quyết toán hàng xuất trước</v>
      </c>
      <c r="J2547" s="29" t="s">
        <v>4977</v>
      </c>
      <c r="K2547" s="29" t="s">
        <v>4972</v>
      </c>
      <c r="L2547" s="26">
        <v>3</v>
      </c>
      <c r="M2547" s="26" t="s">
        <v>4547</v>
      </c>
      <c r="N2547" s="26"/>
      <c r="O2547" s="7">
        <f t="shared" si="126"/>
        <v>0</v>
      </c>
      <c r="P2547" s="52"/>
      <c r="Q2547" s="7">
        <f t="shared" si="127"/>
        <v>0</v>
      </c>
      <c r="R2547" s="7">
        <f t="shared" si="128"/>
        <v>0</v>
      </c>
      <c r="S2547" s="23"/>
      <c r="T2547" s="23"/>
      <c r="U2547" s="23"/>
      <c r="V2547" s="23"/>
      <c r="W2547" s="74"/>
    </row>
    <row r="2548" spans="1:23" x14ac:dyDescent="0.25">
      <c r="A2548" s="81">
        <v>45313</v>
      </c>
      <c r="B2548" s="6" t="s">
        <v>2708</v>
      </c>
      <c r="C2548" s="100" t="s">
        <v>6051</v>
      </c>
      <c r="D2548" s="21" t="s">
        <v>4946</v>
      </c>
      <c r="E2548" s="23" t="s">
        <v>76</v>
      </c>
      <c r="F2548" s="27" t="str">
        <f>IF(E2548="","",INDEX(DM_HANG_HOA!B:B,MATCH(E2548,DM_HANG_HOA!A:A,0)))</f>
        <v>LBFCO 100A - 27KV-150KV BIL - Polymer (không bass)</v>
      </c>
      <c r="G2548" s="26" t="s">
        <v>6064</v>
      </c>
      <c r="H2548" s="27" t="str">
        <f>IF(G2548="","",INDEX(DM_DOI_TUONG!C:C,MATCH(G2548,DM_DOI_TUONG!B:B,0)))</f>
        <v>Công ty CP Tuấn Ân Đồng Nai</v>
      </c>
      <c r="I2548" s="69" t="str">
        <f>IFERROR(INDEX(DM_NGHIEP_VU!D:D,MATCH(J2548&amp;K2548,DM_NGHIEP_VU!G:G,0)),"")</f>
        <v>Nhập kho - quyết toán hàng xuất trước</v>
      </c>
      <c r="J2548" s="29" t="s">
        <v>4977</v>
      </c>
      <c r="K2548" s="29" t="s">
        <v>4972</v>
      </c>
      <c r="L2548" s="26">
        <v>3</v>
      </c>
      <c r="M2548" s="26" t="s">
        <v>4547</v>
      </c>
      <c r="N2548" s="26"/>
      <c r="O2548" s="7">
        <f t="shared" si="126"/>
        <v>0</v>
      </c>
      <c r="P2548" s="52"/>
      <c r="Q2548" s="7">
        <f t="shared" si="127"/>
        <v>0</v>
      </c>
      <c r="R2548" s="7">
        <f t="shared" si="128"/>
        <v>0</v>
      </c>
      <c r="S2548" s="23"/>
      <c r="T2548" s="23"/>
      <c r="U2548" s="23"/>
      <c r="V2548" s="23"/>
      <c r="W2548" s="74"/>
    </row>
    <row r="2549" spans="1:23" x14ac:dyDescent="0.25">
      <c r="A2549" s="81">
        <v>45313</v>
      </c>
      <c r="B2549" s="6" t="s">
        <v>2708</v>
      </c>
      <c r="C2549" s="100" t="s">
        <v>6051</v>
      </c>
      <c r="D2549" s="21" t="s">
        <v>4946</v>
      </c>
      <c r="E2549" s="23" t="s">
        <v>78</v>
      </c>
      <c r="F2549" s="27" t="str">
        <f>IF(E2549="","",INDEX(DM_HANG_HOA!B:B,MATCH(E2549,DM_HANG_HOA!A:A,0)))</f>
        <v>Bass FCO</v>
      </c>
      <c r="G2549" s="26" t="s">
        <v>6064</v>
      </c>
      <c r="H2549" s="27" t="str">
        <f>IF(G2549="","",INDEX(DM_DOI_TUONG!C:C,MATCH(G2549,DM_DOI_TUONG!B:B,0)))</f>
        <v>Công ty CP Tuấn Ân Đồng Nai</v>
      </c>
      <c r="I2549" s="69" t="str">
        <f>IFERROR(INDEX(DM_NGHIEP_VU!D:D,MATCH(J2549&amp;K2549,DM_NGHIEP_VU!G:G,0)),"")</f>
        <v>Nhập kho - quyết toán hàng xuất trước</v>
      </c>
      <c r="J2549" s="29" t="s">
        <v>4977</v>
      </c>
      <c r="K2549" s="29" t="s">
        <v>4972</v>
      </c>
      <c r="L2549" s="26">
        <v>3</v>
      </c>
      <c r="M2549" s="26" t="s">
        <v>4547</v>
      </c>
      <c r="N2549" s="26"/>
      <c r="O2549" s="7">
        <f t="shared" si="126"/>
        <v>0</v>
      </c>
      <c r="P2549" s="52"/>
      <c r="Q2549" s="7">
        <f t="shared" si="127"/>
        <v>0</v>
      </c>
      <c r="R2549" s="7">
        <f t="shared" si="128"/>
        <v>0</v>
      </c>
      <c r="S2549" s="23"/>
      <c r="T2549" s="23"/>
      <c r="U2549" s="23"/>
      <c r="V2549" s="23"/>
      <c r="W2549" s="74"/>
    </row>
    <row r="2550" spans="1:23" x14ac:dyDescent="0.25">
      <c r="A2550" s="81">
        <v>45313</v>
      </c>
      <c r="B2550" s="6" t="s">
        <v>2708</v>
      </c>
      <c r="C2550" s="100" t="s">
        <v>6052</v>
      </c>
      <c r="D2550" s="21" t="s">
        <v>4946</v>
      </c>
      <c r="E2550" s="23" t="s">
        <v>1225</v>
      </c>
      <c r="F2550" s="27" t="str">
        <f>IF(E2550="","",INDEX(DM_HANG_HOA!B:B,MATCH(E2550,DM_HANG_HOA!A:A,0)))</f>
        <v>Nối ép đồng nhôm WR-835</v>
      </c>
      <c r="G2550" s="26" t="s">
        <v>6064</v>
      </c>
      <c r="H2550" s="27" t="str">
        <f>IF(G2550="","",INDEX(DM_DOI_TUONG!C:C,MATCH(G2550,DM_DOI_TUONG!B:B,0)))</f>
        <v>Công ty CP Tuấn Ân Đồng Nai</v>
      </c>
      <c r="I2550" s="69" t="str">
        <f>IFERROR(INDEX(DM_NGHIEP_VU!D:D,MATCH(J2550&amp;K2550,DM_NGHIEP_VU!G:G,0)),"")</f>
        <v>Nhập kho - quyết toán hàng xuất trước</v>
      </c>
      <c r="J2550" s="29" t="s">
        <v>4977</v>
      </c>
      <c r="K2550" s="29" t="s">
        <v>4972</v>
      </c>
      <c r="L2550" s="26">
        <v>20</v>
      </c>
      <c r="M2550" s="26" t="s">
        <v>4547</v>
      </c>
      <c r="N2550" s="26"/>
      <c r="O2550" s="7">
        <f t="shared" si="126"/>
        <v>0</v>
      </c>
      <c r="P2550" s="52"/>
      <c r="Q2550" s="7">
        <f t="shared" si="127"/>
        <v>0</v>
      </c>
      <c r="R2550" s="7">
        <f t="shared" si="128"/>
        <v>0</v>
      </c>
      <c r="S2550" s="23"/>
      <c r="T2550" s="23"/>
      <c r="U2550" s="23"/>
      <c r="V2550" s="23"/>
      <c r="W2550" s="74"/>
    </row>
    <row r="2551" spans="1:23" x14ac:dyDescent="0.25">
      <c r="A2551" s="81">
        <v>45315</v>
      </c>
      <c r="B2551" s="6" t="s">
        <v>2708</v>
      </c>
      <c r="C2551" s="100" t="s">
        <v>6053</v>
      </c>
      <c r="D2551" s="21" t="s">
        <v>4946</v>
      </c>
      <c r="E2551" s="23" t="s">
        <v>199</v>
      </c>
      <c r="F2551" s="27" t="str">
        <f>IF(E2551="","",INDEX(DM_HANG_HOA!B:B,MATCH(E2551,DM_HANG_HOA!A:A,0)))</f>
        <v>Pin post/Line post 24Kv- 680, Polymer có kẹp (không ty)</v>
      </c>
      <c r="G2551" s="26" t="s">
        <v>5281</v>
      </c>
      <c r="H2551" s="27" t="str">
        <f>IF(G2551="","",INDEX(DM_DOI_TUONG!C:C,MATCH(G2551,DM_DOI_TUONG!B:B,0)))</f>
        <v>Điện Lực Bến Tre</v>
      </c>
      <c r="I2551" s="69" t="str">
        <f>IFERROR(INDEX(DM_NGHIEP_VU!D:D,MATCH(J2551&amp;K2551,DM_NGHIEP_VU!G:G,0)),"")</f>
        <v>Nhập kho - quyết toán hàng xuất trước</v>
      </c>
      <c r="J2551" s="29" t="s">
        <v>4977</v>
      </c>
      <c r="K2551" s="29" t="s">
        <v>4972</v>
      </c>
      <c r="L2551" s="26">
        <v>390</v>
      </c>
      <c r="M2551" s="26" t="s">
        <v>4547</v>
      </c>
      <c r="N2551" s="26"/>
      <c r="O2551" s="7">
        <f t="shared" ref="O2551:O2560" si="129">+L2551*N2551</f>
        <v>0</v>
      </c>
      <c r="P2551" s="52"/>
      <c r="Q2551" s="7">
        <f t="shared" ref="Q2551:Q2560" si="130">+O2551*P2551</f>
        <v>0</v>
      </c>
      <c r="R2551" s="7">
        <f t="shared" ref="R2551:R2560" si="131">+O2551+Q2551</f>
        <v>0</v>
      </c>
      <c r="S2551" s="23"/>
      <c r="T2551" s="23"/>
      <c r="U2551" s="23"/>
      <c r="V2551" s="23"/>
      <c r="W2551" s="74"/>
    </row>
    <row r="2552" spans="1:23" x14ac:dyDescent="0.25">
      <c r="A2552" s="81">
        <v>45315</v>
      </c>
      <c r="B2552" s="6" t="s">
        <v>2708</v>
      </c>
      <c r="C2552" s="100" t="s">
        <v>6053</v>
      </c>
      <c r="D2552" s="21" t="s">
        <v>4946</v>
      </c>
      <c r="E2552" s="23" t="s">
        <v>203</v>
      </c>
      <c r="F2552" s="27" t="str">
        <f>IF(E2552="","",INDEX(DM_HANG_HOA!B:B,MATCH(E2552,DM_HANG_HOA!A:A,0)))</f>
        <v>Ty Pin post/Line post 24Kv- 35Kv, M20 dài 180mm</v>
      </c>
      <c r="G2552" s="26" t="s">
        <v>5281</v>
      </c>
      <c r="H2552" s="27" t="str">
        <f>IF(G2552="","",INDEX(DM_DOI_TUONG!C:C,MATCH(G2552,DM_DOI_TUONG!B:B,0)))</f>
        <v>Điện Lực Bến Tre</v>
      </c>
      <c r="I2552" s="69" t="str">
        <f>IFERROR(INDEX(DM_NGHIEP_VU!D:D,MATCH(J2552&amp;K2552,DM_NGHIEP_VU!G:G,0)),"")</f>
        <v>Nhập kho - quyết toán hàng xuất trước</v>
      </c>
      <c r="J2552" s="29" t="s">
        <v>4977</v>
      </c>
      <c r="K2552" s="29" t="s">
        <v>4972</v>
      </c>
      <c r="L2552" s="26">
        <v>390</v>
      </c>
      <c r="M2552" s="26" t="s">
        <v>4547</v>
      </c>
      <c r="N2552" s="26"/>
      <c r="O2552" s="7">
        <f t="shared" si="129"/>
        <v>0</v>
      </c>
      <c r="P2552" s="52"/>
      <c r="Q2552" s="7">
        <f t="shared" si="130"/>
        <v>0</v>
      </c>
      <c r="R2552" s="7">
        <f t="shared" si="131"/>
        <v>0</v>
      </c>
      <c r="S2552" s="23"/>
      <c r="T2552" s="23"/>
      <c r="U2552" s="23"/>
      <c r="V2552" s="23"/>
      <c r="W2552" s="74"/>
    </row>
    <row r="2553" spans="1:23" x14ac:dyDescent="0.25">
      <c r="A2553" s="81">
        <v>45313</v>
      </c>
      <c r="B2553" s="6" t="s">
        <v>2708</v>
      </c>
      <c r="C2553" s="100" t="s">
        <v>6054</v>
      </c>
      <c r="D2553" s="21" t="s">
        <v>4946</v>
      </c>
      <c r="E2553" s="23" t="s">
        <v>1374</v>
      </c>
      <c r="F2553" s="27" t="str">
        <f>IF(E2553="","",INDEX(DM_HANG_HOA!B:B,MATCH(E2553,DM_HANG_HOA!A:A,0)))</f>
        <v>Cosse ép Cu 50mm2-N dài 64mm chiều dài ép dây 36mm</v>
      </c>
      <c r="G2553" s="26" t="s">
        <v>6064</v>
      </c>
      <c r="H2553" s="27" t="str">
        <f>IF(G2553="","",INDEX(DM_DOI_TUONG!C:C,MATCH(G2553,DM_DOI_TUONG!B:B,0)))</f>
        <v>Công ty CP Tuấn Ân Đồng Nai</v>
      </c>
      <c r="I2553" s="69" t="str">
        <f>IFERROR(INDEX(DM_NGHIEP_VU!D:D,MATCH(J2553&amp;K2553,DM_NGHIEP_VU!G:G,0)),"")</f>
        <v>Nhập kho - quyết toán hàng xuất trước</v>
      </c>
      <c r="J2553" s="29" t="s">
        <v>4977</v>
      </c>
      <c r="K2553" s="29" t="s">
        <v>4972</v>
      </c>
      <c r="L2553" s="26">
        <v>8</v>
      </c>
      <c r="M2553" s="26" t="s">
        <v>4547</v>
      </c>
      <c r="N2553" s="26"/>
      <c r="O2553" s="7">
        <f t="shared" si="129"/>
        <v>0</v>
      </c>
      <c r="P2553" s="52"/>
      <c r="Q2553" s="7">
        <f t="shared" si="130"/>
        <v>0</v>
      </c>
      <c r="R2553" s="7">
        <f t="shared" si="131"/>
        <v>0</v>
      </c>
      <c r="S2553" s="23"/>
      <c r="T2553" s="23"/>
      <c r="U2553" s="23"/>
      <c r="V2553" s="23"/>
      <c r="W2553" s="74"/>
    </row>
    <row r="2554" spans="1:23" x14ac:dyDescent="0.25">
      <c r="A2554" s="81">
        <v>45315</v>
      </c>
      <c r="B2554" s="6" t="s">
        <v>2708</v>
      </c>
      <c r="C2554" s="100" t="s">
        <v>6055</v>
      </c>
      <c r="D2554" s="21" t="s">
        <v>4946</v>
      </c>
      <c r="E2554" s="23" t="s">
        <v>3675</v>
      </c>
      <c r="F2554" s="27" t="str">
        <f>IF(E2554="","",INDEX(DM_HANG_HOA!B:B,MATCH(E2554,DM_HANG_HOA!A:A,0)))</f>
        <v>Giá treo MBA 3 pha 3x37,5 - 3x50kVA</v>
      </c>
      <c r="G2554" s="26" t="s">
        <v>5281</v>
      </c>
      <c r="H2554" s="27" t="str">
        <f>IF(G2554="","",INDEX(DM_DOI_TUONG!C:C,MATCH(G2554,DM_DOI_TUONG!B:B,0)))</f>
        <v>Điện Lực Bến Tre</v>
      </c>
      <c r="I2554" s="69" t="str">
        <f>IFERROR(INDEX(DM_NGHIEP_VU!D:D,MATCH(J2554&amp;K2554,DM_NGHIEP_VU!G:G,0)),"")</f>
        <v>Nhập kho - quyết toán hàng xuất trước</v>
      </c>
      <c r="J2554" s="29" t="s">
        <v>4977</v>
      </c>
      <c r="K2554" s="29" t="s">
        <v>4972</v>
      </c>
      <c r="L2554" s="26">
        <v>4</v>
      </c>
      <c r="M2554" s="26" t="s">
        <v>4547</v>
      </c>
      <c r="N2554" s="26"/>
      <c r="O2554" s="7">
        <f t="shared" si="129"/>
        <v>0</v>
      </c>
      <c r="P2554" s="52"/>
      <c r="Q2554" s="7">
        <f t="shared" si="130"/>
        <v>0</v>
      </c>
      <c r="R2554" s="7">
        <f t="shared" si="131"/>
        <v>0</v>
      </c>
      <c r="S2554" s="23"/>
      <c r="T2554" s="23"/>
      <c r="U2554" s="23"/>
      <c r="V2554" s="23"/>
      <c r="W2554" s="74"/>
    </row>
    <row r="2555" spans="1:23" x14ac:dyDescent="0.25">
      <c r="A2555" s="81">
        <v>45313</v>
      </c>
      <c r="B2555" s="6" t="s">
        <v>2708</v>
      </c>
      <c r="C2555" s="100" t="s">
        <v>6056</v>
      </c>
      <c r="D2555" s="21" t="s">
        <v>4946</v>
      </c>
      <c r="E2555" s="23" t="s">
        <v>192</v>
      </c>
      <c r="F2555" s="27" t="str">
        <f>IF(E2555="","",INDEX(DM_HANG_HOA!B:B,MATCH(E2555,DM_HANG_HOA!A:A,0)))</f>
        <v>Chuỗi treo 24Kv - 120KN, Polymer</v>
      </c>
      <c r="G2555" s="26" t="s">
        <v>6064</v>
      </c>
      <c r="H2555" s="27" t="str">
        <f>IF(G2555="","",INDEX(DM_DOI_TUONG!C:C,MATCH(G2555,DM_DOI_TUONG!B:B,0)))</f>
        <v>Công ty CP Tuấn Ân Đồng Nai</v>
      </c>
      <c r="I2555" s="69" t="str">
        <f>IFERROR(INDEX(DM_NGHIEP_VU!D:D,MATCH(J2555&amp;K2555,DM_NGHIEP_VU!G:G,0)),"")</f>
        <v>Nhập kho - quyết toán hàng xuất trước</v>
      </c>
      <c r="J2555" s="29" t="s">
        <v>4977</v>
      </c>
      <c r="K2555" s="29" t="s">
        <v>4972</v>
      </c>
      <c r="L2555" s="26">
        <v>50</v>
      </c>
      <c r="M2555" s="26" t="s">
        <v>4547</v>
      </c>
      <c r="N2555" s="26"/>
      <c r="O2555" s="7">
        <f t="shared" si="129"/>
        <v>0</v>
      </c>
      <c r="P2555" s="52"/>
      <c r="Q2555" s="7">
        <f t="shared" si="130"/>
        <v>0</v>
      </c>
      <c r="R2555" s="7">
        <f t="shared" si="131"/>
        <v>0</v>
      </c>
      <c r="S2555" s="23"/>
      <c r="T2555" s="23"/>
      <c r="U2555" s="23"/>
      <c r="V2555" s="23"/>
      <c r="W2555" s="74"/>
    </row>
    <row r="2556" spans="1:23" x14ac:dyDescent="0.25">
      <c r="A2556" s="81">
        <v>45313</v>
      </c>
      <c r="B2556" s="6" t="s">
        <v>2708</v>
      </c>
      <c r="C2556" s="100" t="s">
        <v>6057</v>
      </c>
      <c r="D2556" s="21" t="s">
        <v>4946</v>
      </c>
      <c r="E2556" s="23" t="s">
        <v>195</v>
      </c>
      <c r="F2556" s="27" t="str">
        <f>IF(E2556="","",INDEX(DM_HANG_HOA!B:B,MATCH(E2556,DM_HANG_HOA!A:A,0)))</f>
        <v>Pin post/Line post 24Kv- 680, Polymer (không ty)</v>
      </c>
      <c r="G2556" s="26" t="s">
        <v>6064</v>
      </c>
      <c r="H2556" s="27" t="str">
        <f>IF(G2556="","",INDEX(DM_DOI_TUONG!C:C,MATCH(G2556,DM_DOI_TUONG!B:B,0)))</f>
        <v>Công ty CP Tuấn Ân Đồng Nai</v>
      </c>
      <c r="I2556" s="69" t="str">
        <f>IFERROR(INDEX(DM_NGHIEP_VU!D:D,MATCH(J2556&amp;K2556,DM_NGHIEP_VU!G:G,0)),"")</f>
        <v>Nhập kho - quyết toán hàng xuất trước</v>
      </c>
      <c r="J2556" s="29" t="s">
        <v>4977</v>
      </c>
      <c r="K2556" s="29" t="s">
        <v>4972</v>
      </c>
      <c r="L2556" s="26">
        <v>120</v>
      </c>
      <c r="M2556" s="26" t="s">
        <v>4547</v>
      </c>
      <c r="N2556" s="26"/>
      <c r="O2556" s="7">
        <f t="shared" si="129"/>
        <v>0</v>
      </c>
      <c r="P2556" s="52"/>
      <c r="Q2556" s="7">
        <f t="shared" si="130"/>
        <v>0</v>
      </c>
      <c r="R2556" s="7">
        <f t="shared" si="131"/>
        <v>0</v>
      </c>
      <c r="S2556" s="23"/>
      <c r="T2556" s="23"/>
      <c r="U2556" s="23"/>
      <c r="V2556" s="23"/>
      <c r="W2556" s="74"/>
    </row>
    <row r="2557" spans="1:23" x14ac:dyDescent="0.25">
      <c r="A2557" s="81">
        <v>45313</v>
      </c>
      <c r="B2557" s="6" t="s">
        <v>2708</v>
      </c>
      <c r="C2557" s="100" t="s">
        <v>6057</v>
      </c>
      <c r="D2557" s="21" t="s">
        <v>4946</v>
      </c>
      <c r="E2557" s="23" t="s">
        <v>203</v>
      </c>
      <c r="F2557" s="27" t="str">
        <f>IF(E2557="","",INDEX(DM_HANG_HOA!B:B,MATCH(E2557,DM_HANG_HOA!A:A,0)))</f>
        <v>Ty Pin post/Line post 24Kv- 35Kv, M20 dài 180mm</v>
      </c>
      <c r="G2557" s="26" t="s">
        <v>6064</v>
      </c>
      <c r="H2557" s="27" t="str">
        <f>IF(G2557="","",INDEX(DM_DOI_TUONG!C:C,MATCH(G2557,DM_DOI_TUONG!B:B,0)))</f>
        <v>Công ty CP Tuấn Ân Đồng Nai</v>
      </c>
      <c r="I2557" s="69" t="str">
        <f>IFERROR(INDEX(DM_NGHIEP_VU!D:D,MATCH(J2557&amp;K2557,DM_NGHIEP_VU!G:G,0)),"")</f>
        <v>Nhập kho - quyết toán hàng xuất trước</v>
      </c>
      <c r="J2557" s="29" t="s">
        <v>4977</v>
      </c>
      <c r="K2557" s="29" t="s">
        <v>4972</v>
      </c>
      <c r="L2557" s="26">
        <v>120</v>
      </c>
      <c r="M2557" s="26" t="s">
        <v>4547</v>
      </c>
      <c r="N2557" s="26"/>
      <c r="O2557" s="7">
        <f t="shared" si="129"/>
        <v>0</v>
      </c>
      <c r="P2557" s="52"/>
      <c r="Q2557" s="7">
        <f t="shared" si="130"/>
        <v>0</v>
      </c>
      <c r="R2557" s="7">
        <f t="shared" si="131"/>
        <v>0</v>
      </c>
      <c r="S2557" s="23"/>
      <c r="T2557" s="23"/>
      <c r="U2557" s="23"/>
      <c r="V2557" s="23"/>
      <c r="W2557" s="74"/>
    </row>
    <row r="2558" spans="1:23" x14ac:dyDescent="0.25">
      <c r="A2558" s="81">
        <v>45315</v>
      </c>
      <c r="B2558" s="6" t="s">
        <v>2708</v>
      </c>
      <c r="C2558" s="100" t="s">
        <v>6058</v>
      </c>
      <c r="D2558" s="21" t="s">
        <v>4946</v>
      </c>
      <c r="E2558" s="23" t="s">
        <v>110</v>
      </c>
      <c r="F2558" s="27" t="str">
        <f>IF(E2558="","",INDEX(DM_HANG_HOA!B:B,MATCH(E2558,DM_HANG_HOA!A:A,0)))</f>
        <v>DS 1 pha 630A - 24Kv-150 KV BIL, OD, polymer</v>
      </c>
      <c r="G2558" s="26" t="s">
        <v>5281</v>
      </c>
      <c r="H2558" s="27" t="str">
        <f>IF(G2558="","",INDEX(DM_DOI_TUONG!C:C,MATCH(G2558,DM_DOI_TUONG!B:B,0)))</f>
        <v>Điện Lực Bến Tre</v>
      </c>
      <c r="I2558" s="69" t="str">
        <f>IFERROR(INDEX(DM_NGHIEP_VU!D:D,MATCH(J2558&amp;K2558,DM_NGHIEP_VU!G:G,0)),"")</f>
        <v>Nhập kho - quyết toán hàng xuất trước</v>
      </c>
      <c r="J2558" s="29" t="s">
        <v>4977</v>
      </c>
      <c r="K2558" s="29" t="s">
        <v>4972</v>
      </c>
      <c r="L2558" s="26">
        <v>37</v>
      </c>
      <c r="M2558" s="26" t="s">
        <v>4547</v>
      </c>
      <c r="N2558" s="26"/>
      <c r="O2558" s="7">
        <f t="shared" si="129"/>
        <v>0</v>
      </c>
      <c r="P2558" s="52"/>
      <c r="Q2558" s="7">
        <f t="shared" si="130"/>
        <v>0</v>
      </c>
      <c r="R2558" s="7">
        <f t="shared" si="131"/>
        <v>0</v>
      </c>
      <c r="S2558" s="23"/>
      <c r="T2558" s="23"/>
      <c r="U2558" s="23"/>
      <c r="V2558" s="23"/>
      <c r="W2558" s="74"/>
    </row>
    <row r="2559" spans="1:23" x14ac:dyDescent="0.25">
      <c r="A2559" s="81">
        <v>45315</v>
      </c>
      <c r="B2559" s="6" t="s">
        <v>2708</v>
      </c>
      <c r="C2559" s="100" t="s">
        <v>6058</v>
      </c>
      <c r="D2559" s="21" t="s">
        <v>4946</v>
      </c>
      <c r="E2559" s="23" t="s">
        <v>114</v>
      </c>
      <c r="F2559" s="27" t="str">
        <f>IF(E2559="","",INDEX(DM_HANG_HOA!B:B,MATCH(E2559,DM_HANG_HOA!A:A,0)))</f>
        <v xml:space="preserve">Cosse nhôm LTD </v>
      </c>
      <c r="G2559" s="26" t="s">
        <v>5281</v>
      </c>
      <c r="H2559" s="27" t="str">
        <f>IF(G2559="","",INDEX(DM_DOI_TUONG!C:C,MATCH(G2559,DM_DOI_TUONG!B:B,0)))</f>
        <v>Điện Lực Bến Tre</v>
      </c>
      <c r="I2559" s="69" t="str">
        <f>IFERROR(INDEX(DM_NGHIEP_VU!D:D,MATCH(J2559&amp;K2559,DM_NGHIEP_VU!G:G,0)),"")</f>
        <v>Nhập kho - quyết toán hàng xuất trước</v>
      </c>
      <c r="J2559" s="29" t="s">
        <v>4977</v>
      </c>
      <c r="K2559" s="29" t="s">
        <v>4972</v>
      </c>
      <c r="L2559" s="26">
        <v>74</v>
      </c>
      <c r="M2559" s="26" t="s">
        <v>4547</v>
      </c>
      <c r="N2559" s="26"/>
      <c r="O2559" s="7">
        <f t="shared" si="129"/>
        <v>0</v>
      </c>
      <c r="P2559" s="52"/>
      <c r="Q2559" s="7">
        <f t="shared" si="130"/>
        <v>0</v>
      </c>
      <c r="R2559" s="7">
        <f t="shared" si="131"/>
        <v>0</v>
      </c>
      <c r="S2559" s="23"/>
      <c r="T2559" s="23"/>
      <c r="U2559" s="23"/>
      <c r="V2559" s="23"/>
      <c r="W2559" s="74"/>
    </row>
    <row r="2560" spans="1:23" x14ac:dyDescent="0.25">
      <c r="A2560" s="81">
        <v>45315</v>
      </c>
      <c r="B2560" s="6" t="s">
        <v>2708</v>
      </c>
      <c r="C2560" s="100" t="s">
        <v>6058</v>
      </c>
      <c r="D2560" s="21" t="s">
        <v>4946</v>
      </c>
      <c r="E2560" s="23" t="s">
        <v>117</v>
      </c>
      <c r="F2560" s="27" t="str">
        <f>IF(E2560="","",INDEX(DM_HANG_HOA!B:B,MATCH(E2560,DM_HANG_HOA!A:A,0)))</f>
        <v>Phụ kiện lắp DS 1 pha 24Kv</v>
      </c>
      <c r="G2560" s="26" t="s">
        <v>5281</v>
      </c>
      <c r="H2560" s="27" t="str">
        <f>IF(G2560="","",INDEX(DM_DOI_TUONG!C:C,MATCH(G2560,DM_DOI_TUONG!B:B,0)))</f>
        <v>Điện Lực Bến Tre</v>
      </c>
      <c r="I2560" s="69" t="str">
        <f>IFERROR(INDEX(DM_NGHIEP_VU!D:D,MATCH(J2560&amp;K2560,DM_NGHIEP_VU!G:G,0)),"")</f>
        <v>Nhập kho - quyết toán hàng xuất trước</v>
      </c>
      <c r="J2560" s="29" t="s">
        <v>4977</v>
      </c>
      <c r="K2560" s="29" t="s">
        <v>4972</v>
      </c>
      <c r="L2560" s="26">
        <v>37</v>
      </c>
      <c r="M2560" s="26" t="s">
        <v>4547</v>
      </c>
      <c r="N2560" s="26"/>
      <c r="O2560" s="7">
        <f t="shared" si="129"/>
        <v>0</v>
      </c>
      <c r="P2560" s="52"/>
      <c r="Q2560" s="7">
        <f t="shared" si="130"/>
        <v>0</v>
      </c>
      <c r="R2560" s="7">
        <f t="shared" si="131"/>
        <v>0</v>
      </c>
      <c r="S2560" s="23"/>
      <c r="T2560" s="23"/>
      <c r="U2560" s="23"/>
      <c r="V2560" s="23"/>
      <c r="W2560" s="74"/>
    </row>
    <row r="2561" spans="1:23" x14ac:dyDescent="0.25">
      <c r="A2561" s="81">
        <v>45315</v>
      </c>
      <c r="B2561" s="6" t="s">
        <v>2708</v>
      </c>
      <c r="C2561" s="100" t="s">
        <v>6059</v>
      </c>
      <c r="D2561" s="21" t="s">
        <v>4946</v>
      </c>
      <c r="E2561" s="23" t="s">
        <v>3675</v>
      </c>
      <c r="F2561" s="27" t="str">
        <f>IF(E2561="","",INDEX(DM_HANG_HOA!B:B,MATCH(E2561,DM_HANG_HOA!A:A,0)))</f>
        <v>Giá treo MBA 3 pha 3x37,5 - 3x50kVA</v>
      </c>
      <c r="G2561" s="26" t="s">
        <v>5281</v>
      </c>
      <c r="H2561" s="27" t="str">
        <f>IF(G2561="","",INDEX(DM_DOI_TUONG!C:C,MATCH(G2561,DM_DOI_TUONG!B:B,0)))</f>
        <v>Điện Lực Bến Tre</v>
      </c>
      <c r="I2561" s="69" t="str">
        <f>IFERROR(INDEX(DM_NGHIEP_VU!D:D,MATCH(J2561&amp;K2561,DM_NGHIEP_VU!G:G,0)),"")</f>
        <v>Nhập kho - quyết toán hàng xuất trước</v>
      </c>
      <c r="J2561" s="29" t="s">
        <v>4977</v>
      </c>
      <c r="K2561" s="29" t="s">
        <v>4972</v>
      </c>
      <c r="L2561" s="26">
        <v>10</v>
      </c>
      <c r="M2561" s="26" t="s">
        <v>4547</v>
      </c>
      <c r="N2561" s="26"/>
      <c r="O2561" s="7">
        <f t="shared" ref="O2561:O2568" si="132">+L2561*N2561</f>
        <v>0</v>
      </c>
      <c r="P2561" s="52"/>
      <c r="Q2561" s="7">
        <f t="shared" ref="Q2561:Q2568" si="133">+O2561*P2561</f>
        <v>0</v>
      </c>
      <c r="R2561" s="7">
        <f t="shared" ref="R2561:R2568" si="134">+O2561+Q2561</f>
        <v>0</v>
      </c>
      <c r="S2561" s="23"/>
      <c r="T2561" s="23"/>
      <c r="U2561" s="23"/>
      <c r="V2561" s="23"/>
      <c r="W2561" s="74"/>
    </row>
    <row r="2562" spans="1:23" x14ac:dyDescent="0.25">
      <c r="A2562" s="81">
        <v>45313</v>
      </c>
      <c r="B2562" s="6" t="s">
        <v>2708</v>
      </c>
      <c r="C2562" s="100" t="s">
        <v>6060</v>
      </c>
      <c r="D2562" s="21" t="s">
        <v>4946</v>
      </c>
      <c r="E2562" s="23" t="s">
        <v>535</v>
      </c>
      <c r="F2562" s="27" t="str">
        <f>IF(E2562="","",INDEX(DM_HANG_HOA!B:B,MATCH(E2562,DM_HANG_HOA!A:A,0)))</f>
        <v>Kẹp ngừng ABC 4 x (50-95)mm2</v>
      </c>
      <c r="G2562" s="26" t="s">
        <v>6064</v>
      </c>
      <c r="H2562" s="27" t="str">
        <f>IF(G2562="","",INDEX(DM_DOI_TUONG!C:C,MATCH(G2562,DM_DOI_TUONG!B:B,0)))</f>
        <v>Công ty CP Tuấn Ân Đồng Nai</v>
      </c>
      <c r="I2562" s="69" t="str">
        <f>IFERROR(INDEX(DM_NGHIEP_VU!D:D,MATCH(J2562&amp;K2562,DM_NGHIEP_VU!G:G,0)),"")</f>
        <v>Nhập kho - quyết toán hàng xuất trước</v>
      </c>
      <c r="J2562" s="29" t="s">
        <v>4977</v>
      </c>
      <c r="K2562" s="29" t="s">
        <v>4972</v>
      </c>
      <c r="L2562" s="26">
        <v>20</v>
      </c>
      <c r="M2562" s="26" t="s">
        <v>4547</v>
      </c>
      <c r="N2562" s="26"/>
      <c r="O2562" s="7">
        <f t="shared" si="132"/>
        <v>0</v>
      </c>
      <c r="P2562" s="52"/>
      <c r="Q2562" s="7">
        <f t="shared" si="133"/>
        <v>0</v>
      </c>
      <c r="R2562" s="7">
        <f t="shared" si="134"/>
        <v>0</v>
      </c>
      <c r="S2562" s="23"/>
      <c r="T2562" s="23"/>
      <c r="U2562" s="23"/>
      <c r="V2562" s="23"/>
      <c r="W2562" s="74"/>
    </row>
    <row r="2563" spans="1:23" x14ac:dyDescent="0.25">
      <c r="A2563" s="81">
        <v>45313</v>
      </c>
      <c r="B2563" s="6" t="s">
        <v>2708</v>
      </c>
      <c r="C2563" s="100" t="s">
        <v>6060</v>
      </c>
      <c r="D2563" s="21" t="s">
        <v>4946</v>
      </c>
      <c r="E2563" s="23" t="s">
        <v>537</v>
      </c>
      <c r="F2563" s="27" t="str">
        <f>IF(E2563="","",INDEX(DM_HANG_HOA!B:B,MATCH(E2563,DM_HANG_HOA!A:A,0)))</f>
        <v>Kẹp ngừng ABC 4 x (50-120)mm2</v>
      </c>
      <c r="G2563" s="26" t="s">
        <v>6064</v>
      </c>
      <c r="H2563" s="27" t="str">
        <f>IF(G2563="","",INDEX(DM_DOI_TUONG!C:C,MATCH(G2563,DM_DOI_TUONG!B:B,0)))</f>
        <v>Công ty CP Tuấn Ân Đồng Nai</v>
      </c>
      <c r="I2563" s="69" t="str">
        <f>IFERROR(INDEX(DM_NGHIEP_VU!D:D,MATCH(J2563&amp;K2563,DM_NGHIEP_VU!G:G,0)),"")</f>
        <v>Nhập kho - quyết toán hàng xuất trước</v>
      </c>
      <c r="J2563" s="29" t="s">
        <v>4977</v>
      </c>
      <c r="K2563" s="29" t="s">
        <v>4972</v>
      </c>
      <c r="L2563" s="26">
        <v>8</v>
      </c>
      <c r="M2563" s="26" t="s">
        <v>4547</v>
      </c>
      <c r="N2563" s="26"/>
      <c r="O2563" s="7">
        <f t="shared" si="132"/>
        <v>0</v>
      </c>
      <c r="P2563" s="52"/>
      <c r="Q2563" s="7">
        <f t="shared" si="133"/>
        <v>0</v>
      </c>
      <c r="R2563" s="7">
        <f t="shared" si="134"/>
        <v>0</v>
      </c>
      <c r="S2563" s="23"/>
      <c r="T2563" s="23"/>
      <c r="U2563" s="23"/>
      <c r="V2563" s="23"/>
      <c r="W2563" s="74"/>
    </row>
    <row r="2564" spans="1:23" x14ac:dyDescent="0.25">
      <c r="A2564" s="81">
        <v>45313</v>
      </c>
      <c r="B2564" s="6" t="s">
        <v>2708</v>
      </c>
      <c r="C2564" s="100" t="s">
        <v>6061</v>
      </c>
      <c r="D2564" s="21" t="s">
        <v>4946</v>
      </c>
      <c r="E2564" s="23" t="s">
        <v>2577</v>
      </c>
      <c r="F2564" s="27" t="str">
        <f>IF(E2564="","",INDEX(DM_HANG_HOA!B:B,MATCH(E2564,DM_HANG_HOA!A:A,0)))</f>
        <v>Giáp buộc đầu sứ đơn composite PTT 1204SC-C, đường kính cáp 27.9 - 30.9mm (120-150mm2) , bán dẫn</v>
      </c>
      <c r="G2564" s="26" t="s">
        <v>6064</v>
      </c>
      <c r="H2564" s="27" t="str">
        <f>IF(G2564="","",INDEX(DM_DOI_TUONG!C:C,MATCH(G2564,DM_DOI_TUONG!B:B,0)))</f>
        <v>Công ty CP Tuấn Ân Đồng Nai</v>
      </c>
      <c r="I2564" s="69" t="str">
        <f>IFERROR(INDEX(DM_NGHIEP_VU!D:D,MATCH(J2564&amp;K2564,DM_NGHIEP_VU!G:G,0)),"")</f>
        <v>Nhập kho - quyết toán hàng xuất trước</v>
      </c>
      <c r="J2564" s="29" t="s">
        <v>4977</v>
      </c>
      <c r="K2564" s="29" t="s">
        <v>4972</v>
      </c>
      <c r="L2564" s="26">
        <v>10</v>
      </c>
      <c r="M2564" s="26" t="s">
        <v>4547</v>
      </c>
      <c r="N2564" s="26"/>
      <c r="O2564" s="7">
        <f t="shared" si="132"/>
        <v>0</v>
      </c>
      <c r="P2564" s="52"/>
      <c r="Q2564" s="7">
        <f t="shared" si="133"/>
        <v>0</v>
      </c>
      <c r="R2564" s="7">
        <f t="shared" si="134"/>
        <v>0</v>
      </c>
      <c r="S2564" s="23"/>
      <c r="T2564" s="23"/>
      <c r="U2564" s="23"/>
      <c r="V2564" s="23"/>
      <c r="W2564" s="74"/>
    </row>
    <row r="2565" spans="1:23" x14ac:dyDescent="0.25">
      <c r="A2565" s="81">
        <v>45315</v>
      </c>
      <c r="B2565" s="6" t="s">
        <v>2708</v>
      </c>
      <c r="C2565" s="100" t="s">
        <v>6062</v>
      </c>
      <c r="D2565" s="21" t="s">
        <v>4946</v>
      </c>
      <c r="E2565" s="23" t="s">
        <v>3357</v>
      </c>
      <c r="F2565" s="27" t="str">
        <f>IF(E2565="","",INDEX(DM_HANG_HOA!B:B,MATCH(E2565,DM_HANG_HOA!A:A,0)))</f>
        <v>Đà Composite 75x75 - 0.8m</v>
      </c>
      <c r="G2565" s="26" t="s">
        <v>5281</v>
      </c>
      <c r="H2565" s="27" t="str">
        <f>IF(G2565="","",INDEX(DM_DOI_TUONG!C:C,MATCH(G2565,DM_DOI_TUONG!B:B,0)))</f>
        <v>Điện Lực Bến Tre</v>
      </c>
      <c r="I2565" s="69" t="str">
        <f>IFERROR(INDEX(DM_NGHIEP_VU!D:D,MATCH(J2565&amp;K2565,DM_NGHIEP_VU!G:G,0)),"")</f>
        <v>Nhập kho - quyết toán hàng xuất trước</v>
      </c>
      <c r="J2565" s="29" t="s">
        <v>4977</v>
      </c>
      <c r="K2565" s="29" t="s">
        <v>4972</v>
      </c>
      <c r="L2565" s="26">
        <v>118</v>
      </c>
      <c r="M2565" s="26" t="s">
        <v>4547</v>
      </c>
      <c r="N2565" s="26"/>
      <c r="O2565" s="7">
        <f t="shared" si="132"/>
        <v>0</v>
      </c>
      <c r="P2565" s="52"/>
      <c r="Q2565" s="7">
        <f t="shared" si="133"/>
        <v>0</v>
      </c>
      <c r="R2565" s="7">
        <f t="shared" si="134"/>
        <v>0</v>
      </c>
      <c r="S2565" s="23"/>
      <c r="T2565" s="23"/>
      <c r="U2565" s="23"/>
      <c r="V2565" s="23"/>
      <c r="W2565" s="74"/>
    </row>
    <row r="2566" spans="1:23" x14ac:dyDescent="0.25">
      <c r="A2566" s="81">
        <v>45315</v>
      </c>
      <c r="B2566" s="6" t="s">
        <v>2708</v>
      </c>
      <c r="C2566" s="100" t="s">
        <v>6062</v>
      </c>
      <c r="D2566" s="21" t="s">
        <v>4946</v>
      </c>
      <c r="E2566" s="23" t="s">
        <v>3872</v>
      </c>
      <c r="F2566" s="27" t="str">
        <f>IF(E2566="","",INDEX(DM_HANG_HOA!B:B,MATCH(E2566,DM_HANG_HOA!A:A,0)))</f>
        <v>Miếng lót đà</v>
      </c>
      <c r="G2566" s="26" t="s">
        <v>5281</v>
      </c>
      <c r="H2566" s="27" t="str">
        <f>IF(G2566="","",INDEX(DM_DOI_TUONG!C:C,MATCH(G2566,DM_DOI_TUONG!B:B,0)))</f>
        <v>Điện Lực Bến Tre</v>
      </c>
      <c r="I2566" s="69" t="str">
        <f>IFERROR(INDEX(DM_NGHIEP_VU!D:D,MATCH(J2566&amp;K2566,DM_NGHIEP_VU!G:G,0)),"")</f>
        <v>Nhập kho - quyết toán hàng xuất trước</v>
      </c>
      <c r="J2566" s="29" t="s">
        <v>4977</v>
      </c>
      <c r="K2566" s="29" t="s">
        <v>4972</v>
      </c>
      <c r="L2566" s="26">
        <v>236</v>
      </c>
      <c r="M2566" s="26" t="s">
        <v>4547</v>
      </c>
      <c r="N2566" s="26"/>
      <c r="O2566" s="7">
        <f t="shared" si="132"/>
        <v>0</v>
      </c>
      <c r="P2566" s="52"/>
      <c r="Q2566" s="7">
        <f t="shared" si="133"/>
        <v>0</v>
      </c>
      <c r="R2566" s="7">
        <f t="shared" si="134"/>
        <v>0</v>
      </c>
      <c r="S2566" s="23"/>
      <c r="T2566" s="23"/>
      <c r="U2566" s="23"/>
      <c r="V2566" s="23"/>
      <c r="W2566" s="74"/>
    </row>
    <row r="2567" spans="1:23" x14ac:dyDescent="0.25">
      <c r="A2567" s="81">
        <v>45315</v>
      </c>
      <c r="B2567" s="6" t="s">
        <v>2708</v>
      </c>
      <c r="C2567" s="100" t="s">
        <v>6062</v>
      </c>
      <c r="D2567" s="21" t="s">
        <v>4946</v>
      </c>
      <c r="E2567" s="23" t="s">
        <v>3870</v>
      </c>
      <c r="F2567" s="27" t="str">
        <f>IF(E2567="","",INDEX(DM_HANG_HOA!B:B,MATCH(E2567,DM_HANG_HOA!A:A,0)))</f>
        <v>Thanh chống composite 60x10x810mm</v>
      </c>
      <c r="G2567" s="26" t="s">
        <v>5281</v>
      </c>
      <c r="H2567" s="27" t="str">
        <f>IF(G2567="","",INDEX(DM_DOI_TUONG!C:C,MATCH(G2567,DM_DOI_TUONG!B:B,0)))</f>
        <v>Điện Lực Bến Tre</v>
      </c>
      <c r="I2567" s="69" t="str">
        <f>IFERROR(INDEX(DM_NGHIEP_VU!D:D,MATCH(J2567&amp;K2567,DM_NGHIEP_VU!G:G,0)),"")</f>
        <v>Nhập kho - quyết toán hàng xuất trước</v>
      </c>
      <c r="J2567" s="29" t="s">
        <v>4977</v>
      </c>
      <c r="K2567" s="29" t="s">
        <v>4972</v>
      </c>
      <c r="L2567" s="26">
        <v>200</v>
      </c>
      <c r="M2567" s="26" t="s">
        <v>4547</v>
      </c>
      <c r="N2567" s="26"/>
      <c r="O2567" s="7">
        <f t="shared" si="132"/>
        <v>0</v>
      </c>
      <c r="P2567" s="52"/>
      <c r="Q2567" s="7">
        <f t="shared" si="133"/>
        <v>0</v>
      </c>
      <c r="R2567" s="7">
        <f t="shared" si="134"/>
        <v>0</v>
      </c>
      <c r="S2567" s="23"/>
      <c r="T2567" s="23"/>
      <c r="U2567" s="23"/>
      <c r="V2567" s="23"/>
      <c r="W2567" s="74"/>
    </row>
    <row r="2568" spans="1:23" x14ac:dyDescent="0.25">
      <c r="A2568" s="81">
        <v>45315</v>
      </c>
      <c r="B2568" s="6" t="s">
        <v>2708</v>
      </c>
      <c r="C2568" s="100" t="s">
        <v>6063</v>
      </c>
      <c r="D2568" s="21" t="s">
        <v>4946</v>
      </c>
      <c r="E2568" s="23" t="s">
        <v>3675</v>
      </c>
      <c r="F2568" s="27" t="str">
        <f>IF(E2568="","",INDEX(DM_HANG_HOA!B:B,MATCH(E2568,DM_HANG_HOA!A:A,0)))</f>
        <v>Giá treo MBA 3 pha 3x37,5 - 3x50kVA</v>
      </c>
      <c r="G2568" s="26" t="s">
        <v>5281</v>
      </c>
      <c r="H2568" s="27" t="str">
        <f>IF(G2568="","",INDEX(DM_DOI_TUONG!C:C,MATCH(G2568,DM_DOI_TUONG!B:B,0)))</f>
        <v>Điện Lực Bến Tre</v>
      </c>
      <c r="I2568" s="69" t="str">
        <f>IFERROR(INDEX(DM_NGHIEP_VU!D:D,MATCH(J2568&amp;K2568,DM_NGHIEP_VU!G:G,0)),"")</f>
        <v>Nhập kho - quyết toán hàng xuất trước</v>
      </c>
      <c r="J2568" s="29" t="s">
        <v>4977</v>
      </c>
      <c r="K2568" s="29" t="s">
        <v>4972</v>
      </c>
      <c r="L2568" s="26">
        <v>10</v>
      </c>
      <c r="M2568" s="26" t="s">
        <v>4547</v>
      </c>
      <c r="N2568" s="26"/>
      <c r="O2568" s="7">
        <f t="shared" si="132"/>
        <v>0</v>
      </c>
      <c r="P2568" s="52"/>
      <c r="Q2568" s="7">
        <f t="shared" si="133"/>
        <v>0</v>
      </c>
      <c r="R2568" s="7">
        <f t="shared" si="134"/>
        <v>0</v>
      </c>
      <c r="S2568" s="23"/>
      <c r="T2568" s="23"/>
      <c r="U2568" s="23"/>
      <c r="V2568" s="23"/>
      <c r="W2568" s="74"/>
    </row>
    <row r="2569" spans="1:23" x14ac:dyDescent="0.25">
      <c r="A2569" s="81">
        <v>45297</v>
      </c>
      <c r="B2569" s="6" t="s">
        <v>2710</v>
      </c>
      <c r="C2569" s="100" t="s">
        <v>6065</v>
      </c>
      <c r="D2569" s="21" t="s">
        <v>4950</v>
      </c>
      <c r="E2569" s="23" t="s">
        <v>463</v>
      </c>
      <c r="F2569" s="27" t="str">
        <f>IF(E2569="","",INDEX(DM_HANG_HOA!B:B,MATCH(E2569,DM_HANG_HOA!A:A,0)))</f>
        <v xml:space="preserve">MCB   2 pha 63A  - 6KA -TA </v>
      </c>
      <c r="G2569" s="26" t="s">
        <v>6064</v>
      </c>
      <c r="H2569" s="27" t="str">
        <f>IF(G2569="","",INDEX(DM_DOI_TUONG!C:C,MATCH(G2569,DM_DOI_TUONG!B:B,0)))</f>
        <v>Công ty CP Tuấn Ân Đồng Nai</v>
      </c>
      <c r="I2569" s="69" t="str">
        <f>IFERROR(INDEX(DM_NGHIEP_VU!D:D,MATCH(J2569&amp;K2569,DM_NGHIEP_VU!G:G,0)),"")</f>
        <v>Xuất kho - xuất trước hàng hoá</v>
      </c>
      <c r="J2569" s="29" t="s">
        <v>4972</v>
      </c>
      <c r="K2569" s="29" t="s">
        <v>4977</v>
      </c>
      <c r="L2569" s="26">
        <v>60</v>
      </c>
      <c r="M2569" s="26" t="s">
        <v>4547</v>
      </c>
      <c r="N2569" s="26"/>
      <c r="O2569" s="7">
        <f t="shared" ref="O2569:O2632" si="135">+L2569*N2569</f>
        <v>0</v>
      </c>
      <c r="P2569" s="52"/>
      <c r="Q2569" s="7">
        <f t="shared" ref="Q2569:Q2632" si="136">+O2569*P2569</f>
        <v>0</v>
      </c>
      <c r="R2569" s="7">
        <f t="shared" ref="R2569:R2632" si="137">+O2569+Q2569</f>
        <v>0</v>
      </c>
      <c r="S2569" s="23"/>
      <c r="T2569" s="23"/>
      <c r="U2569" s="23"/>
      <c r="V2569" s="23"/>
      <c r="W2569" s="74"/>
    </row>
    <row r="2570" spans="1:23" x14ac:dyDescent="0.25">
      <c r="A2570" s="81">
        <v>45297</v>
      </c>
      <c r="B2570" s="6" t="s">
        <v>2710</v>
      </c>
      <c r="C2570" s="100" t="s">
        <v>6065</v>
      </c>
      <c r="D2570" s="21" t="s">
        <v>4950</v>
      </c>
      <c r="E2570" s="23" t="s">
        <v>460</v>
      </c>
      <c r="F2570" s="27" t="str">
        <f>IF(E2570="","",INDEX(DM_HANG_HOA!B:B,MATCH(E2570,DM_HANG_HOA!A:A,0)))</f>
        <v xml:space="preserve">MCB   2 pha 32A  - 6KA -TA </v>
      </c>
      <c r="G2570" s="26" t="s">
        <v>6064</v>
      </c>
      <c r="H2570" s="27" t="str">
        <f>IF(G2570="","",INDEX(DM_DOI_TUONG!C:C,MATCH(G2570,DM_DOI_TUONG!B:B,0)))</f>
        <v>Công ty CP Tuấn Ân Đồng Nai</v>
      </c>
      <c r="I2570" s="69" t="str">
        <f>IFERROR(INDEX(DM_NGHIEP_VU!D:D,MATCH(J2570&amp;K2570,DM_NGHIEP_VU!G:G,0)),"")</f>
        <v>Xuất kho - xuất trước hàng hoá</v>
      </c>
      <c r="J2570" s="29" t="s">
        <v>4972</v>
      </c>
      <c r="K2570" s="29" t="s">
        <v>4977</v>
      </c>
      <c r="L2570" s="26">
        <v>30</v>
      </c>
      <c r="M2570" s="26" t="s">
        <v>4547</v>
      </c>
      <c r="N2570" s="26"/>
      <c r="O2570" s="7">
        <f t="shared" si="135"/>
        <v>0</v>
      </c>
      <c r="P2570" s="52"/>
      <c r="Q2570" s="7">
        <f t="shared" si="136"/>
        <v>0</v>
      </c>
      <c r="R2570" s="7">
        <f t="shared" si="137"/>
        <v>0</v>
      </c>
      <c r="S2570" s="23"/>
      <c r="T2570" s="23"/>
      <c r="U2570" s="23"/>
      <c r="V2570" s="23"/>
      <c r="W2570" s="74"/>
    </row>
    <row r="2571" spans="1:23" x14ac:dyDescent="0.25">
      <c r="A2571" s="81">
        <v>45302</v>
      </c>
      <c r="B2571" s="6" t="s">
        <v>2710</v>
      </c>
      <c r="C2571" s="100" t="s">
        <v>6066</v>
      </c>
      <c r="D2571" s="21" t="s">
        <v>4950</v>
      </c>
      <c r="E2571" s="23" t="s">
        <v>388</v>
      </c>
      <c r="F2571" s="27" t="str">
        <f>IF(E2571="","",INDEX(DM_HANG_HOA!B:B,MATCH(E2571,DM_HANG_HOA!A:A,0)))</f>
        <v>Mỡ Compound đồng nhôm, 50g</v>
      </c>
      <c r="G2571" s="26" t="s">
        <v>6064</v>
      </c>
      <c r="H2571" s="27" t="str">
        <f>IF(G2571="","",INDEX(DM_DOI_TUONG!C:C,MATCH(G2571,DM_DOI_TUONG!B:B,0)))</f>
        <v>Công ty CP Tuấn Ân Đồng Nai</v>
      </c>
      <c r="I2571" s="69" t="str">
        <f>IFERROR(INDEX(DM_NGHIEP_VU!D:D,MATCH(J2571&amp;K2571,DM_NGHIEP_VU!G:G,0)),"")</f>
        <v>Xuất kho - xuất trước hàng hoá</v>
      </c>
      <c r="J2571" s="29" t="s">
        <v>4972</v>
      </c>
      <c r="K2571" s="29" t="s">
        <v>4977</v>
      </c>
      <c r="L2571" s="26">
        <v>11</v>
      </c>
      <c r="M2571" s="26" t="s">
        <v>4547</v>
      </c>
      <c r="N2571" s="26"/>
      <c r="O2571" s="7">
        <f t="shared" si="135"/>
        <v>0</v>
      </c>
      <c r="P2571" s="52"/>
      <c r="Q2571" s="7">
        <f t="shared" si="136"/>
        <v>0</v>
      </c>
      <c r="R2571" s="7">
        <f t="shared" si="137"/>
        <v>0</v>
      </c>
      <c r="S2571" s="23"/>
      <c r="T2571" s="23"/>
      <c r="U2571" s="23"/>
      <c r="V2571" s="23"/>
      <c r="W2571" s="74"/>
    </row>
    <row r="2572" spans="1:23" x14ac:dyDescent="0.25">
      <c r="A2572" s="81">
        <v>45302</v>
      </c>
      <c r="B2572" s="6" t="s">
        <v>2710</v>
      </c>
      <c r="C2572" s="100" t="s">
        <v>6066</v>
      </c>
      <c r="D2572" s="21" t="s">
        <v>4950</v>
      </c>
      <c r="E2572" s="23" t="s">
        <v>1344</v>
      </c>
      <c r="F2572" s="27" t="str">
        <f>IF(E2572="","",INDEX(DM_HANG_HOA!B:B,MATCH(E2572,DM_HANG_HOA!A:A,0)))</f>
        <v>Hotline 2/0</v>
      </c>
      <c r="G2572" s="26" t="s">
        <v>6064</v>
      </c>
      <c r="H2572" s="27" t="str">
        <f>IF(G2572="","",INDEX(DM_DOI_TUONG!C:C,MATCH(G2572,DM_DOI_TUONG!B:B,0)))</f>
        <v>Công ty CP Tuấn Ân Đồng Nai</v>
      </c>
      <c r="I2572" s="69" t="str">
        <f>IFERROR(INDEX(DM_NGHIEP_VU!D:D,MATCH(J2572&amp;K2572,DM_NGHIEP_VU!G:G,0)),"")</f>
        <v>Xuất kho - xuất trước hàng hoá</v>
      </c>
      <c r="J2572" s="29" t="s">
        <v>4972</v>
      </c>
      <c r="K2572" s="29" t="s">
        <v>4977</v>
      </c>
      <c r="L2572" s="26">
        <v>19</v>
      </c>
      <c r="M2572" s="26" t="s">
        <v>4547</v>
      </c>
      <c r="N2572" s="26"/>
      <c r="O2572" s="7">
        <f t="shared" si="135"/>
        <v>0</v>
      </c>
      <c r="P2572" s="52"/>
      <c r="Q2572" s="7">
        <f t="shared" si="136"/>
        <v>0</v>
      </c>
      <c r="R2572" s="7">
        <f t="shared" si="137"/>
        <v>0</v>
      </c>
      <c r="S2572" s="23"/>
      <c r="T2572" s="23"/>
      <c r="U2572" s="23"/>
      <c r="V2572" s="23"/>
      <c r="W2572" s="74"/>
    </row>
    <row r="2573" spans="1:23" x14ac:dyDescent="0.25">
      <c r="A2573" s="81">
        <v>45303</v>
      </c>
      <c r="B2573" s="6" t="s">
        <v>2710</v>
      </c>
      <c r="C2573" s="100" t="s">
        <v>6067</v>
      </c>
      <c r="D2573" s="21" t="s">
        <v>4950</v>
      </c>
      <c r="E2573" s="23" t="s">
        <v>106</v>
      </c>
      <c r="F2573" s="27" t="str">
        <f>IF(E2573="","",INDEX(DM_HANG_HOA!B:B,MATCH(E2573,DM_HANG_HOA!A:A,0)))</f>
        <v>LTD 800A - 38KV - 120KN (không cosse)</v>
      </c>
      <c r="G2573" s="26" t="s">
        <v>6064</v>
      </c>
      <c r="H2573" s="27" t="str">
        <f>IF(G2573="","",INDEX(DM_DOI_TUONG!C:C,MATCH(G2573,DM_DOI_TUONG!B:B,0)))</f>
        <v>Công ty CP Tuấn Ân Đồng Nai</v>
      </c>
      <c r="I2573" s="69" t="str">
        <f>IFERROR(INDEX(DM_NGHIEP_VU!D:D,MATCH(J2573&amp;K2573,DM_NGHIEP_VU!G:G,0)),"")</f>
        <v>Xuất kho - xuất trước hàng hoá</v>
      </c>
      <c r="J2573" s="29" t="s">
        <v>4972</v>
      </c>
      <c r="K2573" s="29" t="s">
        <v>4977</v>
      </c>
      <c r="L2573" s="26">
        <v>3</v>
      </c>
      <c r="M2573" s="26" t="s">
        <v>4547</v>
      </c>
      <c r="N2573" s="26"/>
      <c r="O2573" s="7">
        <f t="shared" si="135"/>
        <v>0</v>
      </c>
      <c r="P2573" s="52"/>
      <c r="Q2573" s="7">
        <f t="shared" si="136"/>
        <v>0</v>
      </c>
      <c r="R2573" s="7">
        <f t="shared" si="137"/>
        <v>0</v>
      </c>
      <c r="S2573" s="23"/>
      <c r="T2573" s="23"/>
      <c r="U2573" s="23"/>
      <c r="V2573" s="23"/>
      <c r="W2573" s="74"/>
    </row>
    <row r="2574" spans="1:23" x14ac:dyDescent="0.25">
      <c r="A2574" s="81">
        <v>45307</v>
      </c>
      <c r="B2574" s="6" t="s">
        <v>2710</v>
      </c>
      <c r="C2574" s="100" t="s">
        <v>6068</v>
      </c>
      <c r="D2574" s="21" t="s">
        <v>4950</v>
      </c>
      <c r="E2574" s="23" t="s">
        <v>190</v>
      </c>
      <c r="F2574" s="27" t="str">
        <f>IF(E2574="","",INDEX(DM_HANG_HOA!B:B,MATCH(E2574,DM_HANG_HOA!A:A,0)))</f>
        <v>Chuỗi treo 24Kv - 70KN, Polymer</v>
      </c>
      <c r="G2574" s="26" t="s">
        <v>4507</v>
      </c>
      <c r="H2574" s="27" t="str">
        <f>IF(G2574="","",INDEX(DM_DOI_TUONG!C:C,MATCH(G2574,DM_DOI_TUONG!B:B,0)))</f>
        <v>Điện Lực Long An</v>
      </c>
      <c r="I2574" s="69" t="str">
        <f>IFERROR(INDEX(DM_NGHIEP_VU!D:D,MATCH(J2574&amp;K2574,DM_NGHIEP_VU!G:G,0)),"")</f>
        <v>Xuất kho - xuất trước hàng hoá</v>
      </c>
      <c r="J2574" s="29" t="s">
        <v>4972</v>
      </c>
      <c r="K2574" s="29" t="s">
        <v>4977</v>
      </c>
      <c r="L2574" s="26">
        <v>480</v>
      </c>
      <c r="M2574" s="26" t="s">
        <v>4547</v>
      </c>
      <c r="N2574" s="26"/>
      <c r="O2574" s="7">
        <f t="shared" si="135"/>
        <v>0</v>
      </c>
      <c r="P2574" s="52"/>
      <c r="Q2574" s="7">
        <f t="shared" si="136"/>
        <v>0</v>
      </c>
      <c r="R2574" s="7">
        <f t="shared" si="137"/>
        <v>0</v>
      </c>
      <c r="S2574" s="23"/>
      <c r="T2574" s="23"/>
      <c r="U2574" s="23"/>
      <c r="V2574" s="23"/>
      <c r="W2574" s="74"/>
    </row>
    <row r="2575" spans="1:23" x14ac:dyDescent="0.25">
      <c r="A2575" s="81">
        <v>45307</v>
      </c>
      <c r="B2575" s="6" t="s">
        <v>2710</v>
      </c>
      <c r="C2575" s="100" t="s">
        <v>6069</v>
      </c>
      <c r="D2575" s="21" t="s">
        <v>4950</v>
      </c>
      <c r="E2575" s="23" t="s">
        <v>65</v>
      </c>
      <c r="F2575" s="27" t="str">
        <f>IF(E2575="","",INDEX(DM_HANG_HOA!B:B,MATCH(E2575,DM_HANG_HOA!A:A,0)))</f>
        <v>FCO 100A - 27KV-150KV BIL - sứ (không bass)</v>
      </c>
      <c r="G2575" s="26" t="s">
        <v>4507</v>
      </c>
      <c r="H2575" s="27" t="str">
        <f>IF(G2575="","",INDEX(DM_DOI_TUONG!C:C,MATCH(G2575,DM_DOI_TUONG!B:B,0)))</f>
        <v>Điện Lực Long An</v>
      </c>
      <c r="I2575" s="69" t="str">
        <f>IFERROR(INDEX(DM_NGHIEP_VU!D:D,MATCH(J2575&amp;K2575,DM_NGHIEP_VU!G:G,0)),"")</f>
        <v>Xuất kho - xuất trước hàng hoá</v>
      </c>
      <c r="J2575" s="29" t="s">
        <v>4972</v>
      </c>
      <c r="K2575" s="29" t="s">
        <v>4977</v>
      </c>
      <c r="L2575" s="26">
        <v>200</v>
      </c>
      <c r="M2575" s="26" t="s">
        <v>4547</v>
      </c>
      <c r="N2575" s="26"/>
      <c r="O2575" s="7">
        <f t="shared" si="135"/>
        <v>0</v>
      </c>
      <c r="P2575" s="52"/>
      <c r="Q2575" s="7">
        <f t="shared" si="136"/>
        <v>0</v>
      </c>
      <c r="R2575" s="7">
        <f t="shared" si="137"/>
        <v>0</v>
      </c>
      <c r="S2575" s="23"/>
      <c r="T2575" s="23"/>
      <c r="U2575" s="23"/>
      <c r="V2575" s="23"/>
      <c r="W2575" s="74"/>
    </row>
    <row r="2576" spans="1:23" x14ac:dyDescent="0.25">
      <c r="A2576" s="81">
        <v>45307</v>
      </c>
      <c r="B2576" s="6" t="s">
        <v>2710</v>
      </c>
      <c r="C2576" s="100" t="s">
        <v>6069</v>
      </c>
      <c r="D2576" s="21" t="s">
        <v>4950</v>
      </c>
      <c r="E2576" s="23" t="s">
        <v>78</v>
      </c>
      <c r="F2576" s="27" t="str">
        <f>IF(E2576="","",INDEX(DM_HANG_HOA!B:B,MATCH(E2576,DM_HANG_HOA!A:A,0)))</f>
        <v>Bass FCO</v>
      </c>
      <c r="G2576" s="26" t="s">
        <v>4507</v>
      </c>
      <c r="H2576" s="27" t="str">
        <f>IF(G2576="","",INDEX(DM_DOI_TUONG!C:C,MATCH(G2576,DM_DOI_TUONG!B:B,0)))</f>
        <v>Điện Lực Long An</v>
      </c>
      <c r="I2576" s="69" t="str">
        <f>IFERROR(INDEX(DM_NGHIEP_VU!D:D,MATCH(J2576&amp;K2576,DM_NGHIEP_VU!G:G,0)),"")</f>
        <v>Xuất kho - xuất trước hàng hoá</v>
      </c>
      <c r="J2576" s="29" t="s">
        <v>4972</v>
      </c>
      <c r="K2576" s="29" t="s">
        <v>4977</v>
      </c>
      <c r="L2576" s="26">
        <v>200</v>
      </c>
      <c r="M2576" s="26" t="s">
        <v>4547</v>
      </c>
      <c r="N2576" s="26"/>
      <c r="O2576" s="7">
        <f t="shared" si="135"/>
        <v>0</v>
      </c>
      <c r="P2576" s="52"/>
      <c r="Q2576" s="7">
        <f t="shared" si="136"/>
        <v>0</v>
      </c>
      <c r="R2576" s="7">
        <f t="shared" si="137"/>
        <v>0</v>
      </c>
      <c r="S2576" s="23"/>
      <c r="T2576" s="23"/>
      <c r="U2576" s="23"/>
      <c r="V2576" s="23"/>
      <c r="W2576" s="74"/>
    </row>
    <row r="2577" spans="1:23" x14ac:dyDescent="0.25">
      <c r="A2577" s="81">
        <v>45307</v>
      </c>
      <c r="B2577" s="6" t="s">
        <v>2710</v>
      </c>
      <c r="C2577" s="100" t="s">
        <v>6069</v>
      </c>
      <c r="D2577" s="21" t="s">
        <v>4950</v>
      </c>
      <c r="E2577" s="23" t="s">
        <v>66</v>
      </c>
      <c r="F2577" s="27" t="str">
        <f>IF(E2577="","",INDEX(DM_HANG_HOA!B:B,MATCH(E2577,DM_HANG_HOA!A:A,0)))</f>
        <v>FCO 200A - 27KV -150KV BIL - sứ (không bass)</v>
      </c>
      <c r="G2577" s="26" t="s">
        <v>4507</v>
      </c>
      <c r="H2577" s="27" t="str">
        <f>IF(G2577="","",INDEX(DM_DOI_TUONG!C:C,MATCH(G2577,DM_DOI_TUONG!B:B,0)))</f>
        <v>Điện Lực Long An</v>
      </c>
      <c r="I2577" s="69" t="str">
        <f>IFERROR(INDEX(DM_NGHIEP_VU!D:D,MATCH(J2577&amp;K2577,DM_NGHIEP_VU!G:G,0)),"")</f>
        <v>Xuất kho - xuất trước hàng hoá</v>
      </c>
      <c r="J2577" s="29" t="s">
        <v>4972</v>
      </c>
      <c r="K2577" s="29" t="s">
        <v>4977</v>
      </c>
      <c r="L2577" s="26">
        <v>43</v>
      </c>
      <c r="M2577" s="26" t="s">
        <v>4547</v>
      </c>
      <c r="N2577" s="26"/>
      <c r="O2577" s="7">
        <f t="shared" si="135"/>
        <v>0</v>
      </c>
      <c r="P2577" s="52"/>
      <c r="Q2577" s="7">
        <f t="shared" si="136"/>
        <v>0</v>
      </c>
      <c r="R2577" s="7">
        <f t="shared" si="137"/>
        <v>0</v>
      </c>
      <c r="S2577" s="23"/>
      <c r="T2577" s="23"/>
      <c r="U2577" s="23"/>
      <c r="V2577" s="23"/>
      <c r="W2577" s="74"/>
    </row>
    <row r="2578" spans="1:23" x14ac:dyDescent="0.25">
      <c r="A2578" s="81">
        <v>45307</v>
      </c>
      <c r="B2578" s="6" t="s">
        <v>2710</v>
      </c>
      <c r="C2578" s="100" t="s">
        <v>6069</v>
      </c>
      <c r="D2578" s="21" t="s">
        <v>4950</v>
      </c>
      <c r="E2578" s="23" t="s">
        <v>78</v>
      </c>
      <c r="F2578" s="27" t="str">
        <f>IF(E2578="","",INDEX(DM_HANG_HOA!B:B,MATCH(E2578,DM_HANG_HOA!A:A,0)))</f>
        <v>Bass FCO</v>
      </c>
      <c r="G2578" s="26" t="s">
        <v>4507</v>
      </c>
      <c r="H2578" s="27" t="str">
        <f>IF(G2578="","",INDEX(DM_DOI_TUONG!C:C,MATCH(G2578,DM_DOI_TUONG!B:B,0)))</f>
        <v>Điện Lực Long An</v>
      </c>
      <c r="I2578" s="69" t="str">
        <f>IFERROR(INDEX(DM_NGHIEP_VU!D:D,MATCH(J2578&amp;K2578,DM_NGHIEP_VU!G:G,0)),"")</f>
        <v>Xuất kho - xuất trước hàng hoá</v>
      </c>
      <c r="J2578" s="29" t="s">
        <v>4972</v>
      </c>
      <c r="K2578" s="29" t="s">
        <v>4977</v>
      </c>
      <c r="L2578" s="26">
        <v>43</v>
      </c>
      <c r="M2578" s="26" t="s">
        <v>4547</v>
      </c>
      <c r="N2578" s="26"/>
      <c r="O2578" s="7">
        <f t="shared" si="135"/>
        <v>0</v>
      </c>
      <c r="P2578" s="52"/>
      <c r="Q2578" s="7">
        <f t="shared" si="136"/>
        <v>0</v>
      </c>
      <c r="R2578" s="7">
        <f t="shared" si="137"/>
        <v>0</v>
      </c>
      <c r="S2578" s="23"/>
      <c r="T2578" s="23"/>
      <c r="U2578" s="23"/>
      <c r="V2578" s="23"/>
      <c r="W2578" s="74"/>
    </row>
    <row r="2579" spans="1:23" x14ac:dyDescent="0.25">
      <c r="A2579" s="81">
        <v>45307</v>
      </c>
      <c r="B2579" s="6" t="s">
        <v>2710</v>
      </c>
      <c r="C2579" s="100" t="s">
        <v>6069</v>
      </c>
      <c r="D2579" s="21" t="s">
        <v>4950</v>
      </c>
      <c r="E2579" s="23" t="s">
        <v>70</v>
      </c>
      <c r="F2579" s="27" t="str">
        <f>IF(E2579="","",INDEX(DM_HANG_HOA!B:B,MATCH(E2579,DM_HANG_HOA!A:A,0)))</f>
        <v>LBFCO 100A - 27KV-150KV BIL - sứ (không bass)</v>
      </c>
      <c r="G2579" s="26" t="s">
        <v>4507</v>
      </c>
      <c r="H2579" s="27" t="str">
        <f>IF(G2579="","",INDEX(DM_DOI_TUONG!C:C,MATCH(G2579,DM_DOI_TUONG!B:B,0)))</f>
        <v>Điện Lực Long An</v>
      </c>
      <c r="I2579" s="69" t="str">
        <f>IFERROR(INDEX(DM_NGHIEP_VU!D:D,MATCH(J2579&amp;K2579,DM_NGHIEP_VU!G:G,0)),"")</f>
        <v>Xuất kho - xuất trước hàng hoá</v>
      </c>
      <c r="J2579" s="29" t="s">
        <v>4972</v>
      </c>
      <c r="K2579" s="29" t="s">
        <v>4977</v>
      </c>
      <c r="L2579" s="26">
        <v>100</v>
      </c>
      <c r="M2579" s="26" t="s">
        <v>4547</v>
      </c>
      <c r="N2579" s="26"/>
      <c r="O2579" s="7">
        <f t="shared" si="135"/>
        <v>0</v>
      </c>
      <c r="P2579" s="52"/>
      <c r="Q2579" s="7">
        <f t="shared" si="136"/>
        <v>0</v>
      </c>
      <c r="R2579" s="7">
        <f t="shared" si="137"/>
        <v>0</v>
      </c>
      <c r="S2579" s="23"/>
      <c r="T2579" s="23"/>
      <c r="U2579" s="23"/>
      <c r="V2579" s="23"/>
      <c r="W2579" s="74"/>
    </row>
    <row r="2580" spans="1:23" x14ac:dyDescent="0.25">
      <c r="A2580" s="81">
        <v>45307</v>
      </c>
      <c r="B2580" s="6" t="s">
        <v>2710</v>
      </c>
      <c r="C2580" s="100" t="s">
        <v>6069</v>
      </c>
      <c r="D2580" s="21" t="s">
        <v>4950</v>
      </c>
      <c r="E2580" s="23" t="s">
        <v>78</v>
      </c>
      <c r="F2580" s="27" t="str">
        <f>IF(E2580="","",INDEX(DM_HANG_HOA!B:B,MATCH(E2580,DM_HANG_HOA!A:A,0)))</f>
        <v>Bass FCO</v>
      </c>
      <c r="G2580" s="26" t="s">
        <v>4507</v>
      </c>
      <c r="H2580" s="27" t="str">
        <f>IF(G2580="","",INDEX(DM_DOI_TUONG!C:C,MATCH(G2580,DM_DOI_TUONG!B:B,0)))</f>
        <v>Điện Lực Long An</v>
      </c>
      <c r="I2580" s="69" t="str">
        <f>IFERROR(INDEX(DM_NGHIEP_VU!D:D,MATCH(J2580&amp;K2580,DM_NGHIEP_VU!G:G,0)),"")</f>
        <v>Xuất kho - xuất trước hàng hoá</v>
      </c>
      <c r="J2580" s="29" t="s">
        <v>4972</v>
      </c>
      <c r="K2580" s="29" t="s">
        <v>4977</v>
      </c>
      <c r="L2580" s="26">
        <v>100</v>
      </c>
      <c r="M2580" s="26" t="s">
        <v>4547</v>
      </c>
      <c r="N2580" s="26"/>
      <c r="O2580" s="7">
        <f t="shared" si="135"/>
        <v>0</v>
      </c>
      <c r="P2580" s="52"/>
      <c r="Q2580" s="7">
        <f t="shared" si="136"/>
        <v>0</v>
      </c>
      <c r="R2580" s="7">
        <f t="shared" si="137"/>
        <v>0</v>
      </c>
      <c r="S2580" s="23"/>
      <c r="T2580" s="23"/>
      <c r="U2580" s="23"/>
      <c r="V2580" s="23"/>
      <c r="W2580" s="74"/>
    </row>
    <row r="2581" spans="1:23" x14ac:dyDescent="0.25">
      <c r="A2581" s="81">
        <v>45307</v>
      </c>
      <c r="B2581" s="6" t="s">
        <v>2710</v>
      </c>
      <c r="C2581" s="100" t="s">
        <v>6069</v>
      </c>
      <c r="D2581" s="21" t="s">
        <v>4950</v>
      </c>
      <c r="E2581" s="23" t="s">
        <v>71</v>
      </c>
      <c r="F2581" s="27" t="str">
        <f>IF(E2581="","",INDEX(DM_HANG_HOA!B:B,MATCH(E2581,DM_HANG_HOA!A:A,0)))</f>
        <v>LBFCO 200A - 27KV-150KV BIL - sứ (không bass)</v>
      </c>
      <c r="G2581" s="26" t="s">
        <v>4507</v>
      </c>
      <c r="H2581" s="27" t="str">
        <f>IF(G2581="","",INDEX(DM_DOI_TUONG!C:C,MATCH(G2581,DM_DOI_TUONG!B:B,0)))</f>
        <v>Điện Lực Long An</v>
      </c>
      <c r="I2581" s="69" t="str">
        <f>IFERROR(INDEX(DM_NGHIEP_VU!D:D,MATCH(J2581&amp;K2581,DM_NGHIEP_VU!G:G,0)),"")</f>
        <v>Xuất kho - xuất trước hàng hoá</v>
      </c>
      <c r="J2581" s="29" t="s">
        <v>4972</v>
      </c>
      <c r="K2581" s="29" t="s">
        <v>4977</v>
      </c>
      <c r="L2581" s="26">
        <v>136</v>
      </c>
      <c r="M2581" s="26" t="s">
        <v>4547</v>
      </c>
      <c r="N2581" s="26"/>
      <c r="O2581" s="7">
        <f t="shared" si="135"/>
        <v>0</v>
      </c>
      <c r="P2581" s="52"/>
      <c r="Q2581" s="7">
        <f t="shared" si="136"/>
        <v>0</v>
      </c>
      <c r="R2581" s="7">
        <f t="shared" si="137"/>
        <v>0</v>
      </c>
      <c r="S2581" s="23"/>
      <c r="T2581" s="23"/>
      <c r="U2581" s="23"/>
      <c r="V2581" s="23"/>
      <c r="W2581" s="74"/>
    </row>
    <row r="2582" spans="1:23" x14ac:dyDescent="0.25">
      <c r="A2582" s="81">
        <v>45307</v>
      </c>
      <c r="B2582" s="6" t="s">
        <v>2710</v>
      </c>
      <c r="C2582" s="100" t="s">
        <v>6069</v>
      </c>
      <c r="D2582" s="21" t="s">
        <v>4950</v>
      </c>
      <c r="E2582" s="23" t="s">
        <v>78</v>
      </c>
      <c r="F2582" s="27" t="str">
        <f>IF(E2582="","",INDEX(DM_HANG_HOA!B:B,MATCH(E2582,DM_HANG_HOA!A:A,0)))</f>
        <v>Bass FCO</v>
      </c>
      <c r="G2582" s="26" t="s">
        <v>4507</v>
      </c>
      <c r="H2582" s="27" t="str">
        <f>IF(G2582="","",INDEX(DM_DOI_TUONG!C:C,MATCH(G2582,DM_DOI_TUONG!B:B,0)))</f>
        <v>Điện Lực Long An</v>
      </c>
      <c r="I2582" s="69" t="str">
        <f>IFERROR(INDEX(DM_NGHIEP_VU!D:D,MATCH(J2582&amp;K2582,DM_NGHIEP_VU!G:G,0)),"")</f>
        <v>Xuất kho - xuất trước hàng hoá</v>
      </c>
      <c r="J2582" s="29" t="s">
        <v>4972</v>
      </c>
      <c r="K2582" s="29" t="s">
        <v>4977</v>
      </c>
      <c r="L2582" s="26">
        <v>136</v>
      </c>
      <c r="M2582" s="26" t="s">
        <v>4547</v>
      </c>
      <c r="N2582" s="26"/>
      <c r="O2582" s="7">
        <f t="shared" si="135"/>
        <v>0</v>
      </c>
      <c r="P2582" s="52"/>
      <c r="Q2582" s="7">
        <f t="shared" si="136"/>
        <v>0</v>
      </c>
      <c r="R2582" s="7">
        <f t="shared" si="137"/>
        <v>0</v>
      </c>
      <c r="S2582" s="23"/>
      <c r="T2582" s="23"/>
      <c r="U2582" s="23"/>
      <c r="V2582" s="23"/>
      <c r="W2582" s="74"/>
    </row>
    <row r="2583" spans="1:23" x14ac:dyDescent="0.25">
      <c r="A2583" s="81">
        <v>45307</v>
      </c>
      <c r="B2583" s="6" t="s">
        <v>2710</v>
      </c>
      <c r="C2583" s="100" t="s">
        <v>6069</v>
      </c>
      <c r="D2583" s="21" t="s">
        <v>4950</v>
      </c>
      <c r="E2583" s="23" t="s">
        <v>106</v>
      </c>
      <c r="F2583" s="27" t="str">
        <f>IF(E2583="","",INDEX(DM_HANG_HOA!B:B,MATCH(E2583,DM_HANG_HOA!A:A,0)))</f>
        <v>LTD 800A - 38KV - 120KN (không cosse)</v>
      </c>
      <c r="G2583" s="26" t="s">
        <v>4507</v>
      </c>
      <c r="H2583" s="27" t="str">
        <f>IF(G2583="","",INDEX(DM_DOI_TUONG!C:C,MATCH(G2583,DM_DOI_TUONG!B:B,0)))</f>
        <v>Điện Lực Long An</v>
      </c>
      <c r="I2583" s="69" t="str">
        <f>IFERROR(INDEX(DM_NGHIEP_VU!D:D,MATCH(J2583&amp;K2583,DM_NGHIEP_VU!G:G,0)),"")</f>
        <v>Xuất kho - xuất trước hàng hoá</v>
      </c>
      <c r="J2583" s="29" t="s">
        <v>4972</v>
      </c>
      <c r="K2583" s="29" t="s">
        <v>4977</v>
      </c>
      <c r="L2583" s="26">
        <v>13</v>
      </c>
      <c r="M2583" s="26" t="s">
        <v>4547</v>
      </c>
      <c r="N2583" s="26"/>
      <c r="O2583" s="7">
        <f t="shared" si="135"/>
        <v>0</v>
      </c>
      <c r="P2583" s="52"/>
      <c r="Q2583" s="7">
        <f t="shared" si="136"/>
        <v>0</v>
      </c>
      <c r="R2583" s="7">
        <f t="shared" si="137"/>
        <v>0</v>
      </c>
      <c r="S2583" s="23"/>
      <c r="T2583" s="23"/>
      <c r="U2583" s="23"/>
      <c r="V2583" s="23"/>
      <c r="W2583" s="74"/>
    </row>
    <row r="2584" spans="1:23" x14ac:dyDescent="0.25">
      <c r="A2584" s="81">
        <v>45307</v>
      </c>
      <c r="B2584" s="6" t="s">
        <v>2710</v>
      </c>
      <c r="C2584" s="100" t="s">
        <v>6069</v>
      </c>
      <c r="D2584" s="21" t="s">
        <v>4950</v>
      </c>
      <c r="E2584" s="23" t="s">
        <v>114</v>
      </c>
      <c r="F2584" s="27" t="str">
        <f>IF(E2584="","",INDEX(DM_HANG_HOA!B:B,MATCH(E2584,DM_HANG_HOA!A:A,0)))</f>
        <v xml:space="preserve">Cosse nhôm LTD </v>
      </c>
      <c r="G2584" s="26" t="s">
        <v>4507</v>
      </c>
      <c r="H2584" s="27" t="str">
        <f>IF(G2584="","",INDEX(DM_DOI_TUONG!C:C,MATCH(G2584,DM_DOI_TUONG!B:B,0)))</f>
        <v>Điện Lực Long An</v>
      </c>
      <c r="I2584" s="69" t="str">
        <f>IFERROR(INDEX(DM_NGHIEP_VU!D:D,MATCH(J2584&amp;K2584,DM_NGHIEP_VU!G:G,0)),"")</f>
        <v>Xuất kho - xuất trước hàng hoá</v>
      </c>
      <c r="J2584" s="29" t="s">
        <v>4972</v>
      </c>
      <c r="K2584" s="29" t="s">
        <v>4977</v>
      </c>
      <c r="L2584" s="26">
        <v>26</v>
      </c>
      <c r="M2584" s="26" t="s">
        <v>4547</v>
      </c>
      <c r="N2584" s="26"/>
      <c r="O2584" s="7">
        <f t="shared" si="135"/>
        <v>0</v>
      </c>
      <c r="P2584" s="52"/>
      <c r="Q2584" s="7">
        <f t="shared" si="136"/>
        <v>0</v>
      </c>
      <c r="R2584" s="7">
        <f t="shared" si="137"/>
        <v>0</v>
      </c>
      <c r="S2584" s="23"/>
      <c r="T2584" s="23"/>
      <c r="U2584" s="23"/>
      <c r="V2584" s="23"/>
      <c r="W2584" s="74"/>
    </row>
    <row r="2585" spans="1:23" x14ac:dyDescent="0.25">
      <c r="A2585" s="81">
        <v>45307</v>
      </c>
      <c r="B2585" s="6" t="s">
        <v>2710</v>
      </c>
      <c r="C2585" s="100" t="s">
        <v>6069</v>
      </c>
      <c r="D2585" s="21" t="s">
        <v>4950</v>
      </c>
      <c r="E2585" s="23" t="s">
        <v>3270</v>
      </c>
      <c r="F2585" s="27" t="str">
        <f>IF(E2585="","",INDEX(DM_HANG_HOA!B:B,MATCH(E2585,DM_HANG_HOA!A:A,0)))</f>
        <v>Chuỗi treo 35 kV - 120 kN, polymer (sử dụng cho LTD 800A - 38,5kV - 200kV BIL - 120kN)</v>
      </c>
      <c r="G2585" s="26" t="s">
        <v>4507</v>
      </c>
      <c r="H2585" s="27" t="str">
        <f>IF(G2585="","",INDEX(DM_DOI_TUONG!C:C,MATCH(G2585,DM_DOI_TUONG!B:B,0)))</f>
        <v>Điện Lực Long An</v>
      </c>
      <c r="I2585" s="69" t="str">
        <f>IFERROR(INDEX(DM_NGHIEP_VU!D:D,MATCH(J2585&amp;K2585,DM_NGHIEP_VU!G:G,0)),"")</f>
        <v>Xuất kho - xuất trước hàng hoá</v>
      </c>
      <c r="J2585" s="29" t="s">
        <v>4972</v>
      </c>
      <c r="K2585" s="29" t="s">
        <v>4977</v>
      </c>
      <c r="L2585" s="26">
        <v>13</v>
      </c>
      <c r="M2585" s="26" t="s">
        <v>4547</v>
      </c>
      <c r="N2585" s="26"/>
      <c r="O2585" s="7">
        <f t="shared" si="135"/>
        <v>0</v>
      </c>
      <c r="P2585" s="52"/>
      <c r="Q2585" s="7">
        <f t="shared" si="136"/>
        <v>0</v>
      </c>
      <c r="R2585" s="7">
        <f t="shared" si="137"/>
        <v>0</v>
      </c>
      <c r="S2585" s="23"/>
      <c r="T2585" s="23"/>
      <c r="U2585" s="23"/>
      <c r="V2585" s="23"/>
      <c r="W2585" s="74"/>
    </row>
    <row r="2586" spans="1:23" x14ac:dyDescent="0.25">
      <c r="A2586" s="81">
        <v>45307</v>
      </c>
      <c r="B2586" s="6" t="s">
        <v>2710</v>
      </c>
      <c r="C2586" s="100" t="s">
        <v>6069</v>
      </c>
      <c r="D2586" s="21" t="s">
        <v>4950</v>
      </c>
      <c r="E2586" s="23" t="s">
        <v>190</v>
      </c>
      <c r="F2586" s="27" t="str">
        <f>IF(E2586="","",INDEX(DM_HANG_HOA!B:B,MATCH(E2586,DM_HANG_HOA!A:A,0)))</f>
        <v>Chuỗi treo 24Kv - 70KN, Polymer</v>
      </c>
      <c r="G2586" s="26" t="s">
        <v>4507</v>
      </c>
      <c r="H2586" s="27" t="str">
        <f>IF(G2586="","",INDEX(DM_DOI_TUONG!C:C,MATCH(G2586,DM_DOI_TUONG!B:B,0)))</f>
        <v>Điện Lực Long An</v>
      </c>
      <c r="I2586" s="69" t="str">
        <f>IFERROR(INDEX(DM_NGHIEP_VU!D:D,MATCH(J2586&amp;K2586,DM_NGHIEP_VU!G:G,0)),"")</f>
        <v>Xuất kho - xuất trước hàng hoá</v>
      </c>
      <c r="J2586" s="29" t="s">
        <v>4972</v>
      </c>
      <c r="K2586" s="29" t="s">
        <v>4977</v>
      </c>
      <c r="L2586" s="26">
        <v>45</v>
      </c>
      <c r="M2586" s="26" t="s">
        <v>4547</v>
      </c>
      <c r="N2586" s="26"/>
      <c r="O2586" s="7">
        <f t="shared" si="135"/>
        <v>0</v>
      </c>
      <c r="P2586" s="52"/>
      <c r="Q2586" s="7">
        <f t="shared" si="136"/>
        <v>0</v>
      </c>
      <c r="R2586" s="7">
        <f t="shared" si="137"/>
        <v>0</v>
      </c>
      <c r="S2586" s="23"/>
      <c r="T2586" s="23"/>
      <c r="U2586" s="23"/>
      <c r="V2586" s="23"/>
      <c r="W2586" s="74"/>
    </row>
    <row r="2587" spans="1:23" x14ac:dyDescent="0.25">
      <c r="A2587" s="81">
        <v>45307</v>
      </c>
      <c r="B2587" s="6" t="s">
        <v>2710</v>
      </c>
      <c r="C2587" s="100" t="s">
        <v>6070</v>
      </c>
      <c r="D2587" s="21" t="s">
        <v>4950</v>
      </c>
      <c r="E2587" s="23" t="s">
        <v>501</v>
      </c>
      <c r="F2587" s="27" t="str">
        <f>IF(E2587="","",INDEX(DM_HANG_HOA!B:B,MATCH(E2587,DM_HANG_HOA!A:A,0)))</f>
        <v>MCCB 3P, 400V,   80A, 70KA</v>
      </c>
      <c r="G2587" s="26" t="s">
        <v>4507</v>
      </c>
      <c r="H2587" s="27" t="str">
        <f>IF(G2587="","",INDEX(DM_DOI_TUONG!C:C,MATCH(G2587,DM_DOI_TUONG!B:B,0)))</f>
        <v>Điện Lực Long An</v>
      </c>
      <c r="I2587" s="69" t="str">
        <f>IFERROR(INDEX(DM_NGHIEP_VU!D:D,MATCH(J2587&amp;K2587,DM_NGHIEP_VU!G:G,0)),"")</f>
        <v>Xuất kho - xuất trước hàng hoá</v>
      </c>
      <c r="J2587" s="29" t="s">
        <v>4972</v>
      </c>
      <c r="K2587" s="29" t="s">
        <v>4977</v>
      </c>
      <c r="L2587" s="26">
        <v>1</v>
      </c>
      <c r="M2587" s="26" t="s">
        <v>4547</v>
      </c>
      <c r="N2587" s="26"/>
      <c r="O2587" s="7">
        <f t="shared" si="135"/>
        <v>0</v>
      </c>
      <c r="P2587" s="52"/>
      <c r="Q2587" s="7">
        <f t="shared" si="136"/>
        <v>0</v>
      </c>
      <c r="R2587" s="7">
        <f t="shared" si="137"/>
        <v>0</v>
      </c>
      <c r="S2587" s="23"/>
      <c r="T2587" s="23"/>
      <c r="U2587" s="23"/>
      <c r="V2587" s="23"/>
      <c r="W2587" s="74"/>
    </row>
    <row r="2588" spans="1:23" x14ac:dyDescent="0.25">
      <c r="A2588" s="81">
        <v>45307</v>
      </c>
      <c r="B2588" s="6" t="s">
        <v>2710</v>
      </c>
      <c r="C2588" s="100" t="s">
        <v>6070</v>
      </c>
      <c r="D2588" s="21" t="s">
        <v>4950</v>
      </c>
      <c r="E2588" s="23" t="s">
        <v>488</v>
      </c>
      <c r="F2588" s="27" t="str">
        <f>IF(E2588="","",INDEX(DM_HANG_HOA!B:B,MATCH(E2588,DM_HANG_HOA!A:A,0)))</f>
        <v>Busbar dùng cho MCCB 80A - 250A</v>
      </c>
      <c r="G2588" s="26" t="s">
        <v>4507</v>
      </c>
      <c r="H2588" s="27" t="str">
        <f>IF(G2588="","",INDEX(DM_DOI_TUONG!C:C,MATCH(G2588,DM_DOI_TUONG!B:B,0)))</f>
        <v>Điện Lực Long An</v>
      </c>
      <c r="I2588" s="69" t="str">
        <f>IFERROR(INDEX(DM_NGHIEP_VU!D:D,MATCH(J2588&amp;K2588,DM_NGHIEP_VU!G:G,0)),"")</f>
        <v>Xuất kho - xuất trước hàng hoá</v>
      </c>
      <c r="J2588" s="29" t="s">
        <v>4972</v>
      </c>
      <c r="K2588" s="29" t="s">
        <v>4977</v>
      </c>
      <c r="L2588" s="26">
        <v>1</v>
      </c>
      <c r="M2588" s="26" t="s">
        <v>4547</v>
      </c>
      <c r="N2588" s="26"/>
      <c r="O2588" s="7">
        <f t="shared" si="135"/>
        <v>0</v>
      </c>
      <c r="P2588" s="52"/>
      <c r="Q2588" s="7">
        <f t="shared" si="136"/>
        <v>0</v>
      </c>
      <c r="R2588" s="7">
        <f t="shared" si="137"/>
        <v>0</v>
      </c>
      <c r="S2588" s="23"/>
      <c r="T2588" s="23"/>
      <c r="U2588" s="23"/>
      <c r="V2588" s="23"/>
      <c r="W2588" s="74"/>
    </row>
    <row r="2589" spans="1:23" x14ac:dyDescent="0.25">
      <c r="A2589" s="81">
        <v>45307</v>
      </c>
      <c r="B2589" s="6" t="s">
        <v>2710</v>
      </c>
      <c r="C2589" s="100" t="s">
        <v>6070</v>
      </c>
      <c r="D2589" s="21" t="s">
        <v>4950</v>
      </c>
      <c r="E2589" s="23" t="s">
        <v>516</v>
      </c>
      <c r="F2589" s="27" t="str">
        <f>IF(E2589="","",INDEX(DM_HANG_HOA!B:B,MATCH(E2589,DM_HANG_HOA!A:A,0)))</f>
        <v>Boulon 8 x 30 + tán + londel (nhúng kẽm)</v>
      </c>
      <c r="G2589" s="26" t="s">
        <v>4507</v>
      </c>
      <c r="H2589" s="27" t="str">
        <f>IF(G2589="","",INDEX(DM_DOI_TUONG!C:C,MATCH(G2589,DM_DOI_TUONG!B:B,0)))</f>
        <v>Điện Lực Long An</v>
      </c>
      <c r="I2589" s="69" t="str">
        <f>IFERROR(INDEX(DM_NGHIEP_VU!D:D,MATCH(J2589&amp;K2589,DM_NGHIEP_VU!G:G,0)),"")</f>
        <v>Xuất kho - xuất trước hàng hoá</v>
      </c>
      <c r="J2589" s="29" t="s">
        <v>4972</v>
      </c>
      <c r="K2589" s="29" t="s">
        <v>4977</v>
      </c>
      <c r="L2589" s="26">
        <v>6</v>
      </c>
      <c r="M2589" s="26" t="s">
        <v>4547</v>
      </c>
      <c r="N2589" s="26"/>
      <c r="O2589" s="7">
        <f t="shared" si="135"/>
        <v>0</v>
      </c>
      <c r="P2589" s="52"/>
      <c r="Q2589" s="7">
        <f t="shared" si="136"/>
        <v>0</v>
      </c>
      <c r="R2589" s="7">
        <f t="shared" si="137"/>
        <v>0</v>
      </c>
      <c r="S2589" s="23"/>
      <c r="T2589" s="23"/>
      <c r="U2589" s="23"/>
      <c r="V2589" s="23"/>
      <c r="W2589" s="74"/>
    </row>
    <row r="2590" spans="1:23" x14ac:dyDescent="0.25">
      <c r="A2590" s="81">
        <v>45307</v>
      </c>
      <c r="B2590" s="6" t="s">
        <v>2710</v>
      </c>
      <c r="C2590" s="100" t="s">
        <v>6070</v>
      </c>
      <c r="D2590" s="21" t="s">
        <v>4950</v>
      </c>
      <c r="E2590" s="23" t="s">
        <v>502</v>
      </c>
      <c r="F2590" s="27" t="str">
        <f>IF(E2590="","",INDEX(DM_HANG_HOA!B:B,MATCH(E2590,DM_HANG_HOA!A:A,0)))</f>
        <v>MCCB 3P, 400V, 100A, 70KA</v>
      </c>
      <c r="G2590" s="26" t="s">
        <v>4507</v>
      </c>
      <c r="H2590" s="27" t="str">
        <f>IF(G2590="","",INDEX(DM_DOI_TUONG!C:C,MATCH(G2590,DM_DOI_TUONG!B:B,0)))</f>
        <v>Điện Lực Long An</v>
      </c>
      <c r="I2590" s="69" t="str">
        <f>IFERROR(INDEX(DM_NGHIEP_VU!D:D,MATCH(J2590&amp;K2590,DM_NGHIEP_VU!G:G,0)),"")</f>
        <v>Xuất kho - xuất trước hàng hoá</v>
      </c>
      <c r="J2590" s="29" t="s">
        <v>4972</v>
      </c>
      <c r="K2590" s="29" t="s">
        <v>4977</v>
      </c>
      <c r="L2590" s="26">
        <v>1</v>
      </c>
      <c r="M2590" s="26" t="s">
        <v>4547</v>
      </c>
      <c r="N2590" s="26"/>
      <c r="O2590" s="7">
        <f t="shared" si="135"/>
        <v>0</v>
      </c>
      <c r="P2590" s="52"/>
      <c r="Q2590" s="7">
        <f t="shared" si="136"/>
        <v>0</v>
      </c>
      <c r="R2590" s="7">
        <f t="shared" si="137"/>
        <v>0</v>
      </c>
      <c r="S2590" s="23"/>
      <c r="T2590" s="23"/>
      <c r="U2590" s="23"/>
      <c r="V2590" s="23"/>
      <c r="W2590" s="74"/>
    </row>
    <row r="2591" spans="1:23" x14ac:dyDescent="0.25">
      <c r="A2591" s="81">
        <v>45307</v>
      </c>
      <c r="B2591" s="6" t="s">
        <v>2710</v>
      </c>
      <c r="C2591" s="100" t="s">
        <v>6070</v>
      </c>
      <c r="D2591" s="21" t="s">
        <v>4950</v>
      </c>
      <c r="E2591" s="23" t="s">
        <v>488</v>
      </c>
      <c r="F2591" s="27" t="str">
        <f>IF(E2591="","",INDEX(DM_HANG_HOA!B:B,MATCH(E2591,DM_HANG_HOA!A:A,0)))</f>
        <v>Busbar dùng cho MCCB 80A - 250A</v>
      </c>
      <c r="G2591" s="26" t="s">
        <v>4507</v>
      </c>
      <c r="H2591" s="27" t="str">
        <f>IF(G2591="","",INDEX(DM_DOI_TUONG!C:C,MATCH(G2591,DM_DOI_TUONG!B:B,0)))</f>
        <v>Điện Lực Long An</v>
      </c>
      <c r="I2591" s="69" t="str">
        <f>IFERROR(INDEX(DM_NGHIEP_VU!D:D,MATCH(J2591&amp;K2591,DM_NGHIEP_VU!G:G,0)),"")</f>
        <v>Xuất kho - xuất trước hàng hoá</v>
      </c>
      <c r="J2591" s="29" t="s">
        <v>4972</v>
      </c>
      <c r="K2591" s="29" t="s">
        <v>4977</v>
      </c>
      <c r="L2591" s="26">
        <v>1</v>
      </c>
      <c r="M2591" s="26" t="s">
        <v>4547</v>
      </c>
      <c r="N2591" s="26"/>
      <c r="O2591" s="7">
        <f t="shared" si="135"/>
        <v>0</v>
      </c>
      <c r="P2591" s="52"/>
      <c r="Q2591" s="7">
        <f t="shared" si="136"/>
        <v>0</v>
      </c>
      <c r="R2591" s="7">
        <f t="shared" si="137"/>
        <v>0</v>
      </c>
      <c r="S2591" s="23"/>
      <c r="T2591" s="23"/>
      <c r="U2591" s="23"/>
      <c r="V2591" s="23"/>
      <c r="W2591" s="74"/>
    </row>
    <row r="2592" spans="1:23" x14ac:dyDescent="0.25">
      <c r="A2592" s="81">
        <v>45307</v>
      </c>
      <c r="B2592" s="6" t="s">
        <v>2710</v>
      </c>
      <c r="C2592" s="100" t="s">
        <v>6070</v>
      </c>
      <c r="D2592" s="21" t="s">
        <v>4950</v>
      </c>
      <c r="E2592" s="23" t="s">
        <v>516</v>
      </c>
      <c r="F2592" s="27" t="str">
        <f>IF(E2592="","",INDEX(DM_HANG_HOA!B:B,MATCH(E2592,DM_HANG_HOA!A:A,0)))</f>
        <v>Boulon 8 x 30 + tán + londel (nhúng kẽm)</v>
      </c>
      <c r="G2592" s="26" t="s">
        <v>4507</v>
      </c>
      <c r="H2592" s="27" t="str">
        <f>IF(G2592="","",INDEX(DM_DOI_TUONG!C:C,MATCH(G2592,DM_DOI_TUONG!B:B,0)))</f>
        <v>Điện Lực Long An</v>
      </c>
      <c r="I2592" s="69" t="str">
        <f>IFERROR(INDEX(DM_NGHIEP_VU!D:D,MATCH(J2592&amp;K2592,DM_NGHIEP_VU!G:G,0)),"")</f>
        <v>Xuất kho - xuất trước hàng hoá</v>
      </c>
      <c r="J2592" s="29" t="s">
        <v>4972</v>
      </c>
      <c r="K2592" s="29" t="s">
        <v>4977</v>
      </c>
      <c r="L2592" s="26">
        <v>6</v>
      </c>
      <c r="M2592" s="26" t="s">
        <v>4547</v>
      </c>
      <c r="N2592" s="26"/>
      <c r="O2592" s="7">
        <f t="shared" si="135"/>
        <v>0</v>
      </c>
      <c r="P2592" s="52"/>
      <c r="Q2592" s="7">
        <f t="shared" si="136"/>
        <v>0</v>
      </c>
      <c r="R2592" s="7">
        <f t="shared" si="137"/>
        <v>0</v>
      </c>
      <c r="S2592" s="23"/>
      <c r="T2592" s="23"/>
      <c r="U2592" s="23"/>
      <c r="V2592" s="23"/>
      <c r="W2592" s="74"/>
    </row>
    <row r="2593" spans="1:23" x14ac:dyDescent="0.25">
      <c r="A2593" s="81">
        <v>45307</v>
      </c>
      <c r="B2593" s="6" t="s">
        <v>2710</v>
      </c>
      <c r="C2593" s="100" t="s">
        <v>6070</v>
      </c>
      <c r="D2593" s="21" t="s">
        <v>4950</v>
      </c>
      <c r="E2593" s="23" t="s">
        <v>503</v>
      </c>
      <c r="F2593" s="27" t="str">
        <f>IF(E2593="","",INDEX(DM_HANG_HOA!B:B,MATCH(E2593,DM_HANG_HOA!A:A,0)))</f>
        <v>MCCB 3P, 400V, 125A, 70KA</v>
      </c>
      <c r="G2593" s="26" t="s">
        <v>4507</v>
      </c>
      <c r="H2593" s="27" t="str">
        <f>IF(G2593="","",INDEX(DM_DOI_TUONG!C:C,MATCH(G2593,DM_DOI_TUONG!B:B,0)))</f>
        <v>Điện Lực Long An</v>
      </c>
      <c r="I2593" s="69" t="str">
        <f>IFERROR(INDEX(DM_NGHIEP_VU!D:D,MATCH(J2593&amp;K2593,DM_NGHIEP_VU!G:G,0)),"")</f>
        <v>Xuất kho - xuất trước hàng hoá</v>
      </c>
      <c r="J2593" s="29" t="s">
        <v>4972</v>
      </c>
      <c r="K2593" s="29" t="s">
        <v>4977</v>
      </c>
      <c r="L2593" s="26">
        <v>1</v>
      </c>
      <c r="M2593" s="26" t="s">
        <v>4547</v>
      </c>
      <c r="N2593" s="26"/>
      <c r="O2593" s="7">
        <f t="shared" si="135"/>
        <v>0</v>
      </c>
      <c r="P2593" s="52"/>
      <c r="Q2593" s="7">
        <f t="shared" si="136"/>
        <v>0</v>
      </c>
      <c r="R2593" s="7">
        <f t="shared" si="137"/>
        <v>0</v>
      </c>
      <c r="S2593" s="23"/>
      <c r="T2593" s="23"/>
      <c r="U2593" s="23"/>
      <c r="V2593" s="23"/>
      <c r="W2593" s="74"/>
    </row>
    <row r="2594" spans="1:23" x14ac:dyDescent="0.25">
      <c r="A2594" s="81">
        <v>45307</v>
      </c>
      <c r="B2594" s="6" t="s">
        <v>2710</v>
      </c>
      <c r="C2594" s="100" t="s">
        <v>6070</v>
      </c>
      <c r="D2594" s="21" t="s">
        <v>4950</v>
      </c>
      <c r="E2594" s="23" t="s">
        <v>488</v>
      </c>
      <c r="F2594" s="27" t="str">
        <f>IF(E2594="","",INDEX(DM_HANG_HOA!B:B,MATCH(E2594,DM_HANG_HOA!A:A,0)))</f>
        <v>Busbar dùng cho MCCB 80A - 250A</v>
      </c>
      <c r="G2594" s="26" t="s">
        <v>4507</v>
      </c>
      <c r="H2594" s="27" t="str">
        <f>IF(G2594="","",INDEX(DM_DOI_TUONG!C:C,MATCH(G2594,DM_DOI_TUONG!B:B,0)))</f>
        <v>Điện Lực Long An</v>
      </c>
      <c r="I2594" s="69" t="str">
        <f>IFERROR(INDEX(DM_NGHIEP_VU!D:D,MATCH(J2594&amp;K2594,DM_NGHIEP_VU!G:G,0)),"")</f>
        <v>Xuất kho - xuất trước hàng hoá</v>
      </c>
      <c r="J2594" s="29" t="s">
        <v>4972</v>
      </c>
      <c r="K2594" s="29" t="s">
        <v>4977</v>
      </c>
      <c r="L2594" s="26">
        <v>1</v>
      </c>
      <c r="M2594" s="26" t="s">
        <v>4547</v>
      </c>
      <c r="N2594" s="26"/>
      <c r="O2594" s="7">
        <f t="shared" si="135"/>
        <v>0</v>
      </c>
      <c r="P2594" s="52"/>
      <c r="Q2594" s="7">
        <f t="shared" si="136"/>
        <v>0</v>
      </c>
      <c r="R2594" s="7">
        <f t="shared" si="137"/>
        <v>0</v>
      </c>
      <c r="S2594" s="23"/>
      <c r="T2594" s="23"/>
      <c r="U2594" s="23"/>
      <c r="V2594" s="23"/>
      <c r="W2594" s="74"/>
    </row>
    <row r="2595" spans="1:23" x14ac:dyDescent="0.25">
      <c r="A2595" s="81">
        <v>45307</v>
      </c>
      <c r="B2595" s="6" t="s">
        <v>2710</v>
      </c>
      <c r="C2595" s="100" t="s">
        <v>6070</v>
      </c>
      <c r="D2595" s="21" t="s">
        <v>4950</v>
      </c>
      <c r="E2595" s="23" t="s">
        <v>516</v>
      </c>
      <c r="F2595" s="27" t="str">
        <f>IF(E2595="","",INDEX(DM_HANG_HOA!B:B,MATCH(E2595,DM_HANG_HOA!A:A,0)))</f>
        <v>Boulon 8 x 30 + tán + londel (nhúng kẽm)</v>
      </c>
      <c r="G2595" s="26" t="s">
        <v>4507</v>
      </c>
      <c r="H2595" s="27" t="str">
        <f>IF(G2595="","",INDEX(DM_DOI_TUONG!C:C,MATCH(G2595,DM_DOI_TUONG!B:B,0)))</f>
        <v>Điện Lực Long An</v>
      </c>
      <c r="I2595" s="69" t="str">
        <f>IFERROR(INDEX(DM_NGHIEP_VU!D:D,MATCH(J2595&amp;K2595,DM_NGHIEP_VU!G:G,0)),"")</f>
        <v>Xuất kho - xuất trước hàng hoá</v>
      </c>
      <c r="J2595" s="29" t="s">
        <v>4972</v>
      </c>
      <c r="K2595" s="29" t="s">
        <v>4977</v>
      </c>
      <c r="L2595" s="26">
        <v>6</v>
      </c>
      <c r="M2595" s="26" t="s">
        <v>4547</v>
      </c>
      <c r="N2595" s="26"/>
      <c r="O2595" s="7">
        <f t="shared" si="135"/>
        <v>0</v>
      </c>
      <c r="P2595" s="52"/>
      <c r="Q2595" s="7">
        <f t="shared" si="136"/>
        <v>0</v>
      </c>
      <c r="R2595" s="7">
        <f t="shared" si="137"/>
        <v>0</v>
      </c>
      <c r="S2595" s="23"/>
      <c r="T2595" s="23"/>
      <c r="U2595" s="23"/>
      <c r="V2595" s="23"/>
      <c r="W2595" s="74"/>
    </row>
    <row r="2596" spans="1:23" x14ac:dyDescent="0.25">
      <c r="A2596" s="81">
        <v>45307</v>
      </c>
      <c r="B2596" s="6" t="s">
        <v>2710</v>
      </c>
      <c r="C2596" s="100" t="s">
        <v>6070</v>
      </c>
      <c r="D2596" s="21" t="s">
        <v>4950</v>
      </c>
      <c r="E2596" s="23" t="s">
        <v>505</v>
      </c>
      <c r="F2596" s="27" t="str">
        <f>IF(E2596="","",INDEX(DM_HANG_HOA!B:B,MATCH(E2596,DM_HANG_HOA!A:A,0)))</f>
        <v>MCCB 3P, 400V, 200A, 70KA</v>
      </c>
      <c r="G2596" s="26" t="s">
        <v>4507</v>
      </c>
      <c r="H2596" s="27" t="str">
        <f>IF(G2596="","",INDEX(DM_DOI_TUONG!C:C,MATCH(G2596,DM_DOI_TUONG!B:B,0)))</f>
        <v>Điện Lực Long An</v>
      </c>
      <c r="I2596" s="69" t="str">
        <f>IFERROR(INDEX(DM_NGHIEP_VU!D:D,MATCH(J2596&amp;K2596,DM_NGHIEP_VU!G:G,0)),"")</f>
        <v>Xuất kho - xuất trước hàng hoá</v>
      </c>
      <c r="J2596" s="29" t="s">
        <v>4972</v>
      </c>
      <c r="K2596" s="29" t="s">
        <v>4977</v>
      </c>
      <c r="L2596" s="26">
        <v>1</v>
      </c>
      <c r="M2596" s="26" t="s">
        <v>4547</v>
      </c>
      <c r="N2596" s="26"/>
      <c r="O2596" s="7">
        <f t="shared" si="135"/>
        <v>0</v>
      </c>
      <c r="P2596" s="52"/>
      <c r="Q2596" s="7">
        <f t="shared" si="136"/>
        <v>0</v>
      </c>
      <c r="R2596" s="7">
        <f t="shared" si="137"/>
        <v>0</v>
      </c>
      <c r="S2596" s="23"/>
      <c r="T2596" s="23"/>
      <c r="U2596" s="23"/>
      <c r="V2596" s="23"/>
      <c r="W2596" s="74"/>
    </row>
    <row r="2597" spans="1:23" x14ac:dyDescent="0.25">
      <c r="A2597" s="81">
        <v>45307</v>
      </c>
      <c r="B2597" s="6" t="s">
        <v>2710</v>
      </c>
      <c r="C2597" s="100" t="s">
        <v>6070</v>
      </c>
      <c r="D2597" s="21" t="s">
        <v>4950</v>
      </c>
      <c r="E2597" s="23" t="s">
        <v>488</v>
      </c>
      <c r="F2597" s="27" t="str">
        <f>IF(E2597="","",INDEX(DM_HANG_HOA!B:B,MATCH(E2597,DM_HANG_HOA!A:A,0)))</f>
        <v>Busbar dùng cho MCCB 80A - 250A</v>
      </c>
      <c r="G2597" s="26" t="s">
        <v>4507</v>
      </c>
      <c r="H2597" s="27" t="str">
        <f>IF(G2597="","",INDEX(DM_DOI_TUONG!C:C,MATCH(G2597,DM_DOI_TUONG!B:B,0)))</f>
        <v>Điện Lực Long An</v>
      </c>
      <c r="I2597" s="69" t="str">
        <f>IFERROR(INDEX(DM_NGHIEP_VU!D:D,MATCH(J2597&amp;K2597,DM_NGHIEP_VU!G:G,0)),"")</f>
        <v>Xuất kho - xuất trước hàng hoá</v>
      </c>
      <c r="J2597" s="29" t="s">
        <v>4972</v>
      </c>
      <c r="K2597" s="29" t="s">
        <v>4977</v>
      </c>
      <c r="L2597" s="26">
        <v>1</v>
      </c>
      <c r="M2597" s="26" t="s">
        <v>4547</v>
      </c>
      <c r="N2597" s="26"/>
      <c r="O2597" s="7">
        <f t="shared" si="135"/>
        <v>0</v>
      </c>
      <c r="P2597" s="52"/>
      <c r="Q2597" s="7">
        <f t="shared" si="136"/>
        <v>0</v>
      </c>
      <c r="R2597" s="7">
        <f t="shared" si="137"/>
        <v>0</v>
      </c>
      <c r="S2597" s="23"/>
      <c r="T2597" s="23"/>
      <c r="U2597" s="23"/>
      <c r="V2597" s="23"/>
      <c r="W2597" s="74"/>
    </row>
    <row r="2598" spans="1:23" x14ac:dyDescent="0.25">
      <c r="A2598" s="81">
        <v>45307</v>
      </c>
      <c r="B2598" s="6" t="s">
        <v>2710</v>
      </c>
      <c r="C2598" s="100" t="s">
        <v>6070</v>
      </c>
      <c r="D2598" s="21" t="s">
        <v>4950</v>
      </c>
      <c r="E2598" s="23" t="s">
        <v>516</v>
      </c>
      <c r="F2598" s="27" t="str">
        <f>IF(E2598="","",INDEX(DM_HANG_HOA!B:B,MATCH(E2598,DM_HANG_HOA!A:A,0)))</f>
        <v>Boulon 8 x 30 + tán + londel (nhúng kẽm)</v>
      </c>
      <c r="G2598" s="26" t="s">
        <v>4507</v>
      </c>
      <c r="H2598" s="27" t="str">
        <f>IF(G2598="","",INDEX(DM_DOI_TUONG!C:C,MATCH(G2598,DM_DOI_TUONG!B:B,0)))</f>
        <v>Điện Lực Long An</v>
      </c>
      <c r="I2598" s="69" t="str">
        <f>IFERROR(INDEX(DM_NGHIEP_VU!D:D,MATCH(J2598&amp;K2598,DM_NGHIEP_VU!G:G,0)),"")</f>
        <v>Xuất kho - xuất trước hàng hoá</v>
      </c>
      <c r="J2598" s="29" t="s">
        <v>4972</v>
      </c>
      <c r="K2598" s="29" t="s">
        <v>4977</v>
      </c>
      <c r="L2598" s="26">
        <v>6</v>
      </c>
      <c r="M2598" s="26" t="s">
        <v>4547</v>
      </c>
      <c r="N2598" s="26"/>
      <c r="O2598" s="7">
        <f t="shared" si="135"/>
        <v>0</v>
      </c>
      <c r="P2598" s="52"/>
      <c r="Q2598" s="7">
        <f t="shared" si="136"/>
        <v>0</v>
      </c>
      <c r="R2598" s="7">
        <f t="shared" si="137"/>
        <v>0</v>
      </c>
      <c r="S2598" s="23"/>
      <c r="T2598" s="23"/>
      <c r="U2598" s="23"/>
      <c r="V2598" s="23"/>
      <c r="W2598" s="74"/>
    </row>
    <row r="2599" spans="1:23" x14ac:dyDescent="0.25">
      <c r="A2599" s="81">
        <v>45307</v>
      </c>
      <c r="B2599" s="6" t="s">
        <v>2710</v>
      </c>
      <c r="C2599" s="100" t="s">
        <v>6070</v>
      </c>
      <c r="D2599" s="21" t="s">
        <v>4950</v>
      </c>
      <c r="E2599" s="23" t="s">
        <v>506</v>
      </c>
      <c r="F2599" s="27" t="str">
        <f>IF(E2599="","",INDEX(DM_HANG_HOA!B:B,MATCH(E2599,DM_HANG_HOA!A:A,0)))</f>
        <v>MCCB 3P, 400V, 250A, 70KA</v>
      </c>
      <c r="G2599" s="26" t="s">
        <v>4507</v>
      </c>
      <c r="H2599" s="27" t="str">
        <f>IF(G2599="","",INDEX(DM_DOI_TUONG!C:C,MATCH(G2599,DM_DOI_TUONG!B:B,0)))</f>
        <v>Điện Lực Long An</v>
      </c>
      <c r="I2599" s="69" t="str">
        <f>IFERROR(INDEX(DM_NGHIEP_VU!D:D,MATCH(J2599&amp;K2599,DM_NGHIEP_VU!G:G,0)),"")</f>
        <v>Xuất kho - xuất trước hàng hoá</v>
      </c>
      <c r="J2599" s="29" t="s">
        <v>4972</v>
      </c>
      <c r="K2599" s="29" t="s">
        <v>4977</v>
      </c>
      <c r="L2599" s="26">
        <v>1</v>
      </c>
      <c r="M2599" s="26" t="s">
        <v>4547</v>
      </c>
      <c r="N2599" s="26"/>
      <c r="O2599" s="7">
        <f t="shared" si="135"/>
        <v>0</v>
      </c>
      <c r="P2599" s="52"/>
      <c r="Q2599" s="7">
        <f t="shared" si="136"/>
        <v>0</v>
      </c>
      <c r="R2599" s="7">
        <f t="shared" si="137"/>
        <v>0</v>
      </c>
      <c r="S2599" s="23"/>
      <c r="T2599" s="23"/>
      <c r="U2599" s="23"/>
      <c r="V2599" s="23"/>
      <c r="W2599" s="74"/>
    </row>
    <row r="2600" spans="1:23" x14ac:dyDescent="0.25">
      <c r="A2600" s="81">
        <v>45307</v>
      </c>
      <c r="B2600" s="6" t="s">
        <v>2710</v>
      </c>
      <c r="C2600" s="100" t="s">
        <v>6070</v>
      </c>
      <c r="D2600" s="21" t="s">
        <v>4950</v>
      </c>
      <c r="E2600" s="23" t="s">
        <v>488</v>
      </c>
      <c r="F2600" s="27" t="str">
        <f>IF(E2600="","",INDEX(DM_HANG_HOA!B:B,MATCH(E2600,DM_HANG_HOA!A:A,0)))</f>
        <v>Busbar dùng cho MCCB 80A - 250A</v>
      </c>
      <c r="G2600" s="26" t="s">
        <v>4507</v>
      </c>
      <c r="H2600" s="27" t="str">
        <f>IF(G2600="","",INDEX(DM_DOI_TUONG!C:C,MATCH(G2600,DM_DOI_TUONG!B:B,0)))</f>
        <v>Điện Lực Long An</v>
      </c>
      <c r="I2600" s="69" t="str">
        <f>IFERROR(INDEX(DM_NGHIEP_VU!D:D,MATCH(J2600&amp;K2600,DM_NGHIEP_VU!G:G,0)),"")</f>
        <v>Xuất kho - xuất trước hàng hoá</v>
      </c>
      <c r="J2600" s="29" t="s">
        <v>4972</v>
      </c>
      <c r="K2600" s="29" t="s">
        <v>4977</v>
      </c>
      <c r="L2600" s="26">
        <v>1</v>
      </c>
      <c r="M2600" s="26" t="s">
        <v>4547</v>
      </c>
      <c r="N2600" s="26"/>
      <c r="O2600" s="7">
        <f t="shared" si="135"/>
        <v>0</v>
      </c>
      <c r="P2600" s="52"/>
      <c r="Q2600" s="7">
        <f t="shared" si="136"/>
        <v>0</v>
      </c>
      <c r="R2600" s="7">
        <f t="shared" si="137"/>
        <v>0</v>
      </c>
      <c r="S2600" s="23"/>
      <c r="T2600" s="23"/>
      <c r="U2600" s="23"/>
      <c r="V2600" s="23"/>
      <c r="W2600" s="74"/>
    </row>
    <row r="2601" spans="1:23" x14ac:dyDescent="0.25">
      <c r="A2601" s="81">
        <v>45307</v>
      </c>
      <c r="B2601" s="6" t="s">
        <v>2710</v>
      </c>
      <c r="C2601" s="100" t="s">
        <v>6070</v>
      </c>
      <c r="D2601" s="21" t="s">
        <v>4950</v>
      </c>
      <c r="E2601" s="23" t="s">
        <v>516</v>
      </c>
      <c r="F2601" s="27" t="str">
        <f>IF(E2601="","",INDEX(DM_HANG_HOA!B:B,MATCH(E2601,DM_HANG_HOA!A:A,0)))</f>
        <v>Boulon 8 x 30 + tán + londel (nhúng kẽm)</v>
      </c>
      <c r="G2601" s="26" t="s">
        <v>4507</v>
      </c>
      <c r="H2601" s="27" t="str">
        <f>IF(G2601="","",INDEX(DM_DOI_TUONG!C:C,MATCH(G2601,DM_DOI_TUONG!B:B,0)))</f>
        <v>Điện Lực Long An</v>
      </c>
      <c r="I2601" s="69" t="str">
        <f>IFERROR(INDEX(DM_NGHIEP_VU!D:D,MATCH(J2601&amp;K2601,DM_NGHIEP_VU!G:G,0)),"")</f>
        <v>Xuất kho - xuất trước hàng hoá</v>
      </c>
      <c r="J2601" s="29" t="s">
        <v>4972</v>
      </c>
      <c r="K2601" s="29" t="s">
        <v>4977</v>
      </c>
      <c r="L2601" s="26">
        <v>6</v>
      </c>
      <c r="M2601" s="26" t="s">
        <v>4547</v>
      </c>
      <c r="N2601" s="26"/>
      <c r="O2601" s="7">
        <f t="shared" si="135"/>
        <v>0</v>
      </c>
      <c r="P2601" s="52"/>
      <c r="Q2601" s="7">
        <f t="shared" si="136"/>
        <v>0</v>
      </c>
      <c r="R2601" s="7">
        <f t="shared" si="137"/>
        <v>0</v>
      </c>
      <c r="S2601" s="23"/>
      <c r="T2601" s="23"/>
      <c r="U2601" s="23"/>
      <c r="V2601" s="23"/>
      <c r="W2601" s="74"/>
    </row>
    <row r="2602" spans="1:23" x14ac:dyDescent="0.25">
      <c r="A2602" s="81">
        <v>45307</v>
      </c>
      <c r="B2602" s="6" t="s">
        <v>2710</v>
      </c>
      <c r="C2602" s="100" t="s">
        <v>6070</v>
      </c>
      <c r="D2602" s="21" t="s">
        <v>4950</v>
      </c>
      <c r="E2602" s="23" t="s">
        <v>507</v>
      </c>
      <c r="F2602" s="27" t="str">
        <f>IF(E2602="","",INDEX(DM_HANG_HOA!B:B,MATCH(E2602,DM_HANG_HOA!A:A,0)))</f>
        <v>MCCB 3P, 400V, 320A, 70KA</v>
      </c>
      <c r="G2602" s="26" t="s">
        <v>4507</v>
      </c>
      <c r="H2602" s="27" t="str">
        <f>IF(G2602="","",INDEX(DM_DOI_TUONG!C:C,MATCH(G2602,DM_DOI_TUONG!B:B,0)))</f>
        <v>Điện Lực Long An</v>
      </c>
      <c r="I2602" s="69" t="str">
        <f>IFERROR(INDEX(DM_NGHIEP_VU!D:D,MATCH(J2602&amp;K2602,DM_NGHIEP_VU!G:G,0)),"")</f>
        <v>Xuất kho - xuất trước hàng hoá</v>
      </c>
      <c r="J2602" s="29" t="s">
        <v>4972</v>
      </c>
      <c r="K2602" s="29" t="s">
        <v>4977</v>
      </c>
      <c r="L2602" s="26">
        <v>1</v>
      </c>
      <c r="M2602" s="26" t="s">
        <v>4547</v>
      </c>
      <c r="N2602" s="26"/>
      <c r="O2602" s="7">
        <f t="shared" si="135"/>
        <v>0</v>
      </c>
      <c r="P2602" s="52"/>
      <c r="Q2602" s="7">
        <f t="shared" si="136"/>
        <v>0</v>
      </c>
      <c r="R2602" s="7">
        <f t="shared" si="137"/>
        <v>0</v>
      </c>
      <c r="S2602" s="23"/>
      <c r="T2602" s="23"/>
      <c r="U2602" s="23"/>
      <c r="V2602" s="23"/>
      <c r="W2602" s="74"/>
    </row>
    <row r="2603" spans="1:23" x14ac:dyDescent="0.25">
      <c r="A2603" s="81">
        <v>45307</v>
      </c>
      <c r="B2603" s="6" t="s">
        <v>2710</v>
      </c>
      <c r="C2603" s="100" t="s">
        <v>6070</v>
      </c>
      <c r="D2603" s="21" t="s">
        <v>4950</v>
      </c>
      <c r="E2603" s="23" t="s">
        <v>491</v>
      </c>
      <c r="F2603" s="27" t="str">
        <f>IF(E2603="","",INDEX(DM_HANG_HOA!B:B,MATCH(E2603,DM_HANG_HOA!A:A,0)))</f>
        <v>Busbar dùng cho MCCB 400A - 630A</v>
      </c>
      <c r="G2603" s="26" t="s">
        <v>4507</v>
      </c>
      <c r="H2603" s="27" t="str">
        <f>IF(G2603="","",INDEX(DM_DOI_TUONG!C:C,MATCH(G2603,DM_DOI_TUONG!B:B,0)))</f>
        <v>Điện Lực Long An</v>
      </c>
      <c r="I2603" s="69" t="str">
        <f>IFERROR(INDEX(DM_NGHIEP_VU!D:D,MATCH(J2603&amp;K2603,DM_NGHIEP_VU!G:G,0)),"")</f>
        <v>Xuất kho - xuất trước hàng hoá</v>
      </c>
      <c r="J2603" s="29" t="s">
        <v>4972</v>
      </c>
      <c r="K2603" s="29" t="s">
        <v>4977</v>
      </c>
      <c r="L2603" s="26">
        <v>1</v>
      </c>
      <c r="M2603" s="26" t="s">
        <v>4547</v>
      </c>
      <c r="N2603" s="26"/>
      <c r="O2603" s="7">
        <f t="shared" si="135"/>
        <v>0</v>
      </c>
      <c r="P2603" s="52"/>
      <c r="Q2603" s="7">
        <f t="shared" si="136"/>
        <v>0</v>
      </c>
      <c r="R2603" s="7">
        <f t="shared" si="137"/>
        <v>0</v>
      </c>
      <c r="S2603" s="23"/>
      <c r="T2603" s="23"/>
      <c r="U2603" s="23"/>
      <c r="V2603" s="23"/>
      <c r="W2603" s="74"/>
    </row>
    <row r="2604" spans="1:23" x14ac:dyDescent="0.25">
      <c r="A2604" s="81">
        <v>45307</v>
      </c>
      <c r="B2604" s="6" t="s">
        <v>2710</v>
      </c>
      <c r="C2604" s="100" t="s">
        <v>6070</v>
      </c>
      <c r="D2604" s="21" t="s">
        <v>4950</v>
      </c>
      <c r="E2604" s="23" t="s">
        <v>512</v>
      </c>
      <c r="F2604" s="27" t="str">
        <f>IF(E2604="","",INDEX(DM_HANG_HOA!B:B,MATCH(E2604,DM_HANG_HOA!A:A,0)))</f>
        <v>Boulon 10 X 40 + tán + londel nhúng kẽm</v>
      </c>
      <c r="G2604" s="26" t="s">
        <v>4507</v>
      </c>
      <c r="H2604" s="27" t="str">
        <f>IF(G2604="","",INDEX(DM_DOI_TUONG!C:C,MATCH(G2604,DM_DOI_TUONG!B:B,0)))</f>
        <v>Điện Lực Long An</v>
      </c>
      <c r="I2604" s="69" t="str">
        <f>IFERROR(INDEX(DM_NGHIEP_VU!D:D,MATCH(J2604&amp;K2604,DM_NGHIEP_VU!G:G,0)),"")</f>
        <v>Xuất kho - xuất trước hàng hoá</v>
      </c>
      <c r="J2604" s="29" t="s">
        <v>4972</v>
      </c>
      <c r="K2604" s="29" t="s">
        <v>4977</v>
      </c>
      <c r="L2604" s="26">
        <v>6</v>
      </c>
      <c r="M2604" s="26" t="s">
        <v>4547</v>
      </c>
      <c r="N2604" s="26"/>
      <c r="O2604" s="7">
        <f t="shared" si="135"/>
        <v>0</v>
      </c>
      <c r="P2604" s="52"/>
      <c r="Q2604" s="7">
        <f t="shared" si="136"/>
        <v>0</v>
      </c>
      <c r="R2604" s="7">
        <f t="shared" si="137"/>
        <v>0</v>
      </c>
      <c r="S2604" s="23"/>
      <c r="T2604" s="23"/>
      <c r="U2604" s="23"/>
      <c r="V2604" s="23"/>
      <c r="W2604" s="74"/>
    </row>
    <row r="2605" spans="1:23" x14ac:dyDescent="0.25">
      <c r="A2605" s="81">
        <v>45307</v>
      </c>
      <c r="B2605" s="6" t="s">
        <v>2710</v>
      </c>
      <c r="C2605" s="100" t="s">
        <v>6070</v>
      </c>
      <c r="D2605" s="21" t="s">
        <v>4950</v>
      </c>
      <c r="E2605" s="23" t="s">
        <v>508</v>
      </c>
      <c r="F2605" s="27" t="str">
        <f>IF(E2605="","",INDEX(DM_HANG_HOA!B:B,MATCH(E2605,DM_HANG_HOA!A:A,0)))</f>
        <v>MCCB 3P, 400V, 400A, 70KA</v>
      </c>
      <c r="G2605" s="26" t="s">
        <v>4507</v>
      </c>
      <c r="H2605" s="27" t="str">
        <f>IF(G2605="","",INDEX(DM_DOI_TUONG!C:C,MATCH(G2605,DM_DOI_TUONG!B:B,0)))</f>
        <v>Điện Lực Long An</v>
      </c>
      <c r="I2605" s="69" t="str">
        <f>IFERROR(INDEX(DM_NGHIEP_VU!D:D,MATCH(J2605&amp;K2605,DM_NGHIEP_VU!G:G,0)),"")</f>
        <v>Xuất kho - xuất trước hàng hoá</v>
      </c>
      <c r="J2605" s="29" t="s">
        <v>4972</v>
      </c>
      <c r="K2605" s="29" t="s">
        <v>4977</v>
      </c>
      <c r="L2605" s="26">
        <v>1</v>
      </c>
      <c r="M2605" s="26" t="s">
        <v>4547</v>
      </c>
      <c r="N2605" s="26"/>
      <c r="O2605" s="7">
        <f t="shared" si="135"/>
        <v>0</v>
      </c>
      <c r="P2605" s="52"/>
      <c r="Q2605" s="7">
        <f t="shared" si="136"/>
        <v>0</v>
      </c>
      <c r="R2605" s="7">
        <f t="shared" si="137"/>
        <v>0</v>
      </c>
      <c r="S2605" s="23"/>
      <c r="T2605" s="23"/>
      <c r="U2605" s="23"/>
      <c r="V2605" s="23"/>
      <c r="W2605" s="74"/>
    </row>
    <row r="2606" spans="1:23" x14ac:dyDescent="0.25">
      <c r="A2606" s="81">
        <v>45307</v>
      </c>
      <c r="B2606" s="6" t="s">
        <v>2710</v>
      </c>
      <c r="C2606" s="100" t="s">
        <v>6070</v>
      </c>
      <c r="D2606" s="21" t="s">
        <v>4950</v>
      </c>
      <c r="E2606" s="23" t="s">
        <v>491</v>
      </c>
      <c r="F2606" s="27" t="str">
        <f>IF(E2606="","",INDEX(DM_HANG_HOA!B:B,MATCH(E2606,DM_HANG_HOA!A:A,0)))</f>
        <v>Busbar dùng cho MCCB 400A - 630A</v>
      </c>
      <c r="G2606" s="26" t="s">
        <v>4507</v>
      </c>
      <c r="H2606" s="27" t="str">
        <f>IF(G2606="","",INDEX(DM_DOI_TUONG!C:C,MATCH(G2606,DM_DOI_TUONG!B:B,0)))</f>
        <v>Điện Lực Long An</v>
      </c>
      <c r="I2606" s="69" t="str">
        <f>IFERROR(INDEX(DM_NGHIEP_VU!D:D,MATCH(J2606&amp;K2606,DM_NGHIEP_VU!G:G,0)),"")</f>
        <v>Xuất kho - xuất trước hàng hoá</v>
      </c>
      <c r="J2606" s="29" t="s">
        <v>4972</v>
      </c>
      <c r="K2606" s="29" t="s">
        <v>4977</v>
      </c>
      <c r="L2606" s="26">
        <v>1</v>
      </c>
      <c r="M2606" s="26" t="s">
        <v>4547</v>
      </c>
      <c r="N2606" s="26"/>
      <c r="O2606" s="7">
        <f t="shared" si="135"/>
        <v>0</v>
      </c>
      <c r="P2606" s="52"/>
      <c r="Q2606" s="7">
        <f t="shared" si="136"/>
        <v>0</v>
      </c>
      <c r="R2606" s="7">
        <f t="shared" si="137"/>
        <v>0</v>
      </c>
      <c r="S2606" s="23"/>
      <c r="T2606" s="23"/>
      <c r="U2606" s="23"/>
      <c r="V2606" s="23"/>
      <c r="W2606" s="74"/>
    </row>
    <row r="2607" spans="1:23" x14ac:dyDescent="0.25">
      <c r="A2607" s="81">
        <v>45307</v>
      </c>
      <c r="B2607" s="6" t="s">
        <v>2710</v>
      </c>
      <c r="C2607" s="100" t="s">
        <v>6070</v>
      </c>
      <c r="D2607" s="21" t="s">
        <v>4950</v>
      </c>
      <c r="E2607" s="23" t="s">
        <v>512</v>
      </c>
      <c r="F2607" s="27" t="str">
        <f>IF(E2607="","",INDEX(DM_HANG_HOA!B:B,MATCH(E2607,DM_HANG_HOA!A:A,0)))</f>
        <v>Boulon 10 X 40 + tán + londel nhúng kẽm</v>
      </c>
      <c r="G2607" s="26" t="s">
        <v>4507</v>
      </c>
      <c r="H2607" s="27" t="str">
        <f>IF(G2607="","",INDEX(DM_DOI_TUONG!C:C,MATCH(G2607,DM_DOI_TUONG!B:B,0)))</f>
        <v>Điện Lực Long An</v>
      </c>
      <c r="I2607" s="69" t="str">
        <f>IFERROR(INDEX(DM_NGHIEP_VU!D:D,MATCH(J2607&amp;K2607,DM_NGHIEP_VU!G:G,0)),"")</f>
        <v>Xuất kho - xuất trước hàng hoá</v>
      </c>
      <c r="J2607" s="29" t="s">
        <v>4972</v>
      </c>
      <c r="K2607" s="29" t="s">
        <v>4977</v>
      </c>
      <c r="L2607" s="26">
        <v>6</v>
      </c>
      <c r="M2607" s="26" t="s">
        <v>4547</v>
      </c>
      <c r="N2607" s="26"/>
      <c r="O2607" s="7">
        <f t="shared" si="135"/>
        <v>0</v>
      </c>
      <c r="P2607" s="52"/>
      <c r="Q2607" s="7">
        <f t="shared" si="136"/>
        <v>0</v>
      </c>
      <c r="R2607" s="7">
        <f t="shared" si="137"/>
        <v>0</v>
      </c>
      <c r="S2607" s="23"/>
      <c r="T2607" s="23"/>
      <c r="U2607" s="23"/>
      <c r="V2607" s="23"/>
      <c r="W2607" s="74"/>
    </row>
    <row r="2608" spans="1:23" x14ac:dyDescent="0.25">
      <c r="A2608" s="81">
        <v>45307</v>
      </c>
      <c r="B2608" s="6" t="s">
        <v>2710</v>
      </c>
      <c r="C2608" s="100" t="s">
        <v>6070</v>
      </c>
      <c r="D2608" s="21" t="s">
        <v>4950</v>
      </c>
      <c r="E2608" s="23" t="s">
        <v>510</v>
      </c>
      <c r="F2608" s="27" t="str">
        <f>IF(E2608="","",INDEX(DM_HANG_HOA!B:B,MATCH(E2608,DM_HANG_HOA!A:A,0)))</f>
        <v>MCCB 3P, 400V, 630A, 70KA</v>
      </c>
      <c r="G2608" s="26" t="s">
        <v>4507</v>
      </c>
      <c r="H2608" s="27" t="str">
        <f>IF(G2608="","",INDEX(DM_DOI_TUONG!C:C,MATCH(G2608,DM_DOI_TUONG!B:B,0)))</f>
        <v>Điện Lực Long An</v>
      </c>
      <c r="I2608" s="69" t="str">
        <f>IFERROR(INDEX(DM_NGHIEP_VU!D:D,MATCH(J2608&amp;K2608,DM_NGHIEP_VU!G:G,0)),"")</f>
        <v>Xuất kho - xuất trước hàng hoá</v>
      </c>
      <c r="J2608" s="29" t="s">
        <v>4972</v>
      </c>
      <c r="K2608" s="29" t="s">
        <v>4977</v>
      </c>
      <c r="L2608" s="26">
        <v>1</v>
      </c>
      <c r="M2608" s="26" t="s">
        <v>4547</v>
      </c>
      <c r="N2608" s="26"/>
      <c r="O2608" s="7">
        <f t="shared" si="135"/>
        <v>0</v>
      </c>
      <c r="P2608" s="52"/>
      <c r="Q2608" s="7">
        <f t="shared" si="136"/>
        <v>0</v>
      </c>
      <c r="R2608" s="7">
        <f t="shared" si="137"/>
        <v>0</v>
      </c>
      <c r="S2608" s="23"/>
      <c r="T2608" s="23"/>
      <c r="U2608" s="23"/>
      <c r="V2608" s="23"/>
      <c r="W2608" s="74"/>
    </row>
    <row r="2609" spans="1:23" x14ac:dyDescent="0.25">
      <c r="A2609" s="81">
        <v>45307</v>
      </c>
      <c r="B2609" s="6" t="s">
        <v>2710</v>
      </c>
      <c r="C2609" s="100" t="s">
        <v>6070</v>
      </c>
      <c r="D2609" s="21" t="s">
        <v>4950</v>
      </c>
      <c r="E2609" s="23" t="s">
        <v>491</v>
      </c>
      <c r="F2609" s="27" t="str">
        <f>IF(E2609="","",INDEX(DM_HANG_HOA!B:B,MATCH(E2609,DM_HANG_HOA!A:A,0)))</f>
        <v>Busbar dùng cho MCCB 400A - 630A</v>
      </c>
      <c r="G2609" s="26" t="s">
        <v>4507</v>
      </c>
      <c r="H2609" s="27" t="str">
        <f>IF(G2609="","",INDEX(DM_DOI_TUONG!C:C,MATCH(G2609,DM_DOI_TUONG!B:B,0)))</f>
        <v>Điện Lực Long An</v>
      </c>
      <c r="I2609" s="69" t="str">
        <f>IFERROR(INDEX(DM_NGHIEP_VU!D:D,MATCH(J2609&amp;K2609,DM_NGHIEP_VU!G:G,0)),"")</f>
        <v>Xuất kho - xuất trước hàng hoá</v>
      </c>
      <c r="J2609" s="29" t="s">
        <v>4972</v>
      </c>
      <c r="K2609" s="29" t="s">
        <v>4977</v>
      </c>
      <c r="L2609" s="26">
        <v>1</v>
      </c>
      <c r="M2609" s="26" t="s">
        <v>4547</v>
      </c>
      <c r="N2609" s="26"/>
      <c r="O2609" s="7">
        <f t="shared" si="135"/>
        <v>0</v>
      </c>
      <c r="P2609" s="52"/>
      <c r="Q2609" s="7">
        <f t="shared" si="136"/>
        <v>0</v>
      </c>
      <c r="R2609" s="7">
        <f t="shared" si="137"/>
        <v>0</v>
      </c>
      <c r="S2609" s="23"/>
      <c r="T2609" s="23"/>
      <c r="U2609" s="23"/>
      <c r="V2609" s="23"/>
      <c r="W2609" s="74"/>
    </row>
    <row r="2610" spans="1:23" x14ac:dyDescent="0.25">
      <c r="A2610" s="81">
        <v>45307</v>
      </c>
      <c r="B2610" s="6" t="s">
        <v>2710</v>
      </c>
      <c r="C2610" s="100" t="s">
        <v>6070</v>
      </c>
      <c r="D2610" s="21" t="s">
        <v>4950</v>
      </c>
      <c r="E2610" s="23" t="s">
        <v>512</v>
      </c>
      <c r="F2610" s="27" t="str">
        <f>IF(E2610="","",INDEX(DM_HANG_HOA!B:B,MATCH(E2610,DM_HANG_HOA!A:A,0)))</f>
        <v>Boulon 10 X 40 + tán + londel nhúng kẽm</v>
      </c>
      <c r="G2610" s="26" t="s">
        <v>4507</v>
      </c>
      <c r="H2610" s="27" t="str">
        <f>IF(G2610="","",INDEX(DM_DOI_TUONG!C:C,MATCH(G2610,DM_DOI_TUONG!B:B,0)))</f>
        <v>Điện Lực Long An</v>
      </c>
      <c r="I2610" s="69" t="str">
        <f>IFERROR(INDEX(DM_NGHIEP_VU!D:D,MATCH(J2610&amp;K2610,DM_NGHIEP_VU!G:G,0)),"")</f>
        <v>Xuất kho - xuất trước hàng hoá</v>
      </c>
      <c r="J2610" s="29" t="s">
        <v>4972</v>
      </c>
      <c r="K2610" s="29" t="s">
        <v>4977</v>
      </c>
      <c r="L2610" s="26">
        <v>6</v>
      </c>
      <c r="M2610" s="26" t="s">
        <v>4547</v>
      </c>
      <c r="N2610" s="26"/>
      <c r="O2610" s="7">
        <f t="shared" si="135"/>
        <v>0</v>
      </c>
      <c r="P2610" s="52"/>
      <c r="Q2610" s="7">
        <f t="shared" si="136"/>
        <v>0</v>
      </c>
      <c r="R2610" s="7">
        <f t="shared" si="137"/>
        <v>0</v>
      </c>
      <c r="S2610" s="23"/>
      <c r="T2610" s="23"/>
      <c r="U2610" s="23"/>
      <c r="V2610" s="23"/>
      <c r="W2610" s="74"/>
    </row>
    <row r="2611" spans="1:23" x14ac:dyDescent="0.25">
      <c r="A2611" s="81">
        <v>45307</v>
      </c>
      <c r="B2611" s="6" t="s">
        <v>2710</v>
      </c>
      <c r="C2611" s="100" t="s">
        <v>6070</v>
      </c>
      <c r="D2611" s="21" t="s">
        <v>4950</v>
      </c>
      <c r="E2611" s="23" t="s">
        <v>65</v>
      </c>
      <c r="F2611" s="27" t="str">
        <f>IF(E2611="","",INDEX(DM_HANG_HOA!B:B,MATCH(E2611,DM_HANG_HOA!A:A,0)))</f>
        <v>FCO 100A - 27KV-150KV BIL - sứ (không bass)</v>
      </c>
      <c r="G2611" s="26" t="s">
        <v>4507</v>
      </c>
      <c r="H2611" s="27" t="str">
        <f>IF(G2611="","",INDEX(DM_DOI_TUONG!C:C,MATCH(G2611,DM_DOI_TUONG!B:B,0)))</f>
        <v>Điện Lực Long An</v>
      </c>
      <c r="I2611" s="69" t="str">
        <f>IFERROR(INDEX(DM_NGHIEP_VU!D:D,MATCH(J2611&amp;K2611,DM_NGHIEP_VU!G:G,0)),"")</f>
        <v>Xuất kho - xuất trước hàng hoá</v>
      </c>
      <c r="J2611" s="29" t="s">
        <v>4972</v>
      </c>
      <c r="K2611" s="29" t="s">
        <v>4977</v>
      </c>
      <c r="L2611" s="26">
        <v>1</v>
      </c>
      <c r="M2611" s="26" t="s">
        <v>4547</v>
      </c>
      <c r="N2611" s="26"/>
      <c r="O2611" s="7">
        <f t="shared" si="135"/>
        <v>0</v>
      </c>
      <c r="P2611" s="52"/>
      <c r="Q2611" s="7">
        <f t="shared" si="136"/>
        <v>0</v>
      </c>
      <c r="R2611" s="7">
        <f t="shared" si="137"/>
        <v>0</v>
      </c>
      <c r="S2611" s="23"/>
      <c r="T2611" s="23"/>
      <c r="U2611" s="23"/>
      <c r="V2611" s="23"/>
      <c r="W2611" s="74"/>
    </row>
    <row r="2612" spans="1:23" x14ac:dyDescent="0.25">
      <c r="A2612" s="81">
        <v>45307</v>
      </c>
      <c r="B2612" s="6" t="s">
        <v>2710</v>
      </c>
      <c r="C2612" s="100" t="s">
        <v>6070</v>
      </c>
      <c r="D2612" s="21" t="s">
        <v>4950</v>
      </c>
      <c r="E2612" s="23" t="s">
        <v>78</v>
      </c>
      <c r="F2612" s="27" t="str">
        <f>IF(E2612="","",INDEX(DM_HANG_HOA!B:B,MATCH(E2612,DM_HANG_HOA!A:A,0)))</f>
        <v>Bass FCO</v>
      </c>
      <c r="G2612" s="26" t="s">
        <v>4507</v>
      </c>
      <c r="H2612" s="27" t="str">
        <f>IF(G2612="","",INDEX(DM_DOI_TUONG!C:C,MATCH(G2612,DM_DOI_TUONG!B:B,0)))</f>
        <v>Điện Lực Long An</v>
      </c>
      <c r="I2612" s="69" t="str">
        <f>IFERROR(INDEX(DM_NGHIEP_VU!D:D,MATCH(J2612&amp;K2612,DM_NGHIEP_VU!G:G,0)),"")</f>
        <v>Xuất kho - xuất trước hàng hoá</v>
      </c>
      <c r="J2612" s="29" t="s">
        <v>4972</v>
      </c>
      <c r="K2612" s="29" t="s">
        <v>4977</v>
      </c>
      <c r="L2612" s="26">
        <v>1</v>
      </c>
      <c r="M2612" s="26" t="s">
        <v>4547</v>
      </c>
      <c r="N2612" s="26"/>
      <c r="O2612" s="7">
        <f t="shared" si="135"/>
        <v>0</v>
      </c>
      <c r="P2612" s="52"/>
      <c r="Q2612" s="7">
        <f t="shared" si="136"/>
        <v>0</v>
      </c>
      <c r="R2612" s="7">
        <f t="shared" si="137"/>
        <v>0</v>
      </c>
      <c r="S2612" s="23"/>
      <c r="T2612" s="23"/>
      <c r="U2612" s="23"/>
      <c r="V2612" s="23"/>
      <c r="W2612" s="74"/>
    </row>
    <row r="2613" spans="1:23" x14ac:dyDescent="0.25">
      <c r="A2613" s="81">
        <v>45307</v>
      </c>
      <c r="B2613" s="6" t="s">
        <v>2710</v>
      </c>
      <c r="C2613" s="100" t="s">
        <v>6070</v>
      </c>
      <c r="D2613" s="21" t="s">
        <v>4950</v>
      </c>
      <c r="E2613" s="23" t="s">
        <v>66</v>
      </c>
      <c r="F2613" s="27" t="str">
        <f>IF(E2613="","",INDEX(DM_HANG_HOA!B:B,MATCH(E2613,DM_HANG_HOA!A:A,0)))</f>
        <v>FCO 200A - 27KV -150KV BIL - sứ (không bass)</v>
      </c>
      <c r="G2613" s="26" t="s">
        <v>4507</v>
      </c>
      <c r="H2613" s="27" t="str">
        <f>IF(G2613="","",INDEX(DM_DOI_TUONG!C:C,MATCH(G2613,DM_DOI_TUONG!B:B,0)))</f>
        <v>Điện Lực Long An</v>
      </c>
      <c r="I2613" s="69" t="str">
        <f>IFERROR(INDEX(DM_NGHIEP_VU!D:D,MATCH(J2613&amp;K2613,DM_NGHIEP_VU!G:G,0)),"")</f>
        <v>Xuất kho - xuất trước hàng hoá</v>
      </c>
      <c r="J2613" s="29" t="s">
        <v>4972</v>
      </c>
      <c r="K2613" s="29" t="s">
        <v>4977</v>
      </c>
      <c r="L2613" s="26">
        <v>1</v>
      </c>
      <c r="M2613" s="26" t="s">
        <v>4547</v>
      </c>
      <c r="N2613" s="26"/>
      <c r="O2613" s="7">
        <f t="shared" si="135"/>
        <v>0</v>
      </c>
      <c r="P2613" s="52"/>
      <c r="Q2613" s="7">
        <f t="shared" si="136"/>
        <v>0</v>
      </c>
      <c r="R2613" s="7">
        <f t="shared" si="137"/>
        <v>0</v>
      </c>
      <c r="S2613" s="23"/>
      <c r="T2613" s="23"/>
      <c r="U2613" s="23"/>
      <c r="V2613" s="23"/>
      <c r="W2613" s="74"/>
    </row>
    <row r="2614" spans="1:23" x14ac:dyDescent="0.25">
      <c r="A2614" s="81">
        <v>45307</v>
      </c>
      <c r="B2614" s="6" t="s">
        <v>2710</v>
      </c>
      <c r="C2614" s="100" t="s">
        <v>6070</v>
      </c>
      <c r="D2614" s="21" t="s">
        <v>4950</v>
      </c>
      <c r="E2614" s="23" t="s">
        <v>78</v>
      </c>
      <c r="F2614" s="27" t="str">
        <f>IF(E2614="","",INDEX(DM_HANG_HOA!B:B,MATCH(E2614,DM_HANG_HOA!A:A,0)))</f>
        <v>Bass FCO</v>
      </c>
      <c r="G2614" s="26" t="s">
        <v>4507</v>
      </c>
      <c r="H2614" s="27" t="str">
        <f>IF(G2614="","",INDEX(DM_DOI_TUONG!C:C,MATCH(G2614,DM_DOI_TUONG!B:B,0)))</f>
        <v>Điện Lực Long An</v>
      </c>
      <c r="I2614" s="69" t="str">
        <f>IFERROR(INDEX(DM_NGHIEP_VU!D:D,MATCH(J2614&amp;K2614,DM_NGHIEP_VU!G:G,0)),"")</f>
        <v>Xuất kho - xuất trước hàng hoá</v>
      </c>
      <c r="J2614" s="29" t="s">
        <v>4972</v>
      </c>
      <c r="K2614" s="29" t="s">
        <v>4977</v>
      </c>
      <c r="L2614" s="26">
        <v>1</v>
      </c>
      <c r="M2614" s="26" t="s">
        <v>4547</v>
      </c>
      <c r="N2614" s="26"/>
      <c r="O2614" s="7">
        <f t="shared" si="135"/>
        <v>0</v>
      </c>
      <c r="P2614" s="52"/>
      <c r="Q2614" s="7">
        <f t="shared" si="136"/>
        <v>0</v>
      </c>
      <c r="R2614" s="7">
        <f t="shared" si="137"/>
        <v>0</v>
      </c>
      <c r="S2614" s="23"/>
      <c r="T2614" s="23"/>
      <c r="U2614" s="23"/>
      <c r="V2614" s="23"/>
      <c r="W2614" s="74"/>
    </row>
    <row r="2615" spans="1:23" x14ac:dyDescent="0.25">
      <c r="A2615" s="81">
        <v>45307</v>
      </c>
      <c r="B2615" s="6" t="s">
        <v>2710</v>
      </c>
      <c r="C2615" s="100" t="s">
        <v>6070</v>
      </c>
      <c r="D2615" s="21" t="s">
        <v>4950</v>
      </c>
      <c r="E2615" s="23" t="s">
        <v>70</v>
      </c>
      <c r="F2615" s="27" t="str">
        <f>IF(E2615="","",INDEX(DM_HANG_HOA!B:B,MATCH(E2615,DM_HANG_HOA!A:A,0)))</f>
        <v>LBFCO 100A - 27KV-150KV BIL - sứ (không bass)</v>
      </c>
      <c r="G2615" s="26" t="s">
        <v>4507</v>
      </c>
      <c r="H2615" s="27" t="str">
        <f>IF(G2615="","",INDEX(DM_DOI_TUONG!C:C,MATCH(G2615,DM_DOI_TUONG!B:B,0)))</f>
        <v>Điện Lực Long An</v>
      </c>
      <c r="I2615" s="69" t="str">
        <f>IFERROR(INDEX(DM_NGHIEP_VU!D:D,MATCH(J2615&amp;K2615,DM_NGHIEP_VU!G:G,0)),"")</f>
        <v>Xuất kho - xuất trước hàng hoá</v>
      </c>
      <c r="J2615" s="29" t="s">
        <v>4972</v>
      </c>
      <c r="K2615" s="29" t="s">
        <v>4977</v>
      </c>
      <c r="L2615" s="26">
        <v>1</v>
      </c>
      <c r="M2615" s="26" t="s">
        <v>4547</v>
      </c>
      <c r="N2615" s="26"/>
      <c r="O2615" s="7">
        <f t="shared" si="135"/>
        <v>0</v>
      </c>
      <c r="P2615" s="52"/>
      <c r="Q2615" s="7">
        <f t="shared" si="136"/>
        <v>0</v>
      </c>
      <c r="R2615" s="7">
        <f t="shared" si="137"/>
        <v>0</v>
      </c>
      <c r="S2615" s="23"/>
      <c r="T2615" s="23"/>
      <c r="U2615" s="23"/>
      <c r="V2615" s="23"/>
      <c r="W2615" s="74"/>
    </row>
    <row r="2616" spans="1:23" x14ac:dyDescent="0.25">
      <c r="A2616" s="81">
        <v>45307</v>
      </c>
      <c r="B2616" s="6" t="s">
        <v>2710</v>
      </c>
      <c r="C2616" s="100" t="s">
        <v>6070</v>
      </c>
      <c r="D2616" s="21" t="s">
        <v>4950</v>
      </c>
      <c r="E2616" s="23" t="s">
        <v>78</v>
      </c>
      <c r="F2616" s="27" t="str">
        <f>IF(E2616="","",INDEX(DM_HANG_HOA!B:B,MATCH(E2616,DM_HANG_HOA!A:A,0)))</f>
        <v>Bass FCO</v>
      </c>
      <c r="G2616" s="26" t="s">
        <v>4507</v>
      </c>
      <c r="H2616" s="27" t="str">
        <f>IF(G2616="","",INDEX(DM_DOI_TUONG!C:C,MATCH(G2616,DM_DOI_TUONG!B:B,0)))</f>
        <v>Điện Lực Long An</v>
      </c>
      <c r="I2616" s="69" t="str">
        <f>IFERROR(INDEX(DM_NGHIEP_VU!D:D,MATCH(J2616&amp;K2616,DM_NGHIEP_VU!G:G,0)),"")</f>
        <v>Xuất kho - xuất trước hàng hoá</v>
      </c>
      <c r="J2616" s="29" t="s">
        <v>4972</v>
      </c>
      <c r="K2616" s="29" t="s">
        <v>4977</v>
      </c>
      <c r="L2616" s="26">
        <v>1</v>
      </c>
      <c r="M2616" s="26" t="s">
        <v>4547</v>
      </c>
      <c r="N2616" s="26"/>
      <c r="O2616" s="7">
        <f t="shared" si="135"/>
        <v>0</v>
      </c>
      <c r="P2616" s="52"/>
      <c r="Q2616" s="7">
        <f t="shared" si="136"/>
        <v>0</v>
      </c>
      <c r="R2616" s="7">
        <f t="shared" si="137"/>
        <v>0</v>
      </c>
      <c r="S2616" s="23"/>
      <c r="T2616" s="23"/>
      <c r="U2616" s="23"/>
      <c r="V2616" s="23"/>
      <c r="W2616" s="74"/>
    </row>
    <row r="2617" spans="1:23" x14ac:dyDescent="0.25">
      <c r="A2617" s="81">
        <v>45307</v>
      </c>
      <c r="B2617" s="6" t="s">
        <v>2710</v>
      </c>
      <c r="C2617" s="100" t="s">
        <v>6070</v>
      </c>
      <c r="D2617" s="21" t="s">
        <v>4950</v>
      </c>
      <c r="E2617" s="23" t="s">
        <v>71</v>
      </c>
      <c r="F2617" s="27" t="str">
        <f>IF(E2617="","",INDEX(DM_HANG_HOA!B:B,MATCH(E2617,DM_HANG_HOA!A:A,0)))</f>
        <v>LBFCO 200A - 27KV-150KV BIL - sứ (không bass)</v>
      </c>
      <c r="G2617" s="26" t="s">
        <v>4507</v>
      </c>
      <c r="H2617" s="27" t="str">
        <f>IF(G2617="","",INDEX(DM_DOI_TUONG!C:C,MATCH(G2617,DM_DOI_TUONG!B:B,0)))</f>
        <v>Điện Lực Long An</v>
      </c>
      <c r="I2617" s="69" t="str">
        <f>IFERROR(INDEX(DM_NGHIEP_VU!D:D,MATCH(J2617&amp;K2617,DM_NGHIEP_VU!G:G,0)),"")</f>
        <v>Xuất kho - xuất trước hàng hoá</v>
      </c>
      <c r="J2617" s="29" t="s">
        <v>4972</v>
      </c>
      <c r="K2617" s="29" t="s">
        <v>4977</v>
      </c>
      <c r="L2617" s="26">
        <v>1</v>
      </c>
      <c r="M2617" s="26" t="s">
        <v>4547</v>
      </c>
      <c r="N2617" s="26"/>
      <c r="O2617" s="7">
        <f t="shared" si="135"/>
        <v>0</v>
      </c>
      <c r="P2617" s="52"/>
      <c r="Q2617" s="7">
        <f t="shared" si="136"/>
        <v>0</v>
      </c>
      <c r="R2617" s="7">
        <f t="shared" si="137"/>
        <v>0</v>
      </c>
      <c r="S2617" s="23"/>
      <c r="T2617" s="23"/>
      <c r="U2617" s="23"/>
      <c r="V2617" s="23"/>
      <c r="W2617" s="74"/>
    </row>
    <row r="2618" spans="1:23" x14ac:dyDescent="0.25">
      <c r="A2618" s="81">
        <v>45307</v>
      </c>
      <c r="B2618" s="6" t="s">
        <v>2710</v>
      </c>
      <c r="C2618" s="100" t="s">
        <v>6070</v>
      </c>
      <c r="D2618" s="21" t="s">
        <v>4950</v>
      </c>
      <c r="E2618" s="23" t="s">
        <v>78</v>
      </c>
      <c r="F2618" s="27" t="str">
        <f>IF(E2618="","",INDEX(DM_HANG_HOA!B:B,MATCH(E2618,DM_HANG_HOA!A:A,0)))</f>
        <v>Bass FCO</v>
      </c>
      <c r="G2618" s="26" t="s">
        <v>4507</v>
      </c>
      <c r="H2618" s="27" t="str">
        <f>IF(G2618="","",INDEX(DM_DOI_TUONG!C:C,MATCH(G2618,DM_DOI_TUONG!B:B,0)))</f>
        <v>Điện Lực Long An</v>
      </c>
      <c r="I2618" s="69" t="str">
        <f>IFERROR(INDEX(DM_NGHIEP_VU!D:D,MATCH(J2618&amp;K2618,DM_NGHIEP_VU!G:G,0)),"")</f>
        <v>Xuất kho - xuất trước hàng hoá</v>
      </c>
      <c r="J2618" s="29" t="s">
        <v>4972</v>
      </c>
      <c r="K2618" s="29" t="s">
        <v>4977</v>
      </c>
      <c r="L2618" s="26">
        <v>1</v>
      </c>
      <c r="M2618" s="26" t="s">
        <v>4547</v>
      </c>
      <c r="N2618" s="26"/>
      <c r="O2618" s="7">
        <f t="shared" si="135"/>
        <v>0</v>
      </c>
      <c r="P2618" s="52"/>
      <c r="Q2618" s="7">
        <f t="shared" si="136"/>
        <v>0</v>
      </c>
      <c r="R2618" s="7">
        <f t="shared" si="137"/>
        <v>0</v>
      </c>
      <c r="S2618" s="23"/>
      <c r="T2618" s="23"/>
      <c r="U2618" s="23"/>
      <c r="V2618" s="23"/>
      <c r="W2618" s="74"/>
    </row>
    <row r="2619" spans="1:23" x14ac:dyDescent="0.25">
      <c r="A2619" s="81">
        <v>45307</v>
      </c>
      <c r="B2619" s="6" t="s">
        <v>2710</v>
      </c>
      <c r="C2619" s="100" t="s">
        <v>6070</v>
      </c>
      <c r="D2619" s="21" t="s">
        <v>4950</v>
      </c>
      <c r="E2619" s="23" t="s">
        <v>107</v>
      </c>
      <c r="F2619" s="27" t="str">
        <f>IF(E2619="","",INDEX(DM_HANG_HOA!B:B,MATCH(E2619,DM_HANG_HOA!A:A,0)))</f>
        <v>DS 1 pha 630A - 24KV-150 KV BIL, OD, sứ</v>
      </c>
      <c r="G2619" s="26" t="s">
        <v>4507</v>
      </c>
      <c r="H2619" s="27" t="str">
        <f>IF(G2619="","",INDEX(DM_DOI_TUONG!C:C,MATCH(G2619,DM_DOI_TUONG!B:B,0)))</f>
        <v>Điện Lực Long An</v>
      </c>
      <c r="I2619" s="69" t="str">
        <f>IFERROR(INDEX(DM_NGHIEP_VU!D:D,MATCH(J2619&amp;K2619,DM_NGHIEP_VU!G:G,0)),"")</f>
        <v>Xuất kho - xuất trước hàng hoá</v>
      </c>
      <c r="J2619" s="29" t="s">
        <v>4972</v>
      </c>
      <c r="K2619" s="29" t="s">
        <v>4977</v>
      </c>
      <c r="L2619" s="26">
        <v>1</v>
      </c>
      <c r="M2619" s="26" t="s">
        <v>4547</v>
      </c>
      <c r="N2619" s="26"/>
      <c r="O2619" s="7">
        <f t="shared" si="135"/>
        <v>0</v>
      </c>
      <c r="P2619" s="52"/>
      <c r="Q2619" s="7">
        <f t="shared" si="136"/>
        <v>0</v>
      </c>
      <c r="R2619" s="7">
        <f t="shared" si="137"/>
        <v>0</v>
      </c>
      <c r="S2619" s="23"/>
      <c r="T2619" s="23"/>
      <c r="U2619" s="23"/>
      <c r="V2619" s="23"/>
      <c r="W2619" s="74"/>
    </row>
    <row r="2620" spans="1:23" x14ac:dyDescent="0.25">
      <c r="A2620" s="81">
        <v>45307</v>
      </c>
      <c r="B2620" s="6" t="s">
        <v>2710</v>
      </c>
      <c r="C2620" s="100" t="s">
        <v>6070</v>
      </c>
      <c r="D2620" s="21" t="s">
        <v>4950</v>
      </c>
      <c r="E2620" s="23" t="s">
        <v>114</v>
      </c>
      <c r="F2620" s="27" t="str">
        <f>IF(E2620="","",INDEX(DM_HANG_HOA!B:B,MATCH(E2620,DM_HANG_HOA!A:A,0)))</f>
        <v xml:space="preserve">Cosse nhôm LTD </v>
      </c>
      <c r="G2620" s="26" t="s">
        <v>4507</v>
      </c>
      <c r="H2620" s="27" t="str">
        <f>IF(G2620="","",INDEX(DM_DOI_TUONG!C:C,MATCH(G2620,DM_DOI_TUONG!B:B,0)))</f>
        <v>Điện Lực Long An</v>
      </c>
      <c r="I2620" s="69" t="str">
        <f>IFERROR(INDEX(DM_NGHIEP_VU!D:D,MATCH(J2620&amp;K2620,DM_NGHIEP_VU!G:G,0)),"")</f>
        <v>Xuất kho - xuất trước hàng hoá</v>
      </c>
      <c r="J2620" s="29" t="s">
        <v>4972</v>
      </c>
      <c r="K2620" s="29" t="s">
        <v>4977</v>
      </c>
      <c r="L2620" s="26">
        <v>2</v>
      </c>
      <c r="M2620" s="26" t="s">
        <v>4547</v>
      </c>
      <c r="N2620" s="26"/>
      <c r="O2620" s="7">
        <f t="shared" si="135"/>
        <v>0</v>
      </c>
      <c r="P2620" s="52"/>
      <c r="Q2620" s="7">
        <f t="shared" si="136"/>
        <v>0</v>
      </c>
      <c r="R2620" s="7">
        <f t="shared" si="137"/>
        <v>0</v>
      </c>
      <c r="S2620" s="23"/>
      <c r="T2620" s="23"/>
      <c r="U2620" s="23"/>
      <c r="V2620" s="23"/>
      <c r="W2620" s="74"/>
    </row>
    <row r="2621" spans="1:23" x14ac:dyDescent="0.25">
      <c r="A2621" s="81">
        <v>45307</v>
      </c>
      <c r="B2621" s="6" t="s">
        <v>2710</v>
      </c>
      <c r="C2621" s="100" t="s">
        <v>6070</v>
      </c>
      <c r="D2621" s="21" t="s">
        <v>4950</v>
      </c>
      <c r="E2621" s="23" t="s">
        <v>117</v>
      </c>
      <c r="F2621" s="27" t="str">
        <f>IF(E2621="","",INDEX(DM_HANG_HOA!B:B,MATCH(E2621,DM_HANG_HOA!A:A,0)))</f>
        <v>Phụ kiện lắp DS 1 pha 24Kv</v>
      </c>
      <c r="G2621" s="26" t="s">
        <v>4507</v>
      </c>
      <c r="H2621" s="27" t="str">
        <f>IF(G2621="","",INDEX(DM_DOI_TUONG!C:C,MATCH(G2621,DM_DOI_TUONG!B:B,0)))</f>
        <v>Điện Lực Long An</v>
      </c>
      <c r="I2621" s="69" t="str">
        <f>IFERROR(INDEX(DM_NGHIEP_VU!D:D,MATCH(J2621&amp;K2621,DM_NGHIEP_VU!G:G,0)),"")</f>
        <v>Xuất kho - xuất trước hàng hoá</v>
      </c>
      <c r="J2621" s="29" t="s">
        <v>4972</v>
      </c>
      <c r="K2621" s="29" t="s">
        <v>4977</v>
      </c>
      <c r="L2621" s="26">
        <v>1</v>
      </c>
      <c r="M2621" s="26" t="s">
        <v>4547</v>
      </c>
      <c r="N2621" s="26"/>
      <c r="O2621" s="7">
        <f t="shared" si="135"/>
        <v>0</v>
      </c>
      <c r="P2621" s="52"/>
      <c r="Q2621" s="7">
        <f t="shared" si="136"/>
        <v>0</v>
      </c>
      <c r="R2621" s="7">
        <f t="shared" si="137"/>
        <v>0</v>
      </c>
      <c r="S2621" s="23"/>
      <c r="T2621" s="23"/>
      <c r="U2621" s="23"/>
      <c r="V2621" s="23"/>
      <c r="W2621" s="74"/>
    </row>
    <row r="2622" spans="1:23" x14ac:dyDescent="0.25">
      <c r="A2622" s="81">
        <v>45307</v>
      </c>
      <c r="B2622" s="6" t="s">
        <v>2710</v>
      </c>
      <c r="C2622" s="100" t="s">
        <v>6070</v>
      </c>
      <c r="D2622" s="21" t="s">
        <v>4950</v>
      </c>
      <c r="E2622" s="23" t="s">
        <v>123</v>
      </c>
      <c r="F2622" s="27" t="str">
        <f>IF(E2622="","",INDEX(DM_HANG_HOA!B:B,MATCH(E2622,DM_HANG_HOA!A:A,0)))</f>
        <v>DS 3P- 630A - 24KV-150 KV BIL Sứ OD, lắp phương đứng trên 1 trụ</v>
      </c>
      <c r="G2622" s="26" t="s">
        <v>4507</v>
      </c>
      <c r="H2622" s="27" t="str">
        <f>IF(G2622="","",INDEX(DM_DOI_TUONG!C:C,MATCH(G2622,DM_DOI_TUONG!B:B,0)))</f>
        <v>Điện Lực Long An</v>
      </c>
      <c r="I2622" s="69" t="str">
        <f>IFERROR(INDEX(DM_NGHIEP_VU!D:D,MATCH(J2622&amp;K2622,DM_NGHIEP_VU!G:G,0)),"")</f>
        <v>Xuất kho - xuất trước hàng hoá</v>
      </c>
      <c r="J2622" s="29" t="s">
        <v>4972</v>
      </c>
      <c r="K2622" s="29" t="s">
        <v>4977</v>
      </c>
      <c r="L2622" s="26">
        <v>1</v>
      </c>
      <c r="M2622" s="26" t="s">
        <v>4547</v>
      </c>
      <c r="N2622" s="26"/>
      <c r="O2622" s="7">
        <f t="shared" si="135"/>
        <v>0</v>
      </c>
      <c r="P2622" s="52"/>
      <c r="Q2622" s="7">
        <f t="shared" si="136"/>
        <v>0</v>
      </c>
      <c r="R2622" s="7">
        <f t="shared" si="137"/>
        <v>0</v>
      </c>
      <c r="S2622" s="23"/>
      <c r="T2622" s="23"/>
      <c r="U2622" s="23"/>
      <c r="V2622" s="23"/>
      <c r="W2622" s="74"/>
    </row>
    <row r="2623" spans="1:23" x14ac:dyDescent="0.25">
      <c r="A2623" s="81">
        <v>45307</v>
      </c>
      <c r="B2623" s="6" t="s">
        <v>2710</v>
      </c>
      <c r="C2623" s="100" t="s">
        <v>6070</v>
      </c>
      <c r="D2623" s="21" t="s">
        <v>4950</v>
      </c>
      <c r="E2623" s="23" t="s">
        <v>114</v>
      </c>
      <c r="F2623" s="27" t="str">
        <f>IF(E2623="","",INDEX(DM_HANG_HOA!B:B,MATCH(E2623,DM_HANG_HOA!A:A,0)))</f>
        <v xml:space="preserve">Cosse nhôm LTD </v>
      </c>
      <c r="G2623" s="26" t="s">
        <v>4507</v>
      </c>
      <c r="H2623" s="27" t="str">
        <f>IF(G2623="","",INDEX(DM_DOI_TUONG!C:C,MATCH(G2623,DM_DOI_TUONG!B:B,0)))</f>
        <v>Điện Lực Long An</v>
      </c>
      <c r="I2623" s="69" t="str">
        <f>IFERROR(INDEX(DM_NGHIEP_VU!D:D,MATCH(J2623&amp;K2623,DM_NGHIEP_VU!G:G,0)),"")</f>
        <v>Xuất kho - xuất trước hàng hoá</v>
      </c>
      <c r="J2623" s="29" t="s">
        <v>4972</v>
      </c>
      <c r="K2623" s="29" t="s">
        <v>4977</v>
      </c>
      <c r="L2623" s="26">
        <v>6</v>
      </c>
      <c r="M2623" s="26" t="s">
        <v>4547</v>
      </c>
      <c r="N2623" s="26"/>
      <c r="O2623" s="7">
        <f t="shared" si="135"/>
        <v>0</v>
      </c>
      <c r="P2623" s="52"/>
      <c r="Q2623" s="7">
        <f t="shared" si="136"/>
        <v>0</v>
      </c>
      <c r="R2623" s="7">
        <f t="shared" si="137"/>
        <v>0</v>
      </c>
      <c r="S2623" s="23"/>
      <c r="T2623" s="23"/>
      <c r="U2623" s="23"/>
      <c r="V2623" s="23"/>
      <c r="W2623" s="74"/>
    </row>
    <row r="2624" spans="1:23" x14ac:dyDescent="0.25">
      <c r="A2624" s="81">
        <v>45307</v>
      </c>
      <c r="B2624" s="6" t="s">
        <v>2710</v>
      </c>
      <c r="C2624" s="100" t="s">
        <v>6070</v>
      </c>
      <c r="D2624" s="21" t="s">
        <v>4950</v>
      </c>
      <c r="E2624" s="23" t="s">
        <v>180</v>
      </c>
      <c r="F2624" s="27" t="str">
        <f>IF(E2624="","",INDEX(DM_HANG_HOA!B:B,MATCH(E2624,DM_HANG_HOA!A:A,0)))</f>
        <v>Bộ sào thao tác dao cắt có tải trong dầu 24 kV - 35 kV, dài 8 m</v>
      </c>
      <c r="G2624" s="26" t="s">
        <v>4507</v>
      </c>
      <c r="H2624" s="27" t="str">
        <f>IF(G2624="","",INDEX(DM_DOI_TUONG!C:C,MATCH(G2624,DM_DOI_TUONG!B:B,0)))</f>
        <v>Điện Lực Long An</v>
      </c>
      <c r="I2624" s="69" t="str">
        <f>IFERROR(INDEX(DM_NGHIEP_VU!D:D,MATCH(J2624&amp;K2624,DM_NGHIEP_VU!G:G,0)),"")</f>
        <v>Xuất kho - xuất trước hàng hoá</v>
      </c>
      <c r="J2624" s="29" t="s">
        <v>4972</v>
      </c>
      <c r="K2624" s="29" t="s">
        <v>4977</v>
      </c>
      <c r="L2624" s="26">
        <v>1</v>
      </c>
      <c r="M2624" s="26" t="s">
        <v>4547</v>
      </c>
      <c r="N2624" s="26"/>
      <c r="O2624" s="7">
        <f t="shared" si="135"/>
        <v>0</v>
      </c>
      <c r="P2624" s="52"/>
      <c r="Q2624" s="7">
        <f t="shared" si="136"/>
        <v>0</v>
      </c>
      <c r="R2624" s="7">
        <f t="shared" si="137"/>
        <v>0</v>
      </c>
      <c r="S2624" s="23"/>
      <c r="T2624" s="23"/>
      <c r="U2624" s="23"/>
      <c r="V2624" s="23"/>
      <c r="W2624" s="74"/>
    </row>
    <row r="2625" spans="1:23" x14ac:dyDescent="0.25">
      <c r="A2625" s="81">
        <v>45307</v>
      </c>
      <c r="B2625" s="6" t="s">
        <v>2710</v>
      </c>
      <c r="C2625" s="100" t="s">
        <v>6070</v>
      </c>
      <c r="D2625" s="21" t="s">
        <v>4950</v>
      </c>
      <c r="E2625" s="23" t="s">
        <v>1374</v>
      </c>
      <c r="F2625" s="27" t="str">
        <f>IF(E2625="","",INDEX(DM_HANG_HOA!B:B,MATCH(E2625,DM_HANG_HOA!A:A,0)))</f>
        <v>Cosse ép Cu 50mm2-N dài 64mm chiều dài ép dây 36mm</v>
      </c>
      <c r="G2625" s="26" t="s">
        <v>4507</v>
      </c>
      <c r="H2625" s="27" t="str">
        <f>IF(G2625="","",INDEX(DM_DOI_TUONG!C:C,MATCH(G2625,DM_DOI_TUONG!B:B,0)))</f>
        <v>Điện Lực Long An</v>
      </c>
      <c r="I2625" s="69" t="str">
        <f>IFERROR(INDEX(DM_NGHIEP_VU!D:D,MATCH(J2625&amp;K2625,DM_NGHIEP_VU!G:G,0)),"")</f>
        <v>Xuất kho - xuất trước hàng hoá</v>
      </c>
      <c r="J2625" s="29" t="s">
        <v>4972</v>
      </c>
      <c r="K2625" s="29" t="s">
        <v>4977</v>
      </c>
      <c r="L2625" s="26">
        <v>1</v>
      </c>
      <c r="M2625" s="26" t="s">
        <v>4547</v>
      </c>
      <c r="N2625" s="26"/>
      <c r="O2625" s="7">
        <f t="shared" si="135"/>
        <v>0</v>
      </c>
      <c r="P2625" s="52"/>
      <c r="Q2625" s="7">
        <f t="shared" si="136"/>
        <v>0</v>
      </c>
      <c r="R2625" s="7">
        <f t="shared" si="137"/>
        <v>0</v>
      </c>
      <c r="S2625" s="23"/>
      <c r="T2625" s="23"/>
      <c r="U2625" s="23"/>
      <c r="V2625" s="23"/>
      <c r="W2625" s="74"/>
    </row>
    <row r="2626" spans="1:23" x14ac:dyDescent="0.25">
      <c r="A2626" s="81">
        <v>45307</v>
      </c>
      <c r="B2626" s="6" t="s">
        <v>2710</v>
      </c>
      <c r="C2626" s="100" t="s">
        <v>6070</v>
      </c>
      <c r="D2626" s="21" t="s">
        <v>4950</v>
      </c>
      <c r="E2626" s="23" t="s">
        <v>511</v>
      </c>
      <c r="F2626" s="27" t="str">
        <f>IF(E2626="","",INDEX(DM_HANG_HOA!B:B,MATCH(E2626,DM_HANG_HOA!A:A,0)))</f>
        <v>Boulon 8x40 + tán + londel nhúng kẽm</v>
      </c>
      <c r="G2626" s="26" t="s">
        <v>4507</v>
      </c>
      <c r="H2626" s="27" t="str">
        <f>IF(G2626="","",INDEX(DM_DOI_TUONG!C:C,MATCH(G2626,DM_DOI_TUONG!B:B,0)))</f>
        <v>Điện Lực Long An</v>
      </c>
      <c r="I2626" s="69" t="str">
        <f>IFERROR(INDEX(DM_NGHIEP_VU!D:D,MATCH(J2626&amp;K2626,DM_NGHIEP_VU!G:G,0)),"")</f>
        <v>Xuất kho - xuất trước hàng hoá</v>
      </c>
      <c r="J2626" s="29" t="s">
        <v>4972</v>
      </c>
      <c r="K2626" s="29" t="s">
        <v>4977</v>
      </c>
      <c r="L2626" s="26">
        <v>1</v>
      </c>
      <c r="M2626" s="26" t="s">
        <v>4547</v>
      </c>
      <c r="N2626" s="26"/>
      <c r="O2626" s="7">
        <f t="shared" si="135"/>
        <v>0</v>
      </c>
      <c r="P2626" s="52"/>
      <c r="Q2626" s="7">
        <f t="shared" si="136"/>
        <v>0</v>
      </c>
      <c r="R2626" s="7">
        <f t="shared" si="137"/>
        <v>0</v>
      </c>
      <c r="S2626" s="23"/>
      <c r="T2626" s="23"/>
      <c r="U2626" s="23"/>
      <c r="V2626" s="23"/>
      <c r="W2626" s="74"/>
    </row>
    <row r="2627" spans="1:23" x14ac:dyDescent="0.25">
      <c r="A2627" s="81">
        <v>45307</v>
      </c>
      <c r="B2627" s="6" t="s">
        <v>2710</v>
      </c>
      <c r="C2627" s="100" t="s">
        <v>6070</v>
      </c>
      <c r="D2627" s="21" t="s">
        <v>4950</v>
      </c>
      <c r="E2627" s="23" t="s">
        <v>96</v>
      </c>
      <c r="F2627" s="27" t="str">
        <f>IF(E2627="","",INDEX(DM_HANG_HOA!B:B,MATCH(E2627,DM_HANG_HOA!A:A,0)))</f>
        <v>LA 18KV - MCOV  15.3 - 10KA</v>
      </c>
      <c r="G2627" s="26" t="s">
        <v>4507</v>
      </c>
      <c r="H2627" s="27" t="str">
        <f>IF(G2627="","",INDEX(DM_DOI_TUONG!C:C,MATCH(G2627,DM_DOI_TUONG!B:B,0)))</f>
        <v>Điện Lực Long An</v>
      </c>
      <c r="I2627" s="69" t="str">
        <f>IFERROR(INDEX(DM_NGHIEP_VU!D:D,MATCH(J2627&amp;K2627,DM_NGHIEP_VU!G:G,0)),"")</f>
        <v>Xuất kho - xuất trước hàng hoá</v>
      </c>
      <c r="J2627" s="29" t="s">
        <v>4972</v>
      </c>
      <c r="K2627" s="29" t="s">
        <v>4977</v>
      </c>
      <c r="L2627" s="26">
        <v>3</v>
      </c>
      <c r="M2627" s="26" t="s">
        <v>4547</v>
      </c>
      <c r="N2627" s="26"/>
      <c r="O2627" s="7">
        <f t="shared" si="135"/>
        <v>0</v>
      </c>
      <c r="P2627" s="52"/>
      <c r="Q2627" s="7">
        <f t="shared" si="136"/>
        <v>0</v>
      </c>
      <c r="R2627" s="7">
        <f t="shared" si="137"/>
        <v>0</v>
      </c>
      <c r="S2627" s="23"/>
      <c r="T2627" s="23"/>
      <c r="U2627" s="23"/>
      <c r="V2627" s="23"/>
      <c r="W2627" s="74"/>
    </row>
    <row r="2628" spans="1:23" x14ac:dyDescent="0.25">
      <c r="A2628" s="81">
        <v>45307</v>
      </c>
      <c r="B2628" s="6" t="s">
        <v>2710</v>
      </c>
      <c r="C2628" s="100" t="s">
        <v>6070</v>
      </c>
      <c r="D2628" s="21" t="s">
        <v>4950</v>
      </c>
      <c r="E2628" s="23" t="s">
        <v>3426</v>
      </c>
      <c r="F2628" s="27" t="str">
        <f>IF(E2628="","",INDEX(DM_HANG_HOA!B:B,MATCH(E2628,DM_HANG_HOA!A:A,0)))</f>
        <v>Bass LA</v>
      </c>
      <c r="G2628" s="26" t="s">
        <v>4507</v>
      </c>
      <c r="H2628" s="27" t="str">
        <f>IF(G2628="","",INDEX(DM_DOI_TUONG!C:C,MATCH(G2628,DM_DOI_TUONG!B:B,0)))</f>
        <v>Điện Lực Long An</v>
      </c>
      <c r="I2628" s="69" t="str">
        <f>IFERROR(INDEX(DM_NGHIEP_VU!D:D,MATCH(J2628&amp;K2628,DM_NGHIEP_VU!G:G,0)),"")</f>
        <v>Xuất kho - xuất trước hàng hoá</v>
      </c>
      <c r="J2628" s="29" t="s">
        <v>4972</v>
      </c>
      <c r="K2628" s="29" t="s">
        <v>4977</v>
      </c>
      <c r="L2628" s="26">
        <v>3</v>
      </c>
      <c r="M2628" s="26" t="s">
        <v>4547</v>
      </c>
      <c r="N2628" s="26"/>
      <c r="O2628" s="7">
        <f t="shared" si="135"/>
        <v>0</v>
      </c>
      <c r="P2628" s="52"/>
      <c r="Q2628" s="7">
        <f t="shared" si="136"/>
        <v>0</v>
      </c>
      <c r="R2628" s="7">
        <f t="shared" si="137"/>
        <v>0</v>
      </c>
      <c r="S2628" s="23"/>
      <c r="T2628" s="23"/>
      <c r="U2628" s="23"/>
      <c r="V2628" s="23"/>
      <c r="W2628" s="74"/>
    </row>
    <row r="2629" spans="1:23" x14ac:dyDescent="0.25">
      <c r="A2629" s="81">
        <v>45307</v>
      </c>
      <c r="B2629" s="6" t="s">
        <v>2710</v>
      </c>
      <c r="C2629" s="100" t="s">
        <v>6070</v>
      </c>
      <c r="D2629" s="21" t="s">
        <v>4950</v>
      </c>
      <c r="E2629" s="23" t="s">
        <v>190</v>
      </c>
      <c r="F2629" s="27" t="str">
        <f>IF(E2629="","",INDEX(DM_HANG_HOA!B:B,MATCH(E2629,DM_HANG_HOA!A:A,0)))</f>
        <v>Chuỗi treo 24Kv - 70KN, Polymer</v>
      </c>
      <c r="G2629" s="26" t="s">
        <v>4507</v>
      </c>
      <c r="H2629" s="27" t="str">
        <f>IF(G2629="","",INDEX(DM_DOI_TUONG!C:C,MATCH(G2629,DM_DOI_TUONG!B:B,0)))</f>
        <v>Điện Lực Long An</v>
      </c>
      <c r="I2629" s="69" t="str">
        <f>IFERROR(INDEX(DM_NGHIEP_VU!D:D,MATCH(J2629&amp;K2629,DM_NGHIEP_VU!G:G,0)),"")</f>
        <v>Xuất kho - xuất trước hàng hoá</v>
      </c>
      <c r="J2629" s="29" t="s">
        <v>4972</v>
      </c>
      <c r="K2629" s="29" t="s">
        <v>4977</v>
      </c>
      <c r="L2629" s="26">
        <v>2</v>
      </c>
      <c r="M2629" s="26" t="s">
        <v>4547</v>
      </c>
      <c r="N2629" s="26"/>
      <c r="O2629" s="7">
        <f t="shared" si="135"/>
        <v>0</v>
      </c>
      <c r="P2629" s="52"/>
      <c r="Q2629" s="7">
        <f t="shared" si="136"/>
        <v>0</v>
      </c>
      <c r="R2629" s="7">
        <f t="shared" si="137"/>
        <v>0</v>
      </c>
      <c r="S2629" s="23"/>
      <c r="T2629" s="23"/>
      <c r="U2629" s="23"/>
      <c r="V2629" s="23"/>
      <c r="W2629" s="74"/>
    </row>
    <row r="2630" spans="1:23" x14ac:dyDescent="0.25">
      <c r="A2630" s="81">
        <v>45307</v>
      </c>
      <c r="B2630" s="6" t="s">
        <v>2710</v>
      </c>
      <c r="C2630" s="100" t="s">
        <v>6070</v>
      </c>
      <c r="D2630" s="21" t="s">
        <v>4950</v>
      </c>
      <c r="E2630" s="23" t="s">
        <v>3</v>
      </c>
      <c r="F2630" s="27" t="str">
        <f>IF(E2630="","",INDEX(DM_HANG_HOA!B:B,MATCH(E2630,DM_HANG_HOA!A:A,0)))</f>
        <v>Fuselink 3K - Tuấn Ân</v>
      </c>
      <c r="G2630" s="26" t="s">
        <v>4507</v>
      </c>
      <c r="H2630" s="27" t="str">
        <f>IF(G2630="","",INDEX(DM_DOI_TUONG!C:C,MATCH(G2630,DM_DOI_TUONG!B:B,0)))</f>
        <v>Điện Lực Long An</v>
      </c>
      <c r="I2630" s="69" t="str">
        <f>IFERROR(INDEX(DM_NGHIEP_VU!D:D,MATCH(J2630&amp;K2630,DM_NGHIEP_VU!G:G,0)),"")</f>
        <v>Xuất kho - xuất trước hàng hoá</v>
      </c>
      <c r="J2630" s="29" t="s">
        <v>4972</v>
      </c>
      <c r="K2630" s="29" t="s">
        <v>4977</v>
      </c>
      <c r="L2630" s="26">
        <v>2</v>
      </c>
      <c r="M2630" s="26" t="s">
        <v>4547</v>
      </c>
      <c r="N2630" s="26"/>
      <c r="O2630" s="7">
        <f t="shared" si="135"/>
        <v>0</v>
      </c>
      <c r="P2630" s="52"/>
      <c r="Q2630" s="7">
        <f t="shared" si="136"/>
        <v>0</v>
      </c>
      <c r="R2630" s="7">
        <f t="shared" si="137"/>
        <v>0</v>
      </c>
      <c r="S2630" s="23"/>
      <c r="T2630" s="23"/>
      <c r="U2630" s="23"/>
      <c r="V2630" s="23"/>
      <c r="W2630" s="74"/>
    </row>
    <row r="2631" spans="1:23" x14ac:dyDescent="0.25">
      <c r="A2631" s="81">
        <v>45307</v>
      </c>
      <c r="B2631" s="6" t="s">
        <v>2710</v>
      </c>
      <c r="C2631" s="100" t="s">
        <v>6070</v>
      </c>
      <c r="D2631" s="21" t="s">
        <v>4950</v>
      </c>
      <c r="E2631" s="23" t="s">
        <v>6</v>
      </c>
      <c r="F2631" s="27" t="str">
        <f>IF(E2631="","",INDEX(DM_HANG_HOA!B:B,MATCH(E2631,DM_HANG_HOA!A:A,0)))</f>
        <v>Fuselink 6K - Tuấn Ân</v>
      </c>
      <c r="G2631" s="26" t="s">
        <v>4507</v>
      </c>
      <c r="H2631" s="27" t="str">
        <f>IF(G2631="","",INDEX(DM_DOI_TUONG!C:C,MATCH(G2631,DM_DOI_TUONG!B:B,0)))</f>
        <v>Điện Lực Long An</v>
      </c>
      <c r="I2631" s="69" t="str">
        <f>IFERROR(INDEX(DM_NGHIEP_VU!D:D,MATCH(J2631&amp;K2631,DM_NGHIEP_VU!G:G,0)),"")</f>
        <v>Xuất kho - xuất trước hàng hoá</v>
      </c>
      <c r="J2631" s="29" t="s">
        <v>4972</v>
      </c>
      <c r="K2631" s="29" t="s">
        <v>4977</v>
      </c>
      <c r="L2631" s="26">
        <v>1</v>
      </c>
      <c r="M2631" s="26" t="s">
        <v>4547</v>
      </c>
      <c r="N2631" s="26"/>
      <c r="O2631" s="7">
        <f t="shared" si="135"/>
        <v>0</v>
      </c>
      <c r="P2631" s="52"/>
      <c r="Q2631" s="7">
        <f t="shared" si="136"/>
        <v>0</v>
      </c>
      <c r="R2631" s="7">
        <f t="shared" si="137"/>
        <v>0</v>
      </c>
      <c r="S2631" s="23"/>
      <c r="T2631" s="23"/>
      <c r="U2631" s="23"/>
      <c r="V2631" s="23"/>
      <c r="W2631" s="74"/>
    </row>
    <row r="2632" spans="1:23" x14ac:dyDescent="0.25">
      <c r="A2632" s="81">
        <v>45307</v>
      </c>
      <c r="B2632" s="6" t="s">
        <v>2710</v>
      </c>
      <c r="C2632" s="100" t="s">
        <v>6070</v>
      </c>
      <c r="D2632" s="21" t="s">
        <v>4950</v>
      </c>
      <c r="E2632" s="23" t="s">
        <v>12</v>
      </c>
      <c r="F2632" s="27" t="str">
        <f>IF(E2632="","",INDEX(DM_HANG_HOA!B:B,MATCH(E2632,DM_HANG_HOA!A:A,0)))</f>
        <v>Fuselink 25K - Tuấn Ân</v>
      </c>
      <c r="G2632" s="26" t="s">
        <v>4507</v>
      </c>
      <c r="H2632" s="27" t="str">
        <f>IF(G2632="","",INDEX(DM_DOI_TUONG!C:C,MATCH(G2632,DM_DOI_TUONG!B:B,0)))</f>
        <v>Điện Lực Long An</v>
      </c>
      <c r="I2632" s="69" t="str">
        <f>IFERROR(INDEX(DM_NGHIEP_VU!D:D,MATCH(J2632&amp;K2632,DM_NGHIEP_VU!G:G,0)),"")</f>
        <v>Xuất kho - xuất trước hàng hoá</v>
      </c>
      <c r="J2632" s="29" t="s">
        <v>4972</v>
      </c>
      <c r="K2632" s="29" t="s">
        <v>4977</v>
      </c>
      <c r="L2632" s="26">
        <v>1</v>
      </c>
      <c r="M2632" s="26" t="s">
        <v>4547</v>
      </c>
      <c r="N2632" s="26"/>
      <c r="O2632" s="7">
        <f t="shared" si="135"/>
        <v>0</v>
      </c>
      <c r="P2632" s="52"/>
      <c r="Q2632" s="7">
        <f t="shared" si="136"/>
        <v>0</v>
      </c>
      <c r="R2632" s="7">
        <f t="shared" si="137"/>
        <v>0</v>
      </c>
      <c r="S2632" s="23"/>
      <c r="T2632" s="23"/>
      <c r="U2632" s="23"/>
      <c r="V2632" s="23"/>
      <c r="W2632" s="74"/>
    </row>
    <row r="2633" spans="1:23" x14ac:dyDescent="0.25">
      <c r="A2633" s="81">
        <v>45307</v>
      </c>
      <c r="B2633" s="6" t="s">
        <v>2710</v>
      </c>
      <c r="C2633" s="100" t="s">
        <v>6070</v>
      </c>
      <c r="D2633" s="21" t="s">
        <v>4950</v>
      </c>
      <c r="E2633" s="23" t="s">
        <v>13</v>
      </c>
      <c r="F2633" s="27" t="str">
        <f>IF(E2633="","",INDEX(DM_HANG_HOA!B:B,MATCH(E2633,DM_HANG_HOA!A:A,0)))</f>
        <v>Fuselink 30K - Tuấn Ân</v>
      </c>
      <c r="G2633" s="26" t="s">
        <v>4507</v>
      </c>
      <c r="H2633" s="27" t="str">
        <f>IF(G2633="","",INDEX(DM_DOI_TUONG!C:C,MATCH(G2633,DM_DOI_TUONG!B:B,0)))</f>
        <v>Điện Lực Long An</v>
      </c>
      <c r="I2633" s="69" t="str">
        <f>IFERROR(INDEX(DM_NGHIEP_VU!D:D,MATCH(J2633&amp;K2633,DM_NGHIEP_VU!G:G,0)),"")</f>
        <v>Xuất kho - xuất trước hàng hoá</v>
      </c>
      <c r="J2633" s="29" t="s">
        <v>4972</v>
      </c>
      <c r="K2633" s="29" t="s">
        <v>4977</v>
      </c>
      <c r="L2633" s="26">
        <v>1</v>
      </c>
      <c r="M2633" s="26" t="s">
        <v>4547</v>
      </c>
      <c r="N2633" s="26"/>
      <c r="O2633" s="7">
        <f t="shared" ref="O2633:O2696" si="138">+L2633*N2633</f>
        <v>0</v>
      </c>
      <c r="P2633" s="52"/>
      <c r="Q2633" s="7">
        <f t="shared" ref="Q2633:Q2696" si="139">+O2633*P2633</f>
        <v>0</v>
      </c>
      <c r="R2633" s="7">
        <f t="shared" ref="R2633:R2696" si="140">+O2633+Q2633</f>
        <v>0</v>
      </c>
      <c r="S2633" s="23"/>
      <c r="T2633" s="23"/>
      <c r="U2633" s="23"/>
      <c r="V2633" s="23"/>
      <c r="W2633" s="74"/>
    </row>
    <row r="2634" spans="1:23" x14ac:dyDescent="0.25">
      <c r="A2634" s="81">
        <v>45307</v>
      </c>
      <c r="B2634" s="6" t="s">
        <v>2710</v>
      </c>
      <c r="C2634" s="100" t="s">
        <v>6071</v>
      </c>
      <c r="D2634" s="21" t="s">
        <v>4950</v>
      </c>
      <c r="E2634" s="23" t="s">
        <v>3</v>
      </c>
      <c r="F2634" s="27" t="str">
        <f>IF(E2634="","",INDEX(DM_HANG_HOA!B:B,MATCH(E2634,DM_HANG_HOA!A:A,0)))</f>
        <v>Fuselink 3K - Tuấn Ân</v>
      </c>
      <c r="G2634" s="26" t="s">
        <v>4507</v>
      </c>
      <c r="H2634" s="27" t="str">
        <f>IF(G2634="","",INDEX(DM_DOI_TUONG!C:C,MATCH(G2634,DM_DOI_TUONG!B:B,0)))</f>
        <v>Điện Lực Long An</v>
      </c>
      <c r="I2634" s="69" t="str">
        <f>IFERROR(INDEX(DM_NGHIEP_VU!D:D,MATCH(J2634&amp;K2634,DM_NGHIEP_VU!G:G,0)),"")</f>
        <v>Xuất kho - xuất trước hàng hoá</v>
      </c>
      <c r="J2634" s="29" t="s">
        <v>4972</v>
      </c>
      <c r="K2634" s="29" t="s">
        <v>4977</v>
      </c>
      <c r="L2634" s="26">
        <v>300</v>
      </c>
      <c r="M2634" s="26" t="s">
        <v>4547</v>
      </c>
      <c r="N2634" s="26"/>
      <c r="O2634" s="7">
        <f t="shared" si="138"/>
        <v>0</v>
      </c>
      <c r="P2634" s="52"/>
      <c r="Q2634" s="7">
        <f t="shared" si="139"/>
        <v>0</v>
      </c>
      <c r="R2634" s="7">
        <f t="shared" si="140"/>
        <v>0</v>
      </c>
      <c r="S2634" s="23"/>
      <c r="T2634" s="23"/>
      <c r="U2634" s="23"/>
      <c r="V2634" s="23"/>
      <c r="W2634" s="74"/>
    </row>
    <row r="2635" spans="1:23" x14ac:dyDescent="0.25">
      <c r="A2635" s="81">
        <v>45307</v>
      </c>
      <c r="B2635" s="6" t="s">
        <v>2710</v>
      </c>
      <c r="C2635" s="100" t="s">
        <v>6071</v>
      </c>
      <c r="D2635" s="21" t="s">
        <v>4950</v>
      </c>
      <c r="E2635" s="23" t="s">
        <v>6</v>
      </c>
      <c r="F2635" s="27" t="str">
        <f>IF(E2635="","",INDEX(DM_HANG_HOA!B:B,MATCH(E2635,DM_HANG_HOA!A:A,0)))</f>
        <v>Fuselink 6K - Tuấn Ân</v>
      </c>
      <c r="G2635" s="26" t="s">
        <v>4507</v>
      </c>
      <c r="H2635" s="27" t="str">
        <f>IF(G2635="","",INDEX(DM_DOI_TUONG!C:C,MATCH(G2635,DM_DOI_TUONG!B:B,0)))</f>
        <v>Điện Lực Long An</v>
      </c>
      <c r="I2635" s="69" t="str">
        <f>IFERROR(INDEX(DM_NGHIEP_VU!D:D,MATCH(J2635&amp;K2635,DM_NGHIEP_VU!G:G,0)),"")</f>
        <v>Xuất kho - xuất trước hàng hoá</v>
      </c>
      <c r="J2635" s="29" t="s">
        <v>4972</v>
      </c>
      <c r="K2635" s="29" t="s">
        <v>4977</v>
      </c>
      <c r="L2635" s="26">
        <v>200</v>
      </c>
      <c r="M2635" s="26" t="s">
        <v>4547</v>
      </c>
      <c r="N2635" s="26"/>
      <c r="O2635" s="7">
        <f t="shared" si="138"/>
        <v>0</v>
      </c>
      <c r="P2635" s="52"/>
      <c r="Q2635" s="7">
        <f t="shared" si="139"/>
        <v>0</v>
      </c>
      <c r="R2635" s="7">
        <f t="shared" si="140"/>
        <v>0</v>
      </c>
      <c r="S2635" s="23"/>
      <c r="T2635" s="23"/>
      <c r="U2635" s="23"/>
      <c r="V2635" s="23"/>
      <c r="W2635" s="74"/>
    </row>
    <row r="2636" spans="1:23" x14ac:dyDescent="0.25">
      <c r="A2636" s="81">
        <v>45307</v>
      </c>
      <c r="B2636" s="6" t="s">
        <v>2710</v>
      </c>
      <c r="C2636" s="100" t="s">
        <v>6071</v>
      </c>
      <c r="D2636" s="21" t="s">
        <v>4950</v>
      </c>
      <c r="E2636" s="23" t="s">
        <v>12</v>
      </c>
      <c r="F2636" s="27" t="str">
        <f>IF(E2636="","",INDEX(DM_HANG_HOA!B:B,MATCH(E2636,DM_HANG_HOA!A:A,0)))</f>
        <v>Fuselink 25K - Tuấn Ân</v>
      </c>
      <c r="G2636" s="26" t="s">
        <v>4507</v>
      </c>
      <c r="H2636" s="27" t="str">
        <f>IF(G2636="","",INDEX(DM_DOI_TUONG!C:C,MATCH(G2636,DM_DOI_TUONG!B:B,0)))</f>
        <v>Điện Lực Long An</v>
      </c>
      <c r="I2636" s="69" t="str">
        <f>IFERROR(INDEX(DM_NGHIEP_VU!D:D,MATCH(J2636&amp;K2636,DM_NGHIEP_VU!G:G,0)),"")</f>
        <v>Xuất kho - xuất trước hàng hoá</v>
      </c>
      <c r="J2636" s="29" t="s">
        <v>4972</v>
      </c>
      <c r="K2636" s="29" t="s">
        <v>4977</v>
      </c>
      <c r="L2636" s="26">
        <v>200</v>
      </c>
      <c r="M2636" s="26" t="s">
        <v>4547</v>
      </c>
      <c r="N2636" s="26"/>
      <c r="O2636" s="7">
        <f t="shared" si="138"/>
        <v>0</v>
      </c>
      <c r="P2636" s="52"/>
      <c r="Q2636" s="7">
        <f t="shared" si="139"/>
        <v>0</v>
      </c>
      <c r="R2636" s="7">
        <f t="shared" si="140"/>
        <v>0</v>
      </c>
      <c r="S2636" s="23"/>
      <c r="T2636" s="23"/>
      <c r="U2636" s="23"/>
      <c r="V2636" s="23"/>
      <c r="W2636" s="74"/>
    </row>
    <row r="2637" spans="1:23" x14ac:dyDescent="0.25">
      <c r="A2637" s="81">
        <v>45307</v>
      </c>
      <c r="B2637" s="6" t="s">
        <v>2710</v>
      </c>
      <c r="C2637" s="100" t="s">
        <v>6071</v>
      </c>
      <c r="D2637" s="21" t="s">
        <v>4950</v>
      </c>
      <c r="E2637" s="23" t="s">
        <v>13</v>
      </c>
      <c r="F2637" s="27" t="str">
        <f>IF(E2637="","",INDEX(DM_HANG_HOA!B:B,MATCH(E2637,DM_HANG_HOA!A:A,0)))</f>
        <v>Fuselink 30K - Tuấn Ân</v>
      </c>
      <c r="G2637" s="26" t="s">
        <v>4507</v>
      </c>
      <c r="H2637" s="27" t="str">
        <f>IF(G2637="","",INDEX(DM_DOI_TUONG!C:C,MATCH(G2637,DM_DOI_TUONG!B:B,0)))</f>
        <v>Điện Lực Long An</v>
      </c>
      <c r="I2637" s="69" t="str">
        <f>IFERROR(INDEX(DM_NGHIEP_VU!D:D,MATCH(J2637&amp;K2637,DM_NGHIEP_VU!G:G,0)),"")</f>
        <v>Xuất kho - xuất trước hàng hoá</v>
      </c>
      <c r="J2637" s="29" t="s">
        <v>4972</v>
      </c>
      <c r="K2637" s="29" t="s">
        <v>4977</v>
      </c>
      <c r="L2637" s="26">
        <v>200</v>
      </c>
      <c r="M2637" s="26" t="s">
        <v>4547</v>
      </c>
      <c r="N2637" s="26"/>
      <c r="O2637" s="7">
        <f t="shared" si="138"/>
        <v>0</v>
      </c>
      <c r="P2637" s="52"/>
      <c r="Q2637" s="7">
        <f t="shared" si="139"/>
        <v>0</v>
      </c>
      <c r="R2637" s="7">
        <f t="shared" si="140"/>
        <v>0</v>
      </c>
      <c r="S2637" s="23"/>
      <c r="T2637" s="23"/>
      <c r="U2637" s="23"/>
      <c r="V2637" s="23"/>
      <c r="W2637" s="74"/>
    </row>
    <row r="2638" spans="1:23" x14ac:dyDescent="0.25">
      <c r="A2638" s="81">
        <v>45307</v>
      </c>
      <c r="B2638" s="6" t="s">
        <v>2710</v>
      </c>
      <c r="C2638" s="100" t="s">
        <v>6072</v>
      </c>
      <c r="D2638" s="21" t="s">
        <v>4950</v>
      </c>
      <c r="E2638" s="23" t="s">
        <v>123</v>
      </c>
      <c r="F2638" s="27" t="str">
        <f>IF(E2638="","",INDEX(DM_HANG_HOA!B:B,MATCH(E2638,DM_HANG_HOA!A:A,0)))</f>
        <v>DS 3P- 630A - 24KV-150 KV BIL Sứ OD, lắp phương đứng trên 1 trụ</v>
      </c>
      <c r="G2638" s="26" t="s">
        <v>4507</v>
      </c>
      <c r="H2638" s="27" t="str">
        <f>IF(G2638="","",INDEX(DM_DOI_TUONG!C:C,MATCH(G2638,DM_DOI_TUONG!B:B,0)))</f>
        <v>Điện Lực Long An</v>
      </c>
      <c r="I2638" s="69" t="str">
        <f>IFERROR(INDEX(DM_NGHIEP_VU!D:D,MATCH(J2638&amp;K2638,DM_NGHIEP_VU!G:G,0)),"")</f>
        <v>Xuất kho - xuất trước hàng hoá</v>
      </c>
      <c r="J2638" s="29" t="s">
        <v>4972</v>
      </c>
      <c r="K2638" s="29" t="s">
        <v>4977</v>
      </c>
      <c r="L2638" s="26">
        <v>29</v>
      </c>
      <c r="M2638" s="26" t="s">
        <v>4547</v>
      </c>
      <c r="N2638" s="26"/>
      <c r="O2638" s="7">
        <f t="shared" si="138"/>
        <v>0</v>
      </c>
      <c r="P2638" s="52"/>
      <c r="Q2638" s="7">
        <f t="shared" si="139"/>
        <v>0</v>
      </c>
      <c r="R2638" s="7">
        <f t="shared" si="140"/>
        <v>0</v>
      </c>
      <c r="S2638" s="23"/>
      <c r="T2638" s="23"/>
      <c r="U2638" s="23"/>
      <c r="V2638" s="23"/>
      <c r="W2638" s="74"/>
    </row>
    <row r="2639" spans="1:23" x14ac:dyDescent="0.25">
      <c r="A2639" s="81">
        <v>45307</v>
      </c>
      <c r="B2639" s="6" t="s">
        <v>2710</v>
      </c>
      <c r="C2639" s="100" t="s">
        <v>6072</v>
      </c>
      <c r="D2639" s="21" t="s">
        <v>4950</v>
      </c>
      <c r="E2639" s="23" t="s">
        <v>114</v>
      </c>
      <c r="F2639" s="27" t="str">
        <f>IF(E2639="","",INDEX(DM_HANG_HOA!B:B,MATCH(E2639,DM_HANG_HOA!A:A,0)))</f>
        <v xml:space="preserve">Cosse nhôm LTD </v>
      </c>
      <c r="G2639" s="26" t="s">
        <v>4507</v>
      </c>
      <c r="H2639" s="27" t="str">
        <f>IF(G2639="","",INDEX(DM_DOI_TUONG!C:C,MATCH(G2639,DM_DOI_TUONG!B:B,0)))</f>
        <v>Điện Lực Long An</v>
      </c>
      <c r="I2639" s="69" t="str">
        <f>IFERROR(INDEX(DM_NGHIEP_VU!D:D,MATCH(J2639&amp;K2639,DM_NGHIEP_VU!G:G,0)),"")</f>
        <v>Xuất kho - xuất trước hàng hoá</v>
      </c>
      <c r="J2639" s="29" t="s">
        <v>4972</v>
      </c>
      <c r="K2639" s="29" t="s">
        <v>4977</v>
      </c>
      <c r="L2639" s="26">
        <v>174</v>
      </c>
      <c r="M2639" s="26" t="s">
        <v>4547</v>
      </c>
      <c r="N2639" s="26"/>
      <c r="O2639" s="7">
        <f t="shared" si="138"/>
        <v>0</v>
      </c>
      <c r="P2639" s="52"/>
      <c r="Q2639" s="7">
        <f t="shared" si="139"/>
        <v>0</v>
      </c>
      <c r="R2639" s="7">
        <f t="shared" si="140"/>
        <v>0</v>
      </c>
      <c r="S2639" s="23"/>
      <c r="T2639" s="23"/>
      <c r="U2639" s="23"/>
      <c r="V2639" s="23"/>
      <c r="W2639" s="74"/>
    </row>
    <row r="2640" spans="1:23" x14ac:dyDescent="0.25">
      <c r="A2640" s="81">
        <v>45307</v>
      </c>
      <c r="B2640" s="6" t="s">
        <v>2710</v>
      </c>
      <c r="C2640" s="100" t="s">
        <v>6072</v>
      </c>
      <c r="D2640" s="21" t="s">
        <v>4950</v>
      </c>
      <c r="E2640" s="23" t="s">
        <v>180</v>
      </c>
      <c r="F2640" s="27" t="str">
        <f>IF(E2640="","",INDEX(DM_HANG_HOA!B:B,MATCH(E2640,DM_HANG_HOA!A:A,0)))</f>
        <v>Bộ sào thao tác dao cắt có tải trong dầu 24 kV - 35 kV, dài 8 m</v>
      </c>
      <c r="G2640" s="26" t="s">
        <v>4507</v>
      </c>
      <c r="H2640" s="27" t="str">
        <f>IF(G2640="","",INDEX(DM_DOI_TUONG!C:C,MATCH(G2640,DM_DOI_TUONG!B:B,0)))</f>
        <v>Điện Lực Long An</v>
      </c>
      <c r="I2640" s="69" t="str">
        <f>IFERROR(INDEX(DM_NGHIEP_VU!D:D,MATCH(J2640&amp;K2640,DM_NGHIEP_VU!G:G,0)),"")</f>
        <v>Xuất kho - xuất trước hàng hoá</v>
      </c>
      <c r="J2640" s="29" t="s">
        <v>4972</v>
      </c>
      <c r="K2640" s="29" t="s">
        <v>4977</v>
      </c>
      <c r="L2640" s="26">
        <v>29</v>
      </c>
      <c r="M2640" s="26" t="s">
        <v>4547</v>
      </c>
      <c r="N2640" s="26"/>
      <c r="O2640" s="7">
        <f t="shared" si="138"/>
        <v>0</v>
      </c>
      <c r="P2640" s="52"/>
      <c r="Q2640" s="7">
        <f t="shared" si="139"/>
        <v>0</v>
      </c>
      <c r="R2640" s="7">
        <f t="shared" si="140"/>
        <v>0</v>
      </c>
      <c r="S2640" s="23"/>
      <c r="T2640" s="23"/>
      <c r="U2640" s="23"/>
      <c r="V2640" s="23"/>
      <c r="W2640" s="74"/>
    </row>
    <row r="2641" spans="1:23" x14ac:dyDescent="0.25">
      <c r="A2641" s="81">
        <v>45307</v>
      </c>
      <c r="B2641" s="6" t="s">
        <v>2710</v>
      </c>
      <c r="C2641" s="100" t="s">
        <v>6072</v>
      </c>
      <c r="D2641" s="21" t="s">
        <v>4950</v>
      </c>
      <c r="E2641" s="23" t="s">
        <v>1374</v>
      </c>
      <c r="F2641" s="27" t="str">
        <f>IF(E2641="","",INDEX(DM_HANG_HOA!B:B,MATCH(E2641,DM_HANG_HOA!A:A,0)))</f>
        <v>Cosse ép Cu 50mm2-N dài 64mm chiều dài ép dây 36mm</v>
      </c>
      <c r="G2641" s="26" t="s">
        <v>4507</v>
      </c>
      <c r="H2641" s="27" t="str">
        <f>IF(G2641="","",INDEX(DM_DOI_TUONG!C:C,MATCH(G2641,DM_DOI_TUONG!B:B,0)))</f>
        <v>Điện Lực Long An</v>
      </c>
      <c r="I2641" s="69" t="str">
        <f>IFERROR(INDEX(DM_NGHIEP_VU!D:D,MATCH(J2641&amp;K2641,DM_NGHIEP_VU!G:G,0)),"")</f>
        <v>Xuất kho - xuất trước hàng hoá</v>
      </c>
      <c r="J2641" s="29" t="s">
        <v>4972</v>
      </c>
      <c r="K2641" s="29" t="s">
        <v>4977</v>
      </c>
      <c r="L2641" s="26">
        <v>29</v>
      </c>
      <c r="M2641" s="26" t="s">
        <v>4547</v>
      </c>
      <c r="N2641" s="26"/>
      <c r="O2641" s="7">
        <f t="shared" si="138"/>
        <v>0</v>
      </c>
      <c r="P2641" s="52"/>
      <c r="Q2641" s="7">
        <f t="shared" si="139"/>
        <v>0</v>
      </c>
      <c r="R2641" s="7">
        <f t="shared" si="140"/>
        <v>0</v>
      </c>
      <c r="S2641" s="23"/>
      <c r="T2641" s="23"/>
      <c r="U2641" s="23"/>
      <c r="V2641" s="23"/>
      <c r="W2641" s="74"/>
    </row>
    <row r="2642" spans="1:23" x14ac:dyDescent="0.25">
      <c r="A2642" s="81">
        <v>45307</v>
      </c>
      <c r="B2642" s="6" t="s">
        <v>2710</v>
      </c>
      <c r="C2642" s="100" t="s">
        <v>6072</v>
      </c>
      <c r="D2642" s="21" t="s">
        <v>4950</v>
      </c>
      <c r="E2642" s="23" t="s">
        <v>511</v>
      </c>
      <c r="F2642" s="27" t="str">
        <f>IF(E2642="","",INDEX(DM_HANG_HOA!B:B,MATCH(E2642,DM_HANG_HOA!A:A,0)))</f>
        <v>Boulon 8x40 + tán + londel nhúng kẽm</v>
      </c>
      <c r="G2642" s="26" t="s">
        <v>4507</v>
      </c>
      <c r="H2642" s="27" t="str">
        <f>IF(G2642="","",INDEX(DM_DOI_TUONG!C:C,MATCH(G2642,DM_DOI_TUONG!B:B,0)))</f>
        <v>Điện Lực Long An</v>
      </c>
      <c r="I2642" s="69" t="str">
        <f>IFERROR(INDEX(DM_NGHIEP_VU!D:D,MATCH(J2642&amp;K2642,DM_NGHIEP_VU!G:G,0)),"")</f>
        <v>Xuất kho - xuất trước hàng hoá</v>
      </c>
      <c r="J2642" s="29" t="s">
        <v>4972</v>
      </c>
      <c r="K2642" s="29" t="s">
        <v>4977</v>
      </c>
      <c r="L2642" s="26">
        <v>29</v>
      </c>
      <c r="M2642" s="26" t="s">
        <v>4547</v>
      </c>
      <c r="N2642" s="26"/>
      <c r="O2642" s="7">
        <f t="shared" si="138"/>
        <v>0</v>
      </c>
      <c r="P2642" s="52"/>
      <c r="Q2642" s="7">
        <f t="shared" si="139"/>
        <v>0</v>
      </c>
      <c r="R2642" s="7">
        <f t="shared" si="140"/>
        <v>0</v>
      </c>
      <c r="S2642" s="23"/>
      <c r="T2642" s="23"/>
      <c r="U2642" s="23"/>
      <c r="V2642" s="23"/>
      <c r="W2642" s="74"/>
    </row>
    <row r="2643" spans="1:23" x14ac:dyDescent="0.25">
      <c r="A2643" s="81">
        <v>45307</v>
      </c>
      <c r="B2643" s="6" t="s">
        <v>2710</v>
      </c>
      <c r="C2643" s="100" t="s">
        <v>6073</v>
      </c>
      <c r="D2643" s="21" t="s">
        <v>4950</v>
      </c>
      <c r="E2643" s="23" t="s">
        <v>123</v>
      </c>
      <c r="F2643" s="27" t="str">
        <f>IF(E2643="","",INDEX(DM_HANG_HOA!B:B,MATCH(E2643,DM_HANG_HOA!A:A,0)))</f>
        <v>DS 3P- 630A - 24KV-150 KV BIL Sứ OD, lắp phương đứng trên 1 trụ</v>
      </c>
      <c r="G2643" s="26" t="s">
        <v>4507</v>
      </c>
      <c r="H2643" s="27" t="str">
        <f>IF(G2643="","",INDEX(DM_DOI_TUONG!C:C,MATCH(G2643,DM_DOI_TUONG!B:B,0)))</f>
        <v>Điện Lực Long An</v>
      </c>
      <c r="I2643" s="69" t="str">
        <f>IFERROR(INDEX(DM_NGHIEP_VU!D:D,MATCH(J2643&amp;K2643,DM_NGHIEP_VU!G:G,0)),"")</f>
        <v>Xuất kho - xuất trước hàng hoá</v>
      </c>
      <c r="J2643" s="29" t="s">
        <v>4972</v>
      </c>
      <c r="K2643" s="29" t="s">
        <v>4977</v>
      </c>
      <c r="L2643" s="26">
        <v>3</v>
      </c>
      <c r="M2643" s="26" t="s">
        <v>4547</v>
      </c>
      <c r="N2643" s="26"/>
      <c r="O2643" s="7">
        <f t="shared" si="138"/>
        <v>0</v>
      </c>
      <c r="P2643" s="52"/>
      <c r="Q2643" s="7">
        <f t="shared" si="139"/>
        <v>0</v>
      </c>
      <c r="R2643" s="7">
        <f t="shared" si="140"/>
        <v>0</v>
      </c>
      <c r="S2643" s="23"/>
      <c r="T2643" s="23"/>
      <c r="U2643" s="23"/>
      <c r="V2643" s="23"/>
      <c r="W2643" s="74"/>
    </row>
    <row r="2644" spans="1:23" x14ac:dyDescent="0.25">
      <c r="A2644" s="81">
        <v>45307</v>
      </c>
      <c r="B2644" s="6" t="s">
        <v>2710</v>
      </c>
      <c r="C2644" s="100" t="s">
        <v>6073</v>
      </c>
      <c r="D2644" s="21" t="s">
        <v>4950</v>
      </c>
      <c r="E2644" s="23" t="s">
        <v>114</v>
      </c>
      <c r="F2644" s="27" t="str">
        <f>IF(E2644="","",INDEX(DM_HANG_HOA!B:B,MATCH(E2644,DM_HANG_HOA!A:A,0)))</f>
        <v xml:space="preserve">Cosse nhôm LTD </v>
      </c>
      <c r="G2644" s="26" t="s">
        <v>4507</v>
      </c>
      <c r="H2644" s="27" t="str">
        <f>IF(G2644="","",INDEX(DM_DOI_TUONG!C:C,MATCH(G2644,DM_DOI_TUONG!B:B,0)))</f>
        <v>Điện Lực Long An</v>
      </c>
      <c r="I2644" s="69" t="str">
        <f>IFERROR(INDEX(DM_NGHIEP_VU!D:D,MATCH(J2644&amp;K2644,DM_NGHIEP_VU!G:G,0)),"")</f>
        <v>Xuất kho - xuất trước hàng hoá</v>
      </c>
      <c r="J2644" s="29" t="s">
        <v>4972</v>
      </c>
      <c r="K2644" s="29" t="s">
        <v>4977</v>
      </c>
      <c r="L2644" s="26">
        <v>18</v>
      </c>
      <c r="M2644" s="26" t="s">
        <v>4547</v>
      </c>
      <c r="N2644" s="26"/>
      <c r="O2644" s="7">
        <f t="shared" si="138"/>
        <v>0</v>
      </c>
      <c r="P2644" s="52"/>
      <c r="Q2644" s="7">
        <f t="shared" si="139"/>
        <v>0</v>
      </c>
      <c r="R2644" s="7">
        <f t="shared" si="140"/>
        <v>0</v>
      </c>
      <c r="S2644" s="23"/>
      <c r="T2644" s="23"/>
      <c r="U2644" s="23"/>
      <c r="V2644" s="23"/>
      <c r="W2644" s="74"/>
    </row>
    <row r="2645" spans="1:23" x14ac:dyDescent="0.25">
      <c r="A2645" s="81">
        <v>45307</v>
      </c>
      <c r="B2645" s="6" t="s">
        <v>2710</v>
      </c>
      <c r="C2645" s="100" t="s">
        <v>6073</v>
      </c>
      <c r="D2645" s="21" t="s">
        <v>4950</v>
      </c>
      <c r="E2645" s="23" t="s">
        <v>180</v>
      </c>
      <c r="F2645" s="27" t="str">
        <f>IF(E2645="","",INDEX(DM_HANG_HOA!B:B,MATCH(E2645,DM_HANG_HOA!A:A,0)))</f>
        <v>Bộ sào thao tác dao cắt có tải trong dầu 24 kV - 35 kV, dài 8 m</v>
      </c>
      <c r="G2645" s="26" t="s">
        <v>4507</v>
      </c>
      <c r="H2645" s="27" t="str">
        <f>IF(G2645="","",INDEX(DM_DOI_TUONG!C:C,MATCH(G2645,DM_DOI_TUONG!B:B,0)))</f>
        <v>Điện Lực Long An</v>
      </c>
      <c r="I2645" s="69" t="str">
        <f>IFERROR(INDEX(DM_NGHIEP_VU!D:D,MATCH(J2645&amp;K2645,DM_NGHIEP_VU!G:G,0)),"")</f>
        <v>Xuất kho - xuất trước hàng hoá</v>
      </c>
      <c r="J2645" s="29" t="s">
        <v>4972</v>
      </c>
      <c r="K2645" s="29" t="s">
        <v>4977</v>
      </c>
      <c r="L2645" s="26">
        <v>3</v>
      </c>
      <c r="M2645" s="26" t="s">
        <v>4547</v>
      </c>
      <c r="N2645" s="26"/>
      <c r="O2645" s="7">
        <f t="shared" si="138"/>
        <v>0</v>
      </c>
      <c r="P2645" s="52"/>
      <c r="Q2645" s="7">
        <f t="shared" si="139"/>
        <v>0</v>
      </c>
      <c r="R2645" s="7">
        <f t="shared" si="140"/>
        <v>0</v>
      </c>
      <c r="S2645" s="23"/>
      <c r="T2645" s="23"/>
      <c r="U2645" s="23"/>
      <c r="V2645" s="23"/>
      <c r="W2645" s="74"/>
    </row>
    <row r="2646" spans="1:23" x14ac:dyDescent="0.25">
      <c r="A2646" s="81">
        <v>45307</v>
      </c>
      <c r="B2646" s="6" t="s">
        <v>2710</v>
      </c>
      <c r="C2646" s="100" t="s">
        <v>6073</v>
      </c>
      <c r="D2646" s="21" t="s">
        <v>4950</v>
      </c>
      <c r="E2646" s="23" t="s">
        <v>1374</v>
      </c>
      <c r="F2646" s="27" t="str">
        <f>IF(E2646="","",INDEX(DM_HANG_HOA!B:B,MATCH(E2646,DM_HANG_HOA!A:A,0)))</f>
        <v>Cosse ép Cu 50mm2-N dài 64mm chiều dài ép dây 36mm</v>
      </c>
      <c r="G2646" s="26" t="s">
        <v>4507</v>
      </c>
      <c r="H2646" s="27" t="str">
        <f>IF(G2646="","",INDEX(DM_DOI_TUONG!C:C,MATCH(G2646,DM_DOI_TUONG!B:B,0)))</f>
        <v>Điện Lực Long An</v>
      </c>
      <c r="I2646" s="69" t="str">
        <f>IFERROR(INDEX(DM_NGHIEP_VU!D:D,MATCH(J2646&amp;K2646,DM_NGHIEP_VU!G:G,0)),"")</f>
        <v>Xuất kho - xuất trước hàng hoá</v>
      </c>
      <c r="J2646" s="29" t="s">
        <v>4972</v>
      </c>
      <c r="K2646" s="29" t="s">
        <v>4977</v>
      </c>
      <c r="L2646" s="26">
        <v>3</v>
      </c>
      <c r="M2646" s="26" t="s">
        <v>4547</v>
      </c>
      <c r="N2646" s="26"/>
      <c r="O2646" s="7">
        <f t="shared" si="138"/>
        <v>0</v>
      </c>
      <c r="P2646" s="52"/>
      <c r="Q2646" s="7">
        <f t="shared" si="139"/>
        <v>0</v>
      </c>
      <c r="R2646" s="7">
        <f t="shared" si="140"/>
        <v>0</v>
      </c>
      <c r="S2646" s="23"/>
      <c r="T2646" s="23"/>
      <c r="U2646" s="23"/>
      <c r="V2646" s="23"/>
      <c r="W2646" s="74"/>
    </row>
    <row r="2647" spans="1:23" x14ac:dyDescent="0.25">
      <c r="A2647" s="81">
        <v>45307</v>
      </c>
      <c r="B2647" s="6" t="s">
        <v>2710</v>
      </c>
      <c r="C2647" s="100" t="s">
        <v>6073</v>
      </c>
      <c r="D2647" s="21" t="s">
        <v>4950</v>
      </c>
      <c r="E2647" s="23" t="s">
        <v>511</v>
      </c>
      <c r="F2647" s="27" t="str">
        <f>IF(E2647="","",INDEX(DM_HANG_HOA!B:B,MATCH(E2647,DM_HANG_HOA!A:A,0)))</f>
        <v>Boulon 8x40 + tán + londel nhúng kẽm</v>
      </c>
      <c r="G2647" s="26" t="s">
        <v>4507</v>
      </c>
      <c r="H2647" s="27" t="str">
        <f>IF(G2647="","",INDEX(DM_DOI_TUONG!C:C,MATCH(G2647,DM_DOI_TUONG!B:B,0)))</f>
        <v>Điện Lực Long An</v>
      </c>
      <c r="I2647" s="69" t="str">
        <f>IFERROR(INDEX(DM_NGHIEP_VU!D:D,MATCH(J2647&amp;K2647,DM_NGHIEP_VU!G:G,0)),"")</f>
        <v>Xuất kho - xuất trước hàng hoá</v>
      </c>
      <c r="J2647" s="29" t="s">
        <v>4972</v>
      </c>
      <c r="K2647" s="29" t="s">
        <v>4977</v>
      </c>
      <c r="L2647" s="26">
        <v>3</v>
      </c>
      <c r="M2647" s="26" t="s">
        <v>4547</v>
      </c>
      <c r="N2647" s="26"/>
      <c r="O2647" s="7">
        <f t="shared" si="138"/>
        <v>0</v>
      </c>
      <c r="P2647" s="52"/>
      <c r="Q2647" s="7">
        <f t="shared" si="139"/>
        <v>0</v>
      </c>
      <c r="R2647" s="7">
        <f t="shared" si="140"/>
        <v>0</v>
      </c>
      <c r="S2647" s="23"/>
      <c r="T2647" s="23"/>
      <c r="U2647" s="23"/>
      <c r="V2647" s="23"/>
      <c r="W2647" s="74"/>
    </row>
    <row r="2648" spans="1:23" x14ac:dyDescent="0.25">
      <c r="A2648" s="81">
        <v>45308</v>
      </c>
      <c r="B2648" s="6" t="s">
        <v>2710</v>
      </c>
      <c r="C2648" s="100" t="s">
        <v>6074</v>
      </c>
      <c r="D2648" s="21" t="s">
        <v>4950</v>
      </c>
      <c r="E2648" s="23" t="s">
        <v>501</v>
      </c>
      <c r="F2648" s="27" t="str">
        <f>IF(E2648="","",INDEX(DM_HANG_HOA!B:B,MATCH(E2648,DM_HANG_HOA!A:A,0)))</f>
        <v>MCCB 3P, 400V,   80A, 70KA</v>
      </c>
      <c r="G2648" s="26" t="s">
        <v>4507</v>
      </c>
      <c r="H2648" s="27" t="str">
        <f>IF(G2648="","",INDEX(DM_DOI_TUONG!C:C,MATCH(G2648,DM_DOI_TUONG!B:B,0)))</f>
        <v>Điện Lực Long An</v>
      </c>
      <c r="I2648" s="69" t="str">
        <f>IFERROR(INDEX(DM_NGHIEP_VU!D:D,MATCH(J2648&amp;K2648,DM_NGHIEP_VU!G:G,0)),"")</f>
        <v>Xuất kho - xuất trước hàng hoá</v>
      </c>
      <c r="J2648" s="29" t="s">
        <v>4972</v>
      </c>
      <c r="K2648" s="29" t="s">
        <v>4977</v>
      </c>
      <c r="L2648" s="26">
        <v>70</v>
      </c>
      <c r="M2648" s="26" t="s">
        <v>4547</v>
      </c>
      <c r="N2648" s="26"/>
      <c r="O2648" s="7">
        <f t="shared" si="138"/>
        <v>0</v>
      </c>
      <c r="P2648" s="52"/>
      <c r="Q2648" s="7">
        <f t="shared" si="139"/>
        <v>0</v>
      </c>
      <c r="R2648" s="7">
        <f t="shared" si="140"/>
        <v>0</v>
      </c>
      <c r="S2648" s="23"/>
      <c r="T2648" s="23"/>
      <c r="U2648" s="23"/>
      <c r="V2648" s="23"/>
      <c r="W2648" s="74"/>
    </row>
    <row r="2649" spans="1:23" x14ac:dyDescent="0.25">
      <c r="A2649" s="81">
        <v>45308</v>
      </c>
      <c r="B2649" s="6" t="s">
        <v>2710</v>
      </c>
      <c r="C2649" s="100" t="s">
        <v>6074</v>
      </c>
      <c r="D2649" s="21" t="s">
        <v>4950</v>
      </c>
      <c r="E2649" s="23" t="s">
        <v>488</v>
      </c>
      <c r="F2649" s="27" t="str">
        <f>IF(E2649="","",INDEX(DM_HANG_HOA!B:B,MATCH(E2649,DM_HANG_HOA!A:A,0)))</f>
        <v>Busbar dùng cho MCCB 80A - 250A</v>
      </c>
      <c r="G2649" s="26" t="s">
        <v>4507</v>
      </c>
      <c r="H2649" s="27" t="str">
        <f>IF(G2649="","",INDEX(DM_DOI_TUONG!C:C,MATCH(G2649,DM_DOI_TUONG!B:B,0)))</f>
        <v>Điện Lực Long An</v>
      </c>
      <c r="I2649" s="69" t="str">
        <f>IFERROR(INDEX(DM_NGHIEP_VU!D:D,MATCH(J2649&amp;K2649,DM_NGHIEP_VU!G:G,0)),"")</f>
        <v>Xuất kho - xuất trước hàng hoá</v>
      </c>
      <c r="J2649" s="29" t="s">
        <v>4972</v>
      </c>
      <c r="K2649" s="29" t="s">
        <v>4977</v>
      </c>
      <c r="L2649" s="26">
        <v>70</v>
      </c>
      <c r="M2649" s="26" t="s">
        <v>4547</v>
      </c>
      <c r="N2649" s="26"/>
      <c r="O2649" s="7">
        <f t="shared" si="138"/>
        <v>0</v>
      </c>
      <c r="P2649" s="52"/>
      <c r="Q2649" s="7">
        <f t="shared" si="139"/>
        <v>0</v>
      </c>
      <c r="R2649" s="7">
        <f t="shared" si="140"/>
        <v>0</v>
      </c>
      <c r="S2649" s="23"/>
      <c r="T2649" s="23"/>
      <c r="U2649" s="23"/>
      <c r="V2649" s="23"/>
      <c r="W2649" s="74"/>
    </row>
    <row r="2650" spans="1:23" x14ac:dyDescent="0.25">
      <c r="A2650" s="81">
        <v>45308</v>
      </c>
      <c r="B2650" s="6" t="s">
        <v>2710</v>
      </c>
      <c r="C2650" s="100" t="s">
        <v>6074</v>
      </c>
      <c r="D2650" s="21" t="s">
        <v>4950</v>
      </c>
      <c r="E2650" s="23" t="s">
        <v>516</v>
      </c>
      <c r="F2650" s="27" t="str">
        <f>IF(E2650="","",INDEX(DM_HANG_HOA!B:B,MATCH(E2650,DM_HANG_HOA!A:A,0)))</f>
        <v>Boulon 8 x 30 + tán + londel (nhúng kẽm)</v>
      </c>
      <c r="G2650" s="26" t="s">
        <v>4507</v>
      </c>
      <c r="H2650" s="27" t="str">
        <f>IF(G2650="","",INDEX(DM_DOI_TUONG!C:C,MATCH(G2650,DM_DOI_TUONG!B:B,0)))</f>
        <v>Điện Lực Long An</v>
      </c>
      <c r="I2650" s="69" t="str">
        <f>IFERROR(INDEX(DM_NGHIEP_VU!D:D,MATCH(J2650&amp;K2650,DM_NGHIEP_VU!G:G,0)),"")</f>
        <v>Xuất kho - xuất trước hàng hoá</v>
      </c>
      <c r="J2650" s="29" t="s">
        <v>4972</v>
      </c>
      <c r="K2650" s="29" t="s">
        <v>4977</v>
      </c>
      <c r="L2650" s="26">
        <v>420</v>
      </c>
      <c r="M2650" s="26" t="s">
        <v>4547</v>
      </c>
      <c r="N2650" s="26"/>
      <c r="O2650" s="7">
        <f t="shared" si="138"/>
        <v>0</v>
      </c>
      <c r="P2650" s="52"/>
      <c r="Q2650" s="7">
        <f t="shared" si="139"/>
        <v>0</v>
      </c>
      <c r="R2650" s="7">
        <f t="shared" si="140"/>
        <v>0</v>
      </c>
      <c r="S2650" s="23"/>
      <c r="T2650" s="23"/>
      <c r="U2650" s="23"/>
      <c r="V2650" s="23"/>
      <c r="W2650" s="74"/>
    </row>
    <row r="2651" spans="1:23" x14ac:dyDescent="0.25">
      <c r="A2651" s="81">
        <v>45308</v>
      </c>
      <c r="B2651" s="6" t="s">
        <v>2710</v>
      </c>
      <c r="C2651" s="100" t="s">
        <v>6074</v>
      </c>
      <c r="D2651" s="21" t="s">
        <v>4950</v>
      </c>
      <c r="E2651" s="23" t="s">
        <v>502</v>
      </c>
      <c r="F2651" s="27" t="str">
        <f>IF(E2651="","",INDEX(DM_HANG_HOA!B:B,MATCH(E2651,DM_HANG_HOA!A:A,0)))</f>
        <v>MCCB 3P, 400V, 100A, 70KA</v>
      </c>
      <c r="G2651" s="26" t="s">
        <v>4507</v>
      </c>
      <c r="H2651" s="27" t="str">
        <f>IF(G2651="","",INDEX(DM_DOI_TUONG!C:C,MATCH(G2651,DM_DOI_TUONG!B:B,0)))</f>
        <v>Điện Lực Long An</v>
      </c>
      <c r="I2651" s="69" t="str">
        <f>IFERROR(INDEX(DM_NGHIEP_VU!D:D,MATCH(J2651&amp;K2651,DM_NGHIEP_VU!G:G,0)),"")</f>
        <v>Xuất kho - xuất trước hàng hoá</v>
      </c>
      <c r="J2651" s="29" t="s">
        <v>4972</v>
      </c>
      <c r="K2651" s="29" t="s">
        <v>4977</v>
      </c>
      <c r="L2651" s="26">
        <v>50</v>
      </c>
      <c r="M2651" s="26" t="s">
        <v>4547</v>
      </c>
      <c r="N2651" s="26"/>
      <c r="O2651" s="7">
        <f t="shared" si="138"/>
        <v>0</v>
      </c>
      <c r="P2651" s="52"/>
      <c r="Q2651" s="7">
        <f t="shared" si="139"/>
        <v>0</v>
      </c>
      <c r="R2651" s="7">
        <f t="shared" si="140"/>
        <v>0</v>
      </c>
      <c r="S2651" s="23"/>
      <c r="T2651" s="23"/>
      <c r="U2651" s="23"/>
      <c r="V2651" s="23"/>
      <c r="W2651" s="74"/>
    </row>
    <row r="2652" spans="1:23" x14ac:dyDescent="0.25">
      <c r="A2652" s="81">
        <v>45308</v>
      </c>
      <c r="B2652" s="6" t="s">
        <v>2710</v>
      </c>
      <c r="C2652" s="100" t="s">
        <v>6074</v>
      </c>
      <c r="D2652" s="21" t="s">
        <v>4950</v>
      </c>
      <c r="E2652" s="23" t="s">
        <v>488</v>
      </c>
      <c r="F2652" s="27" t="str">
        <f>IF(E2652="","",INDEX(DM_HANG_HOA!B:B,MATCH(E2652,DM_HANG_HOA!A:A,0)))</f>
        <v>Busbar dùng cho MCCB 80A - 250A</v>
      </c>
      <c r="G2652" s="26" t="s">
        <v>4507</v>
      </c>
      <c r="H2652" s="27" t="str">
        <f>IF(G2652="","",INDEX(DM_DOI_TUONG!C:C,MATCH(G2652,DM_DOI_TUONG!B:B,0)))</f>
        <v>Điện Lực Long An</v>
      </c>
      <c r="I2652" s="69" t="str">
        <f>IFERROR(INDEX(DM_NGHIEP_VU!D:D,MATCH(J2652&amp;K2652,DM_NGHIEP_VU!G:G,0)),"")</f>
        <v>Xuất kho - xuất trước hàng hoá</v>
      </c>
      <c r="J2652" s="29" t="s">
        <v>4972</v>
      </c>
      <c r="K2652" s="29" t="s">
        <v>4977</v>
      </c>
      <c r="L2652" s="26">
        <v>50</v>
      </c>
      <c r="M2652" s="26" t="s">
        <v>4547</v>
      </c>
      <c r="N2652" s="26"/>
      <c r="O2652" s="7">
        <f t="shared" si="138"/>
        <v>0</v>
      </c>
      <c r="P2652" s="52"/>
      <c r="Q2652" s="7">
        <f t="shared" si="139"/>
        <v>0</v>
      </c>
      <c r="R2652" s="7">
        <f t="shared" si="140"/>
        <v>0</v>
      </c>
      <c r="S2652" s="23"/>
      <c r="T2652" s="23"/>
      <c r="U2652" s="23"/>
      <c r="V2652" s="23"/>
      <c r="W2652" s="74"/>
    </row>
    <row r="2653" spans="1:23" x14ac:dyDescent="0.25">
      <c r="A2653" s="81">
        <v>45308</v>
      </c>
      <c r="B2653" s="6" t="s">
        <v>2710</v>
      </c>
      <c r="C2653" s="100" t="s">
        <v>6074</v>
      </c>
      <c r="D2653" s="21" t="s">
        <v>4950</v>
      </c>
      <c r="E2653" s="23" t="s">
        <v>516</v>
      </c>
      <c r="F2653" s="27" t="str">
        <f>IF(E2653="","",INDEX(DM_HANG_HOA!B:B,MATCH(E2653,DM_HANG_HOA!A:A,0)))</f>
        <v>Boulon 8 x 30 + tán + londel (nhúng kẽm)</v>
      </c>
      <c r="G2653" s="26" t="s">
        <v>4507</v>
      </c>
      <c r="H2653" s="27" t="str">
        <f>IF(G2653="","",INDEX(DM_DOI_TUONG!C:C,MATCH(G2653,DM_DOI_TUONG!B:B,0)))</f>
        <v>Điện Lực Long An</v>
      </c>
      <c r="I2653" s="69" t="str">
        <f>IFERROR(INDEX(DM_NGHIEP_VU!D:D,MATCH(J2653&amp;K2653,DM_NGHIEP_VU!G:G,0)),"")</f>
        <v>Xuất kho - xuất trước hàng hoá</v>
      </c>
      <c r="J2653" s="29" t="s">
        <v>4972</v>
      </c>
      <c r="K2653" s="29" t="s">
        <v>4977</v>
      </c>
      <c r="L2653" s="26">
        <v>300</v>
      </c>
      <c r="M2653" s="26" t="s">
        <v>4547</v>
      </c>
      <c r="N2653" s="26"/>
      <c r="O2653" s="7">
        <f t="shared" si="138"/>
        <v>0</v>
      </c>
      <c r="P2653" s="52"/>
      <c r="Q2653" s="7">
        <f t="shared" si="139"/>
        <v>0</v>
      </c>
      <c r="R2653" s="7">
        <f t="shared" si="140"/>
        <v>0</v>
      </c>
      <c r="S2653" s="23"/>
      <c r="T2653" s="23"/>
      <c r="U2653" s="23"/>
      <c r="V2653" s="23"/>
      <c r="W2653" s="74"/>
    </row>
    <row r="2654" spans="1:23" x14ac:dyDescent="0.25">
      <c r="A2654" s="81">
        <v>45308</v>
      </c>
      <c r="B2654" s="6" t="s">
        <v>2710</v>
      </c>
      <c r="C2654" s="100" t="s">
        <v>6074</v>
      </c>
      <c r="D2654" s="21" t="s">
        <v>4950</v>
      </c>
      <c r="E2654" s="23" t="s">
        <v>503</v>
      </c>
      <c r="F2654" s="27" t="str">
        <f>IF(E2654="","",INDEX(DM_HANG_HOA!B:B,MATCH(E2654,DM_HANG_HOA!A:A,0)))</f>
        <v>MCCB 3P, 400V, 125A, 70KA</v>
      </c>
      <c r="G2654" s="26" t="s">
        <v>4507</v>
      </c>
      <c r="H2654" s="27" t="str">
        <f>IF(G2654="","",INDEX(DM_DOI_TUONG!C:C,MATCH(G2654,DM_DOI_TUONG!B:B,0)))</f>
        <v>Điện Lực Long An</v>
      </c>
      <c r="I2654" s="69" t="str">
        <f>IFERROR(INDEX(DM_NGHIEP_VU!D:D,MATCH(J2654&amp;K2654,DM_NGHIEP_VU!G:G,0)),"")</f>
        <v>Xuất kho - xuất trước hàng hoá</v>
      </c>
      <c r="J2654" s="29" t="s">
        <v>4972</v>
      </c>
      <c r="K2654" s="29" t="s">
        <v>4977</v>
      </c>
      <c r="L2654" s="26">
        <v>43</v>
      </c>
      <c r="M2654" s="26" t="s">
        <v>4547</v>
      </c>
      <c r="N2654" s="26"/>
      <c r="O2654" s="7">
        <f t="shared" si="138"/>
        <v>0</v>
      </c>
      <c r="P2654" s="52"/>
      <c r="Q2654" s="7">
        <f t="shared" si="139"/>
        <v>0</v>
      </c>
      <c r="R2654" s="7">
        <f t="shared" si="140"/>
        <v>0</v>
      </c>
      <c r="S2654" s="23"/>
      <c r="T2654" s="23"/>
      <c r="U2654" s="23"/>
      <c r="V2654" s="23"/>
      <c r="W2654" s="74"/>
    </row>
    <row r="2655" spans="1:23" x14ac:dyDescent="0.25">
      <c r="A2655" s="81">
        <v>45308</v>
      </c>
      <c r="B2655" s="6" t="s">
        <v>2710</v>
      </c>
      <c r="C2655" s="100" t="s">
        <v>6074</v>
      </c>
      <c r="D2655" s="21" t="s">
        <v>4950</v>
      </c>
      <c r="E2655" s="23" t="s">
        <v>488</v>
      </c>
      <c r="F2655" s="27" t="str">
        <f>IF(E2655="","",INDEX(DM_HANG_HOA!B:B,MATCH(E2655,DM_HANG_HOA!A:A,0)))</f>
        <v>Busbar dùng cho MCCB 80A - 250A</v>
      </c>
      <c r="G2655" s="26" t="s">
        <v>4507</v>
      </c>
      <c r="H2655" s="27" t="str">
        <f>IF(G2655="","",INDEX(DM_DOI_TUONG!C:C,MATCH(G2655,DM_DOI_TUONG!B:B,0)))</f>
        <v>Điện Lực Long An</v>
      </c>
      <c r="I2655" s="69" t="str">
        <f>IFERROR(INDEX(DM_NGHIEP_VU!D:D,MATCH(J2655&amp;K2655,DM_NGHIEP_VU!G:G,0)),"")</f>
        <v>Xuất kho - xuất trước hàng hoá</v>
      </c>
      <c r="J2655" s="29" t="s">
        <v>4972</v>
      </c>
      <c r="K2655" s="29" t="s">
        <v>4977</v>
      </c>
      <c r="L2655" s="26">
        <v>43</v>
      </c>
      <c r="M2655" s="26" t="s">
        <v>4547</v>
      </c>
      <c r="N2655" s="26"/>
      <c r="O2655" s="7">
        <f t="shared" si="138"/>
        <v>0</v>
      </c>
      <c r="P2655" s="52"/>
      <c r="Q2655" s="7">
        <f t="shared" si="139"/>
        <v>0</v>
      </c>
      <c r="R2655" s="7">
        <f t="shared" si="140"/>
        <v>0</v>
      </c>
      <c r="S2655" s="23"/>
      <c r="T2655" s="23"/>
      <c r="U2655" s="23"/>
      <c r="V2655" s="23"/>
      <c r="W2655" s="74"/>
    </row>
    <row r="2656" spans="1:23" x14ac:dyDescent="0.25">
      <c r="A2656" s="81">
        <v>45308</v>
      </c>
      <c r="B2656" s="6" t="s">
        <v>2710</v>
      </c>
      <c r="C2656" s="100" t="s">
        <v>6074</v>
      </c>
      <c r="D2656" s="21" t="s">
        <v>4950</v>
      </c>
      <c r="E2656" s="23" t="s">
        <v>516</v>
      </c>
      <c r="F2656" s="27" t="str">
        <f>IF(E2656="","",INDEX(DM_HANG_HOA!B:B,MATCH(E2656,DM_HANG_HOA!A:A,0)))</f>
        <v>Boulon 8 x 30 + tán + londel (nhúng kẽm)</v>
      </c>
      <c r="G2656" s="26" t="s">
        <v>4507</v>
      </c>
      <c r="H2656" s="27" t="str">
        <f>IF(G2656="","",INDEX(DM_DOI_TUONG!C:C,MATCH(G2656,DM_DOI_TUONG!B:B,0)))</f>
        <v>Điện Lực Long An</v>
      </c>
      <c r="I2656" s="69" t="str">
        <f>IFERROR(INDEX(DM_NGHIEP_VU!D:D,MATCH(J2656&amp;K2656,DM_NGHIEP_VU!G:G,0)),"")</f>
        <v>Xuất kho - xuất trước hàng hoá</v>
      </c>
      <c r="J2656" s="29" t="s">
        <v>4972</v>
      </c>
      <c r="K2656" s="29" t="s">
        <v>4977</v>
      </c>
      <c r="L2656" s="26">
        <v>258</v>
      </c>
      <c r="M2656" s="26" t="s">
        <v>4547</v>
      </c>
      <c r="N2656" s="26"/>
      <c r="O2656" s="7">
        <f t="shared" si="138"/>
        <v>0</v>
      </c>
      <c r="P2656" s="52"/>
      <c r="Q2656" s="7">
        <f t="shared" si="139"/>
        <v>0</v>
      </c>
      <c r="R2656" s="7">
        <f t="shared" si="140"/>
        <v>0</v>
      </c>
      <c r="S2656" s="23"/>
      <c r="T2656" s="23"/>
      <c r="U2656" s="23"/>
      <c r="V2656" s="23"/>
      <c r="W2656" s="74"/>
    </row>
    <row r="2657" spans="1:23" x14ac:dyDescent="0.25">
      <c r="A2657" s="81">
        <v>45308</v>
      </c>
      <c r="B2657" s="6" t="s">
        <v>2710</v>
      </c>
      <c r="C2657" s="100" t="s">
        <v>6074</v>
      </c>
      <c r="D2657" s="21" t="s">
        <v>4950</v>
      </c>
      <c r="E2657" s="23" t="s">
        <v>505</v>
      </c>
      <c r="F2657" s="27" t="str">
        <f>IF(E2657="","",INDEX(DM_HANG_HOA!B:B,MATCH(E2657,DM_HANG_HOA!A:A,0)))</f>
        <v>MCCB 3P, 400V, 200A, 70KA</v>
      </c>
      <c r="G2657" s="26" t="s">
        <v>4507</v>
      </c>
      <c r="H2657" s="27" t="str">
        <f>IF(G2657="","",INDEX(DM_DOI_TUONG!C:C,MATCH(G2657,DM_DOI_TUONG!B:B,0)))</f>
        <v>Điện Lực Long An</v>
      </c>
      <c r="I2657" s="69" t="str">
        <f>IFERROR(INDEX(DM_NGHIEP_VU!D:D,MATCH(J2657&amp;K2657,DM_NGHIEP_VU!G:G,0)),"")</f>
        <v>Xuất kho - xuất trước hàng hoá</v>
      </c>
      <c r="J2657" s="29" t="s">
        <v>4972</v>
      </c>
      <c r="K2657" s="29" t="s">
        <v>4977</v>
      </c>
      <c r="L2657" s="26">
        <v>70</v>
      </c>
      <c r="M2657" s="26" t="s">
        <v>4547</v>
      </c>
      <c r="N2657" s="26"/>
      <c r="O2657" s="7">
        <f t="shared" si="138"/>
        <v>0</v>
      </c>
      <c r="P2657" s="52"/>
      <c r="Q2657" s="7">
        <f t="shared" si="139"/>
        <v>0</v>
      </c>
      <c r="R2657" s="7">
        <f t="shared" si="140"/>
        <v>0</v>
      </c>
      <c r="S2657" s="23"/>
      <c r="T2657" s="23"/>
      <c r="U2657" s="23"/>
      <c r="V2657" s="23"/>
      <c r="W2657" s="74"/>
    </row>
    <row r="2658" spans="1:23" x14ac:dyDescent="0.25">
      <c r="A2658" s="81">
        <v>45308</v>
      </c>
      <c r="B2658" s="6" t="s">
        <v>2710</v>
      </c>
      <c r="C2658" s="100" t="s">
        <v>6074</v>
      </c>
      <c r="D2658" s="21" t="s">
        <v>4950</v>
      </c>
      <c r="E2658" s="23" t="s">
        <v>488</v>
      </c>
      <c r="F2658" s="27" t="str">
        <f>IF(E2658="","",INDEX(DM_HANG_HOA!B:B,MATCH(E2658,DM_HANG_HOA!A:A,0)))</f>
        <v>Busbar dùng cho MCCB 80A - 250A</v>
      </c>
      <c r="G2658" s="26" t="s">
        <v>4507</v>
      </c>
      <c r="H2658" s="27" t="str">
        <f>IF(G2658="","",INDEX(DM_DOI_TUONG!C:C,MATCH(G2658,DM_DOI_TUONG!B:B,0)))</f>
        <v>Điện Lực Long An</v>
      </c>
      <c r="I2658" s="69" t="str">
        <f>IFERROR(INDEX(DM_NGHIEP_VU!D:D,MATCH(J2658&amp;K2658,DM_NGHIEP_VU!G:G,0)),"")</f>
        <v>Xuất kho - xuất trước hàng hoá</v>
      </c>
      <c r="J2658" s="29" t="s">
        <v>4972</v>
      </c>
      <c r="K2658" s="29" t="s">
        <v>4977</v>
      </c>
      <c r="L2658" s="26">
        <v>70</v>
      </c>
      <c r="M2658" s="26" t="s">
        <v>4547</v>
      </c>
      <c r="N2658" s="26"/>
      <c r="O2658" s="7">
        <f t="shared" si="138"/>
        <v>0</v>
      </c>
      <c r="P2658" s="52"/>
      <c r="Q2658" s="7">
        <f t="shared" si="139"/>
        <v>0</v>
      </c>
      <c r="R2658" s="7">
        <f t="shared" si="140"/>
        <v>0</v>
      </c>
      <c r="S2658" s="23"/>
      <c r="T2658" s="23"/>
      <c r="U2658" s="23"/>
      <c r="V2658" s="23"/>
      <c r="W2658" s="74"/>
    </row>
    <row r="2659" spans="1:23" x14ac:dyDescent="0.25">
      <c r="A2659" s="81">
        <v>45308</v>
      </c>
      <c r="B2659" s="6" t="s">
        <v>2710</v>
      </c>
      <c r="C2659" s="100" t="s">
        <v>6074</v>
      </c>
      <c r="D2659" s="21" t="s">
        <v>4950</v>
      </c>
      <c r="E2659" s="23" t="s">
        <v>516</v>
      </c>
      <c r="F2659" s="27" t="str">
        <f>IF(E2659="","",INDEX(DM_HANG_HOA!B:B,MATCH(E2659,DM_HANG_HOA!A:A,0)))</f>
        <v>Boulon 8 x 30 + tán + londel (nhúng kẽm)</v>
      </c>
      <c r="G2659" s="26" t="s">
        <v>4507</v>
      </c>
      <c r="H2659" s="27" t="str">
        <f>IF(G2659="","",INDEX(DM_DOI_TUONG!C:C,MATCH(G2659,DM_DOI_TUONG!B:B,0)))</f>
        <v>Điện Lực Long An</v>
      </c>
      <c r="I2659" s="69" t="str">
        <f>IFERROR(INDEX(DM_NGHIEP_VU!D:D,MATCH(J2659&amp;K2659,DM_NGHIEP_VU!G:G,0)),"")</f>
        <v>Xuất kho - xuất trước hàng hoá</v>
      </c>
      <c r="J2659" s="29" t="s">
        <v>4972</v>
      </c>
      <c r="K2659" s="29" t="s">
        <v>4977</v>
      </c>
      <c r="L2659" s="26">
        <v>420</v>
      </c>
      <c r="M2659" s="26" t="s">
        <v>4547</v>
      </c>
      <c r="N2659" s="26"/>
      <c r="O2659" s="7">
        <f t="shared" si="138"/>
        <v>0</v>
      </c>
      <c r="P2659" s="52"/>
      <c r="Q2659" s="7">
        <f t="shared" si="139"/>
        <v>0</v>
      </c>
      <c r="R2659" s="7">
        <f t="shared" si="140"/>
        <v>0</v>
      </c>
      <c r="S2659" s="23"/>
      <c r="T2659" s="23"/>
      <c r="U2659" s="23"/>
      <c r="V2659" s="23"/>
      <c r="W2659" s="74"/>
    </row>
    <row r="2660" spans="1:23" x14ac:dyDescent="0.25">
      <c r="A2660" s="81">
        <v>45308</v>
      </c>
      <c r="B2660" s="6" t="s">
        <v>2710</v>
      </c>
      <c r="C2660" s="100" t="s">
        <v>6074</v>
      </c>
      <c r="D2660" s="21" t="s">
        <v>4950</v>
      </c>
      <c r="E2660" s="23" t="s">
        <v>506</v>
      </c>
      <c r="F2660" s="27" t="str">
        <f>IF(E2660="","",INDEX(DM_HANG_HOA!B:B,MATCH(E2660,DM_HANG_HOA!A:A,0)))</f>
        <v>MCCB 3P, 400V, 250A, 70KA</v>
      </c>
      <c r="G2660" s="26" t="s">
        <v>4507</v>
      </c>
      <c r="H2660" s="27" t="str">
        <f>IF(G2660="","",INDEX(DM_DOI_TUONG!C:C,MATCH(G2660,DM_DOI_TUONG!B:B,0)))</f>
        <v>Điện Lực Long An</v>
      </c>
      <c r="I2660" s="69" t="str">
        <f>IFERROR(INDEX(DM_NGHIEP_VU!D:D,MATCH(J2660&amp;K2660,DM_NGHIEP_VU!G:G,0)),"")</f>
        <v>Xuất kho - xuất trước hàng hoá</v>
      </c>
      <c r="J2660" s="29" t="s">
        <v>4972</v>
      </c>
      <c r="K2660" s="29" t="s">
        <v>4977</v>
      </c>
      <c r="L2660" s="26">
        <v>70</v>
      </c>
      <c r="M2660" s="26" t="s">
        <v>4547</v>
      </c>
      <c r="N2660" s="26"/>
      <c r="O2660" s="7">
        <f t="shared" si="138"/>
        <v>0</v>
      </c>
      <c r="P2660" s="52"/>
      <c r="Q2660" s="7">
        <f t="shared" si="139"/>
        <v>0</v>
      </c>
      <c r="R2660" s="7">
        <f t="shared" si="140"/>
        <v>0</v>
      </c>
      <c r="S2660" s="23"/>
      <c r="T2660" s="23"/>
      <c r="U2660" s="23"/>
      <c r="V2660" s="23"/>
      <c r="W2660" s="74"/>
    </row>
    <row r="2661" spans="1:23" x14ac:dyDescent="0.25">
      <c r="A2661" s="81">
        <v>45308</v>
      </c>
      <c r="B2661" s="6" t="s">
        <v>2710</v>
      </c>
      <c r="C2661" s="100" t="s">
        <v>6074</v>
      </c>
      <c r="D2661" s="21" t="s">
        <v>4950</v>
      </c>
      <c r="E2661" s="23" t="s">
        <v>488</v>
      </c>
      <c r="F2661" s="27" t="str">
        <f>IF(E2661="","",INDEX(DM_HANG_HOA!B:B,MATCH(E2661,DM_HANG_HOA!A:A,0)))</f>
        <v>Busbar dùng cho MCCB 80A - 250A</v>
      </c>
      <c r="G2661" s="26" t="s">
        <v>4507</v>
      </c>
      <c r="H2661" s="27" t="str">
        <f>IF(G2661="","",INDEX(DM_DOI_TUONG!C:C,MATCH(G2661,DM_DOI_TUONG!B:B,0)))</f>
        <v>Điện Lực Long An</v>
      </c>
      <c r="I2661" s="69" t="str">
        <f>IFERROR(INDEX(DM_NGHIEP_VU!D:D,MATCH(J2661&amp;K2661,DM_NGHIEP_VU!G:G,0)),"")</f>
        <v>Xuất kho - xuất trước hàng hoá</v>
      </c>
      <c r="J2661" s="29" t="s">
        <v>4972</v>
      </c>
      <c r="K2661" s="29" t="s">
        <v>4977</v>
      </c>
      <c r="L2661" s="26">
        <v>70</v>
      </c>
      <c r="M2661" s="26" t="s">
        <v>4547</v>
      </c>
      <c r="N2661" s="26"/>
      <c r="O2661" s="7">
        <f t="shared" si="138"/>
        <v>0</v>
      </c>
      <c r="P2661" s="52"/>
      <c r="Q2661" s="7">
        <f t="shared" si="139"/>
        <v>0</v>
      </c>
      <c r="R2661" s="7">
        <f t="shared" si="140"/>
        <v>0</v>
      </c>
      <c r="S2661" s="23"/>
      <c r="T2661" s="23"/>
      <c r="U2661" s="23"/>
      <c r="V2661" s="23"/>
      <c r="W2661" s="74"/>
    </row>
    <row r="2662" spans="1:23" x14ac:dyDescent="0.25">
      <c r="A2662" s="81">
        <v>45308</v>
      </c>
      <c r="B2662" s="6" t="s">
        <v>2710</v>
      </c>
      <c r="C2662" s="100" t="s">
        <v>6074</v>
      </c>
      <c r="D2662" s="21" t="s">
        <v>4950</v>
      </c>
      <c r="E2662" s="23" t="s">
        <v>516</v>
      </c>
      <c r="F2662" s="27" t="str">
        <f>IF(E2662="","",INDEX(DM_HANG_HOA!B:B,MATCH(E2662,DM_HANG_HOA!A:A,0)))</f>
        <v>Boulon 8 x 30 + tán + londel (nhúng kẽm)</v>
      </c>
      <c r="G2662" s="26" t="s">
        <v>4507</v>
      </c>
      <c r="H2662" s="27" t="str">
        <f>IF(G2662="","",INDEX(DM_DOI_TUONG!C:C,MATCH(G2662,DM_DOI_TUONG!B:B,0)))</f>
        <v>Điện Lực Long An</v>
      </c>
      <c r="I2662" s="69" t="str">
        <f>IFERROR(INDEX(DM_NGHIEP_VU!D:D,MATCH(J2662&amp;K2662,DM_NGHIEP_VU!G:G,0)),"")</f>
        <v>Xuất kho - xuất trước hàng hoá</v>
      </c>
      <c r="J2662" s="29" t="s">
        <v>4972</v>
      </c>
      <c r="K2662" s="29" t="s">
        <v>4977</v>
      </c>
      <c r="L2662" s="26">
        <v>420</v>
      </c>
      <c r="M2662" s="26" t="s">
        <v>4547</v>
      </c>
      <c r="N2662" s="26"/>
      <c r="O2662" s="7">
        <f t="shared" si="138"/>
        <v>0</v>
      </c>
      <c r="P2662" s="52"/>
      <c r="Q2662" s="7">
        <f t="shared" si="139"/>
        <v>0</v>
      </c>
      <c r="R2662" s="7">
        <f t="shared" si="140"/>
        <v>0</v>
      </c>
      <c r="S2662" s="23"/>
      <c r="T2662" s="23"/>
      <c r="U2662" s="23"/>
      <c r="V2662" s="23"/>
      <c r="W2662" s="74"/>
    </row>
    <row r="2663" spans="1:23" x14ac:dyDescent="0.25">
      <c r="A2663" s="81">
        <v>45308</v>
      </c>
      <c r="B2663" s="6" t="s">
        <v>2710</v>
      </c>
      <c r="C2663" s="100" t="s">
        <v>6074</v>
      </c>
      <c r="D2663" s="21" t="s">
        <v>4950</v>
      </c>
      <c r="E2663" s="23" t="s">
        <v>507</v>
      </c>
      <c r="F2663" s="27" t="str">
        <f>IF(E2663="","",INDEX(DM_HANG_HOA!B:B,MATCH(E2663,DM_HANG_HOA!A:A,0)))</f>
        <v>MCCB 3P, 400V, 320A, 70KA</v>
      </c>
      <c r="G2663" s="26" t="s">
        <v>4507</v>
      </c>
      <c r="H2663" s="27" t="str">
        <f>IF(G2663="","",INDEX(DM_DOI_TUONG!C:C,MATCH(G2663,DM_DOI_TUONG!B:B,0)))</f>
        <v>Điện Lực Long An</v>
      </c>
      <c r="I2663" s="69" t="str">
        <f>IFERROR(INDEX(DM_NGHIEP_VU!D:D,MATCH(J2663&amp;K2663,DM_NGHIEP_VU!G:G,0)),"")</f>
        <v>Xuất kho - xuất trước hàng hoá</v>
      </c>
      <c r="J2663" s="29" t="s">
        <v>4972</v>
      </c>
      <c r="K2663" s="29" t="s">
        <v>4977</v>
      </c>
      <c r="L2663" s="26">
        <v>15</v>
      </c>
      <c r="M2663" s="26" t="s">
        <v>4547</v>
      </c>
      <c r="N2663" s="26"/>
      <c r="O2663" s="7">
        <f t="shared" si="138"/>
        <v>0</v>
      </c>
      <c r="P2663" s="52"/>
      <c r="Q2663" s="7">
        <f t="shared" si="139"/>
        <v>0</v>
      </c>
      <c r="R2663" s="7">
        <f t="shared" si="140"/>
        <v>0</v>
      </c>
      <c r="S2663" s="23"/>
      <c r="T2663" s="23"/>
      <c r="U2663" s="23"/>
      <c r="V2663" s="23"/>
      <c r="W2663" s="74"/>
    </row>
    <row r="2664" spans="1:23" x14ac:dyDescent="0.25">
      <c r="A2664" s="81">
        <v>45308</v>
      </c>
      <c r="B2664" s="6" t="s">
        <v>2710</v>
      </c>
      <c r="C2664" s="100" t="s">
        <v>6074</v>
      </c>
      <c r="D2664" s="21" t="s">
        <v>4950</v>
      </c>
      <c r="E2664" s="23" t="s">
        <v>491</v>
      </c>
      <c r="F2664" s="27" t="str">
        <f>IF(E2664="","",INDEX(DM_HANG_HOA!B:B,MATCH(E2664,DM_HANG_HOA!A:A,0)))</f>
        <v>Busbar dùng cho MCCB 400A - 630A</v>
      </c>
      <c r="G2664" s="26" t="s">
        <v>4507</v>
      </c>
      <c r="H2664" s="27" t="str">
        <f>IF(G2664="","",INDEX(DM_DOI_TUONG!C:C,MATCH(G2664,DM_DOI_TUONG!B:B,0)))</f>
        <v>Điện Lực Long An</v>
      </c>
      <c r="I2664" s="69" t="str">
        <f>IFERROR(INDEX(DM_NGHIEP_VU!D:D,MATCH(J2664&amp;K2664,DM_NGHIEP_VU!G:G,0)),"")</f>
        <v>Xuất kho - xuất trước hàng hoá</v>
      </c>
      <c r="J2664" s="29" t="s">
        <v>4972</v>
      </c>
      <c r="K2664" s="29" t="s">
        <v>4977</v>
      </c>
      <c r="L2664" s="26">
        <v>15</v>
      </c>
      <c r="M2664" s="26" t="s">
        <v>4547</v>
      </c>
      <c r="N2664" s="26"/>
      <c r="O2664" s="7">
        <f t="shared" si="138"/>
        <v>0</v>
      </c>
      <c r="P2664" s="52"/>
      <c r="Q2664" s="7">
        <f t="shared" si="139"/>
        <v>0</v>
      </c>
      <c r="R2664" s="7">
        <f t="shared" si="140"/>
        <v>0</v>
      </c>
      <c r="S2664" s="23"/>
      <c r="T2664" s="23"/>
      <c r="U2664" s="23"/>
      <c r="V2664" s="23"/>
      <c r="W2664" s="74"/>
    </row>
    <row r="2665" spans="1:23" x14ac:dyDescent="0.25">
      <c r="A2665" s="81">
        <v>45308</v>
      </c>
      <c r="B2665" s="6" t="s">
        <v>2710</v>
      </c>
      <c r="C2665" s="100" t="s">
        <v>6074</v>
      </c>
      <c r="D2665" s="21" t="s">
        <v>4950</v>
      </c>
      <c r="E2665" s="23" t="s">
        <v>512</v>
      </c>
      <c r="F2665" s="27" t="str">
        <f>IF(E2665="","",INDEX(DM_HANG_HOA!B:B,MATCH(E2665,DM_HANG_HOA!A:A,0)))</f>
        <v>Boulon 10 X 40 + tán + londel nhúng kẽm</v>
      </c>
      <c r="G2665" s="26" t="s">
        <v>4507</v>
      </c>
      <c r="H2665" s="27" t="str">
        <f>IF(G2665="","",INDEX(DM_DOI_TUONG!C:C,MATCH(G2665,DM_DOI_TUONG!B:B,0)))</f>
        <v>Điện Lực Long An</v>
      </c>
      <c r="I2665" s="69" t="str">
        <f>IFERROR(INDEX(DM_NGHIEP_VU!D:D,MATCH(J2665&amp;K2665,DM_NGHIEP_VU!G:G,0)),"")</f>
        <v>Xuất kho - xuất trước hàng hoá</v>
      </c>
      <c r="J2665" s="29" t="s">
        <v>4972</v>
      </c>
      <c r="K2665" s="29" t="s">
        <v>4977</v>
      </c>
      <c r="L2665" s="26">
        <v>90</v>
      </c>
      <c r="M2665" s="26" t="s">
        <v>4547</v>
      </c>
      <c r="N2665" s="26"/>
      <c r="O2665" s="7">
        <f t="shared" si="138"/>
        <v>0</v>
      </c>
      <c r="P2665" s="52"/>
      <c r="Q2665" s="7">
        <f t="shared" si="139"/>
        <v>0</v>
      </c>
      <c r="R2665" s="7">
        <f t="shared" si="140"/>
        <v>0</v>
      </c>
      <c r="S2665" s="23"/>
      <c r="T2665" s="23"/>
      <c r="U2665" s="23"/>
      <c r="V2665" s="23"/>
      <c r="W2665" s="74"/>
    </row>
    <row r="2666" spans="1:23" x14ac:dyDescent="0.25">
      <c r="A2666" s="81">
        <v>45308</v>
      </c>
      <c r="B2666" s="6" t="s">
        <v>2710</v>
      </c>
      <c r="C2666" s="100" t="s">
        <v>6074</v>
      </c>
      <c r="D2666" s="21" t="s">
        <v>4950</v>
      </c>
      <c r="E2666" s="23" t="s">
        <v>508</v>
      </c>
      <c r="F2666" s="27" t="str">
        <f>IF(E2666="","",INDEX(DM_HANG_HOA!B:B,MATCH(E2666,DM_HANG_HOA!A:A,0)))</f>
        <v>MCCB 3P, 400V, 400A, 70KA</v>
      </c>
      <c r="G2666" s="26" t="s">
        <v>4507</v>
      </c>
      <c r="H2666" s="27" t="str">
        <f>IF(G2666="","",INDEX(DM_DOI_TUONG!C:C,MATCH(G2666,DM_DOI_TUONG!B:B,0)))</f>
        <v>Điện Lực Long An</v>
      </c>
      <c r="I2666" s="69" t="str">
        <f>IFERROR(INDEX(DM_NGHIEP_VU!D:D,MATCH(J2666&amp;K2666,DM_NGHIEP_VU!G:G,0)),"")</f>
        <v>Xuất kho - xuất trước hàng hoá</v>
      </c>
      <c r="J2666" s="29" t="s">
        <v>4972</v>
      </c>
      <c r="K2666" s="29" t="s">
        <v>4977</v>
      </c>
      <c r="L2666" s="26">
        <v>20</v>
      </c>
      <c r="M2666" s="26" t="s">
        <v>4547</v>
      </c>
      <c r="N2666" s="26"/>
      <c r="O2666" s="7">
        <f t="shared" si="138"/>
        <v>0</v>
      </c>
      <c r="P2666" s="52"/>
      <c r="Q2666" s="7">
        <f t="shared" si="139"/>
        <v>0</v>
      </c>
      <c r="R2666" s="7">
        <f t="shared" si="140"/>
        <v>0</v>
      </c>
      <c r="S2666" s="23"/>
      <c r="T2666" s="23"/>
      <c r="U2666" s="23"/>
      <c r="V2666" s="23"/>
      <c r="W2666" s="74"/>
    </row>
    <row r="2667" spans="1:23" x14ac:dyDescent="0.25">
      <c r="A2667" s="81">
        <v>45308</v>
      </c>
      <c r="B2667" s="6" t="s">
        <v>2710</v>
      </c>
      <c r="C2667" s="100" t="s">
        <v>6074</v>
      </c>
      <c r="D2667" s="21" t="s">
        <v>4950</v>
      </c>
      <c r="E2667" s="23" t="s">
        <v>491</v>
      </c>
      <c r="F2667" s="27" t="str">
        <f>IF(E2667="","",INDEX(DM_HANG_HOA!B:B,MATCH(E2667,DM_HANG_HOA!A:A,0)))</f>
        <v>Busbar dùng cho MCCB 400A - 630A</v>
      </c>
      <c r="G2667" s="26" t="s">
        <v>4507</v>
      </c>
      <c r="H2667" s="27" t="str">
        <f>IF(G2667="","",INDEX(DM_DOI_TUONG!C:C,MATCH(G2667,DM_DOI_TUONG!B:B,0)))</f>
        <v>Điện Lực Long An</v>
      </c>
      <c r="I2667" s="69" t="str">
        <f>IFERROR(INDEX(DM_NGHIEP_VU!D:D,MATCH(J2667&amp;K2667,DM_NGHIEP_VU!G:G,0)),"")</f>
        <v>Xuất kho - xuất trước hàng hoá</v>
      </c>
      <c r="J2667" s="29" t="s">
        <v>4972</v>
      </c>
      <c r="K2667" s="29" t="s">
        <v>4977</v>
      </c>
      <c r="L2667" s="26">
        <v>20</v>
      </c>
      <c r="M2667" s="26" t="s">
        <v>4547</v>
      </c>
      <c r="N2667" s="26"/>
      <c r="O2667" s="7">
        <f t="shared" si="138"/>
        <v>0</v>
      </c>
      <c r="P2667" s="52"/>
      <c r="Q2667" s="7">
        <f t="shared" si="139"/>
        <v>0</v>
      </c>
      <c r="R2667" s="7">
        <f t="shared" si="140"/>
        <v>0</v>
      </c>
      <c r="S2667" s="23"/>
      <c r="T2667" s="23"/>
      <c r="U2667" s="23"/>
      <c r="V2667" s="23"/>
      <c r="W2667" s="74"/>
    </row>
    <row r="2668" spans="1:23" x14ac:dyDescent="0.25">
      <c r="A2668" s="81">
        <v>45308</v>
      </c>
      <c r="B2668" s="6" t="s">
        <v>2710</v>
      </c>
      <c r="C2668" s="100" t="s">
        <v>6074</v>
      </c>
      <c r="D2668" s="21" t="s">
        <v>4950</v>
      </c>
      <c r="E2668" s="23" t="s">
        <v>512</v>
      </c>
      <c r="F2668" s="27" t="str">
        <f>IF(E2668="","",INDEX(DM_HANG_HOA!B:B,MATCH(E2668,DM_HANG_HOA!A:A,0)))</f>
        <v>Boulon 10 X 40 + tán + londel nhúng kẽm</v>
      </c>
      <c r="G2668" s="26" t="s">
        <v>4507</v>
      </c>
      <c r="H2668" s="27" t="str">
        <f>IF(G2668="","",INDEX(DM_DOI_TUONG!C:C,MATCH(G2668,DM_DOI_TUONG!B:B,0)))</f>
        <v>Điện Lực Long An</v>
      </c>
      <c r="I2668" s="69" t="str">
        <f>IFERROR(INDEX(DM_NGHIEP_VU!D:D,MATCH(J2668&amp;K2668,DM_NGHIEP_VU!G:G,0)),"")</f>
        <v>Xuất kho - xuất trước hàng hoá</v>
      </c>
      <c r="J2668" s="29" t="s">
        <v>4972</v>
      </c>
      <c r="K2668" s="29" t="s">
        <v>4977</v>
      </c>
      <c r="L2668" s="26">
        <v>120</v>
      </c>
      <c r="M2668" s="26" t="s">
        <v>4547</v>
      </c>
      <c r="N2668" s="26"/>
      <c r="O2668" s="7">
        <f t="shared" si="138"/>
        <v>0</v>
      </c>
      <c r="P2668" s="52"/>
      <c r="Q2668" s="7">
        <f t="shared" si="139"/>
        <v>0</v>
      </c>
      <c r="R2668" s="7">
        <f t="shared" si="140"/>
        <v>0</v>
      </c>
      <c r="S2668" s="23"/>
      <c r="T2668" s="23"/>
      <c r="U2668" s="23"/>
      <c r="V2668" s="23"/>
      <c r="W2668" s="74"/>
    </row>
    <row r="2669" spans="1:23" x14ac:dyDescent="0.25">
      <c r="A2669" s="81">
        <v>45308</v>
      </c>
      <c r="B2669" s="6" t="s">
        <v>2710</v>
      </c>
      <c r="C2669" s="100" t="s">
        <v>6074</v>
      </c>
      <c r="D2669" s="21" t="s">
        <v>4950</v>
      </c>
      <c r="E2669" s="23" t="s">
        <v>510</v>
      </c>
      <c r="F2669" s="27" t="str">
        <f>IF(E2669="","",INDEX(DM_HANG_HOA!B:B,MATCH(E2669,DM_HANG_HOA!A:A,0)))</f>
        <v>MCCB 3P, 400V, 630A, 70KA</v>
      </c>
      <c r="G2669" s="26" t="s">
        <v>4507</v>
      </c>
      <c r="H2669" s="27" t="str">
        <f>IF(G2669="","",INDEX(DM_DOI_TUONG!C:C,MATCH(G2669,DM_DOI_TUONG!B:B,0)))</f>
        <v>Điện Lực Long An</v>
      </c>
      <c r="I2669" s="69" t="str">
        <f>IFERROR(INDEX(DM_NGHIEP_VU!D:D,MATCH(J2669&amp;K2669,DM_NGHIEP_VU!G:G,0)),"")</f>
        <v>Xuất kho - xuất trước hàng hoá</v>
      </c>
      <c r="J2669" s="29" t="s">
        <v>4972</v>
      </c>
      <c r="K2669" s="29" t="s">
        <v>4977</v>
      </c>
      <c r="L2669" s="26">
        <v>5</v>
      </c>
      <c r="M2669" s="26" t="s">
        <v>4547</v>
      </c>
      <c r="N2669" s="26"/>
      <c r="O2669" s="7">
        <f t="shared" si="138"/>
        <v>0</v>
      </c>
      <c r="P2669" s="52"/>
      <c r="Q2669" s="7">
        <f t="shared" si="139"/>
        <v>0</v>
      </c>
      <c r="R2669" s="7">
        <f t="shared" si="140"/>
        <v>0</v>
      </c>
      <c r="S2669" s="23"/>
      <c r="T2669" s="23"/>
      <c r="U2669" s="23"/>
      <c r="V2669" s="23"/>
      <c r="W2669" s="74"/>
    </row>
    <row r="2670" spans="1:23" x14ac:dyDescent="0.25">
      <c r="A2670" s="81">
        <v>45308</v>
      </c>
      <c r="B2670" s="6" t="s">
        <v>2710</v>
      </c>
      <c r="C2670" s="100" t="s">
        <v>6074</v>
      </c>
      <c r="D2670" s="21" t="s">
        <v>4950</v>
      </c>
      <c r="E2670" s="23" t="s">
        <v>491</v>
      </c>
      <c r="F2670" s="27" t="str">
        <f>IF(E2670="","",INDEX(DM_HANG_HOA!B:B,MATCH(E2670,DM_HANG_HOA!A:A,0)))</f>
        <v>Busbar dùng cho MCCB 400A - 630A</v>
      </c>
      <c r="G2670" s="26" t="s">
        <v>4507</v>
      </c>
      <c r="H2670" s="27" t="str">
        <f>IF(G2670="","",INDEX(DM_DOI_TUONG!C:C,MATCH(G2670,DM_DOI_TUONG!B:B,0)))</f>
        <v>Điện Lực Long An</v>
      </c>
      <c r="I2670" s="69" t="str">
        <f>IFERROR(INDEX(DM_NGHIEP_VU!D:D,MATCH(J2670&amp;K2670,DM_NGHIEP_VU!G:G,0)),"")</f>
        <v>Xuất kho - xuất trước hàng hoá</v>
      </c>
      <c r="J2670" s="29" t="s">
        <v>4972</v>
      </c>
      <c r="K2670" s="29" t="s">
        <v>4977</v>
      </c>
      <c r="L2670" s="26">
        <v>5</v>
      </c>
      <c r="M2670" s="26" t="s">
        <v>4547</v>
      </c>
      <c r="N2670" s="26"/>
      <c r="O2670" s="7">
        <f t="shared" si="138"/>
        <v>0</v>
      </c>
      <c r="P2670" s="52"/>
      <c r="Q2670" s="7">
        <f t="shared" si="139"/>
        <v>0</v>
      </c>
      <c r="R2670" s="7">
        <f t="shared" si="140"/>
        <v>0</v>
      </c>
      <c r="S2670" s="23"/>
      <c r="T2670" s="23"/>
      <c r="U2670" s="23"/>
      <c r="V2670" s="23"/>
      <c r="W2670" s="74"/>
    </row>
    <row r="2671" spans="1:23" x14ac:dyDescent="0.25">
      <c r="A2671" s="81">
        <v>45308</v>
      </c>
      <c r="B2671" s="6" t="s">
        <v>2710</v>
      </c>
      <c r="C2671" s="100" t="s">
        <v>6074</v>
      </c>
      <c r="D2671" s="21" t="s">
        <v>4950</v>
      </c>
      <c r="E2671" s="23" t="s">
        <v>512</v>
      </c>
      <c r="F2671" s="27" t="str">
        <f>IF(E2671="","",INDEX(DM_HANG_HOA!B:B,MATCH(E2671,DM_HANG_HOA!A:A,0)))</f>
        <v>Boulon 10 X 40 + tán + londel nhúng kẽm</v>
      </c>
      <c r="G2671" s="26" t="s">
        <v>4507</v>
      </c>
      <c r="H2671" s="27" t="str">
        <f>IF(G2671="","",INDEX(DM_DOI_TUONG!C:C,MATCH(G2671,DM_DOI_TUONG!B:B,0)))</f>
        <v>Điện Lực Long An</v>
      </c>
      <c r="I2671" s="69" t="str">
        <f>IFERROR(INDEX(DM_NGHIEP_VU!D:D,MATCH(J2671&amp;K2671,DM_NGHIEP_VU!G:G,0)),"")</f>
        <v>Xuất kho - xuất trước hàng hoá</v>
      </c>
      <c r="J2671" s="29" t="s">
        <v>4972</v>
      </c>
      <c r="K2671" s="29" t="s">
        <v>4977</v>
      </c>
      <c r="L2671" s="26">
        <v>30</v>
      </c>
      <c r="M2671" s="26" t="s">
        <v>4547</v>
      </c>
      <c r="N2671" s="26"/>
      <c r="O2671" s="7">
        <f t="shared" si="138"/>
        <v>0</v>
      </c>
      <c r="P2671" s="52"/>
      <c r="Q2671" s="7">
        <f t="shared" si="139"/>
        <v>0</v>
      </c>
      <c r="R2671" s="7">
        <f t="shared" si="140"/>
        <v>0</v>
      </c>
      <c r="S2671" s="23"/>
      <c r="T2671" s="23"/>
      <c r="U2671" s="23"/>
      <c r="V2671" s="23"/>
      <c r="W2671" s="74"/>
    </row>
    <row r="2672" spans="1:23" x14ac:dyDescent="0.25">
      <c r="A2672" s="81">
        <v>45308</v>
      </c>
      <c r="B2672" s="6" t="s">
        <v>2710</v>
      </c>
      <c r="C2672" s="100" t="s">
        <v>6074</v>
      </c>
      <c r="D2672" s="21" t="s">
        <v>4950</v>
      </c>
      <c r="E2672" s="23" t="s">
        <v>107</v>
      </c>
      <c r="F2672" s="27" t="str">
        <f>IF(E2672="","",INDEX(DM_HANG_HOA!B:B,MATCH(E2672,DM_HANG_HOA!A:A,0)))</f>
        <v>DS 1 pha 630A - 24KV-150 KV BIL, OD, sứ</v>
      </c>
      <c r="G2672" s="26" t="s">
        <v>4507</v>
      </c>
      <c r="H2672" s="27" t="str">
        <f>IF(G2672="","",INDEX(DM_DOI_TUONG!C:C,MATCH(G2672,DM_DOI_TUONG!B:B,0)))</f>
        <v>Điện Lực Long An</v>
      </c>
      <c r="I2672" s="69" t="str">
        <f>IFERROR(INDEX(DM_NGHIEP_VU!D:D,MATCH(J2672&amp;K2672,DM_NGHIEP_VU!G:G,0)),"")</f>
        <v>Xuất kho - xuất trước hàng hoá</v>
      </c>
      <c r="J2672" s="29" t="s">
        <v>4972</v>
      </c>
      <c r="K2672" s="29" t="s">
        <v>4977</v>
      </c>
      <c r="L2672" s="26">
        <v>21</v>
      </c>
      <c r="M2672" s="26" t="s">
        <v>4547</v>
      </c>
      <c r="N2672" s="26"/>
      <c r="O2672" s="7">
        <f t="shared" si="138"/>
        <v>0</v>
      </c>
      <c r="P2672" s="52"/>
      <c r="Q2672" s="7">
        <f t="shared" si="139"/>
        <v>0</v>
      </c>
      <c r="R2672" s="7">
        <f t="shared" si="140"/>
        <v>0</v>
      </c>
      <c r="S2672" s="23"/>
      <c r="T2672" s="23"/>
      <c r="U2672" s="23"/>
      <c r="V2672" s="23"/>
      <c r="W2672" s="74"/>
    </row>
    <row r="2673" spans="1:23" x14ac:dyDescent="0.25">
      <c r="A2673" s="81">
        <v>45308</v>
      </c>
      <c r="B2673" s="6" t="s">
        <v>2710</v>
      </c>
      <c r="C2673" s="100" t="s">
        <v>6074</v>
      </c>
      <c r="D2673" s="21" t="s">
        <v>4950</v>
      </c>
      <c r="E2673" s="23" t="s">
        <v>114</v>
      </c>
      <c r="F2673" s="27" t="str">
        <f>IF(E2673="","",INDEX(DM_HANG_HOA!B:B,MATCH(E2673,DM_HANG_HOA!A:A,0)))</f>
        <v xml:space="preserve">Cosse nhôm LTD </v>
      </c>
      <c r="G2673" s="26" t="s">
        <v>4507</v>
      </c>
      <c r="H2673" s="27" t="str">
        <f>IF(G2673="","",INDEX(DM_DOI_TUONG!C:C,MATCH(G2673,DM_DOI_TUONG!B:B,0)))</f>
        <v>Điện Lực Long An</v>
      </c>
      <c r="I2673" s="69" t="str">
        <f>IFERROR(INDEX(DM_NGHIEP_VU!D:D,MATCH(J2673&amp;K2673,DM_NGHIEP_VU!G:G,0)),"")</f>
        <v>Xuất kho - xuất trước hàng hoá</v>
      </c>
      <c r="J2673" s="29" t="s">
        <v>4972</v>
      </c>
      <c r="K2673" s="29" t="s">
        <v>4977</v>
      </c>
      <c r="L2673" s="26">
        <v>42</v>
      </c>
      <c r="M2673" s="26" t="s">
        <v>4547</v>
      </c>
      <c r="N2673" s="26"/>
      <c r="O2673" s="7">
        <f t="shared" si="138"/>
        <v>0</v>
      </c>
      <c r="P2673" s="52"/>
      <c r="Q2673" s="7">
        <f t="shared" si="139"/>
        <v>0</v>
      </c>
      <c r="R2673" s="7">
        <f t="shared" si="140"/>
        <v>0</v>
      </c>
      <c r="S2673" s="23"/>
      <c r="T2673" s="23"/>
      <c r="U2673" s="23"/>
      <c r="V2673" s="23"/>
      <c r="W2673" s="74"/>
    </row>
    <row r="2674" spans="1:23" x14ac:dyDescent="0.25">
      <c r="A2674" s="81">
        <v>45308</v>
      </c>
      <c r="B2674" s="6" t="s">
        <v>2710</v>
      </c>
      <c r="C2674" s="100" t="s">
        <v>6074</v>
      </c>
      <c r="D2674" s="21" t="s">
        <v>4950</v>
      </c>
      <c r="E2674" s="23" t="s">
        <v>117</v>
      </c>
      <c r="F2674" s="27" t="str">
        <f>IF(E2674="","",INDEX(DM_HANG_HOA!B:B,MATCH(E2674,DM_HANG_HOA!A:A,0)))</f>
        <v>Phụ kiện lắp DS 1 pha 24Kv</v>
      </c>
      <c r="G2674" s="26" t="s">
        <v>4507</v>
      </c>
      <c r="H2674" s="27" t="str">
        <f>IF(G2674="","",INDEX(DM_DOI_TUONG!C:C,MATCH(G2674,DM_DOI_TUONG!B:B,0)))</f>
        <v>Điện Lực Long An</v>
      </c>
      <c r="I2674" s="69" t="str">
        <f>IFERROR(INDEX(DM_NGHIEP_VU!D:D,MATCH(J2674&amp;K2674,DM_NGHIEP_VU!G:G,0)),"")</f>
        <v>Xuất kho - xuất trước hàng hoá</v>
      </c>
      <c r="J2674" s="29" t="s">
        <v>4972</v>
      </c>
      <c r="K2674" s="29" t="s">
        <v>4977</v>
      </c>
      <c r="L2674" s="26">
        <v>21</v>
      </c>
      <c r="M2674" s="26" t="s">
        <v>4547</v>
      </c>
      <c r="N2674" s="26"/>
      <c r="O2674" s="7">
        <f t="shared" si="138"/>
        <v>0</v>
      </c>
      <c r="P2674" s="52"/>
      <c r="Q2674" s="7">
        <f t="shared" si="139"/>
        <v>0</v>
      </c>
      <c r="R2674" s="7">
        <f t="shared" si="140"/>
        <v>0</v>
      </c>
      <c r="S2674" s="23"/>
      <c r="T2674" s="23"/>
      <c r="U2674" s="23"/>
      <c r="V2674" s="23"/>
      <c r="W2674" s="74"/>
    </row>
    <row r="2675" spans="1:23" x14ac:dyDescent="0.25">
      <c r="A2675" s="81">
        <v>45308</v>
      </c>
      <c r="B2675" s="6" t="s">
        <v>2710</v>
      </c>
      <c r="C2675" s="100" t="s">
        <v>6074</v>
      </c>
      <c r="D2675" s="21" t="s">
        <v>4950</v>
      </c>
      <c r="E2675" s="23" t="s">
        <v>96</v>
      </c>
      <c r="F2675" s="27" t="str">
        <f>IF(E2675="","",INDEX(DM_HANG_HOA!B:B,MATCH(E2675,DM_HANG_HOA!A:A,0)))</f>
        <v>LA 18KV - MCOV  15.3 - 10KA</v>
      </c>
      <c r="G2675" s="26" t="s">
        <v>4507</v>
      </c>
      <c r="H2675" s="27" t="str">
        <f>IF(G2675="","",INDEX(DM_DOI_TUONG!C:C,MATCH(G2675,DM_DOI_TUONG!B:B,0)))</f>
        <v>Điện Lực Long An</v>
      </c>
      <c r="I2675" s="69" t="str">
        <f>IFERROR(INDEX(DM_NGHIEP_VU!D:D,MATCH(J2675&amp;K2675,DM_NGHIEP_VU!G:G,0)),"")</f>
        <v>Xuất kho - xuất trước hàng hoá</v>
      </c>
      <c r="J2675" s="29" t="s">
        <v>4972</v>
      </c>
      <c r="K2675" s="29" t="s">
        <v>4977</v>
      </c>
      <c r="L2675" s="26">
        <v>500</v>
      </c>
      <c r="M2675" s="26" t="s">
        <v>4547</v>
      </c>
      <c r="N2675" s="26"/>
      <c r="O2675" s="7">
        <f t="shared" si="138"/>
        <v>0</v>
      </c>
      <c r="P2675" s="52"/>
      <c r="Q2675" s="7">
        <f t="shared" si="139"/>
        <v>0</v>
      </c>
      <c r="R2675" s="7">
        <f t="shared" si="140"/>
        <v>0</v>
      </c>
      <c r="S2675" s="23"/>
      <c r="T2675" s="23"/>
      <c r="U2675" s="23"/>
      <c r="V2675" s="23"/>
      <c r="W2675" s="74"/>
    </row>
    <row r="2676" spans="1:23" x14ac:dyDescent="0.25">
      <c r="A2676" s="81">
        <v>45308</v>
      </c>
      <c r="B2676" s="6" t="s">
        <v>2710</v>
      </c>
      <c r="C2676" s="100" t="s">
        <v>6074</v>
      </c>
      <c r="D2676" s="21" t="s">
        <v>4950</v>
      </c>
      <c r="E2676" s="23" t="s">
        <v>3426</v>
      </c>
      <c r="F2676" s="27" t="str">
        <f>IF(E2676="","",INDEX(DM_HANG_HOA!B:B,MATCH(E2676,DM_HANG_HOA!A:A,0)))</f>
        <v>Bass LA</v>
      </c>
      <c r="G2676" s="26" t="s">
        <v>4507</v>
      </c>
      <c r="H2676" s="27" t="str">
        <f>IF(G2676="","",INDEX(DM_DOI_TUONG!C:C,MATCH(G2676,DM_DOI_TUONG!B:B,0)))</f>
        <v>Điện Lực Long An</v>
      </c>
      <c r="I2676" s="69" t="str">
        <f>IFERROR(INDEX(DM_NGHIEP_VU!D:D,MATCH(J2676&amp;K2676,DM_NGHIEP_VU!G:G,0)),"")</f>
        <v>Xuất kho - xuất trước hàng hoá</v>
      </c>
      <c r="J2676" s="29" t="s">
        <v>4972</v>
      </c>
      <c r="K2676" s="29" t="s">
        <v>4977</v>
      </c>
      <c r="L2676" s="26">
        <v>500</v>
      </c>
      <c r="M2676" s="26" t="s">
        <v>4547</v>
      </c>
      <c r="N2676" s="26"/>
      <c r="O2676" s="7">
        <f t="shared" si="138"/>
        <v>0</v>
      </c>
      <c r="P2676" s="52"/>
      <c r="Q2676" s="7">
        <f t="shared" si="139"/>
        <v>0</v>
      </c>
      <c r="R2676" s="7">
        <f t="shared" si="140"/>
        <v>0</v>
      </c>
      <c r="S2676" s="23"/>
      <c r="T2676" s="23"/>
      <c r="U2676" s="23"/>
      <c r="V2676" s="23"/>
      <c r="W2676" s="74"/>
    </row>
    <row r="2677" spans="1:23" x14ac:dyDescent="0.25">
      <c r="A2677" s="81">
        <v>45308</v>
      </c>
      <c r="B2677" s="6" t="s">
        <v>2710</v>
      </c>
      <c r="C2677" s="100" t="s">
        <v>6074</v>
      </c>
      <c r="D2677" s="21" t="s">
        <v>4950</v>
      </c>
      <c r="E2677" s="23" t="s">
        <v>190</v>
      </c>
      <c r="F2677" s="27" t="str">
        <f>IF(E2677="","",INDEX(DM_HANG_HOA!B:B,MATCH(E2677,DM_HANG_HOA!A:A,0)))</f>
        <v>Chuỗi treo 24Kv - 70KN, Polymer</v>
      </c>
      <c r="G2677" s="26" t="s">
        <v>4507</v>
      </c>
      <c r="H2677" s="27" t="str">
        <f>IF(G2677="","",INDEX(DM_DOI_TUONG!C:C,MATCH(G2677,DM_DOI_TUONG!B:B,0)))</f>
        <v>Điện Lực Long An</v>
      </c>
      <c r="I2677" s="69" t="str">
        <f>IFERROR(INDEX(DM_NGHIEP_VU!D:D,MATCH(J2677&amp;K2677,DM_NGHIEP_VU!G:G,0)),"")</f>
        <v>Xuất kho - xuất trước hàng hoá</v>
      </c>
      <c r="J2677" s="29" t="s">
        <v>4972</v>
      </c>
      <c r="K2677" s="29" t="s">
        <v>4977</v>
      </c>
      <c r="L2677" s="26">
        <v>359</v>
      </c>
      <c r="M2677" s="26" t="s">
        <v>4547</v>
      </c>
      <c r="N2677" s="26"/>
      <c r="O2677" s="7">
        <f t="shared" si="138"/>
        <v>0</v>
      </c>
      <c r="P2677" s="52"/>
      <c r="Q2677" s="7">
        <f t="shared" si="139"/>
        <v>0</v>
      </c>
      <c r="R2677" s="7">
        <f t="shared" si="140"/>
        <v>0</v>
      </c>
      <c r="S2677" s="23"/>
      <c r="T2677" s="23"/>
      <c r="U2677" s="23"/>
      <c r="V2677" s="23"/>
      <c r="W2677" s="74"/>
    </row>
    <row r="2678" spans="1:23" x14ac:dyDescent="0.25">
      <c r="A2678" s="81">
        <v>45308</v>
      </c>
      <c r="B2678" s="6" t="s">
        <v>2710</v>
      </c>
      <c r="C2678" s="100" t="s">
        <v>6075</v>
      </c>
      <c r="D2678" s="21" t="s">
        <v>4950</v>
      </c>
      <c r="E2678" s="23" t="s">
        <v>107</v>
      </c>
      <c r="F2678" s="27" t="str">
        <f>IF(E2678="","",INDEX(DM_HANG_HOA!B:B,MATCH(E2678,DM_HANG_HOA!A:A,0)))</f>
        <v>DS 1 pha 630A - 24KV-150 KV BIL, OD, sứ</v>
      </c>
      <c r="G2678" s="26" t="s">
        <v>4507</v>
      </c>
      <c r="H2678" s="27" t="str">
        <f>IF(G2678="","",INDEX(DM_DOI_TUONG!C:C,MATCH(G2678,DM_DOI_TUONG!B:B,0)))</f>
        <v>Điện Lực Long An</v>
      </c>
      <c r="I2678" s="69" t="str">
        <f>IFERROR(INDEX(DM_NGHIEP_VU!D:D,MATCH(J2678&amp;K2678,DM_NGHIEP_VU!G:G,0)),"")</f>
        <v>Xuất kho - xuất trước hàng hoá</v>
      </c>
      <c r="J2678" s="29" t="s">
        <v>4972</v>
      </c>
      <c r="K2678" s="29" t="s">
        <v>4977</v>
      </c>
      <c r="L2678" s="26">
        <v>27</v>
      </c>
      <c r="M2678" s="26" t="s">
        <v>4547</v>
      </c>
      <c r="N2678" s="26"/>
      <c r="O2678" s="7">
        <f t="shared" si="138"/>
        <v>0</v>
      </c>
      <c r="P2678" s="52"/>
      <c r="Q2678" s="7">
        <f t="shared" si="139"/>
        <v>0</v>
      </c>
      <c r="R2678" s="7">
        <f t="shared" si="140"/>
        <v>0</v>
      </c>
      <c r="S2678" s="23"/>
      <c r="T2678" s="23"/>
      <c r="U2678" s="23"/>
      <c r="V2678" s="23"/>
      <c r="W2678" s="74"/>
    </row>
    <row r="2679" spans="1:23" x14ac:dyDescent="0.25">
      <c r="A2679" s="81">
        <v>45308</v>
      </c>
      <c r="B2679" s="6" t="s">
        <v>2710</v>
      </c>
      <c r="C2679" s="100" t="s">
        <v>6075</v>
      </c>
      <c r="D2679" s="21" t="s">
        <v>4950</v>
      </c>
      <c r="E2679" s="23" t="s">
        <v>114</v>
      </c>
      <c r="F2679" s="27" t="str">
        <f>IF(E2679="","",INDEX(DM_HANG_HOA!B:B,MATCH(E2679,DM_HANG_HOA!A:A,0)))</f>
        <v xml:space="preserve">Cosse nhôm LTD </v>
      </c>
      <c r="G2679" s="26" t="s">
        <v>4507</v>
      </c>
      <c r="H2679" s="27" t="str">
        <f>IF(G2679="","",INDEX(DM_DOI_TUONG!C:C,MATCH(G2679,DM_DOI_TUONG!B:B,0)))</f>
        <v>Điện Lực Long An</v>
      </c>
      <c r="I2679" s="69" t="str">
        <f>IFERROR(INDEX(DM_NGHIEP_VU!D:D,MATCH(J2679&amp;K2679,DM_NGHIEP_VU!G:G,0)),"")</f>
        <v>Xuất kho - xuất trước hàng hoá</v>
      </c>
      <c r="J2679" s="29" t="s">
        <v>4972</v>
      </c>
      <c r="K2679" s="29" t="s">
        <v>4977</v>
      </c>
      <c r="L2679" s="26">
        <v>54</v>
      </c>
      <c r="M2679" s="26" t="s">
        <v>4547</v>
      </c>
      <c r="N2679" s="26"/>
      <c r="O2679" s="7">
        <f t="shared" si="138"/>
        <v>0</v>
      </c>
      <c r="P2679" s="52"/>
      <c r="Q2679" s="7">
        <f t="shared" si="139"/>
        <v>0</v>
      </c>
      <c r="R2679" s="7">
        <f t="shared" si="140"/>
        <v>0</v>
      </c>
      <c r="S2679" s="23"/>
      <c r="T2679" s="23"/>
      <c r="U2679" s="23"/>
      <c r="V2679" s="23"/>
      <c r="W2679" s="74"/>
    </row>
    <row r="2680" spans="1:23" x14ac:dyDescent="0.25">
      <c r="A2680" s="81">
        <v>45308</v>
      </c>
      <c r="B2680" s="6" t="s">
        <v>2710</v>
      </c>
      <c r="C2680" s="100" t="s">
        <v>6075</v>
      </c>
      <c r="D2680" s="21" t="s">
        <v>4950</v>
      </c>
      <c r="E2680" s="23" t="s">
        <v>117</v>
      </c>
      <c r="F2680" s="27" t="str">
        <f>IF(E2680="","",INDEX(DM_HANG_HOA!B:B,MATCH(E2680,DM_HANG_HOA!A:A,0)))</f>
        <v>Phụ kiện lắp DS 1 pha 24Kv</v>
      </c>
      <c r="G2680" s="26" t="s">
        <v>4507</v>
      </c>
      <c r="H2680" s="27" t="str">
        <f>IF(G2680="","",INDEX(DM_DOI_TUONG!C:C,MATCH(G2680,DM_DOI_TUONG!B:B,0)))</f>
        <v>Điện Lực Long An</v>
      </c>
      <c r="I2680" s="69" t="str">
        <f>IFERROR(INDEX(DM_NGHIEP_VU!D:D,MATCH(J2680&amp;K2680,DM_NGHIEP_VU!G:G,0)),"")</f>
        <v>Xuất kho - xuất trước hàng hoá</v>
      </c>
      <c r="J2680" s="29" t="s">
        <v>4972</v>
      </c>
      <c r="K2680" s="29" t="s">
        <v>4977</v>
      </c>
      <c r="L2680" s="26">
        <v>27</v>
      </c>
      <c r="M2680" s="26" t="s">
        <v>4547</v>
      </c>
      <c r="N2680" s="26"/>
      <c r="O2680" s="7">
        <f t="shared" si="138"/>
        <v>0</v>
      </c>
      <c r="P2680" s="52"/>
      <c r="Q2680" s="7">
        <f t="shared" si="139"/>
        <v>0</v>
      </c>
      <c r="R2680" s="7">
        <f t="shared" si="140"/>
        <v>0</v>
      </c>
      <c r="S2680" s="23"/>
      <c r="T2680" s="23"/>
      <c r="U2680" s="23"/>
      <c r="V2680" s="23"/>
      <c r="W2680" s="74"/>
    </row>
    <row r="2681" spans="1:23" x14ac:dyDescent="0.25">
      <c r="A2681" s="81">
        <v>45309</v>
      </c>
      <c r="B2681" s="6" t="s">
        <v>2710</v>
      </c>
      <c r="C2681" s="100" t="s">
        <v>6076</v>
      </c>
      <c r="D2681" s="21" t="s">
        <v>4950</v>
      </c>
      <c r="E2681" s="23" t="s">
        <v>2558</v>
      </c>
      <c r="F2681" s="27" t="str">
        <f>IF(E2681="","",INDEX(DM_HANG_HOA!B:B,MATCH(E2681,DM_HANG_HOA!A:A,0)))</f>
        <v>Giáp buộc đầu sứ đơn composite PTT1373-F, đường kính cáp 31 ÷ 37,5mm (185-240mm2)</v>
      </c>
      <c r="G2681" s="26" t="s">
        <v>6107</v>
      </c>
      <c r="H2681" s="27" t="str">
        <f>IF(G2681="","",INDEX(DM_DOI_TUONG!C:C,MATCH(G2681,DM_DOI_TUONG!B:B,0)))</f>
        <v>Công ty TNHH VLĐ Polymer Alpha</v>
      </c>
      <c r="I2681" s="69" t="str">
        <f>IFERROR(INDEX(DM_NGHIEP_VU!D:D,MATCH(J2681&amp;K2681,DM_NGHIEP_VU!G:G,0)),"")</f>
        <v>Xuất kho - xuất trước hàng hoá</v>
      </c>
      <c r="J2681" s="29" t="s">
        <v>4972</v>
      </c>
      <c r="K2681" s="29" t="s">
        <v>4977</v>
      </c>
      <c r="L2681" s="26">
        <v>80</v>
      </c>
      <c r="M2681" s="26" t="s">
        <v>4547</v>
      </c>
      <c r="N2681" s="26"/>
      <c r="O2681" s="7">
        <f t="shared" si="138"/>
        <v>0</v>
      </c>
      <c r="P2681" s="52"/>
      <c r="Q2681" s="7">
        <f t="shared" si="139"/>
        <v>0</v>
      </c>
      <c r="R2681" s="7">
        <f t="shared" si="140"/>
        <v>0</v>
      </c>
      <c r="S2681" s="23"/>
      <c r="T2681" s="23"/>
      <c r="U2681" s="23"/>
      <c r="V2681" s="23"/>
      <c r="W2681" s="74"/>
    </row>
    <row r="2682" spans="1:23" x14ac:dyDescent="0.25">
      <c r="A2682" s="81">
        <v>45309</v>
      </c>
      <c r="B2682" s="6" t="s">
        <v>2710</v>
      </c>
      <c r="C2682" s="100" t="s">
        <v>6076</v>
      </c>
      <c r="D2682" s="21" t="s">
        <v>4950</v>
      </c>
      <c r="E2682" s="23" t="s">
        <v>1229</v>
      </c>
      <c r="F2682" s="27" t="str">
        <f>IF(E2682="","",INDEX(DM_HANG_HOA!B:B,MATCH(E2682,DM_HANG_HOA!A:A,0)))</f>
        <v>Nối ép đồng nhôm WR-929</v>
      </c>
      <c r="G2682" s="26" t="s">
        <v>6107</v>
      </c>
      <c r="H2682" s="27" t="str">
        <f>IF(G2682="","",INDEX(DM_DOI_TUONG!C:C,MATCH(G2682,DM_DOI_TUONG!B:B,0)))</f>
        <v>Công ty TNHH VLĐ Polymer Alpha</v>
      </c>
      <c r="I2682" s="69" t="str">
        <f>IFERROR(INDEX(DM_NGHIEP_VU!D:D,MATCH(J2682&amp;K2682,DM_NGHIEP_VU!G:G,0)),"")</f>
        <v>Xuất kho - xuất trước hàng hoá</v>
      </c>
      <c r="J2682" s="29" t="s">
        <v>4972</v>
      </c>
      <c r="K2682" s="29" t="s">
        <v>4977</v>
      </c>
      <c r="L2682" s="26">
        <v>140</v>
      </c>
      <c r="M2682" s="26" t="s">
        <v>4547</v>
      </c>
      <c r="N2682" s="26"/>
      <c r="O2682" s="7">
        <f t="shared" si="138"/>
        <v>0</v>
      </c>
      <c r="P2682" s="52"/>
      <c r="Q2682" s="7">
        <f t="shared" si="139"/>
        <v>0</v>
      </c>
      <c r="R2682" s="7">
        <f t="shared" si="140"/>
        <v>0</v>
      </c>
      <c r="S2682" s="23"/>
      <c r="T2682" s="23"/>
      <c r="U2682" s="23"/>
      <c r="V2682" s="23"/>
      <c r="W2682" s="74"/>
    </row>
    <row r="2683" spans="1:23" x14ac:dyDescent="0.25">
      <c r="A2683" s="81">
        <v>45309</v>
      </c>
      <c r="B2683" s="6" t="s">
        <v>2710</v>
      </c>
      <c r="C2683" s="100" t="s">
        <v>6077</v>
      </c>
      <c r="D2683" s="21" t="s">
        <v>4950</v>
      </c>
      <c r="E2683" s="23" t="s">
        <v>535</v>
      </c>
      <c r="F2683" s="27" t="str">
        <f>IF(E2683="","",INDEX(DM_HANG_HOA!B:B,MATCH(E2683,DM_HANG_HOA!A:A,0)))</f>
        <v>Kẹp ngừng ABC 4 x (50-95)mm2</v>
      </c>
      <c r="G2683" s="26" t="s">
        <v>6064</v>
      </c>
      <c r="H2683" s="27" t="str">
        <f>IF(G2683="","",INDEX(DM_DOI_TUONG!C:C,MATCH(G2683,DM_DOI_TUONG!B:B,0)))</f>
        <v>Công ty CP Tuấn Ân Đồng Nai</v>
      </c>
      <c r="I2683" s="69" t="str">
        <f>IFERROR(INDEX(DM_NGHIEP_VU!D:D,MATCH(J2683&amp;K2683,DM_NGHIEP_VU!G:G,0)),"")</f>
        <v>Xuất kho - xuất trước hàng hoá</v>
      </c>
      <c r="J2683" s="29" t="s">
        <v>4972</v>
      </c>
      <c r="K2683" s="29" t="s">
        <v>4977</v>
      </c>
      <c r="L2683" s="26">
        <v>30</v>
      </c>
      <c r="M2683" s="26" t="s">
        <v>4547</v>
      </c>
      <c r="N2683" s="26"/>
      <c r="O2683" s="7">
        <f t="shared" si="138"/>
        <v>0</v>
      </c>
      <c r="P2683" s="52"/>
      <c r="Q2683" s="7">
        <f t="shared" si="139"/>
        <v>0</v>
      </c>
      <c r="R2683" s="7">
        <f t="shared" si="140"/>
        <v>0</v>
      </c>
      <c r="S2683" s="23"/>
      <c r="T2683" s="23"/>
      <c r="U2683" s="23"/>
      <c r="V2683" s="23"/>
      <c r="W2683" s="74"/>
    </row>
    <row r="2684" spans="1:23" x14ac:dyDescent="0.25">
      <c r="A2684" s="81">
        <v>45313</v>
      </c>
      <c r="B2684" s="6" t="s">
        <v>2710</v>
      </c>
      <c r="C2684" s="100" t="s">
        <v>6078</v>
      </c>
      <c r="D2684" s="21" t="s">
        <v>4950</v>
      </c>
      <c r="E2684" s="23" t="s">
        <v>460</v>
      </c>
      <c r="F2684" s="27" t="str">
        <f>IF(E2684="","",INDEX(DM_HANG_HOA!B:B,MATCH(E2684,DM_HANG_HOA!A:A,0)))</f>
        <v xml:space="preserve">MCB   2 pha 32A  - 6KA -TA </v>
      </c>
      <c r="G2684" s="26" t="s">
        <v>5281</v>
      </c>
      <c r="H2684" s="27" t="str">
        <f>IF(G2684="","",INDEX(DM_DOI_TUONG!C:C,MATCH(G2684,DM_DOI_TUONG!B:B,0)))</f>
        <v>Điện Lực Bến Tre</v>
      </c>
      <c r="I2684" s="69" t="str">
        <f>IFERROR(INDEX(DM_NGHIEP_VU!D:D,MATCH(J2684&amp;K2684,DM_NGHIEP_VU!G:G,0)),"")</f>
        <v>Xuất kho - xuất trước hàng hoá</v>
      </c>
      <c r="J2684" s="29" t="s">
        <v>4972</v>
      </c>
      <c r="K2684" s="29" t="s">
        <v>4977</v>
      </c>
      <c r="L2684" s="26">
        <v>14500</v>
      </c>
      <c r="M2684" s="26" t="s">
        <v>4547</v>
      </c>
      <c r="N2684" s="26"/>
      <c r="O2684" s="7">
        <f t="shared" si="138"/>
        <v>0</v>
      </c>
      <c r="P2684" s="52"/>
      <c r="Q2684" s="7">
        <f t="shared" si="139"/>
        <v>0</v>
      </c>
      <c r="R2684" s="7">
        <f t="shared" si="140"/>
        <v>0</v>
      </c>
      <c r="S2684" s="23"/>
      <c r="T2684" s="23"/>
      <c r="U2684" s="23"/>
      <c r="V2684" s="23"/>
      <c r="W2684" s="74"/>
    </row>
    <row r="2685" spans="1:23" x14ac:dyDescent="0.25">
      <c r="A2685" s="81">
        <v>45313</v>
      </c>
      <c r="B2685" s="6" t="s">
        <v>2710</v>
      </c>
      <c r="C2685" s="100" t="s">
        <v>6078</v>
      </c>
      <c r="D2685" s="21" t="s">
        <v>4950</v>
      </c>
      <c r="E2685" s="23" t="s">
        <v>461</v>
      </c>
      <c r="F2685" s="27" t="str">
        <f>IF(E2685="","",INDEX(DM_HANG_HOA!B:B,MATCH(E2685,DM_HANG_HOA!A:A,0)))</f>
        <v xml:space="preserve">MCB   2 pha 40A  - 6KA -TA </v>
      </c>
      <c r="G2685" s="26" t="s">
        <v>5281</v>
      </c>
      <c r="H2685" s="27" t="str">
        <f>IF(G2685="","",INDEX(DM_DOI_TUONG!C:C,MATCH(G2685,DM_DOI_TUONG!B:B,0)))</f>
        <v>Điện Lực Bến Tre</v>
      </c>
      <c r="I2685" s="69" t="str">
        <f>IFERROR(INDEX(DM_NGHIEP_VU!D:D,MATCH(J2685&amp;K2685,DM_NGHIEP_VU!G:G,0)),"")</f>
        <v>Xuất kho - xuất trước hàng hoá</v>
      </c>
      <c r="J2685" s="29" t="s">
        <v>4972</v>
      </c>
      <c r="K2685" s="29" t="s">
        <v>4977</v>
      </c>
      <c r="L2685" s="26">
        <v>200</v>
      </c>
      <c r="M2685" s="26" t="s">
        <v>4547</v>
      </c>
      <c r="N2685" s="26"/>
      <c r="O2685" s="7">
        <f t="shared" si="138"/>
        <v>0</v>
      </c>
      <c r="P2685" s="52"/>
      <c r="Q2685" s="7">
        <f t="shared" si="139"/>
        <v>0</v>
      </c>
      <c r="R2685" s="7">
        <f t="shared" si="140"/>
        <v>0</v>
      </c>
      <c r="S2685" s="23"/>
      <c r="T2685" s="23"/>
      <c r="U2685" s="23"/>
      <c r="V2685" s="23"/>
      <c r="W2685" s="74"/>
    </row>
    <row r="2686" spans="1:23" x14ac:dyDescent="0.25">
      <c r="A2686" s="81">
        <v>45313</v>
      </c>
      <c r="B2686" s="6" t="s">
        <v>2710</v>
      </c>
      <c r="C2686" s="100" t="s">
        <v>6078</v>
      </c>
      <c r="D2686" s="21" t="s">
        <v>4950</v>
      </c>
      <c r="E2686" s="23" t="s">
        <v>466</v>
      </c>
      <c r="F2686" s="27" t="str">
        <f>IF(E2686="","",INDEX(DM_HANG_HOA!B:B,MATCH(E2686,DM_HANG_HOA!A:A,0)))</f>
        <v xml:space="preserve">MCB   3 pha 40A  - 6KA -TA </v>
      </c>
      <c r="G2686" s="26" t="s">
        <v>5281</v>
      </c>
      <c r="H2686" s="27" t="str">
        <f>IF(G2686="","",INDEX(DM_DOI_TUONG!C:C,MATCH(G2686,DM_DOI_TUONG!B:B,0)))</f>
        <v>Điện Lực Bến Tre</v>
      </c>
      <c r="I2686" s="69" t="str">
        <f>IFERROR(INDEX(DM_NGHIEP_VU!D:D,MATCH(J2686&amp;K2686,DM_NGHIEP_VU!G:G,0)),"")</f>
        <v>Xuất kho - xuất trước hàng hoá</v>
      </c>
      <c r="J2686" s="29" t="s">
        <v>4972</v>
      </c>
      <c r="K2686" s="29" t="s">
        <v>4977</v>
      </c>
      <c r="L2686" s="26">
        <v>30</v>
      </c>
      <c r="M2686" s="26" t="s">
        <v>4547</v>
      </c>
      <c r="N2686" s="26"/>
      <c r="O2686" s="7">
        <f t="shared" si="138"/>
        <v>0</v>
      </c>
      <c r="P2686" s="52"/>
      <c r="Q2686" s="7">
        <f t="shared" si="139"/>
        <v>0</v>
      </c>
      <c r="R2686" s="7">
        <f t="shared" si="140"/>
        <v>0</v>
      </c>
      <c r="S2686" s="23"/>
      <c r="T2686" s="23"/>
      <c r="U2686" s="23"/>
      <c r="V2686" s="23"/>
      <c r="W2686" s="74"/>
    </row>
    <row r="2687" spans="1:23" x14ac:dyDescent="0.25">
      <c r="A2687" s="81">
        <v>45313</v>
      </c>
      <c r="B2687" s="6" t="s">
        <v>2710</v>
      </c>
      <c r="C2687" s="100" t="s">
        <v>6078</v>
      </c>
      <c r="D2687" s="21" t="s">
        <v>4950</v>
      </c>
      <c r="E2687" s="23" t="s">
        <v>468</v>
      </c>
      <c r="F2687" s="27" t="str">
        <f>IF(E2687="","",INDEX(DM_HANG_HOA!B:B,MATCH(E2687,DM_HANG_HOA!A:A,0)))</f>
        <v xml:space="preserve">MCB   3 pha 63A  - 6KA -TA </v>
      </c>
      <c r="G2687" s="26" t="s">
        <v>5281</v>
      </c>
      <c r="H2687" s="27" t="str">
        <f>IF(G2687="","",INDEX(DM_DOI_TUONG!C:C,MATCH(G2687,DM_DOI_TUONG!B:B,0)))</f>
        <v>Điện Lực Bến Tre</v>
      </c>
      <c r="I2687" s="69" t="str">
        <f>IFERROR(INDEX(DM_NGHIEP_VU!D:D,MATCH(J2687&amp;K2687,DM_NGHIEP_VU!G:G,0)),"")</f>
        <v>Xuất kho - xuất trước hàng hoá</v>
      </c>
      <c r="J2687" s="29" t="s">
        <v>4972</v>
      </c>
      <c r="K2687" s="29" t="s">
        <v>4977</v>
      </c>
      <c r="L2687" s="26">
        <v>20</v>
      </c>
      <c r="M2687" s="26" t="s">
        <v>4547</v>
      </c>
      <c r="N2687" s="26"/>
      <c r="O2687" s="7">
        <f t="shared" si="138"/>
        <v>0</v>
      </c>
      <c r="P2687" s="52"/>
      <c r="Q2687" s="7">
        <f t="shared" si="139"/>
        <v>0</v>
      </c>
      <c r="R2687" s="7">
        <f t="shared" si="140"/>
        <v>0</v>
      </c>
      <c r="S2687" s="23"/>
      <c r="T2687" s="23"/>
      <c r="U2687" s="23"/>
      <c r="V2687" s="23"/>
      <c r="W2687" s="74"/>
    </row>
    <row r="2688" spans="1:23" x14ac:dyDescent="0.25">
      <c r="A2688" s="81">
        <v>45313</v>
      </c>
      <c r="B2688" s="6" t="s">
        <v>2710</v>
      </c>
      <c r="C2688" s="100" t="s">
        <v>6078</v>
      </c>
      <c r="D2688" s="21" t="s">
        <v>4950</v>
      </c>
      <c r="E2688" s="23" t="s">
        <v>501</v>
      </c>
      <c r="F2688" s="27" t="str">
        <f>IF(E2688="","",INDEX(DM_HANG_HOA!B:B,MATCH(E2688,DM_HANG_HOA!A:A,0)))</f>
        <v>MCCB 3P, 400V,   80A, 70KA</v>
      </c>
      <c r="G2688" s="26" t="s">
        <v>5281</v>
      </c>
      <c r="H2688" s="27" t="str">
        <f>IF(G2688="","",INDEX(DM_DOI_TUONG!C:C,MATCH(G2688,DM_DOI_TUONG!B:B,0)))</f>
        <v>Điện Lực Bến Tre</v>
      </c>
      <c r="I2688" s="69" t="str">
        <f>IFERROR(INDEX(DM_NGHIEP_VU!D:D,MATCH(J2688&amp;K2688,DM_NGHIEP_VU!G:G,0)),"")</f>
        <v>Xuất kho - xuất trước hàng hoá</v>
      </c>
      <c r="J2688" s="29" t="s">
        <v>4972</v>
      </c>
      <c r="K2688" s="29" t="s">
        <v>4977</v>
      </c>
      <c r="L2688" s="26">
        <v>100</v>
      </c>
      <c r="M2688" s="26" t="s">
        <v>4547</v>
      </c>
      <c r="N2688" s="26"/>
      <c r="O2688" s="7">
        <f t="shared" si="138"/>
        <v>0</v>
      </c>
      <c r="P2688" s="52"/>
      <c r="Q2688" s="7">
        <f t="shared" si="139"/>
        <v>0</v>
      </c>
      <c r="R2688" s="7">
        <f t="shared" si="140"/>
        <v>0</v>
      </c>
      <c r="S2688" s="23"/>
      <c r="T2688" s="23"/>
      <c r="U2688" s="23"/>
      <c r="V2688" s="23"/>
      <c r="W2688" s="74"/>
    </row>
    <row r="2689" spans="1:23" x14ac:dyDescent="0.25">
      <c r="A2689" s="81">
        <v>45313</v>
      </c>
      <c r="B2689" s="6" t="s">
        <v>2710</v>
      </c>
      <c r="C2689" s="100" t="s">
        <v>6078</v>
      </c>
      <c r="D2689" s="21" t="s">
        <v>4950</v>
      </c>
      <c r="E2689" s="23" t="s">
        <v>488</v>
      </c>
      <c r="F2689" s="27" t="str">
        <f>IF(E2689="","",INDEX(DM_HANG_HOA!B:B,MATCH(E2689,DM_HANG_HOA!A:A,0)))</f>
        <v>Busbar dùng cho MCCB 80A - 250A</v>
      </c>
      <c r="G2689" s="26" t="s">
        <v>5281</v>
      </c>
      <c r="H2689" s="27" t="str">
        <f>IF(G2689="","",INDEX(DM_DOI_TUONG!C:C,MATCH(G2689,DM_DOI_TUONG!B:B,0)))</f>
        <v>Điện Lực Bến Tre</v>
      </c>
      <c r="I2689" s="69" t="str">
        <f>IFERROR(INDEX(DM_NGHIEP_VU!D:D,MATCH(J2689&amp;K2689,DM_NGHIEP_VU!G:G,0)),"")</f>
        <v>Xuất kho - xuất trước hàng hoá</v>
      </c>
      <c r="J2689" s="29" t="s">
        <v>4972</v>
      </c>
      <c r="K2689" s="29" t="s">
        <v>4977</v>
      </c>
      <c r="L2689" s="26">
        <v>100</v>
      </c>
      <c r="M2689" s="26" t="s">
        <v>4547</v>
      </c>
      <c r="N2689" s="26"/>
      <c r="O2689" s="7">
        <f t="shared" si="138"/>
        <v>0</v>
      </c>
      <c r="P2689" s="52"/>
      <c r="Q2689" s="7">
        <f t="shared" si="139"/>
        <v>0</v>
      </c>
      <c r="R2689" s="7">
        <f t="shared" si="140"/>
        <v>0</v>
      </c>
      <c r="S2689" s="23"/>
      <c r="T2689" s="23"/>
      <c r="U2689" s="23"/>
      <c r="V2689" s="23"/>
      <c r="W2689" s="74"/>
    </row>
    <row r="2690" spans="1:23" x14ac:dyDescent="0.25">
      <c r="A2690" s="81">
        <v>45313</v>
      </c>
      <c r="B2690" s="6" t="s">
        <v>2710</v>
      </c>
      <c r="C2690" s="100" t="s">
        <v>6078</v>
      </c>
      <c r="D2690" s="21" t="s">
        <v>4950</v>
      </c>
      <c r="E2690" s="23" t="s">
        <v>516</v>
      </c>
      <c r="F2690" s="27" t="str">
        <f>IF(E2690="","",INDEX(DM_HANG_HOA!B:B,MATCH(E2690,DM_HANG_HOA!A:A,0)))</f>
        <v>Boulon 8 x 30 + tán + londel (nhúng kẽm)</v>
      </c>
      <c r="G2690" s="26" t="s">
        <v>5281</v>
      </c>
      <c r="H2690" s="27" t="str">
        <f>IF(G2690="","",INDEX(DM_DOI_TUONG!C:C,MATCH(G2690,DM_DOI_TUONG!B:B,0)))</f>
        <v>Điện Lực Bến Tre</v>
      </c>
      <c r="I2690" s="69" t="str">
        <f>IFERROR(INDEX(DM_NGHIEP_VU!D:D,MATCH(J2690&amp;K2690,DM_NGHIEP_VU!G:G,0)),"")</f>
        <v>Xuất kho - xuất trước hàng hoá</v>
      </c>
      <c r="J2690" s="29" t="s">
        <v>4972</v>
      </c>
      <c r="K2690" s="29" t="s">
        <v>4977</v>
      </c>
      <c r="L2690" s="26">
        <v>600</v>
      </c>
      <c r="M2690" s="26" t="s">
        <v>4547</v>
      </c>
      <c r="N2690" s="26"/>
      <c r="O2690" s="7">
        <f t="shared" si="138"/>
        <v>0</v>
      </c>
      <c r="P2690" s="52"/>
      <c r="Q2690" s="7">
        <f t="shared" si="139"/>
        <v>0</v>
      </c>
      <c r="R2690" s="7">
        <f t="shared" si="140"/>
        <v>0</v>
      </c>
      <c r="S2690" s="23"/>
      <c r="T2690" s="23"/>
      <c r="U2690" s="23"/>
      <c r="V2690" s="23"/>
      <c r="W2690" s="74"/>
    </row>
    <row r="2691" spans="1:23" x14ac:dyDescent="0.25">
      <c r="A2691" s="81">
        <v>45313</v>
      </c>
      <c r="B2691" s="6" t="s">
        <v>2710</v>
      </c>
      <c r="C2691" s="100" t="s">
        <v>6078</v>
      </c>
      <c r="D2691" s="21" t="s">
        <v>4950</v>
      </c>
      <c r="E2691" s="23" t="s">
        <v>502</v>
      </c>
      <c r="F2691" s="27" t="str">
        <f>IF(E2691="","",INDEX(DM_HANG_HOA!B:B,MATCH(E2691,DM_HANG_HOA!A:A,0)))</f>
        <v>MCCB 3P, 400V, 100A, 70KA</v>
      </c>
      <c r="G2691" s="26" t="s">
        <v>5281</v>
      </c>
      <c r="H2691" s="27" t="str">
        <f>IF(G2691="","",INDEX(DM_DOI_TUONG!C:C,MATCH(G2691,DM_DOI_TUONG!B:B,0)))</f>
        <v>Điện Lực Bến Tre</v>
      </c>
      <c r="I2691" s="69" t="str">
        <f>IFERROR(INDEX(DM_NGHIEP_VU!D:D,MATCH(J2691&amp;K2691,DM_NGHIEP_VU!G:G,0)),"")</f>
        <v>Xuất kho - xuất trước hàng hoá</v>
      </c>
      <c r="J2691" s="29" t="s">
        <v>4972</v>
      </c>
      <c r="K2691" s="29" t="s">
        <v>4977</v>
      </c>
      <c r="L2691" s="26">
        <v>50</v>
      </c>
      <c r="M2691" s="26" t="s">
        <v>4547</v>
      </c>
      <c r="N2691" s="26"/>
      <c r="O2691" s="7">
        <f t="shared" si="138"/>
        <v>0</v>
      </c>
      <c r="P2691" s="52"/>
      <c r="Q2691" s="7">
        <f t="shared" si="139"/>
        <v>0</v>
      </c>
      <c r="R2691" s="7">
        <f t="shared" si="140"/>
        <v>0</v>
      </c>
      <c r="S2691" s="23"/>
      <c r="T2691" s="23"/>
      <c r="U2691" s="23"/>
      <c r="V2691" s="23"/>
      <c r="W2691" s="74"/>
    </row>
    <row r="2692" spans="1:23" x14ac:dyDescent="0.25">
      <c r="A2692" s="81">
        <v>45313</v>
      </c>
      <c r="B2692" s="6" t="s">
        <v>2710</v>
      </c>
      <c r="C2692" s="100" t="s">
        <v>6078</v>
      </c>
      <c r="D2692" s="21" t="s">
        <v>4950</v>
      </c>
      <c r="E2692" s="23" t="s">
        <v>488</v>
      </c>
      <c r="F2692" s="27" t="str">
        <f>IF(E2692="","",INDEX(DM_HANG_HOA!B:B,MATCH(E2692,DM_HANG_HOA!A:A,0)))</f>
        <v>Busbar dùng cho MCCB 80A - 250A</v>
      </c>
      <c r="G2692" s="26" t="s">
        <v>5281</v>
      </c>
      <c r="H2692" s="27" t="str">
        <f>IF(G2692="","",INDEX(DM_DOI_TUONG!C:C,MATCH(G2692,DM_DOI_TUONG!B:B,0)))</f>
        <v>Điện Lực Bến Tre</v>
      </c>
      <c r="I2692" s="69" t="str">
        <f>IFERROR(INDEX(DM_NGHIEP_VU!D:D,MATCH(J2692&amp;K2692,DM_NGHIEP_VU!G:G,0)),"")</f>
        <v>Xuất kho - xuất trước hàng hoá</v>
      </c>
      <c r="J2692" s="29" t="s">
        <v>4972</v>
      </c>
      <c r="K2692" s="29" t="s">
        <v>4977</v>
      </c>
      <c r="L2692" s="26">
        <v>50</v>
      </c>
      <c r="M2692" s="26" t="s">
        <v>4547</v>
      </c>
      <c r="N2692" s="26"/>
      <c r="O2692" s="7">
        <f t="shared" si="138"/>
        <v>0</v>
      </c>
      <c r="P2692" s="52"/>
      <c r="Q2692" s="7">
        <f t="shared" si="139"/>
        <v>0</v>
      </c>
      <c r="R2692" s="7">
        <f t="shared" si="140"/>
        <v>0</v>
      </c>
      <c r="S2692" s="23"/>
      <c r="T2692" s="23"/>
      <c r="U2692" s="23"/>
      <c r="V2692" s="23"/>
      <c r="W2692" s="74"/>
    </row>
    <row r="2693" spans="1:23" x14ac:dyDescent="0.25">
      <c r="A2693" s="81">
        <v>45313</v>
      </c>
      <c r="B2693" s="6" t="s">
        <v>2710</v>
      </c>
      <c r="C2693" s="100" t="s">
        <v>6078</v>
      </c>
      <c r="D2693" s="21" t="s">
        <v>4950</v>
      </c>
      <c r="E2693" s="23" t="s">
        <v>516</v>
      </c>
      <c r="F2693" s="27" t="str">
        <f>IF(E2693="","",INDEX(DM_HANG_HOA!B:B,MATCH(E2693,DM_HANG_HOA!A:A,0)))</f>
        <v>Boulon 8 x 30 + tán + londel (nhúng kẽm)</v>
      </c>
      <c r="G2693" s="26" t="s">
        <v>5281</v>
      </c>
      <c r="H2693" s="27" t="str">
        <f>IF(G2693="","",INDEX(DM_DOI_TUONG!C:C,MATCH(G2693,DM_DOI_TUONG!B:B,0)))</f>
        <v>Điện Lực Bến Tre</v>
      </c>
      <c r="I2693" s="69" t="str">
        <f>IFERROR(INDEX(DM_NGHIEP_VU!D:D,MATCH(J2693&amp;K2693,DM_NGHIEP_VU!G:G,0)),"")</f>
        <v>Xuất kho - xuất trước hàng hoá</v>
      </c>
      <c r="J2693" s="29" t="s">
        <v>4972</v>
      </c>
      <c r="K2693" s="29" t="s">
        <v>4977</v>
      </c>
      <c r="L2693" s="26">
        <v>300</v>
      </c>
      <c r="M2693" s="26" t="s">
        <v>4547</v>
      </c>
      <c r="N2693" s="26"/>
      <c r="O2693" s="7">
        <f t="shared" si="138"/>
        <v>0</v>
      </c>
      <c r="P2693" s="52"/>
      <c r="Q2693" s="7">
        <f t="shared" si="139"/>
        <v>0</v>
      </c>
      <c r="R2693" s="7">
        <f t="shared" si="140"/>
        <v>0</v>
      </c>
      <c r="S2693" s="23"/>
      <c r="T2693" s="23"/>
      <c r="U2693" s="23"/>
      <c r="V2693" s="23"/>
      <c r="W2693" s="74"/>
    </row>
    <row r="2694" spans="1:23" x14ac:dyDescent="0.25">
      <c r="A2694" s="81">
        <v>45313</v>
      </c>
      <c r="B2694" s="6" t="s">
        <v>2710</v>
      </c>
      <c r="C2694" s="100" t="s">
        <v>6078</v>
      </c>
      <c r="D2694" s="21" t="s">
        <v>4950</v>
      </c>
      <c r="E2694" s="23" t="s">
        <v>505</v>
      </c>
      <c r="F2694" s="27" t="str">
        <f>IF(E2694="","",INDEX(DM_HANG_HOA!B:B,MATCH(E2694,DM_HANG_HOA!A:A,0)))</f>
        <v>MCCB 3P, 400V, 200A, 70KA</v>
      </c>
      <c r="G2694" s="26" t="s">
        <v>5281</v>
      </c>
      <c r="H2694" s="27" t="str">
        <f>IF(G2694="","",INDEX(DM_DOI_TUONG!C:C,MATCH(G2694,DM_DOI_TUONG!B:B,0)))</f>
        <v>Điện Lực Bến Tre</v>
      </c>
      <c r="I2694" s="69" t="str">
        <f>IFERROR(INDEX(DM_NGHIEP_VU!D:D,MATCH(J2694&amp;K2694,DM_NGHIEP_VU!G:G,0)),"")</f>
        <v>Xuất kho - xuất trước hàng hoá</v>
      </c>
      <c r="J2694" s="29" t="s">
        <v>4972</v>
      </c>
      <c r="K2694" s="29" t="s">
        <v>4977</v>
      </c>
      <c r="L2694" s="26">
        <v>40</v>
      </c>
      <c r="M2694" s="26" t="s">
        <v>4547</v>
      </c>
      <c r="N2694" s="26"/>
      <c r="O2694" s="7">
        <f t="shared" si="138"/>
        <v>0</v>
      </c>
      <c r="P2694" s="52"/>
      <c r="Q2694" s="7">
        <f t="shared" si="139"/>
        <v>0</v>
      </c>
      <c r="R2694" s="7">
        <f t="shared" si="140"/>
        <v>0</v>
      </c>
      <c r="S2694" s="23"/>
      <c r="T2694" s="23"/>
      <c r="U2694" s="23"/>
      <c r="V2694" s="23"/>
      <c r="W2694" s="74"/>
    </row>
    <row r="2695" spans="1:23" x14ac:dyDescent="0.25">
      <c r="A2695" s="81">
        <v>45313</v>
      </c>
      <c r="B2695" s="6" t="s">
        <v>2710</v>
      </c>
      <c r="C2695" s="100" t="s">
        <v>6078</v>
      </c>
      <c r="D2695" s="21" t="s">
        <v>4950</v>
      </c>
      <c r="E2695" s="23" t="s">
        <v>488</v>
      </c>
      <c r="F2695" s="27" t="str">
        <f>IF(E2695="","",INDEX(DM_HANG_HOA!B:B,MATCH(E2695,DM_HANG_HOA!A:A,0)))</f>
        <v>Busbar dùng cho MCCB 80A - 250A</v>
      </c>
      <c r="G2695" s="26" t="s">
        <v>5281</v>
      </c>
      <c r="H2695" s="27" t="str">
        <f>IF(G2695="","",INDEX(DM_DOI_TUONG!C:C,MATCH(G2695,DM_DOI_TUONG!B:B,0)))</f>
        <v>Điện Lực Bến Tre</v>
      </c>
      <c r="I2695" s="69" t="str">
        <f>IFERROR(INDEX(DM_NGHIEP_VU!D:D,MATCH(J2695&amp;K2695,DM_NGHIEP_VU!G:G,0)),"")</f>
        <v>Xuất kho - xuất trước hàng hoá</v>
      </c>
      <c r="J2695" s="29" t="s">
        <v>4972</v>
      </c>
      <c r="K2695" s="29" t="s">
        <v>4977</v>
      </c>
      <c r="L2695" s="26">
        <v>40</v>
      </c>
      <c r="M2695" s="26" t="s">
        <v>4547</v>
      </c>
      <c r="N2695" s="26"/>
      <c r="O2695" s="7">
        <f t="shared" si="138"/>
        <v>0</v>
      </c>
      <c r="P2695" s="52"/>
      <c r="Q2695" s="7">
        <f t="shared" si="139"/>
        <v>0</v>
      </c>
      <c r="R2695" s="7">
        <f t="shared" si="140"/>
        <v>0</v>
      </c>
      <c r="S2695" s="23"/>
      <c r="T2695" s="23"/>
      <c r="U2695" s="23"/>
      <c r="V2695" s="23"/>
      <c r="W2695" s="74"/>
    </row>
    <row r="2696" spans="1:23" x14ac:dyDescent="0.25">
      <c r="A2696" s="81">
        <v>45313</v>
      </c>
      <c r="B2696" s="6" t="s">
        <v>2710</v>
      </c>
      <c r="C2696" s="100" t="s">
        <v>6078</v>
      </c>
      <c r="D2696" s="21" t="s">
        <v>4950</v>
      </c>
      <c r="E2696" s="23" t="s">
        <v>516</v>
      </c>
      <c r="F2696" s="27" t="str">
        <f>IF(E2696="","",INDEX(DM_HANG_HOA!B:B,MATCH(E2696,DM_HANG_HOA!A:A,0)))</f>
        <v>Boulon 8 x 30 + tán + londel (nhúng kẽm)</v>
      </c>
      <c r="G2696" s="26" t="s">
        <v>5281</v>
      </c>
      <c r="H2696" s="27" t="str">
        <f>IF(G2696="","",INDEX(DM_DOI_TUONG!C:C,MATCH(G2696,DM_DOI_TUONG!B:B,0)))</f>
        <v>Điện Lực Bến Tre</v>
      </c>
      <c r="I2696" s="69" t="str">
        <f>IFERROR(INDEX(DM_NGHIEP_VU!D:D,MATCH(J2696&amp;K2696,DM_NGHIEP_VU!G:G,0)),"")</f>
        <v>Xuất kho - xuất trước hàng hoá</v>
      </c>
      <c r="J2696" s="29" t="s">
        <v>4972</v>
      </c>
      <c r="K2696" s="29" t="s">
        <v>4977</v>
      </c>
      <c r="L2696" s="26">
        <v>240</v>
      </c>
      <c r="M2696" s="26" t="s">
        <v>4547</v>
      </c>
      <c r="N2696" s="26"/>
      <c r="O2696" s="7">
        <f t="shared" si="138"/>
        <v>0</v>
      </c>
      <c r="P2696" s="52"/>
      <c r="Q2696" s="7">
        <f t="shared" si="139"/>
        <v>0</v>
      </c>
      <c r="R2696" s="7">
        <f t="shared" si="140"/>
        <v>0</v>
      </c>
      <c r="S2696" s="23"/>
      <c r="T2696" s="23"/>
      <c r="U2696" s="23"/>
      <c r="V2696" s="23"/>
      <c r="W2696" s="74"/>
    </row>
    <row r="2697" spans="1:23" x14ac:dyDescent="0.25">
      <c r="A2697" s="81">
        <v>45313</v>
      </c>
      <c r="B2697" s="6" t="s">
        <v>2710</v>
      </c>
      <c r="C2697" s="100" t="s">
        <v>6078</v>
      </c>
      <c r="D2697" s="21" t="s">
        <v>4950</v>
      </c>
      <c r="E2697" s="23" t="s">
        <v>508</v>
      </c>
      <c r="F2697" s="27" t="str">
        <f>IF(E2697="","",INDEX(DM_HANG_HOA!B:B,MATCH(E2697,DM_HANG_HOA!A:A,0)))</f>
        <v>MCCB 3P, 400V, 400A, 70KA</v>
      </c>
      <c r="G2697" s="26" t="s">
        <v>5281</v>
      </c>
      <c r="H2697" s="27" t="str">
        <f>IF(G2697="","",INDEX(DM_DOI_TUONG!C:C,MATCH(G2697,DM_DOI_TUONG!B:B,0)))</f>
        <v>Điện Lực Bến Tre</v>
      </c>
      <c r="I2697" s="69" t="str">
        <f>IFERROR(INDEX(DM_NGHIEP_VU!D:D,MATCH(J2697&amp;K2697,DM_NGHIEP_VU!G:G,0)),"")</f>
        <v>Xuất kho - xuất trước hàng hoá</v>
      </c>
      <c r="J2697" s="29" t="s">
        <v>4972</v>
      </c>
      <c r="K2697" s="29" t="s">
        <v>4977</v>
      </c>
      <c r="L2697" s="26">
        <v>10</v>
      </c>
      <c r="M2697" s="26" t="s">
        <v>4547</v>
      </c>
      <c r="N2697" s="26"/>
      <c r="O2697" s="7">
        <f t="shared" ref="O2697:O2760" si="141">+L2697*N2697</f>
        <v>0</v>
      </c>
      <c r="P2697" s="52"/>
      <c r="Q2697" s="7">
        <f t="shared" ref="Q2697:Q2760" si="142">+O2697*P2697</f>
        <v>0</v>
      </c>
      <c r="R2697" s="7">
        <f t="shared" ref="R2697:R2760" si="143">+O2697+Q2697</f>
        <v>0</v>
      </c>
      <c r="S2697" s="23"/>
      <c r="T2697" s="23"/>
      <c r="U2697" s="23"/>
      <c r="V2697" s="23"/>
      <c r="W2697" s="74"/>
    </row>
    <row r="2698" spans="1:23" x14ac:dyDescent="0.25">
      <c r="A2698" s="81">
        <v>45313</v>
      </c>
      <c r="B2698" s="6" t="s">
        <v>2710</v>
      </c>
      <c r="C2698" s="100" t="s">
        <v>6078</v>
      </c>
      <c r="D2698" s="21" t="s">
        <v>4950</v>
      </c>
      <c r="E2698" s="23" t="s">
        <v>491</v>
      </c>
      <c r="F2698" s="27" t="str">
        <f>IF(E2698="","",INDEX(DM_HANG_HOA!B:B,MATCH(E2698,DM_HANG_HOA!A:A,0)))</f>
        <v>Busbar dùng cho MCCB 400A - 630A</v>
      </c>
      <c r="G2698" s="26" t="s">
        <v>5281</v>
      </c>
      <c r="H2698" s="27" t="str">
        <f>IF(G2698="","",INDEX(DM_DOI_TUONG!C:C,MATCH(G2698,DM_DOI_TUONG!B:B,0)))</f>
        <v>Điện Lực Bến Tre</v>
      </c>
      <c r="I2698" s="69" t="str">
        <f>IFERROR(INDEX(DM_NGHIEP_VU!D:D,MATCH(J2698&amp;K2698,DM_NGHIEP_VU!G:G,0)),"")</f>
        <v>Xuất kho - xuất trước hàng hoá</v>
      </c>
      <c r="J2698" s="29" t="s">
        <v>4972</v>
      </c>
      <c r="K2698" s="29" t="s">
        <v>4977</v>
      </c>
      <c r="L2698" s="26">
        <v>10</v>
      </c>
      <c r="M2698" s="26" t="s">
        <v>4547</v>
      </c>
      <c r="N2698" s="26"/>
      <c r="O2698" s="7">
        <f t="shared" si="141"/>
        <v>0</v>
      </c>
      <c r="P2698" s="52"/>
      <c r="Q2698" s="7">
        <f t="shared" si="142"/>
        <v>0</v>
      </c>
      <c r="R2698" s="7">
        <f t="shared" si="143"/>
        <v>0</v>
      </c>
      <c r="S2698" s="23"/>
      <c r="T2698" s="23"/>
      <c r="U2698" s="23"/>
      <c r="V2698" s="23"/>
      <c r="W2698" s="74"/>
    </row>
    <row r="2699" spans="1:23" x14ac:dyDescent="0.25">
      <c r="A2699" s="81">
        <v>45313</v>
      </c>
      <c r="B2699" s="6" t="s">
        <v>2710</v>
      </c>
      <c r="C2699" s="100" t="s">
        <v>6078</v>
      </c>
      <c r="D2699" s="21" t="s">
        <v>4950</v>
      </c>
      <c r="E2699" s="23" t="s">
        <v>512</v>
      </c>
      <c r="F2699" s="27" t="str">
        <f>IF(E2699="","",INDEX(DM_HANG_HOA!B:B,MATCH(E2699,DM_HANG_HOA!A:A,0)))</f>
        <v>Boulon 10 X 40 + tán + londel nhúng kẽm</v>
      </c>
      <c r="G2699" s="26" t="s">
        <v>5281</v>
      </c>
      <c r="H2699" s="27" t="str">
        <f>IF(G2699="","",INDEX(DM_DOI_TUONG!C:C,MATCH(G2699,DM_DOI_TUONG!B:B,0)))</f>
        <v>Điện Lực Bến Tre</v>
      </c>
      <c r="I2699" s="69" t="str">
        <f>IFERROR(INDEX(DM_NGHIEP_VU!D:D,MATCH(J2699&amp;K2699,DM_NGHIEP_VU!G:G,0)),"")</f>
        <v>Xuất kho - xuất trước hàng hoá</v>
      </c>
      <c r="J2699" s="29" t="s">
        <v>4972</v>
      </c>
      <c r="K2699" s="29" t="s">
        <v>4977</v>
      </c>
      <c r="L2699" s="26">
        <v>60</v>
      </c>
      <c r="M2699" s="26" t="s">
        <v>4547</v>
      </c>
      <c r="N2699" s="26"/>
      <c r="O2699" s="7">
        <f t="shared" si="141"/>
        <v>0</v>
      </c>
      <c r="P2699" s="52"/>
      <c r="Q2699" s="7">
        <f t="shared" si="142"/>
        <v>0</v>
      </c>
      <c r="R2699" s="7">
        <f t="shared" si="143"/>
        <v>0</v>
      </c>
      <c r="S2699" s="23"/>
      <c r="T2699" s="23"/>
      <c r="U2699" s="23"/>
      <c r="V2699" s="23"/>
      <c r="W2699" s="74"/>
    </row>
    <row r="2700" spans="1:23" x14ac:dyDescent="0.25">
      <c r="A2700" s="81">
        <v>45313</v>
      </c>
      <c r="B2700" s="6" t="s">
        <v>2710</v>
      </c>
      <c r="C2700" s="100" t="s">
        <v>6078</v>
      </c>
      <c r="D2700" s="21" t="s">
        <v>4950</v>
      </c>
      <c r="E2700" s="23" t="s">
        <v>510</v>
      </c>
      <c r="F2700" s="27" t="str">
        <f>IF(E2700="","",INDEX(DM_HANG_HOA!B:B,MATCH(E2700,DM_HANG_HOA!A:A,0)))</f>
        <v>MCCB 3P, 400V, 630A, 70KA</v>
      </c>
      <c r="G2700" s="26" t="s">
        <v>5281</v>
      </c>
      <c r="H2700" s="27" t="str">
        <f>IF(G2700="","",INDEX(DM_DOI_TUONG!C:C,MATCH(G2700,DM_DOI_TUONG!B:B,0)))</f>
        <v>Điện Lực Bến Tre</v>
      </c>
      <c r="I2700" s="69" t="str">
        <f>IFERROR(INDEX(DM_NGHIEP_VU!D:D,MATCH(J2700&amp;K2700,DM_NGHIEP_VU!G:G,0)),"")</f>
        <v>Xuất kho - xuất trước hàng hoá</v>
      </c>
      <c r="J2700" s="29" t="s">
        <v>4972</v>
      </c>
      <c r="K2700" s="29" t="s">
        <v>4977</v>
      </c>
      <c r="L2700" s="26">
        <v>5</v>
      </c>
      <c r="M2700" s="26" t="s">
        <v>4547</v>
      </c>
      <c r="N2700" s="26"/>
      <c r="O2700" s="7">
        <f t="shared" si="141"/>
        <v>0</v>
      </c>
      <c r="P2700" s="52"/>
      <c r="Q2700" s="7">
        <f t="shared" si="142"/>
        <v>0</v>
      </c>
      <c r="R2700" s="7">
        <f t="shared" si="143"/>
        <v>0</v>
      </c>
      <c r="S2700" s="23"/>
      <c r="T2700" s="23"/>
      <c r="U2700" s="23"/>
      <c r="V2700" s="23"/>
      <c r="W2700" s="74"/>
    </row>
    <row r="2701" spans="1:23" x14ac:dyDescent="0.25">
      <c r="A2701" s="81">
        <v>45313</v>
      </c>
      <c r="B2701" s="6" t="s">
        <v>2710</v>
      </c>
      <c r="C2701" s="100" t="s">
        <v>6078</v>
      </c>
      <c r="D2701" s="21" t="s">
        <v>4950</v>
      </c>
      <c r="E2701" s="23" t="s">
        <v>491</v>
      </c>
      <c r="F2701" s="27" t="str">
        <f>IF(E2701="","",INDEX(DM_HANG_HOA!B:B,MATCH(E2701,DM_HANG_HOA!A:A,0)))</f>
        <v>Busbar dùng cho MCCB 400A - 630A</v>
      </c>
      <c r="G2701" s="26" t="s">
        <v>5281</v>
      </c>
      <c r="H2701" s="27" t="str">
        <f>IF(G2701="","",INDEX(DM_DOI_TUONG!C:C,MATCH(G2701,DM_DOI_TUONG!B:B,0)))</f>
        <v>Điện Lực Bến Tre</v>
      </c>
      <c r="I2701" s="69" t="str">
        <f>IFERROR(INDEX(DM_NGHIEP_VU!D:D,MATCH(J2701&amp;K2701,DM_NGHIEP_VU!G:G,0)),"")</f>
        <v>Xuất kho - xuất trước hàng hoá</v>
      </c>
      <c r="J2701" s="29" t="s">
        <v>4972</v>
      </c>
      <c r="K2701" s="29" t="s">
        <v>4977</v>
      </c>
      <c r="L2701" s="26">
        <v>5</v>
      </c>
      <c r="M2701" s="26" t="s">
        <v>4547</v>
      </c>
      <c r="N2701" s="26"/>
      <c r="O2701" s="7">
        <f t="shared" si="141"/>
        <v>0</v>
      </c>
      <c r="P2701" s="52"/>
      <c r="Q2701" s="7">
        <f t="shared" si="142"/>
        <v>0</v>
      </c>
      <c r="R2701" s="7">
        <f t="shared" si="143"/>
        <v>0</v>
      </c>
      <c r="S2701" s="23"/>
      <c r="T2701" s="23"/>
      <c r="U2701" s="23"/>
      <c r="V2701" s="23"/>
      <c r="W2701" s="74"/>
    </row>
    <row r="2702" spans="1:23" x14ac:dyDescent="0.25">
      <c r="A2702" s="81">
        <v>45313</v>
      </c>
      <c r="B2702" s="6" t="s">
        <v>2710</v>
      </c>
      <c r="C2702" s="100" t="s">
        <v>6078</v>
      </c>
      <c r="D2702" s="21" t="s">
        <v>4950</v>
      </c>
      <c r="E2702" s="23" t="s">
        <v>512</v>
      </c>
      <c r="F2702" s="27" t="str">
        <f>IF(E2702="","",INDEX(DM_HANG_HOA!B:B,MATCH(E2702,DM_HANG_HOA!A:A,0)))</f>
        <v>Boulon 10 X 40 + tán + londel nhúng kẽm</v>
      </c>
      <c r="G2702" s="26" t="s">
        <v>5281</v>
      </c>
      <c r="H2702" s="27" t="str">
        <f>IF(G2702="","",INDEX(DM_DOI_TUONG!C:C,MATCH(G2702,DM_DOI_TUONG!B:B,0)))</f>
        <v>Điện Lực Bến Tre</v>
      </c>
      <c r="I2702" s="69" t="str">
        <f>IFERROR(INDEX(DM_NGHIEP_VU!D:D,MATCH(J2702&amp;K2702,DM_NGHIEP_VU!G:G,0)),"")</f>
        <v>Xuất kho - xuất trước hàng hoá</v>
      </c>
      <c r="J2702" s="29" t="s">
        <v>4972</v>
      </c>
      <c r="K2702" s="29" t="s">
        <v>4977</v>
      </c>
      <c r="L2702" s="26">
        <v>30</v>
      </c>
      <c r="M2702" s="26" t="s">
        <v>4547</v>
      </c>
      <c r="N2702" s="26"/>
      <c r="O2702" s="7">
        <f t="shared" si="141"/>
        <v>0</v>
      </c>
      <c r="P2702" s="52"/>
      <c r="Q2702" s="7">
        <f t="shared" si="142"/>
        <v>0</v>
      </c>
      <c r="R2702" s="7">
        <f t="shared" si="143"/>
        <v>0</v>
      </c>
      <c r="S2702" s="23"/>
      <c r="T2702" s="23"/>
      <c r="U2702" s="23"/>
      <c r="V2702" s="23"/>
      <c r="W2702" s="74"/>
    </row>
    <row r="2703" spans="1:23" x14ac:dyDescent="0.25">
      <c r="A2703" s="81">
        <v>45314</v>
      </c>
      <c r="B2703" s="6" t="s">
        <v>2710</v>
      </c>
      <c r="C2703" s="100" t="s">
        <v>6079</v>
      </c>
      <c r="D2703" s="21" t="s">
        <v>4950</v>
      </c>
      <c r="E2703" s="23" t="s">
        <v>1221</v>
      </c>
      <c r="F2703" s="27" t="str">
        <f>IF(E2703="","",INDEX(DM_HANG_HOA!B:B,MATCH(E2703,DM_HANG_HOA!A:A,0)))</f>
        <v>Nối ép đồng nhôm WR-419</v>
      </c>
      <c r="G2703" s="26" t="s">
        <v>5287</v>
      </c>
      <c r="H2703" s="27" t="str">
        <f>IF(G2703="","",INDEX(DM_DOI_TUONG!C:C,MATCH(G2703,DM_DOI_TUONG!B:B,0)))</f>
        <v>Công ty Cổ phần thiết bị điện Tuấn Ân</v>
      </c>
      <c r="I2703" s="69" t="str">
        <f>IFERROR(INDEX(DM_NGHIEP_VU!D:D,MATCH(J2703&amp;K2703,DM_NGHIEP_VU!G:G,0)),"")</f>
        <v>Xuất kho - xuất trước hàng hoá</v>
      </c>
      <c r="J2703" s="29" t="s">
        <v>4972</v>
      </c>
      <c r="K2703" s="29" t="s">
        <v>4977</v>
      </c>
      <c r="L2703" s="26">
        <v>150</v>
      </c>
      <c r="M2703" s="26" t="s">
        <v>4547</v>
      </c>
      <c r="N2703" s="26"/>
      <c r="O2703" s="7">
        <f t="shared" si="141"/>
        <v>0</v>
      </c>
      <c r="P2703" s="52"/>
      <c r="Q2703" s="7">
        <f t="shared" si="142"/>
        <v>0</v>
      </c>
      <c r="R2703" s="7">
        <f t="shared" si="143"/>
        <v>0</v>
      </c>
      <c r="S2703" s="23"/>
      <c r="T2703" s="23"/>
      <c r="U2703" s="23"/>
      <c r="V2703" s="23"/>
      <c r="W2703" s="74"/>
    </row>
    <row r="2704" spans="1:23" x14ac:dyDescent="0.25">
      <c r="A2704" s="81">
        <v>45315</v>
      </c>
      <c r="B2704" s="6" t="s">
        <v>2710</v>
      </c>
      <c r="C2704" s="100" t="s">
        <v>6080</v>
      </c>
      <c r="D2704" s="21" t="s">
        <v>4950</v>
      </c>
      <c r="E2704" s="23" t="s">
        <v>510</v>
      </c>
      <c r="F2704" s="27" t="str">
        <f>IF(E2704="","",INDEX(DM_HANG_HOA!B:B,MATCH(E2704,DM_HANG_HOA!A:A,0)))</f>
        <v>MCCB 3P, 400V, 630A, 70KA</v>
      </c>
      <c r="G2704" s="26" t="s">
        <v>5281</v>
      </c>
      <c r="H2704" s="27" t="str">
        <f>IF(G2704="","",INDEX(DM_DOI_TUONG!C:C,MATCH(G2704,DM_DOI_TUONG!B:B,0)))</f>
        <v>Điện Lực Bến Tre</v>
      </c>
      <c r="I2704" s="69" t="str">
        <f>IFERROR(INDEX(DM_NGHIEP_VU!D:D,MATCH(J2704&amp;K2704,DM_NGHIEP_VU!G:G,0)),"")</f>
        <v>Xuất kho - xuất trước hàng hoá</v>
      </c>
      <c r="J2704" s="29" t="s">
        <v>4972</v>
      </c>
      <c r="K2704" s="29" t="s">
        <v>4977</v>
      </c>
      <c r="L2704" s="26">
        <v>1</v>
      </c>
      <c r="M2704" s="26" t="s">
        <v>4547</v>
      </c>
      <c r="N2704" s="26"/>
      <c r="O2704" s="7">
        <f t="shared" si="141"/>
        <v>0</v>
      </c>
      <c r="P2704" s="52"/>
      <c r="Q2704" s="7">
        <f t="shared" si="142"/>
        <v>0</v>
      </c>
      <c r="R2704" s="7">
        <f t="shared" si="143"/>
        <v>0</v>
      </c>
      <c r="S2704" s="23"/>
      <c r="T2704" s="23"/>
      <c r="U2704" s="23"/>
      <c r="V2704" s="23"/>
      <c r="W2704" s="74"/>
    </row>
    <row r="2705" spans="1:23" x14ac:dyDescent="0.25">
      <c r="A2705" s="81">
        <v>45315</v>
      </c>
      <c r="B2705" s="6" t="s">
        <v>2710</v>
      </c>
      <c r="C2705" s="100" t="s">
        <v>6081</v>
      </c>
      <c r="D2705" s="21" t="s">
        <v>4950</v>
      </c>
      <c r="E2705" s="23" t="s">
        <v>1382</v>
      </c>
      <c r="F2705" s="27" t="str">
        <f>IF(E2705="","",INDEX(DM_HANG_HOA!B:B,MATCH(E2705,DM_HANG_HOA!A:A,0)))</f>
        <v>Cosse ép Cu 95mm2-N dài 81mm chiều dài ép dây 42mm</v>
      </c>
      <c r="G2705" s="26" t="s">
        <v>5281</v>
      </c>
      <c r="H2705" s="27" t="str">
        <f>IF(G2705="","",INDEX(DM_DOI_TUONG!C:C,MATCH(G2705,DM_DOI_TUONG!B:B,0)))</f>
        <v>Điện Lực Bến Tre</v>
      </c>
      <c r="I2705" s="69" t="str">
        <f>IFERROR(INDEX(DM_NGHIEP_VU!D:D,MATCH(J2705&amp;K2705,DM_NGHIEP_VU!G:G,0)),"")</f>
        <v>Xuất kho - xuất trước hàng hoá</v>
      </c>
      <c r="J2705" s="29" t="s">
        <v>4972</v>
      </c>
      <c r="K2705" s="29" t="s">
        <v>4977</v>
      </c>
      <c r="L2705" s="26">
        <v>300</v>
      </c>
      <c r="M2705" s="26" t="s">
        <v>4547</v>
      </c>
      <c r="N2705" s="26"/>
      <c r="O2705" s="7">
        <f t="shared" si="141"/>
        <v>0</v>
      </c>
      <c r="P2705" s="52"/>
      <c r="Q2705" s="7">
        <f t="shared" si="142"/>
        <v>0</v>
      </c>
      <c r="R2705" s="7">
        <f t="shared" si="143"/>
        <v>0</v>
      </c>
      <c r="S2705" s="23"/>
      <c r="T2705" s="23"/>
      <c r="U2705" s="23"/>
      <c r="V2705" s="23"/>
      <c r="W2705" s="74"/>
    </row>
    <row r="2706" spans="1:23" x14ac:dyDescent="0.25">
      <c r="A2706" s="81">
        <v>45315</v>
      </c>
      <c r="B2706" s="6" t="s">
        <v>2710</v>
      </c>
      <c r="C2706" s="100" t="s">
        <v>6081</v>
      </c>
      <c r="D2706" s="21" t="s">
        <v>4950</v>
      </c>
      <c r="E2706" s="23" t="s">
        <v>1440</v>
      </c>
      <c r="F2706" s="27" t="str">
        <f>IF(E2706="","",INDEX(DM_HANG_HOA!B:B,MATCH(E2706,DM_HANG_HOA!A:A,0)))</f>
        <v>Cosse ép Cu 150mm2-2N dài 146mm chiều dài ép dây 52mm</v>
      </c>
      <c r="G2706" s="26" t="s">
        <v>5281</v>
      </c>
      <c r="H2706" s="27" t="str">
        <f>IF(G2706="","",INDEX(DM_DOI_TUONG!C:C,MATCH(G2706,DM_DOI_TUONG!B:B,0)))</f>
        <v>Điện Lực Bến Tre</v>
      </c>
      <c r="I2706" s="69" t="str">
        <f>IFERROR(INDEX(DM_NGHIEP_VU!D:D,MATCH(J2706&amp;K2706,DM_NGHIEP_VU!G:G,0)),"")</f>
        <v>Xuất kho - xuất trước hàng hoá</v>
      </c>
      <c r="J2706" s="29" t="s">
        <v>4972</v>
      </c>
      <c r="K2706" s="29" t="s">
        <v>4977</v>
      </c>
      <c r="L2706" s="26">
        <v>250</v>
      </c>
      <c r="M2706" s="26" t="s">
        <v>4547</v>
      </c>
      <c r="N2706" s="26"/>
      <c r="O2706" s="7">
        <f t="shared" si="141"/>
        <v>0</v>
      </c>
      <c r="P2706" s="52"/>
      <c r="Q2706" s="7">
        <f t="shared" si="142"/>
        <v>0</v>
      </c>
      <c r="R2706" s="7">
        <f t="shared" si="143"/>
        <v>0</v>
      </c>
      <c r="S2706" s="23"/>
      <c r="T2706" s="23"/>
      <c r="U2706" s="23"/>
      <c r="V2706" s="23"/>
      <c r="W2706" s="74"/>
    </row>
    <row r="2707" spans="1:23" x14ac:dyDescent="0.25">
      <c r="A2707" s="81">
        <v>45315</v>
      </c>
      <c r="B2707" s="6" t="s">
        <v>2710</v>
      </c>
      <c r="C2707" s="100" t="s">
        <v>6081</v>
      </c>
      <c r="D2707" s="21" t="s">
        <v>4950</v>
      </c>
      <c r="E2707" s="23" t="s">
        <v>1454</v>
      </c>
      <c r="F2707" s="27" t="str">
        <f>IF(E2707="","",INDEX(DM_HANG_HOA!B:B,MATCH(E2707,DM_HANG_HOA!A:A,0)))</f>
        <v>Cosse ép Cu 300mm2-2N dài 175mm chiều dài ép dây 70mm</v>
      </c>
      <c r="G2707" s="26" t="s">
        <v>5281</v>
      </c>
      <c r="H2707" s="27" t="str">
        <f>IF(G2707="","",INDEX(DM_DOI_TUONG!C:C,MATCH(G2707,DM_DOI_TUONG!B:B,0)))</f>
        <v>Điện Lực Bến Tre</v>
      </c>
      <c r="I2707" s="69" t="str">
        <f>IFERROR(INDEX(DM_NGHIEP_VU!D:D,MATCH(J2707&amp;K2707,DM_NGHIEP_VU!G:G,0)),"")</f>
        <v>Xuất kho - xuất trước hàng hoá</v>
      </c>
      <c r="J2707" s="29" t="s">
        <v>4972</v>
      </c>
      <c r="K2707" s="29" t="s">
        <v>4977</v>
      </c>
      <c r="L2707" s="26">
        <v>50</v>
      </c>
      <c r="M2707" s="26" t="s">
        <v>4547</v>
      </c>
      <c r="N2707" s="26"/>
      <c r="O2707" s="7">
        <f t="shared" si="141"/>
        <v>0</v>
      </c>
      <c r="P2707" s="52"/>
      <c r="Q2707" s="7">
        <f t="shared" si="142"/>
        <v>0</v>
      </c>
      <c r="R2707" s="7">
        <f t="shared" si="143"/>
        <v>0</v>
      </c>
      <c r="S2707" s="23"/>
      <c r="T2707" s="23"/>
      <c r="U2707" s="23"/>
      <c r="V2707" s="23"/>
      <c r="W2707" s="74"/>
    </row>
    <row r="2708" spans="1:23" x14ac:dyDescent="0.25">
      <c r="A2708" s="81">
        <v>45315</v>
      </c>
      <c r="B2708" s="6" t="s">
        <v>2710</v>
      </c>
      <c r="C2708" s="100" t="s">
        <v>6082</v>
      </c>
      <c r="D2708" s="21" t="s">
        <v>4950</v>
      </c>
      <c r="E2708" s="23" t="s">
        <v>3</v>
      </c>
      <c r="F2708" s="27" t="str">
        <f>IF(E2708="","",INDEX(DM_HANG_HOA!B:B,MATCH(E2708,DM_HANG_HOA!A:A,0)))</f>
        <v>Fuselink 3K - Tuấn Ân</v>
      </c>
      <c r="G2708" s="26" t="s">
        <v>5281</v>
      </c>
      <c r="H2708" s="27" t="str">
        <f>IF(G2708="","",INDEX(DM_DOI_TUONG!C:C,MATCH(G2708,DM_DOI_TUONG!B:B,0)))</f>
        <v>Điện Lực Bến Tre</v>
      </c>
      <c r="I2708" s="69" t="str">
        <f>IFERROR(INDEX(DM_NGHIEP_VU!D:D,MATCH(J2708&amp;K2708,DM_NGHIEP_VU!G:G,0)),"")</f>
        <v>Xuất kho - xuất trước hàng hoá</v>
      </c>
      <c r="J2708" s="29" t="s">
        <v>4972</v>
      </c>
      <c r="K2708" s="29" t="s">
        <v>4977</v>
      </c>
      <c r="L2708" s="26">
        <v>300</v>
      </c>
      <c r="M2708" s="26" t="s">
        <v>4547</v>
      </c>
      <c r="N2708" s="26"/>
      <c r="O2708" s="7">
        <f t="shared" si="141"/>
        <v>0</v>
      </c>
      <c r="P2708" s="52"/>
      <c r="Q2708" s="7">
        <f t="shared" si="142"/>
        <v>0</v>
      </c>
      <c r="R2708" s="7">
        <f t="shared" si="143"/>
        <v>0</v>
      </c>
      <c r="S2708" s="23"/>
      <c r="T2708" s="23"/>
      <c r="U2708" s="23"/>
      <c r="V2708" s="23"/>
      <c r="W2708" s="74"/>
    </row>
    <row r="2709" spans="1:23" x14ac:dyDescent="0.25">
      <c r="A2709" s="81">
        <v>45315</v>
      </c>
      <c r="B2709" s="6" t="s">
        <v>2710</v>
      </c>
      <c r="C2709" s="100" t="s">
        <v>6082</v>
      </c>
      <c r="D2709" s="21" t="s">
        <v>4950</v>
      </c>
      <c r="E2709" s="23" t="s">
        <v>6</v>
      </c>
      <c r="F2709" s="27" t="str">
        <f>IF(E2709="","",INDEX(DM_HANG_HOA!B:B,MATCH(E2709,DM_HANG_HOA!A:A,0)))</f>
        <v>Fuselink 6K - Tuấn Ân</v>
      </c>
      <c r="G2709" s="26" t="s">
        <v>5281</v>
      </c>
      <c r="H2709" s="27" t="str">
        <f>IF(G2709="","",INDEX(DM_DOI_TUONG!C:C,MATCH(G2709,DM_DOI_TUONG!B:B,0)))</f>
        <v>Điện Lực Bến Tre</v>
      </c>
      <c r="I2709" s="69" t="str">
        <f>IFERROR(INDEX(DM_NGHIEP_VU!D:D,MATCH(J2709&amp;K2709,DM_NGHIEP_VU!G:G,0)),"")</f>
        <v>Xuất kho - xuất trước hàng hoá</v>
      </c>
      <c r="J2709" s="29" t="s">
        <v>4972</v>
      </c>
      <c r="K2709" s="29" t="s">
        <v>4977</v>
      </c>
      <c r="L2709" s="26">
        <v>300</v>
      </c>
      <c r="M2709" s="26" t="s">
        <v>4547</v>
      </c>
      <c r="N2709" s="26"/>
      <c r="O2709" s="7">
        <f t="shared" si="141"/>
        <v>0</v>
      </c>
      <c r="P2709" s="52"/>
      <c r="Q2709" s="7">
        <f t="shared" si="142"/>
        <v>0</v>
      </c>
      <c r="R2709" s="7">
        <f t="shared" si="143"/>
        <v>0</v>
      </c>
      <c r="S2709" s="23"/>
      <c r="T2709" s="23"/>
      <c r="U2709" s="23"/>
      <c r="V2709" s="23"/>
      <c r="W2709" s="74"/>
    </row>
    <row r="2710" spans="1:23" x14ac:dyDescent="0.25">
      <c r="A2710" s="81">
        <v>45315</v>
      </c>
      <c r="B2710" s="6" t="s">
        <v>2710</v>
      </c>
      <c r="C2710" s="100" t="s">
        <v>6082</v>
      </c>
      <c r="D2710" s="21" t="s">
        <v>4950</v>
      </c>
      <c r="E2710" s="23" t="s">
        <v>7</v>
      </c>
      <c r="F2710" s="27" t="str">
        <f>IF(E2710="","",INDEX(DM_HANG_HOA!B:B,MATCH(E2710,DM_HANG_HOA!A:A,0)))</f>
        <v>Fuselink 8K - Tuấn Ân</v>
      </c>
      <c r="G2710" s="26" t="s">
        <v>5281</v>
      </c>
      <c r="H2710" s="27" t="str">
        <f>IF(G2710="","",INDEX(DM_DOI_TUONG!C:C,MATCH(G2710,DM_DOI_TUONG!B:B,0)))</f>
        <v>Điện Lực Bến Tre</v>
      </c>
      <c r="I2710" s="69" t="str">
        <f>IFERROR(INDEX(DM_NGHIEP_VU!D:D,MATCH(J2710&amp;K2710,DM_NGHIEP_VU!G:G,0)),"")</f>
        <v>Xuất kho - xuất trước hàng hoá</v>
      </c>
      <c r="J2710" s="29" t="s">
        <v>4972</v>
      </c>
      <c r="K2710" s="29" t="s">
        <v>4977</v>
      </c>
      <c r="L2710" s="26">
        <v>350</v>
      </c>
      <c r="M2710" s="26" t="s">
        <v>4547</v>
      </c>
      <c r="N2710" s="26"/>
      <c r="O2710" s="7">
        <f t="shared" si="141"/>
        <v>0</v>
      </c>
      <c r="P2710" s="52"/>
      <c r="Q2710" s="7">
        <f t="shared" si="142"/>
        <v>0</v>
      </c>
      <c r="R2710" s="7">
        <f t="shared" si="143"/>
        <v>0</v>
      </c>
      <c r="S2710" s="23"/>
      <c r="T2710" s="23"/>
      <c r="U2710" s="23"/>
      <c r="V2710" s="23"/>
      <c r="W2710" s="74"/>
    </row>
    <row r="2711" spans="1:23" x14ac:dyDescent="0.25">
      <c r="A2711" s="81">
        <v>45315</v>
      </c>
      <c r="B2711" s="6" t="s">
        <v>2710</v>
      </c>
      <c r="C2711" s="100" t="s">
        <v>6082</v>
      </c>
      <c r="D2711" s="21" t="s">
        <v>4950</v>
      </c>
      <c r="E2711" s="23" t="s">
        <v>8</v>
      </c>
      <c r="F2711" s="27" t="str">
        <f>IF(E2711="","",INDEX(DM_HANG_HOA!B:B,MATCH(E2711,DM_HANG_HOA!A:A,0)))</f>
        <v>Fuselink 10K - Tuấn Ân</v>
      </c>
      <c r="G2711" s="26" t="s">
        <v>5281</v>
      </c>
      <c r="H2711" s="27" t="str">
        <f>IF(G2711="","",INDEX(DM_DOI_TUONG!C:C,MATCH(G2711,DM_DOI_TUONG!B:B,0)))</f>
        <v>Điện Lực Bến Tre</v>
      </c>
      <c r="I2711" s="69" t="str">
        <f>IFERROR(INDEX(DM_NGHIEP_VU!D:D,MATCH(J2711&amp;K2711,DM_NGHIEP_VU!G:G,0)),"")</f>
        <v>Xuất kho - xuất trước hàng hoá</v>
      </c>
      <c r="J2711" s="29" t="s">
        <v>4972</v>
      </c>
      <c r="K2711" s="29" t="s">
        <v>4977</v>
      </c>
      <c r="L2711" s="26">
        <v>350</v>
      </c>
      <c r="M2711" s="26" t="s">
        <v>4547</v>
      </c>
      <c r="N2711" s="26"/>
      <c r="O2711" s="7">
        <f t="shared" si="141"/>
        <v>0</v>
      </c>
      <c r="P2711" s="52"/>
      <c r="Q2711" s="7">
        <f t="shared" si="142"/>
        <v>0</v>
      </c>
      <c r="R2711" s="7">
        <f t="shared" si="143"/>
        <v>0</v>
      </c>
      <c r="S2711" s="23"/>
      <c r="T2711" s="23"/>
      <c r="U2711" s="23"/>
      <c r="V2711" s="23"/>
      <c r="W2711" s="74"/>
    </row>
    <row r="2712" spans="1:23" x14ac:dyDescent="0.25">
      <c r="A2712" s="81">
        <v>45315</v>
      </c>
      <c r="B2712" s="6" t="s">
        <v>2710</v>
      </c>
      <c r="C2712" s="100" t="s">
        <v>6082</v>
      </c>
      <c r="D2712" s="21" t="s">
        <v>4950</v>
      </c>
      <c r="E2712" s="23" t="s">
        <v>9</v>
      </c>
      <c r="F2712" s="27" t="str">
        <f>IF(E2712="","",INDEX(DM_HANG_HOA!B:B,MATCH(E2712,DM_HANG_HOA!A:A,0)))</f>
        <v>Fuselink 12K - Tuấn Ân</v>
      </c>
      <c r="G2712" s="26" t="s">
        <v>5281</v>
      </c>
      <c r="H2712" s="27" t="str">
        <f>IF(G2712="","",INDEX(DM_DOI_TUONG!C:C,MATCH(G2712,DM_DOI_TUONG!B:B,0)))</f>
        <v>Điện Lực Bến Tre</v>
      </c>
      <c r="I2712" s="69" t="str">
        <f>IFERROR(INDEX(DM_NGHIEP_VU!D:D,MATCH(J2712&amp;K2712,DM_NGHIEP_VU!G:G,0)),"")</f>
        <v>Xuất kho - xuất trước hàng hoá</v>
      </c>
      <c r="J2712" s="29" t="s">
        <v>4972</v>
      </c>
      <c r="K2712" s="29" t="s">
        <v>4977</v>
      </c>
      <c r="L2712" s="26">
        <v>300</v>
      </c>
      <c r="M2712" s="26" t="s">
        <v>4547</v>
      </c>
      <c r="N2712" s="26"/>
      <c r="O2712" s="7">
        <f t="shared" si="141"/>
        <v>0</v>
      </c>
      <c r="P2712" s="52"/>
      <c r="Q2712" s="7">
        <f t="shared" si="142"/>
        <v>0</v>
      </c>
      <c r="R2712" s="7">
        <f t="shared" si="143"/>
        <v>0</v>
      </c>
      <c r="S2712" s="23"/>
      <c r="T2712" s="23"/>
      <c r="U2712" s="23"/>
      <c r="V2712" s="23"/>
      <c r="W2712" s="74"/>
    </row>
    <row r="2713" spans="1:23" x14ac:dyDescent="0.25">
      <c r="A2713" s="81">
        <v>45315</v>
      </c>
      <c r="B2713" s="6" t="s">
        <v>2710</v>
      </c>
      <c r="C2713" s="100" t="s">
        <v>6082</v>
      </c>
      <c r="D2713" s="21" t="s">
        <v>4950</v>
      </c>
      <c r="E2713" s="23" t="s">
        <v>10</v>
      </c>
      <c r="F2713" s="27" t="str">
        <f>IF(E2713="","",INDEX(DM_HANG_HOA!B:B,MATCH(E2713,DM_HANG_HOA!A:A,0)))</f>
        <v>Fuselink 15K - Tuấn Ân</v>
      </c>
      <c r="G2713" s="26" t="s">
        <v>5281</v>
      </c>
      <c r="H2713" s="27" t="str">
        <f>IF(G2713="","",INDEX(DM_DOI_TUONG!C:C,MATCH(G2713,DM_DOI_TUONG!B:B,0)))</f>
        <v>Điện Lực Bến Tre</v>
      </c>
      <c r="I2713" s="69" t="str">
        <f>IFERROR(INDEX(DM_NGHIEP_VU!D:D,MATCH(J2713&amp;K2713,DM_NGHIEP_VU!G:G,0)),"")</f>
        <v>Xuất kho - xuất trước hàng hoá</v>
      </c>
      <c r="J2713" s="29" t="s">
        <v>4972</v>
      </c>
      <c r="K2713" s="29" t="s">
        <v>4977</v>
      </c>
      <c r="L2713" s="26">
        <v>250</v>
      </c>
      <c r="M2713" s="26" t="s">
        <v>4547</v>
      </c>
      <c r="N2713" s="26"/>
      <c r="O2713" s="7">
        <f t="shared" si="141"/>
        <v>0</v>
      </c>
      <c r="P2713" s="52"/>
      <c r="Q2713" s="7">
        <f t="shared" si="142"/>
        <v>0</v>
      </c>
      <c r="R2713" s="7">
        <f t="shared" si="143"/>
        <v>0</v>
      </c>
      <c r="S2713" s="23"/>
      <c r="T2713" s="23"/>
      <c r="U2713" s="23"/>
      <c r="V2713" s="23"/>
      <c r="W2713" s="74"/>
    </row>
    <row r="2714" spans="1:23" x14ac:dyDescent="0.25">
      <c r="A2714" s="81">
        <v>45315</v>
      </c>
      <c r="B2714" s="6" t="s">
        <v>2710</v>
      </c>
      <c r="C2714" s="100" t="s">
        <v>6082</v>
      </c>
      <c r="D2714" s="21" t="s">
        <v>4950</v>
      </c>
      <c r="E2714" s="23" t="s">
        <v>11</v>
      </c>
      <c r="F2714" s="27" t="str">
        <f>IF(E2714="","",INDEX(DM_HANG_HOA!B:B,MATCH(E2714,DM_HANG_HOA!A:A,0)))</f>
        <v>Fuselink 20K - Tuấn Ân</v>
      </c>
      <c r="G2714" s="26" t="s">
        <v>5281</v>
      </c>
      <c r="H2714" s="27" t="str">
        <f>IF(G2714="","",INDEX(DM_DOI_TUONG!C:C,MATCH(G2714,DM_DOI_TUONG!B:B,0)))</f>
        <v>Điện Lực Bến Tre</v>
      </c>
      <c r="I2714" s="69" t="str">
        <f>IFERROR(INDEX(DM_NGHIEP_VU!D:D,MATCH(J2714&amp;K2714,DM_NGHIEP_VU!G:G,0)),"")</f>
        <v>Xuất kho - xuất trước hàng hoá</v>
      </c>
      <c r="J2714" s="29" t="s">
        <v>4972</v>
      </c>
      <c r="K2714" s="29" t="s">
        <v>4977</v>
      </c>
      <c r="L2714" s="26">
        <v>250</v>
      </c>
      <c r="M2714" s="26" t="s">
        <v>4547</v>
      </c>
      <c r="N2714" s="26"/>
      <c r="O2714" s="7">
        <f t="shared" si="141"/>
        <v>0</v>
      </c>
      <c r="P2714" s="52"/>
      <c r="Q2714" s="7">
        <f t="shared" si="142"/>
        <v>0</v>
      </c>
      <c r="R2714" s="7">
        <f t="shared" si="143"/>
        <v>0</v>
      </c>
      <c r="S2714" s="23"/>
      <c r="T2714" s="23"/>
      <c r="U2714" s="23"/>
      <c r="V2714" s="23"/>
      <c r="W2714" s="74"/>
    </row>
    <row r="2715" spans="1:23" x14ac:dyDescent="0.25">
      <c r="A2715" s="81">
        <v>45315</v>
      </c>
      <c r="B2715" s="6" t="s">
        <v>2710</v>
      </c>
      <c r="C2715" s="100" t="s">
        <v>6082</v>
      </c>
      <c r="D2715" s="21" t="s">
        <v>4950</v>
      </c>
      <c r="E2715" s="23" t="s">
        <v>12</v>
      </c>
      <c r="F2715" s="27" t="str">
        <f>IF(E2715="","",INDEX(DM_HANG_HOA!B:B,MATCH(E2715,DM_HANG_HOA!A:A,0)))</f>
        <v>Fuselink 25K - Tuấn Ân</v>
      </c>
      <c r="G2715" s="26" t="s">
        <v>5281</v>
      </c>
      <c r="H2715" s="27" t="str">
        <f>IF(G2715="","",INDEX(DM_DOI_TUONG!C:C,MATCH(G2715,DM_DOI_TUONG!B:B,0)))</f>
        <v>Điện Lực Bến Tre</v>
      </c>
      <c r="I2715" s="69" t="str">
        <f>IFERROR(INDEX(DM_NGHIEP_VU!D:D,MATCH(J2715&amp;K2715,DM_NGHIEP_VU!G:G,0)),"")</f>
        <v>Xuất kho - xuất trước hàng hoá</v>
      </c>
      <c r="J2715" s="29" t="s">
        <v>4972</v>
      </c>
      <c r="K2715" s="29" t="s">
        <v>4977</v>
      </c>
      <c r="L2715" s="26">
        <v>250</v>
      </c>
      <c r="M2715" s="26" t="s">
        <v>4547</v>
      </c>
      <c r="N2715" s="26"/>
      <c r="O2715" s="7">
        <f t="shared" si="141"/>
        <v>0</v>
      </c>
      <c r="P2715" s="52"/>
      <c r="Q2715" s="7">
        <f t="shared" si="142"/>
        <v>0</v>
      </c>
      <c r="R2715" s="7">
        <f t="shared" si="143"/>
        <v>0</v>
      </c>
      <c r="S2715" s="23"/>
      <c r="T2715" s="23"/>
      <c r="U2715" s="23"/>
      <c r="V2715" s="23"/>
      <c r="W2715" s="74"/>
    </row>
    <row r="2716" spans="1:23" x14ac:dyDescent="0.25">
      <c r="A2716" s="81">
        <v>45315</v>
      </c>
      <c r="B2716" s="6" t="s">
        <v>2710</v>
      </c>
      <c r="C2716" s="100" t="s">
        <v>6082</v>
      </c>
      <c r="D2716" s="21" t="s">
        <v>4950</v>
      </c>
      <c r="E2716" s="23" t="s">
        <v>13</v>
      </c>
      <c r="F2716" s="27" t="str">
        <f>IF(E2716="","",INDEX(DM_HANG_HOA!B:B,MATCH(E2716,DM_HANG_HOA!A:A,0)))</f>
        <v>Fuselink 30K - Tuấn Ân</v>
      </c>
      <c r="G2716" s="26" t="s">
        <v>5281</v>
      </c>
      <c r="H2716" s="27" t="str">
        <f>IF(G2716="","",INDEX(DM_DOI_TUONG!C:C,MATCH(G2716,DM_DOI_TUONG!B:B,0)))</f>
        <v>Điện Lực Bến Tre</v>
      </c>
      <c r="I2716" s="69" t="str">
        <f>IFERROR(INDEX(DM_NGHIEP_VU!D:D,MATCH(J2716&amp;K2716,DM_NGHIEP_VU!G:G,0)),"")</f>
        <v>Xuất kho - xuất trước hàng hoá</v>
      </c>
      <c r="J2716" s="29" t="s">
        <v>4972</v>
      </c>
      <c r="K2716" s="29" t="s">
        <v>4977</v>
      </c>
      <c r="L2716" s="26">
        <v>250</v>
      </c>
      <c r="M2716" s="26" t="s">
        <v>4547</v>
      </c>
      <c r="N2716" s="26"/>
      <c r="O2716" s="7">
        <f t="shared" si="141"/>
        <v>0</v>
      </c>
      <c r="P2716" s="52"/>
      <c r="Q2716" s="7">
        <f t="shared" si="142"/>
        <v>0</v>
      </c>
      <c r="R2716" s="7">
        <f t="shared" si="143"/>
        <v>0</v>
      </c>
      <c r="S2716" s="23"/>
      <c r="T2716" s="23"/>
      <c r="U2716" s="23"/>
      <c r="V2716" s="23"/>
      <c r="W2716" s="74"/>
    </row>
    <row r="2717" spans="1:23" x14ac:dyDescent="0.25">
      <c r="A2717" s="81">
        <v>45315</v>
      </c>
      <c r="B2717" s="6" t="s">
        <v>2710</v>
      </c>
      <c r="C2717" s="100" t="s">
        <v>6082</v>
      </c>
      <c r="D2717" s="21" t="s">
        <v>4950</v>
      </c>
      <c r="E2717" s="23" t="s">
        <v>14</v>
      </c>
      <c r="F2717" s="27" t="str">
        <f>IF(E2717="","",INDEX(DM_HANG_HOA!B:B,MATCH(E2717,DM_HANG_HOA!A:A,0)))</f>
        <v>Fuselink 40K - Tuấn Ân</v>
      </c>
      <c r="G2717" s="26" t="s">
        <v>5281</v>
      </c>
      <c r="H2717" s="27" t="str">
        <f>IF(G2717="","",INDEX(DM_DOI_TUONG!C:C,MATCH(G2717,DM_DOI_TUONG!B:B,0)))</f>
        <v>Điện Lực Bến Tre</v>
      </c>
      <c r="I2717" s="69" t="str">
        <f>IFERROR(INDEX(DM_NGHIEP_VU!D:D,MATCH(J2717&amp;K2717,DM_NGHIEP_VU!G:G,0)),"")</f>
        <v>Xuất kho - xuất trước hàng hoá</v>
      </c>
      <c r="J2717" s="29" t="s">
        <v>4972</v>
      </c>
      <c r="K2717" s="29" t="s">
        <v>4977</v>
      </c>
      <c r="L2717" s="26">
        <v>250</v>
      </c>
      <c r="M2717" s="26" t="s">
        <v>4547</v>
      </c>
      <c r="N2717" s="26"/>
      <c r="O2717" s="7">
        <f t="shared" si="141"/>
        <v>0</v>
      </c>
      <c r="P2717" s="52"/>
      <c r="Q2717" s="7">
        <f t="shared" si="142"/>
        <v>0</v>
      </c>
      <c r="R2717" s="7">
        <f t="shared" si="143"/>
        <v>0</v>
      </c>
      <c r="S2717" s="23"/>
      <c r="T2717" s="23"/>
      <c r="U2717" s="23"/>
      <c r="V2717" s="23"/>
      <c r="W2717" s="74"/>
    </row>
    <row r="2718" spans="1:23" x14ac:dyDescent="0.25">
      <c r="A2718" s="81">
        <v>45315</v>
      </c>
      <c r="B2718" s="6" t="s">
        <v>2710</v>
      </c>
      <c r="C2718" s="100" t="s">
        <v>6082</v>
      </c>
      <c r="D2718" s="21" t="s">
        <v>4950</v>
      </c>
      <c r="E2718" s="23" t="s">
        <v>16</v>
      </c>
      <c r="F2718" s="27" t="str">
        <f>IF(E2718="","",INDEX(DM_HANG_HOA!B:B,MATCH(E2718,DM_HANG_HOA!A:A,0)))</f>
        <v>Fuselink 50K - Tuấn Ân</v>
      </c>
      <c r="G2718" s="26" t="s">
        <v>5281</v>
      </c>
      <c r="H2718" s="27" t="str">
        <f>IF(G2718="","",INDEX(DM_DOI_TUONG!C:C,MATCH(G2718,DM_DOI_TUONG!B:B,0)))</f>
        <v>Điện Lực Bến Tre</v>
      </c>
      <c r="I2718" s="69" t="str">
        <f>IFERROR(INDEX(DM_NGHIEP_VU!D:D,MATCH(J2718&amp;K2718,DM_NGHIEP_VU!G:G,0)),"")</f>
        <v>Xuất kho - xuất trước hàng hoá</v>
      </c>
      <c r="J2718" s="29" t="s">
        <v>4972</v>
      </c>
      <c r="K2718" s="29" t="s">
        <v>4977</v>
      </c>
      <c r="L2718" s="26">
        <v>300</v>
      </c>
      <c r="M2718" s="26" t="s">
        <v>4547</v>
      </c>
      <c r="N2718" s="26"/>
      <c r="O2718" s="7">
        <f t="shared" si="141"/>
        <v>0</v>
      </c>
      <c r="P2718" s="52"/>
      <c r="Q2718" s="7">
        <f t="shared" si="142"/>
        <v>0</v>
      </c>
      <c r="R2718" s="7">
        <f t="shared" si="143"/>
        <v>0</v>
      </c>
      <c r="S2718" s="23"/>
      <c r="T2718" s="23"/>
      <c r="U2718" s="23"/>
      <c r="V2718" s="23"/>
      <c r="W2718" s="74"/>
    </row>
    <row r="2719" spans="1:23" x14ac:dyDescent="0.25">
      <c r="A2719" s="81">
        <v>45315</v>
      </c>
      <c r="B2719" s="6" t="s">
        <v>2710</v>
      </c>
      <c r="C2719" s="100" t="s">
        <v>6082</v>
      </c>
      <c r="D2719" s="21" t="s">
        <v>4950</v>
      </c>
      <c r="E2719" s="23" t="s">
        <v>17</v>
      </c>
      <c r="F2719" s="27" t="str">
        <f>IF(E2719="","",INDEX(DM_HANG_HOA!B:B,MATCH(E2719,DM_HANG_HOA!A:A,0)))</f>
        <v>Fuselink 65K - Tuấn Ân</v>
      </c>
      <c r="G2719" s="26" t="s">
        <v>5281</v>
      </c>
      <c r="H2719" s="27" t="str">
        <f>IF(G2719="","",INDEX(DM_DOI_TUONG!C:C,MATCH(G2719,DM_DOI_TUONG!B:B,0)))</f>
        <v>Điện Lực Bến Tre</v>
      </c>
      <c r="I2719" s="69" t="str">
        <f>IFERROR(INDEX(DM_NGHIEP_VU!D:D,MATCH(J2719&amp;K2719,DM_NGHIEP_VU!G:G,0)),"")</f>
        <v>Xuất kho - xuất trước hàng hoá</v>
      </c>
      <c r="J2719" s="29" t="s">
        <v>4972</v>
      </c>
      <c r="K2719" s="29" t="s">
        <v>4977</v>
      </c>
      <c r="L2719" s="26">
        <v>100</v>
      </c>
      <c r="M2719" s="26" t="s">
        <v>4547</v>
      </c>
      <c r="N2719" s="26"/>
      <c r="O2719" s="7">
        <f t="shared" si="141"/>
        <v>0</v>
      </c>
      <c r="P2719" s="52"/>
      <c r="Q2719" s="7">
        <f t="shared" si="142"/>
        <v>0</v>
      </c>
      <c r="R2719" s="7">
        <f t="shared" si="143"/>
        <v>0</v>
      </c>
      <c r="S2719" s="23"/>
      <c r="T2719" s="23"/>
      <c r="U2719" s="23"/>
      <c r="V2719" s="23"/>
      <c r="W2719" s="74"/>
    </row>
    <row r="2720" spans="1:23" x14ac:dyDescent="0.25">
      <c r="A2720" s="81">
        <v>45315</v>
      </c>
      <c r="B2720" s="6" t="s">
        <v>2710</v>
      </c>
      <c r="C2720" s="100" t="s">
        <v>6083</v>
      </c>
      <c r="D2720" s="21" t="s">
        <v>4950</v>
      </c>
      <c r="E2720" s="23" t="s">
        <v>1324</v>
      </c>
      <c r="F2720" s="27" t="str">
        <f>IF(E2720="","",INDEX(DM_HANG_HOA!B:B,MATCH(E2720,DM_HANG_HOA!A:A,0)))</f>
        <v>Kẹp quai 150-240mm2 loại ty, trung thế</v>
      </c>
      <c r="G2720" s="26" t="s">
        <v>5281</v>
      </c>
      <c r="H2720" s="27" t="str">
        <f>IF(G2720="","",INDEX(DM_DOI_TUONG!C:C,MATCH(G2720,DM_DOI_TUONG!B:B,0)))</f>
        <v>Điện Lực Bến Tre</v>
      </c>
      <c r="I2720" s="69" t="str">
        <f>IFERROR(INDEX(DM_NGHIEP_VU!D:D,MATCH(J2720&amp;K2720,DM_NGHIEP_VU!G:G,0)),"")</f>
        <v>Xuất kho - xuất trước hàng hoá</v>
      </c>
      <c r="J2720" s="29" t="s">
        <v>4972</v>
      </c>
      <c r="K2720" s="29" t="s">
        <v>4977</v>
      </c>
      <c r="L2720" s="26">
        <v>400</v>
      </c>
      <c r="M2720" s="26" t="s">
        <v>4547</v>
      </c>
      <c r="N2720" s="26"/>
      <c r="O2720" s="7">
        <f t="shared" si="141"/>
        <v>0</v>
      </c>
      <c r="P2720" s="52"/>
      <c r="Q2720" s="7">
        <f t="shared" si="142"/>
        <v>0</v>
      </c>
      <c r="R2720" s="7">
        <f t="shared" si="143"/>
        <v>0</v>
      </c>
      <c r="S2720" s="23"/>
      <c r="T2720" s="23"/>
      <c r="U2720" s="23"/>
      <c r="V2720" s="23"/>
      <c r="W2720" s="74"/>
    </row>
    <row r="2721" spans="1:23" x14ac:dyDescent="0.25">
      <c r="A2721" s="81">
        <v>45315</v>
      </c>
      <c r="B2721" s="6" t="s">
        <v>2710</v>
      </c>
      <c r="C2721" s="100" t="s">
        <v>6083</v>
      </c>
      <c r="D2721" s="21" t="s">
        <v>4950</v>
      </c>
      <c r="E2721" s="23" t="s">
        <v>1344</v>
      </c>
      <c r="F2721" s="27" t="str">
        <f>IF(E2721="","",INDEX(DM_HANG_HOA!B:B,MATCH(E2721,DM_HANG_HOA!A:A,0)))</f>
        <v>Hotline 2/0</v>
      </c>
      <c r="G2721" s="26" t="s">
        <v>5281</v>
      </c>
      <c r="H2721" s="27" t="str">
        <f>IF(G2721="","",INDEX(DM_DOI_TUONG!C:C,MATCH(G2721,DM_DOI_TUONG!B:B,0)))</f>
        <v>Điện Lực Bến Tre</v>
      </c>
      <c r="I2721" s="69" t="str">
        <f>IFERROR(INDEX(DM_NGHIEP_VU!D:D,MATCH(J2721&amp;K2721,DM_NGHIEP_VU!G:G,0)),"")</f>
        <v>Xuất kho - xuất trước hàng hoá</v>
      </c>
      <c r="J2721" s="29" t="s">
        <v>4972</v>
      </c>
      <c r="K2721" s="29" t="s">
        <v>4977</v>
      </c>
      <c r="L2721" s="26">
        <v>500</v>
      </c>
      <c r="M2721" s="26" t="s">
        <v>4547</v>
      </c>
      <c r="N2721" s="26"/>
      <c r="O2721" s="7">
        <f t="shared" si="141"/>
        <v>0</v>
      </c>
      <c r="P2721" s="52"/>
      <c r="Q2721" s="7">
        <f t="shared" si="142"/>
        <v>0</v>
      </c>
      <c r="R2721" s="7">
        <f t="shared" si="143"/>
        <v>0</v>
      </c>
      <c r="S2721" s="23"/>
      <c r="T2721" s="23"/>
      <c r="U2721" s="23"/>
      <c r="V2721" s="23"/>
      <c r="W2721" s="74"/>
    </row>
    <row r="2722" spans="1:23" x14ac:dyDescent="0.25">
      <c r="A2722" s="81">
        <v>45315</v>
      </c>
      <c r="B2722" s="6" t="s">
        <v>2710</v>
      </c>
      <c r="C2722" s="100" t="s">
        <v>6083</v>
      </c>
      <c r="D2722" s="21" t="s">
        <v>4950</v>
      </c>
      <c r="E2722" s="23" t="s">
        <v>1382</v>
      </c>
      <c r="F2722" s="27" t="str">
        <f>IF(E2722="","",INDEX(DM_HANG_HOA!B:B,MATCH(E2722,DM_HANG_HOA!A:A,0)))</f>
        <v>Cosse ép Cu 95mm2-N dài 81mm chiều dài ép dây 42mm</v>
      </c>
      <c r="G2722" s="26" t="s">
        <v>5281</v>
      </c>
      <c r="H2722" s="27" t="str">
        <f>IF(G2722="","",INDEX(DM_DOI_TUONG!C:C,MATCH(G2722,DM_DOI_TUONG!B:B,0)))</f>
        <v>Điện Lực Bến Tre</v>
      </c>
      <c r="I2722" s="69" t="str">
        <f>IFERROR(INDEX(DM_NGHIEP_VU!D:D,MATCH(J2722&amp;K2722,DM_NGHIEP_VU!G:G,0)),"")</f>
        <v>Xuất kho - xuất trước hàng hoá</v>
      </c>
      <c r="J2722" s="29" t="s">
        <v>4972</v>
      </c>
      <c r="K2722" s="29" t="s">
        <v>4977</v>
      </c>
      <c r="L2722" s="26">
        <v>1000</v>
      </c>
      <c r="M2722" s="26" t="s">
        <v>4547</v>
      </c>
      <c r="N2722" s="26"/>
      <c r="O2722" s="7">
        <f t="shared" si="141"/>
        <v>0</v>
      </c>
      <c r="P2722" s="52"/>
      <c r="Q2722" s="7">
        <f t="shared" si="142"/>
        <v>0</v>
      </c>
      <c r="R2722" s="7">
        <f t="shared" si="143"/>
        <v>0</v>
      </c>
      <c r="S2722" s="23"/>
      <c r="T2722" s="23"/>
      <c r="U2722" s="23"/>
      <c r="V2722" s="23"/>
      <c r="W2722" s="74"/>
    </row>
    <row r="2723" spans="1:23" x14ac:dyDescent="0.25">
      <c r="A2723" s="81">
        <v>45315</v>
      </c>
      <c r="B2723" s="6" t="s">
        <v>2710</v>
      </c>
      <c r="C2723" s="100" t="s">
        <v>6083</v>
      </c>
      <c r="D2723" s="21" t="s">
        <v>4950</v>
      </c>
      <c r="E2723" s="23" t="s">
        <v>1217</v>
      </c>
      <c r="F2723" s="27" t="str">
        <f>IF(E2723="","",INDEX(DM_HANG_HOA!B:B,MATCH(E2723,DM_HANG_HOA!A:A,0)))</f>
        <v>Nối ép đồng nhôm WR-379</v>
      </c>
      <c r="G2723" s="26" t="s">
        <v>5281</v>
      </c>
      <c r="H2723" s="27" t="str">
        <f>IF(G2723="","",INDEX(DM_DOI_TUONG!C:C,MATCH(G2723,DM_DOI_TUONG!B:B,0)))</f>
        <v>Điện Lực Bến Tre</v>
      </c>
      <c r="I2723" s="69" t="str">
        <f>IFERROR(INDEX(DM_NGHIEP_VU!D:D,MATCH(J2723&amp;K2723,DM_NGHIEP_VU!G:G,0)),"")</f>
        <v>Xuất kho - xuất trước hàng hoá</v>
      </c>
      <c r="J2723" s="29" t="s">
        <v>4972</v>
      </c>
      <c r="K2723" s="29" t="s">
        <v>4977</v>
      </c>
      <c r="L2723" s="26">
        <v>600</v>
      </c>
      <c r="M2723" s="26" t="s">
        <v>4547</v>
      </c>
      <c r="N2723" s="26"/>
      <c r="O2723" s="7">
        <f t="shared" si="141"/>
        <v>0</v>
      </c>
      <c r="P2723" s="52"/>
      <c r="Q2723" s="7">
        <f t="shared" si="142"/>
        <v>0</v>
      </c>
      <c r="R2723" s="7">
        <f t="shared" si="143"/>
        <v>0</v>
      </c>
      <c r="S2723" s="23"/>
      <c r="T2723" s="23"/>
      <c r="U2723" s="23"/>
      <c r="V2723" s="23"/>
      <c r="W2723" s="74"/>
    </row>
    <row r="2724" spans="1:23" x14ac:dyDescent="0.25">
      <c r="A2724" s="81">
        <v>45315</v>
      </c>
      <c r="B2724" s="6" t="s">
        <v>2710</v>
      </c>
      <c r="C2724" s="100" t="s">
        <v>6083</v>
      </c>
      <c r="D2724" s="21" t="s">
        <v>4950</v>
      </c>
      <c r="E2724" s="23" t="s">
        <v>1223</v>
      </c>
      <c r="F2724" s="27" t="str">
        <f>IF(E2724="","",INDEX(DM_HANG_HOA!B:B,MATCH(E2724,DM_HANG_HOA!A:A,0)))</f>
        <v>Nối ép đồng nhôm WR-815</v>
      </c>
      <c r="G2724" s="26" t="s">
        <v>5281</v>
      </c>
      <c r="H2724" s="27" t="str">
        <f>IF(G2724="","",INDEX(DM_DOI_TUONG!C:C,MATCH(G2724,DM_DOI_TUONG!B:B,0)))</f>
        <v>Điện Lực Bến Tre</v>
      </c>
      <c r="I2724" s="69" t="str">
        <f>IFERROR(INDEX(DM_NGHIEP_VU!D:D,MATCH(J2724&amp;K2724,DM_NGHIEP_VU!G:G,0)),"")</f>
        <v>Xuất kho - xuất trước hàng hoá</v>
      </c>
      <c r="J2724" s="29" t="s">
        <v>4972</v>
      </c>
      <c r="K2724" s="29" t="s">
        <v>4977</v>
      </c>
      <c r="L2724" s="26">
        <v>800</v>
      </c>
      <c r="M2724" s="26" t="s">
        <v>4547</v>
      </c>
      <c r="N2724" s="26"/>
      <c r="O2724" s="7">
        <f t="shared" si="141"/>
        <v>0</v>
      </c>
      <c r="P2724" s="52"/>
      <c r="Q2724" s="7">
        <f t="shared" si="142"/>
        <v>0</v>
      </c>
      <c r="R2724" s="7">
        <f t="shared" si="143"/>
        <v>0</v>
      </c>
      <c r="S2724" s="23"/>
      <c r="T2724" s="23"/>
      <c r="U2724" s="23"/>
      <c r="V2724" s="23"/>
      <c r="W2724" s="74"/>
    </row>
    <row r="2725" spans="1:23" x14ac:dyDescent="0.25">
      <c r="A2725" s="81">
        <v>45316</v>
      </c>
      <c r="B2725" s="6" t="s">
        <v>2710</v>
      </c>
      <c r="C2725" s="100" t="s">
        <v>6084</v>
      </c>
      <c r="D2725" s="21" t="s">
        <v>4950</v>
      </c>
      <c r="E2725" s="23" t="s">
        <v>76</v>
      </c>
      <c r="F2725" s="27" t="str">
        <f>IF(E2725="","",INDEX(DM_HANG_HOA!B:B,MATCH(E2725,DM_HANG_HOA!A:A,0)))</f>
        <v>LBFCO 100A - 27KV-150KV BIL - Polymer (không bass)</v>
      </c>
      <c r="G2725" s="26" t="s">
        <v>6064</v>
      </c>
      <c r="H2725" s="27" t="str">
        <f>IF(G2725="","",INDEX(DM_DOI_TUONG!C:C,MATCH(G2725,DM_DOI_TUONG!B:B,0)))</f>
        <v>Công ty CP Tuấn Ân Đồng Nai</v>
      </c>
      <c r="I2725" s="69" t="str">
        <f>IFERROR(INDEX(DM_NGHIEP_VU!D:D,MATCH(J2725&amp;K2725,DM_NGHIEP_VU!G:G,0)),"")</f>
        <v>Xuất kho - xuất trước hàng hoá</v>
      </c>
      <c r="J2725" s="29" t="s">
        <v>4972</v>
      </c>
      <c r="K2725" s="29" t="s">
        <v>4977</v>
      </c>
      <c r="L2725" s="26">
        <v>3</v>
      </c>
      <c r="M2725" s="26" t="s">
        <v>4547</v>
      </c>
      <c r="N2725" s="26"/>
      <c r="O2725" s="7">
        <f t="shared" si="141"/>
        <v>0</v>
      </c>
      <c r="P2725" s="52"/>
      <c r="Q2725" s="7">
        <f t="shared" si="142"/>
        <v>0</v>
      </c>
      <c r="R2725" s="7">
        <f t="shared" si="143"/>
        <v>0</v>
      </c>
      <c r="S2725" s="23"/>
      <c r="T2725" s="23"/>
      <c r="U2725" s="23"/>
      <c r="V2725" s="23"/>
      <c r="W2725" s="74"/>
    </row>
    <row r="2726" spans="1:23" x14ac:dyDescent="0.25">
      <c r="A2726" s="81">
        <v>45316</v>
      </c>
      <c r="B2726" s="6" t="s">
        <v>2710</v>
      </c>
      <c r="C2726" s="100" t="s">
        <v>6084</v>
      </c>
      <c r="D2726" s="21" t="s">
        <v>4950</v>
      </c>
      <c r="E2726" s="23" t="s">
        <v>78</v>
      </c>
      <c r="F2726" s="27" t="str">
        <f>IF(E2726="","",INDEX(DM_HANG_HOA!B:B,MATCH(E2726,DM_HANG_HOA!A:A,0)))</f>
        <v>Bass FCO</v>
      </c>
      <c r="G2726" s="26" t="s">
        <v>6064</v>
      </c>
      <c r="H2726" s="27" t="str">
        <f>IF(G2726="","",INDEX(DM_DOI_TUONG!C:C,MATCH(G2726,DM_DOI_TUONG!B:B,0)))</f>
        <v>Công ty CP Tuấn Ân Đồng Nai</v>
      </c>
      <c r="I2726" s="69" t="str">
        <f>IFERROR(INDEX(DM_NGHIEP_VU!D:D,MATCH(J2726&amp;K2726,DM_NGHIEP_VU!G:G,0)),"")</f>
        <v>Xuất kho - xuất trước hàng hoá</v>
      </c>
      <c r="J2726" s="29" t="s">
        <v>4972</v>
      </c>
      <c r="K2726" s="29" t="s">
        <v>4977</v>
      </c>
      <c r="L2726" s="26">
        <v>3</v>
      </c>
      <c r="M2726" s="26" t="s">
        <v>4547</v>
      </c>
      <c r="N2726" s="26"/>
      <c r="O2726" s="7">
        <f t="shared" si="141"/>
        <v>0</v>
      </c>
      <c r="P2726" s="52"/>
      <c r="Q2726" s="7">
        <f t="shared" si="142"/>
        <v>0</v>
      </c>
      <c r="R2726" s="7">
        <f t="shared" si="143"/>
        <v>0</v>
      </c>
      <c r="S2726" s="23"/>
      <c r="T2726" s="23"/>
      <c r="U2726" s="23"/>
      <c r="V2726" s="23"/>
      <c r="W2726" s="74"/>
    </row>
    <row r="2727" spans="1:23" x14ac:dyDescent="0.25">
      <c r="A2727" s="81">
        <v>45317</v>
      </c>
      <c r="B2727" s="6" t="s">
        <v>2710</v>
      </c>
      <c r="C2727" s="100" t="s">
        <v>6085</v>
      </c>
      <c r="D2727" s="21" t="s">
        <v>4950</v>
      </c>
      <c r="E2727" s="23" t="s">
        <v>664</v>
      </c>
      <c r="F2727" s="27" t="str">
        <f>IF(E2727="","",INDEX(DM_HANG_HOA!B:B,MATCH(E2727,DM_HANG_HOA!A:A,0)))</f>
        <v>Ống nối MJPT 50 -50</v>
      </c>
      <c r="G2727" s="26" t="s">
        <v>6064</v>
      </c>
      <c r="H2727" s="27" t="str">
        <f>IF(G2727="","",INDEX(DM_DOI_TUONG!C:C,MATCH(G2727,DM_DOI_TUONG!B:B,0)))</f>
        <v>Công ty CP Tuấn Ân Đồng Nai</v>
      </c>
      <c r="I2727" s="69" t="str">
        <f>IFERROR(INDEX(DM_NGHIEP_VU!D:D,MATCH(J2727&amp;K2727,DM_NGHIEP_VU!G:G,0)),"")</f>
        <v>Xuất kho - xuất trước hàng hoá</v>
      </c>
      <c r="J2727" s="29" t="s">
        <v>4972</v>
      </c>
      <c r="K2727" s="29" t="s">
        <v>4977</v>
      </c>
      <c r="L2727" s="26">
        <v>26</v>
      </c>
      <c r="M2727" s="26" t="s">
        <v>4547</v>
      </c>
      <c r="N2727" s="26"/>
      <c r="O2727" s="7">
        <f t="shared" si="141"/>
        <v>0</v>
      </c>
      <c r="P2727" s="52"/>
      <c r="Q2727" s="7">
        <f t="shared" si="142"/>
        <v>0</v>
      </c>
      <c r="R2727" s="7">
        <f t="shared" si="143"/>
        <v>0</v>
      </c>
      <c r="S2727" s="23"/>
      <c r="T2727" s="23"/>
      <c r="U2727" s="23"/>
      <c r="V2727" s="23"/>
      <c r="W2727" s="74"/>
    </row>
    <row r="2728" spans="1:23" x14ac:dyDescent="0.25">
      <c r="A2728" s="81">
        <v>45320</v>
      </c>
      <c r="B2728" s="6" t="s">
        <v>2710</v>
      </c>
      <c r="C2728" s="100" t="s">
        <v>6086</v>
      </c>
      <c r="D2728" s="21" t="s">
        <v>4950</v>
      </c>
      <c r="E2728" s="23" t="s">
        <v>3886</v>
      </c>
      <c r="F2728" s="27" t="str">
        <f>IF(E2728="","",INDEX(DM_HANG_HOA!B:B,MATCH(E2728,DM_HANG_HOA!A:A,0)))</f>
        <v>MCCB 3 cực 63A (ABS103c-FMU/LS)</v>
      </c>
      <c r="G2728" s="26" t="s">
        <v>5281</v>
      </c>
      <c r="H2728" s="27" t="str">
        <f>IF(G2728="","",INDEX(DM_DOI_TUONG!C:C,MATCH(G2728,DM_DOI_TUONG!B:B,0)))</f>
        <v>Điện Lực Bến Tre</v>
      </c>
      <c r="I2728" s="69" t="str">
        <f>IFERROR(INDEX(DM_NGHIEP_VU!D:D,MATCH(J2728&amp;K2728,DM_NGHIEP_VU!G:G,0)),"")</f>
        <v>Xuất kho - xuất trước hàng hoá</v>
      </c>
      <c r="J2728" s="29" t="s">
        <v>4972</v>
      </c>
      <c r="K2728" s="29" t="s">
        <v>4977</v>
      </c>
      <c r="L2728" s="26">
        <v>50</v>
      </c>
      <c r="M2728" s="26" t="s">
        <v>4547</v>
      </c>
      <c r="N2728" s="26"/>
      <c r="O2728" s="7">
        <f t="shared" si="141"/>
        <v>0</v>
      </c>
      <c r="P2728" s="52"/>
      <c r="Q2728" s="7">
        <f t="shared" si="142"/>
        <v>0</v>
      </c>
      <c r="R2728" s="7">
        <f t="shared" si="143"/>
        <v>0</v>
      </c>
      <c r="S2728" s="23"/>
      <c r="T2728" s="23"/>
      <c r="U2728" s="23"/>
      <c r="V2728" s="23"/>
      <c r="W2728" s="74"/>
    </row>
    <row r="2729" spans="1:23" x14ac:dyDescent="0.25">
      <c r="A2729" s="81">
        <v>45320</v>
      </c>
      <c r="B2729" s="6" t="s">
        <v>2710</v>
      </c>
      <c r="C2729" s="100" t="s">
        <v>6086</v>
      </c>
      <c r="D2729" s="21" t="s">
        <v>4950</v>
      </c>
      <c r="E2729" s="23" t="s">
        <v>488</v>
      </c>
      <c r="F2729" s="27" t="str">
        <f>IF(E2729="","",INDEX(DM_HANG_HOA!B:B,MATCH(E2729,DM_HANG_HOA!A:A,0)))</f>
        <v>Busbar dùng cho MCCB 80A - 250A</v>
      </c>
      <c r="G2729" s="26" t="s">
        <v>5281</v>
      </c>
      <c r="H2729" s="27" t="str">
        <f>IF(G2729="","",INDEX(DM_DOI_TUONG!C:C,MATCH(G2729,DM_DOI_TUONG!B:B,0)))</f>
        <v>Điện Lực Bến Tre</v>
      </c>
      <c r="I2729" s="69" t="str">
        <f>IFERROR(INDEX(DM_NGHIEP_VU!D:D,MATCH(J2729&amp;K2729,DM_NGHIEP_VU!G:G,0)),"")</f>
        <v>Xuất kho - xuất trước hàng hoá</v>
      </c>
      <c r="J2729" s="29" t="s">
        <v>4972</v>
      </c>
      <c r="K2729" s="29" t="s">
        <v>4977</v>
      </c>
      <c r="L2729" s="26">
        <v>50</v>
      </c>
      <c r="M2729" s="26" t="s">
        <v>4547</v>
      </c>
      <c r="N2729" s="26"/>
      <c r="O2729" s="7">
        <f t="shared" si="141"/>
        <v>0</v>
      </c>
      <c r="P2729" s="52"/>
      <c r="Q2729" s="7">
        <f t="shared" si="142"/>
        <v>0</v>
      </c>
      <c r="R2729" s="7">
        <f t="shared" si="143"/>
        <v>0</v>
      </c>
      <c r="S2729" s="23"/>
      <c r="T2729" s="23"/>
      <c r="U2729" s="23"/>
      <c r="V2729" s="23"/>
      <c r="W2729" s="74"/>
    </row>
    <row r="2730" spans="1:23" x14ac:dyDescent="0.25">
      <c r="A2730" s="81">
        <v>45320</v>
      </c>
      <c r="B2730" s="6" t="s">
        <v>2710</v>
      </c>
      <c r="C2730" s="100" t="s">
        <v>6086</v>
      </c>
      <c r="D2730" s="21" t="s">
        <v>4950</v>
      </c>
      <c r="E2730" s="23" t="s">
        <v>497</v>
      </c>
      <c r="F2730" s="27" t="str">
        <f>IF(E2730="","",INDEX(DM_HANG_HOA!B:B,MATCH(E2730,DM_HANG_HOA!A:A,0)))</f>
        <v>Chắn pha dùng cho MCCB 100A - 630A</v>
      </c>
      <c r="G2730" s="26" t="s">
        <v>5281</v>
      </c>
      <c r="H2730" s="27" t="str">
        <f>IF(G2730="","",INDEX(DM_DOI_TUONG!C:C,MATCH(G2730,DM_DOI_TUONG!B:B,0)))</f>
        <v>Điện Lực Bến Tre</v>
      </c>
      <c r="I2730" s="69" t="str">
        <f>IFERROR(INDEX(DM_NGHIEP_VU!D:D,MATCH(J2730&amp;K2730,DM_NGHIEP_VU!G:G,0)),"")</f>
        <v>Xuất kho - xuất trước hàng hoá</v>
      </c>
      <c r="J2730" s="29" t="s">
        <v>4972</v>
      </c>
      <c r="K2730" s="29" t="s">
        <v>4977</v>
      </c>
      <c r="L2730" s="26">
        <v>100</v>
      </c>
      <c r="M2730" s="26" t="s">
        <v>4547</v>
      </c>
      <c r="N2730" s="26"/>
      <c r="O2730" s="7">
        <f t="shared" si="141"/>
        <v>0</v>
      </c>
      <c r="P2730" s="52"/>
      <c r="Q2730" s="7">
        <f t="shared" si="142"/>
        <v>0</v>
      </c>
      <c r="R2730" s="7">
        <f t="shared" si="143"/>
        <v>0</v>
      </c>
      <c r="S2730" s="23"/>
      <c r="T2730" s="23"/>
      <c r="U2730" s="23"/>
      <c r="V2730" s="23"/>
      <c r="W2730" s="74"/>
    </row>
    <row r="2731" spans="1:23" x14ac:dyDescent="0.25">
      <c r="A2731" s="81">
        <v>45320</v>
      </c>
      <c r="B2731" s="6" t="s">
        <v>2710</v>
      </c>
      <c r="C2731" s="100" t="s">
        <v>6086</v>
      </c>
      <c r="D2731" s="21" t="s">
        <v>4950</v>
      </c>
      <c r="E2731" s="23" t="s">
        <v>516</v>
      </c>
      <c r="F2731" s="27" t="str">
        <f>IF(E2731="","",INDEX(DM_HANG_HOA!B:B,MATCH(E2731,DM_HANG_HOA!A:A,0)))</f>
        <v>Boulon 8 x 30 + tán + londel (nhúng kẽm)</v>
      </c>
      <c r="G2731" s="26" t="s">
        <v>5281</v>
      </c>
      <c r="H2731" s="27" t="str">
        <f>IF(G2731="","",INDEX(DM_DOI_TUONG!C:C,MATCH(G2731,DM_DOI_TUONG!B:B,0)))</f>
        <v>Điện Lực Bến Tre</v>
      </c>
      <c r="I2731" s="69" t="str">
        <f>IFERROR(INDEX(DM_NGHIEP_VU!D:D,MATCH(J2731&amp;K2731,DM_NGHIEP_VU!G:G,0)),"")</f>
        <v>Xuất kho - xuất trước hàng hoá</v>
      </c>
      <c r="J2731" s="29" t="s">
        <v>4972</v>
      </c>
      <c r="K2731" s="29" t="s">
        <v>4977</v>
      </c>
      <c r="L2731" s="26">
        <v>300</v>
      </c>
      <c r="M2731" s="26" t="s">
        <v>4547</v>
      </c>
      <c r="N2731" s="26"/>
      <c r="O2731" s="7">
        <f t="shared" si="141"/>
        <v>0</v>
      </c>
      <c r="P2731" s="52"/>
      <c r="Q2731" s="7">
        <f t="shared" si="142"/>
        <v>0</v>
      </c>
      <c r="R2731" s="7">
        <f t="shared" si="143"/>
        <v>0</v>
      </c>
      <c r="S2731" s="23"/>
      <c r="T2731" s="23"/>
      <c r="U2731" s="23"/>
      <c r="V2731" s="23"/>
      <c r="W2731" s="74"/>
    </row>
    <row r="2732" spans="1:23" x14ac:dyDescent="0.25">
      <c r="A2732" s="81">
        <v>45320</v>
      </c>
      <c r="B2732" s="6" t="s">
        <v>2710</v>
      </c>
      <c r="C2732" s="100" t="s">
        <v>6087</v>
      </c>
      <c r="D2732" s="21" t="s">
        <v>4950</v>
      </c>
      <c r="E2732" s="23" t="s">
        <v>76</v>
      </c>
      <c r="F2732" s="27" t="str">
        <f>IF(E2732="","",INDEX(DM_HANG_HOA!B:B,MATCH(E2732,DM_HANG_HOA!A:A,0)))</f>
        <v>LBFCO 100A - 27KV-150KV BIL - Polymer (không bass)</v>
      </c>
      <c r="G2732" s="26" t="s">
        <v>5281</v>
      </c>
      <c r="H2732" s="27" t="str">
        <f>IF(G2732="","",INDEX(DM_DOI_TUONG!C:C,MATCH(G2732,DM_DOI_TUONG!B:B,0)))</f>
        <v>Điện Lực Bến Tre</v>
      </c>
      <c r="I2732" s="69" t="str">
        <f>IFERROR(INDEX(DM_NGHIEP_VU!D:D,MATCH(J2732&amp;K2732,DM_NGHIEP_VU!G:G,0)),"")</f>
        <v>Xuất kho - xuất trước hàng hoá</v>
      </c>
      <c r="J2732" s="29" t="s">
        <v>4972</v>
      </c>
      <c r="K2732" s="29" t="s">
        <v>4977</v>
      </c>
      <c r="L2732" s="26">
        <v>100</v>
      </c>
      <c r="M2732" s="26" t="s">
        <v>4547</v>
      </c>
      <c r="N2732" s="26"/>
      <c r="O2732" s="7">
        <f t="shared" si="141"/>
        <v>0</v>
      </c>
      <c r="P2732" s="52"/>
      <c r="Q2732" s="7">
        <f t="shared" si="142"/>
        <v>0</v>
      </c>
      <c r="R2732" s="7">
        <f t="shared" si="143"/>
        <v>0</v>
      </c>
      <c r="S2732" s="23"/>
      <c r="T2732" s="23"/>
      <c r="U2732" s="23"/>
      <c r="V2732" s="23"/>
      <c r="W2732" s="74"/>
    </row>
    <row r="2733" spans="1:23" x14ac:dyDescent="0.25">
      <c r="A2733" s="81">
        <v>45320</v>
      </c>
      <c r="B2733" s="6" t="s">
        <v>2710</v>
      </c>
      <c r="C2733" s="100" t="s">
        <v>6087</v>
      </c>
      <c r="D2733" s="21" t="s">
        <v>4950</v>
      </c>
      <c r="E2733" s="23" t="s">
        <v>78</v>
      </c>
      <c r="F2733" s="27" t="str">
        <f>IF(E2733="","",INDEX(DM_HANG_HOA!B:B,MATCH(E2733,DM_HANG_HOA!A:A,0)))</f>
        <v>Bass FCO</v>
      </c>
      <c r="G2733" s="26" t="s">
        <v>5281</v>
      </c>
      <c r="H2733" s="27" t="str">
        <f>IF(G2733="","",INDEX(DM_DOI_TUONG!C:C,MATCH(G2733,DM_DOI_TUONG!B:B,0)))</f>
        <v>Điện Lực Bến Tre</v>
      </c>
      <c r="I2733" s="69" t="str">
        <f>IFERROR(INDEX(DM_NGHIEP_VU!D:D,MATCH(J2733&amp;K2733,DM_NGHIEP_VU!G:G,0)),"")</f>
        <v>Xuất kho - xuất trước hàng hoá</v>
      </c>
      <c r="J2733" s="29" t="s">
        <v>4972</v>
      </c>
      <c r="K2733" s="29" t="s">
        <v>4977</v>
      </c>
      <c r="L2733" s="26">
        <v>100</v>
      </c>
      <c r="M2733" s="26" t="s">
        <v>4547</v>
      </c>
      <c r="N2733" s="26"/>
      <c r="O2733" s="7">
        <f t="shared" si="141"/>
        <v>0</v>
      </c>
      <c r="P2733" s="52"/>
      <c r="Q2733" s="7">
        <f t="shared" si="142"/>
        <v>0</v>
      </c>
      <c r="R2733" s="7">
        <f t="shared" si="143"/>
        <v>0</v>
      </c>
      <c r="S2733" s="23"/>
      <c r="T2733" s="23"/>
      <c r="U2733" s="23"/>
      <c r="V2733" s="23"/>
      <c r="W2733" s="74"/>
    </row>
    <row r="2734" spans="1:23" x14ac:dyDescent="0.25">
      <c r="A2734" s="81">
        <v>45321</v>
      </c>
      <c r="B2734" s="6" t="s">
        <v>2710</v>
      </c>
      <c r="C2734" s="100" t="s">
        <v>6088</v>
      </c>
      <c r="D2734" s="21" t="s">
        <v>4950</v>
      </c>
      <c r="E2734" s="23" t="s">
        <v>3850</v>
      </c>
      <c r="F2734" s="27" t="str">
        <f>IF(E2734="","",INDEX(DM_HANG_HOA!B:B,MATCH(E2734,DM_HANG_HOA!A:A,0)))</f>
        <v>Tủ điện kế composite 500Wx760Hx340D</v>
      </c>
      <c r="G2734" s="26" t="s">
        <v>5281</v>
      </c>
      <c r="H2734" s="27" t="str">
        <f>IF(G2734="","",INDEX(DM_DOI_TUONG!C:C,MATCH(G2734,DM_DOI_TUONG!B:B,0)))</f>
        <v>Điện Lực Bến Tre</v>
      </c>
      <c r="I2734" s="69" t="str">
        <f>IFERROR(INDEX(DM_NGHIEP_VU!D:D,MATCH(J2734&amp;K2734,DM_NGHIEP_VU!G:G,0)),"")</f>
        <v>Xuất kho - xuất trước hàng hoá</v>
      </c>
      <c r="J2734" s="29" t="s">
        <v>4972</v>
      </c>
      <c r="K2734" s="29" t="s">
        <v>4977</v>
      </c>
      <c r="L2734" s="26">
        <v>90</v>
      </c>
      <c r="M2734" s="26" t="s">
        <v>4547</v>
      </c>
      <c r="N2734" s="26"/>
      <c r="O2734" s="7">
        <f t="shared" si="141"/>
        <v>0</v>
      </c>
      <c r="P2734" s="52"/>
      <c r="Q2734" s="7">
        <f t="shared" si="142"/>
        <v>0</v>
      </c>
      <c r="R2734" s="7">
        <f t="shared" si="143"/>
        <v>0</v>
      </c>
      <c r="S2734" s="23"/>
      <c r="T2734" s="23"/>
      <c r="U2734" s="23"/>
      <c r="V2734" s="23"/>
      <c r="W2734" s="74"/>
    </row>
    <row r="2735" spans="1:23" x14ac:dyDescent="0.25">
      <c r="A2735" s="81">
        <v>45342</v>
      </c>
      <c r="B2735" s="6" t="s">
        <v>2710</v>
      </c>
      <c r="C2735" s="100" t="s">
        <v>6089</v>
      </c>
      <c r="D2735" s="21" t="s">
        <v>4950</v>
      </c>
      <c r="E2735" s="23" t="s">
        <v>96</v>
      </c>
      <c r="F2735" s="27" t="str">
        <f>IF(E2735="","",INDEX(DM_HANG_HOA!B:B,MATCH(E2735,DM_HANG_HOA!A:A,0)))</f>
        <v>LA 18KV - MCOV  15.3 - 10KA</v>
      </c>
      <c r="G2735" s="26" t="s">
        <v>4507</v>
      </c>
      <c r="H2735" s="27" t="str">
        <f>IF(G2735="","",INDEX(DM_DOI_TUONG!C:C,MATCH(G2735,DM_DOI_TUONG!B:B,0)))</f>
        <v>Điện Lực Long An</v>
      </c>
      <c r="I2735" s="69" t="str">
        <f>IFERROR(INDEX(DM_NGHIEP_VU!D:D,MATCH(J2735&amp;K2735,DM_NGHIEP_VU!G:G,0)),"")</f>
        <v>Xuất kho - xuất trước hàng hoá</v>
      </c>
      <c r="J2735" s="29" t="s">
        <v>4972</v>
      </c>
      <c r="K2735" s="29" t="s">
        <v>4977</v>
      </c>
      <c r="L2735" s="26">
        <v>983</v>
      </c>
      <c r="M2735" s="26" t="s">
        <v>4547</v>
      </c>
      <c r="N2735" s="26"/>
      <c r="O2735" s="7">
        <f t="shared" si="141"/>
        <v>0</v>
      </c>
      <c r="P2735" s="52"/>
      <c r="Q2735" s="7">
        <f t="shared" si="142"/>
        <v>0</v>
      </c>
      <c r="R2735" s="7">
        <f t="shared" si="143"/>
        <v>0</v>
      </c>
      <c r="S2735" s="23"/>
      <c r="T2735" s="23"/>
      <c r="U2735" s="23"/>
      <c r="V2735" s="23"/>
      <c r="W2735" s="74"/>
    </row>
    <row r="2736" spans="1:23" x14ac:dyDescent="0.25">
      <c r="A2736" s="81">
        <v>45342</v>
      </c>
      <c r="B2736" s="6" t="s">
        <v>2710</v>
      </c>
      <c r="C2736" s="100" t="s">
        <v>6089</v>
      </c>
      <c r="D2736" s="21" t="s">
        <v>4950</v>
      </c>
      <c r="E2736" s="23" t="s">
        <v>3426</v>
      </c>
      <c r="F2736" s="27" t="str">
        <f>IF(E2736="","",INDEX(DM_HANG_HOA!B:B,MATCH(E2736,DM_HANG_HOA!A:A,0)))</f>
        <v>Bass LA</v>
      </c>
      <c r="G2736" s="26" t="s">
        <v>4507</v>
      </c>
      <c r="H2736" s="27" t="str">
        <f>IF(G2736="","",INDEX(DM_DOI_TUONG!C:C,MATCH(G2736,DM_DOI_TUONG!B:B,0)))</f>
        <v>Điện Lực Long An</v>
      </c>
      <c r="I2736" s="69" t="str">
        <f>IFERROR(INDEX(DM_NGHIEP_VU!D:D,MATCH(J2736&amp;K2736,DM_NGHIEP_VU!G:G,0)),"")</f>
        <v>Xuất kho - xuất trước hàng hoá</v>
      </c>
      <c r="J2736" s="29" t="s">
        <v>4972</v>
      </c>
      <c r="K2736" s="29" t="s">
        <v>4977</v>
      </c>
      <c r="L2736" s="26">
        <v>983</v>
      </c>
      <c r="M2736" s="26" t="s">
        <v>4547</v>
      </c>
      <c r="N2736" s="26"/>
      <c r="O2736" s="7">
        <f t="shared" si="141"/>
        <v>0</v>
      </c>
      <c r="P2736" s="52"/>
      <c r="Q2736" s="7">
        <f t="shared" si="142"/>
        <v>0</v>
      </c>
      <c r="R2736" s="7">
        <f t="shared" si="143"/>
        <v>0</v>
      </c>
      <c r="S2736" s="23"/>
      <c r="T2736" s="23"/>
      <c r="U2736" s="23"/>
      <c r="V2736" s="23"/>
      <c r="W2736" s="74"/>
    </row>
    <row r="2737" spans="1:23" x14ac:dyDescent="0.25">
      <c r="A2737" s="81">
        <v>45342</v>
      </c>
      <c r="B2737" s="6" t="s">
        <v>2710</v>
      </c>
      <c r="C2737" s="100" t="s">
        <v>6090</v>
      </c>
      <c r="D2737" s="21" t="s">
        <v>4950</v>
      </c>
      <c r="E2737" s="23" t="s">
        <v>504</v>
      </c>
      <c r="F2737" s="27" t="str">
        <f>IF(E2737="","",INDEX(DM_HANG_HOA!B:B,MATCH(E2737,DM_HANG_HOA!A:A,0)))</f>
        <v>MCCB 3P, 400V, 160A, 70KA</v>
      </c>
      <c r="G2737" s="26" t="s">
        <v>4507</v>
      </c>
      <c r="H2737" s="27" t="str">
        <f>IF(G2737="","",INDEX(DM_DOI_TUONG!C:C,MATCH(G2737,DM_DOI_TUONG!B:B,0)))</f>
        <v>Điện Lực Long An</v>
      </c>
      <c r="I2737" s="69" t="str">
        <f>IFERROR(INDEX(DM_NGHIEP_VU!D:D,MATCH(J2737&amp;K2737,DM_NGHIEP_VU!G:G,0)),"")</f>
        <v>Xuất kho - xuất trước hàng hoá</v>
      </c>
      <c r="J2737" s="29" t="s">
        <v>4972</v>
      </c>
      <c r="K2737" s="29" t="s">
        <v>4977</v>
      </c>
      <c r="L2737" s="26">
        <v>80</v>
      </c>
      <c r="M2737" s="26" t="s">
        <v>4547</v>
      </c>
      <c r="N2737" s="26"/>
      <c r="O2737" s="7">
        <f t="shared" si="141"/>
        <v>0</v>
      </c>
      <c r="P2737" s="52"/>
      <c r="Q2737" s="7">
        <f t="shared" si="142"/>
        <v>0</v>
      </c>
      <c r="R2737" s="7">
        <f t="shared" si="143"/>
        <v>0</v>
      </c>
      <c r="S2737" s="23"/>
      <c r="T2737" s="23"/>
      <c r="U2737" s="23"/>
      <c r="V2737" s="23"/>
      <c r="W2737" s="74"/>
    </row>
    <row r="2738" spans="1:23" x14ac:dyDescent="0.25">
      <c r="A2738" s="81">
        <v>45342</v>
      </c>
      <c r="B2738" s="6" t="s">
        <v>2710</v>
      </c>
      <c r="C2738" s="100" t="s">
        <v>6090</v>
      </c>
      <c r="D2738" s="21" t="s">
        <v>4950</v>
      </c>
      <c r="E2738" s="23" t="s">
        <v>488</v>
      </c>
      <c r="F2738" s="27" t="str">
        <f>IF(E2738="","",INDEX(DM_HANG_HOA!B:B,MATCH(E2738,DM_HANG_HOA!A:A,0)))</f>
        <v>Busbar dùng cho MCCB 80A - 250A</v>
      </c>
      <c r="G2738" s="26" t="s">
        <v>4507</v>
      </c>
      <c r="H2738" s="27" t="str">
        <f>IF(G2738="","",INDEX(DM_DOI_TUONG!C:C,MATCH(G2738,DM_DOI_TUONG!B:B,0)))</f>
        <v>Điện Lực Long An</v>
      </c>
      <c r="I2738" s="69" t="str">
        <f>IFERROR(INDEX(DM_NGHIEP_VU!D:D,MATCH(J2738&amp;K2738,DM_NGHIEP_VU!G:G,0)),"")</f>
        <v>Xuất kho - xuất trước hàng hoá</v>
      </c>
      <c r="J2738" s="29" t="s">
        <v>4972</v>
      </c>
      <c r="K2738" s="29" t="s">
        <v>4977</v>
      </c>
      <c r="L2738" s="26">
        <v>80</v>
      </c>
      <c r="M2738" s="26" t="s">
        <v>4547</v>
      </c>
      <c r="N2738" s="26"/>
      <c r="O2738" s="7">
        <f t="shared" si="141"/>
        <v>0</v>
      </c>
      <c r="P2738" s="52"/>
      <c r="Q2738" s="7">
        <f t="shared" si="142"/>
        <v>0</v>
      </c>
      <c r="R2738" s="7">
        <f t="shared" si="143"/>
        <v>0</v>
      </c>
      <c r="S2738" s="23"/>
      <c r="T2738" s="23"/>
      <c r="U2738" s="23"/>
      <c r="V2738" s="23"/>
      <c r="W2738" s="74"/>
    </row>
    <row r="2739" spans="1:23" x14ac:dyDescent="0.25">
      <c r="A2739" s="81">
        <v>45342</v>
      </c>
      <c r="B2739" s="6" t="s">
        <v>2710</v>
      </c>
      <c r="C2739" s="100" t="s">
        <v>6090</v>
      </c>
      <c r="D2739" s="21" t="s">
        <v>4950</v>
      </c>
      <c r="E2739" s="23" t="s">
        <v>516</v>
      </c>
      <c r="F2739" s="27" t="str">
        <f>IF(E2739="","",INDEX(DM_HANG_HOA!B:B,MATCH(E2739,DM_HANG_HOA!A:A,0)))</f>
        <v>Boulon 8 x 30 + tán + londel (nhúng kẽm)</v>
      </c>
      <c r="G2739" s="26" t="s">
        <v>4507</v>
      </c>
      <c r="H2739" s="27" t="str">
        <f>IF(G2739="","",INDEX(DM_DOI_TUONG!C:C,MATCH(G2739,DM_DOI_TUONG!B:B,0)))</f>
        <v>Điện Lực Long An</v>
      </c>
      <c r="I2739" s="69" t="str">
        <f>IFERROR(INDEX(DM_NGHIEP_VU!D:D,MATCH(J2739&amp;K2739,DM_NGHIEP_VU!G:G,0)),"")</f>
        <v>Xuất kho - xuất trước hàng hoá</v>
      </c>
      <c r="J2739" s="29" t="s">
        <v>4972</v>
      </c>
      <c r="K2739" s="29" t="s">
        <v>4977</v>
      </c>
      <c r="L2739" s="26">
        <v>480</v>
      </c>
      <c r="M2739" s="26" t="s">
        <v>4547</v>
      </c>
      <c r="N2739" s="26"/>
      <c r="O2739" s="7">
        <f t="shared" si="141"/>
        <v>0</v>
      </c>
      <c r="P2739" s="52"/>
      <c r="Q2739" s="7">
        <f t="shared" si="142"/>
        <v>0</v>
      </c>
      <c r="R2739" s="7">
        <f t="shared" si="143"/>
        <v>0</v>
      </c>
      <c r="S2739" s="23"/>
      <c r="T2739" s="23"/>
      <c r="U2739" s="23"/>
      <c r="V2739" s="23"/>
      <c r="W2739" s="74"/>
    </row>
    <row r="2740" spans="1:23" x14ac:dyDescent="0.25">
      <c r="A2740" s="81">
        <v>45342</v>
      </c>
      <c r="B2740" s="6" t="s">
        <v>2710</v>
      </c>
      <c r="C2740" s="100" t="s">
        <v>6090</v>
      </c>
      <c r="D2740" s="21" t="s">
        <v>4950</v>
      </c>
      <c r="E2740" s="23" t="s">
        <v>8</v>
      </c>
      <c r="F2740" s="27" t="str">
        <f>IF(E2740="","",INDEX(DM_HANG_HOA!B:B,MATCH(E2740,DM_HANG_HOA!A:A,0)))</f>
        <v>Fuselink 10K - Tuấn Ân</v>
      </c>
      <c r="G2740" s="26" t="s">
        <v>4507</v>
      </c>
      <c r="H2740" s="27" t="str">
        <f>IF(G2740="","",INDEX(DM_DOI_TUONG!C:C,MATCH(G2740,DM_DOI_TUONG!B:B,0)))</f>
        <v>Điện Lực Long An</v>
      </c>
      <c r="I2740" s="69" t="str">
        <f>IFERROR(INDEX(DM_NGHIEP_VU!D:D,MATCH(J2740&amp;K2740,DM_NGHIEP_VU!G:G,0)),"")</f>
        <v>Xuất kho - xuất trước hàng hoá</v>
      </c>
      <c r="J2740" s="29" t="s">
        <v>4972</v>
      </c>
      <c r="K2740" s="29" t="s">
        <v>4977</v>
      </c>
      <c r="L2740" s="26">
        <v>100</v>
      </c>
      <c r="M2740" s="26" t="s">
        <v>4547</v>
      </c>
      <c r="N2740" s="26"/>
      <c r="O2740" s="7">
        <f t="shared" si="141"/>
        <v>0</v>
      </c>
      <c r="P2740" s="52"/>
      <c r="Q2740" s="7">
        <f t="shared" si="142"/>
        <v>0</v>
      </c>
      <c r="R2740" s="7">
        <f t="shared" si="143"/>
        <v>0</v>
      </c>
      <c r="S2740" s="23"/>
      <c r="T2740" s="23"/>
      <c r="U2740" s="23"/>
      <c r="V2740" s="23"/>
      <c r="W2740" s="74"/>
    </row>
    <row r="2741" spans="1:23" x14ac:dyDescent="0.25">
      <c r="A2741" s="81">
        <v>45342</v>
      </c>
      <c r="B2741" s="6" t="s">
        <v>2710</v>
      </c>
      <c r="C2741" s="100" t="s">
        <v>6090</v>
      </c>
      <c r="D2741" s="21" t="s">
        <v>4950</v>
      </c>
      <c r="E2741" s="23" t="s">
        <v>12</v>
      </c>
      <c r="F2741" s="27" t="str">
        <f>IF(E2741="","",INDEX(DM_HANG_HOA!B:B,MATCH(E2741,DM_HANG_HOA!A:A,0)))</f>
        <v>Fuselink 25K - Tuấn Ân</v>
      </c>
      <c r="G2741" s="26" t="s">
        <v>4507</v>
      </c>
      <c r="H2741" s="27" t="str">
        <f>IF(G2741="","",INDEX(DM_DOI_TUONG!C:C,MATCH(G2741,DM_DOI_TUONG!B:B,0)))</f>
        <v>Điện Lực Long An</v>
      </c>
      <c r="I2741" s="69" t="str">
        <f>IFERROR(INDEX(DM_NGHIEP_VU!D:D,MATCH(J2741&amp;K2741,DM_NGHIEP_VU!G:G,0)),"")</f>
        <v>Xuất kho - xuất trước hàng hoá</v>
      </c>
      <c r="J2741" s="29" t="s">
        <v>4972</v>
      </c>
      <c r="K2741" s="29" t="s">
        <v>4977</v>
      </c>
      <c r="L2741" s="26">
        <v>200</v>
      </c>
      <c r="M2741" s="26" t="s">
        <v>4547</v>
      </c>
      <c r="N2741" s="26"/>
      <c r="O2741" s="7">
        <f t="shared" si="141"/>
        <v>0</v>
      </c>
      <c r="P2741" s="52"/>
      <c r="Q2741" s="7">
        <f t="shared" si="142"/>
        <v>0</v>
      </c>
      <c r="R2741" s="7">
        <f t="shared" si="143"/>
        <v>0</v>
      </c>
      <c r="S2741" s="23"/>
      <c r="T2741" s="23"/>
      <c r="U2741" s="23"/>
      <c r="V2741" s="23"/>
      <c r="W2741" s="74"/>
    </row>
    <row r="2742" spans="1:23" x14ac:dyDescent="0.25">
      <c r="A2742" s="81">
        <v>45342</v>
      </c>
      <c r="B2742" s="6" t="s">
        <v>2710</v>
      </c>
      <c r="C2742" s="100" t="s">
        <v>6090</v>
      </c>
      <c r="D2742" s="21" t="s">
        <v>4950</v>
      </c>
      <c r="E2742" s="23" t="s">
        <v>13</v>
      </c>
      <c r="F2742" s="27" t="str">
        <f>IF(E2742="","",INDEX(DM_HANG_HOA!B:B,MATCH(E2742,DM_HANG_HOA!A:A,0)))</f>
        <v>Fuselink 30K - Tuấn Ân</v>
      </c>
      <c r="G2742" s="26" t="s">
        <v>4507</v>
      </c>
      <c r="H2742" s="27" t="str">
        <f>IF(G2742="","",INDEX(DM_DOI_TUONG!C:C,MATCH(G2742,DM_DOI_TUONG!B:B,0)))</f>
        <v>Điện Lực Long An</v>
      </c>
      <c r="I2742" s="69" t="str">
        <f>IFERROR(INDEX(DM_NGHIEP_VU!D:D,MATCH(J2742&amp;K2742,DM_NGHIEP_VU!G:G,0)),"")</f>
        <v>Xuất kho - xuất trước hàng hoá</v>
      </c>
      <c r="J2742" s="29" t="s">
        <v>4972</v>
      </c>
      <c r="K2742" s="29" t="s">
        <v>4977</v>
      </c>
      <c r="L2742" s="26">
        <v>262</v>
      </c>
      <c r="M2742" s="26" t="s">
        <v>4547</v>
      </c>
      <c r="N2742" s="26"/>
      <c r="O2742" s="7">
        <f t="shared" si="141"/>
        <v>0</v>
      </c>
      <c r="P2742" s="52"/>
      <c r="Q2742" s="7">
        <f t="shared" si="142"/>
        <v>0</v>
      </c>
      <c r="R2742" s="7">
        <f t="shared" si="143"/>
        <v>0</v>
      </c>
      <c r="S2742" s="23"/>
      <c r="T2742" s="23"/>
      <c r="U2742" s="23"/>
      <c r="V2742" s="23"/>
      <c r="W2742" s="74"/>
    </row>
    <row r="2743" spans="1:23" x14ac:dyDescent="0.25">
      <c r="A2743" s="81">
        <v>45342</v>
      </c>
      <c r="B2743" s="6" t="s">
        <v>2710</v>
      </c>
      <c r="C2743" s="100" t="s">
        <v>6090</v>
      </c>
      <c r="D2743" s="21" t="s">
        <v>4950</v>
      </c>
      <c r="E2743" s="23" t="s">
        <v>14</v>
      </c>
      <c r="F2743" s="27" t="str">
        <f>IF(E2743="","",INDEX(DM_HANG_HOA!B:B,MATCH(E2743,DM_HANG_HOA!A:A,0)))</f>
        <v>Fuselink 40K - Tuấn Ân</v>
      </c>
      <c r="G2743" s="26" t="s">
        <v>4507</v>
      </c>
      <c r="H2743" s="27" t="str">
        <f>IF(G2743="","",INDEX(DM_DOI_TUONG!C:C,MATCH(G2743,DM_DOI_TUONG!B:B,0)))</f>
        <v>Điện Lực Long An</v>
      </c>
      <c r="I2743" s="69" t="str">
        <f>IFERROR(INDEX(DM_NGHIEP_VU!D:D,MATCH(J2743&amp;K2743,DM_NGHIEP_VU!G:G,0)),"")</f>
        <v>Xuất kho - xuất trước hàng hoá</v>
      </c>
      <c r="J2743" s="29" t="s">
        <v>4972</v>
      </c>
      <c r="K2743" s="29" t="s">
        <v>4977</v>
      </c>
      <c r="L2743" s="26">
        <v>150</v>
      </c>
      <c r="M2743" s="26" t="s">
        <v>4547</v>
      </c>
      <c r="N2743" s="26"/>
      <c r="O2743" s="7">
        <f t="shared" si="141"/>
        <v>0</v>
      </c>
      <c r="P2743" s="52"/>
      <c r="Q2743" s="7">
        <f t="shared" si="142"/>
        <v>0</v>
      </c>
      <c r="R2743" s="7">
        <f t="shared" si="143"/>
        <v>0</v>
      </c>
      <c r="S2743" s="23"/>
      <c r="T2743" s="23"/>
      <c r="U2743" s="23"/>
      <c r="V2743" s="23"/>
      <c r="W2743" s="74"/>
    </row>
    <row r="2744" spans="1:23" x14ac:dyDescent="0.25">
      <c r="A2744" s="81">
        <v>45342</v>
      </c>
      <c r="B2744" s="6" t="s">
        <v>2710</v>
      </c>
      <c r="C2744" s="100" t="s">
        <v>6090</v>
      </c>
      <c r="D2744" s="21" t="s">
        <v>4950</v>
      </c>
      <c r="E2744" s="23" t="s">
        <v>16</v>
      </c>
      <c r="F2744" s="27" t="str">
        <f>IF(E2744="","",INDEX(DM_HANG_HOA!B:B,MATCH(E2744,DM_HANG_HOA!A:A,0)))</f>
        <v>Fuselink 50K - Tuấn Ân</v>
      </c>
      <c r="G2744" s="26" t="s">
        <v>4507</v>
      </c>
      <c r="H2744" s="27" t="str">
        <f>IF(G2744="","",INDEX(DM_DOI_TUONG!C:C,MATCH(G2744,DM_DOI_TUONG!B:B,0)))</f>
        <v>Điện Lực Long An</v>
      </c>
      <c r="I2744" s="69" t="str">
        <f>IFERROR(INDEX(DM_NGHIEP_VU!D:D,MATCH(J2744&amp;K2744,DM_NGHIEP_VU!G:G,0)),"")</f>
        <v>Xuất kho - xuất trước hàng hoá</v>
      </c>
      <c r="J2744" s="29" t="s">
        <v>4972</v>
      </c>
      <c r="K2744" s="29" t="s">
        <v>4977</v>
      </c>
      <c r="L2744" s="26">
        <v>200</v>
      </c>
      <c r="M2744" s="26" t="s">
        <v>4547</v>
      </c>
      <c r="N2744" s="26"/>
      <c r="O2744" s="7">
        <f t="shared" si="141"/>
        <v>0</v>
      </c>
      <c r="P2744" s="52"/>
      <c r="Q2744" s="7">
        <f t="shared" si="142"/>
        <v>0</v>
      </c>
      <c r="R2744" s="7">
        <f t="shared" si="143"/>
        <v>0</v>
      </c>
      <c r="S2744" s="23"/>
      <c r="T2744" s="23"/>
      <c r="U2744" s="23"/>
      <c r="V2744" s="23"/>
      <c r="W2744" s="74"/>
    </row>
    <row r="2745" spans="1:23" x14ac:dyDescent="0.25">
      <c r="A2745" s="81">
        <v>45342</v>
      </c>
      <c r="B2745" s="6" t="s">
        <v>2710</v>
      </c>
      <c r="C2745" s="100" t="s">
        <v>6091</v>
      </c>
      <c r="D2745" s="21" t="s">
        <v>4950</v>
      </c>
      <c r="E2745" s="23" t="s">
        <v>504</v>
      </c>
      <c r="F2745" s="27" t="str">
        <f>IF(E2745="","",INDEX(DM_HANG_HOA!B:B,MATCH(E2745,DM_HANG_HOA!A:A,0)))</f>
        <v>MCCB 3P, 400V, 160A, 70KA</v>
      </c>
      <c r="G2745" s="26" t="s">
        <v>4507</v>
      </c>
      <c r="H2745" s="27" t="str">
        <f>IF(G2745="","",INDEX(DM_DOI_TUONG!C:C,MATCH(G2745,DM_DOI_TUONG!B:B,0)))</f>
        <v>Điện Lực Long An</v>
      </c>
      <c r="I2745" s="69" t="str">
        <f>IFERROR(INDEX(DM_NGHIEP_VU!D:D,MATCH(J2745&amp;K2745,DM_NGHIEP_VU!G:G,0)),"")</f>
        <v>Xuất kho - xuất trước hàng hoá</v>
      </c>
      <c r="J2745" s="29" t="s">
        <v>4972</v>
      </c>
      <c r="K2745" s="29" t="s">
        <v>4977</v>
      </c>
      <c r="L2745" s="26">
        <v>1</v>
      </c>
      <c r="M2745" s="26" t="s">
        <v>4547</v>
      </c>
      <c r="N2745" s="26"/>
      <c r="O2745" s="7">
        <f t="shared" si="141"/>
        <v>0</v>
      </c>
      <c r="P2745" s="52"/>
      <c r="Q2745" s="7">
        <f t="shared" si="142"/>
        <v>0</v>
      </c>
      <c r="R2745" s="7">
        <f t="shared" si="143"/>
        <v>0</v>
      </c>
      <c r="S2745" s="23"/>
      <c r="T2745" s="23"/>
      <c r="U2745" s="23"/>
      <c r="V2745" s="23"/>
      <c r="W2745" s="74"/>
    </row>
    <row r="2746" spans="1:23" x14ac:dyDescent="0.25">
      <c r="A2746" s="81">
        <v>45342</v>
      </c>
      <c r="B2746" s="6" t="s">
        <v>2710</v>
      </c>
      <c r="C2746" s="100" t="s">
        <v>6091</v>
      </c>
      <c r="D2746" s="21" t="s">
        <v>4950</v>
      </c>
      <c r="E2746" s="23" t="s">
        <v>488</v>
      </c>
      <c r="F2746" s="27" t="str">
        <f>IF(E2746="","",INDEX(DM_HANG_HOA!B:B,MATCH(E2746,DM_HANG_HOA!A:A,0)))</f>
        <v>Busbar dùng cho MCCB 80A - 250A</v>
      </c>
      <c r="G2746" s="26" t="s">
        <v>4507</v>
      </c>
      <c r="H2746" s="27" t="str">
        <f>IF(G2746="","",INDEX(DM_DOI_TUONG!C:C,MATCH(G2746,DM_DOI_TUONG!B:B,0)))</f>
        <v>Điện Lực Long An</v>
      </c>
      <c r="I2746" s="69" t="str">
        <f>IFERROR(INDEX(DM_NGHIEP_VU!D:D,MATCH(J2746&amp;K2746,DM_NGHIEP_VU!G:G,0)),"")</f>
        <v>Xuất kho - xuất trước hàng hoá</v>
      </c>
      <c r="J2746" s="29" t="s">
        <v>4972</v>
      </c>
      <c r="K2746" s="29" t="s">
        <v>4977</v>
      </c>
      <c r="L2746" s="26">
        <v>1</v>
      </c>
      <c r="M2746" s="26" t="s">
        <v>4547</v>
      </c>
      <c r="N2746" s="26"/>
      <c r="O2746" s="7">
        <f t="shared" si="141"/>
        <v>0</v>
      </c>
      <c r="P2746" s="52"/>
      <c r="Q2746" s="7">
        <f t="shared" si="142"/>
        <v>0</v>
      </c>
      <c r="R2746" s="7">
        <f t="shared" si="143"/>
        <v>0</v>
      </c>
      <c r="S2746" s="23"/>
      <c r="T2746" s="23"/>
      <c r="U2746" s="23"/>
      <c r="V2746" s="23"/>
      <c r="W2746" s="74"/>
    </row>
    <row r="2747" spans="1:23" x14ac:dyDescent="0.25">
      <c r="A2747" s="81">
        <v>45342</v>
      </c>
      <c r="B2747" s="6" t="s">
        <v>2710</v>
      </c>
      <c r="C2747" s="100" t="s">
        <v>6091</v>
      </c>
      <c r="D2747" s="21" t="s">
        <v>4950</v>
      </c>
      <c r="E2747" s="23" t="s">
        <v>516</v>
      </c>
      <c r="F2747" s="27" t="str">
        <f>IF(E2747="","",INDEX(DM_HANG_HOA!B:B,MATCH(E2747,DM_HANG_HOA!A:A,0)))</f>
        <v>Boulon 8 x 30 + tán + londel (nhúng kẽm)</v>
      </c>
      <c r="G2747" s="26" t="s">
        <v>4507</v>
      </c>
      <c r="H2747" s="27" t="str">
        <f>IF(G2747="","",INDEX(DM_DOI_TUONG!C:C,MATCH(G2747,DM_DOI_TUONG!B:B,0)))</f>
        <v>Điện Lực Long An</v>
      </c>
      <c r="I2747" s="69" t="str">
        <f>IFERROR(INDEX(DM_NGHIEP_VU!D:D,MATCH(J2747&amp;K2747,DM_NGHIEP_VU!G:G,0)),"")</f>
        <v>Xuất kho - xuất trước hàng hoá</v>
      </c>
      <c r="J2747" s="29" t="s">
        <v>4972</v>
      </c>
      <c r="K2747" s="29" t="s">
        <v>4977</v>
      </c>
      <c r="L2747" s="26">
        <v>6</v>
      </c>
      <c r="M2747" s="26" t="s">
        <v>4547</v>
      </c>
      <c r="N2747" s="26"/>
      <c r="O2747" s="7">
        <f t="shared" si="141"/>
        <v>0</v>
      </c>
      <c r="P2747" s="52"/>
      <c r="Q2747" s="7">
        <f t="shared" si="142"/>
        <v>0</v>
      </c>
      <c r="R2747" s="7">
        <f t="shared" si="143"/>
        <v>0</v>
      </c>
      <c r="S2747" s="23"/>
      <c r="T2747" s="23"/>
      <c r="U2747" s="23"/>
      <c r="V2747" s="23"/>
      <c r="W2747" s="74"/>
    </row>
    <row r="2748" spans="1:23" x14ac:dyDescent="0.25">
      <c r="A2748" s="81">
        <v>45342</v>
      </c>
      <c r="B2748" s="6" t="s">
        <v>2710</v>
      </c>
      <c r="C2748" s="100" t="s">
        <v>6091</v>
      </c>
      <c r="D2748" s="21" t="s">
        <v>4950</v>
      </c>
      <c r="E2748" s="23" t="s">
        <v>8</v>
      </c>
      <c r="F2748" s="27" t="str">
        <f>IF(E2748="","",INDEX(DM_HANG_HOA!B:B,MATCH(E2748,DM_HANG_HOA!A:A,0)))</f>
        <v>Fuselink 10K - Tuấn Ân</v>
      </c>
      <c r="G2748" s="26" t="s">
        <v>4507</v>
      </c>
      <c r="H2748" s="27" t="str">
        <f>IF(G2748="","",INDEX(DM_DOI_TUONG!C:C,MATCH(G2748,DM_DOI_TUONG!B:B,0)))</f>
        <v>Điện Lực Long An</v>
      </c>
      <c r="I2748" s="69" t="str">
        <f>IFERROR(INDEX(DM_NGHIEP_VU!D:D,MATCH(J2748&amp;K2748,DM_NGHIEP_VU!G:G,0)),"")</f>
        <v>Xuất kho - xuất trước hàng hoá</v>
      </c>
      <c r="J2748" s="29" t="s">
        <v>4972</v>
      </c>
      <c r="K2748" s="29" t="s">
        <v>4977</v>
      </c>
      <c r="L2748" s="26">
        <v>2</v>
      </c>
      <c r="M2748" s="26" t="s">
        <v>4547</v>
      </c>
      <c r="N2748" s="26"/>
      <c r="O2748" s="7">
        <f t="shared" si="141"/>
        <v>0</v>
      </c>
      <c r="P2748" s="52"/>
      <c r="Q2748" s="7">
        <f t="shared" si="142"/>
        <v>0</v>
      </c>
      <c r="R2748" s="7">
        <f t="shared" si="143"/>
        <v>0</v>
      </c>
      <c r="S2748" s="23"/>
      <c r="T2748" s="23"/>
      <c r="U2748" s="23"/>
      <c r="V2748" s="23"/>
      <c r="W2748" s="74"/>
    </row>
    <row r="2749" spans="1:23" x14ac:dyDescent="0.25">
      <c r="A2749" s="81">
        <v>45342</v>
      </c>
      <c r="B2749" s="6" t="s">
        <v>2710</v>
      </c>
      <c r="C2749" s="100" t="s">
        <v>6091</v>
      </c>
      <c r="D2749" s="21" t="s">
        <v>4950</v>
      </c>
      <c r="E2749" s="23" t="s">
        <v>12</v>
      </c>
      <c r="F2749" s="27" t="str">
        <f>IF(E2749="","",INDEX(DM_HANG_HOA!B:B,MATCH(E2749,DM_HANG_HOA!A:A,0)))</f>
        <v>Fuselink 25K - Tuấn Ân</v>
      </c>
      <c r="G2749" s="26" t="s">
        <v>4507</v>
      </c>
      <c r="H2749" s="27" t="str">
        <f>IF(G2749="","",INDEX(DM_DOI_TUONG!C:C,MATCH(G2749,DM_DOI_TUONG!B:B,0)))</f>
        <v>Điện Lực Long An</v>
      </c>
      <c r="I2749" s="69" t="str">
        <f>IFERROR(INDEX(DM_NGHIEP_VU!D:D,MATCH(J2749&amp;K2749,DM_NGHIEP_VU!G:G,0)),"")</f>
        <v>Xuất kho - xuất trước hàng hoá</v>
      </c>
      <c r="J2749" s="29" t="s">
        <v>4972</v>
      </c>
      <c r="K2749" s="29" t="s">
        <v>4977</v>
      </c>
      <c r="L2749" s="26">
        <v>1</v>
      </c>
      <c r="M2749" s="26" t="s">
        <v>4547</v>
      </c>
      <c r="N2749" s="26"/>
      <c r="O2749" s="7">
        <f t="shared" si="141"/>
        <v>0</v>
      </c>
      <c r="P2749" s="52"/>
      <c r="Q2749" s="7">
        <f t="shared" si="142"/>
        <v>0</v>
      </c>
      <c r="R2749" s="7">
        <f t="shared" si="143"/>
        <v>0</v>
      </c>
      <c r="S2749" s="23"/>
      <c r="T2749" s="23"/>
      <c r="U2749" s="23"/>
      <c r="V2749" s="23"/>
      <c r="W2749" s="74"/>
    </row>
    <row r="2750" spans="1:23" x14ac:dyDescent="0.25">
      <c r="A2750" s="81">
        <v>45342</v>
      </c>
      <c r="B2750" s="6" t="s">
        <v>2710</v>
      </c>
      <c r="C2750" s="100" t="s">
        <v>6091</v>
      </c>
      <c r="D2750" s="21" t="s">
        <v>4950</v>
      </c>
      <c r="E2750" s="23" t="s">
        <v>13</v>
      </c>
      <c r="F2750" s="27" t="str">
        <f>IF(E2750="","",INDEX(DM_HANG_HOA!B:B,MATCH(E2750,DM_HANG_HOA!A:A,0)))</f>
        <v>Fuselink 30K - Tuấn Ân</v>
      </c>
      <c r="G2750" s="26" t="s">
        <v>4507</v>
      </c>
      <c r="H2750" s="27" t="str">
        <f>IF(G2750="","",INDEX(DM_DOI_TUONG!C:C,MATCH(G2750,DM_DOI_TUONG!B:B,0)))</f>
        <v>Điện Lực Long An</v>
      </c>
      <c r="I2750" s="69" t="str">
        <f>IFERROR(INDEX(DM_NGHIEP_VU!D:D,MATCH(J2750&amp;K2750,DM_NGHIEP_VU!G:G,0)),"")</f>
        <v>Xuất kho - xuất trước hàng hoá</v>
      </c>
      <c r="J2750" s="29" t="s">
        <v>4972</v>
      </c>
      <c r="K2750" s="29" t="s">
        <v>4977</v>
      </c>
      <c r="L2750" s="26">
        <v>1</v>
      </c>
      <c r="M2750" s="26" t="s">
        <v>4547</v>
      </c>
      <c r="N2750" s="26"/>
      <c r="O2750" s="7">
        <f t="shared" si="141"/>
        <v>0</v>
      </c>
      <c r="P2750" s="52"/>
      <c r="Q2750" s="7">
        <f t="shared" si="142"/>
        <v>0</v>
      </c>
      <c r="R2750" s="7">
        <f t="shared" si="143"/>
        <v>0</v>
      </c>
      <c r="S2750" s="23"/>
      <c r="T2750" s="23"/>
      <c r="U2750" s="23"/>
      <c r="V2750" s="23"/>
      <c r="W2750" s="74"/>
    </row>
    <row r="2751" spans="1:23" x14ac:dyDescent="0.25">
      <c r="A2751" s="81">
        <v>45342</v>
      </c>
      <c r="B2751" s="6" t="s">
        <v>2710</v>
      </c>
      <c r="C2751" s="100" t="s">
        <v>6091</v>
      </c>
      <c r="D2751" s="21" t="s">
        <v>4950</v>
      </c>
      <c r="E2751" s="23" t="s">
        <v>14</v>
      </c>
      <c r="F2751" s="27" t="str">
        <f>IF(E2751="","",INDEX(DM_HANG_HOA!B:B,MATCH(E2751,DM_HANG_HOA!A:A,0)))</f>
        <v>Fuselink 40K - Tuấn Ân</v>
      </c>
      <c r="G2751" s="26" t="s">
        <v>4507</v>
      </c>
      <c r="H2751" s="27" t="str">
        <f>IF(G2751="","",INDEX(DM_DOI_TUONG!C:C,MATCH(G2751,DM_DOI_TUONG!B:B,0)))</f>
        <v>Điện Lực Long An</v>
      </c>
      <c r="I2751" s="69" t="str">
        <f>IFERROR(INDEX(DM_NGHIEP_VU!D:D,MATCH(J2751&amp;K2751,DM_NGHIEP_VU!G:G,0)),"")</f>
        <v>Xuất kho - xuất trước hàng hoá</v>
      </c>
      <c r="J2751" s="29" t="s">
        <v>4972</v>
      </c>
      <c r="K2751" s="29" t="s">
        <v>4977</v>
      </c>
      <c r="L2751" s="26">
        <v>1</v>
      </c>
      <c r="M2751" s="26" t="s">
        <v>4547</v>
      </c>
      <c r="N2751" s="26"/>
      <c r="O2751" s="7">
        <f t="shared" si="141"/>
        <v>0</v>
      </c>
      <c r="P2751" s="52"/>
      <c r="Q2751" s="7">
        <f t="shared" si="142"/>
        <v>0</v>
      </c>
      <c r="R2751" s="7">
        <f t="shared" si="143"/>
        <v>0</v>
      </c>
      <c r="S2751" s="23"/>
      <c r="T2751" s="23"/>
      <c r="U2751" s="23"/>
      <c r="V2751" s="23"/>
      <c r="W2751" s="74"/>
    </row>
    <row r="2752" spans="1:23" x14ac:dyDescent="0.25">
      <c r="A2752" s="81">
        <v>45342</v>
      </c>
      <c r="B2752" s="6" t="s">
        <v>2710</v>
      </c>
      <c r="C2752" s="100" t="s">
        <v>6091</v>
      </c>
      <c r="D2752" s="21" t="s">
        <v>4950</v>
      </c>
      <c r="E2752" s="23" t="s">
        <v>16</v>
      </c>
      <c r="F2752" s="27" t="str">
        <f>IF(E2752="","",INDEX(DM_HANG_HOA!B:B,MATCH(E2752,DM_HANG_HOA!A:A,0)))</f>
        <v>Fuselink 50K - Tuấn Ân</v>
      </c>
      <c r="G2752" s="26" t="s">
        <v>4507</v>
      </c>
      <c r="H2752" s="27" t="str">
        <f>IF(G2752="","",INDEX(DM_DOI_TUONG!C:C,MATCH(G2752,DM_DOI_TUONG!B:B,0)))</f>
        <v>Điện Lực Long An</v>
      </c>
      <c r="I2752" s="69" t="str">
        <f>IFERROR(INDEX(DM_NGHIEP_VU!D:D,MATCH(J2752&amp;K2752,DM_NGHIEP_VU!G:G,0)),"")</f>
        <v>Xuất kho - xuất trước hàng hoá</v>
      </c>
      <c r="J2752" s="29" t="s">
        <v>4972</v>
      </c>
      <c r="K2752" s="29" t="s">
        <v>4977</v>
      </c>
      <c r="L2752" s="26">
        <v>2</v>
      </c>
      <c r="M2752" s="26" t="s">
        <v>4547</v>
      </c>
      <c r="N2752" s="26"/>
      <c r="O2752" s="7">
        <f t="shared" si="141"/>
        <v>0</v>
      </c>
      <c r="P2752" s="52"/>
      <c r="Q2752" s="7">
        <f t="shared" si="142"/>
        <v>0</v>
      </c>
      <c r="R2752" s="7">
        <f t="shared" si="143"/>
        <v>0</v>
      </c>
      <c r="S2752" s="23"/>
      <c r="T2752" s="23"/>
      <c r="U2752" s="23"/>
      <c r="V2752" s="23"/>
      <c r="W2752" s="74"/>
    </row>
    <row r="2753" spans="1:23" x14ac:dyDescent="0.25">
      <c r="A2753" s="81">
        <v>45342</v>
      </c>
      <c r="B2753" s="6" t="s">
        <v>2710</v>
      </c>
      <c r="C2753" s="100" t="s">
        <v>6092</v>
      </c>
      <c r="D2753" s="21" t="s">
        <v>4950</v>
      </c>
      <c r="E2753" s="23" t="s">
        <v>123</v>
      </c>
      <c r="F2753" s="27" t="str">
        <f>IF(E2753="","",INDEX(DM_HANG_HOA!B:B,MATCH(E2753,DM_HANG_HOA!A:A,0)))</f>
        <v>DS 3P- 630A - 24KV-150 KV BIL Sứ OD, lắp phương đứng trên 1 trụ</v>
      </c>
      <c r="G2753" s="26" t="s">
        <v>4507</v>
      </c>
      <c r="H2753" s="27" t="str">
        <f>IF(G2753="","",INDEX(DM_DOI_TUONG!C:C,MATCH(G2753,DM_DOI_TUONG!B:B,0)))</f>
        <v>Điện Lực Long An</v>
      </c>
      <c r="I2753" s="69" t="str">
        <f>IFERROR(INDEX(DM_NGHIEP_VU!D:D,MATCH(J2753&amp;K2753,DM_NGHIEP_VU!G:G,0)),"")</f>
        <v>Xuất kho - xuất trước hàng hoá</v>
      </c>
      <c r="J2753" s="29" t="s">
        <v>4972</v>
      </c>
      <c r="K2753" s="29" t="s">
        <v>4977</v>
      </c>
      <c r="L2753" s="26">
        <v>27</v>
      </c>
      <c r="M2753" s="26" t="s">
        <v>4547</v>
      </c>
      <c r="N2753" s="26"/>
      <c r="O2753" s="7">
        <f t="shared" si="141"/>
        <v>0</v>
      </c>
      <c r="P2753" s="52"/>
      <c r="Q2753" s="7">
        <f t="shared" si="142"/>
        <v>0</v>
      </c>
      <c r="R2753" s="7">
        <f t="shared" si="143"/>
        <v>0</v>
      </c>
      <c r="S2753" s="23"/>
      <c r="T2753" s="23"/>
      <c r="U2753" s="23"/>
      <c r="V2753" s="23"/>
      <c r="W2753" s="74"/>
    </row>
    <row r="2754" spans="1:23" x14ac:dyDescent="0.25">
      <c r="A2754" s="81">
        <v>45342</v>
      </c>
      <c r="B2754" s="6" t="s">
        <v>2710</v>
      </c>
      <c r="C2754" s="100" t="s">
        <v>6092</v>
      </c>
      <c r="D2754" s="21" t="s">
        <v>4950</v>
      </c>
      <c r="E2754" s="23" t="s">
        <v>114</v>
      </c>
      <c r="F2754" s="27" t="str">
        <f>IF(E2754="","",INDEX(DM_HANG_HOA!B:B,MATCH(E2754,DM_HANG_HOA!A:A,0)))</f>
        <v xml:space="preserve">Cosse nhôm LTD </v>
      </c>
      <c r="G2754" s="26" t="s">
        <v>4507</v>
      </c>
      <c r="H2754" s="27" t="str">
        <f>IF(G2754="","",INDEX(DM_DOI_TUONG!C:C,MATCH(G2754,DM_DOI_TUONG!B:B,0)))</f>
        <v>Điện Lực Long An</v>
      </c>
      <c r="I2754" s="69" t="str">
        <f>IFERROR(INDEX(DM_NGHIEP_VU!D:D,MATCH(J2754&amp;K2754,DM_NGHIEP_VU!G:G,0)),"")</f>
        <v>Xuất kho - xuất trước hàng hoá</v>
      </c>
      <c r="J2754" s="29" t="s">
        <v>4972</v>
      </c>
      <c r="K2754" s="29" t="s">
        <v>4977</v>
      </c>
      <c r="L2754" s="26">
        <v>162</v>
      </c>
      <c r="M2754" s="26" t="s">
        <v>4547</v>
      </c>
      <c r="N2754" s="26"/>
      <c r="O2754" s="7">
        <f t="shared" si="141"/>
        <v>0</v>
      </c>
      <c r="P2754" s="52"/>
      <c r="Q2754" s="7">
        <f t="shared" si="142"/>
        <v>0</v>
      </c>
      <c r="R2754" s="7">
        <f t="shared" si="143"/>
        <v>0</v>
      </c>
      <c r="S2754" s="23"/>
      <c r="T2754" s="23"/>
      <c r="U2754" s="23"/>
      <c r="V2754" s="23"/>
      <c r="W2754" s="74"/>
    </row>
    <row r="2755" spans="1:23" x14ac:dyDescent="0.25">
      <c r="A2755" s="81">
        <v>45342</v>
      </c>
      <c r="B2755" s="6" t="s">
        <v>2710</v>
      </c>
      <c r="C2755" s="100" t="s">
        <v>6092</v>
      </c>
      <c r="D2755" s="21" t="s">
        <v>4950</v>
      </c>
      <c r="E2755" s="23" t="s">
        <v>180</v>
      </c>
      <c r="F2755" s="27" t="str">
        <f>IF(E2755="","",INDEX(DM_HANG_HOA!B:B,MATCH(E2755,DM_HANG_HOA!A:A,0)))</f>
        <v>Bộ sào thao tác dao cắt có tải trong dầu 24 kV - 35 kV, dài 8 m</v>
      </c>
      <c r="G2755" s="26" t="s">
        <v>4507</v>
      </c>
      <c r="H2755" s="27" t="str">
        <f>IF(G2755="","",INDEX(DM_DOI_TUONG!C:C,MATCH(G2755,DM_DOI_TUONG!B:B,0)))</f>
        <v>Điện Lực Long An</v>
      </c>
      <c r="I2755" s="69" t="str">
        <f>IFERROR(INDEX(DM_NGHIEP_VU!D:D,MATCH(J2755&amp;K2755,DM_NGHIEP_VU!G:G,0)),"")</f>
        <v>Xuất kho - xuất trước hàng hoá</v>
      </c>
      <c r="J2755" s="29" t="s">
        <v>4972</v>
      </c>
      <c r="K2755" s="29" t="s">
        <v>4977</v>
      </c>
      <c r="L2755" s="26">
        <v>27</v>
      </c>
      <c r="M2755" s="26" t="s">
        <v>4547</v>
      </c>
      <c r="N2755" s="26"/>
      <c r="O2755" s="7">
        <f t="shared" si="141"/>
        <v>0</v>
      </c>
      <c r="P2755" s="52"/>
      <c r="Q2755" s="7">
        <f t="shared" si="142"/>
        <v>0</v>
      </c>
      <c r="R2755" s="7">
        <f t="shared" si="143"/>
        <v>0</v>
      </c>
      <c r="S2755" s="23"/>
      <c r="T2755" s="23"/>
      <c r="U2755" s="23"/>
      <c r="V2755" s="23"/>
      <c r="W2755" s="74"/>
    </row>
    <row r="2756" spans="1:23" x14ac:dyDescent="0.25">
      <c r="A2756" s="81">
        <v>45342</v>
      </c>
      <c r="B2756" s="6" t="s">
        <v>2710</v>
      </c>
      <c r="C2756" s="100" t="s">
        <v>6092</v>
      </c>
      <c r="D2756" s="21" t="s">
        <v>4950</v>
      </c>
      <c r="E2756" s="23" t="s">
        <v>1374</v>
      </c>
      <c r="F2756" s="27" t="str">
        <f>IF(E2756="","",INDEX(DM_HANG_HOA!B:B,MATCH(E2756,DM_HANG_HOA!A:A,0)))</f>
        <v>Cosse ép Cu 50mm2-N dài 64mm chiều dài ép dây 36mm</v>
      </c>
      <c r="G2756" s="26" t="s">
        <v>4507</v>
      </c>
      <c r="H2756" s="27" t="str">
        <f>IF(G2756="","",INDEX(DM_DOI_TUONG!C:C,MATCH(G2756,DM_DOI_TUONG!B:B,0)))</f>
        <v>Điện Lực Long An</v>
      </c>
      <c r="I2756" s="69" t="str">
        <f>IFERROR(INDEX(DM_NGHIEP_VU!D:D,MATCH(J2756&amp;K2756,DM_NGHIEP_VU!G:G,0)),"")</f>
        <v>Xuất kho - xuất trước hàng hoá</v>
      </c>
      <c r="J2756" s="29" t="s">
        <v>4972</v>
      </c>
      <c r="K2756" s="29" t="s">
        <v>4977</v>
      </c>
      <c r="L2756" s="26">
        <v>27</v>
      </c>
      <c r="M2756" s="26" t="s">
        <v>4547</v>
      </c>
      <c r="N2756" s="26"/>
      <c r="O2756" s="7">
        <f t="shared" si="141"/>
        <v>0</v>
      </c>
      <c r="P2756" s="52"/>
      <c r="Q2756" s="7">
        <f t="shared" si="142"/>
        <v>0</v>
      </c>
      <c r="R2756" s="7">
        <f t="shared" si="143"/>
        <v>0</v>
      </c>
      <c r="S2756" s="23"/>
      <c r="T2756" s="23"/>
      <c r="U2756" s="23"/>
      <c r="V2756" s="23"/>
      <c r="W2756" s="74"/>
    </row>
    <row r="2757" spans="1:23" x14ac:dyDescent="0.25">
      <c r="A2757" s="81">
        <v>45342</v>
      </c>
      <c r="B2757" s="6" t="s">
        <v>2710</v>
      </c>
      <c r="C2757" s="100" t="s">
        <v>6092</v>
      </c>
      <c r="D2757" s="21" t="s">
        <v>4950</v>
      </c>
      <c r="E2757" s="23" t="s">
        <v>511</v>
      </c>
      <c r="F2757" s="27" t="str">
        <f>IF(E2757="","",INDEX(DM_HANG_HOA!B:B,MATCH(E2757,DM_HANG_HOA!A:A,0)))</f>
        <v>Boulon 8x40 + tán + londel nhúng kẽm</v>
      </c>
      <c r="G2757" s="26" t="s">
        <v>4507</v>
      </c>
      <c r="H2757" s="27" t="str">
        <f>IF(G2757="","",INDEX(DM_DOI_TUONG!C:C,MATCH(G2757,DM_DOI_TUONG!B:B,0)))</f>
        <v>Điện Lực Long An</v>
      </c>
      <c r="I2757" s="69" t="str">
        <f>IFERROR(INDEX(DM_NGHIEP_VU!D:D,MATCH(J2757&amp;K2757,DM_NGHIEP_VU!G:G,0)),"")</f>
        <v>Xuất kho - xuất trước hàng hoá</v>
      </c>
      <c r="J2757" s="29" t="s">
        <v>4972</v>
      </c>
      <c r="K2757" s="29" t="s">
        <v>4977</v>
      </c>
      <c r="L2757" s="26">
        <v>27</v>
      </c>
      <c r="M2757" s="26" t="s">
        <v>4547</v>
      </c>
      <c r="N2757" s="26"/>
      <c r="O2757" s="7">
        <f t="shared" si="141"/>
        <v>0</v>
      </c>
      <c r="P2757" s="52"/>
      <c r="Q2757" s="7">
        <f t="shared" si="142"/>
        <v>0</v>
      </c>
      <c r="R2757" s="7">
        <f t="shared" si="143"/>
        <v>0</v>
      </c>
      <c r="S2757" s="23"/>
      <c r="T2757" s="23"/>
      <c r="U2757" s="23"/>
      <c r="V2757" s="23"/>
      <c r="W2757" s="74"/>
    </row>
    <row r="2758" spans="1:23" x14ac:dyDescent="0.25">
      <c r="A2758" s="81">
        <v>45342</v>
      </c>
      <c r="B2758" s="6" t="s">
        <v>2710</v>
      </c>
      <c r="C2758" s="100" t="s">
        <v>6093</v>
      </c>
      <c r="D2758" s="21" t="s">
        <v>4950</v>
      </c>
      <c r="E2758" s="23" t="s">
        <v>664</v>
      </c>
      <c r="F2758" s="27" t="str">
        <f>IF(E2758="","",INDEX(DM_HANG_HOA!B:B,MATCH(E2758,DM_HANG_HOA!A:A,0)))</f>
        <v>Ống nối MJPT 50 -50</v>
      </c>
      <c r="G2758" s="26" t="s">
        <v>6064</v>
      </c>
      <c r="H2758" s="27" t="str">
        <f>IF(G2758="","",INDEX(DM_DOI_TUONG!C:C,MATCH(G2758,DM_DOI_TUONG!B:B,0)))</f>
        <v>Công ty CP Tuấn Ân Đồng Nai</v>
      </c>
      <c r="I2758" s="69" t="str">
        <f>IFERROR(INDEX(DM_NGHIEP_VU!D:D,MATCH(J2758&amp;K2758,DM_NGHIEP_VU!G:G,0)),"")</f>
        <v>Xuất kho - xuất trước hàng hoá</v>
      </c>
      <c r="J2758" s="29" t="s">
        <v>4972</v>
      </c>
      <c r="K2758" s="29" t="s">
        <v>4977</v>
      </c>
      <c r="L2758" s="26">
        <v>30</v>
      </c>
      <c r="M2758" s="26" t="s">
        <v>4547</v>
      </c>
      <c r="N2758" s="26"/>
      <c r="O2758" s="7">
        <f t="shared" si="141"/>
        <v>0</v>
      </c>
      <c r="P2758" s="52"/>
      <c r="Q2758" s="7">
        <f t="shared" si="142"/>
        <v>0</v>
      </c>
      <c r="R2758" s="7">
        <f t="shared" si="143"/>
        <v>0</v>
      </c>
      <c r="S2758" s="23"/>
      <c r="T2758" s="23"/>
      <c r="U2758" s="23"/>
      <c r="V2758" s="23"/>
      <c r="W2758" s="74"/>
    </row>
    <row r="2759" spans="1:23" x14ac:dyDescent="0.25">
      <c r="A2759" s="81">
        <v>45342</v>
      </c>
      <c r="B2759" s="6" t="s">
        <v>2710</v>
      </c>
      <c r="C2759" s="100" t="s">
        <v>6093</v>
      </c>
      <c r="D2759" s="21" t="s">
        <v>4950</v>
      </c>
      <c r="E2759" s="23" t="s">
        <v>666</v>
      </c>
      <c r="F2759" s="27" t="str">
        <f>IF(E2759="","",INDEX(DM_HANG_HOA!B:B,MATCH(E2759,DM_HANG_HOA!A:A,0)))</f>
        <v>Ống nối MJPT 70 - 70</v>
      </c>
      <c r="G2759" s="26" t="s">
        <v>6064</v>
      </c>
      <c r="H2759" s="27" t="str">
        <f>IF(G2759="","",INDEX(DM_DOI_TUONG!C:C,MATCH(G2759,DM_DOI_TUONG!B:B,0)))</f>
        <v>Công ty CP Tuấn Ân Đồng Nai</v>
      </c>
      <c r="I2759" s="69" t="str">
        <f>IFERROR(INDEX(DM_NGHIEP_VU!D:D,MATCH(J2759&amp;K2759,DM_NGHIEP_VU!G:G,0)),"")</f>
        <v>Xuất kho - xuất trước hàng hoá</v>
      </c>
      <c r="J2759" s="29" t="s">
        <v>4972</v>
      </c>
      <c r="K2759" s="29" t="s">
        <v>4977</v>
      </c>
      <c r="L2759" s="26">
        <v>1</v>
      </c>
      <c r="M2759" s="26" t="s">
        <v>4547</v>
      </c>
      <c r="N2759" s="26"/>
      <c r="O2759" s="7">
        <f t="shared" si="141"/>
        <v>0</v>
      </c>
      <c r="P2759" s="52"/>
      <c r="Q2759" s="7">
        <f t="shared" si="142"/>
        <v>0</v>
      </c>
      <c r="R2759" s="7">
        <f t="shared" si="143"/>
        <v>0</v>
      </c>
      <c r="S2759" s="23"/>
      <c r="T2759" s="23"/>
      <c r="U2759" s="23"/>
      <c r="V2759" s="23"/>
      <c r="W2759" s="74"/>
    </row>
    <row r="2760" spans="1:23" x14ac:dyDescent="0.25">
      <c r="A2760" s="81">
        <v>45342</v>
      </c>
      <c r="B2760" s="6" t="s">
        <v>2710</v>
      </c>
      <c r="C2760" s="100" t="s">
        <v>6093</v>
      </c>
      <c r="D2760" s="21" t="s">
        <v>4950</v>
      </c>
      <c r="E2760" s="23" t="s">
        <v>388</v>
      </c>
      <c r="F2760" s="27" t="str">
        <f>IF(E2760="","",INDEX(DM_HANG_HOA!B:B,MATCH(E2760,DM_HANG_HOA!A:A,0)))</f>
        <v>Mỡ Compound đồng nhôm, 50g</v>
      </c>
      <c r="G2760" s="26" t="s">
        <v>6064</v>
      </c>
      <c r="H2760" s="27" t="str">
        <f>IF(G2760="","",INDEX(DM_DOI_TUONG!C:C,MATCH(G2760,DM_DOI_TUONG!B:B,0)))</f>
        <v>Công ty CP Tuấn Ân Đồng Nai</v>
      </c>
      <c r="I2760" s="69" t="str">
        <f>IFERROR(INDEX(DM_NGHIEP_VU!D:D,MATCH(J2760&amp;K2760,DM_NGHIEP_VU!G:G,0)),"")</f>
        <v>Xuất kho - xuất trước hàng hoá</v>
      </c>
      <c r="J2760" s="29" t="s">
        <v>4972</v>
      </c>
      <c r="K2760" s="29" t="s">
        <v>4977</v>
      </c>
      <c r="L2760" s="26">
        <v>20</v>
      </c>
      <c r="M2760" s="26" t="s">
        <v>4547</v>
      </c>
      <c r="N2760" s="26"/>
      <c r="O2760" s="7">
        <f t="shared" si="141"/>
        <v>0</v>
      </c>
      <c r="P2760" s="52"/>
      <c r="Q2760" s="7">
        <f t="shared" si="142"/>
        <v>0</v>
      </c>
      <c r="R2760" s="7">
        <f t="shared" si="143"/>
        <v>0</v>
      </c>
      <c r="S2760" s="23"/>
      <c r="T2760" s="23"/>
      <c r="U2760" s="23"/>
      <c r="V2760" s="23"/>
      <c r="W2760" s="74"/>
    </row>
    <row r="2761" spans="1:23" x14ac:dyDescent="0.25">
      <c r="A2761" s="81">
        <v>45342</v>
      </c>
      <c r="B2761" s="6" t="s">
        <v>2710</v>
      </c>
      <c r="C2761" s="100" t="s">
        <v>6094</v>
      </c>
      <c r="D2761" s="21" t="s">
        <v>4950</v>
      </c>
      <c r="E2761" s="23" t="s">
        <v>463</v>
      </c>
      <c r="F2761" s="27" t="str">
        <f>IF(E2761="","",INDEX(DM_HANG_HOA!B:B,MATCH(E2761,DM_HANG_HOA!A:A,0)))</f>
        <v xml:space="preserve">MCB   2 pha 63A  - 6KA -TA </v>
      </c>
      <c r="G2761" s="26" t="s">
        <v>6064</v>
      </c>
      <c r="H2761" s="27" t="str">
        <f>IF(G2761="","",INDEX(DM_DOI_TUONG!C:C,MATCH(G2761,DM_DOI_TUONG!B:B,0)))</f>
        <v>Công ty CP Tuấn Ân Đồng Nai</v>
      </c>
      <c r="I2761" s="69" t="str">
        <f>IFERROR(INDEX(DM_NGHIEP_VU!D:D,MATCH(J2761&amp;K2761,DM_NGHIEP_VU!G:G,0)),"")</f>
        <v>Xuất kho - xuất trước hàng hoá</v>
      </c>
      <c r="J2761" s="29" t="s">
        <v>4972</v>
      </c>
      <c r="K2761" s="29" t="s">
        <v>4977</v>
      </c>
      <c r="L2761" s="26">
        <v>41</v>
      </c>
      <c r="M2761" s="26" t="s">
        <v>4547</v>
      </c>
      <c r="N2761" s="26"/>
      <c r="O2761" s="7">
        <f t="shared" ref="O2761:O2795" si="144">+L2761*N2761</f>
        <v>0</v>
      </c>
      <c r="P2761" s="52"/>
      <c r="Q2761" s="7">
        <f t="shared" ref="Q2761:Q2795" si="145">+O2761*P2761</f>
        <v>0</v>
      </c>
      <c r="R2761" s="7">
        <f t="shared" ref="R2761:R2795" si="146">+O2761+Q2761</f>
        <v>0</v>
      </c>
      <c r="S2761" s="23"/>
      <c r="T2761" s="23"/>
      <c r="U2761" s="23"/>
      <c r="V2761" s="23"/>
      <c r="W2761" s="74"/>
    </row>
    <row r="2762" spans="1:23" x14ac:dyDescent="0.25">
      <c r="A2762" s="81">
        <v>45344</v>
      </c>
      <c r="B2762" s="6" t="s">
        <v>2710</v>
      </c>
      <c r="C2762" s="100" t="s">
        <v>6095</v>
      </c>
      <c r="D2762" s="21" t="s">
        <v>4950</v>
      </c>
      <c r="E2762" s="23" t="s">
        <v>3878</v>
      </c>
      <c r="F2762" s="27" t="str">
        <f>IF(E2762="","",INDEX(DM_HANG_HOA!B:B,MATCH(E2762,DM_HANG_HOA!A:A,0)))</f>
        <v>Đà Composite 75x75 - 2.4m</v>
      </c>
      <c r="G2762" s="26" t="s">
        <v>5281</v>
      </c>
      <c r="H2762" s="27" t="str">
        <f>IF(G2762="","",INDEX(DM_DOI_TUONG!C:C,MATCH(G2762,DM_DOI_TUONG!B:B,0)))</f>
        <v>Điện Lực Bến Tre</v>
      </c>
      <c r="I2762" s="69" t="str">
        <f>IFERROR(INDEX(DM_NGHIEP_VU!D:D,MATCH(J2762&amp;K2762,DM_NGHIEP_VU!G:G,0)),"")</f>
        <v>Xuất kho - xuất trước hàng hoá</v>
      </c>
      <c r="J2762" s="29" t="s">
        <v>4972</v>
      </c>
      <c r="K2762" s="29" t="s">
        <v>4977</v>
      </c>
      <c r="L2762" s="26">
        <v>150</v>
      </c>
      <c r="M2762" s="26" t="s">
        <v>4547</v>
      </c>
      <c r="N2762" s="26"/>
      <c r="O2762" s="7">
        <f t="shared" si="144"/>
        <v>0</v>
      </c>
      <c r="P2762" s="52"/>
      <c r="Q2762" s="7">
        <f t="shared" si="145"/>
        <v>0</v>
      </c>
      <c r="R2762" s="7">
        <f t="shared" si="146"/>
        <v>0</v>
      </c>
      <c r="S2762" s="23"/>
      <c r="T2762" s="23"/>
      <c r="U2762" s="23"/>
      <c r="V2762" s="23"/>
      <c r="W2762" s="74"/>
    </row>
    <row r="2763" spans="1:23" x14ac:dyDescent="0.25">
      <c r="A2763" s="81">
        <v>45344</v>
      </c>
      <c r="B2763" s="6" t="s">
        <v>2710</v>
      </c>
      <c r="C2763" s="100" t="s">
        <v>6095</v>
      </c>
      <c r="D2763" s="21" t="s">
        <v>4950</v>
      </c>
      <c r="E2763" s="23" t="s">
        <v>3872</v>
      </c>
      <c r="F2763" s="27" t="str">
        <f>IF(E2763="","",INDEX(DM_HANG_HOA!B:B,MATCH(E2763,DM_HANG_HOA!A:A,0)))</f>
        <v>Miếng lót đà</v>
      </c>
      <c r="G2763" s="26" t="s">
        <v>5281</v>
      </c>
      <c r="H2763" s="27" t="str">
        <f>IF(G2763="","",INDEX(DM_DOI_TUONG!C:C,MATCH(G2763,DM_DOI_TUONG!B:B,0)))</f>
        <v>Điện Lực Bến Tre</v>
      </c>
      <c r="I2763" s="69" t="str">
        <f>IFERROR(INDEX(DM_NGHIEP_VU!D:D,MATCH(J2763&amp;K2763,DM_NGHIEP_VU!G:G,0)),"")</f>
        <v>Xuất kho - xuất trước hàng hoá</v>
      </c>
      <c r="J2763" s="29" t="s">
        <v>4972</v>
      </c>
      <c r="K2763" s="29" t="s">
        <v>4977</v>
      </c>
      <c r="L2763" s="26">
        <v>300</v>
      </c>
      <c r="M2763" s="26" t="s">
        <v>4547</v>
      </c>
      <c r="N2763" s="26"/>
      <c r="O2763" s="7">
        <f t="shared" si="144"/>
        <v>0</v>
      </c>
      <c r="P2763" s="52"/>
      <c r="Q2763" s="7">
        <f t="shared" si="145"/>
        <v>0</v>
      </c>
      <c r="R2763" s="7">
        <f t="shared" si="146"/>
        <v>0</v>
      </c>
      <c r="S2763" s="23"/>
      <c r="T2763" s="23"/>
      <c r="U2763" s="23"/>
      <c r="V2763" s="23"/>
      <c r="W2763" s="74"/>
    </row>
    <row r="2764" spans="1:23" x14ac:dyDescent="0.25">
      <c r="A2764" s="81">
        <v>45344</v>
      </c>
      <c r="B2764" s="6" t="s">
        <v>2710</v>
      </c>
      <c r="C2764" s="100" t="s">
        <v>6095</v>
      </c>
      <c r="D2764" s="21" t="s">
        <v>4950</v>
      </c>
      <c r="E2764" s="23" t="s">
        <v>3880</v>
      </c>
      <c r="F2764" s="27" t="str">
        <f>IF(E2764="","",INDEX(DM_HANG_HOA!B:B,MATCH(E2764,DM_HANG_HOA!A:A,0)))</f>
        <v>Thanh chống composite 60x10x920mm</v>
      </c>
      <c r="G2764" s="26" t="s">
        <v>5281</v>
      </c>
      <c r="H2764" s="27" t="str">
        <f>IF(G2764="","",INDEX(DM_DOI_TUONG!C:C,MATCH(G2764,DM_DOI_TUONG!B:B,0)))</f>
        <v>Điện Lực Bến Tre</v>
      </c>
      <c r="I2764" s="69" t="str">
        <f>IFERROR(INDEX(DM_NGHIEP_VU!D:D,MATCH(J2764&amp;K2764,DM_NGHIEP_VU!G:G,0)),"")</f>
        <v>Xuất kho - xuất trước hàng hoá</v>
      </c>
      <c r="J2764" s="29" t="s">
        <v>4972</v>
      </c>
      <c r="K2764" s="29" t="s">
        <v>4977</v>
      </c>
      <c r="L2764" s="26">
        <v>300</v>
      </c>
      <c r="M2764" s="26" t="s">
        <v>4547</v>
      </c>
      <c r="N2764" s="26"/>
      <c r="O2764" s="7">
        <f t="shared" si="144"/>
        <v>0</v>
      </c>
      <c r="P2764" s="52"/>
      <c r="Q2764" s="7">
        <f t="shared" si="145"/>
        <v>0</v>
      </c>
      <c r="R2764" s="7">
        <f t="shared" si="146"/>
        <v>0</v>
      </c>
      <c r="S2764" s="23"/>
      <c r="T2764" s="23"/>
      <c r="U2764" s="23"/>
      <c r="V2764" s="23"/>
      <c r="W2764" s="74"/>
    </row>
    <row r="2765" spans="1:23" x14ac:dyDescent="0.25">
      <c r="A2765" s="81">
        <v>45344</v>
      </c>
      <c r="B2765" s="6" t="s">
        <v>2710</v>
      </c>
      <c r="C2765" s="100" t="s">
        <v>6095</v>
      </c>
      <c r="D2765" s="21" t="s">
        <v>4950</v>
      </c>
      <c r="E2765" s="23" t="s">
        <v>3357</v>
      </c>
      <c r="F2765" s="27" t="str">
        <f>IF(E2765="","",INDEX(DM_HANG_HOA!B:B,MATCH(E2765,DM_HANG_HOA!A:A,0)))</f>
        <v>Đà Composite 75x75 - 0.8m</v>
      </c>
      <c r="G2765" s="26" t="s">
        <v>5281</v>
      </c>
      <c r="H2765" s="27" t="str">
        <f>IF(G2765="","",INDEX(DM_DOI_TUONG!C:C,MATCH(G2765,DM_DOI_TUONG!B:B,0)))</f>
        <v>Điện Lực Bến Tre</v>
      </c>
      <c r="I2765" s="69" t="str">
        <f>IFERROR(INDEX(DM_NGHIEP_VU!D:D,MATCH(J2765&amp;K2765,DM_NGHIEP_VU!G:G,0)),"")</f>
        <v>Xuất kho - xuất trước hàng hoá</v>
      </c>
      <c r="J2765" s="29" t="s">
        <v>4972</v>
      </c>
      <c r="K2765" s="29" t="s">
        <v>4977</v>
      </c>
      <c r="L2765" s="26">
        <v>300</v>
      </c>
      <c r="M2765" s="26" t="s">
        <v>4547</v>
      </c>
      <c r="N2765" s="26"/>
      <c r="O2765" s="7">
        <f t="shared" si="144"/>
        <v>0</v>
      </c>
      <c r="P2765" s="52"/>
      <c r="Q2765" s="7">
        <f t="shared" si="145"/>
        <v>0</v>
      </c>
      <c r="R2765" s="7">
        <f t="shared" si="146"/>
        <v>0</v>
      </c>
      <c r="S2765" s="23"/>
      <c r="T2765" s="23"/>
      <c r="U2765" s="23"/>
      <c r="V2765" s="23"/>
      <c r="W2765" s="74"/>
    </row>
    <row r="2766" spans="1:23" x14ac:dyDescent="0.25">
      <c r="A2766" s="81">
        <v>45344</v>
      </c>
      <c r="B2766" s="6" t="s">
        <v>2710</v>
      </c>
      <c r="C2766" s="100" t="s">
        <v>6095</v>
      </c>
      <c r="D2766" s="21" t="s">
        <v>4950</v>
      </c>
      <c r="E2766" s="23" t="s">
        <v>3872</v>
      </c>
      <c r="F2766" s="27" t="str">
        <f>IF(E2766="","",INDEX(DM_HANG_HOA!B:B,MATCH(E2766,DM_HANG_HOA!A:A,0)))</f>
        <v>Miếng lót đà</v>
      </c>
      <c r="G2766" s="26" t="s">
        <v>5281</v>
      </c>
      <c r="H2766" s="27" t="str">
        <f>IF(G2766="","",INDEX(DM_DOI_TUONG!C:C,MATCH(G2766,DM_DOI_TUONG!B:B,0)))</f>
        <v>Điện Lực Bến Tre</v>
      </c>
      <c r="I2766" s="69" t="str">
        <f>IFERROR(INDEX(DM_NGHIEP_VU!D:D,MATCH(J2766&amp;K2766,DM_NGHIEP_VU!G:G,0)),"")</f>
        <v>Xuất kho - xuất trước hàng hoá</v>
      </c>
      <c r="J2766" s="29" t="s">
        <v>4972</v>
      </c>
      <c r="K2766" s="29" t="s">
        <v>4977</v>
      </c>
      <c r="L2766" s="26">
        <v>600</v>
      </c>
      <c r="M2766" s="26" t="s">
        <v>4547</v>
      </c>
      <c r="N2766" s="26"/>
      <c r="O2766" s="7">
        <f t="shared" si="144"/>
        <v>0</v>
      </c>
      <c r="P2766" s="52"/>
      <c r="Q2766" s="7">
        <f t="shared" si="145"/>
        <v>0</v>
      </c>
      <c r="R2766" s="7">
        <f t="shared" si="146"/>
        <v>0</v>
      </c>
      <c r="S2766" s="23"/>
      <c r="T2766" s="23"/>
      <c r="U2766" s="23"/>
      <c r="V2766" s="23"/>
      <c r="W2766" s="74"/>
    </row>
    <row r="2767" spans="1:23" x14ac:dyDescent="0.25">
      <c r="A2767" s="81">
        <v>45344</v>
      </c>
      <c r="B2767" s="6" t="s">
        <v>2710</v>
      </c>
      <c r="C2767" s="100" t="s">
        <v>6095</v>
      </c>
      <c r="D2767" s="21" t="s">
        <v>4950</v>
      </c>
      <c r="E2767" s="23" t="s">
        <v>3870</v>
      </c>
      <c r="F2767" s="27" t="str">
        <f>IF(E2767="","",INDEX(DM_HANG_HOA!B:B,MATCH(E2767,DM_HANG_HOA!A:A,0)))</f>
        <v>Thanh chống composite 60x10x810mm</v>
      </c>
      <c r="G2767" s="26" t="s">
        <v>5281</v>
      </c>
      <c r="H2767" s="27" t="str">
        <f>IF(G2767="","",INDEX(DM_DOI_TUONG!C:C,MATCH(G2767,DM_DOI_TUONG!B:B,0)))</f>
        <v>Điện Lực Bến Tre</v>
      </c>
      <c r="I2767" s="69" t="str">
        <f>IFERROR(INDEX(DM_NGHIEP_VU!D:D,MATCH(J2767&amp;K2767,DM_NGHIEP_VU!G:G,0)),"")</f>
        <v>Xuất kho - xuất trước hàng hoá</v>
      </c>
      <c r="J2767" s="29" t="s">
        <v>4972</v>
      </c>
      <c r="K2767" s="29" t="s">
        <v>4977</v>
      </c>
      <c r="L2767" s="26">
        <v>300</v>
      </c>
      <c r="M2767" s="26" t="s">
        <v>4547</v>
      </c>
      <c r="N2767" s="26"/>
      <c r="O2767" s="7">
        <f t="shared" si="144"/>
        <v>0</v>
      </c>
      <c r="P2767" s="52"/>
      <c r="Q2767" s="7">
        <f t="shared" si="145"/>
        <v>0</v>
      </c>
      <c r="R2767" s="7">
        <f t="shared" si="146"/>
        <v>0</v>
      </c>
      <c r="S2767" s="23"/>
      <c r="T2767" s="23"/>
      <c r="U2767" s="23"/>
      <c r="V2767" s="23"/>
      <c r="W2767" s="74"/>
    </row>
    <row r="2768" spans="1:23" x14ac:dyDescent="0.25">
      <c r="A2768" s="81">
        <v>45345</v>
      </c>
      <c r="B2768" s="6" t="s">
        <v>2710</v>
      </c>
      <c r="C2768" s="100" t="s">
        <v>6096</v>
      </c>
      <c r="D2768" s="21" t="s">
        <v>4950</v>
      </c>
      <c r="E2768" s="23" t="s">
        <v>76</v>
      </c>
      <c r="F2768" s="27" t="str">
        <f>IF(E2768="","",INDEX(DM_HANG_HOA!B:B,MATCH(E2768,DM_HANG_HOA!A:A,0)))</f>
        <v>LBFCO 100A - 27KV-150KV BIL - Polymer (không bass)</v>
      </c>
      <c r="G2768" s="26" t="s">
        <v>5281</v>
      </c>
      <c r="H2768" s="27" t="str">
        <f>IF(G2768="","",INDEX(DM_DOI_TUONG!C:C,MATCH(G2768,DM_DOI_TUONG!B:B,0)))</f>
        <v>Điện Lực Bến Tre</v>
      </c>
      <c r="I2768" s="69" t="str">
        <f>IFERROR(INDEX(DM_NGHIEP_VU!D:D,MATCH(J2768&amp;K2768,DM_NGHIEP_VU!G:G,0)),"")</f>
        <v>Xuất kho - xuất trước hàng hoá</v>
      </c>
      <c r="J2768" s="29" t="s">
        <v>4972</v>
      </c>
      <c r="K2768" s="29" t="s">
        <v>4977</v>
      </c>
      <c r="L2768" s="26">
        <v>21</v>
      </c>
      <c r="M2768" s="26" t="s">
        <v>4547</v>
      </c>
      <c r="N2768" s="26"/>
      <c r="O2768" s="7">
        <f t="shared" si="144"/>
        <v>0</v>
      </c>
      <c r="P2768" s="52"/>
      <c r="Q2768" s="7">
        <f t="shared" si="145"/>
        <v>0</v>
      </c>
      <c r="R2768" s="7">
        <f t="shared" si="146"/>
        <v>0</v>
      </c>
      <c r="S2768" s="23"/>
      <c r="T2768" s="23"/>
      <c r="U2768" s="23"/>
      <c r="V2768" s="23"/>
      <c r="W2768" s="74"/>
    </row>
    <row r="2769" spans="1:23" x14ac:dyDescent="0.25">
      <c r="A2769" s="81">
        <v>45345</v>
      </c>
      <c r="B2769" s="6" t="s">
        <v>2710</v>
      </c>
      <c r="C2769" s="100" t="s">
        <v>6096</v>
      </c>
      <c r="D2769" s="21" t="s">
        <v>4950</v>
      </c>
      <c r="E2769" s="23" t="s">
        <v>78</v>
      </c>
      <c r="F2769" s="27" t="str">
        <f>IF(E2769="","",INDEX(DM_HANG_HOA!B:B,MATCH(E2769,DM_HANG_HOA!A:A,0)))</f>
        <v>Bass FCO</v>
      </c>
      <c r="G2769" s="26" t="s">
        <v>5281</v>
      </c>
      <c r="H2769" s="27" t="str">
        <f>IF(G2769="","",INDEX(DM_DOI_TUONG!C:C,MATCH(G2769,DM_DOI_TUONG!B:B,0)))</f>
        <v>Điện Lực Bến Tre</v>
      </c>
      <c r="I2769" s="69" t="str">
        <f>IFERROR(INDEX(DM_NGHIEP_VU!D:D,MATCH(J2769&amp;K2769,DM_NGHIEP_VU!G:G,0)),"")</f>
        <v>Xuất kho - xuất trước hàng hoá</v>
      </c>
      <c r="J2769" s="29" t="s">
        <v>4972</v>
      </c>
      <c r="K2769" s="29" t="s">
        <v>4977</v>
      </c>
      <c r="L2769" s="26">
        <v>21</v>
      </c>
      <c r="M2769" s="26" t="s">
        <v>4547</v>
      </c>
      <c r="N2769" s="26"/>
      <c r="O2769" s="7">
        <f t="shared" si="144"/>
        <v>0</v>
      </c>
      <c r="P2769" s="52"/>
      <c r="Q2769" s="7">
        <f t="shared" si="145"/>
        <v>0</v>
      </c>
      <c r="R2769" s="7">
        <f t="shared" si="146"/>
        <v>0</v>
      </c>
      <c r="S2769" s="23"/>
      <c r="T2769" s="23"/>
      <c r="U2769" s="23"/>
      <c r="V2769" s="23"/>
      <c r="W2769" s="74"/>
    </row>
    <row r="2770" spans="1:23" x14ac:dyDescent="0.25">
      <c r="A2770" s="81">
        <v>45345</v>
      </c>
      <c r="B2770" s="6" t="s">
        <v>2710</v>
      </c>
      <c r="C2770" s="100" t="s">
        <v>6096</v>
      </c>
      <c r="D2770" s="21" t="s">
        <v>4950</v>
      </c>
      <c r="E2770" s="23" t="s">
        <v>77</v>
      </c>
      <c r="F2770" s="27" t="str">
        <f>IF(E2770="","",INDEX(DM_HANG_HOA!B:B,MATCH(E2770,DM_HANG_HOA!A:A,0)))</f>
        <v>LBFCO 200A - 27KV-150KV BIL - Polymer (không bass)</v>
      </c>
      <c r="G2770" s="26" t="s">
        <v>5281</v>
      </c>
      <c r="H2770" s="27" t="str">
        <f>IF(G2770="","",INDEX(DM_DOI_TUONG!C:C,MATCH(G2770,DM_DOI_TUONG!B:B,0)))</f>
        <v>Điện Lực Bến Tre</v>
      </c>
      <c r="I2770" s="69" t="str">
        <f>IFERROR(INDEX(DM_NGHIEP_VU!D:D,MATCH(J2770&amp;K2770,DM_NGHIEP_VU!G:G,0)),"")</f>
        <v>Xuất kho - xuất trước hàng hoá</v>
      </c>
      <c r="J2770" s="29" t="s">
        <v>4972</v>
      </c>
      <c r="K2770" s="29" t="s">
        <v>4977</v>
      </c>
      <c r="L2770" s="26">
        <v>48</v>
      </c>
      <c r="M2770" s="26" t="s">
        <v>4547</v>
      </c>
      <c r="N2770" s="26"/>
      <c r="O2770" s="7">
        <f t="shared" si="144"/>
        <v>0</v>
      </c>
      <c r="P2770" s="52"/>
      <c r="Q2770" s="7">
        <f t="shared" si="145"/>
        <v>0</v>
      </c>
      <c r="R2770" s="7">
        <f t="shared" si="146"/>
        <v>0</v>
      </c>
      <c r="S2770" s="23"/>
      <c r="T2770" s="23"/>
      <c r="U2770" s="23"/>
      <c r="V2770" s="23"/>
      <c r="W2770" s="74"/>
    </row>
    <row r="2771" spans="1:23" x14ac:dyDescent="0.25">
      <c r="A2771" s="81">
        <v>45345</v>
      </c>
      <c r="B2771" s="6" t="s">
        <v>2710</v>
      </c>
      <c r="C2771" s="100" t="s">
        <v>6096</v>
      </c>
      <c r="D2771" s="21" t="s">
        <v>4950</v>
      </c>
      <c r="E2771" s="23" t="s">
        <v>78</v>
      </c>
      <c r="F2771" s="27" t="str">
        <f>IF(E2771="","",INDEX(DM_HANG_HOA!B:B,MATCH(E2771,DM_HANG_HOA!A:A,0)))</f>
        <v>Bass FCO</v>
      </c>
      <c r="G2771" s="26" t="s">
        <v>5281</v>
      </c>
      <c r="H2771" s="27" t="str">
        <f>IF(G2771="","",INDEX(DM_DOI_TUONG!C:C,MATCH(G2771,DM_DOI_TUONG!B:B,0)))</f>
        <v>Điện Lực Bến Tre</v>
      </c>
      <c r="I2771" s="69" t="str">
        <f>IFERROR(INDEX(DM_NGHIEP_VU!D:D,MATCH(J2771&amp;K2771,DM_NGHIEP_VU!G:G,0)),"")</f>
        <v>Xuất kho - xuất trước hàng hoá</v>
      </c>
      <c r="J2771" s="29" t="s">
        <v>4972</v>
      </c>
      <c r="K2771" s="29" t="s">
        <v>4977</v>
      </c>
      <c r="L2771" s="26">
        <v>48</v>
      </c>
      <c r="M2771" s="26" t="s">
        <v>4547</v>
      </c>
      <c r="N2771" s="26"/>
      <c r="O2771" s="7">
        <f t="shared" si="144"/>
        <v>0</v>
      </c>
      <c r="P2771" s="52"/>
      <c r="Q2771" s="7">
        <f t="shared" si="145"/>
        <v>0</v>
      </c>
      <c r="R2771" s="7">
        <f t="shared" si="146"/>
        <v>0</v>
      </c>
      <c r="S2771" s="23"/>
      <c r="T2771" s="23"/>
      <c r="U2771" s="23"/>
      <c r="V2771" s="23"/>
      <c r="W2771" s="74"/>
    </row>
    <row r="2772" spans="1:23" x14ac:dyDescent="0.25">
      <c r="A2772" s="81">
        <v>45345</v>
      </c>
      <c r="B2772" s="6" t="s">
        <v>2710</v>
      </c>
      <c r="C2772" s="100" t="s">
        <v>6097</v>
      </c>
      <c r="D2772" s="21" t="s">
        <v>4950</v>
      </c>
      <c r="E2772" s="23" t="s">
        <v>503</v>
      </c>
      <c r="F2772" s="27" t="str">
        <f>IF(E2772="","",INDEX(DM_HANG_HOA!B:B,MATCH(E2772,DM_HANG_HOA!A:A,0)))</f>
        <v>MCCB 3P, 400V, 125A, 70KA</v>
      </c>
      <c r="G2772" s="26" t="s">
        <v>4507</v>
      </c>
      <c r="H2772" s="27" t="str">
        <f>IF(G2772="","",INDEX(DM_DOI_TUONG!C:C,MATCH(G2772,DM_DOI_TUONG!B:B,0)))</f>
        <v>Điện Lực Long An</v>
      </c>
      <c r="I2772" s="69" t="str">
        <f>IFERROR(INDEX(DM_NGHIEP_VU!D:D,MATCH(J2772&amp;K2772,DM_NGHIEP_VU!G:G,0)),"")</f>
        <v>Xuất kho - xuất trước hàng hoá</v>
      </c>
      <c r="J2772" s="29" t="s">
        <v>4972</v>
      </c>
      <c r="K2772" s="29" t="s">
        <v>4977</v>
      </c>
      <c r="L2772" s="26">
        <v>107</v>
      </c>
      <c r="M2772" s="26" t="s">
        <v>4547</v>
      </c>
      <c r="N2772" s="26"/>
      <c r="O2772" s="7">
        <f t="shared" si="144"/>
        <v>0</v>
      </c>
      <c r="P2772" s="52"/>
      <c r="Q2772" s="7">
        <f t="shared" si="145"/>
        <v>0</v>
      </c>
      <c r="R2772" s="7">
        <f t="shared" si="146"/>
        <v>0</v>
      </c>
      <c r="S2772" s="23"/>
      <c r="T2772" s="23"/>
      <c r="U2772" s="23"/>
      <c r="V2772" s="23"/>
      <c r="W2772" s="74"/>
    </row>
    <row r="2773" spans="1:23" x14ac:dyDescent="0.25">
      <c r="A2773" s="81">
        <v>45345</v>
      </c>
      <c r="B2773" s="6" t="s">
        <v>2710</v>
      </c>
      <c r="C2773" s="100" t="s">
        <v>6097</v>
      </c>
      <c r="D2773" s="21" t="s">
        <v>4950</v>
      </c>
      <c r="E2773" s="23" t="s">
        <v>488</v>
      </c>
      <c r="F2773" s="27" t="str">
        <f>IF(E2773="","",INDEX(DM_HANG_HOA!B:B,MATCH(E2773,DM_HANG_HOA!A:A,0)))</f>
        <v>Busbar dùng cho MCCB 80A - 250A</v>
      </c>
      <c r="G2773" s="26" t="s">
        <v>4507</v>
      </c>
      <c r="H2773" s="27" t="str">
        <f>IF(G2773="","",INDEX(DM_DOI_TUONG!C:C,MATCH(G2773,DM_DOI_TUONG!B:B,0)))</f>
        <v>Điện Lực Long An</v>
      </c>
      <c r="I2773" s="69" t="str">
        <f>IFERROR(INDEX(DM_NGHIEP_VU!D:D,MATCH(J2773&amp;K2773,DM_NGHIEP_VU!G:G,0)),"")</f>
        <v>Xuất kho - xuất trước hàng hoá</v>
      </c>
      <c r="J2773" s="29" t="s">
        <v>4972</v>
      </c>
      <c r="K2773" s="29" t="s">
        <v>4977</v>
      </c>
      <c r="L2773" s="26">
        <v>107</v>
      </c>
      <c r="M2773" s="26" t="s">
        <v>4547</v>
      </c>
      <c r="N2773" s="26"/>
      <c r="O2773" s="7">
        <f t="shared" si="144"/>
        <v>0</v>
      </c>
      <c r="P2773" s="52"/>
      <c r="Q2773" s="7">
        <f t="shared" si="145"/>
        <v>0</v>
      </c>
      <c r="R2773" s="7">
        <f t="shared" si="146"/>
        <v>0</v>
      </c>
      <c r="S2773" s="23"/>
      <c r="T2773" s="23"/>
      <c r="U2773" s="23"/>
      <c r="V2773" s="23"/>
      <c r="W2773" s="74"/>
    </row>
    <row r="2774" spans="1:23" x14ac:dyDescent="0.25">
      <c r="A2774" s="81">
        <v>45345</v>
      </c>
      <c r="B2774" s="6" t="s">
        <v>2710</v>
      </c>
      <c r="C2774" s="100" t="s">
        <v>6097</v>
      </c>
      <c r="D2774" s="21" t="s">
        <v>4950</v>
      </c>
      <c r="E2774" s="23" t="s">
        <v>516</v>
      </c>
      <c r="F2774" s="27" t="str">
        <f>IF(E2774="","",INDEX(DM_HANG_HOA!B:B,MATCH(E2774,DM_HANG_HOA!A:A,0)))</f>
        <v>Boulon 8 x 30 + tán + londel (nhúng kẽm)</v>
      </c>
      <c r="G2774" s="26" t="s">
        <v>4507</v>
      </c>
      <c r="H2774" s="27" t="str">
        <f>IF(G2774="","",INDEX(DM_DOI_TUONG!C:C,MATCH(G2774,DM_DOI_TUONG!B:B,0)))</f>
        <v>Điện Lực Long An</v>
      </c>
      <c r="I2774" s="69" t="str">
        <f>IFERROR(INDEX(DM_NGHIEP_VU!D:D,MATCH(J2774&amp;K2774,DM_NGHIEP_VU!G:G,0)),"")</f>
        <v>Xuất kho - xuất trước hàng hoá</v>
      </c>
      <c r="J2774" s="29" t="s">
        <v>4972</v>
      </c>
      <c r="K2774" s="29" t="s">
        <v>4977</v>
      </c>
      <c r="L2774" s="26">
        <v>642</v>
      </c>
      <c r="M2774" s="26" t="s">
        <v>4547</v>
      </c>
      <c r="N2774" s="26"/>
      <c r="O2774" s="7">
        <f t="shared" si="144"/>
        <v>0</v>
      </c>
      <c r="P2774" s="52"/>
      <c r="Q2774" s="7">
        <f t="shared" si="145"/>
        <v>0</v>
      </c>
      <c r="R2774" s="7">
        <f t="shared" si="146"/>
        <v>0</v>
      </c>
      <c r="S2774" s="23"/>
      <c r="T2774" s="23"/>
      <c r="U2774" s="23"/>
      <c r="V2774" s="23"/>
      <c r="W2774" s="74"/>
    </row>
    <row r="2775" spans="1:23" x14ac:dyDescent="0.25">
      <c r="A2775" s="81">
        <v>45345</v>
      </c>
      <c r="B2775" s="6" t="s">
        <v>2710</v>
      </c>
      <c r="C2775" s="100" t="s">
        <v>6098</v>
      </c>
      <c r="D2775" s="21" t="s">
        <v>4950</v>
      </c>
      <c r="E2775" s="23" t="s">
        <v>65</v>
      </c>
      <c r="F2775" s="27" t="str">
        <f>IF(E2775="","",INDEX(DM_HANG_HOA!B:B,MATCH(E2775,DM_HANG_HOA!A:A,0)))</f>
        <v>FCO 100A - 27KV-150KV BIL - sứ (không bass)</v>
      </c>
      <c r="G2775" s="26" t="s">
        <v>4507</v>
      </c>
      <c r="H2775" s="27" t="str">
        <f>IF(G2775="","",INDEX(DM_DOI_TUONG!C:C,MATCH(G2775,DM_DOI_TUONG!B:B,0)))</f>
        <v>Điện Lực Long An</v>
      </c>
      <c r="I2775" s="69" t="str">
        <f>IFERROR(INDEX(DM_NGHIEP_VU!D:D,MATCH(J2775&amp;K2775,DM_NGHIEP_VU!G:G,0)),"")</f>
        <v>Xuất kho - xuất trước hàng hoá</v>
      </c>
      <c r="J2775" s="29" t="s">
        <v>4972</v>
      </c>
      <c r="K2775" s="29" t="s">
        <v>4977</v>
      </c>
      <c r="L2775" s="26">
        <v>125</v>
      </c>
      <c r="M2775" s="26" t="s">
        <v>4547</v>
      </c>
      <c r="N2775" s="26"/>
      <c r="O2775" s="7">
        <f t="shared" si="144"/>
        <v>0</v>
      </c>
      <c r="P2775" s="52"/>
      <c r="Q2775" s="7">
        <f t="shared" si="145"/>
        <v>0</v>
      </c>
      <c r="R2775" s="7">
        <f t="shared" si="146"/>
        <v>0</v>
      </c>
      <c r="S2775" s="23"/>
      <c r="T2775" s="23"/>
      <c r="U2775" s="23"/>
      <c r="V2775" s="23"/>
      <c r="W2775" s="74"/>
    </row>
    <row r="2776" spans="1:23" x14ac:dyDescent="0.25">
      <c r="A2776" s="81">
        <v>45345</v>
      </c>
      <c r="B2776" s="6" t="s">
        <v>2710</v>
      </c>
      <c r="C2776" s="100" t="s">
        <v>6098</v>
      </c>
      <c r="D2776" s="21" t="s">
        <v>4950</v>
      </c>
      <c r="E2776" s="23" t="s">
        <v>78</v>
      </c>
      <c r="F2776" s="27" t="str">
        <f>IF(E2776="","",INDEX(DM_HANG_HOA!B:B,MATCH(E2776,DM_HANG_HOA!A:A,0)))</f>
        <v>Bass FCO</v>
      </c>
      <c r="G2776" s="26" t="s">
        <v>4507</v>
      </c>
      <c r="H2776" s="27" t="str">
        <f>IF(G2776="","",INDEX(DM_DOI_TUONG!C:C,MATCH(G2776,DM_DOI_TUONG!B:B,0)))</f>
        <v>Điện Lực Long An</v>
      </c>
      <c r="I2776" s="69" t="str">
        <f>IFERROR(INDEX(DM_NGHIEP_VU!D:D,MATCH(J2776&amp;K2776,DM_NGHIEP_VU!G:G,0)),"")</f>
        <v>Xuất kho - xuất trước hàng hoá</v>
      </c>
      <c r="J2776" s="29" t="s">
        <v>4972</v>
      </c>
      <c r="K2776" s="29" t="s">
        <v>4977</v>
      </c>
      <c r="L2776" s="26">
        <v>125</v>
      </c>
      <c r="M2776" s="26" t="s">
        <v>4547</v>
      </c>
      <c r="N2776" s="26"/>
      <c r="O2776" s="7">
        <f t="shared" si="144"/>
        <v>0</v>
      </c>
      <c r="P2776" s="52"/>
      <c r="Q2776" s="7">
        <f t="shared" si="145"/>
        <v>0</v>
      </c>
      <c r="R2776" s="7">
        <f t="shared" si="146"/>
        <v>0</v>
      </c>
      <c r="S2776" s="23"/>
      <c r="T2776" s="23"/>
      <c r="U2776" s="23"/>
      <c r="V2776" s="23"/>
      <c r="W2776" s="74"/>
    </row>
    <row r="2777" spans="1:23" x14ac:dyDescent="0.25">
      <c r="A2777" s="81">
        <v>45349</v>
      </c>
      <c r="B2777" s="6" t="s">
        <v>2710</v>
      </c>
      <c r="C2777" s="100" t="s">
        <v>6099</v>
      </c>
      <c r="D2777" s="21" t="s">
        <v>4950</v>
      </c>
      <c r="E2777" s="23" t="s">
        <v>3675</v>
      </c>
      <c r="F2777" s="27" t="str">
        <f>IF(E2777="","",INDEX(DM_HANG_HOA!B:B,MATCH(E2777,DM_HANG_HOA!A:A,0)))</f>
        <v>Giá treo MBA 3 pha 3x37,5 - 3x50kVA</v>
      </c>
      <c r="G2777" s="26" t="s">
        <v>5281</v>
      </c>
      <c r="H2777" s="27" t="str">
        <f>IF(G2777="","",INDEX(DM_DOI_TUONG!C:C,MATCH(G2777,DM_DOI_TUONG!B:B,0)))</f>
        <v>Điện Lực Bến Tre</v>
      </c>
      <c r="I2777" s="69" t="str">
        <f>IFERROR(INDEX(DM_NGHIEP_VU!D:D,MATCH(J2777&amp;K2777,DM_NGHIEP_VU!G:G,0)),"")</f>
        <v>Xuất kho - xuất trước hàng hoá</v>
      </c>
      <c r="J2777" s="29" t="s">
        <v>4972</v>
      </c>
      <c r="K2777" s="29" t="s">
        <v>4977</v>
      </c>
      <c r="L2777" s="26">
        <v>30</v>
      </c>
      <c r="M2777" s="26" t="s">
        <v>4547</v>
      </c>
      <c r="N2777" s="26"/>
      <c r="O2777" s="7">
        <f t="shared" si="144"/>
        <v>0</v>
      </c>
      <c r="P2777" s="52"/>
      <c r="Q2777" s="7">
        <f t="shared" si="145"/>
        <v>0</v>
      </c>
      <c r="R2777" s="7">
        <f t="shared" si="146"/>
        <v>0</v>
      </c>
      <c r="S2777" s="23"/>
      <c r="T2777" s="23"/>
      <c r="U2777" s="23"/>
      <c r="V2777" s="23"/>
      <c r="W2777" s="74"/>
    </row>
    <row r="2778" spans="1:23" x14ac:dyDescent="0.25">
      <c r="A2778" s="81">
        <v>45349</v>
      </c>
      <c r="B2778" s="6" t="s">
        <v>2710</v>
      </c>
      <c r="C2778" s="100" t="s">
        <v>6099</v>
      </c>
      <c r="D2778" s="21" t="s">
        <v>4950</v>
      </c>
      <c r="E2778" s="23" t="s">
        <v>3858</v>
      </c>
      <c r="F2778" s="27" t="str">
        <f>IF(E2778="","",INDEX(DM_HANG_HOA!B:B,MATCH(E2778,DM_HANG_HOA!A:A,0)))</f>
        <v>Cọc tiếp địa P16x2400, hàn dây tiếp địa phi 10 dài 9m hàn LĐ 40x40x4</v>
      </c>
      <c r="G2778" s="26" t="s">
        <v>5281</v>
      </c>
      <c r="H2778" s="27" t="str">
        <f>IF(G2778="","",INDEX(DM_DOI_TUONG!C:C,MATCH(G2778,DM_DOI_TUONG!B:B,0)))</f>
        <v>Điện Lực Bến Tre</v>
      </c>
      <c r="I2778" s="69" t="str">
        <f>IFERROR(INDEX(DM_NGHIEP_VU!D:D,MATCH(J2778&amp;K2778,DM_NGHIEP_VU!G:G,0)),"")</f>
        <v>Xuất kho - xuất trước hàng hoá</v>
      </c>
      <c r="J2778" s="29" t="s">
        <v>4972</v>
      </c>
      <c r="K2778" s="29" t="s">
        <v>4977</v>
      </c>
      <c r="L2778" s="26">
        <v>344</v>
      </c>
      <c r="M2778" s="26" t="s">
        <v>4547</v>
      </c>
      <c r="N2778" s="26"/>
      <c r="O2778" s="7">
        <f t="shared" si="144"/>
        <v>0</v>
      </c>
      <c r="P2778" s="52"/>
      <c r="Q2778" s="7">
        <f t="shared" si="145"/>
        <v>0</v>
      </c>
      <c r="R2778" s="7">
        <f t="shared" si="146"/>
        <v>0</v>
      </c>
      <c r="S2778" s="23"/>
      <c r="T2778" s="23"/>
      <c r="U2778" s="23"/>
      <c r="V2778" s="23"/>
      <c r="W2778" s="74"/>
    </row>
    <row r="2779" spans="1:23" x14ac:dyDescent="0.25">
      <c r="A2779" s="81">
        <v>45349</v>
      </c>
      <c r="B2779" s="6" t="s">
        <v>2710</v>
      </c>
      <c r="C2779" s="100" t="s">
        <v>6099</v>
      </c>
      <c r="D2779" s="21" t="s">
        <v>4950</v>
      </c>
      <c r="E2779" s="23" t="s">
        <v>3888</v>
      </c>
      <c r="F2779" s="27" t="str">
        <f>IF(E2779="","",INDEX(DM_HANG_HOA!B:B,MATCH(E2779,DM_HANG_HOA!A:A,0)))</f>
        <v>Cổ dê lắp thùng điện kế 760x500x340 (tim lỗ 300)</v>
      </c>
      <c r="G2779" s="26" t="s">
        <v>5281</v>
      </c>
      <c r="H2779" s="27" t="str">
        <f>IF(G2779="","",INDEX(DM_DOI_TUONG!C:C,MATCH(G2779,DM_DOI_TUONG!B:B,0)))</f>
        <v>Điện Lực Bến Tre</v>
      </c>
      <c r="I2779" s="69" t="str">
        <f>IFERROR(INDEX(DM_NGHIEP_VU!D:D,MATCH(J2779&amp;K2779,DM_NGHIEP_VU!G:G,0)),"")</f>
        <v>Xuất kho - xuất trước hàng hoá</v>
      </c>
      <c r="J2779" s="29" t="s">
        <v>4972</v>
      </c>
      <c r="K2779" s="29" t="s">
        <v>4977</v>
      </c>
      <c r="L2779" s="26">
        <v>180</v>
      </c>
      <c r="M2779" s="26" t="s">
        <v>4547</v>
      </c>
      <c r="N2779" s="26"/>
      <c r="O2779" s="7">
        <f t="shared" si="144"/>
        <v>0</v>
      </c>
      <c r="P2779" s="52"/>
      <c r="Q2779" s="7">
        <f t="shared" si="145"/>
        <v>0</v>
      </c>
      <c r="R2779" s="7">
        <f t="shared" si="146"/>
        <v>0</v>
      </c>
      <c r="S2779" s="23"/>
      <c r="T2779" s="23"/>
      <c r="U2779" s="23"/>
      <c r="V2779" s="23"/>
      <c r="W2779" s="74"/>
    </row>
    <row r="2780" spans="1:23" x14ac:dyDescent="0.25">
      <c r="A2780" s="81">
        <v>45350</v>
      </c>
      <c r="B2780" s="6" t="s">
        <v>2710</v>
      </c>
      <c r="C2780" s="100" t="s">
        <v>6100</v>
      </c>
      <c r="D2780" s="21" t="s">
        <v>4950</v>
      </c>
      <c r="E2780" s="23" t="s">
        <v>107</v>
      </c>
      <c r="F2780" s="27" t="str">
        <f>IF(E2780="","",INDEX(DM_HANG_HOA!B:B,MATCH(E2780,DM_HANG_HOA!A:A,0)))</f>
        <v>DS 1 pha 630A - 24KV-150 KV BIL, OD, sứ</v>
      </c>
      <c r="G2780" s="26" t="s">
        <v>4507</v>
      </c>
      <c r="H2780" s="27" t="str">
        <f>IF(G2780="","",INDEX(DM_DOI_TUONG!C:C,MATCH(G2780,DM_DOI_TUONG!B:B,0)))</f>
        <v>Điện Lực Long An</v>
      </c>
      <c r="I2780" s="69" t="str">
        <f>IFERROR(INDEX(DM_NGHIEP_VU!D:D,MATCH(J2780&amp;K2780,DM_NGHIEP_VU!G:G,0)),"")</f>
        <v>Xuất kho - xuất trước hàng hoá</v>
      </c>
      <c r="J2780" s="29" t="s">
        <v>4972</v>
      </c>
      <c r="K2780" s="29" t="s">
        <v>4977</v>
      </c>
      <c r="L2780" s="26">
        <v>12</v>
      </c>
      <c r="M2780" s="26" t="s">
        <v>4547</v>
      </c>
      <c r="N2780" s="26"/>
      <c r="O2780" s="7">
        <f t="shared" si="144"/>
        <v>0</v>
      </c>
      <c r="P2780" s="52"/>
      <c r="Q2780" s="7">
        <f t="shared" si="145"/>
        <v>0</v>
      </c>
      <c r="R2780" s="7">
        <f t="shared" si="146"/>
        <v>0</v>
      </c>
      <c r="S2780" s="23"/>
      <c r="T2780" s="23"/>
      <c r="U2780" s="23"/>
      <c r="V2780" s="23"/>
      <c r="W2780" s="74"/>
    </row>
    <row r="2781" spans="1:23" x14ac:dyDescent="0.25">
      <c r="A2781" s="81">
        <v>45350</v>
      </c>
      <c r="B2781" s="6" t="s">
        <v>2710</v>
      </c>
      <c r="C2781" s="100" t="s">
        <v>6100</v>
      </c>
      <c r="D2781" s="21" t="s">
        <v>4950</v>
      </c>
      <c r="E2781" s="23" t="s">
        <v>114</v>
      </c>
      <c r="F2781" s="27" t="str">
        <f>IF(E2781="","",INDEX(DM_HANG_HOA!B:B,MATCH(E2781,DM_HANG_HOA!A:A,0)))</f>
        <v xml:space="preserve">Cosse nhôm LTD </v>
      </c>
      <c r="G2781" s="26" t="s">
        <v>4507</v>
      </c>
      <c r="H2781" s="27" t="str">
        <f>IF(G2781="","",INDEX(DM_DOI_TUONG!C:C,MATCH(G2781,DM_DOI_TUONG!B:B,0)))</f>
        <v>Điện Lực Long An</v>
      </c>
      <c r="I2781" s="69" t="str">
        <f>IFERROR(INDEX(DM_NGHIEP_VU!D:D,MATCH(J2781&amp;K2781,DM_NGHIEP_VU!G:G,0)),"")</f>
        <v>Xuất kho - xuất trước hàng hoá</v>
      </c>
      <c r="J2781" s="29" t="s">
        <v>4972</v>
      </c>
      <c r="K2781" s="29" t="s">
        <v>4977</v>
      </c>
      <c r="L2781" s="26">
        <v>24</v>
      </c>
      <c r="M2781" s="26" t="s">
        <v>4547</v>
      </c>
      <c r="N2781" s="26"/>
      <c r="O2781" s="7">
        <f t="shared" si="144"/>
        <v>0</v>
      </c>
      <c r="P2781" s="52"/>
      <c r="Q2781" s="7">
        <f t="shared" si="145"/>
        <v>0</v>
      </c>
      <c r="R2781" s="7">
        <f t="shared" si="146"/>
        <v>0</v>
      </c>
      <c r="S2781" s="23"/>
      <c r="T2781" s="23"/>
      <c r="U2781" s="23"/>
      <c r="V2781" s="23"/>
      <c r="W2781" s="74"/>
    </row>
    <row r="2782" spans="1:23" x14ac:dyDescent="0.25">
      <c r="A2782" s="81">
        <v>45350</v>
      </c>
      <c r="B2782" s="6" t="s">
        <v>2710</v>
      </c>
      <c r="C2782" s="100" t="s">
        <v>6100</v>
      </c>
      <c r="D2782" s="21" t="s">
        <v>4950</v>
      </c>
      <c r="E2782" s="23" t="s">
        <v>117</v>
      </c>
      <c r="F2782" s="27" t="str">
        <f>IF(E2782="","",INDEX(DM_HANG_HOA!B:B,MATCH(E2782,DM_HANG_HOA!A:A,0)))</f>
        <v>Phụ kiện lắp DS 1 pha 24Kv</v>
      </c>
      <c r="G2782" s="26" t="s">
        <v>4507</v>
      </c>
      <c r="H2782" s="27" t="str">
        <f>IF(G2782="","",INDEX(DM_DOI_TUONG!C:C,MATCH(G2782,DM_DOI_TUONG!B:B,0)))</f>
        <v>Điện Lực Long An</v>
      </c>
      <c r="I2782" s="69" t="str">
        <f>IFERROR(INDEX(DM_NGHIEP_VU!D:D,MATCH(J2782&amp;K2782,DM_NGHIEP_VU!G:G,0)),"")</f>
        <v>Xuất kho - xuất trước hàng hoá</v>
      </c>
      <c r="J2782" s="29" t="s">
        <v>4972</v>
      </c>
      <c r="K2782" s="29" t="s">
        <v>4977</v>
      </c>
      <c r="L2782" s="26">
        <v>12</v>
      </c>
      <c r="M2782" s="26" t="s">
        <v>4547</v>
      </c>
      <c r="N2782" s="26"/>
      <c r="O2782" s="7">
        <f t="shared" si="144"/>
        <v>0</v>
      </c>
      <c r="P2782" s="52"/>
      <c r="Q2782" s="7">
        <f t="shared" si="145"/>
        <v>0</v>
      </c>
      <c r="R2782" s="7">
        <f t="shared" si="146"/>
        <v>0</v>
      </c>
      <c r="S2782" s="23"/>
      <c r="T2782" s="23"/>
      <c r="U2782" s="23"/>
      <c r="V2782" s="23"/>
      <c r="W2782" s="74"/>
    </row>
    <row r="2783" spans="1:23" x14ac:dyDescent="0.25">
      <c r="A2783" s="81">
        <v>45350</v>
      </c>
      <c r="B2783" s="6" t="s">
        <v>2710</v>
      </c>
      <c r="C2783" s="100" t="s">
        <v>6100</v>
      </c>
      <c r="D2783" s="21" t="s">
        <v>4950</v>
      </c>
      <c r="E2783" s="23" t="s">
        <v>123</v>
      </c>
      <c r="F2783" s="27" t="str">
        <f>IF(E2783="","",INDEX(DM_HANG_HOA!B:B,MATCH(E2783,DM_HANG_HOA!A:A,0)))</f>
        <v>DS 3P- 630A - 24KV-150 KV BIL Sứ OD, lắp phương đứng trên 1 trụ</v>
      </c>
      <c r="G2783" s="26" t="s">
        <v>4507</v>
      </c>
      <c r="H2783" s="27" t="str">
        <f>IF(G2783="","",INDEX(DM_DOI_TUONG!C:C,MATCH(G2783,DM_DOI_TUONG!B:B,0)))</f>
        <v>Điện Lực Long An</v>
      </c>
      <c r="I2783" s="69" t="str">
        <f>IFERROR(INDEX(DM_NGHIEP_VU!D:D,MATCH(J2783&amp;K2783,DM_NGHIEP_VU!G:G,0)),"")</f>
        <v>Xuất kho - xuất trước hàng hoá</v>
      </c>
      <c r="J2783" s="29" t="s">
        <v>4972</v>
      </c>
      <c r="K2783" s="29" t="s">
        <v>4977</v>
      </c>
      <c r="L2783" s="26">
        <v>27</v>
      </c>
      <c r="M2783" s="26" t="s">
        <v>4547</v>
      </c>
      <c r="N2783" s="26"/>
      <c r="O2783" s="7">
        <f t="shared" si="144"/>
        <v>0</v>
      </c>
      <c r="P2783" s="52"/>
      <c r="Q2783" s="7">
        <f t="shared" si="145"/>
        <v>0</v>
      </c>
      <c r="R2783" s="7">
        <f t="shared" si="146"/>
        <v>0</v>
      </c>
      <c r="S2783" s="23"/>
      <c r="T2783" s="23"/>
      <c r="U2783" s="23"/>
      <c r="V2783" s="23"/>
      <c r="W2783" s="74"/>
    </row>
    <row r="2784" spans="1:23" x14ac:dyDescent="0.25">
      <c r="A2784" s="81">
        <v>45350</v>
      </c>
      <c r="B2784" s="6" t="s">
        <v>2710</v>
      </c>
      <c r="C2784" s="100" t="s">
        <v>6100</v>
      </c>
      <c r="D2784" s="21" t="s">
        <v>4950</v>
      </c>
      <c r="E2784" s="23" t="s">
        <v>114</v>
      </c>
      <c r="F2784" s="27" t="str">
        <f>IF(E2784="","",INDEX(DM_HANG_HOA!B:B,MATCH(E2784,DM_HANG_HOA!A:A,0)))</f>
        <v xml:space="preserve">Cosse nhôm LTD </v>
      </c>
      <c r="G2784" s="26" t="s">
        <v>4507</v>
      </c>
      <c r="H2784" s="27" t="str">
        <f>IF(G2784="","",INDEX(DM_DOI_TUONG!C:C,MATCH(G2784,DM_DOI_TUONG!B:B,0)))</f>
        <v>Điện Lực Long An</v>
      </c>
      <c r="I2784" s="69" t="str">
        <f>IFERROR(INDEX(DM_NGHIEP_VU!D:D,MATCH(J2784&amp;K2784,DM_NGHIEP_VU!G:G,0)),"")</f>
        <v>Xuất kho - xuất trước hàng hoá</v>
      </c>
      <c r="J2784" s="29" t="s">
        <v>4972</v>
      </c>
      <c r="K2784" s="29" t="s">
        <v>4977</v>
      </c>
      <c r="L2784" s="26">
        <v>162</v>
      </c>
      <c r="M2784" s="26" t="s">
        <v>4547</v>
      </c>
      <c r="N2784" s="26"/>
      <c r="O2784" s="7">
        <f t="shared" si="144"/>
        <v>0</v>
      </c>
      <c r="P2784" s="52"/>
      <c r="Q2784" s="7">
        <f t="shared" si="145"/>
        <v>0</v>
      </c>
      <c r="R2784" s="7">
        <f t="shared" si="146"/>
        <v>0</v>
      </c>
      <c r="S2784" s="23"/>
      <c r="T2784" s="23"/>
      <c r="U2784" s="23"/>
      <c r="V2784" s="23"/>
      <c r="W2784" s="74"/>
    </row>
    <row r="2785" spans="1:23" x14ac:dyDescent="0.25">
      <c r="A2785" s="81">
        <v>45350</v>
      </c>
      <c r="B2785" s="6" t="s">
        <v>2710</v>
      </c>
      <c r="C2785" s="100" t="s">
        <v>6100</v>
      </c>
      <c r="D2785" s="21" t="s">
        <v>4950</v>
      </c>
      <c r="E2785" s="23" t="s">
        <v>180</v>
      </c>
      <c r="F2785" s="27" t="str">
        <f>IF(E2785="","",INDEX(DM_HANG_HOA!B:B,MATCH(E2785,DM_HANG_HOA!A:A,0)))</f>
        <v>Bộ sào thao tác dao cắt có tải trong dầu 24 kV - 35 kV, dài 8 m</v>
      </c>
      <c r="G2785" s="26" t="s">
        <v>4507</v>
      </c>
      <c r="H2785" s="27" t="str">
        <f>IF(G2785="","",INDEX(DM_DOI_TUONG!C:C,MATCH(G2785,DM_DOI_TUONG!B:B,0)))</f>
        <v>Điện Lực Long An</v>
      </c>
      <c r="I2785" s="69" t="str">
        <f>IFERROR(INDEX(DM_NGHIEP_VU!D:D,MATCH(J2785&amp;K2785,DM_NGHIEP_VU!G:G,0)),"")</f>
        <v>Xuất kho - xuất trước hàng hoá</v>
      </c>
      <c r="J2785" s="29" t="s">
        <v>4972</v>
      </c>
      <c r="K2785" s="29" t="s">
        <v>4977</v>
      </c>
      <c r="L2785" s="26">
        <v>27</v>
      </c>
      <c r="M2785" s="26" t="s">
        <v>4547</v>
      </c>
      <c r="N2785" s="26"/>
      <c r="O2785" s="7">
        <f t="shared" si="144"/>
        <v>0</v>
      </c>
      <c r="P2785" s="52"/>
      <c r="Q2785" s="7">
        <f t="shared" si="145"/>
        <v>0</v>
      </c>
      <c r="R2785" s="7">
        <f t="shared" si="146"/>
        <v>0</v>
      </c>
      <c r="S2785" s="23"/>
      <c r="T2785" s="23"/>
      <c r="U2785" s="23"/>
      <c r="V2785" s="23"/>
      <c r="W2785" s="74"/>
    </row>
    <row r="2786" spans="1:23" x14ac:dyDescent="0.25">
      <c r="A2786" s="81">
        <v>45350</v>
      </c>
      <c r="B2786" s="6" t="s">
        <v>2710</v>
      </c>
      <c r="C2786" s="100" t="s">
        <v>6100</v>
      </c>
      <c r="D2786" s="21" t="s">
        <v>4950</v>
      </c>
      <c r="E2786" s="23" t="s">
        <v>1374</v>
      </c>
      <c r="F2786" s="27" t="str">
        <f>IF(E2786="","",INDEX(DM_HANG_HOA!B:B,MATCH(E2786,DM_HANG_HOA!A:A,0)))</f>
        <v>Cosse ép Cu 50mm2-N dài 64mm chiều dài ép dây 36mm</v>
      </c>
      <c r="G2786" s="26" t="s">
        <v>4507</v>
      </c>
      <c r="H2786" s="27" t="str">
        <f>IF(G2786="","",INDEX(DM_DOI_TUONG!C:C,MATCH(G2786,DM_DOI_TUONG!B:B,0)))</f>
        <v>Điện Lực Long An</v>
      </c>
      <c r="I2786" s="69" t="str">
        <f>IFERROR(INDEX(DM_NGHIEP_VU!D:D,MATCH(J2786&amp;K2786,DM_NGHIEP_VU!G:G,0)),"")</f>
        <v>Xuất kho - xuất trước hàng hoá</v>
      </c>
      <c r="J2786" s="29" t="s">
        <v>4972</v>
      </c>
      <c r="K2786" s="29" t="s">
        <v>4977</v>
      </c>
      <c r="L2786" s="26">
        <v>27</v>
      </c>
      <c r="M2786" s="26" t="s">
        <v>4547</v>
      </c>
      <c r="N2786" s="26"/>
      <c r="O2786" s="7">
        <f t="shared" si="144"/>
        <v>0</v>
      </c>
      <c r="P2786" s="52"/>
      <c r="Q2786" s="7">
        <f t="shared" si="145"/>
        <v>0</v>
      </c>
      <c r="R2786" s="7">
        <f t="shared" si="146"/>
        <v>0</v>
      </c>
      <c r="S2786" s="23"/>
      <c r="T2786" s="23"/>
      <c r="U2786" s="23"/>
      <c r="V2786" s="23"/>
      <c r="W2786" s="74"/>
    </row>
    <row r="2787" spans="1:23" x14ac:dyDescent="0.25">
      <c r="A2787" s="81">
        <v>45350</v>
      </c>
      <c r="B2787" s="6" t="s">
        <v>2710</v>
      </c>
      <c r="C2787" s="100" t="s">
        <v>6100</v>
      </c>
      <c r="D2787" s="21" t="s">
        <v>4950</v>
      </c>
      <c r="E2787" s="23" t="s">
        <v>511</v>
      </c>
      <c r="F2787" s="27" t="str">
        <f>IF(E2787="","",INDEX(DM_HANG_HOA!B:B,MATCH(E2787,DM_HANG_HOA!A:A,0)))</f>
        <v>Boulon 8x40 + tán + londel nhúng kẽm</v>
      </c>
      <c r="G2787" s="26" t="s">
        <v>4507</v>
      </c>
      <c r="H2787" s="27" t="str">
        <f>IF(G2787="","",INDEX(DM_DOI_TUONG!C:C,MATCH(G2787,DM_DOI_TUONG!B:B,0)))</f>
        <v>Điện Lực Long An</v>
      </c>
      <c r="I2787" s="69" t="str">
        <f>IFERROR(INDEX(DM_NGHIEP_VU!D:D,MATCH(J2787&amp;K2787,DM_NGHIEP_VU!G:G,0)),"")</f>
        <v>Xuất kho - xuất trước hàng hoá</v>
      </c>
      <c r="J2787" s="29" t="s">
        <v>4972</v>
      </c>
      <c r="K2787" s="29" t="s">
        <v>4977</v>
      </c>
      <c r="L2787" s="26">
        <v>27</v>
      </c>
      <c r="M2787" s="26" t="s">
        <v>4547</v>
      </c>
      <c r="N2787" s="26"/>
      <c r="O2787" s="7">
        <f t="shared" si="144"/>
        <v>0</v>
      </c>
      <c r="P2787" s="52"/>
      <c r="Q2787" s="7">
        <f t="shared" si="145"/>
        <v>0</v>
      </c>
      <c r="R2787" s="7">
        <f t="shared" si="146"/>
        <v>0</v>
      </c>
      <c r="S2787" s="23"/>
      <c r="T2787" s="23"/>
      <c r="U2787" s="23"/>
      <c r="V2787" s="23"/>
      <c r="W2787" s="74"/>
    </row>
    <row r="2788" spans="1:23" x14ac:dyDescent="0.25">
      <c r="A2788" s="81">
        <v>45352</v>
      </c>
      <c r="B2788" s="6" t="s">
        <v>2710</v>
      </c>
      <c r="C2788" s="100" t="s">
        <v>6101</v>
      </c>
      <c r="D2788" s="21" t="s">
        <v>4950</v>
      </c>
      <c r="E2788" s="23" t="s">
        <v>199</v>
      </c>
      <c r="F2788" s="27" t="str">
        <f>IF(E2788="","",INDEX(DM_HANG_HOA!B:B,MATCH(E2788,DM_HANG_HOA!A:A,0)))</f>
        <v>Pin post/Line post 24Kv- 680, Polymer có kẹp (không ty)</v>
      </c>
      <c r="G2788" s="26" t="s">
        <v>5281</v>
      </c>
      <c r="H2788" s="27" t="str">
        <f>IF(G2788="","",INDEX(DM_DOI_TUONG!C:C,MATCH(G2788,DM_DOI_TUONG!B:B,0)))</f>
        <v>Điện Lực Bến Tre</v>
      </c>
      <c r="I2788" s="69" t="str">
        <f>IFERROR(INDEX(DM_NGHIEP_VU!D:D,MATCH(J2788&amp;K2788,DM_NGHIEP_VU!G:G,0)),"")</f>
        <v>Xuất kho - xuất trước hàng hoá</v>
      </c>
      <c r="J2788" s="29" t="s">
        <v>4972</v>
      </c>
      <c r="K2788" s="29" t="s">
        <v>4977</v>
      </c>
      <c r="L2788" s="26">
        <v>260</v>
      </c>
      <c r="M2788" s="26" t="s">
        <v>4547</v>
      </c>
      <c r="N2788" s="26"/>
      <c r="O2788" s="7">
        <f t="shared" si="144"/>
        <v>0</v>
      </c>
      <c r="P2788" s="52"/>
      <c r="Q2788" s="7">
        <f t="shared" si="145"/>
        <v>0</v>
      </c>
      <c r="R2788" s="7">
        <f t="shared" si="146"/>
        <v>0</v>
      </c>
      <c r="S2788" s="23"/>
      <c r="T2788" s="23"/>
      <c r="U2788" s="23"/>
      <c r="V2788" s="23"/>
      <c r="W2788" s="74"/>
    </row>
    <row r="2789" spans="1:23" x14ac:dyDescent="0.25">
      <c r="A2789" s="81">
        <v>45352</v>
      </c>
      <c r="B2789" s="6" t="s">
        <v>2710</v>
      </c>
      <c r="C2789" s="100" t="s">
        <v>6101</v>
      </c>
      <c r="D2789" s="21" t="s">
        <v>4950</v>
      </c>
      <c r="E2789" s="23" t="s">
        <v>203</v>
      </c>
      <c r="F2789" s="27" t="str">
        <f>IF(E2789="","",INDEX(DM_HANG_HOA!B:B,MATCH(E2789,DM_HANG_HOA!A:A,0)))</f>
        <v>Ty Pin post/Line post 24Kv- 35Kv, M20 dài 180mm</v>
      </c>
      <c r="G2789" s="26" t="s">
        <v>5281</v>
      </c>
      <c r="H2789" s="27" t="str">
        <f>IF(G2789="","",INDEX(DM_DOI_TUONG!C:C,MATCH(G2789,DM_DOI_TUONG!B:B,0)))</f>
        <v>Điện Lực Bến Tre</v>
      </c>
      <c r="I2789" s="69" t="str">
        <f>IFERROR(INDEX(DM_NGHIEP_VU!D:D,MATCH(J2789&amp;K2789,DM_NGHIEP_VU!G:G,0)),"")</f>
        <v>Xuất kho - xuất trước hàng hoá</v>
      </c>
      <c r="J2789" s="29" t="s">
        <v>4972</v>
      </c>
      <c r="K2789" s="29" t="s">
        <v>4977</v>
      </c>
      <c r="L2789" s="26">
        <v>260</v>
      </c>
      <c r="M2789" s="26" t="s">
        <v>4547</v>
      </c>
      <c r="N2789" s="26"/>
      <c r="O2789" s="7">
        <f t="shared" si="144"/>
        <v>0</v>
      </c>
      <c r="P2789" s="52"/>
      <c r="Q2789" s="7">
        <f t="shared" si="145"/>
        <v>0</v>
      </c>
      <c r="R2789" s="7">
        <f t="shared" si="146"/>
        <v>0</v>
      </c>
      <c r="S2789" s="23"/>
      <c r="T2789" s="23"/>
      <c r="U2789" s="23"/>
      <c r="V2789" s="23"/>
      <c r="W2789" s="74"/>
    </row>
    <row r="2790" spans="1:23" x14ac:dyDescent="0.25">
      <c r="A2790" s="81">
        <v>45352</v>
      </c>
      <c r="B2790" s="6" t="s">
        <v>2710</v>
      </c>
      <c r="C2790" s="100" t="s">
        <v>6102</v>
      </c>
      <c r="D2790" s="21" t="s">
        <v>4950</v>
      </c>
      <c r="E2790" s="23" t="s">
        <v>74</v>
      </c>
      <c r="F2790" s="27" t="str">
        <f>IF(E2790="","",INDEX(DM_HANG_HOA!B:B,MATCH(E2790,DM_HANG_HOA!A:A,0)))</f>
        <v>FCO 200A - 27KV - 150KV BIL - Polymer (không bass)</v>
      </c>
      <c r="G2790" s="26" t="s">
        <v>5281</v>
      </c>
      <c r="H2790" s="27" t="str">
        <f>IF(G2790="","",INDEX(DM_DOI_TUONG!C:C,MATCH(G2790,DM_DOI_TUONG!B:B,0)))</f>
        <v>Điện Lực Bến Tre</v>
      </c>
      <c r="I2790" s="69" t="str">
        <f>IFERROR(INDEX(DM_NGHIEP_VU!D:D,MATCH(J2790&amp;K2790,DM_NGHIEP_VU!G:G,0)),"")</f>
        <v>Xuất kho - xuất trước hàng hoá</v>
      </c>
      <c r="J2790" s="29" t="s">
        <v>4972</v>
      </c>
      <c r="K2790" s="29" t="s">
        <v>4977</v>
      </c>
      <c r="L2790" s="26">
        <v>180</v>
      </c>
      <c r="M2790" s="26" t="s">
        <v>4547</v>
      </c>
      <c r="N2790" s="26"/>
      <c r="O2790" s="7">
        <f t="shared" si="144"/>
        <v>0</v>
      </c>
      <c r="P2790" s="52"/>
      <c r="Q2790" s="7">
        <f t="shared" si="145"/>
        <v>0</v>
      </c>
      <c r="R2790" s="7">
        <f t="shared" si="146"/>
        <v>0</v>
      </c>
      <c r="S2790" s="23"/>
      <c r="T2790" s="23"/>
      <c r="U2790" s="23"/>
      <c r="V2790" s="23"/>
      <c r="W2790" s="74"/>
    </row>
    <row r="2791" spans="1:23" x14ac:dyDescent="0.25">
      <c r="A2791" s="81">
        <v>45352</v>
      </c>
      <c r="B2791" s="6" t="s">
        <v>2710</v>
      </c>
      <c r="C2791" s="100" t="s">
        <v>6102</v>
      </c>
      <c r="D2791" s="21" t="s">
        <v>4950</v>
      </c>
      <c r="E2791" s="23" t="s">
        <v>78</v>
      </c>
      <c r="F2791" s="27" t="str">
        <f>IF(E2791="","",INDEX(DM_HANG_HOA!B:B,MATCH(E2791,DM_HANG_HOA!A:A,0)))</f>
        <v>Bass FCO</v>
      </c>
      <c r="G2791" s="26" t="s">
        <v>5281</v>
      </c>
      <c r="H2791" s="27" t="str">
        <f>IF(G2791="","",INDEX(DM_DOI_TUONG!C:C,MATCH(G2791,DM_DOI_TUONG!B:B,0)))</f>
        <v>Điện Lực Bến Tre</v>
      </c>
      <c r="I2791" s="69" t="str">
        <f>IFERROR(INDEX(DM_NGHIEP_VU!D:D,MATCH(J2791&amp;K2791,DM_NGHIEP_VU!G:G,0)),"")</f>
        <v>Xuất kho - xuất trước hàng hoá</v>
      </c>
      <c r="J2791" s="29" t="s">
        <v>4972</v>
      </c>
      <c r="K2791" s="29" t="s">
        <v>4977</v>
      </c>
      <c r="L2791" s="26">
        <v>180</v>
      </c>
      <c r="M2791" s="26" t="s">
        <v>4547</v>
      </c>
      <c r="N2791" s="26"/>
      <c r="O2791" s="7">
        <f t="shared" si="144"/>
        <v>0</v>
      </c>
      <c r="P2791" s="52"/>
      <c r="Q2791" s="7">
        <f t="shared" si="145"/>
        <v>0</v>
      </c>
      <c r="R2791" s="7">
        <f t="shared" si="146"/>
        <v>0</v>
      </c>
      <c r="S2791" s="23"/>
      <c r="T2791" s="23"/>
      <c r="U2791" s="23"/>
      <c r="V2791" s="23"/>
      <c r="W2791" s="74"/>
    </row>
    <row r="2792" spans="1:23" x14ac:dyDescent="0.25">
      <c r="A2792" s="81">
        <v>45352</v>
      </c>
      <c r="B2792" s="6" t="s">
        <v>2710</v>
      </c>
      <c r="C2792" s="100" t="s">
        <v>6103</v>
      </c>
      <c r="D2792" s="21" t="s">
        <v>4950</v>
      </c>
      <c r="E2792" s="23" t="s">
        <v>535</v>
      </c>
      <c r="F2792" s="27" t="str">
        <f>IF(E2792="","",INDEX(DM_HANG_HOA!B:B,MATCH(E2792,DM_HANG_HOA!A:A,0)))</f>
        <v>Kẹp ngừng ABC 4 x (50-95)mm2</v>
      </c>
      <c r="G2792" s="26" t="s">
        <v>6064</v>
      </c>
      <c r="H2792" s="27" t="str">
        <f>IF(G2792="","",INDEX(DM_DOI_TUONG!C:C,MATCH(G2792,DM_DOI_TUONG!B:B,0)))</f>
        <v>Công ty CP Tuấn Ân Đồng Nai</v>
      </c>
      <c r="I2792" s="69" t="str">
        <f>IFERROR(INDEX(DM_NGHIEP_VU!D:D,MATCH(J2792&amp;K2792,DM_NGHIEP_VU!G:G,0)),"")</f>
        <v>Xuất kho - xuất trước hàng hoá</v>
      </c>
      <c r="J2792" s="29" t="s">
        <v>4972</v>
      </c>
      <c r="K2792" s="29" t="s">
        <v>4977</v>
      </c>
      <c r="L2792" s="26">
        <v>40</v>
      </c>
      <c r="M2792" s="26" t="s">
        <v>4547</v>
      </c>
      <c r="N2792" s="26"/>
      <c r="O2792" s="7">
        <f t="shared" si="144"/>
        <v>0</v>
      </c>
      <c r="P2792" s="52"/>
      <c r="Q2792" s="7">
        <f t="shared" si="145"/>
        <v>0</v>
      </c>
      <c r="R2792" s="7">
        <f t="shared" si="146"/>
        <v>0</v>
      </c>
      <c r="S2792" s="23"/>
      <c r="T2792" s="23"/>
      <c r="U2792" s="23"/>
      <c r="V2792" s="23"/>
      <c r="W2792" s="74"/>
    </row>
    <row r="2793" spans="1:23" x14ac:dyDescent="0.25">
      <c r="A2793" s="81">
        <v>45356</v>
      </c>
      <c r="B2793" s="6" t="s">
        <v>2710</v>
      </c>
      <c r="C2793" s="100" t="s">
        <v>6104</v>
      </c>
      <c r="D2793" s="21" t="s">
        <v>4950</v>
      </c>
      <c r="E2793" s="23" t="s">
        <v>1618</v>
      </c>
      <c r="F2793" s="27" t="str">
        <f>IF(E2793="","",INDEX(DM_HANG_HOA!B:B,MATCH(E2793,DM_HANG_HOA!A:A,0)))</f>
        <v>Ống nối ON-ACSR 70mm2 (ống nhôm dài 450mm, ống sắt dài 130mm)</v>
      </c>
      <c r="G2793" s="26" t="s">
        <v>6064</v>
      </c>
      <c r="H2793" s="27" t="str">
        <f>IF(G2793="","",INDEX(DM_DOI_TUONG!C:C,MATCH(G2793,DM_DOI_TUONG!B:B,0)))</f>
        <v>Công ty CP Tuấn Ân Đồng Nai</v>
      </c>
      <c r="I2793" s="69" t="str">
        <f>IFERROR(INDEX(DM_NGHIEP_VU!D:D,MATCH(J2793&amp;K2793,DM_NGHIEP_VU!G:G,0)),"")</f>
        <v>Xuất kho - xuất trước hàng hoá</v>
      </c>
      <c r="J2793" s="29" t="s">
        <v>4972</v>
      </c>
      <c r="K2793" s="29" t="s">
        <v>4977</v>
      </c>
      <c r="L2793" s="26">
        <v>10</v>
      </c>
      <c r="M2793" s="26" t="s">
        <v>4547</v>
      </c>
      <c r="N2793" s="26"/>
      <c r="O2793" s="7">
        <f t="shared" si="144"/>
        <v>0</v>
      </c>
      <c r="P2793" s="52"/>
      <c r="Q2793" s="7">
        <f t="shared" si="145"/>
        <v>0</v>
      </c>
      <c r="R2793" s="7">
        <f t="shared" si="146"/>
        <v>0</v>
      </c>
      <c r="S2793" s="23"/>
      <c r="T2793" s="23"/>
      <c r="U2793" s="23"/>
      <c r="V2793" s="23"/>
      <c r="W2793" s="74"/>
    </row>
    <row r="2794" spans="1:23" x14ac:dyDescent="0.25">
      <c r="A2794" s="81">
        <v>45364</v>
      </c>
      <c r="B2794" s="6" t="s">
        <v>2710</v>
      </c>
      <c r="C2794" s="100" t="s">
        <v>6105</v>
      </c>
      <c r="D2794" s="21" t="s">
        <v>4950</v>
      </c>
      <c r="E2794" s="23" t="s">
        <v>96</v>
      </c>
      <c r="F2794" s="27" t="str">
        <f>IF(E2794="","",INDEX(DM_HANG_HOA!B:B,MATCH(E2794,DM_HANG_HOA!A:A,0)))</f>
        <v>LA 18KV - MCOV  15.3 - 10KA</v>
      </c>
      <c r="G2794" s="26" t="s">
        <v>6064</v>
      </c>
      <c r="H2794" s="27" t="str">
        <f>IF(G2794="","",INDEX(DM_DOI_TUONG!C:C,MATCH(G2794,DM_DOI_TUONG!B:B,0)))</f>
        <v>Công ty CP Tuấn Ân Đồng Nai</v>
      </c>
      <c r="I2794" s="69" t="str">
        <f>IFERROR(INDEX(DM_NGHIEP_VU!D:D,MATCH(J2794&amp;K2794,DM_NGHIEP_VU!G:G,0)),"")</f>
        <v>Xuất kho - xuất trước hàng hoá</v>
      </c>
      <c r="J2794" s="29" t="s">
        <v>4972</v>
      </c>
      <c r="K2794" s="29" t="s">
        <v>4977</v>
      </c>
      <c r="L2794" s="26">
        <v>15</v>
      </c>
      <c r="M2794" s="26" t="s">
        <v>4547</v>
      </c>
      <c r="N2794" s="26"/>
      <c r="O2794" s="7">
        <f t="shared" si="144"/>
        <v>0</v>
      </c>
      <c r="P2794" s="52"/>
      <c r="Q2794" s="7">
        <f t="shared" si="145"/>
        <v>0</v>
      </c>
      <c r="R2794" s="7">
        <f t="shared" si="146"/>
        <v>0</v>
      </c>
      <c r="S2794" s="23"/>
      <c r="T2794" s="23"/>
      <c r="U2794" s="23"/>
      <c r="V2794" s="23"/>
      <c r="W2794" s="74"/>
    </row>
    <row r="2795" spans="1:23" x14ac:dyDescent="0.25">
      <c r="A2795" s="82">
        <v>45365</v>
      </c>
      <c r="B2795" s="83" t="s">
        <v>2710</v>
      </c>
      <c r="C2795" s="101" t="s">
        <v>6106</v>
      </c>
      <c r="D2795" s="76" t="s">
        <v>4950</v>
      </c>
      <c r="E2795" s="84" t="s">
        <v>18</v>
      </c>
      <c r="F2795" s="85" t="str">
        <f>IF(E2795="","",INDEX(DM_HANG_HOA!B:B,MATCH(E2795,DM_HANG_HOA!A:A,0)))</f>
        <v>Fuselink 80K - Tuấn Ân</v>
      </c>
      <c r="G2795" s="86" t="s">
        <v>6064</v>
      </c>
      <c r="H2795" s="85" t="str">
        <f>IF(G2795="","",INDEX(DM_DOI_TUONG!C:C,MATCH(G2795,DM_DOI_TUONG!B:B,0)))</f>
        <v>Công ty CP Tuấn Ân Đồng Nai</v>
      </c>
      <c r="I2795" s="87" t="str">
        <f>IFERROR(INDEX(DM_NGHIEP_VU!D:D,MATCH(J2795&amp;K2795,DM_NGHIEP_VU!G:G,0)),"")</f>
        <v>Xuất kho - xuất trước hàng hoá</v>
      </c>
      <c r="J2795" s="88" t="s">
        <v>4972</v>
      </c>
      <c r="K2795" s="88" t="s">
        <v>4977</v>
      </c>
      <c r="L2795" s="86">
        <v>15</v>
      </c>
      <c r="M2795" s="86" t="s">
        <v>4547</v>
      </c>
      <c r="N2795" s="86"/>
      <c r="O2795" s="75">
        <f t="shared" si="144"/>
        <v>0</v>
      </c>
      <c r="P2795" s="89"/>
      <c r="Q2795" s="75">
        <f t="shared" si="145"/>
        <v>0</v>
      </c>
      <c r="R2795" s="75">
        <f t="shared" si="146"/>
        <v>0</v>
      </c>
      <c r="S2795" s="84"/>
      <c r="T2795" s="84"/>
      <c r="U2795" s="84"/>
      <c r="V2795" s="84"/>
      <c r="W2795" s="78"/>
    </row>
    <row r="2796" spans="1:23" x14ac:dyDescent="0.25">
      <c r="A2796" s="81">
        <v>45313</v>
      </c>
      <c r="B2796" s="6" t="s">
        <v>2708</v>
      </c>
      <c r="C2796" s="100" t="s">
        <v>6108</v>
      </c>
      <c r="D2796" s="21" t="s">
        <v>4946</v>
      </c>
      <c r="E2796" s="23" t="s">
        <v>463</v>
      </c>
      <c r="F2796" s="27" t="str">
        <f>IF(E2796="","",INDEX(DM_HANG_HOA!B:B,MATCH(E2796,DM_HANG_HOA!A:A,0)))</f>
        <v xml:space="preserve">MCB   2 pha 63A  - 6KA -TA </v>
      </c>
      <c r="G2796" s="26" t="s">
        <v>6064</v>
      </c>
      <c r="H2796" s="27" t="str">
        <f>IF(G2796="","",INDEX(DM_DOI_TUONG!C:C,MATCH(G2796,DM_DOI_TUONG!B:B,0)))</f>
        <v>Công ty CP Tuấn Ân Đồng Nai</v>
      </c>
      <c r="I2796" s="69" t="str">
        <f>IFERROR(INDEX(DM_NGHIEP_VU!D:D,MATCH(J2796&amp;K2796,DM_NGHIEP_VU!G:G,0)),"")</f>
        <v>Nhập kho - quyết toán hàng xuất trước</v>
      </c>
      <c r="J2796" s="88" t="s">
        <v>4977</v>
      </c>
      <c r="K2796" s="29" t="s">
        <v>4972</v>
      </c>
      <c r="L2796" s="26">
        <v>60</v>
      </c>
      <c r="M2796" s="26" t="s">
        <v>4547</v>
      </c>
      <c r="N2796" s="26"/>
      <c r="O2796" s="7">
        <f t="shared" ref="O2796:O2827" si="147">+L2796*N2796</f>
        <v>0</v>
      </c>
      <c r="P2796" s="52"/>
      <c r="Q2796" s="7">
        <f t="shared" ref="Q2796:Q2827" si="148">+O2796*P2796</f>
        <v>0</v>
      </c>
      <c r="R2796" s="7">
        <f t="shared" ref="R2796:R2827" si="149">+O2796+Q2796</f>
        <v>0</v>
      </c>
      <c r="S2796" s="23"/>
      <c r="T2796" s="23"/>
      <c r="U2796" s="23"/>
      <c r="V2796" s="23"/>
      <c r="W2796" s="74"/>
    </row>
    <row r="2797" spans="1:23" x14ac:dyDescent="0.25">
      <c r="A2797" s="81">
        <v>45313</v>
      </c>
      <c r="B2797" s="6" t="s">
        <v>2708</v>
      </c>
      <c r="C2797" s="100" t="s">
        <v>6108</v>
      </c>
      <c r="D2797" s="21" t="s">
        <v>4946</v>
      </c>
      <c r="E2797" s="23" t="s">
        <v>460</v>
      </c>
      <c r="F2797" s="27" t="str">
        <f>IF(E2797="","",INDEX(DM_HANG_HOA!B:B,MATCH(E2797,DM_HANG_HOA!A:A,0)))</f>
        <v xml:space="preserve">MCB   2 pha 32A  - 6KA -TA </v>
      </c>
      <c r="G2797" s="26" t="s">
        <v>6064</v>
      </c>
      <c r="H2797" s="27" t="str">
        <f>IF(G2797="","",INDEX(DM_DOI_TUONG!C:C,MATCH(G2797,DM_DOI_TUONG!B:B,0)))</f>
        <v>Công ty CP Tuấn Ân Đồng Nai</v>
      </c>
      <c r="I2797" s="69" t="str">
        <f>IFERROR(INDEX(DM_NGHIEP_VU!D:D,MATCH(J2797&amp;K2797,DM_NGHIEP_VU!G:G,0)),"")</f>
        <v>Nhập kho - quyết toán hàng xuất trước</v>
      </c>
      <c r="J2797" s="88" t="s">
        <v>4977</v>
      </c>
      <c r="K2797" s="29" t="s">
        <v>4972</v>
      </c>
      <c r="L2797" s="26">
        <v>30</v>
      </c>
      <c r="M2797" s="26" t="s">
        <v>4547</v>
      </c>
      <c r="N2797" s="26"/>
      <c r="O2797" s="7">
        <f t="shared" si="147"/>
        <v>0</v>
      </c>
      <c r="P2797" s="52"/>
      <c r="Q2797" s="7">
        <f t="shared" si="148"/>
        <v>0</v>
      </c>
      <c r="R2797" s="7">
        <f t="shared" si="149"/>
        <v>0</v>
      </c>
      <c r="S2797" s="23"/>
      <c r="T2797" s="23"/>
      <c r="U2797" s="23"/>
      <c r="V2797" s="23"/>
      <c r="W2797" s="74"/>
    </row>
    <row r="2798" spans="1:23" x14ac:dyDescent="0.25">
      <c r="A2798" s="81">
        <v>45313</v>
      </c>
      <c r="B2798" s="6" t="s">
        <v>2708</v>
      </c>
      <c r="C2798" s="100" t="s">
        <v>6108</v>
      </c>
      <c r="D2798" s="21" t="s">
        <v>4946</v>
      </c>
      <c r="E2798" s="23" t="s">
        <v>388</v>
      </c>
      <c r="F2798" s="27" t="str">
        <f>IF(E2798="","",INDEX(DM_HANG_HOA!B:B,MATCH(E2798,DM_HANG_HOA!A:A,0)))</f>
        <v>Mỡ Compound đồng nhôm, 50g</v>
      </c>
      <c r="G2798" s="26" t="s">
        <v>6064</v>
      </c>
      <c r="H2798" s="27" t="str">
        <f>IF(G2798="","",INDEX(DM_DOI_TUONG!C:C,MATCH(G2798,DM_DOI_TUONG!B:B,0)))</f>
        <v>Công ty CP Tuấn Ân Đồng Nai</v>
      </c>
      <c r="I2798" s="69" t="str">
        <f>IFERROR(INDEX(DM_NGHIEP_VU!D:D,MATCH(J2798&amp;K2798,DM_NGHIEP_VU!G:G,0)),"")</f>
        <v>Nhập kho - quyết toán hàng xuất trước</v>
      </c>
      <c r="J2798" s="88" t="s">
        <v>4977</v>
      </c>
      <c r="K2798" s="29" t="s">
        <v>4972</v>
      </c>
      <c r="L2798" s="26">
        <v>11</v>
      </c>
      <c r="M2798" s="26" t="s">
        <v>4547</v>
      </c>
      <c r="N2798" s="26"/>
      <c r="O2798" s="7">
        <f t="shared" si="147"/>
        <v>0</v>
      </c>
      <c r="P2798" s="52"/>
      <c r="Q2798" s="7">
        <f t="shared" si="148"/>
        <v>0</v>
      </c>
      <c r="R2798" s="7">
        <f t="shared" si="149"/>
        <v>0</v>
      </c>
      <c r="S2798" s="23"/>
      <c r="T2798" s="23"/>
      <c r="U2798" s="23"/>
      <c r="V2798" s="23"/>
      <c r="W2798" s="74"/>
    </row>
    <row r="2799" spans="1:23" x14ac:dyDescent="0.25">
      <c r="A2799" s="81">
        <v>45313</v>
      </c>
      <c r="B2799" s="6" t="s">
        <v>2708</v>
      </c>
      <c r="C2799" s="100" t="s">
        <v>6108</v>
      </c>
      <c r="D2799" s="21" t="s">
        <v>4946</v>
      </c>
      <c r="E2799" s="23" t="s">
        <v>1344</v>
      </c>
      <c r="F2799" s="27" t="str">
        <f>IF(E2799="","",INDEX(DM_HANG_HOA!B:B,MATCH(E2799,DM_HANG_HOA!A:A,0)))</f>
        <v>Hotline 2/0</v>
      </c>
      <c r="G2799" s="26" t="s">
        <v>6064</v>
      </c>
      <c r="H2799" s="27" t="str">
        <f>IF(G2799="","",INDEX(DM_DOI_TUONG!C:C,MATCH(G2799,DM_DOI_TUONG!B:B,0)))</f>
        <v>Công ty CP Tuấn Ân Đồng Nai</v>
      </c>
      <c r="I2799" s="69" t="str">
        <f>IFERROR(INDEX(DM_NGHIEP_VU!D:D,MATCH(J2799&amp;K2799,DM_NGHIEP_VU!G:G,0)),"")</f>
        <v>Nhập kho - quyết toán hàng xuất trước</v>
      </c>
      <c r="J2799" s="88" t="s">
        <v>4977</v>
      </c>
      <c r="K2799" s="29" t="s">
        <v>4972</v>
      </c>
      <c r="L2799" s="26">
        <v>19</v>
      </c>
      <c r="M2799" s="26" t="s">
        <v>4547</v>
      </c>
      <c r="N2799" s="26"/>
      <c r="O2799" s="7">
        <f t="shared" si="147"/>
        <v>0</v>
      </c>
      <c r="P2799" s="52"/>
      <c r="Q2799" s="7">
        <f t="shared" si="148"/>
        <v>0</v>
      </c>
      <c r="R2799" s="7">
        <f t="shared" si="149"/>
        <v>0</v>
      </c>
      <c r="S2799" s="23"/>
      <c r="T2799" s="23"/>
      <c r="U2799" s="23"/>
      <c r="V2799" s="23"/>
      <c r="W2799" s="74"/>
    </row>
    <row r="2800" spans="1:23" x14ac:dyDescent="0.25">
      <c r="A2800" s="81">
        <v>45313</v>
      </c>
      <c r="B2800" s="6" t="s">
        <v>2708</v>
      </c>
      <c r="C2800" s="100" t="s">
        <v>6108</v>
      </c>
      <c r="D2800" s="21" t="s">
        <v>4946</v>
      </c>
      <c r="E2800" s="23" t="s">
        <v>106</v>
      </c>
      <c r="F2800" s="27" t="str">
        <f>IF(E2800="","",INDEX(DM_HANG_HOA!B:B,MATCH(E2800,DM_HANG_HOA!A:A,0)))</f>
        <v>LTD 800A - 38KV - 120KN (không cosse)</v>
      </c>
      <c r="G2800" s="26" t="s">
        <v>6064</v>
      </c>
      <c r="H2800" s="27" t="str">
        <f>IF(G2800="","",INDEX(DM_DOI_TUONG!C:C,MATCH(G2800,DM_DOI_TUONG!B:B,0)))</f>
        <v>Công ty CP Tuấn Ân Đồng Nai</v>
      </c>
      <c r="I2800" s="69" t="str">
        <f>IFERROR(INDEX(DM_NGHIEP_VU!D:D,MATCH(J2800&amp;K2800,DM_NGHIEP_VU!G:G,0)),"")</f>
        <v>Nhập kho - quyết toán hàng xuất trước</v>
      </c>
      <c r="J2800" s="88" t="s">
        <v>4977</v>
      </c>
      <c r="K2800" s="29" t="s">
        <v>4972</v>
      </c>
      <c r="L2800" s="26">
        <v>3</v>
      </c>
      <c r="M2800" s="26" t="s">
        <v>4547</v>
      </c>
      <c r="N2800" s="26"/>
      <c r="O2800" s="7">
        <f t="shared" si="147"/>
        <v>0</v>
      </c>
      <c r="P2800" s="52"/>
      <c r="Q2800" s="7">
        <f t="shared" si="148"/>
        <v>0</v>
      </c>
      <c r="R2800" s="7">
        <f t="shared" si="149"/>
        <v>0</v>
      </c>
      <c r="S2800" s="23"/>
      <c r="T2800" s="23"/>
      <c r="U2800" s="23"/>
      <c r="V2800" s="23"/>
      <c r="W2800" s="74"/>
    </row>
    <row r="2801" spans="1:23" x14ac:dyDescent="0.25">
      <c r="A2801" s="81">
        <v>45313</v>
      </c>
      <c r="B2801" s="6" t="s">
        <v>2708</v>
      </c>
      <c r="C2801" s="100" t="s">
        <v>6108</v>
      </c>
      <c r="D2801" s="21" t="s">
        <v>4946</v>
      </c>
      <c r="E2801" s="23" t="s">
        <v>190</v>
      </c>
      <c r="F2801" s="27" t="str">
        <f>IF(E2801="","",INDEX(DM_HANG_HOA!B:B,MATCH(E2801,DM_HANG_HOA!A:A,0)))</f>
        <v>Chuỗi treo 24Kv - 70KN, Polymer</v>
      </c>
      <c r="G2801" s="26" t="s">
        <v>5281</v>
      </c>
      <c r="H2801" s="27" t="str">
        <f>IF(G2801="","",INDEX(DM_DOI_TUONG!C:C,MATCH(G2801,DM_DOI_TUONG!B:B,0)))</f>
        <v>Điện Lực Bến Tre</v>
      </c>
      <c r="I2801" s="69" t="str">
        <f>IFERROR(INDEX(DM_NGHIEP_VU!D:D,MATCH(J2801&amp;K2801,DM_NGHIEP_VU!G:G,0)),"")</f>
        <v>Nhập kho - quyết toán hàng xuất trước</v>
      </c>
      <c r="J2801" s="88" t="s">
        <v>4977</v>
      </c>
      <c r="K2801" s="29" t="s">
        <v>4972</v>
      </c>
      <c r="L2801" s="26">
        <v>480</v>
      </c>
      <c r="M2801" s="26" t="s">
        <v>4547</v>
      </c>
      <c r="N2801" s="26"/>
      <c r="O2801" s="7">
        <f t="shared" si="147"/>
        <v>0</v>
      </c>
      <c r="P2801" s="52"/>
      <c r="Q2801" s="7">
        <f t="shared" si="148"/>
        <v>0</v>
      </c>
      <c r="R2801" s="7">
        <f t="shared" si="149"/>
        <v>0</v>
      </c>
      <c r="S2801" s="23"/>
      <c r="T2801" s="23"/>
      <c r="U2801" s="23"/>
      <c r="V2801" s="23"/>
      <c r="W2801" s="74"/>
    </row>
    <row r="2802" spans="1:23" x14ac:dyDescent="0.25">
      <c r="A2802" s="81">
        <v>45345</v>
      </c>
      <c r="B2802" s="6" t="s">
        <v>2708</v>
      </c>
      <c r="C2802" s="100" t="s">
        <v>6108</v>
      </c>
      <c r="D2802" s="21" t="s">
        <v>4946</v>
      </c>
      <c r="E2802" s="23" t="s">
        <v>65</v>
      </c>
      <c r="F2802" s="27" t="str">
        <f>IF(E2802="","",INDEX(DM_HANG_HOA!B:B,MATCH(E2802,DM_HANG_HOA!A:A,0)))</f>
        <v>FCO 100A - 27KV-150KV BIL - sứ (không bass)</v>
      </c>
      <c r="G2802" s="26" t="s">
        <v>5281</v>
      </c>
      <c r="H2802" s="27" t="str">
        <f>IF(G2802="","",INDEX(DM_DOI_TUONG!C:C,MATCH(G2802,DM_DOI_TUONG!B:B,0)))</f>
        <v>Điện Lực Bến Tre</v>
      </c>
      <c r="I2802" s="69" t="str">
        <f>IFERROR(INDEX(DM_NGHIEP_VU!D:D,MATCH(J2802&amp;K2802,DM_NGHIEP_VU!G:G,0)),"")</f>
        <v>Nhập kho - quyết toán hàng xuất trước</v>
      </c>
      <c r="J2802" s="88" t="s">
        <v>4977</v>
      </c>
      <c r="K2802" s="29" t="s">
        <v>4972</v>
      </c>
      <c r="L2802" s="26">
        <v>200</v>
      </c>
      <c r="M2802" s="26" t="s">
        <v>4547</v>
      </c>
      <c r="N2802" s="26"/>
      <c r="O2802" s="7">
        <f t="shared" si="147"/>
        <v>0</v>
      </c>
      <c r="P2802" s="52"/>
      <c r="Q2802" s="7">
        <f t="shared" si="148"/>
        <v>0</v>
      </c>
      <c r="R2802" s="7">
        <f t="shared" si="149"/>
        <v>0</v>
      </c>
      <c r="S2802" s="23"/>
      <c r="T2802" s="23"/>
      <c r="U2802" s="23"/>
      <c r="V2802" s="23"/>
      <c r="W2802" s="74"/>
    </row>
    <row r="2803" spans="1:23" x14ac:dyDescent="0.25">
      <c r="A2803" s="81">
        <v>45345</v>
      </c>
      <c r="B2803" s="6" t="s">
        <v>2708</v>
      </c>
      <c r="C2803" s="100" t="s">
        <v>6108</v>
      </c>
      <c r="D2803" s="21" t="s">
        <v>4946</v>
      </c>
      <c r="E2803" s="23" t="s">
        <v>78</v>
      </c>
      <c r="F2803" s="27" t="str">
        <f>IF(E2803="","",INDEX(DM_HANG_HOA!B:B,MATCH(E2803,DM_HANG_HOA!A:A,0)))</f>
        <v>Bass FCO</v>
      </c>
      <c r="G2803" s="26" t="s">
        <v>5281</v>
      </c>
      <c r="H2803" s="27" t="str">
        <f>IF(G2803="","",INDEX(DM_DOI_TUONG!C:C,MATCH(G2803,DM_DOI_TUONG!B:B,0)))</f>
        <v>Điện Lực Bến Tre</v>
      </c>
      <c r="I2803" s="69" t="str">
        <f>IFERROR(INDEX(DM_NGHIEP_VU!D:D,MATCH(J2803&amp;K2803,DM_NGHIEP_VU!G:G,0)),"")</f>
        <v>Nhập kho - quyết toán hàng xuất trước</v>
      </c>
      <c r="J2803" s="88" t="s">
        <v>4977</v>
      </c>
      <c r="K2803" s="29" t="s">
        <v>4972</v>
      </c>
      <c r="L2803" s="26">
        <v>200</v>
      </c>
      <c r="M2803" s="26" t="s">
        <v>4547</v>
      </c>
      <c r="N2803" s="26"/>
      <c r="O2803" s="7">
        <f t="shared" si="147"/>
        <v>0</v>
      </c>
      <c r="P2803" s="52"/>
      <c r="Q2803" s="7">
        <f t="shared" si="148"/>
        <v>0</v>
      </c>
      <c r="R2803" s="7">
        <f t="shared" si="149"/>
        <v>0</v>
      </c>
      <c r="S2803" s="23"/>
      <c r="T2803" s="23"/>
      <c r="U2803" s="23"/>
      <c r="V2803" s="23"/>
      <c r="W2803" s="74"/>
    </row>
    <row r="2804" spans="1:23" x14ac:dyDescent="0.25">
      <c r="A2804" s="81">
        <v>45345</v>
      </c>
      <c r="B2804" s="6" t="s">
        <v>2708</v>
      </c>
      <c r="C2804" s="100" t="s">
        <v>6108</v>
      </c>
      <c r="D2804" s="21" t="s">
        <v>4946</v>
      </c>
      <c r="E2804" s="23" t="s">
        <v>66</v>
      </c>
      <c r="F2804" s="27" t="str">
        <f>IF(E2804="","",INDEX(DM_HANG_HOA!B:B,MATCH(E2804,DM_HANG_HOA!A:A,0)))</f>
        <v>FCO 200A - 27KV -150KV BIL - sứ (không bass)</v>
      </c>
      <c r="G2804" s="26" t="s">
        <v>5281</v>
      </c>
      <c r="H2804" s="27" t="str">
        <f>IF(G2804="","",INDEX(DM_DOI_TUONG!C:C,MATCH(G2804,DM_DOI_TUONG!B:B,0)))</f>
        <v>Điện Lực Bến Tre</v>
      </c>
      <c r="I2804" s="69" t="str">
        <f>IFERROR(INDEX(DM_NGHIEP_VU!D:D,MATCH(J2804&amp;K2804,DM_NGHIEP_VU!G:G,0)),"")</f>
        <v>Nhập kho - quyết toán hàng xuất trước</v>
      </c>
      <c r="J2804" s="88" t="s">
        <v>4977</v>
      </c>
      <c r="K2804" s="29" t="s">
        <v>4972</v>
      </c>
      <c r="L2804" s="26">
        <v>43</v>
      </c>
      <c r="M2804" s="26" t="s">
        <v>4547</v>
      </c>
      <c r="N2804" s="26"/>
      <c r="O2804" s="7">
        <f t="shared" si="147"/>
        <v>0</v>
      </c>
      <c r="P2804" s="52"/>
      <c r="Q2804" s="7">
        <f t="shared" si="148"/>
        <v>0</v>
      </c>
      <c r="R2804" s="7">
        <f t="shared" si="149"/>
        <v>0</v>
      </c>
      <c r="S2804" s="23"/>
      <c r="T2804" s="23"/>
      <c r="U2804" s="23"/>
      <c r="V2804" s="23"/>
      <c r="W2804" s="74"/>
    </row>
    <row r="2805" spans="1:23" x14ac:dyDescent="0.25">
      <c r="A2805" s="81">
        <v>45345</v>
      </c>
      <c r="B2805" s="6" t="s">
        <v>2708</v>
      </c>
      <c r="C2805" s="100" t="s">
        <v>6108</v>
      </c>
      <c r="D2805" s="21" t="s">
        <v>4946</v>
      </c>
      <c r="E2805" s="23" t="s">
        <v>78</v>
      </c>
      <c r="F2805" s="27" t="str">
        <f>IF(E2805="","",INDEX(DM_HANG_HOA!B:B,MATCH(E2805,DM_HANG_HOA!A:A,0)))</f>
        <v>Bass FCO</v>
      </c>
      <c r="G2805" s="26" t="s">
        <v>5281</v>
      </c>
      <c r="H2805" s="27" t="str">
        <f>IF(G2805="","",INDEX(DM_DOI_TUONG!C:C,MATCH(G2805,DM_DOI_TUONG!B:B,0)))</f>
        <v>Điện Lực Bến Tre</v>
      </c>
      <c r="I2805" s="69" t="str">
        <f>IFERROR(INDEX(DM_NGHIEP_VU!D:D,MATCH(J2805&amp;K2805,DM_NGHIEP_VU!G:G,0)),"")</f>
        <v>Nhập kho - quyết toán hàng xuất trước</v>
      </c>
      <c r="J2805" s="88" t="s">
        <v>4977</v>
      </c>
      <c r="K2805" s="29" t="s">
        <v>4972</v>
      </c>
      <c r="L2805" s="26">
        <v>43</v>
      </c>
      <c r="M2805" s="26" t="s">
        <v>4547</v>
      </c>
      <c r="N2805" s="26"/>
      <c r="O2805" s="7">
        <f t="shared" si="147"/>
        <v>0</v>
      </c>
      <c r="P2805" s="52"/>
      <c r="Q2805" s="7">
        <f t="shared" si="148"/>
        <v>0</v>
      </c>
      <c r="R2805" s="7">
        <f t="shared" si="149"/>
        <v>0</v>
      </c>
      <c r="S2805" s="23"/>
      <c r="T2805" s="23"/>
      <c r="U2805" s="23"/>
      <c r="V2805" s="23"/>
      <c r="W2805" s="74"/>
    </row>
    <row r="2806" spans="1:23" x14ac:dyDescent="0.25">
      <c r="A2806" s="81">
        <v>45345</v>
      </c>
      <c r="B2806" s="6" t="s">
        <v>2708</v>
      </c>
      <c r="C2806" s="100" t="s">
        <v>6108</v>
      </c>
      <c r="D2806" s="21" t="s">
        <v>4946</v>
      </c>
      <c r="E2806" s="23" t="s">
        <v>70</v>
      </c>
      <c r="F2806" s="27" t="str">
        <f>IF(E2806="","",INDEX(DM_HANG_HOA!B:B,MATCH(E2806,DM_HANG_HOA!A:A,0)))</f>
        <v>LBFCO 100A - 27KV-150KV BIL - sứ (không bass)</v>
      </c>
      <c r="G2806" s="26" t="s">
        <v>5281</v>
      </c>
      <c r="H2806" s="27" t="str">
        <f>IF(G2806="","",INDEX(DM_DOI_TUONG!C:C,MATCH(G2806,DM_DOI_TUONG!B:B,0)))</f>
        <v>Điện Lực Bến Tre</v>
      </c>
      <c r="I2806" s="69" t="str">
        <f>IFERROR(INDEX(DM_NGHIEP_VU!D:D,MATCH(J2806&amp;K2806,DM_NGHIEP_VU!G:G,0)),"")</f>
        <v>Nhập kho - quyết toán hàng xuất trước</v>
      </c>
      <c r="J2806" s="88" t="s">
        <v>4977</v>
      </c>
      <c r="K2806" s="29" t="s">
        <v>4972</v>
      </c>
      <c r="L2806" s="26">
        <v>100</v>
      </c>
      <c r="M2806" s="26" t="s">
        <v>4547</v>
      </c>
      <c r="N2806" s="26"/>
      <c r="O2806" s="7">
        <f t="shared" si="147"/>
        <v>0</v>
      </c>
      <c r="P2806" s="52"/>
      <c r="Q2806" s="7">
        <f t="shared" si="148"/>
        <v>0</v>
      </c>
      <c r="R2806" s="7">
        <f t="shared" si="149"/>
        <v>0</v>
      </c>
      <c r="S2806" s="23"/>
      <c r="T2806" s="23"/>
      <c r="U2806" s="23"/>
      <c r="V2806" s="23"/>
      <c r="W2806" s="74"/>
    </row>
    <row r="2807" spans="1:23" x14ac:dyDescent="0.25">
      <c r="A2807" s="81">
        <v>45345</v>
      </c>
      <c r="B2807" s="6" t="s">
        <v>2708</v>
      </c>
      <c r="C2807" s="100" t="s">
        <v>6109</v>
      </c>
      <c r="D2807" s="21" t="s">
        <v>4946</v>
      </c>
      <c r="E2807" s="23" t="s">
        <v>78</v>
      </c>
      <c r="F2807" s="27" t="str">
        <f>IF(E2807="","",INDEX(DM_HANG_HOA!B:B,MATCH(E2807,DM_HANG_HOA!A:A,0)))</f>
        <v>Bass FCO</v>
      </c>
      <c r="G2807" s="26" t="s">
        <v>5281</v>
      </c>
      <c r="H2807" s="27" t="str">
        <f>IF(G2807="","",INDEX(DM_DOI_TUONG!C:C,MATCH(G2807,DM_DOI_TUONG!B:B,0)))</f>
        <v>Điện Lực Bến Tre</v>
      </c>
      <c r="I2807" s="69" t="str">
        <f>IFERROR(INDEX(DM_NGHIEP_VU!D:D,MATCH(J2807&amp;K2807,DM_NGHIEP_VU!G:G,0)),"")</f>
        <v>Nhập kho - quyết toán hàng xuất trước</v>
      </c>
      <c r="J2807" s="88" t="s">
        <v>4977</v>
      </c>
      <c r="K2807" s="29" t="s">
        <v>4972</v>
      </c>
      <c r="L2807" s="26">
        <v>100</v>
      </c>
      <c r="M2807" s="26" t="s">
        <v>4547</v>
      </c>
      <c r="N2807" s="26"/>
      <c r="O2807" s="7">
        <f t="shared" si="147"/>
        <v>0</v>
      </c>
      <c r="P2807" s="52"/>
      <c r="Q2807" s="7">
        <f t="shared" si="148"/>
        <v>0</v>
      </c>
      <c r="R2807" s="7">
        <f t="shared" si="149"/>
        <v>0</v>
      </c>
      <c r="S2807" s="23"/>
      <c r="T2807" s="23"/>
      <c r="U2807" s="23"/>
      <c r="V2807" s="23"/>
      <c r="W2807" s="74"/>
    </row>
    <row r="2808" spans="1:23" x14ac:dyDescent="0.25">
      <c r="A2808" s="81">
        <v>45345</v>
      </c>
      <c r="B2808" s="6" t="s">
        <v>2708</v>
      </c>
      <c r="C2808" s="100" t="s">
        <v>6109</v>
      </c>
      <c r="D2808" s="21" t="s">
        <v>4946</v>
      </c>
      <c r="E2808" s="23" t="s">
        <v>71</v>
      </c>
      <c r="F2808" s="27" t="str">
        <f>IF(E2808="","",INDEX(DM_HANG_HOA!B:B,MATCH(E2808,DM_HANG_HOA!A:A,0)))</f>
        <v>LBFCO 200A - 27KV-150KV BIL - sứ (không bass)</v>
      </c>
      <c r="G2808" s="26" t="s">
        <v>5281</v>
      </c>
      <c r="H2808" s="27" t="str">
        <f>IF(G2808="","",INDEX(DM_DOI_TUONG!C:C,MATCH(G2808,DM_DOI_TUONG!B:B,0)))</f>
        <v>Điện Lực Bến Tre</v>
      </c>
      <c r="I2808" s="69" t="str">
        <f>IFERROR(INDEX(DM_NGHIEP_VU!D:D,MATCH(J2808&amp;K2808,DM_NGHIEP_VU!G:G,0)),"")</f>
        <v>Nhập kho - quyết toán hàng xuất trước</v>
      </c>
      <c r="J2808" s="88" t="s">
        <v>4977</v>
      </c>
      <c r="K2808" s="29" t="s">
        <v>4972</v>
      </c>
      <c r="L2808" s="26">
        <v>136</v>
      </c>
      <c r="M2808" s="26" t="s">
        <v>4547</v>
      </c>
      <c r="N2808" s="26"/>
      <c r="O2808" s="7">
        <f t="shared" si="147"/>
        <v>0</v>
      </c>
      <c r="P2808" s="52"/>
      <c r="Q2808" s="7">
        <f t="shared" si="148"/>
        <v>0</v>
      </c>
      <c r="R2808" s="7">
        <f t="shared" si="149"/>
        <v>0</v>
      </c>
      <c r="S2808" s="23"/>
      <c r="T2808" s="23"/>
      <c r="U2808" s="23"/>
      <c r="V2808" s="23"/>
      <c r="W2808" s="74"/>
    </row>
    <row r="2809" spans="1:23" x14ac:dyDescent="0.25">
      <c r="A2809" s="81">
        <v>45345</v>
      </c>
      <c r="B2809" s="6" t="s">
        <v>2708</v>
      </c>
      <c r="C2809" s="100" t="s">
        <v>6109</v>
      </c>
      <c r="D2809" s="21" t="s">
        <v>4946</v>
      </c>
      <c r="E2809" s="23" t="s">
        <v>78</v>
      </c>
      <c r="F2809" s="27" t="str">
        <f>IF(E2809="","",INDEX(DM_HANG_HOA!B:B,MATCH(E2809,DM_HANG_HOA!A:A,0)))</f>
        <v>Bass FCO</v>
      </c>
      <c r="G2809" s="26" t="s">
        <v>5281</v>
      </c>
      <c r="H2809" s="27" t="str">
        <f>IF(G2809="","",INDEX(DM_DOI_TUONG!C:C,MATCH(G2809,DM_DOI_TUONG!B:B,0)))</f>
        <v>Điện Lực Bến Tre</v>
      </c>
      <c r="I2809" s="69" t="str">
        <f>IFERROR(INDEX(DM_NGHIEP_VU!D:D,MATCH(J2809&amp;K2809,DM_NGHIEP_VU!G:G,0)),"")</f>
        <v>Nhập kho - quyết toán hàng xuất trước</v>
      </c>
      <c r="J2809" s="88" t="s">
        <v>4977</v>
      </c>
      <c r="K2809" s="29" t="s">
        <v>4972</v>
      </c>
      <c r="L2809" s="26">
        <v>136</v>
      </c>
      <c r="M2809" s="26" t="s">
        <v>4547</v>
      </c>
      <c r="N2809" s="26"/>
      <c r="O2809" s="7">
        <f t="shared" si="147"/>
        <v>0</v>
      </c>
      <c r="P2809" s="52"/>
      <c r="Q2809" s="7">
        <f t="shared" si="148"/>
        <v>0</v>
      </c>
      <c r="R2809" s="7">
        <f t="shared" si="149"/>
        <v>0</v>
      </c>
      <c r="S2809" s="23"/>
      <c r="T2809" s="23"/>
      <c r="U2809" s="23"/>
      <c r="V2809" s="23"/>
      <c r="W2809" s="74"/>
    </row>
    <row r="2810" spans="1:23" x14ac:dyDescent="0.25">
      <c r="A2810" s="81">
        <v>45345</v>
      </c>
      <c r="B2810" s="6" t="s">
        <v>2708</v>
      </c>
      <c r="C2810" s="100" t="s">
        <v>6109</v>
      </c>
      <c r="D2810" s="21" t="s">
        <v>4946</v>
      </c>
      <c r="E2810" s="23" t="s">
        <v>106</v>
      </c>
      <c r="F2810" s="27" t="str">
        <f>IF(E2810="","",INDEX(DM_HANG_HOA!B:B,MATCH(E2810,DM_HANG_HOA!A:A,0)))</f>
        <v>LTD 800A - 38KV - 120KN (không cosse)</v>
      </c>
      <c r="G2810" s="26" t="s">
        <v>5281</v>
      </c>
      <c r="H2810" s="27" t="str">
        <f>IF(G2810="","",INDEX(DM_DOI_TUONG!C:C,MATCH(G2810,DM_DOI_TUONG!B:B,0)))</f>
        <v>Điện Lực Bến Tre</v>
      </c>
      <c r="I2810" s="69" t="str">
        <f>IFERROR(INDEX(DM_NGHIEP_VU!D:D,MATCH(J2810&amp;K2810,DM_NGHIEP_VU!G:G,0)),"")</f>
        <v>Nhập kho - quyết toán hàng xuất trước</v>
      </c>
      <c r="J2810" s="88" t="s">
        <v>4977</v>
      </c>
      <c r="K2810" s="29" t="s">
        <v>4972</v>
      </c>
      <c r="L2810" s="26">
        <v>13</v>
      </c>
      <c r="M2810" s="26" t="s">
        <v>4547</v>
      </c>
      <c r="N2810" s="26"/>
      <c r="O2810" s="7">
        <f t="shared" si="147"/>
        <v>0</v>
      </c>
      <c r="P2810" s="52"/>
      <c r="Q2810" s="7">
        <f t="shared" si="148"/>
        <v>0</v>
      </c>
      <c r="R2810" s="7">
        <f t="shared" si="149"/>
        <v>0</v>
      </c>
      <c r="S2810" s="23"/>
      <c r="T2810" s="23"/>
      <c r="U2810" s="23"/>
      <c r="V2810" s="23"/>
      <c r="W2810" s="74"/>
    </row>
    <row r="2811" spans="1:23" x14ac:dyDescent="0.25">
      <c r="A2811" s="81">
        <v>45345</v>
      </c>
      <c r="B2811" s="6" t="s">
        <v>2708</v>
      </c>
      <c r="C2811" s="100" t="s">
        <v>6109</v>
      </c>
      <c r="D2811" s="21" t="s">
        <v>4946</v>
      </c>
      <c r="E2811" s="23" t="s">
        <v>114</v>
      </c>
      <c r="F2811" s="27" t="str">
        <f>IF(E2811="","",INDEX(DM_HANG_HOA!B:B,MATCH(E2811,DM_HANG_HOA!A:A,0)))</f>
        <v xml:space="preserve">Cosse nhôm LTD </v>
      </c>
      <c r="G2811" s="26" t="s">
        <v>5281</v>
      </c>
      <c r="H2811" s="27" t="str">
        <f>IF(G2811="","",INDEX(DM_DOI_TUONG!C:C,MATCH(G2811,DM_DOI_TUONG!B:B,0)))</f>
        <v>Điện Lực Bến Tre</v>
      </c>
      <c r="I2811" s="69" t="str">
        <f>IFERROR(INDEX(DM_NGHIEP_VU!D:D,MATCH(J2811&amp;K2811,DM_NGHIEP_VU!G:G,0)),"")</f>
        <v>Nhập kho - quyết toán hàng xuất trước</v>
      </c>
      <c r="J2811" s="88" t="s">
        <v>4977</v>
      </c>
      <c r="K2811" s="29" t="s">
        <v>4972</v>
      </c>
      <c r="L2811" s="26">
        <v>26</v>
      </c>
      <c r="M2811" s="26" t="s">
        <v>4547</v>
      </c>
      <c r="N2811" s="26"/>
      <c r="O2811" s="7">
        <f t="shared" si="147"/>
        <v>0</v>
      </c>
      <c r="P2811" s="52"/>
      <c r="Q2811" s="7">
        <f t="shared" si="148"/>
        <v>0</v>
      </c>
      <c r="R2811" s="7">
        <f t="shared" si="149"/>
        <v>0</v>
      </c>
      <c r="S2811" s="23"/>
      <c r="T2811" s="23"/>
      <c r="U2811" s="23"/>
      <c r="V2811" s="23"/>
      <c r="W2811" s="74"/>
    </row>
    <row r="2812" spans="1:23" x14ac:dyDescent="0.25">
      <c r="A2812" s="81">
        <v>45345</v>
      </c>
      <c r="B2812" s="6" t="s">
        <v>2708</v>
      </c>
      <c r="C2812" s="100" t="s">
        <v>6109</v>
      </c>
      <c r="D2812" s="21" t="s">
        <v>4946</v>
      </c>
      <c r="E2812" s="23" t="s">
        <v>3270</v>
      </c>
      <c r="F2812" s="27" t="str">
        <f>IF(E2812="","",INDEX(DM_HANG_HOA!B:B,MATCH(E2812,DM_HANG_HOA!A:A,0)))</f>
        <v>Chuỗi treo 35 kV - 120 kN, polymer (sử dụng cho LTD 800A - 38,5kV - 200kV BIL - 120kN)</v>
      </c>
      <c r="G2812" s="26" t="s">
        <v>5281</v>
      </c>
      <c r="H2812" s="27" t="str">
        <f>IF(G2812="","",INDEX(DM_DOI_TUONG!C:C,MATCH(G2812,DM_DOI_TUONG!B:B,0)))</f>
        <v>Điện Lực Bến Tre</v>
      </c>
      <c r="I2812" s="69" t="str">
        <f>IFERROR(INDEX(DM_NGHIEP_VU!D:D,MATCH(J2812&amp;K2812,DM_NGHIEP_VU!G:G,0)),"")</f>
        <v>Nhập kho - quyết toán hàng xuất trước</v>
      </c>
      <c r="J2812" s="88" t="s">
        <v>4977</v>
      </c>
      <c r="K2812" s="29" t="s">
        <v>4972</v>
      </c>
      <c r="L2812" s="26">
        <v>13</v>
      </c>
      <c r="M2812" s="26" t="s">
        <v>4547</v>
      </c>
      <c r="N2812" s="26"/>
      <c r="O2812" s="7">
        <f t="shared" si="147"/>
        <v>0</v>
      </c>
      <c r="P2812" s="52"/>
      <c r="Q2812" s="7">
        <f t="shared" si="148"/>
        <v>0</v>
      </c>
      <c r="R2812" s="7">
        <f t="shared" si="149"/>
        <v>0</v>
      </c>
      <c r="S2812" s="23"/>
      <c r="T2812" s="23"/>
      <c r="U2812" s="23"/>
      <c r="V2812" s="23"/>
      <c r="W2812" s="74"/>
    </row>
    <row r="2813" spans="1:23" x14ac:dyDescent="0.25">
      <c r="A2813" s="81">
        <v>45345</v>
      </c>
      <c r="B2813" s="6" t="s">
        <v>2708</v>
      </c>
      <c r="C2813" s="100" t="s">
        <v>6109</v>
      </c>
      <c r="D2813" s="21" t="s">
        <v>4946</v>
      </c>
      <c r="E2813" s="23" t="s">
        <v>190</v>
      </c>
      <c r="F2813" s="27" t="str">
        <f>IF(E2813="","",INDEX(DM_HANG_HOA!B:B,MATCH(E2813,DM_HANG_HOA!A:A,0)))</f>
        <v>Chuỗi treo 24Kv - 70KN, Polymer</v>
      </c>
      <c r="G2813" s="26" t="s">
        <v>5281</v>
      </c>
      <c r="H2813" s="27" t="str">
        <f>IF(G2813="","",INDEX(DM_DOI_TUONG!C:C,MATCH(G2813,DM_DOI_TUONG!B:B,0)))</f>
        <v>Điện Lực Bến Tre</v>
      </c>
      <c r="I2813" s="69" t="str">
        <f>IFERROR(INDEX(DM_NGHIEP_VU!D:D,MATCH(J2813&amp;K2813,DM_NGHIEP_VU!G:G,0)),"")</f>
        <v>Nhập kho - quyết toán hàng xuất trước</v>
      </c>
      <c r="J2813" s="88" t="s">
        <v>4977</v>
      </c>
      <c r="K2813" s="29" t="s">
        <v>4972</v>
      </c>
      <c r="L2813" s="26">
        <v>45</v>
      </c>
      <c r="M2813" s="26" t="s">
        <v>4547</v>
      </c>
      <c r="N2813" s="26"/>
      <c r="O2813" s="7">
        <f t="shared" si="147"/>
        <v>0</v>
      </c>
      <c r="P2813" s="52"/>
      <c r="Q2813" s="7">
        <f t="shared" si="148"/>
        <v>0</v>
      </c>
      <c r="R2813" s="7">
        <f t="shared" si="149"/>
        <v>0</v>
      </c>
      <c r="S2813" s="23"/>
      <c r="T2813" s="23"/>
      <c r="U2813" s="23"/>
      <c r="V2813" s="23"/>
      <c r="W2813" s="74"/>
    </row>
    <row r="2814" spans="1:23" x14ac:dyDescent="0.25">
      <c r="A2814" s="81">
        <v>45313</v>
      </c>
      <c r="B2814" s="6" t="s">
        <v>2708</v>
      </c>
      <c r="C2814" s="100" t="s">
        <v>6109</v>
      </c>
      <c r="D2814" s="21" t="s">
        <v>4946</v>
      </c>
      <c r="E2814" s="23" t="s">
        <v>501</v>
      </c>
      <c r="F2814" s="27" t="str">
        <f>IF(E2814="","",INDEX(DM_HANG_HOA!B:B,MATCH(E2814,DM_HANG_HOA!A:A,0)))</f>
        <v>MCCB 3P, 400V,   80A, 70KA</v>
      </c>
      <c r="G2814" s="26" t="s">
        <v>5281</v>
      </c>
      <c r="H2814" s="27" t="str">
        <f>IF(G2814="","",INDEX(DM_DOI_TUONG!C:C,MATCH(G2814,DM_DOI_TUONG!B:B,0)))</f>
        <v>Điện Lực Bến Tre</v>
      </c>
      <c r="I2814" s="69" t="str">
        <f>IFERROR(INDEX(DM_NGHIEP_VU!D:D,MATCH(J2814&amp;K2814,DM_NGHIEP_VU!G:G,0)),"")</f>
        <v>Nhập kho - quyết toán hàng xuất trước</v>
      </c>
      <c r="J2814" s="88" t="s">
        <v>4977</v>
      </c>
      <c r="K2814" s="29" t="s">
        <v>4972</v>
      </c>
      <c r="L2814" s="26">
        <v>1</v>
      </c>
      <c r="M2814" s="26" t="s">
        <v>4547</v>
      </c>
      <c r="N2814" s="26"/>
      <c r="O2814" s="7">
        <f t="shared" si="147"/>
        <v>0</v>
      </c>
      <c r="P2814" s="52"/>
      <c r="Q2814" s="7">
        <f t="shared" si="148"/>
        <v>0</v>
      </c>
      <c r="R2814" s="7">
        <f t="shared" si="149"/>
        <v>0</v>
      </c>
      <c r="S2814" s="23"/>
      <c r="T2814" s="23"/>
      <c r="U2814" s="23"/>
      <c r="V2814" s="23"/>
      <c r="W2814" s="74"/>
    </row>
    <row r="2815" spans="1:23" x14ac:dyDescent="0.25">
      <c r="A2815" s="81">
        <v>45313</v>
      </c>
      <c r="B2815" s="6" t="s">
        <v>2708</v>
      </c>
      <c r="C2815" s="100" t="s">
        <v>6109</v>
      </c>
      <c r="D2815" s="21" t="s">
        <v>4946</v>
      </c>
      <c r="E2815" s="23" t="s">
        <v>488</v>
      </c>
      <c r="F2815" s="27" t="str">
        <f>IF(E2815="","",INDEX(DM_HANG_HOA!B:B,MATCH(E2815,DM_HANG_HOA!A:A,0)))</f>
        <v>Busbar dùng cho MCCB 80A - 250A</v>
      </c>
      <c r="G2815" s="26" t="s">
        <v>5281</v>
      </c>
      <c r="H2815" s="27" t="str">
        <f>IF(G2815="","",INDEX(DM_DOI_TUONG!C:C,MATCH(G2815,DM_DOI_TUONG!B:B,0)))</f>
        <v>Điện Lực Bến Tre</v>
      </c>
      <c r="I2815" s="69" t="str">
        <f>IFERROR(INDEX(DM_NGHIEP_VU!D:D,MATCH(J2815&amp;K2815,DM_NGHIEP_VU!G:G,0)),"")</f>
        <v>Nhập kho - quyết toán hàng xuất trước</v>
      </c>
      <c r="J2815" s="88" t="s">
        <v>4977</v>
      </c>
      <c r="K2815" s="29" t="s">
        <v>4972</v>
      </c>
      <c r="L2815" s="26">
        <v>1</v>
      </c>
      <c r="M2815" s="26" t="s">
        <v>4547</v>
      </c>
      <c r="N2815" s="26"/>
      <c r="O2815" s="7">
        <f t="shared" si="147"/>
        <v>0</v>
      </c>
      <c r="P2815" s="52"/>
      <c r="Q2815" s="7">
        <f t="shared" si="148"/>
        <v>0</v>
      </c>
      <c r="R2815" s="7">
        <f t="shared" si="149"/>
        <v>0</v>
      </c>
      <c r="S2815" s="23"/>
      <c r="T2815" s="23"/>
      <c r="U2815" s="23"/>
      <c r="V2815" s="23"/>
      <c r="W2815" s="74"/>
    </row>
    <row r="2816" spans="1:23" x14ac:dyDescent="0.25">
      <c r="A2816" s="81">
        <v>45313</v>
      </c>
      <c r="B2816" s="6" t="s">
        <v>2708</v>
      </c>
      <c r="C2816" s="100" t="s">
        <v>6109</v>
      </c>
      <c r="D2816" s="21" t="s">
        <v>4946</v>
      </c>
      <c r="E2816" s="23" t="s">
        <v>516</v>
      </c>
      <c r="F2816" s="27" t="str">
        <f>IF(E2816="","",INDEX(DM_HANG_HOA!B:B,MATCH(E2816,DM_HANG_HOA!A:A,0)))</f>
        <v>Boulon 8 x 30 + tán + londel (nhúng kẽm)</v>
      </c>
      <c r="G2816" s="26" t="s">
        <v>5281</v>
      </c>
      <c r="H2816" s="27" t="str">
        <f>IF(G2816="","",INDEX(DM_DOI_TUONG!C:C,MATCH(G2816,DM_DOI_TUONG!B:B,0)))</f>
        <v>Điện Lực Bến Tre</v>
      </c>
      <c r="I2816" s="69" t="str">
        <f>IFERROR(INDEX(DM_NGHIEP_VU!D:D,MATCH(J2816&amp;K2816,DM_NGHIEP_VU!G:G,0)),"")</f>
        <v>Nhập kho - quyết toán hàng xuất trước</v>
      </c>
      <c r="J2816" s="88" t="s">
        <v>4977</v>
      </c>
      <c r="K2816" s="29" t="s">
        <v>4972</v>
      </c>
      <c r="L2816" s="26">
        <v>6</v>
      </c>
      <c r="M2816" s="26" t="s">
        <v>4547</v>
      </c>
      <c r="N2816" s="26"/>
      <c r="O2816" s="7">
        <f t="shared" si="147"/>
        <v>0</v>
      </c>
      <c r="P2816" s="52"/>
      <c r="Q2816" s="7">
        <f t="shared" si="148"/>
        <v>0</v>
      </c>
      <c r="R2816" s="7">
        <f t="shared" si="149"/>
        <v>0</v>
      </c>
      <c r="S2816" s="23"/>
      <c r="T2816" s="23"/>
      <c r="U2816" s="23"/>
      <c r="V2816" s="23"/>
      <c r="W2816" s="74"/>
    </row>
    <row r="2817" spans="1:23" x14ac:dyDescent="0.25">
      <c r="A2817" s="81">
        <v>45313</v>
      </c>
      <c r="B2817" s="6" t="s">
        <v>2708</v>
      </c>
      <c r="C2817" s="100" t="s">
        <v>6109</v>
      </c>
      <c r="D2817" s="21" t="s">
        <v>4946</v>
      </c>
      <c r="E2817" s="23" t="s">
        <v>502</v>
      </c>
      <c r="F2817" s="27" t="str">
        <f>IF(E2817="","",INDEX(DM_HANG_HOA!B:B,MATCH(E2817,DM_HANG_HOA!A:A,0)))</f>
        <v>MCCB 3P, 400V, 100A, 70KA</v>
      </c>
      <c r="G2817" s="26" t="s">
        <v>5281</v>
      </c>
      <c r="H2817" s="27" t="str">
        <f>IF(G2817="","",INDEX(DM_DOI_TUONG!C:C,MATCH(G2817,DM_DOI_TUONG!B:B,0)))</f>
        <v>Điện Lực Bến Tre</v>
      </c>
      <c r="I2817" s="69" t="str">
        <f>IFERROR(INDEX(DM_NGHIEP_VU!D:D,MATCH(J2817&amp;K2817,DM_NGHIEP_VU!G:G,0)),"")</f>
        <v>Nhập kho - quyết toán hàng xuất trước</v>
      </c>
      <c r="J2817" s="88" t="s">
        <v>4977</v>
      </c>
      <c r="K2817" s="29" t="s">
        <v>4972</v>
      </c>
      <c r="L2817" s="26">
        <v>1</v>
      </c>
      <c r="M2817" s="26" t="s">
        <v>4547</v>
      </c>
      <c r="N2817" s="26"/>
      <c r="O2817" s="7">
        <f t="shared" si="147"/>
        <v>0</v>
      </c>
      <c r="P2817" s="52"/>
      <c r="Q2817" s="7">
        <f t="shared" si="148"/>
        <v>0</v>
      </c>
      <c r="R2817" s="7">
        <f t="shared" si="149"/>
        <v>0</v>
      </c>
      <c r="S2817" s="23"/>
      <c r="T2817" s="23"/>
      <c r="U2817" s="23"/>
      <c r="V2817" s="23"/>
      <c r="W2817" s="74"/>
    </row>
    <row r="2818" spans="1:23" x14ac:dyDescent="0.25">
      <c r="A2818" s="81">
        <v>45313</v>
      </c>
      <c r="B2818" s="6" t="s">
        <v>2708</v>
      </c>
      <c r="C2818" s="100" t="s">
        <v>6109</v>
      </c>
      <c r="D2818" s="21" t="s">
        <v>4946</v>
      </c>
      <c r="E2818" s="23" t="s">
        <v>488</v>
      </c>
      <c r="F2818" s="27" t="str">
        <f>IF(E2818="","",INDEX(DM_HANG_HOA!B:B,MATCH(E2818,DM_HANG_HOA!A:A,0)))</f>
        <v>Busbar dùng cho MCCB 80A - 250A</v>
      </c>
      <c r="G2818" s="26" t="s">
        <v>5281</v>
      </c>
      <c r="H2818" s="27" t="str">
        <f>IF(G2818="","",INDEX(DM_DOI_TUONG!C:C,MATCH(G2818,DM_DOI_TUONG!B:B,0)))</f>
        <v>Điện Lực Bến Tre</v>
      </c>
      <c r="I2818" s="69" t="str">
        <f>IFERROR(INDEX(DM_NGHIEP_VU!D:D,MATCH(J2818&amp;K2818,DM_NGHIEP_VU!G:G,0)),"")</f>
        <v>Nhập kho - quyết toán hàng xuất trước</v>
      </c>
      <c r="J2818" s="88" t="s">
        <v>4977</v>
      </c>
      <c r="K2818" s="29" t="s">
        <v>4972</v>
      </c>
      <c r="L2818" s="26">
        <v>1</v>
      </c>
      <c r="M2818" s="26" t="s">
        <v>4547</v>
      </c>
      <c r="N2818" s="26"/>
      <c r="O2818" s="7">
        <f t="shared" si="147"/>
        <v>0</v>
      </c>
      <c r="P2818" s="52"/>
      <c r="Q2818" s="7">
        <f t="shared" si="148"/>
        <v>0</v>
      </c>
      <c r="R2818" s="7">
        <f t="shared" si="149"/>
        <v>0</v>
      </c>
      <c r="S2818" s="23"/>
      <c r="T2818" s="23"/>
      <c r="U2818" s="23"/>
      <c r="V2818" s="23"/>
      <c r="W2818" s="74"/>
    </row>
    <row r="2819" spans="1:23" x14ac:dyDescent="0.25">
      <c r="A2819" s="81">
        <v>45313</v>
      </c>
      <c r="B2819" s="6" t="s">
        <v>2708</v>
      </c>
      <c r="C2819" s="100" t="s">
        <v>6109</v>
      </c>
      <c r="D2819" s="21" t="s">
        <v>4946</v>
      </c>
      <c r="E2819" s="23" t="s">
        <v>516</v>
      </c>
      <c r="F2819" s="27" t="str">
        <f>IF(E2819="","",INDEX(DM_HANG_HOA!B:B,MATCH(E2819,DM_HANG_HOA!A:A,0)))</f>
        <v>Boulon 8 x 30 + tán + londel (nhúng kẽm)</v>
      </c>
      <c r="G2819" s="26" t="s">
        <v>5281</v>
      </c>
      <c r="H2819" s="27" t="str">
        <f>IF(G2819="","",INDEX(DM_DOI_TUONG!C:C,MATCH(G2819,DM_DOI_TUONG!B:B,0)))</f>
        <v>Điện Lực Bến Tre</v>
      </c>
      <c r="I2819" s="69" t="str">
        <f>IFERROR(INDEX(DM_NGHIEP_VU!D:D,MATCH(J2819&amp;K2819,DM_NGHIEP_VU!G:G,0)),"")</f>
        <v>Nhập kho - quyết toán hàng xuất trước</v>
      </c>
      <c r="J2819" s="88" t="s">
        <v>4977</v>
      </c>
      <c r="K2819" s="29" t="s">
        <v>4972</v>
      </c>
      <c r="L2819" s="26">
        <v>6</v>
      </c>
      <c r="M2819" s="26" t="s">
        <v>4547</v>
      </c>
      <c r="N2819" s="26"/>
      <c r="O2819" s="7">
        <f t="shared" si="147"/>
        <v>0</v>
      </c>
      <c r="P2819" s="52"/>
      <c r="Q2819" s="7">
        <f t="shared" si="148"/>
        <v>0</v>
      </c>
      <c r="R2819" s="7">
        <f t="shared" si="149"/>
        <v>0</v>
      </c>
      <c r="S2819" s="23"/>
      <c r="T2819" s="23"/>
      <c r="U2819" s="23"/>
      <c r="V2819" s="23"/>
      <c r="W2819" s="74"/>
    </row>
    <row r="2820" spans="1:23" x14ac:dyDescent="0.25">
      <c r="A2820" s="81">
        <v>45313</v>
      </c>
      <c r="B2820" s="6" t="s">
        <v>2708</v>
      </c>
      <c r="C2820" s="100" t="s">
        <v>6109</v>
      </c>
      <c r="D2820" s="21" t="s">
        <v>4946</v>
      </c>
      <c r="E2820" s="23" t="s">
        <v>503</v>
      </c>
      <c r="F2820" s="27" t="str">
        <f>IF(E2820="","",INDEX(DM_HANG_HOA!B:B,MATCH(E2820,DM_HANG_HOA!A:A,0)))</f>
        <v>MCCB 3P, 400V, 125A, 70KA</v>
      </c>
      <c r="G2820" s="26" t="s">
        <v>5281</v>
      </c>
      <c r="H2820" s="27" t="str">
        <f>IF(G2820="","",INDEX(DM_DOI_TUONG!C:C,MATCH(G2820,DM_DOI_TUONG!B:B,0)))</f>
        <v>Điện Lực Bến Tre</v>
      </c>
      <c r="I2820" s="69" t="str">
        <f>IFERROR(INDEX(DM_NGHIEP_VU!D:D,MATCH(J2820&amp;K2820,DM_NGHIEP_VU!G:G,0)),"")</f>
        <v>Nhập kho - quyết toán hàng xuất trước</v>
      </c>
      <c r="J2820" s="88" t="s">
        <v>4977</v>
      </c>
      <c r="K2820" s="29" t="s">
        <v>4972</v>
      </c>
      <c r="L2820" s="26">
        <v>1</v>
      </c>
      <c r="M2820" s="26" t="s">
        <v>4547</v>
      </c>
      <c r="N2820" s="26"/>
      <c r="O2820" s="7">
        <f t="shared" si="147"/>
        <v>0</v>
      </c>
      <c r="P2820" s="52"/>
      <c r="Q2820" s="7">
        <f t="shared" si="148"/>
        <v>0</v>
      </c>
      <c r="R2820" s="7">
        <f t="shared" si="149"/>
        <v>0</v>
      </c>
      <c r="S2820" s="23"/>
      <c r="T2820" s="23"/>
      <c r="U2820" s="23"/>
      <c r="V2820" s="23"/>
      <c r="W2820" s="74"/>
    </row>
    <row r="2821" spans="1:23" x14ac:dyDescent="0.25">
      <c r="A2821" s="81">
        <v>45313</v>
      </c>
      <c r="B2821" s="6" t="s">
        <v>2708</v>
      </c>
      <c r="C2821" s="100" t="s">
        <v>6109</v>
      </c>
      <c r="D2821" s="21" t="s">
        <v>4946</v>
      </c>
      <c r="E2821" s="23" t="s">
        <v>488</v>
      </c>
      <c r="F2821" s="27" t="str">
        <f>IF(E2821="","",INDEX(DM_HANG_HOA!B:B,MATCH(E2821,DM_HANG_HOA!A:A,0)))</f>
        <v>Busbar dùng cho MCCB 80A - 250A</v>
      </c>
      <c r="G2821" s="26" t="s">
        <v>5281</v>
      </c>
      <c r="H2821" s="27" t="str">
        <f>IF(G2821="","",INDEX(DM_DOI_TUONG!C:C,MATCH(G2821,DM_DOI_TUONG!B:B,0)))</f>
        <v>Điện Lực Bến Tre</v>
      </c>
      <c r="I2821" s="69" t="str">
        <f>IFERROR(INDEX(DM_NGHIEP_VU!D:D,MATCH(J2821&amp;K2821,DM_NGHIEP_VU!G:G,0)),"")</f>
        <v>Nhập kho - quyết toán hàng xuất trước</v>
      </c>
      <c r="J2821" s="88" t="s">
        <v>4977</v>
      </c>
      <c r="K2821" s="29" t="s">
        <v>4972</v>
      </c>
      <c r="L2821" s="26">
        <v>1</v>
      </c>
      <c r="M2821" s="26" t="s">
        <v>4547</v>
      </c>
      <c r="N2821" s="26"/>
      <c r="O2821" s="7">
        <f t="shared" si="147"/>
        <v>0</v>
      </c>
      <c r="P2821" s="52"/>
      <c r="Q2821" s="7">
        <f t="shared" si="148"/>
        <v>0</v>
      </c>
      <c r="R2821" s="7">
        <f t="shared" si="149"/>
        <v>0</v>
      </c>
      <c r="S2821" s="23"/>
      <c r="T2821" s="23"/>
      <c r="U2821" s="23"/>
      <c r="V2821" s="23"/>
      <c r="W2821" s="74"/>
    </row>
    <row r="2822" spans="1:23" x14ac:dyDescent="0.25">
      <c r="A2822" s="81">
        <v>45313</v>
      </c>
      <c r="B2822" s="6" t="s">
        <v>2708</v>
      </c>
      <c r="C2822" s="100" t="s">
        <v>6109</v>
      </c>
      <c r="D2822" s="21" t="s">
        <v>4946</v>
      </c>
      <c r="E2822" s="23" t="s">
        <v>516</v>
      </c>
      <c r="F2822" s="27" t="str">
        <f>IF(E2822="","",INDEX(DM_HANG_HOA!B:B,MATCH(E2822,DM_HANG_HOA!A:A,0)))</f>
        <v>Boulon 8 x 30 + tán + londel (nhúng kẽm)</v>
      </c>
      <c r="G2822" s="26" t="s">
        <v>5281</v>
      </c>
      <c r="H2822" s="27" t="str">
        <f>IF(G2822="","",INDEX(DM_DOI_TUONG!C:C,MATCH(G2822,DM_DOI_TUONG!B:B,0)))</f>
        <v>Điện Lực Bến Tre</v>
      </c>
      <c r="I2822" s="69" t="str">
        <f>IFERROR(INDEX(DM_NGHIEP_VU!D:D,MATCH(J2822&amp;K2822,DM_NGHIEP_VU!G:G,0)),"")</f>
        <v>Nhập kho - quyết toán hàng xuất trước</v>
      </c>
      <c r="J2822" s="88" t="s">
        <v>4977</v>
      </c>
      <c r="K2822" s="29" t="s">
        <v>4972</v>
      </c>
      <c r="L2822" s="26">
        <v>6</v>
      </c>
      <c r="M2822" s="26" t="s">
        <v>4547</v>
      </c>
      <c r="N2822" s="26"/>
      <c r="O2822" s="7">
        <f t="shared" si="147"/>
        <v>0</v>
      </c>
      <c r="P2822" s="52"/>
      <c r="Q2822" s="7">
        <f t="shared" si="148"/>
        <v>0</v>
      </c>
      <c r="R2822" s="7">
        <f t="shared" si="149"/>
        <v>0</v>
      </c>
      <c r="S2822" s="23"/>
      <c r="T2822" s="23"/>
      <c r="U2822" s="23"/>
      <c r="V2822" s="23"/>
      <c r="W2822" s="74"/>
    </row>
    <row r="2823" spans="1:23" x14ac:dyDescent="0.25">
      <c r="A2823" s="81">
        <v>45313</v>
      </c>
      <c r="B2823" s="6" t="s">
        <v>2708</v>
      </c>
      <c r="C2823" s="100" t="s">
        <v>6109</v>
      </c>
      <c r="D2823" s="21" t="s">
        <v>4946</v>
      </c>
      <c r="E2823" s="23" t="s">
        <v>505</v>
      </c>
      <c r="F2823" s="27" t="str">
        <f>IF(E2823="","",INDEX(DM_HANG_HOA!B:B,MATCH(E2823,DM_HANG_HOA!A:A,0)))</f>
        <v>MCCB 3P, 400V, 200A, 70KA</v>
      </c>
      <c r="G2823" s="26" t="s">
        <v>5281</v>
      </c>
      <c r="H2823" s="27" t="str">
        <f>IF(G2823="","",INDEX(DM_DOI_TUONG!C:C,MATCH(G2823,DM_DOI_TUONG!B:B,0)))</f>
        <v>Điện Lực Bến Tre</v>
      </c>
      <c r="I2823" s="69" t="str">
        <f>IFERROR(INDEX(DM_NGHIEP_VU!D:D,MATCH(J2823&amp;K2823,DM_NGHIEP_VU!G:G,0)),"")</f>
        <v>Nhập kho - quyết toán hàng xuất trước</v>
      </c>
      <c r="J2823" s="88" t="s">
        <v>4977</v>
      </c>
      <c r="K2823" s="29" t="s">
        <v>4972</v>
      </c>
      <c r="L2823" s="26">
        <v>1</v>
      </c>
      <c r="M2823" s="26" t="s">
        <v>4547</v>
      </c>
      <c r="N2823" s="26"/>
      <c r="O2823" s="7">
        <f t="shared" si="147"/>
        <v>0</v>
      </c>
      <c r="P2823" s="52"/>
      <c r="Q2823" s="7">
        <f t="shared" si="148"/>
        <v>0</v>
      </c>
      <c r="R2823" s="7">
        <f t="shared" si="149"/>
        <v>0</v>
      </c>
      <c r="S2823" s="23"/>
      <c r="T2823" s="23"/>
      <c r="U2823" s="23"/>
      <c r="V2823" s="23"/>
      <c r="W2823" s="74"/>
    </row>
    <row r="2824" spans="1:23" x14ac:dyDescent="0.25">
      <c r="A2824" s="81">
        <v>45313</v>
      </c>
      <c r="B2824" s="6" t="s">
        <v>2708</v>
      </c>
      <c r="C2824" s="100" t="s">
        <v>6109</v>
      </c>
      <c r="D2824" s="21" t="s">
        <v>4946</v>
      </c>
      <c r="E2824" s="23" t="s">
        <v>488</v>
      </c>
      <c r="F2824" s="27" t="str">
        <f>IF(E2824="","",INDEX(DM_HANG_HOA!B:B,MATCH(E2824,DM_HANG_HOA!A:A,0)))</f>
        <v>Busbar dùng cho MCCB 80A - 250A</v>
      </c>
      <c r="G2824" s="26" t="s">
        <v>5281</v>
      </c>
      <c r="H2824" s="27" t="str">
        <f>IF(G2824="","",INDEX(DM_DOI_TUONG!C:C,MATCH(G2824,DM_DOI_TUONG!B:B,0)))</f>
        <v>Điện Lực Bến Tre</v>
      </c>
      <c r="I2824" s="69" t="str">
        <f>IFERROR(INDEX(DM_NGHIEP_VU!D:D,MATCH(J2824&amp;K2824,DM_NGHIEP_VU!G:G,0)),"")</f>
        <v>Nhập kho - quyết toán hàng xuất trước</v>
      </c>
      <c r="J2824" s="88" t="s">
        <v>4977</v>
      </c>
      <c r="K2824" s="29" t="s">
        <v>4972</v>
      </c>
      <c r="L2824" s="26">
        <v>1</v>
      </c>
      <c r="M2824" s="26" t="s">
        <v>4547</v>
      </c>
      <c r="N2824" s="26"/>
      <c r="O2824" s="7">
        <f t="shared" si="147"/>
        <v>0</v>
      </c>
      <c r="P2824" s="52"/>
      <c r="Q2824" s="7">
        <f t="shared" si="148"/>
        <v>0</v>
      </c>
      <c r="R2824" s="7">
        <f t="shared" si="149"/>
        <v>0</v>
      </c>
      <c r="S2824" s="23"/>
      <c r="T2824" s="23"/>
      <c r="U2824" s="23"/>
      <c r="V2824" s="23"/>
      <c r="W2824" s="74"/>
    </row>
    <row r="2825" spans="1:23" x14ac:dyDescent="0.25">
      <c r="A2825" s="81">
        <v>45313</v>
      </c>
      <c r="B2825" s="6" t="s">
        <v>2708</v>
      </c>
      <c r="C2825" s="100" t="s">
        <v>6109</v>
      </c>
      <c r="D2825" s="21" t="s">
        <v>4946</v>
      </c>
      <c r="E2825" s="23" t="s">
        <v>516</v>
      </c>
      <c r="F2825" s="27" t="str">
        <f>IF(E2825="","",INDEX(DM_HANG_HOA!B:B,MATCH(E2825,DM_HANG_HOA!A:A,0)))</f>
        <v>Boulon 8 x 30 + tán + londel (nhúng kẽm)</v>
      </c>
      <c r="G2825" s="26" t="s">
        <v>5281</v>
      </c>
      <c r="H2825" s="27" t="str">
        <f>IF(G2825="","",INDEX(DM_DOI_TUONG!C:C,MATCH(G2825,DM_DOI_TUONG!B:B,0)))</f>
        <v>Điện Lực Bến Tre</v>
      </c>
      <c r="I2825" s="69" t="str">
        <f>IFERROR(INDEX(DM_NGHIEP_VU!D:D,MATCH(J2825&amp;K2825,DM_NGHIEP_VU!G:G,0)),"")</f>
        <v>Nhập kho - quyết toán hàng xuất trước</v>
      </c>
      <c r="J2825" s="88" t="s">
        <v>4977</v>
      </c>
      <c r="K2825" s="29" t="s">
        <v>4972</v>
      </c>
      <c r="L2825" s="26">
        <v>6</v>
      </c>
      <c r="M2825" s="26" t="s">
        <v>4547</v>
      </c>
      <c r="N2825" s="26"/>
      <c r="O2825" s="7">
        <f t="shared" si="147"/>
        <v>0</v>
      </c>
      <c r="P2825" s="52"/>
      <c r="Q2825" s="7">
        <f t="shared" si="148"/>
        <v>0</v>
      </c>
      <c r="R2825" s="7">
        <f t="shared" si="149"/>
        <v>0</v>
      </c>
      <c r="S2825" s="23"/>
      <c r="T2825" s="23"/>
      <c r="U2825" s="23"/>
      <c r="V2825" s="23"/>
      <c r="W2825" s="74"/>
    </row>
    <row r="2826" spans="1:23" x14ac:dyDescent="0.25">
      <c r="A2826" s="81">
        <v>45313</v>
      </c>
      <c r="B2826" s="6" t="s">
        <v>2708</v>
      </c>
      <c r="C2826" s="100" t="s">
        <v>6109</v>
      </c>
      <c r="D2826" s="21" t="s">
        <v>4946</v>
      </c>
      <c r="E2826" s="23" t="s">
        <v>506</v>
      </c>
      <c r="F2826" s="27" t="str">
        <f>IF(E2826="","",INDEX(DM_HANG_HOA!B:B,MATCH(E2826,DM_HANG_HOA!A:A,0)))</f>
        <v>MCCB 3P, 400V, 250A, 70KA</v>
      </c>
      <c r="G2826" s="26" t="s">
        <v>5281</v>
      </c>
      <c r="H2826" s="27" t="str">
        <f>IF(G2826="","",INDEX(DM_DOI_TUONG!C:C,MATCH(G2826,DM_DOI_TUONG!B:B,0)))</f>
        <v>Điện Lực Bến Tre</v>
      </c>
      <c r="I2826" s="69" t="str">
        <f>IFERROR(INDEX(DM_NGHIEP_VU!D:D,MATCH(J2826&amp;K2826,DM_NGHIEP_VU!G:G,0)),"")</f>
        <v>Nhập kho - quyết toán hàng xuất trước</v>
      </c>
      <c r="J2826" s="88" t="s">
        <v>4977</v>
      </c>
      <c r="K2826" s="29" t="s">
        <v>4972</v>
      </c>
      <c r="L2826" s="26">
        <v>1</v>
      </c>
      <c r="M2826" s="26" t="s">
        <v>4547</v>
      </c>
      <c r="N2826" s="26"/>
      <c r="O2826" s="7">
        <f t="shared" si="147"/>
        <v>0</v>
      </c>
      <c r="P2826" s="52"/>
      <c r="Q2826" s="7">
        <f t="shared" si="148"/>
        <v>0</v>
      </c>
      <c r="R2826" s="7">
        <f t="shared" si="149"/>
        <v>0</v>
      </c>
      <c r="S2826" s="23"/>
      <c r="T2826" s="23"/>
      <c r="U2826" s="23"/>
      <c r="V2826" s="23"/>
      <c r="W2826" s="74"/>
    </row>
    <row r="2827" spans="1:23" x14ac:dyDescent="0.25">
      <c r="A2827" s="81">
        <v>45313</v>
      </c>
      <c r="B2827" s="6" t="s">
        <v>2708</v>
      </c>
      <c r="C2827" s="100" t="s">
        <v>6109</v>
      </c>
      <c r="D2827" s="21" t="s">
        <v>4946</v>
      </c>
      <c r="E2827" s="23" t="s">
        <v>488</v>
      </c>
      <c r="F2827" s="27" t="str">
        <f>IF(E2827="","",INDEX(DM_HANG_HOA!B:B,MATCH(E2827,DM_HANG_HOA!A:A,0)))</f>
        <v>Busbar dùng cho MCCB 80A - 250A</v>
      </c>
      <c r="G2827" s="26" t="s">
        <v>5281</v>
      </c>
      <c r="H2827" s="27" t="str">
        <f>IF(G2827="","",INDEX(DM_DOI_TUONG!C:C,MATCH(G2827,DM_DOI_TUONG!B:B,0)))</f>
        <v>Điện Lực Bến Tre</v>
      </c>
      <c r="I2827" s="69" t="str">
        <f>IFERROR(INDEX(DM_NGHIEP_VU!D:D,MATCH(J2827&amp;K2827,DM_NGHIEP_VU!G:G,0)),"")</f>
        <v>Nhập kho - quyết toán hàng xuất trước</v>
      </c>
      <c r="J2827" s="88" t="s">
        <v>4977</v>
      </c>
      <c r="K2827" s="29" t="s">
        <v>4972</v>
      </c>
      <c r="L2827" s="26">
        <v>1</v>
      </c>
      <c r="M2827" s="26" t="s">
        <v>4547</v>
      </c>
      <c r="N2827" s="26"/>
      <c r="O2827" s="7">
        <f t="shared" si="147"/>
        <v>0</v>
      </c>
      <c r="P2827" s="52"/>
      <c r="Q2827" s="7">
        <f t="shared" si="148"/>
        <v>0</v>
      </c>
      <c r="R2827" s="7">
        <f t="shared" si="149"/>
        <v>0</v>
      </c>
      <c r="S2827" s="23"/>
      <c r="T2827" s="23"/>
      <c r="U2827" s="23"/>
      <c r="V2827" s="23"/>
      <c r="W2827" s="74"/>
    </row>
    <row r="2828" spans="1:23" x14ac:dyDescent="0.25">
      <c r="A2828" s="81">
        <v>45313</v>
      </c>
      <c r="B2828" s="6" t="s">
        <v>2708</v>
      </c>
      <c r="C2828" s="100" t="s">
        <v>6109</v>
      </c>
      <c r="D2828" s="21" t="s">
        <v>4946</v>
      </c>
      <c r="E2828" s="23" t="s">
        <v>516</v>
      </c>
      <c r="F2828" s="27" t="str">
        <f>IF(E2828="","",INDEX(DM_HANG_HOA!B:B,MATCH(E2828,DM_HANG_HOA!A:A,0)))</f>
        <v>Boulon 8 x 30 + tán + londel (nhúng kẽm)</v>
      </c>
      <c r="G2828" s="26" t="s">
        <v>5281</v>
      </c>
      <c r="H2828" s="27" t="str">
        <f>IF(G2828="","",INDEX(DM_DOI_TUONG!C:C,MATCH(G2828,DM_DOI_TUONG!B:B,0)))</f>
        <v>Điện Lực Bến Tre</v>
      </c>
      <c r="I2828" s="69" t="str">
        <f>IFERROR(INDEX(DM_NGHIEP_VU!D:D,MATCH(J2828&amp;K2828,DM_NGHIEP_VU!G:G,0)),"")</f>
        <v>Nhập kho - quyết toán hàng xuất trước</v>
      </c>
      <c r="J2828" s="88" t="s">
        <v>4977</v>
      </c>
      <c r="K2828" s="29" t="s">
        <v>4972</v>
      </c>
      <c r="L2828" s="26">
        <v>6</v>
      </c>
      <c r="M2828" s="26" t="s">
        <v>4547</v>
      </c>
      <c r="N2828" s="26"/>
      <c r="O2828" s="7">
        <f t="shared" ref="O2828:O2859" si="150">+L2828*N2828</f>
        <v>0</v>
      </c>
      <c r="P2828" s="52"/>
      <c r="Q2828" s="7">
        <f t="shared" ref="Q2828:Q2859" si="151">+O2828*P2828</f>
        <v>0</v>
      </c>
      <c r="R2828" s="7">
        <f t="shared" ref="R2828:R2859" si="152">+O2828+Q2828</f>
        <v>0</v>
      </c>
      <c r="S2828" s="23"/>
      <c r="T2828" s="23"/>
      <c r="U2828" s="23"/>
      <c r="V2828" s="23"/>
      <c r="W2828" s="74"/>
    </row>
    <row r="2829" spans="1:23" x14ac:dyDescent="0.25">
      <c r="A2829" s="81">
        <v>45313</v>
      </c>
      <c r="B2829" s="6" t="s">
        <v>2708</v>
      </c>
      <c r="C2829" s="100" t="s">
        <v>6109</v>
      </c>
      <c r="D2829" s="21" t="s">
        <v>4946</v>
      </c>
      <c r="E2829" s="23" t="s">
        <v>507</v>
      </c>
      <c r="F2829" s="27" t="str">
        <f>IF(E2829="","",INDEX(DM_HANG_HOA!B:B,MATCH(E2829,DM_HANG_HOA!A:A,0)))</f>
        <v>MCCB 3P, 400V, 320A, 70KA</v>
      </c>
      <c r="G2829" s="26" t="s">
        <v>5281</v>
      </c>
      <c r="H2829" s="27" t="str">
        <f>IF(G2829="","",INDEX(DM_DOI_TUONG!C:C,MATCH(G2829,DM_DOI_TUONG!B:B,0)))</f>
        <v>Điện Lực Bến Tre</v>
      </c>
      <c r="I2829" s="69" t="str">
        <f>IFERROR(INDEX(DM_NGHIEP_VU!D:D,MATCH(J2829&amp;K2829,DM_NGHIEP_VU!G:G,0)),"")</f>
        <v>Nhập kho - quyết toán hàng xuất trước</v>
      </c>
      <c r="J2829" s="88" t="s">
        <v>4977</v>
      </c>
      <c r="K2829" s="29" t="s">
        <v>4972</v>
      </c>
      <c r="L2829" s="26">
        <v>1</v>
      </c>
      <c r="M2829" s="26" t="s">
        <v>4547</v>
      </c>
      <c r="N2829" s="26"/>
      <c r="O2829" s="7">
        <f t="shared" si="150"/>
        <v>0</v>
      </c>
      <c r="P2829" s="52"/>
      <c r="Q2829" s="7">
        <f t="shared" si="151"/>
        <v>0</v>
      </c>
      <c r="R2829" s="7">
        <f t="shared" si="152"/>
        <v>0</v>
      </c>
      <c r="S2829" s="23"/>
      <c r="T2829" s="23"/>
      <c r="U2829" s="23"/>
      <c r="V2829" s="23"/>
      <c r="W2829" s="74"/>
    </row>
    <row r="2830" spans="1:23" x14ac:dyDescent="0.25">
      <c r="A2830" s="81">
        <v>45313</v>
      </c>
      <c r="B2830" s="6" t="s">
        <v>2708</v>
      </c>
      <c r="C2830" s="100" t="s">
        <v>6109</v>
      </c>
      <c r="D2830" s="21" t="s">
        <v>4946</v>
      </c>
      <c r="E2830" s="23" t="s">
        <v>491</v>
      </c>
      <c r="F2830" s="27" t="str">
        <f>IF(E2830="","",INDEX(DM_HANG_HOA!B:B,MATCH(E2830,DM_HANG_HOA!A:A,0)))</f>
        <v>Busbar dùng cho MCCB 400A - 630A</v>
      </c>
      <c r="G2830" s="26" t="s">
        <v>5281</v>
      </c>
      <c r="H2830" s="27" t="str">
        <f>IF(G2830="","",INDEX(DM_DOI_TUONG!C:C,MATCH(G2830,DM_DOI_TUONG!B:B,0)))</f>
        <v>Điện Lực Bến Tre</v>
      </c>
      <c r="I2830" s="69" t="str">
        <f>IFERROR(INDEX(DM_NGHIEP_VU!D:D,MATCH(J2830&amp;K2830,DM_NGHIEP_VU!G:G,0)),"")</f>
        <v>Nhập kho - quyết toán hàng xuất trước</v>
      </c>
      <c r="J2830" s="88" t="s">
        <v>4977</v>
      </c>
      <c r="K2830" s="29" t="s">
        <v>4972</v>
      </c>
      <c r="L2830" s="26">
        <v>1</v>
      </c>
      <c r="M2830" s="26" t="s">
        <v>4547</v>
      </c>
      <c r="N2830" s="26"/>
      <c r="O2830" s="7">
        <f t="shared" si="150"/>
        <v>0</v>
      </c>
      <c r="P2830" s="52"/>
      <c r="Q2830" s="7">
        <f t="shared" si="151"/>
        <v>0</v>
      </c>
      <c r="R2830" s="7">
        <f t="shared" si="152"/>
        <v>0</v>
      </c>
      <c r="S2830" s="23"/>
      <c r="T2830" s="23"/>
      <c r="U2830" s="23"/>
      <c r="V2830" s="23"/>
      <c r="W2830" s="74"/>
    </row>
    <row r="2831" spans="1:23" x14ac:dyDescent="0.25">
      <c r="A2831" s="81">
        <v>45313</v>
      </c>
      <c r="B2831" s="6" t="s">
        <v>2708</v>
      </c>
      <c r="C2831" s="100" t="s">
        <v>6109</v>
      </c>
      <c r="D2831" s="21" t="s">
        <v>4946</v>
      </c>
      <c r="E2831" s="23" t="s">
        <v>512</v>
      </c>
      <c r="F2831" s="27" t="str">
        <f>IF(E2831="","",INDEX(DM_HANG_HOA!B:B,MATCH(E2831,DM_HANG_HOA!A:A,0)))</f>
        <v>Boulon 10 X 40 + tán + londel nhúng kẽm</v>
      </c>
      <c r="G2831" s="26" t="s">
        <v>5281</v>
      </c>
      <c r="H2831" s="27" t="str">
        <f>IF(G2831="","",INDEX(DM_DOI_TUONG!C:C,MATCH(G2831,DM_DOI_TUONG!B:B,0)))</f>
        <v>Điện Lực Bến Tre</v>
      </c>
      <c r="I2831" s="69" t="str">
        <f>IFERROR(INDEX(DM_NGHIEP_VU!D:D,MATCH(J2831&amp;K2831,DM_NGHIEP_VU!G:G,0)),"")</f>
        <v>Nhập kho - quyết toán hàng xuất trước</v>
      </c>
      <c r="J2831" s="88" t="s">
        <v>4977</v>
      </c>
      <c r="K2831" s="29" t="s">
        <v>4972</v>
      </c>
      <c r="L2831" s="26">
        <v>6</v>
      </c>
      <c r="M2831" s="26" t="s">
        <v>4547</v>
      </c>
      <c r="N2831" s="26"/>
      <c r="O2831" s="7">
        <f t="shared" si="150"/>
        <v>0</v>
      </c>
      <c r="P2831" s="52"/>
      <c r="Q2831" s="7">
        <f t="shared" si="151"/>
        <v>0</v>
      </c>
      <c r="R2831" s="7">
        <f t="shared" si="152"/>
        <v>0</v>
      </c>
      <c r="S2831" s="23"/>
      <c r="T2831" s="23"/>
      <c r="U2831" s="23"/>
      <c r="V2831" s="23"/>
      <c r="W2831" s="74"/>
    </row>
    <row r="2832" spans="1:23" x14ac:dyDescent="0.25">
      <c r="A2832" s="81">
        <v>45313</v>
      </c>
      <c r="B2832" s="6" t="s">
        <v>2708</v>
      </c>
      <c r="C2832" s="100" t="s">
        <v>6109</v>
      </c>
      <c r="D2832" s="21" t="s">
        <v>4946</v>
      </c>
      <c r="E2832" s="23" t="s">
        <v>508</v>
      </c>
      <c r="F2832" s="27" t="str">
        <f>IF(E2832="","",INDEX(DM_HANG_HOA!B:B,MATCH(E2832,DM_HANG_HOA!A:A,0)))</f>
        <v>MCCB 3P, 400V, 400A, 70KA</v>
      </c>
      <c r="G2832" s="26" t="s">
        <v>5281</v>
      </c>
      <c r="H2832" s="27" t="str">
        <f>IF(G2832="","",INDEX(DM_DOI_TUONG!C:C,MATCH(G2832,DM_DOI_TUONG!B:B,0)))</f>
        <v>Điện Lực Bến Tre</v>
      </c>
      <c r="I2832" s="69" t="str">
        <f>IFERROR(INDEX(DM_NGHIEP_VU!D:D,MATCH(J2832&amp;K2832,DM_NGHIEP_VU!G:G,0)),"")</f>
        <v>Nhập kho - quyết toán hàng xuất trước</v>
      </c>
      <c r="J2832" s="88" t="s">
        <v>4977</v>
      </c>
      <c r="K2832" s="29" t="s">
        <v>4972</v>
      </c>
      <c r="L2832" s="26">
        <v>1</v>
      </c>
      <c r="M2832" s="26" t="s">
        <v>4547</v>
      </c>
      <c r="N2832" s="26"/>
      <c r="O2832" s="7">
        <f t="shared" si="150"/>
        <v>0</v>
      </c>
      <c r="P2832" s="52"/>
      <c r="Q2832" s="7">
        <f t="shared" si="151"/>
        <v>0</v>
      </c>
      <c r="R2832" s="7">
        <f t="shared" si="152"/>
        <v>0</v>
      </c>
      <c r="S2832" s="23"/>
      <c r="T2832" s="23"/>
      <c r="U2832" s="23"/>
      <c r="V2832" s="23"/>
      <c r="W2832" s="74"/>
    </row>
    <row r="2833" spans="1:23" x14ac:dyDescent="0.25">
      <c r="A2833" s="81">
        <v>45313</v>
      </c>
      <c r="B2833" s="6" t="s">
        <v>2708</v>
      </c>
      <c r="C2833" s="100" t="s">
        <v>6109</v>
      </c>
      <c r="D2833" s="21" t="s">
        <v>4946</v>
      </c>
      <c r="E2833" s="23" t="s">
        <v>491</v>
      </c>
      <c r="F2833" s="27" t="str">
        <f>IF(E2833="","",INDEX(DM_HANG_HOA!B:B,MATCH(E2833,DM_HANG_HOA!A:A,0)))</f>
        <v>Busbar dùng cho MCCB 400A - 630A</v>
      </c>
      <c r="G2833" s="26" t="s">
        <v>5281</v>
      </c>
      <c r="H2833" s="27" t="str">
        <f>IF(G2833="","",INDEX(DM_DOI_TUONG!C:C,MATCH(G2833,DM_DOI_TUONG!B:B,0)))</f>
        <v>Điện Lực Bến Tre</v>
      </c>
      <c r="I2833" s="69" t="str">
        <f>IFERROR(INDEX(DM_NGHIEP_VU!D:D,MATCH(J2833&amp;K2833,DM_NGHIEP_VU!G:G,0)),"")</f>
        <v>Nhập kho - quyết toán hàng xuất trước</v>
      </c>
      <c r="J2833" s="88" t="s">
        <v>4977</v>
      </c>
      <c r="K2833" s="29" t="s">
        <v>4972</v>
      </c>
      <c r="L2833" s="26">
        <v>1</v>
      </c>
      <c r="M2833" s="26" t="s">
        <v>4547</v>
      </c>
      <c r="N2833" s="26"/>
      <c r="O2833" s="7">
        <f t="shared" si="150"/>
        <v>0</v>
      </c>
      <c r="P2833" s="52"/>
      <c r="Q2833" s="7">
        <f t="shared" si="151"/>
        <v>0</v>
      </c>
      <c r="R2833" s="7">
        <f t="shared" si="152"/>
        <v>0</v>
      </c>
      <c r="S2833" s="23"/>
      <c r="T2833" s="23"/>
      <c r="U2833" s="23"/>
      <c r="V2833" s="23"/>
      <c r="W2833" s="74"/>
    </row>
    <row r="2834" spans="1:23" x14ac:dyDescent="0.25">
      <c r="A2834" s="81">
        <v>45313</v>
      </c>
      <c r="B2834" s="6" t="s">
        <v>2708</v>
      </c>
      <c r="C2834" s="100" t="s">
        <v>6109</v>
      </c>
      <c r="D2834" s="21" t="s">
        <v>4946</v>
      </c>
      <c r="E2834" s="23" t="s">
        <v>512</v>
      </c>
      <c r="F2834" s="27" t="str">
        <f>IF(E2834="","",INDEX(DM_HANG_HOA!B:B,MATCH(E2834,DM_HANG_HOA!A:A,0)))</f>
        <v>Boulon 10 X 40 + tán + londel nhúng kẽm</v>
      </c>
      <c r="G2834" s="26" t="s">
        <v>5281</v>
      </c>
      <c r="H2834" s="27" t="str">
        <f>IF(G2834="","",INDEX(DM_DOI_TUONG!C:C,MATCH(G2834,DM_DOI_TUONG!B:B,0)))</f>
        <v>Điện Lực Bến Tre</v>
      </c>
      <c r="I2834" s="69" t="str">
        <f>IFERROR(INDEX(DM_NGHIEP_VU!D:D,MATCH(J2834&amp;K2834,DM_NGHIEP_VU!G:G,0)),"")</f>
        <v>Nhập kho - quyết toán hàng xuất trước</v>
      </c>
      <c r="J2834" s="88" t="s">
        <v>4977</v>
      </c>
      <c r="K2834" s="29" t="s">
        <v>4972</v>
      </c>
      <c r="L2834" s="26">
        <v>6</v>
      </c>
      <c r="M2834" s="26" t="s">
        <v>4547</v>
      </c>
      <c r="N2834" s="26"/>
      <c r="O2834" s="7">
        <f t="shared" si="150"/>
        <v>0</v>
      </c>
      <c r="P2834" s="52"/>
      <c r="Q2834" s="7">
        <f t="shared" si="151"/>
        <v>0</v>
      </c>
      <c r="R2834" s="7">
        <f t="shared" si="152"/>
        <v>0</v>
      </c>
      <c r="S2834" s="23"/>
      <c r="T2834" s="23"/>
      <c r="U2834" s="23"/>
      <c r="V2834" s="23"/>
      <c r="W2834" s="74"/>
    </row>
    <row r="2835" spans="1:23" x14ac:dyDescent="0.25">
      <c r="A2835" s="81">
        <v>45313</v>
      </c>
      <c r="B2835" s="6" t="s">
        <v>2708</v>
      </c>
      <c r="C2835" s="100" t="s">
        <v>6109</v>
      </c>
      <c r="D2835" s="21" t="s">
        <v>4946</v>
      </c>
      <c r="E2835" s="23" t="s">
        <v>510</v>
      </c>
      <c r="F2835" s="27" t="str">
        <f>IF(E2835="","",INDEX(DM_HANG_HOA!B:B,MATCH(E2835,DM_HANG_HOA!A:A,0)))</f>
        <v>MCCB 3P, 400V, 630A, 70KA</v>
      </c>
      <c r="G2835" s="26" t="s">
        <v>5281</v>
      </c>
      <c r="H2835" s="27" t="str">
        <f>IF(G2835="","",INDEX(DM_DOI_TUONG!C:C,MATCH(G2835,DM_DOI_TUONG!B:B,0)))</f>
        <v>Điện Lực Bến Tre</v>
      </c>
      <c r="I2835" s="69" t="str">
        <f>IFERROR(INDEX(DM_NGHIEP_VU!D:D,MATCH(J2835&amp;K2835,DM_NGHIEP_VU!G:G,0)),"")</f>
        <v>Nhập kho - quyết toán hàng xuất trước</v>
      </c>
      <c r="J2835" s="88" t="s">
        <v>4977</v>
      </c>
      <c r="K2835" s="29" t="s">
        <v>4972</v>
      </c>
      <c r="L2835" s="26">
        <v>1</v>
      </c>
      <c r="M2835" s="26" t="s">
        <v>4547</v>
      </c>
      <c r="N2835" s="26"/>
      <c r="O2835" s="7">
        <f t="shared" si="150"/>
        <v>0</v>
      </c>
      <c r="P2835" s="52"/>
      <c r="Q2835" s="7">
        <f t="shared" si="151"/>
        <v>0</v>
      </c>
      <c r="R2835" s="7">
        <f t="shared" si="152"/>
        <v>0</v>
      </c>
      <c r="S2835" s="23"/>
      <c r="T2835" s="23"/>
      <c r="U2835" s="23"/>
      <c r="V2835" s="23"/>
      <c r="W2835" s="74"/>
    </row>
    <row r="2836" spans="1:23" x14ac:dyDescent="0.25">
      <c r="A2836" s="81">
        <v>45313</v>
      </c>
      <c r="B2836" s="6" t="s">
        <v>2708</v>
      </c>
      <c r="C2836" s="100" t="s">
        <v>6109</v>
      </c>
      <c r="D2836" s="21" t="s">
        <v>4946</v>
      </c>
      <c r="E2836" s="23" t="s">
        <v>491</v>
      </c>
      <c r="F2836" s="27" t="str">
        <f>IF(E2836="","",INDEX(DM_HANG_HOA!B:B,MATCH(E2836,DM_HANG_HOA!A:A,0)))</f>
        <v>Busbar dùng cho MCCB 400A - 630A</v>
      </c>
      <c r="G2836" s="26" t="s">
        <v>5281</v>
      </c>
      <c r="H2836" s="27" t="str">
        <f>IF(G2836="","",INDEX(DM_DOI_TUONG!C:C,MATCH(G2836,DM_DOI_TUONG!B:B,0)))</f>
        <v>Điện Lực Bến Tre</v>
      </c>
      <c r="I2836" s="69" t="str">
        <f>IFERROR(INDEX(DM_NGHIEP_VU!D:D,MATCH(J2836&amp;K2836,DM_NGHIEP_VU!G:G,0)),"")</f>
        <v>Nhập kho - quyết toán hàng xuất trước</v>
      </c>
      <c r="J2836" s="88" t="s">
        <v>4977</v>
      </c>
      <c r="K2836" s="29" t="s">
        <v>4972</v>
      </c>
      <c r="L2836" s="26">
        <v>1</v>
      </c>
      <c r="M2836" s="26" t="s">
        <v>4547</v>
      </c>
      <c r="N2836" s="26"/>
      <c r="O2836" s="7">
        <f t="shared" si="150"/>
        <v>0</v>
      </c>
      <c r="P2836" s="52"/>
      <c r="Q2836" s="7">
        <f t="shared" si="151"/>
        <v>0</v>
      </c>
      <c r="R2836" s="7">
        <f t="shared" si="152"/>
        <v>0</v>
      </c>
      <c r="S2836" s="23"/>
      <c r="T2836" s="23"/>
      <c r="U2836" s="23"/>
      <c r="V2836" s="23"/>
      <c r="W2836" s="74"/>
    </row>
    <row r="2837" spans="1:23" x14ac:dyDescent="0.25">
      <c r="A2837" s="81">
        <v>45313</v>
      </c>
      <c r="B2837" s="6" t="s">
        <v>2708</v>
      </c>
      <c r="C2837" s="100" t="s">
        <v>6109</v>
      </c>
      <c r="D2837" s="21" t="s">
        <v>4946</v>
      </c>
      <c r="E2837" s="23" t="s">
        <v>512</v>
      </c>
      <c r="F2837" s="27" t="str">
        <f>IF(E2837="","",INDEX(DM_HANG_HOA!B:B,MATCH(E2837,DM_HANG_HOA!A:A,0)))</f>
        <v>Boulon 10 X 40 + tán + londel nhúng kẽm</v>
      </c>
      <c r="G2837" s="26" t="s">
        <v>5281</v>
      </c>
      <c r="H2837" s="27" t="str">
        <f>IF(G2837="","",INDEX(DM_DOI_TUONG!C:C,MATCH(G2837,DM_DOI_TUONG!B:B,0)))</f>
        <v>Điện Lực Bến Tre</v>
      </c>
      <c r="I2837" s="69" t="str">
        <f>IFERROR(INDEX(DM_NGHIEP_VU!D:D,MATCH(J2837&amp;K2837,DM_NGHIEP_VU!G:G,0)),"")</f>
        <v>Nhập kho - quyết toán hàng xuất trước</v>
      </c>
      <c r="J2837" s="88" t="s">
        <v>4977</v>
      </c>
      <c r="K2837" s="29" t="s">
        <v>4972</v>
      </c>
      <c r="L2837" s="26">
        <v>6</v>
      </c>
      <c r="M2837" s="26" t="s">
        <v>4547</v>
      </c>
      <c r="N2837" s="26"/>
      <c r="O2837" s="7">
        <f t="shared" si="150"/>
        <v>0</v>
      </c>
      <c r="P2837" s="52"/>
      <c r="Q2837" s="7">
        <f t="shared" si="151"/>
        <v>0</v>
      </c>
      <c r="R2837" s="7">
        <f t="shared" si="152"/>
        <v>0</v>
      </c>
      <c r="S2837" s="23"/>
      <c r="T2837" s="23"/>
      <c r="U2837" s="23"/>
      <c r="V2837" s="23"/>
      <c r="W2837" s="74"/>
    </row>
    <row r="2838" spans="1:23" x14ac:dyDescent="0.25">
      <c r="A2838" s="81">
        <v>45313</v>
      </c>
      <c r="B2838" s="6" t="s">
        <v>2708</v>
      </c>
      <c r="C2838" s="100" t="s">
        <v>6109</v>
      </c>
      <c r="D2838" s="21" t="s">
        <v>4946</v>
      </c>
      <c r="E2838" s="23" t="s">
        <v>65</v>
      </c>
      <c r="F2838" s="27" t="str">
        <f>IF(E2838="","",INDEX(DM_HANG_HOA!B:B,MATCH(E2838,DM_HANG_HOA!A:A,0)))</f>
        <v>FCO 100A - 27KV-150KV BIL - sứ (không bass)</v>
      </c>
      <c r="G2838" s="26" t="s">
        <v>5281</v>
      </c>
      <c r="H2838" s="27" t="str">
        <f>IF(G2838="","",INDEX(DM_DOI_TUONG!C:C,MATCH(G2838,DM_DOI_TUONG!B:B,0)))</f>
        <v>Điện Lực Bến Tre</v>
      </c>
      <c r="I2838" s="69" t="str">
        <f>IFERROR(INDEX(DM_NGHIEP_VU!D:D,MATCH(J2838&amp;K2838,DM_NGHIEP_VU!G:G,0)),"")</f>
        <v>Nhập kho - quyết toán hàng xuất trước</v>
      </c>
      <c r="J2838" s="88" t="s">
        <v>4977</v>
      </c>
      <c r="K2838" s="29" t="s">
        <v>4972</v>
      </c>
      <c r="L2838" s="26">
        <v>1</v>
      </c>
      <c r="M2838" s="26" t="s">
        <v>4547</v>
      </c>
      <c r="N2838" s="26"/>
      <c r="O2838" s="7">
        <f t="shared" si="150"/>
        <v>0</v>
      </c>
      <c r="P2838" s="52"/>
      <c r="Q2838" s="7">
        <f t="shared" si="151"/>
        <v>0</v>
      </c>
      <c r="R2838" s="7">
        <f t="shared" si="152"/>
        <v>0</v>
      </c>
      <c r="S2838" s="23"/>
      <c r="T2838" s="23"/>
      <c r="U2838" s="23"/>
      <c r="V2838" s="23"/>
      <c r="W2838" s="74"/>
    </row>
    <row r="2839" spans="1:23" x14ac:dyDescent="0.25">
      <c r="A2839" s="81">
        <v>45313</v>
      </c>
      <c r="B2839" s="6" t="s">
        <v>2708</v>
      </c>
      <c r="C2839" s="100" t="s">
        <v>6109</v>
      </c>
      <c r="D2839" s="21" t="s">
        <v>4946</v>
      </c>
      <c r="E2839" s="23" t="s">
        <v>78</v>
      </c>
      <c r="F2839" s="27" t="str">
        <f>IF(E2839="","",INDEX(DM_HANG_HOA!B:B,MATCH(E2839,DM_HANG_HOA!A:A,0)))</f>
        <v>Bass FCO</v>
      </c>
      <c r="G2839" s="26" t="s">
        <v>5281</v>
      </c>
      <c r="H2839" s="27" t="str">
        <f>IF(G2839="","",INDEX(DM_DOI_TUONG!C:C,MATCH(G2839,DM_DOI_TUONG!B:B,0)))</f>
        <v>Điện Lực Bến Tre</v>
      </c>
      <c r="I2839" s="69" t="str">
        <f>IFERROR(INDEX(DM_NGHIEP_VU!D:D,MATCH(J2839&amp;K2839,DM_NGHIEP_VU!G:G,0)),"")</f>
        <v>Nhập kho - quyết toán hàng xuất trước</v>
      </c>
      <c r="J2839" s="88" t="s">
        <v>4977</v>
      </c>
      <c r="K2839" s="29" t="s">
        <v>4972</v>
      </c>
      <c r="L2839" s="26">
        <v>1</v>
      </c>
      <c r="M2839" s="26" t="s">
        <v>4547</v>
      </c>
      <c r="N2839" s="26"/>
      <c r="O2839" s="7">
        <f t="shared" si="150"/>
        <v>0</v>
      </c>
      <c r="P2839" s="52"/>
      <c r="Q2839" s="7">
        <f t="shared" si="151"/>
        <v>0</v>
      </c>
      <c r="R2839" s="7">
        <f t="shared" si="152"/>
        <v>0</v>
      </c>
      <c r="S2839" s="23"/>
      <c r="T2839" s="23"/>
      <c r="U2839" s="23"/>
      <c r="V2839" s="23"/>
      <c r="W2839" s="74"/>
    </row>
    <row r="2840" spans="1:23" x14ac:dyDescent="0.25">
      <c r="A2840" s="81">
        <v>45313</v>
      </c>
      <c r="B2840" s="6" t="s">
        <v>2708</v>
      </c>
      <c r="C2840" s="100" t="s">
        <v>6109</v>
      </c>
      <c r="D2840" s="21" t="s">
        <v>4946</v>
      </c>
      <c r="E2840" s="23" t="s">
        <v>66</v>
      </c>
      <c r="F2840" s="27" t="str">
        <f>IF(E2840="","",INDEX(DM_HANG_HOA!B:B,MATCH(E2840,DM_HANG_HOA!A:A,0)))</f>
        <v>FCO 200A - 27KV -150KV BIL - sứ (không bass)</v>
      </c>
      <c r="G2840" s="26" t="s">
        <v>5281</v>
      </c>
      <c r="H2840" s="27" t="str">
        <f>IF(G2840="","",INDEX(DM_DOI_TUONG!C:C,MATCH(G2840,DM_DOI_TUONG!B:B,0)))</f>
        <v>Điện Lực Bến Tre</v>
      </c>
      <c r="I2840" s="69" t="str">
        <f>IFERROR(INDEX(DM_NGHIEP_VU!D:D,MATCH(J2840&amp;K2840,DM_NGHIEP_VU!G:G,0)),"")</f>
        <v>Nhập kho - quyết toán hàng xuất trước</v>
      </c>
      <c r="J2840" s="88" t="s">
        <v>4977</v>
      </c>
      <c r="K2840" s="29" t="s">
        <v>4972</v>
      </c>
      <c r="L2840" s="26">
        <v>1</v>
      </c>
      <c r="M2840" s="26" t="s">
        <v>4547</v>
      </c>
      <c r="N2840" s="26"/>
      <c r="O2840" s="7">
        <f t="shared" si="150"/>
        <v>0</v>
      </c>
      <c r="P2840" s="52"/>
      <c r="Q2840" s="7">
        <f t="shared" si="151"/>
        <v>0</v>
      </c>
      <c r="R2840" s="7">
        <f t="shared" si="152"/>
        <v>0</v>
      </c>
      <c r="S2840" s="23"/>
      <c r="T2840" s="23"/>
      <c r="U2840" s="23"/>
      <c r="V2840" s="23"/>
      <c r="W2840" s="74"/>
    </row>
    <row r="2841" spans="1:23" x14ac:dyDescent="0.25">
      <c r="A2841" s="81">
        <v>45313</v>
      </c>
      <c r="B2841" s="6" t="s">
        <v>2708</v>
      </c>
      <c r="C2841" s="100" t="s">
        <v>6109</v>
      </c>
      <c r="D2841" s="21" t="s">
        <v>4946</v>
      </c>
      <c r="E2841" s="23" t="s">
        <v>78</v>
      </c>
      <c r="F2841" s="27" t="str">
        <f>IF(E2841="","",INDEX(DM_HANG_HOA!B:B,MATCH(E2841,DM_HANG_HOA!A:A,0)))</f>
        <v>Bass FCO</v>
      </c>
      <c r="G2841" s="26" t="s">
        <v>5281</v>
      </c>
      <c r="H2841" s="27" t="str">
        <f>IF(G2841="","",INDEX(DM_DOI_TUONG!C:C,MATCH(G2841,DM_DOI_TUONG!B:B,0)))</f>
        <v>Điện Lực Bến Tre</v>
      </c>
      <c r="I2841" s="69" t="str">
        <f>IFERROR(INDEX(DM_NGHIEP_VU!D:D,MATCH(J2841&amp;K2841,DM_NGHIEP_VU!G:G,0)),"")</f>
        <v>Nhập kho - quyết toán hàng xuất trước</v>
      </c>
      <c r="J2841" s="88" t="s">
        <v>4977</v>
      </c>
      <c r="K2841" s="29" t="s">
        <v>4972</v>
      </c>
      <c r="L2841" s="26">
        <v>1</v>
      </c>
      <c r="M2841" s="26" t="s">
        <v>4547</v>
      </c>
      <c r="N2841" s="26"/>
      <c r="O2841" s="7">
        <f t="shared" si="150"/>
        <v>0</v>
      </c>
      <c r="P2841" s="52"/>
      <c r="Q2841" s="7">
        <f t="shared" si="151"/>
        <v>0</v>
      </c>
      <c r="R2841" s="7">
        <f t="shared" si="152"/>
        <v>0</v>
      </c>
      <c r="S2841" s="23"/>
      <c r="T2841" s="23"/>
      <c r="U2841" s="23"/>
      <c r="V2841" s="23"/>
      <c r="W2841" s="74"/>
    </row>
    <row r="2842" spans="1:23" x14ac:dyDescent="0.25">
      <c r="A2842" s="81">
        <v>45313</v>
      </c>
      <c r="B2842" s="6" t="s">
        <v>2708</v>
      </c>
      <c r="C2842" s="100" t="s">
        <v>6109</v>
      </c>
      <c r="D2842" s="21" t="s">
        <v>4946</v>
      </c>
      <c r="E2842" s="23" t="s">
        <v>70</v>
      </c>
      <c r="F2842" s="27" t="str">
        <f>IF(E2842="","",INDEX(DM_HANG_HOA!B:B,MATCH(E2842,DM_HANG_HOA!A:A,0)))</f>
        <v>LBFCO 100A - 27KV-150KV BIL - sứ (không bass)</v>
      </c>
      <c r="G2842" s="26" t="s">
        <v>5281</v>
      </c>
      <c r="H2842" s="27" t="str">
        <f>IF(G2842="","",INDEX(DM_DOI_TUONG!C:C,MATCH(G2842,DM_DOI_TUONG!B:B,0)))</f>
        <v>Điện Lực Bến Tre</v>
      </c>
      <c r="I2842" s="69" t="str">
        <f>IFERROR(INDEX(DM_NGHIEP_VU!D:D,MATCH(J2842&amp;K2842,DM_NGHIEP_VU!G:G,0)),"")</f>
        <v>Nhập kho - quyết toán hàng xuất trước</v>
      </c>
      <c r="J2842" s="88" t="s">
        <v>4977</v>
      </c>
      <c r="K2842" s="29" t="s">
        <v>4972</v>
      </c>
      <c r="L2842" s="26">
        <v>1</v>
      </c>
      <c r="M2842" s="26" t="s">
        <v>4547</v>
      </c>
      <c r="N2842" s="26"/>
      <c r="O2842" s="7">
        <f t="shared" si="150"/>
        <v>0</v>
      </c>
      <c r="P2842" s="52"/>
      <c r="Q2842" s="7">
        <f t="shared" si="151"/>
        <v>0</v>
      </c>
      <c r="R2842" s="7">
        <f t="shared" si="152"/>
        <v>0</v>
      </c>
      <c r="S2842" s="23"/>
      <c r="T2842" s="23"/>
      <c r="U2842" s="23"/>
      <c r="V2842" s="23"/>
      <c r="W2842" s="74"/>
    </row>
    <row r="2843" spans="1:23" x14ac:dyDescent="0.25">
      <c r="A2843" s="81">
        <v>45313</v>
      </c>
      <c r="B2843" s="6" t="s">
        <v>2708</v>
      </c>
      <c r="C2843" s="100" t="s">
        <v>6109</v>
      </c>
      <c r="D2843" s="21" t="s">
        <v>4946</v>
      </c>
      <c r="E2843" s="23" t="s">
        <v>78</v>
      </c>
      <c r="F2843" s="27" t="str">
        <f>IF(E2843="","",INDEX(DM_HANG_HOA!B:B,MATCH(E2843,DM_HANG_HOA!A:A,0)))</f>
        <v>Bass FCO</v>
      </c>
      <c r="G2843" s="26" t="s">
        <v>5281</v>
      </c>
      <c r="H2843" s="27" t="str">
        <f>IF(G2843="","",INDEX(DM_DOI_TUONG!C:C,MATCH(G2843,DM_DOI_TUONG!B:B,0)))</f>
        <v>Điện Lực Bến Tre</v>
      </c>
      <c r="I2843" s="69" t="str">
        <f>IFERROR(INDEX(DM_NGHIEP_VU!D:D,MATCH(J2843&amp;K2843,DM_NGHIEP_VU!G:G,0)),"")</f>
        <v>Nhập kho - quyết toán hàng xuất trước</v>
      </c>
      <c r="J2843" s="88" t="s">
        <v>4977</v>
      </c>
      <c r="K2843" s="29" t="s">
        <v>4972</v>
      </c>
      <c r="L2843" s="26">
        <v>1</v>
      </c>
      <c r="M2843" s="26" t="s">
        <v>4547</v>
      </c>
      <c r="N2843" s="26"/>
      <c r="O2843" s="7">
        <f t="shared" si="150"/>
        <v>0</v>
      </c>
      <c r="P2843" s="52"/>
      <c r="Q2843" s="7">
        <f t="shared" si="151"/>
        <v>0</v>
      </c>
      <c r="R2843" s="7">
        <f t="shared" si="152"/>
        <v>0</v>
      </c>
      <c r="S2843" s="23"/>
      <c r="T2843" s="23"/>
      <c r="U2843" s="23"/>
      <c r="V2843" s="23"/>
      <c r="W2843" s="74"/>
    </row>
    <row r="2844" spans="1:23" x14ac:dyDescent="0.25">
      <c r="A2844" s="81">
        <v>45313</v>
      </c>
      <c r="B2844" s="6" t="s">
        <v>2708</v>
      </c>
      <c r="C2844" s="100" t="s">
        <v>6109</v>
      </c>
      <c r="D2844" s="21" t="s">
        <v>4946</v>
      </c>
      <c r="E2844" s="23" t="s">
        <v>71</v>
      </c>
      <c r="F2844" s="27" t="str">
        <f>IF(E2844="","",INDEX(DM_HANG_HOA!B:B,MATCH(E2844,DM_HANG_HOA!A:A,0)))</f>
        <v>LBFCO 200A - 27KV-150KV BIL - sứ (không bass)</v>
      </c>
      <c r="G2844" s="26" t="s">
        <v>5281</v>
      </c>
      <c r="H2844" s="27" t="str">
        <f>IF(G2844="","",INDEX(DM_DOI_TUONG!C:C,MATCH(G2844,DM_DOI_TUONG!B:B,0)))</f>
        <v>Điện Lực Bến Tre</v>
      </c>
      <c r="I2844" s="69" t="str">
        <f>IFERROR(INDEX(DM_NGHIEP_VU!D:D,MATCH(J2844&amp;K2844,DM_NGHIEP_VU!G:G,0)),"")</f>
        <v>Nhập kho - quyết toán hàng xuất trước</v>
      </c>
      <c r="J2844" s="88" t="s">
        <v>4977</v>
      </c>
      <c r="K2844" s="29" t="s">
        <v>4972</v>
      </c>
      <c r="L2844" s="26">
        <v>1</v>
      </c>
      <c r="M2844" s="26" t="s">
        <v>4547</v>
      </c>
      <c r="N2844" s="26"/>
      <c r="O2844" s="7">
        <f t="shared" si="150"/>
        <v>0</v>
      </c>
      <c r="P2844" s="52"/>
      <c r="Q2844" s="7">
        <f t="shared" si="151"/>
        <v>0</v>
      </c>
      <c r="R2844" s="7">
        <f t="shared" si="152"/>
        <v>0</v>
      </c>
      <c r="S2844" s="23"/>
      <c r="T2844" s="23"/>
      <c r="U2844" s="23"/>
      <c r="V2844" s="23"/>
      <c r="W2844" s="74"/>
    </row>
    <row r="2845" spans="1:23" x14ac:dyDescent="0.25">
      <c r="A2845" s="81">
        <v>45313</v>
      </c>
      <c r="B2845" s="6" t="s">
        <v>2708</v>
      </c>
      <c r="C2845" s="100" t="s">
        <v>6109</v>
      </c>
      <c r="D2845" s="21" t="s">
        <v>4946</v>
      </c>
      <c r="E2845" s="23" t="s">
        <v>78</v>
      </c>
      <c r="F2845" s="27" t="str">
        <f>IF(E2845="","",INDEX(DM_HANG_HOA!B:B,MATCH(E2845,DM_HANG_HOA!A:A,0)))</f>
        <v>Bass FCO</v>
      </c>
      <c r="G2845" s="26" t="s">
        <v>5281</v>
      </c>
      <c r="H2845" s="27" t="str">
        <f>IF(G2845="","",INDEX(DM_DOI_TUONG!C:C,MATCH(G2845,DM_DOI_TUONG!B:B,0)))</f>
        <v>Điện Lực Bến Tre</v>
      </c>
      <c r="I2845" s="69" t="str">
        <f>IFERROR(INDEX(DM_NGHIEP_VU!D:D,MATCH(J2845&amp;K2845,DM_NGHIEP_VU!G:G,0)),"")</f>
        <v>Nhập kho - quyết toán hàng xuất trước</v>
      </c>
      <c r="J2845" s="88" t="s">
        <v>4977</v>
      </c>
      <c r="K2845" s="29" t="s">
        <v>4972</v>
      </c>
      <c r="L2845" s="26">
        <v>1</v>
      </c>
      <c r="M2845" s="26" t="s">
        <v>4547</v>
      </c>
      <c r="N2845" s="26"/>
      <c r="O2845" s="7">
        <f t="shared" si="150"/>
        <v>0</v>
      </c>
      <c r="P2845" s="52"/>
      <c r="Q2845" s="7">
        <f t="shared" si="151"/>
        <v>0</v>
      </c>
      <c r="R2845" s="7">
        <f t="shared" si="152"/>
        <v>0</v>
      </c>
      <c r="S2845" s="23"/>
      <c r="T2845" s="23"/>
      <c r="U2845" s="23"/>
      <c r="V2845" s="23"/>
      <c r="W2845" s="74"/>
    </row>
    <row r="2846" spans="1:23" x14ac:dyDescent="0.25">
      <c r="A2846" s="81">
        <v>45313</v>
      </c>
      <c r="B2846" s="6" t="s">
        <v>2708</v>
      </c>
      <c r="C2846" s="100" t="s">
        <v>6109</v>
      </c>
      <c r="D2846" s="21" t="s">
        <v>4946</v>
      </c>
      <c r="E2846" s="23" t="s">
        <v>107</v>
      </c>
      <c r="F2846" s="27" t="str">
        <f>IF(E2846="","",INDEX(DM_HANG_HOA!B:B,MATCH(E2846,DM_HANG_HOA!A:A,0)))</f>
        <v>DS 1 pha 630A - 24KV-150 KV BIL, OD, sứ</v>
      </c>
      <c r="G2846" s="26" t="s">
        <v>5281</v>
      </c>
      <c r="H2846" s="27" t="str">
        <f>IF(G2846="","",INDEX(DM_DOI_TUONG!C:C,MATCH(G2846,DM_DOI_TUONG!B:B,0)))</f>
        <v>Điện Lực Bến Tre</v>
      </c>
      <c r="I2846" s="69" t="str">
        <f>IFERROR(INDEX(DM_NGHIEP_VU!D:D,MATCH(J2846&amp;K2846,DM_NGHIEP_VU!G:G,0)),"")</f>
        <v>Nhập kho - quyết toán hàng xuất trước</v>
      </c>
      <c r="J2846" s="88" t="s">
        <v>4977</v>
      </c>
      <c r="K2846" s="29" t="s">
        <v>4972</v>
      </c>
      <c r="L2846" s="26">
        <v>1</v>
      </c>
      <c r="M2846" s="26" t="s">
        <v>4547</v>
      </c>
      <c r="N2846" s="26"/>
      <c r="O2846" s="7">
        <f t="shared" si="150"/>
        <v>0</v>
      </c>
      <c r="P2846" s="52"/>
      <c r="Q2846" s="7">
        <f t="shared" si="151"/>
        <v>0</v>
      </c>
      <c r="R2846" s="7">
        <f t="shared" si="152"/>
        <v>0</v>
      </c>
      <c r="S2846" s="23"/>
      <c r="T2846" s="23"/>
      <c r="U2846" s="23"/>
      <c r="V2846" s="23"/>
      <c r="W2846" s="74"/>
    </row>
    <row r="2847" spans="1:23" x14ac:dyDescent="0.25">
      <c r="A2847" s="81">
        <v>45313</v>
      </c>
      <c r="B2847" s="6" t="s">
        <v>2708</v>
      </c>
      <c r="C2847" s="100" t="s">
        <v>6109</v>
      </c>
      <c r="D2847" s="21" t="s">
        <v>4946</v>
      </c>
      <c r="E2847" s="23" t="s">
        <v>114</v>
      </c>
      <c r="F2847" s="27" t="str">
        <f>IF(E2847="","",INDEX(DM_HANG_HOA!B:B,MATCH(E2847,DM_HANG_HOA!A:A,0)))</f>
        <v xml:space="preserve">Cosse nhôm LTD </v>
      </c>
      <c r="G2847" s="26" t="s">
        <v>5281</v>
      </c>
      <c r="H2847" s="27" t="str">
        <f>IF(G2847="","",INDEX(DM_DOI_TUONG!C:C,MATCH(G2847,DM_DOI_TUONG!B:B,0)))</f>
        <v>Điện Lực Bến Tre</v>
      </c>
      <c r="I2847" s="69" t="str">
        <f>IFERROR(INDEX(DM_NGHIEP_VU!D:D,MATCH(J2847&amp;K2847,DM_NGHIEP_VU!G:G,0)),"")</f>
        <v>Nhập kho - quyết toán hàng xuất trước</v>
      </c>
      <c r="J2847" s="88" t="s">
        <v>4977</v>
      </c>
      <c r="K2847" s="29" t="s">
        <v>4972</v>
      </c>
      <c r="L2847" s="26">
        <v>2</v>
      </c>
      <c r="M2847" s="26" t="s">
        <v>4547</v>
      </c>
      <c r="N2847" s="26"/>
      <c r="O2847" s="7">
        <f t="shared" si="150"/>
        <v>0</v>
      </c>
      <c r="P2847" s="52"/>
      <c r="Q2847" s="7">
        <f t="shared" si="151"/>
        <v>0</v>
      </c>
      <c r="R2847" s="7">
        <f t="shared" si="152"/>
        <v>0</v>
      </c>
      <c r="S2847" s="23"/>
      <c r="T2847" s="23"/>
      <c r="U2847" s="23"/>
      <c r="V2847" s="23"/>
      <c r="W2847" s="74"/>
    </row>
    <row r="2848" spans="1:23" x14ac:dyDescent="0.25">
      <c r="A2848" s="81">
        <v>45313</v>
      </c>
      <c r="B2848" s="6" t="s">
        <v>2708</v>
      </c>
      <c r="C2848" s="100" t="s">
        <v>6109</v>
      </c>
      <c r="D2848" s="21" t="s">
        <v>4946</v>
      </c>
      <c r="E2848" s="23" t="s">
        <v>117</v>
      </c>
      <c r="F2848" s="27" t="str">
        <f>IF(E2848="","",INDEX(DM_HANG_HOA!B:B,MATCH(E2848,DM_HANG_HOA!A:A,0)))</f>
        <v>Phụ kiện lắp DS 1 pha 24Kv</v>
      </c>
      <c r="G2848" s="26" t="s">
        <v>5281</v>
      </c>
      <c r="H2848" s="27" t="str">
        <f>IF(G2848="","",INDEX(DM_DOI_TUONG!C:C,MATCH(G2848,DM_DOI_TUONG!B:B,0)))</f>
        <v>Điện Lực Bến Tre</v>
      </c>
      <c r="I2848" s="69" t="str">
        <f>IFERROR(INDEX(DM_NGHIEP_VU!D:D,MATCH(J2848&amp;K2848,DM_NGHIEP_VU!G:G,0)),"")</f>
        <v>Nhập kho - quyết toán hàng xuất trước</v>
      </c>
      <c r="J2848" s="88" t="s">
        <v>4977</v>
      </c>
      <c r="K2848" s="29" t="s">
        <v>4972</v>
      </c>
      <c r="L2848" s="26">
        <v>1</v>
      </c>
      <c r="M2848" s="26" t="s">
        <v>4547</v>
      </c>
      <c r="N2848" s="26"/>
      <c r="O2848" s="7">
        <f t="shared" si="150"/>
        <v>0</v>
      </c>
      <c r="P2848" s="52"/>
      <c r="Q2848" s="7">
        <f t="shared" si="151"/>
        <v>0</v>
      </c>
      <c r="R2848" s="7">
        <f t="shared" si="152"/>
        <v>0</v>
      </c>
      <c r="S2848" s="23"/>
      <c r="T2848" s="23"/>
      <c r="U2848" s="23"/>
      <c r="V2848" s="23"/>
      <c r="W2848" s="74"/>
    </row>
    <row r="2849" spans="1:23" x14ac:dyDescent="0.25">
      <c r="A2849" s="81">
        <v>45313</v>
      </c>
      <c r="B2849" s="6" t="s">
        <v>2708</v>
      </c>
      <c r="C2849" s="100" t="s">
        <v>6109</v>
      </c>
      <c r="D2849" s="21" t="s">
        <v>4946</v>
      </c>
      <c r="E2849" s="23" t="s">
        <v>123</v>
      </c>
      <c r="F2849" s="27" t="str">
        <f>IF(E2849="","",INDEX(DM_HANG_HOA!B:B,MATCH(E2849,DM_HANG_HOA!A:A,0)))</f>
        <v>DS 3P- 630A - 24KV-150 KV BIL Sứ OD, lắp phương đứng trên 1 trụ</v>
      </c>
      <c r="G2849" s="26" t="s">
        <v>5281</v>
      </c>
      <c r="H2849" s="27" t="str">
        <f>IF(G2849="","",INDEX(DM_DOI_TUONG!C:C,MATCH(G2849,DM_DOI_TUONG!B:B,0)))</f>
        <v>Điện Lực Bến Tre</v>
      </c>
      <c r="I2849" s="69" t="str">
        <f>IFERROR(INDEX(DM_NGHIEP_VU!D:D,MATCH(J2849&amp;K2849,DM_NGHIEP_VU!G:G,0)),"")</f>
        <v>Nhập kho - quyết toán hàng xuất trước</v>
      </c>
      <c r="J2849" s="88" t="s">
        <v>4977</v>
      </c>
      <c r="K2849" s="29" t="s">
        <v>4972</v>
      </c>
      <c r="L2849" s="26">
        <v>1</v>
      </c>
      <c r="M2849" s="26" t="s">
        <v>4547</v>
      </c>
      <c r="N2849" s="26"/>
      <c r="O2849" s="7">
        <f t="shared" si="150"/>
        <v>0</v>
      </c>
      <c r="P2849" s="52"/>
      <c r="Q2849" s="7">
        <f t="shared" si="151"/>
        <v>0</v>
      </c>
      <c r="R2849" s="7">
        <f t="shared" si="152"/>
        <v>0</v>
      </c>
      <c r="S2849" s="23"/>
      <c r="T2849" s="23"/>
      <c r="U2849" s="23"/>
      <c r="V2849" s="23"/>
      <c r="W2849" s="74"/>
    </row>
    <row r="2850" spans="1:23" x14ac:dyDescent="0.25">
      <c r="A2850" s="81">
        <v>45313</v>
      </c>
      <c r="B2850" s="6" t="s">
        <v>2708</v>
      </c>
      <c r="C2850" s="100" t="s">
        <v>6109</v>
      </c>
      <c r="D2850" s="21" t="s">
        <v>4946</v>
      </c>
      <c r="E2850" s="23" t="s">
        <v>114</v>
      </c>
      <c r="F2850" s="27" t="str">
        <f>IF(E2850="","",INDEX(DM_HANG_HOA!B:B,MATCH(E2850,DM_HANG_HOA!A:A,0)))</f>
        <v xml:space="preserve">Cosse nhôm LTD </v>
      </c>
      <c r="G2850" s="26" t="s">
        <v>5281</v>
      </c>
      <c r="H2850" s="27" t="str">
        <f>IF(G2850="","",INDEX(DM_DOI_TUONG!C:C,MATCH(G2850,DM_DOI_TUONG!B:B,0)))</f>
        <v>Điện Lực Bến Tre</v>
      </c>
      <c r="I2850" s="69" t="str">
        <f>IFERROR(INDEX(DM_NGHIEP_VU!D:D,MATCH(J2850&amp;K2850,DM_NGHIEP_VU!G:G,0)),"")</f>
        <v>Nhập kho - quyết toán hàng xuất trước</v>
      </c>
      <c r="J2850" s="88" t="s">
        <v>4977</v>
      </c>
      <c r="K2850" s="29" t="s">
        <v>4972</v>
      </c>
      <c r="L2850" s="26">
        <v>6</v>
      </c>
      <c r="M2850" s="26" t="s">
        <v>4547</v>
      </c>
      <c r="N2850" s="26"/>
      <c r="O2850" s="7">
        <f t="shared" si="150"/>
        <v>0</v>
      </c>
      <c r="P2850" s="52"/>
      <c r="Q2850" s="7">
        <f t="shared" si="151"/>
        <v>0</v>
      </c>
      <c r="R2850" s="7">
        <f t="shared" si="152"/>
        <v>0</v>
      </c>
      <c r="S2850" s="23"/>
      <c r="T2850" s="23"/>
      <c r="U2850" s="23"/>
      <c r="V2850" s="23"/>
      <c r="W2850" s="74"/>
    </row>
    <row r="2851" spans="1:23" x14ac:dyDescent="0.25">
      <c r="A2851" s="81">
        <v>45313</v>
      </c>
      <c r="B2851" s="6" t="s">
        <v>2708</v>
      </c>
      <c r="C2851" s="100" t="s">
        <v>6109</v>
      </c>
      <c r="D2851" s="21" t="s">
        <v>4946</v>
      </c>
      <c r="E2851" s="23" t="s">
        <v>180</v>
      </c>
      <c r="F2851" s="27" t="str">
        <f>IF(E2851="","",INDEX(DM_HANG_HOA!B:B,MATCH(E2851,DM_HANG_HOA!A:A,0)))</f>
        <v>Bộ sào thao tác dao cắt có tải trong dầu 24 kV - 35 kV, dài 8 m</v>
      </c>
      <c r="G2851" s="26" t="s">
        <v>5281</v>
      </c>
      <c r="H2851" s="27" t="str">
        <f>IF(G2851="","",INDEX(DM_DOI_TUONG!C:C,MATCH(G2851,DM_DOI_TUONG!B:B,0)))</f>
        <v>Điện Lực Bến Tre</v>
      </c>
      <c r="I2851" s="69" t="str">
        <f>IFERROR(INDEX(DM_NGHIEP_VU!D:D,MATCH(J2851&amp;K2851,DM_NGHIEP_VU!G:G,0)),"")</f>
        <v>Nhập kho - quyết toán hàng xuất trước</v>
      </c>
      <c r="J2851" s="88" t="s">
        <v>4977</v>
      </c>
      <c r="K2851" s="29" t="s">
        <v>4972</v>
      </c>
      <c r="L2851" s="26">
        <v>1</v>
      </c>
      <c r="M2851" s="26" t="s">
        <v>4547</v>
      </c>
      <c r="N2851" s="26"/>
      <c r="O2851" s="7">
        <f t="shared" si="150"/>
        <v>0</v>
      </c>
      <c r="P2851" s="52"/>
      <c r="Q2851" s="7">
        <f t="shared" si="151"/>
        <v>0</v>
      </c>
      <c r="R2851" s="7">
        <f t="shared" si="152"/>
        <v>0</v>
      </c>
      <c r="S2851" s="23"/>
      <c r="T2851" s="23"/>
      <c r="U2851" s="23"/>
      <c r="V2851" s="23"/>
      <c r="W2851" s="74"/>
    </row>
    <row r="2852" spans="1:23" x14ac:dyDescent="0.25">
      <c r="A2852" s="81">
        <v>45313</v>
      </c>
      <c r="B2852" s="6" t="s">
        <v>2708</v>
      </c>
      <c r="C2852" s="100" t="s">
        <v>6109</v>
      </c>
      <c r="D2852" s="21" t="s">
        <v>4946</v>
      </c>
      <c r="E2852" s="23" t="s">
        <v>1374</v>
      </c>
      <c r="F2852" s="27" t="str">
        <f>IF(E2852="","",INDEX(DM_HANG_HOA!B:B,MATCH(E2852,DM_HANG_HOA!A:A,0)))</f>
        <v>Cosse ép Cu 50mm2-N dài 64mm chiều dài ép dây 36mm</v>
      </c>
      <c r="G2852" s="26" t="s">
        <v>5281</v>
      </c>
      <c r="H2852" s="27" t="str">
        <f>IF(G2852="","",INDEX(DM_DOI_TUONG!C:C,MATCH(G2852,DM_DOI_TUONG!B:B,0)))</f>
        <v>Điện Lực Bến Tre</v>
      </c>
      <c r="I2852" s="69" t="str">
        <f>IFERROR(INDEX(DM_NGHIEP_VU!D:D,MATCH(J2852&amp;K2852,DM_NGHIEP_VU!G:G,0)),"")</f>
        <v>Nhập kho - quyết toán hàng xuất trước</v>
      </c>
      <c r="J2852" s="88" t="s">
        <v>4977</v>
      </c>
      <c r="K2852" s="29" t="s">
        <v>4972</v>
      </c>
      <c r="L2852" s="26">
        <v>1</v>
      </c>
      <c r="M2852" s="26" t="s">
        <v>4547</v>
      </c>
      <c r="N2852" s="26"/>
      <c r="O2852" s="7">
        <f t="shared" si="150"/>
        <v>0</v>
      </c>
      <c r="P2852" s="52"/>
      <c r="Q2852" s="7">
        <f t="shared" si="151"/>
        <v>0</v>
      </c>
      <c r="R2852" s="7">
        <f t="shared" si="152"/>
        <v>0</v>
      </c>
      <c r="S2852" s="23"/>
      <c r="T2852" s="23"/>
      <c r="U2852" s="23"/>
      <c r="V2852" s="23"/>
      <c r="W2852" s="74"/>
    </row>
    <row r="2853" spans="1:23" x14ac:dyDescent="0.25">
      <c r="A2853" s="81">
        <v>45313</v>
      </c>
      <c r="B2853" s="6" t="s">
        <v>2708</v>
      </c>
      <c r="C2853" s="100" t="s">
        <v>6109</v>
      </c>
      <c r="D2853" s="21" t="s">
        <v>4946</v>
      </c>
      <c r="E2853" s="23" t="s">
        <v>511</v>
      </c>
      <c r="F2853" s="27" t="str">
        <f>IF(E2853="","",INDEX(DM_HANG_HOA!B:B,MATCH(E2853,DM_HANG_HOA!A:A,0)))</f>
        <v>Boulon 8x40 + tán + londel nhúng kẽm</v>
      </c>
      <c r="G2853" s="26" t="s">
        <v>5281</v>
      </c>
      <c r="H2853" s="27" t="str">
        <f>IF(G2853="","",INDEX(DM_DOI_TUONG!C:C,MATCH(G2853,DM_DOI_TUONG!B:B,0)))</f>
        <v>Điện Lực Bến Tre</v>
      </c>
      <c r="I2853" s="69" t="str">
        <f>IFERROR(INDEX(DM_NGHIEP_VU!D:D,MATCH(J2853&amp;K2853,DM_NGHIEP_VU!G:G,0)),"")</f>
        <v>Nhập kho - quyết toán hàng xuất trước</v>
      </c>
      <c r="J2853" s="88" t="s">
        <v>4977</v>
      </c>
      <c r="K2853" s="29" t="s">
        <v>4972</v>
      </c>
      <c r="L2853" s="26">
        <v>1</v>
      </c>
      <c r="M2853" s="26" t="s">
        <v>4547</v>
      </c>
      <c r="N2853" s="26"/>
      <c r="O2853" s="7">
        <f t="shared" si="150"/>
        <v>0</v>
      </c>
      <c r="P2853" s="52"/>
      <c r="Q2853" s="7">
        <f t="shared" si="151"/>
        <v>0</v>
      </c>
      <c r="R2853" s="7">
        <f t="shared" si="152"/>
        <v>0</v>
      </c>
      <c r="S2853" s="23"/>
      <c r="T2853" s="23"/>
      <c r="U2853" s="23"/>
      <c r="V2853" s="23"/>
      <c r="W2853" s="74"/>
    </row>
    <row r="2854" spans="1:23" x14ac:dyDescent="0.25">
      <c r="A2854" s="81">
        <v>45313</v>
      </c>
      <c r="B2854" s="6" t="s">
        <v>2708</v>
      </c>
      <c r="C2854" s="100" t="s">
        <v>6110</v>
      </c>
      <c r="D2854" s="21" t="s">
        <v>4946</v>
      </c>
      <c r="E2854" s="23" t="s">
        <v>96</v>
      </c>
      <c r="F2854" s="27" t="str">
        <f>IF(E2854="","",INDEX(DM_HANG_HOA!B:B,MATCH(E2854,DM_HANG_HOA!A:A,0)))</f>
        <v>LA 18KV - MCOV  15.3 - 10KA</v>
      </c>
      <c r="G2854" s="26" t="s">
        <v>5281</v>
      </c>
      <c r="H2854" s="27" t="str">
        <f>IF(G2854="","",INDEX(DM_DOI_TUONG!C:C,MATCH(G2854,DM_DOI_TUONG!B:B,0)))</f>
        <v>Điện Lực Bến Tre</v>
      </c>
      <c r="I2854" s="69" t="str">
        <f>IFERROR(INDEX(DM_NGHIEP_VU!D:D,MATCH(J2854&amp;K2854,DM_NGHIEP_VU!G:G,0)),"")</f>
        <v>Nhập kho - quyết toán hàng xuất trước</v>
      </c>
      <c r="J2854" s="88" t="s">
        <v>4977</v>
      </c>
      <c r="K2854" s="29" t="s">
        <v>4972</v>
      </c>
      <c r="L2854" s="26">
        <v>3</v>
      </c>
      <c r="M2854" s="26" t="s">
        <v>4547</v>
      </c>
      <c r="N2854" s="26"/>
      <c r="O2854" s="7">
        <f t="shared" si="150"/>
        <v>0</v>
      </c>
      <c r="P2854" s="52"/>
      <c r="Q2854" s="7">
        <f t="shared" si="151"/>
        <v>0</v>
      </c>
      <c r="R2854" s="7">
        <f t="shared" si="152"/>
        <v>0</v>
      </c>
      <c r="S2854" s="23"/>
      <c r="T2854" s="23"/>
      <c r="U2854" s="23"/>
      <c r="V2854" s="23"/>
      <c r="W2854" s="74"/>
    </row>
    <row r="2855" spans="1:23" x14ac:dyDescent="0.25">
      <c r="A2855" s="81">
        <v>45313</v>
      </c>
      <c r="B2855" s="6" t="s">
        <v>2708</v>
      </c>
      <c r="C2855" s="100" t="s">
        <v>6110</v>
      </c>
      <c r="D2855" s="21" t="s">
        <v>4946</v>
      </c>
      <c r="E2855" s="23" t="s">
        <v>3426</v>
      </c>
      <c r="F2855" s="27" t="str">
        <f>IF(E2855="","",INDEX(DM_HANG_HOA!B:B,MATCH(E2855,DM_HANG_HOA!A:A,0)))</f>
        <v>Bass LA</v>
      </c>
      <c r="G2855" s="26" t="s">
        <v>5281</v>
      </c>
      <c r="H2855" s="27" t="str">
        <f>IF(G2855="","",INDEX(DM_DOI_TUONG!C:C,MATCH(G2855,DM_DOI_TUONG!B:B,0)))</f>
        <v>Điện Lực Bến Tre</v>
      </c>
      <c r="I2855" s="69" t="str">
        <f>IFERROR(INDEX(DM_NGHIEP_VU!D:D,MATCH(J2855&amp;K2855,DM_NGHIEP_VU!G:G,0)),"")</f>
        <v>Nhập kho - quyết toán hàng xuất trước</v>
      </c>
      <c r="J2855" s="88" t="s">
        <v>4977</v>
      </c>
      <c r="K2855" s="29" t="s">
        <v>4972</v>
      </c>
      <c r="L2855" s="26">
        <v>3</v>
      </c>
      <c r="M2855" s="26" t="s">
        <v>4547</v>
      </c>
      <c r="N2855" s="26"/>
      <c r="O2855" s="7">
        <f t="shared" si="150"/>
        <v>0</v>
      </c>
      <c r="P2855" s="52"/>
      <c r="Q2855" s="7">
        <f t="shared" si="151"/>
        <v>0</v>
      </c>
      <c r="R2855" s="7">
        <f t="shared" si="152"/>
        <v>0</v>
      </c>
      <c r="S2855" s="23"/>
      <c r="T2855" s="23"/>
      <c r="U2855" s="23"/>
      <c r="V2855" s="23"/>
      <c r="W2855" s="74"/>
    </row>
    <row r="2856" spans="1:23" x14ac:dyDescent="0.25">
      <c r="A2856" s="81">
        <v>45313</v>
      </c>
      <c r="B2856" s="6" t="s">
        <v>2708</v>
      </c>
      <c r="C2856" s="100" t="s">
        <v>6110</v>
      </c>
      <c r="D2856" s="21" t="s">
        <v>4946</v>
      </c>
      <c r="E2856" s="23" t="s">
        <v>190</v>
      </c>
      <c r="F2856" s="27" t="str">
        <f>IF(E2856="","",INDEX(DM_HANG_HOA!B:B,MATCH(E2856,DM_HANG_HOA!A:A,0)))</f>
        <v>Chuỗi treo 24Kv - 70KN, Polymer</v>
      </c>
      <c r="G2856" s="26" t="s">
        <v>5281</v>
      </c>
      <c r="H2856" s="27" t="str">
        <f>IF(G2856="","",INDEX(DM_DOI_TUONG!C:C,MATCH(G2856,DM_DOI_TUONG!B:B,0)))</f>
        <v>Điện Lực Bến Tre</v>
      </c>
      <c r="I2856" s="69" t="str">
        <f>IFERROR(INDEX(DM_NGHIEP_VU!D:D,MATCH(J2856&amp;K2856,DM_NGHIEP_VU!G:G,0)),"")</f>
        <v>Nhập kho - quyết toán hàng xuất trước</v>
      </c>
      <c r="J2856" s="88" t="s">
        <v>4977</v>
      </c>
      <c r="K2856" s="29" t="s">
        <v>4972</v>
      </c>
      <c r="L2856" s="26">
        <v>2</v>
      </c>
      <c r="M2856" s="26" t="s">
        <v>4547</v>
      </c>
      <c r="N2856" s="26"/>
      <c r="O2856" s="7">
        <f t="shared" si="150"/>
        <v>0</v>
      </c>
      <c r="P2856" s="52"/>
      <c r="Q2856" s="7">
        <f t="shared" si="151"/>
        <v>0</v>
      </c>
      <c r="R2856" s="7">
        <f t="shared" si="152"/>
        <v>0</v>
      </c>
      <c r="S2856" s="23"/>
      <c r="T2856" s="23"/>
      <c r="U2856" s="23"/>
      <c r="V2856" s="23"/>
      <c r="W2856" s="74"/>
    </row>
    <row r="2857" spans="1:23" x14ac:dyDescent="0.25">
      <c r="A2857" s="81">
        <v>45313</v>
      </c>
      <c r="B2857" s="6" t="s">
        <v>2708</v>
      </c>
      <c r="C2857" s="100" t="s">
        <v>6110</v>
      </c>
      <c r="D2857" s="21" t="s">
        <v>4946</v>
      </c>
      <c r="E2857" s="23" t="s">
        <v>3</v>
      </c>
      <c r="F2857" s="27" t="str">
        <f>IF(E2857="","",INDEX(DM_HANG_HOA!B:B,MATCH(E2857,DM_HANG_HOA!A:A,0)))</f>
        <v>Fuselink 3K - Tuấn Ân</v>
      </c>
      <c r="G2857" s="26" t="s">
        <v>5281</v>
      </c>
      <c r="H2857" s="27" t="str">
        <f>IF(G2857="","",INDEX(DM_DOI_TUONG!C:C,MATCH(G2857,DM_DOI_TUONG!B:B,0)))</f>
        <v>Điện Lực Bến Tre</v>
      </c>
      <c r="I2857" s="69" t="str">
        <f>IFERROR(INDEX(DM_NGHIEP_VU!D:D,MATCH(J2857&amp;K2857,DM_NGHIEP_VU!G:G,0)),"")</f>
        <v>Nhập kho - quyết toán hàng xuất trước</v>
      </c>
      <c r="J2857" s="88" t="s">
        <v>4977</v>
      </c>
      <c r="K2857" s="29" t="s">
        <v>4972</v>
      </c>
      <c r="L2857" s="26">
        <v>2</v>
      </c>
      <c r="M2857" s="26" t="s">
        <v>4547</v>
      </c>
      <c r="N2857" s="26"/>
      <c r="O2857" s="7">
        <f t="shared" si="150"/>
        <v>0</v>
      </c>
      <c r="P2857" s="52"/>
      <c r="Q2857" s="7">
        <f t="shared" si="151"/>
        <v>0</v>
      </c>
      <c r="R2857" s="7">
        <f t="shared" si="152"/>
        <v>0</v>
      </c>
      <c r="S2857" s="23"/>
      <c r="T2857" s="23"/>
      <c r="U2857" s="23"/>
      <c r="V2857" s="23"/>
      <c r="W2857" s="74"/>
    </row>
    <row r="2858" spans="1:23" x14ac:dyDescent="0.25">
      <c r="A2858" s="81">
        <v>45313</v>
      </c>
      <c r="B2858" s="6" t="s">
        <v>2708</v>
      </c>
      <c r="C2858" s="100" t="s">
        <v>6111</v>
      </c>
      <c r="D2858" s="21" t="s">
        <v>4946</v>
      </c>
      <c r="E2858" s="23" t="s">
        <v>6</v>
      </c>
      <c r="F2858" s="27" t="str">
        <f>IF(E2858="","",INDEX(DM_HANG_HOA!B:B,MATCH(E2858,DM_HANG_HOA!A:A,0)))</f>
        <v>Fuselink 6K - Tuấn Ân</v>
      </c>
      <c r="G2858" s="26" t="s">
        <v>5281</v>
      </c>
      <c r="H2858" s="27" t="str">
        <f>IF(G2858="","",INDEX(DM_DOI_TUONG!C:C,MATCH(G2858,DM_DOI_TUONG!B:B,0)))</f>
        <v>Điện Lực Bến Tre</v>
      </c>
      <c r="I2858" s="69" t="str">
        <f>IFERROR(INDEX(DM_NGHIEP_VU!D:D,MATCH(J2858&amp;K2858,DM_NGHIEP_VU!G:G,0)),"")</f>
        <v>Nhập kho - quyết toán hàng xuất trước</v>
      </c>
      <c r="J2858" s="88" t="s">
        <v>4977</v>
      </c>
      <c r="K2858" s="29" t="s">
        <v>4972</v>
      </c>
      <c r="L2858" s="26">
        <v>1</v>
      </c>
      <c r="M2858" s="26" t="s">
        <v>4547</v>
      </c>
      <c r="N2858" s="26"/>
      <c r="O2858" s="7">
        <f t="shared" si="150"/>
        <v>0</v>
      </c>
      <c r="P2858" s="52"/>
      <c r="Q2858" s="7">
        <f t="shared" si="151"/>
        <v>0</v>
      </c>
      <c r="R2858" s="7">
        <f t="shared" si="152"/>
        <v>0</v>
      </c>
      <c r="S2858" s="23"/>
      <c r="T2858" s="23"/>
      <c r="U2858" s="23"/>
      <c r="V2858" s="23"/>
      <c r="W2858" s="74"/>
    </row>
    <row r="2859" spans="1:23" x14ac:dyDescent="0.25">
      <c r="A2859" s="81">
        <v>45313</v>
      </c>
      <c r="B2859" s="6" t="s">
        <v>2708</v>
      </c>
      <c r="C2859" s="100" t="s">
        <v>6111</v>
      </c>
      <c r="D2859" s="21" t="s">
        <v>4946</v>
      </c>
      <c r="E2859" s="23" t="s">
        <v>12</v>
      </c>
      <c r="F2859" s="27" t="str">
        <f>IF(E2859="","",INDEX(DM_HANG_HOA!B:B,MATCH(E2859,DM_HANG_HOA!A:A,0)))</f>
        <v>Fuselink 25K - Tuấn Ân</v>
      </c>
      <c r="G2859" s="26" t="s">
        <v>5281</v>
      </c>
      <c r="H2859" s="27" t="str">
        <f>IF(G2859="","",INDEX(DM_DOI_TUONG!C:C,MATCH(G2859,DM_DOI_TUONG!B:B,0)))</f>
        <v>Điện Lực Bến Tre</v>
      </c>
      <c r="I2859" s="69" t="str">
        <f>IFERROR(INDEX(DM_NGHIEP_VU!D:D,MATCH(J2859&amp;K2859,DM_NGHIEP_VU!G:G,0)),"")</f>
        <v>Nhập kho - quyết toán hàng xuất trước</v>
      </c>
      <c r="J2859" s="88" t="s">
        <v>4977</v>
      </c>
      <c r="K2859" s="29" t="s">
        <v>4972</v>
      </c>
      <c r="L2859" s="26">
        <v>1</v>
      </c>
      <c r="M2859" s="26" t="s">
        <v>4547</v>
      </c>
      <c r="N2859" s="26"/>
      <c r="O2859" s="7">
        <f t="shared" si="150"/>
        <v>0</v>
      </c>
      <c r="P2859" s="52"/>
      <c r="Q2859" s="7">
        <f t="shared" si="151"/>
        <v>0</v>
      </c>
      <c r="R2859" s="7">
        <f t="shared" si="152"/>
        <v>0</v>
      </c>
      <c r="S2859" s="23"/>
      <c r="T2859" s="23"/>
      <c r="U2859" s="23"/>
      <c r="V2859" s="23"/>
      <c r="W2859" s="74"/>
    </row>
    <row r="2860" spans="1:23" x14ac:dyDescent="0.25">
      <c r="A2860" s="81">
        <v>45313</v>
      </c>
      <c r="B2860" s="6" t="s">
        <v>2708</v>
      </c>
      <c r="C2860" s="100" t="s">
        <v>6111</v>
      </c>
      <c r="D2860" s="21" t="s">
        <v>4946</v>
      </c>
      <c r="E2860" s="23" t="s">
        <v>13</v>
      </c>
      <c r="F2860" s="27" t="str">
        <f>IF(E2860="","",INDEX(DM_HANG_HOA!B:B,MATCH(E2860,DM_HANG_HOA!A:A,0)))</f>
        <v>Fuselink 30K - Tuấn Ân</v>
      </c>
      <c r="G2860" s="26" t="s">
        <v>5281</v>
      </c>
      <c r="H2860" s="27" t="str">
        <f>IF(G2860="","",INDEX(DM_DOI_TUONG!C:C,MATCH(G2860,DM_DOI_TUONG!B:B,0)))</f>
        <v>Điện Lực Bến Tre</v>
      </c>
      <c r="I2860" s="69" t="str">
        <f>IFERROR(INDEX(DM_NGHIEP_VU!D:D,MATCH(J2860&amp;K2860,DM_NGHIEP_VU!G:G,0)),"")</f>
        <v>Nhập kho - quyết toán hàng xuất trước</v>
      </c>
      <c r="J2860" s="88" t="s">
        <v>4977</v>
      </c>
      <c r="K2860" s="29" t="s">
        <v>4972</v>
      </c>
      <c r="L2860" s="26">
        <v>1</v>
      </c>
      <c r="M2860" s="26" t="s">
        <v>4547</v>
      </c>
      <c r="N2860" s="26"/>
      <c r="O2860" s="7">
        <f t="shared" ref="O2860:O2891" si="153">+L2860*N2860</f>
        <v>0</v>
      </c>
      <c r="P2860" s="52"/>
      <c r="Q2860" s="7">
        <f t="shared" ref="Q2860:Q2891" si="154">+O2860*P2860</f>
        <v>0</v>
      </c>
      <c r="R2860" s="7">
        <f t="shared" ref="R2860:R2891" si="155">+O2860+Q2860</f>
        <v>0</v>
      </c>
      <c r="S2860" s="23"/>
      <c r="T2860" s="23"/>
      <c r="U2860" s="23"/>
      <c r="V2860" s="23"/>
      <c r="W2860" s="74"/>
    </row>
    <row r="2861" spans="1:23" x14ac:dyDescent="0.25">
      <c r="A2861" s="81">
        <v>45345</v>
      </c>
      <c r="B2861" s="6" t="s">
        <v>2708</v>
      </c>
      <c r="C2861" s="100" t="s">
        <v>6111</v>
      </c>
      <c r="D2861" s="21" t="s">
        <v>4946</v>
      </c>
      <c r="E2861" s="23" t="s">
        <v>3</v>
      </c>
      <c r="F2861" s="27" t="str">
        <f>IF(E2861="","",INDEX(DM_HANG_HOA!B:B,MATCH(E2861,DM_HANG_HOA!A:A,0)))</f>
        <v>Fuselink 3K - Tuấn Ân</v>
      </c>
      <c r="G2861" s="26" t="s">
        <v>5281</v>
      </c>
      <c r="H2861" s="27" t="str">
        <f>IF(G2861="","",INDEX(DM_DOI_TUONG!C:C,MATCH(G2861,DM_DOI_TUONG!B:B,0)))</f>
        <v>Điện Lực Bến Tre</v>
      </c>
      <c r="I2861" s="69" t="str">
        <f>IFERROR(INDEX(DM_NGHIEP_VU!D:D,MATCH(J2861&amp;K2861,DM_NGHIEP_VU!G:G,0)),"")</f>
        <v>Nhập kho - quyết toán hàng xuất trước</v>
      </c>
      <c r="J2861" s="88" t="s">
        <v>4977</v>
      </c>
      <c r="K2861" s="29" t="s">
        <v>4972</v>
      </c>
      <c r="L2861" s="26">
        <v>300</v>
      </c>
      <c r="M2861" s="26" t="s">
        <v>4547</v>
      </c>
      <c r="N2861" s="26"/>
      <c r="O2861" s="7">
        <f t="shared" si="153"/>
        <v>0</v>
      </c>
      <c r="P2861" s="52"/>
      <c r="Q2861" s="7">
        <f t="shared" si="154"/>
        <v>0</v>
      </c>
      <c r="R2861" s="7">
        <f t="shared" si="155"/>
        <v>0</v>
      </c>
      <c r="S2861" s="23"/>
      <c r="T2861" s="23"/>
      <c r="U2861" s="23"/>
      <c r="V2861" s="23"/>
      <c r="W2861" s="74"/>
    </row>
    <row r="2862" spans="1:23" x14ac:dyDescent="0.25">
      <c r="A2862" s="81">
        <v>45345</v>
      </c>
      <c r="B2862" s="6" t="s">
        <v>2708</v>
      </c>
      <c r="C2862" s="100" t="s">
        <v>6111</v>
      </c>
      <c r="D2862" s="21" t="s">
        <v>4946</v>
      </c>
      <c r="E2862" s="23" t="s">
        <v>6</v>
      </c>
      <c r="F2862" s="27" t="str">
        <f>IF(E2862="","",INDEX(DM_HANG_HOA!B:B,MATCH(E2862,DM_HANG_HOA!A:A,0)))</f>
        <v>Fuselink 6K - Tuấn Ân</v>
      </c>
      <c r="G2862" s="26" t="s">
        <v>5281</v>
      </c>
      <c r="H2862" s="27" t="str">
        <f>IF(G2862="","",INDEX(DM_DOI_TUONG!C:C,MATCH(G2862,DM_DOI_TUONG!B:B,0)))</f>
        <v>Điện Lực Bến Tre</v>
      </c>
      <c r="I2862" s="69" t="str">
        <f>IFERROR(INDEX(DM_NGHIEP_VU!D:D,MATCH(J2862&amp;K2862,DM_NGHIEP_VU!G:G,0)),"")</f>
        <v>Nhập kho - quyết toán hàng xuất trước</v>
      </c>
      <c r="J2862" s="88" t="s">
        <v>4977</v>
      </c>
      <c r="K2862" s="29" t="s">
        <v>4972</v>
      </c>
      <c r="L2862" s="26">
        <v>200</v>
      </c>
      <c r="M2862" s="26" t="s">
        <v>4547</v>
      </c>
      <c r="N2862" s="26"/>
      <c r="O2862" s="7">
        <f t="shared" si="153"/>
        <v>0</v>
      </c>
      <c r="P2862" s="52"/>
      <c r="Q2862" s="7">
        <f t="shared" si="154"/>
        <v>0</v>
      </c>
      <c r="R2862" s="7">
        <f t="shared" si="155"/>
        <v>0</v>
      </c>
      <c r="S2862" s="23"/>
      <c r="T2862" s="23"/>
      <c r="U2862" s="23"/>
      <c r="V2862" s="23"/>
      <c r="W2862" s="74"/>
    </row>
    <row r="2863" spans="1:23" x14ac:dyDescent="0.25">
      <c r="A2863" s="81">
        <v>45345</v>
      </c>
      <c r="B2863" s="6" t="s">
        <v>2708</v>
      </c>
      <c r="C2863" s="100" t="s">
        <v>6112</v>
      </c>
      <c r="D2863" s="21" t="s">
        <v>4946</v>
      </c>
      <c r="E2863" s="23" t="s">
        <v>12</v>
      </c>
      <c r="F2863" s="27" t="str">
        <f>IF(E2863="","",INDEX(DM_HANG_HOA!B:B,MATCH(E2863,DM_HANG_HOA!A:A,0)))</f>
        <v>Fuselink 25K - Tuấn Ân</v>
      </c>
      <c r="G2863" s="26" t="s">
        <v>5281</v>
      </c>
      <c r="H2863" s="27" t="str">
        <f>IF(G2863="","",INDEX(DM_DOI_TUONG!C:C,MATCH(G2863,DM_DOI_TUONG!B:B,0)))</f>
        <v>Điện Lực Bến Tre</v>
      </c>
      <c r="I2863" s="69" t="str">
        <f>IFERROR(INDEX(DM_NGHIEP_VU!D:D,MATCH(J2863&amp;K2863,DM_NGHIEP_VU!G:G,0)),"")</f>
        <v>Nhập kho - quyết toán hàng xuất trước</v>
      </c>
      <c r="J2863" s="88" t="s">
        <v>4977</v>
      </c>
      <c r="K2863" s="29" t="s">
        <v>4972</v>
      </c>
      <c r="L2863" s="26">
        <v>200</v>
      </c>
      <c r="M2863" s="26" t="s">
        <v>4547</v>
      </c>
      <c r="N2863" s="26"/>
      <c r="O2863" s="7">
        <f t="shared" si="153"/>
        <v>0</v>
      </c>
      <c r="P2863" s="52"/>
      <c r="Q2863" s="7">
        <f t="shared" si="154"/>
        <v>0</v>
      </c>
      <c r="R2863" s="7">
        <f t="shared" si="155"/>
        <v>0</v>
      </c>
      <c r="S2863" s="23"/>
      <c r="T2863" s="23"/>
      <c r="U2863" s="23"/>
      <c r="V2863" s="23"/>
      <c r="W2863" s="74"/>
    </row>
    <row r="2864" spans="1:23" x14ac:dyDescent="0.25">
      <c r="A2864" s="81">
        <v>45345</v>
      </c>
      <c r="B2864" s="6" t="s">
        <v>2708</v>
      </c>
      <c r="C2864" s="100" t="s">
        <v>6112</v>
      </c>
      <c r="D2864" s="21" t="s">
        <v>4946</v>
      </c>
      <c r="E2864" s="23" t="s">
        <v>13</v>
      </c>
      <c r="F2864" s="27" t="str">
        <f>IF(E2864="","",INDEX(DM_HANG_HOA!B:B,MATCH(E2864,DM_HANG_HOA!A:A,0)))</f>
        <v>Fuselink 30K - Tuấn Ân</v>
      </c>
      <c r="G2864" s="26" t="s">
        <v>5281</v>
      </c>
      <c r="H2864" s="27" t="str">
        <f>IF(G2864="","",INDEX(DM_DOI_TUONG!C:C,MATCH(G2864,DM_DOI_TUONG!B:B,0)))</f>
        <v>Điện Lực Bến Tre</v>
      </c>
      <c r="I2864" s="69" t="str">
        <f>IFERROR(INDEX(DM_NGHIEP_VU!D:D,MATCH(J2864&amp;K2864,DM_NGHIEP_VU!G:G,0)),"")</f>
        <v>Nhập kho - quyết toán hàng xuất trước</v>
      </c>
      <c r="J2864" s="88" t="s">
        <v>4977</v>
      </c>
      <c r="K2864" s="29" t="s">
        <v>4972</v>
      </c>
      <c r="L2864" s="26">
        <v>200</v>
      </c>
      <c r="M2864" s="26" t="s">
        <v>4547</v>
      </c>
      <c r="N2864" s="26"/>
      <c r="O2864" s="7">
        <f t="shared" si="153"/>
        <v>0</v>
      </c>
      <c r="P2864" s="52"/>
      <c r="Q2864" s="7">
        <f t="shared" si="154"/>
        <v>0</v>
      </c>
      <c r="R2864" s="7">
        <f t="shared" si="155"/>
        <v>0</v>
      </c>
      <c r="S2864" s="23"/>
      <c r="T2864" s="23"/>
      <c r="U2864" s="23"/>
      <c r="V2864" s="23"/>
      <c r="W2864" s="74"/>
    </row>
    <row r="2865" spans="1:23" x14ac:dyDescent="0.25">
      <c r="A2865" s="81">
        <v>45313</v>
      </c>
      <c r="B2865" s="6" t="s">
        <v>2708</v>
      </c>
      <c r="C2865" s="100" t="s">
        <v>6112</v>
      </c>
      <c r="D2865" s="21" t="s">
        <v>4946</v>
      </c>
      <c r="E2865" s="23" t="s">
        <v>123</v>
      </c>
      <c r="F2865" s="27" t="str">
        <f>IF(E2865="","",INDEX(DM_HANG_HOA!B:B,MATCH(E2865,DM_HANG_HOA!A:A,0)))</f>
        <v>DS 3P- 630A - 24KV-150 KV BIL Sứ OD, lắp phương đứng trên 1 trụ</v>
      </c>
      <c r="G2865" s="26" t="s">
        <v>5281</v>
      </c>
      <c r="H2865" s="27" t="str">
        <f>IF(G2865="","",INDEX(DM_DOI_TUONG!C:C,MATCH(G2865,DM_DOI_TUONG!B:B,0)))</f>
        <v>Điện Lực Bến Tre</v>
      </c>
      <c r="I2865" s="69" t="str">
        <f>IFERROR(INDEX(DM_NGHIEP_VU!D:D,MATCH(J2865&amp;K2865,DM_NGHIEP_VU!G:G,0)),"")</f>
        <v>Nhập kho - quyết toán hàng xuất trước</v>
      </c>
      <c r="J2865" s="88" t="s">
        <v>4977</v>
      </c>
      <c r="K2865" s="29" t="s">
        <v>4972</v>
      </c>
      <c r="L2865" s="26">
        <v>29</v>
      </c>
      <c r="M2865" s="26" t="s">
        <v>4547</v>
      </c>
      <c r="N2865" s="26"/>
      <c r="O2865" s="7">
        <f t="shared" si="153"/>
        <v>0</v>
      </c>
      <c r="P2865" s="52"/>
      <c r="Q2865" s="7">
        <f t="shared" si="154"/>
        <v>0</v>
      </c>
      <c r="R2865" s="7">
        <f t="shared" si="155"/>
        <v>0</v>
      </c>
      <c r="S2865" s="23"/>
      <c r="T2865" s="23"/>
      <c r="U2865" s="23"/>
      <c r="V2865" s="23"/>
      <c r="W2865" s="74"/>
    </row>
    <row r="2866" spans="1:23" x14ac:dyDescent="0.25">
      <c r="A2866" s="81">
        <v>45313</v>
      </c>
      <c r="B2866" s="6" t="s">
        <v>2708</v>
      </c>
      <c r="C2866" s="100" t="s">
        <v>6112</v>
      </c>
      <c r="D2866" s="21" t="s">
        <v>4946</v>
      </c>
      <c r="E2866" s="23" t="s">
        <v>114</v>
      </c>
      <c r="F2866" s="27" t="str">
        <f>IF(E2866="","",INDEX(DM_HANG_HOA!B:B,MATCH(E2866,DM_HANG_HOA!A:A,0)))</f>
        <v xml:space="preserve">Cosse nhôm LTD </v>
      </c>
      <c r="G2866" s="26" t="s">
        <v>5281</v>
      </c>
      <c r="H2866" s="27" t="str">
        <f>IF(G2866="","",INDEX(DM_DOI_TUONG!C:C,MATCH(G2866,DM_DOI_TUONG!B:B,0)))</f>
        <v>Điện Lực Bến Tre</v>
      </c>
      <c r="I2866" s="69" t="str">
        <f>IFERROR(INDEX(DM_NGHIEP_VU!D:D,MATCH(J2866&amp;K2866,DM_NGHIEP_VU!G:G,0)),"")</f>
        <v>Nhập kho - quyết toán hàng xuất trước</v>
      </c>
      <c r="J2866" s="88" t="s">
        <v>4977</v>
      </c>
      <c r="K2866" s="29" t="s">
        <v>4972</v>
      </c>
      <c r="L2866" s="26">
        <v>174</v>
      </c>
      <c r="M2866" s="26" t="s">
        <v>4547</v>
      </c>
      <c r="N2866" s="26"/>
      <c r="O2866" s="7">
        <f t="shared" si="153"/>
        <v>0</v>
      </c>
      <c r="P2866" s="52"/>
      <c r="Q2866" s="7">
        <f t="shared" si="154"/>
        <v>0</v>
      </c>
      <c r="R2866" s="7">
        <f t="shared" si="155"/>
        <v>0</v>
      </c>
      <c r="S2866" s="23"/>
      <c r="T2866" s="23"/>
      <c r="U2866" s="23"/>
      <c r="V2866" s="23"/>
      <c r="W2866" s="74"/>
    </row>
    <row r="2867" spans="1:23" x14ac:dyDescent="0.25">
      <c r="A2867" s="81">
        <v>45313</v>
      </c>
      <c r="B2867" s="6" t="s">
        <v>2708</v>
      </c>
      <c r="C2867" s="100" t="s">
        <v>6112</v>
      </c>
      <c r="D2867" s="21" t="s">
        <v>4946</v>
      </c>
      <c r="E2867" s="23" t="s">
        <v>180</v>
      </c>
      <c r="F2867" s="27" t="str">
        <f>IF(E2867="","",INDEX(DM_HANG_HOA!B:B,MATCH(E2867,DM_HANG_HOA!A:A,0)))</f>
        <v>Bộ sào thao tác dao cắt có tải trong dầu 24 kV - 35 kV, dài 8 m</v>
      </c>
      <c r="G2867" s="26" t="s">
        <v>5281</v>
      </c>
      <c r="H2867" s="27" t="str">
        <f>IF(G2867="","",INDEX(DM_DOI_TUONG!C:C,MATCH(G2867,DM_DOI_TUONG!B:B,0)))</f>
        <v>Điện Lực Bến Tre</v>
      </c>
      <c r="I2867" s="69" t="str">
        <f>IFERROR(INDEX(DM_NGHIEP_VU!D:D,MATCH(J2867&amp;K2867,DM_NGHIEP_VU!G:G,0)),"")</f>
        <v>Nhập kho - quyết toán hàng xuất trước</v>
      </c>
      <c r="J2867" s="88" t="s">
        <v>4977</v>
      </c>
      <c r="K2867" s="29" t="s">
        <v>4972</v>
      </c>
      <c r="L2867" s="26">
        <v>29</v>
      </c>
      <c r="M2867" s="26" t="s">
        <v>4547</v>
      </c>
      <c r="N2867" s="26"/>
      <c r="O2867" s="7">
        <f t="shared" si="153"/>
        <v>0</v>
      </c>
      <c r="P2867" s="52"/>
      <c r="Q2867" s="7">
        <f t="shared" si="154"/>
        <v>0</v>
      </c>
      <c r="R2867" s="7">
        <f t="shared" si="155"/>
        <v>0</v>
      </c>
      <c r="S2867" s="23"/>
      <c r="T2867" s="23"/>
      <c r="U2867" s="23"/>
      <c r="V2867" s="23"/>
      <c r="W2867" s="74"/>
    </row>
    <row r="2868" spans="1:23" x14ac:dyDescent="0.25">
      <c r="A2868" s="81">
        <v>45313</v>
      </c>
      <c r="B2868" s="6" t="s">
        <v>2708</v>
      </c>
      <c r="C2868" s="100" t="s">
        <v>6113</v>
      </c>
      <c r="D2868" s="21" t="s">
        <v>4946</v>
      </c>
      <c r="E2868" s="23" t="s">
        <v>1374</v>
      </c>
      <c r="F2868" s="27" t="str">
        <f>IF(E2868="","",INDEX(DM_HANG_HOA!B:B,MATCH(E2868,DM_HANG_HOA!A:A,0)))</f>
        <v>Cosse ép Cu 50mm2-N dài 64mm chiều dài ép dây 36mm</v>
      </c>
      <c r="G2868" s="26" t="s">
        <v>5281</v>
      </c>
      <c r="H2868" s="27" t="str">
        <f>IF(G2868="","",INDEX(DM_DOI_TUONG!C:C,MATCH(G2868,DM_DOI_TUONG!B:B,0)))</f>
        <v>Điện Lực Bến Tre</v>
      </c>
      <c r="I2868" s="69" t="str">
        <f>IFERROR(INDEX(DM_NGHIEP_VU!D:D,MATCH(J2868&amp;K2868,DM_NGHIEP_VU!G:G,0)),"")</f>
        <v>Nhập kho - quyết toán hàng xuất trước</v>
      </c>
      <c r="J2868" s="88" t="s">
        <v>4977</v>
      </c>
      <c r="K2868" s="29" t="s">
        <v>4972</v>
      </c>
      <c r="L2868" s="26">
        <v>29</v>
      </c>
      <c r="M2868" s="26" t="s">
        <v>4547</v>
      </c>
      <c r="N2868" s="26"/>
      <c r="O2868" s="7">
        <f t="shared" si="153"/>
        <v>0</v>
      </c>
      <c r="P2868" s="52"/>
      <c r="Q2868" s="7">
        <f t="shared" si="154"/>
        <v>0</v>
      </c>
      <c r="R2868" s="7">
        <f t="shared" si="155"/>
        <v>0</v>
      </c>
      <c r="S2868" s="23"/>
      <c r="T2868" s="23"/>
      <c r="U2868" s="23"/>
      <c r="V2868" s="23"/>
      <c r="W2868" s="74"/>
    </row>
    <row r="2869" spans="1:23" x14ac:dyDescent="0.25">
      <c r="A2869" s="81">
        <v>45313</v>
      </c>
      <c r="B2869" s="6" t="s">
        <v>2708</v>
      </c>
      <c r="C2869" s="100" t="s">
        <v>6113</v>
      </c>
      <c r="D2869" s="21" t="s">
        <v>4946</v>
      </c>
      <c r="E2869" s="23" t="s">
        <v>511</v>
      </c>
      <c r="F2869" s="27" t="str">
        <f>IF(E2869="","",INDEX(DM_HANG_HOA!B:B,MATCH(E2869,DM_HANG_HOA!A:A,0)))</f>
        <v>Boulon 8x40 + tán + londel nhúng kẽm</v>
      </c>
      <c r="G2869" s="26" t="s">
        <v>5281</v>
      </c>
      <c r="H2869" s="27" t="str">
        <f>IF(G2869="","",INDEX(DM_DOI_TUONG!C:C,MATCH(G2869,DM_DOI_TUONG!B:B,0)))</f>
        <v>Điện Lực Bến Tre</v>
      </c>
      <c r="I2869" s="69" t="str">
        <f>IFERROR(INDEX(DM_NGHIEP_VU!D:D,MATCH(J2869&amp;K2869,DM_NGHIEP_VU!G:G,0)),"")</f>
        <v>Nhập kho - quyết toán hàng xuất trước</v>
      </c>
      <c r="J2869" s="88" t="s">
        <v>4977</v>
      </c>
      <c r="K2869" s="29" t="s">
        <v>4972</v>
      </c>
      <c r="L2869" s="26">
        <v>29</v>
      </c>
      <c r="M2869" s="26" t="s">
        <v>4547</v>
      </c>
      <c r="N2869" s="26"/>
      <c r="O2869" s="7">
        <f t="shared" si="153"/>
        <v>0</v>
      </c>
      <c r="P2869" s="52"/>
      <c r="Q2869" s="7">
        <f t="shared" si="154"/>
        <v>0</v>
      </c>
      <c r="R2869" s="7">
        <f t="shared" si="155"/>
        <v>0</v>
      </c>
      <c r="S2869" s="23"/>
      <c r="T2869" s="23"/>
      <c r="U2869" s="23"/>
      <c r="V2869" s="23"/>
      <c r="W2869" s="74"/>
    </row>
    <row r="2870" spans="1:23" x14ac:dyDescent="0.25">
      <c r="A2870" s="81">
        <v>45345</v>
      </c>
      <c r="B2870" s="6" t="s">
        <v>2708</v>
      </c>
      <c r="C2870" s="100" t="s">
        <v>6113</v>
      </c>
      <c r="D2870" s="21" t="s">
        <v>4946</v>
      </c>
      <c r="E2870" s="23" t="s">
        <v>123</v>
      </c>
      <c r="F2870" s="27" t="str">
        <f>IF(E2870="","",INDEX(DM_HANG_HOA!B:B,MATCH(E2870,DM_HANG_HOA!A:A,0)))</f>
        <v>DS 3P- 630A - 24KV-150 KV BIL Sứ OD, lắp phương đứng trên 1 trụ</v>
      </c>
      <c r="G2870" s="26" t="s">
        <v>5281</v>
      </c>
      <c r="H2870" s="27" t="str">
        <f>IF(G2870="","",INDEX(DM_DOI_TUONG!C:C,MATCH(G2870,DM_DOI_TUONG!B:B,0)))</f>
        <v>Điện Lực Bến Tre</v>
      </c>
      <c r="I2870" s="69" t="str">
        <f>IFERROR(INDEX(DM_NGHIEP_VU!D:D,MATCH(J2870&amp;K2870,DM_NGHIEP_VU!G:G,0)),"")</f>
        <v>Nhập kho - quyết toán hàng xuất trước</v>
      </c>
      <c r="J2870" s="88" t="s">
        <v>4977</v>
      </c>
      <c r="K2870" s="29" t="s">
        <v>4972</v>
      </c>
      <c r="L2870" s="26">
        <v>3</v>
      </c>
      <c r="M2870" s="26" t="s">
        <v>4547</v>
      </c>
      <c r="N2870" s="26"/>
      <c r="O2870" s="7">
        <f t="shared" si="153"/>
        <v>0</v>
      </c>
      <c r="P2870" s="52"/>
      <c r="Q2870" s="7">
        <f t="shared" si="154"/>
        <v>0</v>
      </c>
      <c r="R2870" s="7">
        <f t="shared" si="155"/>
        <v>0</v>
      </c>
      <c r="S2870" s="23"/>
      <c r="T2870" s="23"/>
      <c r="U2870" s="23"/>
      <c r="V2870" s="23"/>
      <c r="W2870" s="74"/>
    </row>
    <row r="2871" spans="1:23" x14ac:dyDescent="0.25">
      <c r="A2871" s="81">
        <v>45345</v>
      </c>
      <c r="B2871" s="6" t="s">
        <v>2708</v>
      </c>
      <c r="C2871" s="100" t="s">
        <v>6113</v>
      </c>
      <c r="D2871" s="21" t="s">
        <v>4946</v>
      </c>
      <c r="E2871" s="23" t="s">
        <v>114</v>
      </c>
      <c r="F2871" s="27" t="str">
        <f>IF(E2871="","",INDEX(DM_HANG_HOA!B:B,MATCH(E2871,DM_HANG_HOA!A:A,0)))</f>
        <v xml:space="preserve">Cosse nhôm LTD </v>
      </c>
      <c r="G2871" s="26" t="s">
        <v>5281</v>
      </c>
      <c r="H2871" s="27" t="str">
        <f>IF(G2871="","",INDEX(DM_DOI_TUONG!C:C,MATCH(G2871,DM_DOI_TUONG!B:B,0)))</f>
        <v>Điện Lực Bến Tre</v>
      </c>
      <c r="I2871" s="69" t="str">
        <f>IFERROR(INDEX(DM_NGHIEP_VU!D:D,MATCH(J2871&amp;K2871,DM_NGHIEP_VU!G:G,0)),"")</f>
        <v>Nhập kho - quyết toán hàng xuất trước</v>
      </c>
      <c r="J2871" s="88" t="s">
        <v>4977</v>
      </c>
      <c r="K2871" s="29" t="s">
        <v>4972</v>
      </c>
      <c r="L2871" s="26">
        <v>18</v>
      </c>
      <c r="M2871" s="26" t="s">
        <v>4547</v>
      </c>
      <c r="N2871" s="26"/>
      <c r="O2871" s="7">
        <f t="shared" si="153"/>
        <v>0</v>
      </c>
      <c r="P2871" s="52"/>
      <c r="Q2871" s="7">
        <f t="shared" si="154"/>
        <v>0</v>
      </c>
      <c r="R2871" s="7">
        <f t="shared" si="155"/>
        <v>0</v>
      </c>
      <c r="S2871" s="23"/>
      <c r="T2871" s="23"/>
      <c r="U2871" s="23"/>
      <c r="V2871" s="23"/>
      <c r="W2871" s="74"/>
    </row>
    <row r="2872" spans="1:23" x14ac:dyDescent="0.25">
      <c r="A2872" s="81">
        <v>45345</v>
      </c>
      <c r="B2872" s="6" t="s">
        <v>2708</v>
      </c>
      <c r="C2872" s="100" t="s">
        <v>6113</v>
      </c>
      <c r="D2872" s="21" t="s">
        <v>4946</v>
      </c>
      <c r="E2872" s="23" t="s">
        <v>180</v>
      </c>
      <c r="F2872" s="27" t="str">
        <f>IF(E2872="","",INDEX(DM_HANG_HOA!B:B,MATCH(E2872,DM_HANG_HOA!A:A,0)))</f>
        <v>Bộ sào thao tác dao cắt có tải trong dầu 24 kV - 35 kV, dài 8 m</v>
      </c>
      <c r="G2872" s="26" t="s">
        <v>5281</v>
      </c>
      <c r="H2872" s="27" t="str">
        <f>IF(G2872="","",INDEX(DM_DOI_TUONG!C:C,MATCH(G2872,DM_DOI_TUONG!B:B,0)))</f>
        <v>Điện Lực Bến Tre</v>
      </c>
      <c r="I2872" s="69" t="str">
        <f>IFERROR(INDEX(DM_NGHIEP_VU!D:D,MATCH(J2872&amp;K2872,DM_NGHIEP_VU!G:G,0)),"")</f>
        <v>Nhập kho - quyết toán hàng xuất trước</v>
      </c>
      <c r="J2872" s="88" t="s">
        <v>4977</v>
      </c>
      <c r="K2872" s="29" t="s">
        <v>4972</v>
      </c>
      <c r="L2872" s="26">
        <v>3</v>
      </c>
      <c r="M2872" s="26" t="s">
        <v>4547</v>
      </c>
      <c r="N2872" s="26"/>
      <c r="O2872" s="7">
        <f t="shared" si="153"/>
        <v>0</v>
      </c>
      <c r="P2872" s="52"/>
      <c r="Q2872" s="7">
        <f t="shared" si="154"/>
        <v>0</v>
      </c>
      <c r="R2872" s="7">
        <f t="shared" si="155"/>
        <v>0</v>
      </c>
      <c r="S2872" s="23"/>
      <c r="T2872" s="23"/>
      <c r="U2872" s="23"/>
      <c r="V2872" s="23"/>
      <c r="W2872" s="74"/>
    </row>
    <row r="2873" spans="1:23" x14ac:dyDescent="0.25">
      <c r="A2873" s="81">
        <v>45345</v>
      </c>
      <c r="B2873" s="6" t="s">
        <v>2708</v>
      </c>
      <c r="C2873" s="100" t="s">
        <v>6113</v>
      </c>
      <c r="D2873" s="21" t="s">
        <v>4946</v>
      </c>
      <c r="E2873" s="23" t="s">
        <v>1374</v>
      </c>
      <c r="F2873" s="27" t="str">
        <f>IF(E2873="","",INDEX(DM_HANG_HOA!B:B,MATCH(E2873,DM_HANG_HOA!A:A,0)))</f>
        <v>Cosse ép Cu 50mm2-N dài 64mm chiều dài ép dây 36mm</v>
      </c>
      <c r="G2873" s="26" t="s">
        <v>5281</v>
      </c>
      <c r="H2873" s="27" t="str">
        <f>IF(G2873="","",INDEX(DM_DOI_TUONG!C:C,MATCH(G2873,DM_DOI_TUONG!B:B,0)))</f>
        <v>Điện Lực Bến Tre</v>
      </c>
      <c r="I2873" s="69" t="str">
        <f>IFERROR(INDEX(DM_NGHIEP_VU!D:D,MATCH(J2873&amp;K2873,DM_NGHIEP_VU!G:G,0)),"")</f>
        <v>Nhập kho - quyết toán hàng xuất trước</v>
      </c>
      <c r="J2873" s="88" t="s">
        <v>4977</v>
      </c>
      <c r="K2873" s="29" t="s">
        <v>4972</v>
      </c>
      <c r="L2873" s="26">
        <v>3</v>
      </c>
      <c r="M2873" s="26" t="s">
        <v>4547</v>
      </c>
      <c r="N2873" s="26"/>
      <c r="O2873" s="7">
        <f t="shared" si="153"/>
        <v>0</v>
      </c>
      <c r="P2873" s="52"/>
      <c r="Q2873" s="7">
        <f t="shared" si="154"/>
        <v>0</v>
      </c>
      <c r="R2873" s="7">
        <f t="shared" si="155"/>
        <v>0</v>
      </c>
      <c r="S2873" s="23"/>
      <c r="T2873" s="23"/>
      <c r="U2873" s="23"/>
      <c r="V2873" s="23"/>
      <c r="W2873" s="74"/>
    </row>
    <row r="2874" spans="1:23" x14ac:dyDescent="0.25">
      <c r="A2874" s="81">
        <v>45345</v>
      </c>
      <c r="B2874" s="6" t="s">
        <v>2708</v>
      </c>
      <c r="C2874" s="100" t="s">
        <v>6113</v>
      </c>
      <c r="D2874" s="21" t="s">
        <v>4946</v>
      </c>
      <c r="E2874" s="23" t="s">
        <v>511</v>
      </c>
      <c r="F2874" s="27" t="str">
        <f>IF(E2874="","",INDEX(DM_HANG_HOA!B:B,MATCH(E2874,DM_HANG_HOA!A:A,0)))</f>
        <v>Boulon 8x40 + tán + londel nhúng kẽm</v>
      </c>
      <c r="G2874" s="26" t="s">
        <v>5281</v>
      </c>
      <c r="H2874" s="27" t="str">
        <f>IF(G2874="","",INDEX(DM_DOI_TUONG!C:C,MATCH(G2874,DM_DOI_TUONG!B:B,0)))</f>
        <v>Điện Lực Bến Tre</v>
      </c>
      <c r="I2874" s="69" t="str">
        <f>IFERROR(INDEX(DM_NGHIEP_VU!D:D,MATCH(J2874&amp;K2874,DM_NGHIEP_VU!G:G,0)),"")</f>
        <v>Nhập kho - quyết toán hàng xuất trước</v>
      </c>
      <c r="J2874" s="88" t="s">
        <v>4977</v>
      </c>
      <c r="K2874" s="29" t="s">
        <v>4972</v>
      </c>
      <c r="L2874" s="26">
        <v>3</v>
      </c>
      <c r="M2874" s="26" t="s">
        <v>4547</v>
      </c>
      <c r="N2874" s="26"/>
      <c r="O2874" s="7">
        <f t="shared" si="153"/>
        <v>0</v>
      </c>
      <c r="P2874" s="52"/>
      <c r="Q2874" s="7">
        <f t="shared" si="154"/>
        <v>0</v>
      </c>
      <c r="R2874" s="7">
        <f t="shared" si="155"/>
        <v>0</v>
      </c>
      <c r="S2874" s="23"/>
      <c r="T2874" s="23"/>
      <c r="U2874" s="23"/>
      <c r="V2874" s="23"/>
      <c r="W2874" s="74"/>
    </row>
    <row r="2875" spans="1:23" x14ac:dyDescent="0.25">
      <c r="A2875" s="81">
        <v>45345</v>
      </c>
      <c r="B2875" s="6" t="s">
        <v>2708</v>
      </c>
      <c r="C2875" s="100" t="s">
        <v>6113</v>
      </c>
      <c r="D2875" s="21" t="s">
        <v>4946</v>
      </c>
      <c r="E2875" s="23" t="s">
        <v>501</v>
      </c>
      <c r="F2875" s="27" t="str">
        <f>IF(E2875="","",INDEX(DM_HANG_HOA!B:B,MATCH(E2875,DM_HANG_HOA!A:A,0)))</f>
        <v>MCCB 3P, 400V,   80A, 70KA</v>
      </c>
      <c r="G2875" s="26" t="s">
        <v>5281</v>
      </c>
      <c r="H2875" s="27" t="str">
        <f>IF(G2875="","",INDEX(DM_DOI_TUONG!C:C,MATCH(G2875,DM_DOI_TUONG!B:B,0)))</f>
        <v>Điện Lực Bến Tre</v>
      </c>
      <c r="I2875" s="69" t="str">
        <f>IFERROR(INDEX(DM_NGHIEP_VU!D:D,MATCH(J2875&amp;K2875,DM_NGHIEP_VU!G:G,0)),"")</f>
        <v>Nhập kho - quyết toán hàng xuất trước</v>
      </c>
      <c r="J2875" s="88" t="s">
        <v>4977</v>
      </c>
      <c r="K2875" s="29" t="s">
        <v>4972</v>
      </c>
      <c r="L2875" s="26">
        <v>70</v>
      </c>
      <c r="M2875" s="26" t="s">
        <v>4547</v>
      </c>
      <c r="N2875" s="26"/>
      <c r="O2875" s="7">
        <f t="shared" si="153"/>
        <v>0</v>
      </c>
      <c r="P2875" s="52"/>
      <c r="Q2875" s="7">
        <f t="shared" si="154"/>
        <v>0</v>
      </c>
      <c r="R2875" s="7">
        <f t="shared" si="155"/>
        <v>0</v>
      </c>
      <c r="S2875" s="23"/>
      <c r="T2875" s="23"/>
      <c r="U2875" s="23"/>
      <c r="V2875" s="23"/>
      <c r="W2875" s="74"/>
    </row>
    <row r="2876" spans="1:23" x14ac:dyDescent="0.25">
      <c r="A2876" s="81">
        <v>45345</v>
      </c>
      <c r="B2876" s="6" t="s">
        <v>2708</v>
      </c>
      <c r="C2876" s="100" t="s">
        <v>6113</v>
      </c>
      <c r="D2876" s="21" t="s">
        <v>4946</v>
      </c>
      <c r="E2876" s="23" t="s">
        <v>488</v>
      </c>
      <c r="F2876" s="27" t="str">
        <f>IF(E2876="","",INDEX(DM_HANG_HOA!B:B,MATCH(E2876,DM_HANG_HOA!A:A,0)))</f>
        <v>Busbar dùng cho MCCB 80A - 250A</v>
      </c>
      <c r="G2876" s="26" t="s">
        <v>5281</v>
      </c>
      <c r="H2876" s="27" t="str">
        <f>IF(G2876="","",INDEX(DM_DOI_TUONG!C:C,MATCH(G2876,DM_DOI_TUONG!B:B,0)))</f>
        <v>Điện Lực Bến Tre</v>
      </c>
      <c r="I2876" s="69" t="str">
        <f>IFERROR(INDEX(DM_NGHIEP_VU!D:D,MATCH(J2876&amp;K2876,DM_NGHIEP_VU!G:G,0)),"")</f>
        <v>Nhập kho - quyết toán hàng xuất trước</v>
      </c>
      <c r="J2876" s="88" t="s">
        <v>4977</v>
      </c>
      <c r="K2876" s="29" t="s">
        <v>4972</v>
      </c>
      <c r="L2876" s="26">
        <v>70</v>
      </c>
      <c r="M2876" s="26" t="s">
        <v>4547</v>
      </c>
      <c r="N2876" s="26"/>
      <c r="O2876" s="7">
        <f t="shared" si="153"/>
        <v>0</v>
      </c>
      <c r="P2876" s="52"/>
      <c r="Q2876" s="7">
        <f t="shared" si="154"/>
        <v>0</v>
      </c>
      <c r="R2876" s="7">
        <f t="shared" si="155"/>
        <v>0</v>
      </c>
      <c r="S2876" s="23"/>
      <c r="T2876" s="23"/>
      <c r="U2876" s="23"/>
      <c r="V2876" s="23"/>
      <c r="W2876" s="74"/>
    </row>
    <row r="2877" spans="1:23" x14ac:dyDescent="0.25">
      <c r="A2877" s="81">
        <v>45345</v>
      </c>
      <c r="B2877" s="6" t="s">
        <v>2708</v>
      </c>
      <c r="C2877" s="100" t="s">
        <v>6113</v>
      </c>
      <c r="D2877" s="21" t="s">
        <v>4946</v>
      </c>
      <c r="E2877" s="23" t="s">
        <v>516</v>
      </c>
      <c r="F2877" s="27" t="str">
        <f>IF(E2877="","",INDEX(DM_HANG_HOA!B:B,MATCH(E2877,DM_HANG_HOA!A:A,0)))</f>
        <v>Boulon 8 x 30 + tán + londel (nhúng kẽm)</v>
      </c>
      <c r="G2877" s="26" t="s">
        <v>5281</v>
      </c>
      <c r="H2877" s="27" t="str">
        <f>IF(G2877="","",INDEX(DM_DOI_TUONG!C:C,MATCH(G2877,DM_DOI_TUONG!B:B,0)))</f>
        <v>Điện Lực Bến Tre</v>
      </c>
      <c r="I2877" s="69" t="str">
        <f>IFERROR(INDEX(DM_NGHIEP_VU!D:D,MATCH(J2877&amp;K2877,DM_NGHIEP_VU!G:G,0)),"")</f>
        <v>Nhập kho - quyết toán hàng xuất trước</v>
      </c>
      <c r="J2877" s="88" t="s">
        <v>4977</v>
      </c>
      <c r="K2877" s="29" t="s">
        <v>4972</v>
      </c>
      <c r="L2877" s="26">
        <v>420</v>
      </c>
      <c r="M2877" s="26" t="s">
        <v>4547</v>
      </c>
      <c r="N2877" s="26"/>
      <c r="O2877" s="7">
        <f t="shared" si="153"/>
        <v>0</v>
      </c>
      <c r="P2877" s="52"/>
      <c r="Q2877" s="7">
        <f t="shared" si="154"/>
        <v>0</v>
      </c>
      <c r="R2877" s="7">
        <f t="shared" si="155"/>
        <v>0</v>
      </c>
      <c r="S2877" s="23"/>
      <c r="T2877" s="23"/>
      <c r="U2877" s="23"/>
      <c r="V2877" s="23"/>
      <c r="W2877" s="74"/>
    </row>
    <row r="2878" spans="1:23" x14ac:dyDescent="0.25">
      <c r="A2878" s="81">
        <v>45345</v>
      </c>
      <c r="B2878" s="6" t="s">
        <v>2708</v>
      </c>
      <c r="C2878" s="100" t="s">
        <v>6113</v>
      </c>
      <c r="D2878" s="21" t="s">
        <v>4946</v>
      </c>
      <c r="E2878" s="23" t="s">
        <v>502</v>
      </c>
      <c r="F2878" s="27" t="str">
        <f>IF(E2878="","",INDEX(DM_HANG_HOA!B:B,MATCH(E2878,DM_HANG_HOA!A:A,0)))</f>
        <v>MCCB 3P, 400V, 100A, 70KA</v>
      </c>
      <c r="G2878" s="26" t="s">
        <v>5281</v>
      </c>
      <c r="H2878" s="27" t="str">
        <f>IF(G2878="","",INDEX(DM_DOI_TUONG!C:C,MATCH(G2878,DM_DOI_TUONG!B:B,0)))</f>
        <v>Điện Lực Bến Tre</v>
      </c>
      <c r="I2878" s="69" t="str">
        <f>IFERROR(INDEX(DM_NGHIEP_VU!D:D,MATCH(J2878&amp;K2878,DM_NGHIEP_VU!G:G,0)),"")</f>
        <v>Nhập kho - quyết toán hàng xuất trước</v>
      </c>
      <c r="J2878" s="88" t="s">
        <v>4977</v>
      </c>
      <c r="K2878" s="29" t="s">
        <v>4972</v>
      </c>
      <c r="L2878" s="26">
        <v>50</v>
      </c>
      <c r="M2878" s="26" t="s">
        <v>4547</v>
      </c>
      <c r="N2878" s="26"/>
      <c r="O2878" s="7">
        <f t="shared" si="153"/>
        <v>0</v>
      </c>
      <c r="P2878" s="52"/>
      <c r="Q2878" s="7">
        <f t="shared" si="154"/>
        <v>0</v>
      </c>
      <c r="R2878" s="7">
        <f t="shared" si="155"/>
        <v>0</v>
      </c>
      <c r="S2878" s="23"/>
      <c r="T2878" s="23"/>
      <c r="U2878" s="23"/>
      <c r="V2878" s="23"/>
      <c r="W2878" s="74"/>
    </row>
    <row r="2879" spans="1:23" x14ac:dyDescent="0.25">
      <c r="A2879" s="81">
        <v>45345</v>
      </c>
      <c r="B2879" s="6" t="s">
        <v>2708</v>
      </c>
      <c r="C2879" s="100" t="s">
        <v>6113</v>
      </c>
      <c r="D2879" s="21" t="s">
        <v>4946</v>
      </c>
      <c r="E2879" s="23" t="s">
        <v>488</v>
      </c>
      <c r="F2879" s="27" t="str">
        <f>IF(E2879="","",INDEX(DM_HANG_HOA!B:B,MATCH(E2879,DM_HANG_HOA!A:A,0)))</f>
        <v>Busbar dùng cho MCCB 80A - 250A</v>
      </c>
      <c r="G2879" s="26" t="s">
        <v>5281</v>
      </c>
      <c r="H2879" s="27" t="str">
        <f>IF(G2879="","",INDEX(DM_DOI_TUONG!C:C,MATCH(G2879,DM_DOI_TUONG!B:B,0)))</f>
        <v>Điện Lực Bến Tre</v>
      </c>
      <c r="I2879" s="69" t="str">
        <f>IFERROR(INDEX(DM_NGHIEP_VU!D:D,MATCH(J2879&amp;K2879,DM_NGHIEP_VU!G:G,0)),"")</f>
        <v>Nhập kho - quyết toán hàng xuất trước</v>
      </c>
      <c r="J2879" s="88" t="s">
        <v>4977</v>
      </c>
      <c r="K2879" s="29" t="s">
        <v>4972</v>
      </c>
      <c r="L2879" s="26">
        <v>50</v>
      </c>
      <c r="M2879" s="26" t="s">
        <v>4547</v>
      </c>
      <c r="N2879" s="26"/>
      <c r="O2879" s="7">
        <f t="shared" si="153"/>
        <v>0</v>
      </c>
      <c r="P2879" s="52"/>
      <c r="Q2879" s="7">
        <f t="shared" si="154"/>
        <v>0</v>
      </c>
      <c r="R2879" s="7">
        <f t="shared" si="155"/>
        <v>0</v>
      </c>
      <c r="S2879" s="23"/>
      <c r="T2879" s="23"/>
      <c r="U2879" s="23"/>
      <c r="V2879" s="23"/>
      <c r="W2879" s="74"/>
    </row>
    <row r="2880" spans="1:23" x14ac:dyDescent="0.25">
      <c r="A2880" s="81">
        <v>45345</v>
      </c>
      <c r="B2880" s="6" t="s">
        <v>2708</v>
      </c>
      <c r="C2880" s="100" t="s">
        <v>6113</v>
      </c>
      <c r="D2880" s="21" t="s">
        <v>4946</v>
      </c>
      <c r="E2880" s="23" t="s">
        <v>516</v>
      </c>
      <c r="F2880" s="27" t="str">
        <f>IF(E2880="","",INDEX(DM_HANG_HOA!B:B,MATCH(E2880,DM_HANG_HOA!A:A,0)))</f>
        <v>Boulon 8 x 30 + tán + londel (nhúng kẽm)</v>
      </c>
      <c r="G2880" s="26" t="s">
        <v>5281</v>
      </c>
      <c r="H2880" s="27" t="str">
        <f>IF(G2880="","",INDEX(DM_DOI_TUONG!C:C,MATCH(G2880,DM_DOI_TUONG!B:B,0)))</f>
        <v>Điện Lực Bến Tre</v>
      </c>
      <c r="I2880" s="69" t="str">
        <f>IFERROR(INDEX(DM_NGHIEP_VU!D:D,MATCH(J2880&amp;K2880,DM_NGHIEP_VU!G:G,0)),"")</f>
        <v>Nhập kho - quyết toán hàng xuất trước</v>
      </c>
      <c r="J2880" s="88" t="s">
        <v>4977</v>
      </c>
      <c r="K2880" s="29" t="s">
        <v>4972</v>
      </c>
      <c r="L2880" s="26">
        <v>300</v>
      </c>
      <c r="M2880" s="26" t="s">
        <v>4547</v>
      </c>
      <c r="N2880" s="26"/>
      <c r="O2880" s="7">
        <f t="shared" si="153"/>
        <v>0</v>
      </c>
      <c r="P2880" s="52"/>
      <c r="Q2880" s="7">
        <f t="shared" si="154"/>
        <v>0</v>
      </c>
      <c r="R2880" s="7">
        <f t="shared" si="155"/>
        <v>0</v>
      </c>
      <c r="S2880" s="23"/>
      <c r="T2880" s="23"/>
      <c r="U2880" s="23"/>
      <c r="V2880" s="23"/>
      <c r="W2880" s="74"/>
    </row>
    <row r="2881" spans="1:23" x14ac:dyDescent="0.25">
      <c r="A2881" s="81">
        <v>45345</v>
      </c>
      <c r="B2881" s="6" t="s">
        <v>2708</v>
      </c>
      <c r="C2881" s="100" t="s">
        <v>6113</v>
      </c>
      <c r="D2881" s="21" t="s">
        <v>4946</v>
      </c>
      <c r="E2881" s="23" t="s">
        <v>503</v>
      </c>
      <c r="F2881" s="27" t="str">
        <f>IF(E2881="","",INDEX(DM_HANG_HOA!B:B,MATCH(E2881,DM_HANG_HOA!A:A,0)))</f>
        <v>MCCB 3P, 400V, 125A, 70KA</v>
      </c>
      <c r="G2881" s="26" t="s">
        <v>5281</v>
      </c>
      <c r="H2881" s="27" t="str">
        <f>IF(G2881="","",INDEX(DM_DOI_TUONG!C:C,MATCH(G2881,DM_DOI_TUONG!B:B,0)))</f>
        <v>Điện Lực Bến Tre</v>
      </c>
      <c r="I2881" s="69" t="str">
        <f>IFERROR(INDEX(DM_NGHIEP_VU!D:D,MATCH(J2881&amp;K2881,DM_NGHIEP_VU!G:G,0)),"")</f>
        <v>Nhập kho - quyết toán hàng xuất trước</v>
      </c>
      <c r="J2881" s="88" t="s">
        <v>4977</v>
      </c>
      <c r="K2881" s="29" t="s">
        <v>4972</v>
      </c>
      <c r="L2881" s="26">
        <v>43</v>
      </c>
      <c r="M2881" s="26" t="s">
        <v>4547</v>
      </c>
      <c r="N2881" s="26"/>
      <c r="O2881" s="7">
        <f t="shared" si="153"/>
        <v>0</v>
      </c>
      <c r="P2881" s="52"/>
      <c r="Q2881" s="7">
        <f t="shared" si="154"/>
        <v>0</v>
      </c>
      <c r="R2881" s="7">
        <f t="shared" si="155"/>
        <v>0</v>
      </c>
      <c r="S2881" s="23"/>
      <c r="T2881" s="23"/>
      <c r="U2881" s="23"/>
      <c r="V2881" s="23"/>
      <c r="W2881" s="74"/>
    </row>
    <row r="2882" spans="1:23" x14ac:dyDescent="0.25">
      <c r="A2882" s="81">
        <v>45345</v>
      </c>
      <c r="B2882" s="6" t="s">
        <v>2708</v>
      </c>
      <c r="C2882" s="100" t="s">
        <v>6113</v>
      </c>
      <c r="D2882" s="21" t="s">
        <v>4946</v>
      </c>
      <c r="E2882" s="23" t="s">
        <v>488</v>
      </c>
      <c r="F2882" s="27" t="str">
        <f>IF(E2882="","",INDEX(DM_HANG_HOA!B:B,MATCH(E2882,DM_HANG_HOA!A:A,0)))</f>
        <v>Busbar dùng cho MCCB 80A - 250A</v>
      </c>
      <c r="G2882" s="26" t="s">
        <v>5281</v>
      </c>
      <c r="H2882" s="27" t="str">
        <f>IF(G2882="","",INDEX(DM_DOI_TUONG!C:C,MATCH(G2882,DM_DOI_TUONG!B:B,0)))</f>
        <v>Điện Lực Bến Tre</v>
      </c>
      <c r="I2882" s="69" t="str">
        <f>IFERROR(INDEX(DM_NGHIEP_VU!D:D,MATCH(J2882&amp;K2882,DM_NGHIEP_VU!G:G,0)),"")</f>
        <v>Nhập kho - quyết toán hàng xuất trước</v>
      </c>
      <c r="J2882" s="88" t="s">
        <v>4977</v>
      </c>
      <c r="K2882" s="29" t="s">
        <v>4972</v>
      </c>
      <c r="L2882" s="26">
        <v>43</v>
      </c>
      <c r="M2882" s="26" t="s">
        <v>4547</v>
      </c>
      <c r="N2882" s="26"/>
      <c r="O2882" s="7">
        <f t="shared" si="153"/>
        <v>0</v>
      </c>
      <c r="P2882" s="52"/>
      <c r="Q2882" s="7">
        <f t="shared" si="154"/>
        <v>0</v>
      </c>
      <c r="R2882" s="7">
        <f t="shared" si="155"/>
        <v>0</v>
      </c>
      <c r="S2882" s="23"/>
      <c r="T2882" s="23"/>
      <c r="U2882" s="23"/>
      <c r="V2882" s="23"/>
      <c r="W2882" s="74"/>
    </row>
    <row r="2883" spans="1:23" x14ac:dyDescent="0.25">
      <c r="A2883" s="81">
        <v>45345</v>
      </c>
      <c r="B2883" s="6" t="s">
        <v>2708</v>
      </c>
      <c r="C2883" s="100" t="s">
        <v>6113</v>
      </c>
      <c r="D2883" s="21" t="s">
        <v>4946</v>
      </c>
      <c r="E2883" s="23" t="s">
        <v>516</v>
      </c>
      <c r="F2883" s="27" t="str">
        <f>IF(E2883="","",INDEX(DM_HANG_HOA!B:B,MATCH(E2883,DM_HANG_HOA!A:A,0)))</f>
        <v>Boulon 8 x 30 + tán + londel (nhúng kẽm)</v>
      </c>
      <c r="G2883" s="26" t="s">
        <v>5281</v>
      </c>
      <c r="H2883" s="27" t="str">
        <f>IF(G2883="","",INDEX(DM_DOI_TUONG!C:C,MATCH(G2883,DM_DOI_TUONG!B:B,0)))</f>
        <v>Điện Lực Bến Tre</v>
      </c>
      <c r="I2883" s="69" t="str">
        <f>IFERROR(INDEX(DM_NGHIEP_VU!D:D,MATCH(J2883&amp;K2883,DM_NGHIEP_VU!G:G,0)),"")</f>
        <v>Nhập kho - quyết toán hàng xuất trước</v>
      </c>
      <c r="J2883" s="88" t="s">
        <v>4977</v>
      </c>
      <c r="K2883" s="29" t="s">
        <v>4972</v>
      </c>
      <c r="L2883" s="26">
        <v>258</v>
      </c>
      <c r="M2883" s="26" t="s">
        <v>4547</v>
      </c>
      <c r="N2883" s="26"/>
      <c r="O2883" s="7">
        <f t="shared" si="153"/>
        <v>0</v>
      </c>
      <c r="P2883" s="52"/>
      <c r="Q2883" s="7">
        <f t="shared" si="154"/>
        <v>0</v>
      </c>
      <c r="R2883" s="7">
        <f t="shared" si="155"/>
        <v>0</v>
      </c>
      <c r="S2883" s="23"/>
      <c r="T2883" s="23"/>
      <c r="U2883" s="23"/>
      <c r="V2883" s="23"/>
      <c r="W2883" s="74"/>
    </row>
    <row r="2884" spans="1:23" x14ac:dyDescent="0.25">
      <c r="A2884" s="81">
        <v>45345</v>
      </c>
      <c r="B2884" s="6" t="s">
        <v>2708</v>
      </c>
      <c r="C2884" s="100" t="s">
        <v>6113</v>
      </c>
      <c r="D2884" s="21" t="s">
        <v>4946</v>
      </c>
      <c r="E2884" s="23" t="s">
        <v>505</v>
      </c>
      <c r="F2884" s="27" t="str">
        <f>IF(E2884="","",INDEX(DM_HANG_HOA!B:B,MATCH(E2884,DM_HANG_HOA!A:A,0)))</f>
        <v>MCCB 3P, 400V, 200A, 70KA</v>
      </c>
      <c r="G2884" s="26" t="s">
        <v>5281</v>
      </c>
      <c r="H2884" s="27" t="str">
        <f>IF(G2884="","",INDEX(DM_DOI_TUONG!C:C,MATCH(G2884,DM_DOI_TUONG!B:B,0)))</f>
        <v>Điện Lực Bến Tre</v>
      </c>
      <c r="I2884" s="69" t="str">
        <f>IFERROR(INDEX(DM_NGHIEP_VU!D:D,MATCH(J2884&amp;K2884,DM_NGHIEP_VU!G:G,0)),"")</f>
        <v>Nhập kho - quyết toán hàng xuất trước</v>
      </c>
      <c r="J2884" s="88" t="s">
        <v>4977</v>
      </c>
      <c r="K2884" s="29" t="s">
        <v>4972</v>
      </c>
      <c r="L2884" s="26">
        <v>70</v>
      </c>
      <c r="M2884" s="26" t="s">
        <v>4547</v>
      </c>
      <c r="N2884" s="26"/>
      <c r="O2884" s="7">
        <f t="shared" si="153"/>
        <v>0</v>
      </c>
      <c r="P2884" s="52"/>
      <c r="Q2884" s="7">
        <f t="shared" si="154"/>
        <v>0</v>
      </c>
      <c r="R2884" s="7">
        <f t="shared" si="155"/>
        <v>0</v>
      </c>
      <c r="S2884" s="23"/>
      <c r="T2884" s="23"/>
      <c r="U2884" s="23"/>
      <c r="V2884" s="23"/>
      <c r="W2884" s="74"/>
    </row>
    <row r="2885" spans="1:23" x14ac:dyDescent="0.25">
      <c r="A2885" s="81">
        <v>45345</v>
      </c>
      <c r="B2885" s="6" t="s">
        <v>2708</v>
      </c>
      <c r="C2885" s="100" t="s">
        <v>6113</v>
      </c>
      <c r="D2885" s="21" t="s">
        <v>4946</v>
      </c>
      <c r="E2885" s="23" t="s">
        <v>488</v>
      </c>
      <c r="F2885" s="27" t="str">
        <f>IF(E2885="","",INDEX(DM_HANG_HOA!B:B,MATCH(E2885,DM_HANG_HOA!A:A,0)))</f>
        <v>Busbar dùng cho MCCB 80A - 250A</v>
      </c>
      <c r="G2885" s="26" t="s">
        <v>5281</v>
      </c>
      <c r="H2885" s="27" t="str">
        <f>IF(G2885="","",INDEX(DM_DOI_TUONG!C:C,MATCH(G2885,DM_DOI_TUONG!B:B,0)))</f>
        <v>Điện Lực Bến Tre</v>
      </c>
      <c r="I2885" s="69" t="str">
        <f>IFERROR(INDEX(DM_NGHIEP_VU!D:D,MATCH(J2885&amp;K2885,DM_NGHIEP_VU!G:G,0)),"")</f>
        <v>Nhập kho - quyết toán hàng xuất trước</v>
      </c>
      <c r="J2885" s="88" t="s">
        <v>4977</v>
      </c>
      <c r="K2885" s="29" t="s">
        <v>4972</v>
      </c>
      <c r="L2885" s="26">
        <v>70</v>
      </c>
      <c r="M2885" s="26" t="s">
        <v>4547</v>
      </c>
      <c r="N2885" s="26"/>
      <c r="O2885" s="7">
        <f t="shared" si="153"/>
        <v>0</v>
      </c>
      <c r="P2885" s="52"/>
      <c r="Q2885" s="7">
        <f t="shared" si="154"/>
        <v>0</v>
      </c>
      <c r="R2885" s="7">
        <f t="shared" si="155"/>
        <v>0</v>
      </c>
      <c r="S2885" s="23"/>
      <c r="T2885" s="23"/>
      <c r="U2885" s="23"/>
      <c r="V2885" s="23"/>
      <c r="W2885" s="74"/>
    </row>
    <row r="2886" spans="1:23" x14ac:dyDescent="0.25">
      <c r="A2886" s="81">
        <v>45345</v>
      </c>
      <c r="B2886" s="6" t="s">
        <v>2708</v>
      </c>
      <c r="C2886" s="100" t="s">
        <v>6113</v>
      </c>
      <c r="D2886" s="21" t="s">
        <v>4946</v>
      </c>
      <c r="E2886" s="23" t="s">
        <v>516</v>
      </c>
      <c r="F2886" s="27" t="str">
        <f>IF(E2886="","",INDEX(DM_HANG_HOA!B:B,MATCH(E2886,DM_HANG_HOA!A:A,0)))</f>
        <v>Boulon 8 x 30 + tán + londel (nhúng kẽm)</v>
      </c>
      <c r="G2886" s="26" t="s">
        <v>5281</v>
      </c>
      <c r="H2886" s="27" t="str">
        <f>IF(G2886="","",INDEX(DM_DOI_TUONG!C:C,MATCH(G2886,DM_DOI_TUONG!B:B,0)))</f>
        <v>Điện Lực Bến Tre</v>
      </c>
      <c r="I2886" s="69" t="str">
        <f>IFERROR(INDEX(DM_NGHIEP_VU!D:D,MATCH(J2886&amp;K2886,DM_NGHIEP_VU!G:G,0)),"")</f>
        <v>Nhập kho - quyết toán hàng xuất trước</v>
      </c>
      <c r="J2886" s="88" t="s">
        <v>4977</v>
      </c>
      <c r="K2886" s="29" t="s">
        <v>4972</v>
      </c>
      <c r="L2886" s="26">
        <v>420</v>
      </c>
      <c r="M2886" s="26" t="s">
        <v>4547</v>
      </c>
      <c r="N2886" s="26"/>
      <c r="O2886" s="7">
        <f t="shared" si="153"/>
        <v>0</v>
      </c>
      <c r="P2886" s="52"/>
      <c r="Q2886" s="7">
        <f t="shared" si="154"/>
        <v>0</v>
      </c>
      <c r="R2886" s="7">
        <f t="shared" si="155"/>
        <v>0</v>
      </c>
      <c r="S2886" s="23"/>
      <c r="T2886" s="23"/>
      <c r="U2886" s="23"/>
      <c r="V2886" s="23"/>
      <c r="W2886" s="74"/>
    </row>
    <row r="2887" spans="1:23" x14ac:dyDescent="0.25">
      <c r="A2887" s="81">
        <v>45345</v>
      </c>
      <c r="B2887" s="6" t="s">
        <v>2708</v>
      </c>
      <c r="C2887" s="100" t="s">
        <v>6113</v>
      </c>
      <c r="D2887" s="21" t="s">
        <v>4946</v>
      </c>
      <c r="E2887" s="23" t="s">
        <v>506</v>
      </c>
      <c r="F2887" s="27" t="str">
        <f>IF(E2887="","",INDEX(DM_HANG_HOA!B:B,MATCH(E2887,DM_HANG_HOA!A:A,0)))</f>
        <v>MCCB 3P, 400V, 250A, 70KA</v>
      </c>
      <c r="G2887" s="26" t="s">
        <v>5281</v>
      </c>
      <c r="H2887" s="27" t="str">
        <f>IF(G2887="","",INDEX(DM_DOI_TUONG!C:C,MATCH(G2887,DM_DOI_TUONG!B:B,0)))</f>
        <v>Điện Lực Bến Tre</v>
      </c>
      <c r="I2887" s="69" t="str">
        <f>IFERROR(INDEX(DM_NGHIEP_VU!D:D,MATCH(J2887&amp;K2887,DM_NGHIEP_VU!G:G,0)),"")</f>
        <v>Nhập kho - quyết toán hàng xuất trước</v>
      </c>
      <c r="J2887" s="88" t="s">
        <v>4977</v>
      </c>
      <c r="K2887" s="29" t="s">
        <v>4972</v>
      </c>
      <c r="L2887" s="26">
        <v>70</v>
      </c>
      <c r="M2887" s="26" t="s">
        <v>4547</v>
      </c>
      <c r="N2887" s="26"/>
      <c r="O2887" s="7">
        <f t="shared" si="153"/>
        <v>0</v>
      </c>
      <c r="P2887" s="52"/>
      <c r="Q2887" s="7">
        <f t="shared" si="154"/>
        <v>0</v>
      </c>
      <c r="R2887" s="7">
        <f t="shared" si="155"/>
        <v>0</v>
      </c>
      <c r="S2887" s="23"/>
      <c r="T2887" s="23"/>
      <c r="U2887" s="23"/>
      <c r="V2887" s="23"/>
      <c r="W2887" s="74"/>
    </row>
    <row r="2888" spans="1:23" x14ac:dyDescent="0.25">
      <c r="A2888" s="81">
        <v>45345</v>
      </c>
      <c r="B2888" s="6" t="s">
        <v>2708</v>
      </c>
      <c r="C2888" s="100" t="s">
        <v>6113</v>
      </c>
      <c r="D2888" s="21" t="s">
        <v>4946</v>
      </c>
      <c r="E2888" s="23" t="s">
        <v>488</v>
      </c>
      <c r="F2888" s="27" t="str">
        <f>IF(E2888="","",INDEX(DM_HANG_HOA!B:B,MATCH(E2888,DM_HANG_HOA!A:A,0)))</f>
        <v>Busbar dùng cho MCCB 80A - 250A</v>
      </c>
      <c r="G2888" s="26" t="s">
        <v>5281</v>
      </c>
      <c r="H2888" s="27" t="str">
        <f>IF(G2888="","",INDEX(DM_DOI_TUONG!C:C,MATCH(G2888,DM_DOI_TUONG!B:B,0)))</f>
        <v>Điện Lực Bến Tre</v>
      </c>
      <c r="I2888" s="69" t="str">
        <f>IFERROR(INDEX(DM_NGHIEP_VU!D:D,MATCH(J2888&amp;K2888,DM_NGHIEP_VU!G:G,0)),"")</f>
        <v>Nhập kho - quyết toán hàng xuất trước</v>
      </c>
      <c r="J2888" s="88" t="s">
        <v>4977</v>
      </c>
      <c r="K2888" s="29" t="s">
        <v>4972</v>
      </c>
      <c r="L2888" s="26">
        <v>70</v>
      </c>
      <c r="M2888" s="26" t="s">
        <v>4547</v>
      </c>
      <c r="N2888" s="26"/>
      <c r="O2888" s="7">
        <f t="shared" si="153"/>
        <v>0</v>
      </c>
      <c r="P2888" s="52"/>
      <c r="Q2888" s="7">
        <f t="shared" si="154"/>
        <v>0</v>
      </c>
      <c r="R2888" s="7">
        <f t="shared" si="155"/>
        <v>0</v>
      </c>
      <c r="S2888" s="23"/>
      <c r="T2888" s="23"/>
      <c r="U2888" s="23"/>
      <c r="V2888" s="23"/>
      <c r="W2888" s="74"/>
    </row>
    <row r="2889" spans="1:23" x14ac:dyDescent="0.25">
      <c r="A2889" s="81">
        <v>45345</v>
      </c>
      <c r="B2889" s="6" t="s">
        <v>2708</v>
      </c>
      <c r="C2889" s="100" t="s">
        <v>6113</v>
      </c>
      <c r="D2889" s="21" t="s">
        <v>4946</v>
      </c>
      <c r="E2889" s="23" t="s">
        <v>516</v>
      </c>
      <c r="F2889" s="27" t="str">
        <f>IF(E2889="","",INDEX(DM_HANG_HOA!B:B,MATCH(E2889,DM_HANG_HOA!A:A,0)))</f>
        <v>Boulon 8 x 30 + tán + londel (nhúng kẽm)</v>
      </c>
      <c r="G2889" s="26" t="s">
        <v>5281</v>
      </c>
      <c r="H2889" s="27" t="str">
        <f>IF(G2889="","",INDEX(DM_DOI_TUONG!C:C,MATCH(G2889,DM_DOI_TUONG!B:B,0)))</f>
        <v>Điện Lực Bến Tre</v>
      </c>
      <c r="I2889" s="69" t="str">
        <f>IFERROR(INDEX(DM_NGHIEP_VU!D:D,MATCH(J2889&amp;K2889,DM_NGHIEP_VU!G:G,0)),"")</f>
        <v>Nhập kho - quyết toán hàng xuất trước</v>
      </c>
      <c r="J2889" s="88" t="s">
        <v>4977</v>
      </c>
      <c r="K2889" s="29" t="s">
        <v>4972</v>
      </c>
      <c r="L2889" s="26">
        <v>420</v>
      </c>
      <c r="M2889" s="26" t="s">
        <v>4547</v>
      </c>
      <c r="N2889" s="26"/>
      <c r="O2889" s="7">
        <f t="shared" si="153"/>
        <v>0</v>
      </c>
      <c r="P2889" s="52"/>
      <c r="Q2889" s="7">
        <f t="shared" si="154"/>
        <v>0</v>
      </c>
      <c r="R2889" s="7">
        <f t="shared" si="155"/>
        <v>0</v>
      </c>
      <c r="S2889" s="23"/>
      <c r="T2889" s="23"/>
      <c r="U2889" s="23"/>
      <c r="V2889" s="23"/>
      <c r="W2889" s="74"/>
    </row>
    <row r="2890" spans="1:23" x14ac:dyDescent="0.25">
      <c r="A2890" s="81">
        <v>45345</v>
      </c>
      <c r="B2890" s="6" t="s">
        <v>2708</v>
      </c>
      <c r="C2890" s="100" t="s">
        <v>6113</v>
      </c>
      <c r="D2890" s="21" t="s">
        <v>4946</v>
      </c>
      <c r="E2890" s="23" t="s">
        <v>507</v>
      </c>
      <c r="F2890" s="27" t="str">
        <f>IF(E2890="","",INDEX(DM_HANG_HOA!B:B,MATCH(E2890,DM_HANG_HOA!A:A,0)))</f>
        <v>MCCB 3P, 400V, 320A, 70KA</v>
      </c>
      <c r="G2890" s="26" t="s">
        <v>5281</v>
      </c>
      <c r="H2890" s="27" t="str">
        <f>IF(G2890="","",INDEX(DM_DOI_TUONG!C:C,MATCH(G2890,DM_DOI_TUONG!B:B,0)))</f>
        <v>Điện Lực Bến Tre</v>
      </c>
      <c r="I2890" s="69" t="str">
        <f>IFERROR(INDEX(DM_NGHIEP_VU!D:D,MATCH(J2890&amp;K2890,DM_NGHIEP_VU!G:G,0)),"")</f>
        <v>Nhập kho - quyết toán hàng xuất trước</v>
      </c>
      <c r="J2890" s="88" t="s">
        <v>4977</v>
      </c>
      <c r="K2890" s="29" t="s">
        <v>4972</v>
      </c>
      <c r="L2890" s="26">
        <v>15</v>
      </c>
      <c r="M2890" s="26" t="s">
        <v>4547</v>
      </c>
      <c r="N2890" s="26"/>
      <c r="O2890" s="7">
        <f t="shared" si="153"/>
        <v>0</v>
      </c>
      <c r="P2890" s="52"/>
      <c r="Q2890" s="7">
        <f t="shared" si="154"/>
        <v>0</v>
      </c>
      <c r="R2890" s="7">
        <f t="shared" si="155"/>
        <v>0</v>
      </c>
      <c r="S2890" s="23"/>
      <c r="T2890" s="23"/>
      <c r="U2890" s="23"/>
      <c r="V2890" s="23"/>
      <c r="W2890" s="74"/>
    </row>
    <row r="2891" spans="1:23" x14ac:dyDescent="0.25">
      <c r="A2891" s="81">
        <v>45345</v>
      </c>
      <c r="B2891" s="6" t="s">
        <v>2708</v>
      </c>
      <c r="C2891" s="100" t="s">
        <v>6113</v>
      </c>
      <c r="D2891" s="21" t="s">
        <v>4946</v>
      </c>
      <c r="E2891" s="23" t="s">
        <v>491</v>
      </c>
      <c r="F2891" s="27" t="str">
        <f>IF(E2891="","",INDEX(DM_HANG_HOA!B:B,MATCH(E2891,DM_HANG_HOA!A:A,0)))</f>
        <v>Busbar dùng cho MCCB 400A - 630A</v>
      </c>
      <c r="G2891" s="26" t="s">
        <v>5281</v>
      </c>
      <c r="H2891" s="27" t="str">
        <f>IF(G2891="","",INDEX(DM_DOI_TUONG!C:C,MATCH(G2891,DM_DOI_TUONG!B:B,0)))</f>
        <v>Điện Lực Bến Tre</v>
      </c>
      <c r="I2891" s="69" t="str">
        <f>IFERROR(INDEX(DM_NGHIEP_VU!D:D,MATCH(J2891&amp;K2891,DM_NGHIEP_VU!G:G,0)),"")</f>
        <v>Nhập kho - quyết toán hàng xuất trước</v>
      </c>
      <c r="J2891" s="88" t="s">
        <v>4977</v>
      </c>
      <c r="K2891" s="29" t="s">
        <v>4972</v>
      </c>
      <c r="L2891" s="26">
        <v>15</v>
      </c>
      <c r="M2891" s="26" t="s">
        <v>4547</v>
      </c>
      <c r="N2891" s="26"/>
      <c r="O2891" s="7">
        <f t="shared" si="153"/>
        <v>0</v>
      </c>
      <c r="P2891" s="52"/>
      <c r="Q2891" s="7">
        <f t="shared" si="154"/>
        <v>0</v>
      </c>
      <c r="R2891" s="7">
        <f t="shared" si="155"/>
        <v>0</v>
      </c>
      <c r="S2891" s="23"/>
      <c r="T2891" s="23"/>
      <c r="U2891" s="23"/>
      <c r="V2891" s="23"/>
      <c r="W2891" s="74"/>
    </row>
    <row r="2892" spans="1:23" x14ac:dyDescent="0.25">
      <c r="A2892" s="81">
        <v>45345</v>
      </c>
      <c r="B2892" s="6" t="s">
        <v>2708</v>
      </c>
      <c r="C2892" s="100" t="s">
        <v>6113</v>
      </c>
      <c r="D2892" s="21" t="s">
        <v>4946</v>
      </c>
      <c r="E2892" s="23" t="s">
        <v>512</v>
      </c>
      <c r="F2892" s="27" t="str">
        <f>IF(E2892="","",INDEX(DM_HANG_HOA!B:B,MATCH(E2892,DM_HANG_HOA!A:A,0)))</f>
        <v>Boulon 10 X 40 + tán + londel nhúng kẽm</v>
      </c>
      <c r="G2892" s="26" t="s">
        <v>5281</v>
      </c>
      <c r="H2892" s="27" t="str">
        <f>IF(G2892="","",INDEX(DM_DOI_TUONG!C:C,MATCH(G2892,DM_DOI_TUONG!B:B,0)))</f>
        <v>Điện Lực Bến Tre</v>
      </c>
      <c r="I2892" s="69" t="str">
        <f>IFERROR(INDEX(DM_NGHIEP_VU!D:D,MATCH(J2892&amp;K2892,DM_NGHIEP_VU!G:G,0)),"")</f>
        <v>Nhập kho - quyết toán hàng xuất trước</v>
      </c>
      <c r="J2892" s="88" t="s">
        <v>4977</v>
      </c>
      <c r="K2892" s="29" t="s">
        <v>4972</v>
      </c>
      <c r="L2892" s="26">
        <v>90</v>
      </c>
      <c r="M2892" s="26" t="s">
        <v>4547</v>
      </c>
      <c r="N2892" s="26"/>
      <c r="O2892" s="7">
        <f t="shared" ref="O2892:O2923" si="156">+L2892*N2892</f>
        <v>0</v>
      </c>
      <c r="P2892" s="52"/>
      <c r="Q2892" s="7">
        <f t="shared" ref="Q2892:Q2923" si="157">+O2892*P2892</f>
        <v>0</v>
      </c>
      <c r="R2892" s="7">
        <f t="shared" ref="R2892:R2923" si="158">+O2892+Q2892</f>
        <v>0</v>
      </c>
      <c r="S2892" s="23"/>
      <c r="T2892" s="23"/>
      <c r="U2892" s="23"/>
      <c r="V2892" s="23"/>
      <c r="W2892" s="74"/>
    </row>
    <row r="2893" spans="1:23" x14ac:dyDescent="0.25">
      <c r="A2893" s="81">
        <v>45345</v>
      </c>
      <c r="B2893" s="6" t="s">
        <v>2708</v>
      </c>
      <c r="C2893" s="100" t="s">
        <v>6113</v>
      </c>
      <c r="D2893" s="21" t="s">
        <v>4946</v>
      </c>
      <c r="E2893" s="23" t="s">
        <v>508</v>
      </c>
      <c r="F2893" s="27" t="str">
        <f>IF(E2893="","",INDEX(DM_HANG_HOA!B:B,MATCH(E2893,DM_HANG_HOA!A:A,0)))</f>
        <v>MCCB 3P, 400V, 400A, 70KA</v>
      </c>
      <c r="G2893" s="26" t="s">
        <v>5281</v>
      </c>
      <c r="H2893" s="27" t="str">
        <f>IF(G2893="","",INDEX(DM_DOI_TUONG!C:C,MATCH(G2893,DM_DOI_TUONG!B:B,0)))</f>
        <v>Điện Lực Bến Tre</v>
      </c>
      <c r="I2893" s="69" t="str">
        <f>IFERROR(INDEX(DM_NGHIEP_VU!D:D,MATCH(J2893&amp;K2893,DM_NGHIEP_VU!G:G,0)),"")</f>
        <v>Nhập kho - quyết toán hàng xuất trước</v>
      </c>
      <c r="J2893" s="88" t="s">
        <v>4977</v>
      </c>
      <c r="K2893" s="29" t="s">
        <v>4972</v>
      </c>
      <c r="L2893" s="26">
        <v>20</v>
      </c>
      <c r="M2893" s="26" t="s">
        <v>4547</v>
      </c>
      <c r="N2893" s="26"/>
      <c r="O2893" s="7">
        <f t="shared" si="156"/>
        <v>0</v>
      </c>
      <c r="P2893" s="52"/>
      <c r="Q2893" s="7">
        <f t="shared" si="157"/>
        <v>0</v>
      </c>
      <c r="R2893" s="7">
        <f t="shared" si="158"/>
        <v>0</v>
      </c>
      <c r="S2893" s="23"/>
      <c r="T2893" s="23"/>
      <c r="U2893" s="23"/>
      <c r="V2893" s="23"/>
      <c r="W2893" s="74"/>
    </row>
    <row r="2894" spans="1:23" x14ac:dyDescent="0.25">
      <c r="A2894" s="81">
        <v>45345</v>
      </c>
      <c r="B2894" s="6" t="s">
        <v>2708</v>
      </c>
      <c r="C2894" s="100" t="s">
        <v>6113</v>
      </c>
      <c r="D2894" s="21" t="s">
        <v>4946</v>
      </c>
      <c r="E2894" s="23" t="s">
        <v>491</v>
      </c>
      <c r="F2894" s="27" t="str">
        <f>IF(E2894="","",INDEX(DM_HANG_HOA!B:B,MATCH(E2894,DM_HANG_HOA!A:A,0)))</f>
        <v>Busbar dùng cho MCCB 400A - 630A</v>
      </c>
      <c r="G2894" s="26" t="s">
        <v>5281</v>
      </c>
      <c r="H2894" s="27" t="str">
        <f>IF(G2894="","",INDEX(DM_DOI_TUONG!C:C,MATCH(G2894,DM_DOI_TUONG!B:B,0)))</f>
        <v>Điện Lực Bến Tre</v>
      </c>
      <c r="I2894" s="69" t="str">
        <f>IFERROR(INDEX(DM_NGHIEP_VU!D:D,MATCH(J2894&amp;K2894,DM_NGHIEP_VU!G:G,0)),"")</f>
        <v>Nhập kho - quyết toán hàng xuất trước</v>
      </c>
      <c r="J2894" s="88" t="s">
        <v>4977</v>
      </c>
      <c r="K2894" s="29" t="s">
        <v>4972</v>
      </c>
      <c r="L2894" s="26">
        <v>20</v>
      </c>
      <c r="M2894" s="26" t="s">
        <v>4547</v>
      </c>
      <c r="N2894" s="26"/>
      <c r="O2894" s="7">
        <f t="shared" si="156"/>
        <v>0</v>
      </c>
      <c r="P2894" s="52"/>
      <c r="Q2894" s="7">
        <f t="shared" si="157"/>
        <v>0</v>
      </c>
      <c r="R2894" s="7">
        <f t="shared" si="158"/>
        <v>0</v>
      </c>
      <c r="S2894" s="23"/>
      <c r="T2894" s="23"/>
      <c r="U2894" s="23"/>
      <c r="V2894" s="23"/>
      <c r="W2894" s="74"/>
    </row>
    <row r="2895" spans="1:23" x14ac:dyDescent="0.25">
      <c r="A2895" s="81">
        <v>45345</v>
      </c>
      <c r="B2895" s="6" t="s">
        <v>2708</v>
      </c>
      <c r="C2895" s="100" t="s">
        <v>6113</v>
      </c>
      <c r="D2895" s="21" t="s">
        <v>4946</v>
      </c>
      <c r="E2895" s="23" t="s">
        <v>512</v>
      </c>
      <c r="F2895" s="27" t="str">
        <f>IF(E2895="","",INDEX(DM_HANG_HOA!B:B,MATCH(E2895,DM_HANG_HOA!A:A,0)))</f>
        <v>Boulon 10 X 40 + tán + londel nhúng kẽm</v>
      </c>
      <c r="G2895" s="26" t="s">
        <v>5281</v>
      </c>
      <c r="H2895" s="27" t="str">
        <f>IF(G2895="","",INDEX(DM_DOI_TUONG!C:C,MATCH(G2895,DM_DOI_TUONG!B:B,0)))</f>
        <v>Điện Lực Bến Tre</v>
      </c>
      <c r="I2895" s="69" t="str">
        <f>IFERROR(INDEX(DM_NGHIEP_VU!D:D,MATCH(J2895&amp;K2895,DM_NGHIEP_VU!G:G,0)),"")</f>
        <v>Nhập kho - quyết toán hàng xuất trước</v>
      </c>
      <c r="J2895" s="88" t="s">
        <v>4977</v>
      </c>
      <c r="K2895" s="29" t="s">
        <v>4972</v>
      </c>
      <c r="L2895" s="26">
        <v>120</v>
      </c>
      <c r="M2895" s="26" t="s">
        <v>4547</v>
      </c>
      <c r="N2895" s="26"/>
      <c r="O2895" s="7">
        <f t="shared" si="156"/>
        <v>0</v>
      </c>
      <c r="P2895" s="52"/>
      <c r="Q2895" s="7">
        <f t="shared" si="157"/>
        <v>0</v>
      </c>
      <c r="R2895" s="7">
        <f t="shared" si="158"/>
        <v>0</v>
      </c>
      <c r="S2895" s="23"/>
      <c r="T2895" s="23"/>
      <c r="U2895" s="23"/>
      <c r="V2895" s="23"/>
      <c r="W2895" s="74"/>
    </row>
    <row r="2896" spans="1:23" x14ac:dyDescent="0.25">
      <c r="A2896" s="81">
        <v>45345</v>
      </c>
      <c r="B2896" s="6" t="s">
        <v>2708</v>
      </c>
      <c r="C2896" s="100" t="s">
        <v>6113</v>
      </c>
      <c r="D2896" s="21" t="s">
        <v>4946</v>
      </c>
      <c r="E2896" s="23" t="s">
        <v>510</v>
      </c>
      <c r="F2896" s="27" t="str">
        <f>IF(E2896="","",INDEX(DM_HANG_HOA!B:B,MATCH(E2896,DM_HANG_HOA!A:A,0)))</f>
        <v>MCCB 3P, 400V, 630A, 70KA</v>
      </c>
      <c r="G2896" s="26" t="s">
        <v>5281</v>
      </c>
      <c r="H2896" s="27" t="str">
        <f>IF(G2896="","",INDEX(DM_DOI_TUONG!C:C,MATCH(G2896,DM_DOI_TUONG!B:B,0)))</f>
        <v>Điện Lực Bến Tre</v>
      </c>
      <c r="I2896" s="69" t="str">
        <f>IFERROR(INDEX(DM_NGHIEP_VU!D:D,MATCH(J2896&amp;K2896,DM_NGHIEP_VU!G:G,0)),"")</f>
        <v>Nhập kho - quyết toán hàng xuất trước</v>
      </c>
      <c r="J2896" s="88" t="s">
        <v>4977</v>
      </c>
      <c r="K2896" s="29" t="s">
        <v>4972</v>
      </c>
      <c r="L2896" s="26">
        <v>5</v>
      </c>
      <c r="M2896" s="26" t="s">
        <v>4547</v>
      </c>
      <c r="N2896" s="26"/>
      <c r="O2896" s="7">
        <f t="shared" si="156"/>
        <v>0</v>
      </c>
      <c r="P2896" s="52"/>
      <c r="Q2896" s="7">
        <f t="shared" si="157"/>
        <v>0</v>
      </c>
      <c r="R2896" s="7">
        <f t="shared" si="158"/>
        <v>0</v>
      </c>
      <c r="S2896" s="23"/>
      <c r="T2896" s="23"/>
      <c r="U2896" s="23"/>
      <c r="V2896" s="23"/>
      <c r="W2896" s="74"/>
    </row>
    <row r="2897" spans="1:23" x14ac:dyDescent="0.25">
      <c r="A2897" s="81">
        <v>45345</v>
      </c>
      <c r="B2897" s="6" t="s">
        <v>2708</v>
      </c>
      <c r="C2897" s="100" t="s">
        <v>6113</v>
      </c>
      <c r="D2897" s="21" t="s">
        <v>4946</v>
      </c>
      <c r="E2897" s="23" t="s">
        <v>491</v>
      </c>
      <c r="F2897" s="27" t="str">
        <f>IF(E2897="","",INDEX(DM_HANG_HOA!B:B,MATCH(E2897,DM_HANG_HOA!A:A,0)))</f>
        <v>Busbar dùng cho MCCB 400A - 630A</v>
      </c>
      <c r="G2897" s="26" t="s">
        <v>5281</v>
      </c>
      <c r="H2897" s="27" t="str">
        <f>IF(G2897="","",INDEX(DM_DOI_TUONG!C:C,MATCH(G2897,DM_DOI_TUONG!B:B,0)))</f>
        <v>Điện Lực Bến Tre</v>
      </c>
      <c r="I2897" s="69" t="str">
        <f>IFERROR(INDEX(DM_NGHIEP_VU!D:D,MATCH(J2897&amp;K2897,DM_NGHIEP_VU!G:G,0)),"")</f>
        <v>Nhập kho - quyết toán hàng xuất trước</v>
      </c>
      <c r="J2897" s="88" t="s">
        <v>4977</v>
      </c>
      <c r="K2897" s="29" t="s">
        <v>4972</v>
      </c>
      <c r="L2897" s="26">
        <v>5</v>
      </c>
      <c r="M2897" s="26" t="s">
        <v>4547</v>
      </c>
      <c r="N2897" s="26"/>
      <c r="O2897" s="7">
        <f t="shared" si="156"/>
        <v>0</v>
      </c>
      <c r="P2897" s="52"/>
      <c r="Q2897" s="7">
        <f t="shared" si="157"/>
        <v>0</v>
      </c>
      <c r="R2897" s="7">
        <f t="shared" si="158"/>
        <v>0</v>
      </c>
      <c r="S2897" s="23"/>
      <c r="T2897" s="23"/>
      <c r="U2897" s="23"/>
      <c r="V2897" s="23"/>
      <c r="W2897" s="74"/>
    </row>
    <row r="2898" spans="1:23" x14ac:dyDescent="0.25">
      <c r="A2898" s="81">
        <v>45345</v>
      </c>
      <c r="B2898" s="6" t="s">
        <v>2708</v>
      </c>
      <c r="C2898" s="100" t="s">
        <v>6114</v>
      </c>
      <c r="D2898" s="21" t="s">
        <v>4946</v>
      </c>
      <c r="E2898" s="23" t="s">
        <v>512</v>
      </c>
      <c r="F2898" s="27" t="str">
        <f>IF(E2898="","",INDEX(DM_HANG_HOA!B:B,MATCH(E2898,DM_HANG_HOA!A:A,0)))</f>
        <v>Boulon 10 X 40 + tán + londel nhúng kẽm</v>
      </c>
      <c r="G2898" s="26" t="s">
        <v>5281</v>
      </c>
      <c r="H2898" s="27" t="str">
        <f>IF(G2898="","",INDEX(DM_DOI_TUONG!C:C,MATCH(G2898,DM_DOI_TUONG!B:B,0)))</f>
        <v>Điện Lực Bến Tre</v>
      </c>
      <c r="I2898" s="69" t="str">
        <f>IFERROR(INDEX(DM_NGHIEP_VU!D:D,MATCH(J2898&amp;K2898,DM_NGHIEP_VU!G:G,0)),"")</f>
        <v>Nhập kho - quyết toán hàng xuất trước</v>
      </c>
      <c r="J2898" s="88" t="s">
        <v>4977</v>
      </c>
      <c r="K2898" s="29" t="s">
        <v>4972</v>
      </c>
      <c r="L2898" s="26">
        <v>30</v>
      </c>
      <c r="M2898" s="26" t="s">
        <v>4547</v>
      </c>
      <c r="N2898" s="26"/>
      <c r="O2898" s="7">
        <f t="shared" si="156"/>
        <v>0</v>
      </c>
      <c r="P2898" s="52"/>
      <c r="Q2898" s="7">
        <f t="shared" si="157"/>
        <v>0</v>
      </c>
      <c r="R2898" s="7">
        <f t="shared" si="158"/>
        <v>0</v>
      </c>
      <c r="S2898" s="23"/>
      <c r="T2898" s="23"/>
      <c r="U2898" s="23"/>
      <c r="V2898" s="23"/>
      <c r="W2898" s="74"/>
    </row>
    <row r="2899" spans="1:23" x14ac:dyDescent="0.25">
      <c r="A2899" s="81">
        <v>45350</v>
      </c>
      <c r="B2899" s="6" t="s">
        <v>2708</v>
      </c>
      <c r="C2899" s="100" t="s">
        <v>6114</v>
      </c>
      <c r="D2899" s="21" t="s">
        <v>4946</v>
      </c>
      <c r="E2899" s="23" t="s">
        <v>107</v>
      </c>
      <c r="F2899" s="27" t="str">
        <f>IF(E2899="","",INDEX(DM_HANG_HOA!B:B,MATCH(E2899,DM_HANG_HOA!A:A,0)))</f>
        <v>DS 1 pha 630A - 24KV-150 KV BIL, OD, sứ</v>
      </c>
      <c r="G2899" s="26" t="s">
        <v>5281</v>
      </c>
      <c r="H2899" s="27" t="str">
        <f>IF(G2899="","",INDEX(DM_DOI_TUONG!C:C,MATCH(G2899,DM_DOI_TUONG!B:B,0)))</f>
        <v>Điện Lực Bến Tre</v>
      </c>
      <c r="I2899" s="69" t="str">
        <f>IFERROR(INDEX(DM_NGHIEP_VU!D:D,MATCH(J2899&amp;K2899,DM_NGHIEP_VU!G:G,0)),"")</f>
        <v>Nhập kho - quyết toán hàng xuất trước</v>
      </c>
      <c r="J2899" s="88" t="s">
        <v>4977</v>
      </c>
      <c r="K2899" s="29" t="s">
        <v>4972</v>
      </c>
      <c r="L2899" s="26">
        <v>21</v>
      </c>
      <c r="M2899" s="26" t="s">
        <v>4547</v>
      </c>
      <c r="N2899" s="26"/>
      <c r="O2899" s="7">
        <f t="shared" si="156"/>
        <v>0</v>
      </c>
      <c r="P2899" s="52"/>
      <c r="Q2899" s="7">
        <f t="shared" si="157"/>
        <v>0</v>
      </c>
      <c r="R2899" s="7">
        <f t="shared" si="158"/>
        <v>0</v>
      </c>
      <c r="S2899" s="23"/>
      <c r="T2899" s="23"/>
      <c r="U2899" s="23"/>
      <c r="V2899" s="23"/>
      <c r="W2899" s="74"/>
    </row>
    <row r="2900" spans="1:23" x14ac:dyDescent="0.25">
      <c r="A2900" s="81">
        <v>45350</v>
      </c>
      <c r="B2900" s="6" t="s">
        <v>2708</v>
      </c>
      <c r="C2900" s="100" t="s">
        <v>6114</v>
      </c>
      <c r="D2900" s="21" t="s">
        <v>4946</v>
      </c>
      <c r="E2900" s="23" t="s">
        <v>114</v>
      </c>
      <c r="F2900" s="27" t="str">
        <f>IF(E2900="","",INDEX(DM_HANG_HOA!B:B,MATCH(E2900,DM_HANG_HOA!A:A,0)))</f>
        <v xml:space="preserve">Cosse nhôm LTD </v>
      </c>
      <c r="G2900" s="26" t="s">
        <v>5281</v>
      </c>
      <c r="H2900" s="27" t="str">
        <f>IF(G2900="","",INDEX(DM_DOI_TUONG!C:C,MATCH(G2900,DM_DOI_TUONG!B:B,0)))</f>
        <v>Điện Lực Bến Tre</v>
      </c>
      <c r="I2900" s="69" t="str">
        <f>IFERROR(INDEX(DM_NGHIEP_VU!D:D,MATCH(J2900&amp;K2900,DM_NGHIEP_VU!G:G,0)),"")</f>
        <v>Nhập kho - quyết toán hàng xuất trước</v>
      </c>
      <c r="J2900" s="88" t="s">
        <v>4977</v>
      </c>
      <c r="K2900" s="29" t="s">
        <v>4972</v>
      </c>
      <c r="L2900" s="26">
        <v>42</v>
      </c>
      <c r="M2900" s="26" t="s">
        <v>4547</v>
      </c>
      <c r="N2900" s="26"/>
      <c r="O2900" s="7">
        <f t="shared" si="156"/>
        <v>0</v>
      </c>
      <c r="P2900" s="52"/>
      <c r="Q2900" s="7">
        <f t="shared" si="157"/>
        <v>0</v>
      </c>
      <c r="R2900" s="7">
        <f t="shared" si="158"/>
        <v>0</v>
      </c>
      <c r="S2900" s="23"/>
      <c r="T2900" s="23"/>
      <c r="U2900" s="23"/>
      <c r="V2900" s="23"/>
      <c r="W2900" s="74"/>
    </row>
    <row r="2901" spans="1:23" x14ac:dyDescent="0.25">
      <c r="A2901" s="81">
        <v>45350</v>
      </c>
      <c r="B2901" s="6" t="s">
        <v>2708</v>
      </c>
      <c r="C2901" s="100" t="s">
        <v>6115</v>
      </c>
      <c r="D2901" s="21" t="s">
        <v>4946</v>
      </c>
      <c r="E2901" s="23" t="s">
        <v>117</v>
      </c>
      <c r="F2901" s="27" t="str">
        <f>IF(E2901="","",INDEX(DM_HANG_HOA!B:B,MATCH(E2901,DM_HANG_HOA!A:A,0)))</f>
        <v>Phụ kiện lắp DS 1 pha 24Kv</v>
      </c>
      <c r="G2901" s="26" t="s">
        <v>5281</v>
      </c>
      <c r="H2901" s="27" t="str">
        <f>IF(G2901="","",INDEX(DM_DOI_TUONG!C:C,MATCH(G2901,DM_DOI_TUONG!B:B,0)))</f>
        <v>Điện Lực Bến Tre</v>
      </c>
      <c r="I2901" s="69" t="str">
        <f>IFERROR(INDEX(DM_NGHIEP_VU!D:D,MATCH(J2901&amp;K2901,DM_NGHIEP_VU!G:G,0)),"")</f>
        <v>Nhập kho - quyết toán hàng xuất trước</v>
      </c>
      <c r="J2901" s="88" t="s">
        <v>4977</v>
      </c>
      <c r="K2901" s="29" t="s">
        <v>4972</v>
      </c>
      <c r="L2901" s="26">
        <v>21</v>
      </c>
      <c r="M2901" s="26" t="s">
        <v>4547</v>
      </c>
      <c r="N2901" s="26"/>
      <c r="O2901" s="7">
        <f t="shared" si="156"/>
        <v>0</v>
      </c>
      <c r="P2901" s="52"/>
      <c r="Q2901" s="7">
        <f t="shared" si="157"/>
        <v>0</v>
      </c>
      <c r="R2901" s="7">
        <f t="shared" si="158"/>
        <v>0</v>
      </c>
      <c r="S2901" s="23"/>
      <c r="T2901" s="23"/>
      <c r="U2901" s="23"/>
      <c r="V2901" s="23"/>
      <c r="W2901" s="74"/>
    </row>
    <row r="2902" spans="1:23" x14ac:dyDescent="0.25">
      <c r="A2902" s="81">
        <v>45345</v>
      </c>
      <c r="B2902" s="6" t="s">
        <v>2708</v>
      </c>
      <c r="C2902" s="100" t="s">
        <v>6115</v>
      </c>
      <c r="D2902" s="21" t="s">
        <v>4946</v>
      </c>
      <c r="E2902" s="23" t="s">
        <v>96</v>
      </c>
      <c r="F2902" s="27" t="str">
        <f>IF(E2902="","",INDEX(DM_HANG_HOA!B:B,MATCH(E2902,DM_HANG_HOA!A:A,0)))</f>
        <v>LA 18KV - MCOV  15.3 - 10KA</v>
      </c>
      <c r="G2902" s="26" t="s">
        <v>5281</v>
      </c>
      <c r="H2902" s="27" t="str">
        <f>IF(G2902="","",INDEX(DM_DOI_TUONG!C:C,MATCH(G2902,DM_DOI_TUONG!B:B,0)))</f>
        <v>Điện Lực Bến Tre</v>
      </c>
      <c r="I2902" s="69" t="str">
        <f>IFERROR(INDEX(DM_NGHIEP_VU!D:D,MATCH(J2902&amp;K2902,DM_NGHIEP_VU!G:G,0)),"")</f>
        <v>Nhập kho - quyết toán hàng xuất trước</v>
      </c>
      <c r="J2902" s="88" t="s">
        <v>4977</v>
      </c>
      <c r="K2902" s="29" t="s">
        <v>4972</v>
      </c>
      <c r="L2902" s="26">
        <v>500</v>
      </c>
      <c r="M2902" s="26" t="s">
        <v>4547</v>
      </c>
      <c r="N2902" s="26"/>
      <c r="O2902" s="7">
        <f t="shared" si="156"/>
        <v>0</v>
      </c>
      <c r="P2902" s="52"/>
      <c r="Q2902" s="7">
        <f t="shared" si="157"/>
        <v>0</v>
      </c>
      <c r="R2902" s="7">
        <f t="shared" si="158"/>
        <v>0</v>
      </c>
      <c r="S2902" s="23"/>
      <c r="T2902" s="23"/>
      <c r="U2902" s="23"/>
      <c r="V2902" s="23"/>
      <c r="W2902" s="74"/>
    </row>
    <row r="2903" spans="1:23" x14ac:dyDescent="0.25">
      <c r="A2903" s="81">
        <v>45345</v>
      </c>
      <c r="B2903" s="6" t="s">
        <v>2708</v>
      </c>
      <c r="C2903" s="100" t="s">
        <v>6116</v>
      </c>
      <c r="D2903" s="21" t="s">
        <v>4946</v>
      </c>
      <c r="E2903" s="23" t="s">
        <v>3426</v>
      </c>
      <c r="F2903" s="27" t="str">
        <f>IF(E2903="","",INDEX(DM_HANG_HOA!B:B,MATCH(E2903,DM_HANG_HOA!A:A,0)))</f>
        <v>Bass LA</v>
      </c>
      <c r="G2903" s="26" t="s">
        <v>5281</v>
      </c>
      <c r="H2903" s="27" t="str">
        <f>IF(G2903="","",INDEX(DM_DOI_TUONG!C:C,MATCH(G2903,DM_DOI_TUONG!B:B,0)))</f>
        <v>Điện Lực Bến Tre</v>
      </c>
      <c r="I2903" s="69" t="str">
        <f>IFERROR(INDEX(DM_NGHIEP_VU!D:D,MATCH(J2903&amp;K2903,DM_NGHIEP_VU!G:G,0)),"")</f>
        <v>Nhập kho - quyết toán hàng xuất trước</v>
      </c>
      <c r="J2903" s="88" t="s">
        <v>4977</v>
      </c>
      <c r="K2903" s="29" t="s">
        <v>4972</v>
      </c>
      <c r="L2903" s="26">
        <v>500</v>
      </c>
      <c r="M2903" s="26" t="s">
        <v>4547</v>
      </c>
      <c r="N2903" s="26"/>
      <c r="O2903" s="7">
        <f t="shared" si="156"/>
        <v>0</v>
      </c>
      <c r="P2903" s="52"/>
      <c r="Q2903" s="7">
        <f t="shared" si="157"/>
        <v>0</v>
      </c>
      <c r="R2903" s="7">
        <f t="shared" si="158"/>
        <v>0</v>
      </c>
      <c r="S2903" s="23"/>
      <c r="T2903" s="23"/>
      <c r="U2903" s="23"/>
      <c r="V2903" s="23"/>
      <c r="W2903" s="74"/>
    </row>
    <row r="2904" spans="1:23" x14ac:dyDescent="0.25">
      <c r="A2904" s="81">
        <v>45345</v>
      </c>
      <c r="B2904" s="6" t="s">
        <v>2708</v>
      </c>
      <c r="C2904" s="100" t="s">
        <v>6117</v>
      </c>
      <c r="D2904" s="21" t="s">
        <v>4946</v>
      </c>
      <c r="E2904" s="23" t="s">
        <v>190</v>
      </c>
      <c r="F2904" s="27" t="str">
        <f>IF(E2904="","",INDEX(DM_HANG_HOA!B:B,MATCH(E2904,DM_HANG_HOA!A:A,0)))</f>
        <v>Chuỗi treo 24Kv - 70KN, Polymer</v>
      </c>
      <c r="G2904" s="26" t="s">
        <v>5281</v>
      </c>
      <c r="H2904" s="27" t="str">
        <f>IF(G2904="","",INDEX(DM_DOI_TUONG!C:C,MATCH(G2904,DM_DOI_TUONG!B:B,0)))</f>
        <v>Điện Lực Bến Tre</v>
      </c>
      <c r="I2904" s="69" t="str">
        <f>IFERROR(INDEX(DM_NGHIEP_VU!D:D,MATCH(J2904&amp;K2904,DM_NGHIEP_VU!G:G,0)),"")</f>
        <v>Nhập kho - quyết toán hàng xuất trước</v>
      </c>
      <c r="J2904" s="88" t="s">
        <v>4977</v>
      </c>
      <c r="K2904" s="29" t="s">
        <v>4972</v>
      </c>
      <c r="L2904" s="26">
        <v>359</v>
      </c>
      <c r="M2904" s="26" t="s">
        <v>4547</v>
      </c>
      <c r="N2904" s="26"/>
      <c r="O2904" s="7">
        <f t="shared" si="156"/>
        <v>0</v>
      </c>
      <c r="P2904" s="52"/>
      <c r="Q2904" s="7">
        <f t="shared" si="157"/>
        <v>0</v>
      </c>
      <c r="R2904" s="7">
        <f t="shared" si="158"/>
        <v>0</v>
      </c>
      <c r="S2904" s="23"/>
      <c r="T2904" s="23"/>
      <c r="U2904" s="23"/>
      <c r="V2904" s="23"/>
      <c r="W2904" s="74"/>
    </row>
    <row r="2905" spans="1:23" x14ac:dyDescent="0.25">
      <c r="A2905" s="81">
        <v>45313</v>
      </c>
      <c r="B2905" s="6" t="s">
        <v>2708</v>
      </c>
      <c r="C2905" s="100" t="s">
        <v>6117</v>
      </c>
      <c r="D2905" s="21" t="s">
        <v>4946</v>
      </c>
      <c r="E2905" s="23" t="s">
        <v>107</v>
      </c>
      <c r="F2905" s="27" t="str">
        <f>IF(E2905="","",INDEX(DM_HANG_HOA!B:B,MATCH(E2905,DM_HANG_HOA!A:A,0)))</f>
        <v>DS 1 pha 630A - 24KV-150 KV BIL, OD, sứ</v>
      </c>
      <c r="G2905" s="26" t="s">
        <v>5281</v>
      </c>
      <c r="H2905" s="27" t="str">
        <f>IF(G2905="","",INDEX(DM_DOI_TUONG!C:C,MATCH(G2905,DM_DOI_TUONG!B:B,0)))</f>
        <v>Điện Lực Bến Tre</v>
      </c>
      <c r="I2905" s="69" t="str">
        <f>IFERROR(INDEX(DM_NGHIEP_VU!D:D,MATCH(J2905&amp;K2905,DM_NGHIEP_VU!G:G,0)),"")</f>
        <v>Nhập kho - quyết toán hàng xuất trước</v>
      </c>
      <c r="J2905" s="88" t="s">
        <v>4977</v>
      </c>
      <c r="K2905" s="29" t="s">
        <v>4972</v>
      </c>
      <c r="L2905" s="26">
        <v>27</v>
      </c>
      <c r="M2905" s="26" t="s">
        <v>4547</v>
      </c>
      <c r="N2905" s="26"/>
      <c r="O2905" s="7">
        <f t="shared" si="156"/>
        <v>0</v>
      </c>
      <c r="P2905" s="52"/>
      <c r="Q2905" s="7">
        <f t="shared" si="157"/>
        <v>0</v>
      </c>
      <c r="R2905" s="7">
        <f t="shared" si="158"/>
        <v>0</v>
      </c>
      <c r="S2905" s="23"/>
      <c r="T2905" s="23"/>
      <c r="U2905" s="23"/>
      <c r="V2905" s="23"/>
      <c r="W2905" s="74"/>
    </row>
    <row r="2906" spans="1:23" x14ac:dyDescent="0.25">
      <c r="A2906" s="81">
        <v>45313</v>
      </c>
      <c r="B2906" s="6" t="s">
        <v>2708</v>
      </c>
      <c r="C2906" s="100" t="s">
        <v>6117</v>
      </c>
      <c r="D2906" s="21" t="s">
        <v>4946</v>
      </c>
      <c r="E2906" s="23" t="s">
        <v>114</v>
      </c>
      <c r="F2906" s="27" t="str">
        <f>IF(E2906="","",INDEX(DM_HANG_HOA!B:B,MATCH(E2906,DM_HANG_HOA!A:A,0)))</f>
        <v xml:space="preserve">Cosse nhôm LTD </v>
      </c>
      <c r="G2906" s="26" t="s">
        <v>5281</v>
      </c>
      <c r="H2906" s="27" t="str">
        <f>IF(G2906="","",INDEX(DM_DOI_TUONG!C:C,MATCH(G2906,DM_DOI_TUONG!B:B,0)))</f>
        <v>Điện Lực Bến Tre</v>
      </c>
      <c r="I2906" s="69" t="str">
        <f>IFERROR(INDEX(DM_NGHIEP_VU!D:D,MATCH(J2906&amp;K2906,DM_NGHIEP_VU!G:G,0)),"")</f>
        <v>Nhập kho - quyết toán hàng xuất trước</v>
      </c>
      <c r="J2906" s="88" t="s">
        <v>4977</v>
      </c>
      <c r="K2906" s="29" t="s">
        <v>4972</v>
      </c>
      <c r="L2906" s="26">
        <v>54</v>
      </c>
      <c r="M2906" s="26" t="s">
        <v>4547</v>
      </c>
      <c r="N2906" s="26"/>
      <c r="O2906" s="7">
        <f t="shared" si="156"/>
        <v>0</v>
      </c>
      <c r="P2906" s="52"/>
      <c r="Q2906" s="7">
        <f t="shared" si="157"/>
        <v>0</v>
      </c>
      <c r="R2906" s="7">
        <f t="shared" si="158"/>
        <v>0</v>
      </c>
      <c r="S2906" s="23"/>
      <c r="T2906" s="23"/>
      <c r="U2906" s="23"/>
      <c r="V2906" s="23"/>
      <c r="W2906" s="74"/>
    </row>
    <row r="2907" spans="1:23" x14ac:dyDescent="0.25">
      <c r="A2907" s="81">
        <v>45313</v>
      </c>
      <c r="B2907" s="6" t="s">
        <v>2708</v>
      </c>
      <c r="C2907" s="100" t="s">
        <v>6117</v>
      </c>
      <c r="D2907" s="21" t="s">
        <v>4946</v>
      </c>
      <c r="E2907" s="23" t="s">
        <v>117</v>
      </c>
      <c r="F2907" s="27" t="str">
        <f>IF(E2907="","",INDEX(DM_HANG_HOA!B:B,MATCH(E2907,DM_HANG_HOA!A:A,0)))</f>
        <v>Phụ kiện lắp DS 1 pha 24Kv</v>
      </c>
      <c r="G2907" s="26" t="s">
        <v>5281</v>
      </c>
      <c r="H2907" s="27" t="str">
        <f>IF(G2907="","",INDEX(DM_DOI_TUONG!C:C,MATCH(G2907,DM_DOI_TUONG!B:B,0)))</f>
        <v>Điện Lực Bến Tre</v>
      </c>
      <c r="I2907" s="69" t="str">
        <f>IFERROR(INDEX(DM_NGHIEP_VU!D:D,MATCH(J2907&amp;K2907,DM_NGHIEP_VU!G:G,0)),"")</f>
        <v>Nhập kho - quyết toán hàng xuất trước</v>
      </c>
      <c r="J2907" s="88" t="s">
        <v>4977</v>
      </c>
      <c r="K2907" s="29" t="s">
        <v>4972</v>
      </c>
      <c r="L2907" s="26">
        <v>27</v>
      </c>
      <c r="M2907" s="26" t="s">
        <v>4547</v>
      </c>
      <c r="N2907" s="26"/>
      <c r="O2907" s="7">
        <f t="shared" si="156"/>
        <v>0</v>
      </c>
      <c r="P2907" s="52"/>
      <c r="Q2907" s="7">
        <f t="shared" si="157"/>
        <v>0</v>
      </c>
      <c r="R2907" s="7">
        <f t="shared" si="158"/>
        <v>0</v>
      </c>
      <c r="S2907" s="23"/>
      <c r="T2907" s="23"/>
      <c r="U2907" s="23"/>
      <c r="V2907" s="23"/>
      <c r="W2907" s="74"/>
    </row>
    <row r="2908" spans="1:23" x14ac:dyDescent="0.25">
      <c r="A2908" s="81">
        <v>45315</v>
      </c>
      <c r="B2908" s="6" t="s">
        <v>2708</v>
      </c>
      <c r="C2908" s="100" t="s">
        <v>6117</v>
      </c>
      <c r="D2908" s="21" t="s">
        <v>4946</v>
      </c>
      <c r="E2908" s="23" t="s">
        <v>2558</v>
      </c>
      <c r="F2908" s="27" t="str">
        <f>IF(E2908="","",INDEX(DM_HANG_HOA!B:B,MATCH(E2908,DM_HANG_HOA!A:A,0)))</f>
        <v>Giáp buộc đầu sứ đơn composite PTT1373-F, đường kính cáp 31 ÷ 37,5mm (185-240mm2)</v>
      </c>
      <c r="G2908" s="26" t="s">
        <v>6107</v>
      </c>
      <c r="H2908" s="27" t="str">
        <f>IF(G2908="","",INDEX(DM_DOI_TUONG!C:C,MATCH(G2908,DM_DOI_TUONG!B:B,0)))</f>
        <v>Công ty TNHH VLĐ Polymer Alpha</v>
      </c>
      <c r="I2908" s="69" t="str">
        <f>IFERROR(INDEX(DM_NGHIEP_VU!D:D,MATCH(J2908&amp;K2908,DM_NGHIEP_VU!G:G,0)),"")</f>
        <v>Nhập kho - quyết toán hàng xuất trước</v>
      </c>
      <c r="J2908" s="29" t="s">
        <v>4977</v>
      </c>
      <c r="K2908" s="29" t="s">
        <v>4972</v>
      </c>
      <c r="L2908" s="26">
        <v>80</v>
      </c>
      <c r="M2908" s="26" t="s">
        <v>4547</v>
      </c>
      <c r="N2908" s="26"/>
      <c r="O2908" s="7">
        <f t="shared" si="156"/>
        <v>0</v>
      </c>
      <c r="P2908" s="52"/>
      <c r="Q2908" s="7">
        <f t="shared" si="157"/>
        <v>0</v>
      </c>
      <c r="R2908" s="7">
        <f t="shared" si="158"/>
        <v>0</v>
      </c>
      <c r="S2908" s="23"/>
      <c r="T2908" s="23"/>
      <c r="U2908" s="23"/>
      <c r="V2908" s="23"/>
      <c r="W2908" s="74"/>
    </row>
    <row r="2909" spans="1:23" x14ac:dyDescent="0.25">
      <c r="A2909" s="81">
        <v>45315</v>
      </c>
      <c r="B2909" s="6" t="s">
        <v>2708</v>
      </c>
      <c r="C2909" s="100" t="s">
        <v>6117</v>
      </c>
      <c r="D2909" s="21" t="s">
        <v>4946</v>
      </c>
      <c r="E2909" s="23" t="s">
        <v>1229</v>
      </c>
      <c r="F2909" s="27" t="str">
        <f>IF(E2909="","",INDEX(DM_HANG_HOA!B:B,MATCH(E2909,DM_HANG_HOA!A:A,0)))</f>
        <v>Nối ép đồng nhôm WR-929</v>
      </c>
      <c r="G2909" s="26" t="s">
        <v>6107</v>
      </c>
      <c r="H2909" s="27" t="str">
        <f>IF(G2909="","",INDEX(DM_DOI_TUONG!C:C,MATCH(G2909,DM_DOI_TUONG!B:B,0)))</f>
        <v>Công ty TNHH VLĐ Polymer Alpha</v>
      </c>
      <c r="I2909" s="69" t="str">
        <f>IFERROR(INDEX(DM_NGHIEP_VU!D:D,MATCH(J2909&amp;K2909,DM_NGHIEP_VU!G:G,0)),"")</f>
        <v>Nhập kho - quyết toán hàng xuất trước</v>
      </c>
      <c r="J2909" s="29" t="s">
        <v>4977</v>
      </c>
      <c r="K2909" s="29" t="s">
        <v>4972</v>
      </c>
      <c r="L2909" s="26">
        <v>140</v>
      </c>
      <c r="M2909" s="26" t="s">
        <v>4547</v>
      </c>
      <c r="N2909" s="26"/>
      <c r="O2909" s="7">
        <f t="shared" si="156"/>
        <v>0</v>
      </c>
      <c r="P2909" s="52"/>
      <c r="Q2909" s="7">
        <f t="shared" si="157"/>
        <v>0</v>
      </c>
      <c r="R2909" s="7">
        <f t="shared" si="158"/>
        <v>0</v>
      </c>
      <c r="S2909" s="23"/>
      <c r="T2909" s="23"/>
      <c r="U2909" s="23"/>
      <c r="V2909" s="23"/>
      <c r="W2909" s="74"/>
    </row>
    <row r="2910" spans="1:23" x14ac:dyDescent="0.25">
      <c r="A2910" s="81">
        <v>45313</v>
      </c>
      <c r="B2910" s="6" t="s">
        <v>2708</v>
      </c>
      <c r="C2910" s="100" t="s">
        <v>6117</v>
      </c>
      <c r="D2910" s="21" t="s">
        <v>4946</v>
      </c>
      <c r="E2910" s="23" t="s">
        <v>535</v>
      </c>
      <c r="F2910" s="27" t="str">
        <f>IF(E2910="","",INDEX(DM_HANG_HOA!B:B,MATCH(E2910,DM_HANG_HOA!A:A,0)))</f>
        <v>Kẹp ngừng ABC 4 x (50-95)mm2</v>
      </c>
      <c r="G2910" s="26" t="s">
        <v>6064</v>
      </c>
      <c r="H2910" s="27" t="str">
        <f>IF(G2910="","",INDEX(DM_DOI_TUONG!C:C,MATCH(G2910,DM_DOI_TUONG!B:B,0)))</f>
        <v>Công ty CP Tuấn Ân Đồng Nai</v>
      </c>
      <c r="I2910" s="69" t="str">
        <f>IFERROR(INDEX(DM_NGHIEP_VU!D:D,MATCH(J2910&amp;K2910,DM_NGHIEP_VU!G:G,0)),"")</f>
        <v>Nhập kho - quyết toán hàng xuất trước</v>
      </c>
      <c r="J2910" s="88" t="s">
        <v>4977</v>
      </c>
      <c r="K2910" s="29" t="s">
        <v>4972</v>
      </c>
      <c r="L2910" s="26">
        <v>30</v>
      </c>
      <c r="M2910" s="26" t="s">
        <v>4547</v>
      </c>
      <c r="N2910" s="26"/>
      <c r="O2910" s="7">
        <f t="shared" si="156"/>
        <v>0</v>
      </c>
      <c r="P2910" s="52"/>
      <c r="Q2910" s="7">
        <f t="shared" si="157"/>
        <v>0</v>
      </c>
      <c r="R2910" s="7">
        <f t="shared" si="158"/>
        <v>0</v>
      </c>
      <c r="S2910" s="23"/>
      <c r="T2910" s="23"/>
      <c r="U2910" s="23"/>
      <c r="V2910" s="23"/>
      <c r="W2910" s="74"/>
    </row>
    <row r="2911" spans="1:23" x14ac:dyDescent="0.25">
      <c r="A2911" s="81">
        <v>45314</v>
      </c>
      <c r="B2911" s="6" t="s">
        <v>2708</v>
      </c>
      <c r="C2911" s="100" t="s">
        <v>6117</v>
      </c>
      <c r="D2911" s="21" t="s">
        <v>4946</v>
      </c>
      <c r="E2911" s="23" t="s">
        <v>460</v>
      </c>
      <c r="F2911" s="27" t="str">
        <f>IF(E2911="","",INDEX(DM_HANG_HOA!B:B,MATCH(E2911,DM_HANG_HOA!A:A,0)))</f>
        <v xml:space="preserve">MCB   2 pha 32A  - 6KA -TA </v>
      </c>
      <c r="G2911" s="26" t="s">
        <v>5281</v>
      </c>
      <c r="H2911" s="27" t="str">
        <f>IF(G2911="","",INDEX(DM_DOI_TUONG!C:C,MATCH(G2911,DM_DOI_TUONG!B:B,0)))</f>
        <v>Điện Lực Bến Tre</v>
      </c>
      <c r="I2911" s="69" t="str">
        <f>IFERROR(INDEX(DM_NGHIEP_VU!D:D,MATCH(J2911&amp;K2911,DM_NGHIEP_VU!G:G,0)),"")</f>
        <v>Nhập kho - quyết toán hàng xuất trước</v>
      </c>
      <c r="J2911" s="88" t="s">
        <v>4977</v>
      </c>
      <c r="K2911" s="29" t="s">
        <v>4972</v>
      </c>
      <c r="L2911" s="26">
        <v>14500</v>
      </c>
      <c r="M2911" s="26" t="s">
        <v>4547</v>
      </c>
      <c r="N2911" s="26"/>
      <c r="O2911" s="7">
        <f t="shared" si="156"/>
        <v>0</v>
      </c>
      <c r="P2911" s="52"/>
      <c r="Q2911" s="7">
        <f t="shared" si="157"/>
        <v>0</v>
      </c>
      <c r="R2911" s="7">
        <f t="shared" si="158"/>
        <v>0</v>
      </c>
      <c r="S2911" s="23"/>
      <c r="T2911" s="23"/>
      <c r="U2911" s="23"/>
      <c r="V2911" s="23"/>
      <c r="W2911" s="74"/>
    </row>
    <row r="2912" spans="1:23" x14ac:dyDescent="0.25">
      <c r="A2912" s="81">
        <v>45314</v>
      </c>
      <c r="B2912" s="6" t="s">
        <v>2708</v>
      </c>
      <c r="C2912" s="100" t="s">
        <v>6117</v>
      </c>
      <c r="D2912" s="21" t="s">
        <v>4946</v>
      </c>
      <c r="E2912" s="23" t="s">
        <v>461</v>
      </c>
      <c r="F2912" s="27" t="str">
        <f>IF(E2912="","",INDEX(DM_HANG_HOA!B:B,MATCH(E2912,DM_HANG_HOA!A:A,0)))</f>
        <v xml:space="preserve">MCB   2 pha 40A  - 6KA -TA </v>
      </c>
      <c r="G2912" s="26" t="s">
        <v>5281</v>
      </c>
      <c r="H2912" s="27" t="str">
        <f>IF(G2912="","",INDEX(DM_DOI_TUONG!C:C,MATCH(G2912,DM_DOI_TUONG!B:B,0)))</f>
        <v>Điện Lực Bến Tre</v>
      </c>
      <c r="I2912" s="69" t="str">
        <f>IFERROR(INDEX(DM_NGHIEP_VU!D:D,MATCH(J2912&amp;K2912,DM_NGHIEP_VU!G:G,0)),"")</f>
        <v>Nhập kho - quyết toán hàng xuất trước</v>
      </c>
      <c r="J2912" s="88" t="s">
        <v>4977</v>
      </c>
      <c r="K2912" s="29" t="s">
        <v>4972</v>
      </c>
      <c r="L2912" s="26">
        <v>200</v>
      </c>
      <c r="M2912" s="26" t="s">
        <v>4547</v>
      </c>
      <c r="N2912" s="26"/>
      <c r="O2912" s="7">
        <f t="shared" si="156"/>
        <v>0</v>
      </c>
      <c r="P2912" s="52"/>
      <c r="Q2912" s="7">
        <f t="shared" si="157"/>
        <v>0</v>
      </c>
      <c r="R2912" s="7">
        <f t="shared" si="158"/>
        <v>0</v>
      </c>
      <c r="S2912" s="23"/>
      <c r="T2912" s="23"/>
      <c r="U2912" s="23"/>
      <c r="V2912" s="23"/>
      <c r="W2912" s="74"/>
    </row>
    <row r="2913" spans="1:23" x14ac:dyDescent="0.25">
      <c r="A2913" s="81">
        <v>45314</v>
      </c>
      <c r="B2913" s="6" t="s">
        <v>2708</v>
      </c>
      <c r="C2913" s="100" t="s">
        <v>6117</v>
      </c>
      <c r="D2913" s="21" t="s">
        <v>4946</v>
      </c>
      <c r="E2913" s="23" t="s">
        <v>466</v>
      </c>
      <c r="F2913" s="27" t="str">
        <f>IF(E2913="","",INDEX(DM_HANG_HOA!B:B,MATCH(E2913,DM_HANG_HOA!A:A,0)))</f>
        <v xml:space="preserve">MCB   3 pha 40A  - 6KA -TA </v>
      </c>
      <c r="G2913" s="26" t="s">
        <v>5281</v>
      </c>
      <c r="H2913" s="27" t="str">
        <f>IF(G2913="","",INDEX(DM_DOI_TUONG!C:C,MATCH(G2913,DM_DOI_TUONG!B:B,0)))</f>
        <v>Điện Lực Bến Tre</v>
      </c>
      <c r="I2913" s="69" t="str">
        <f>IFERROR(INDEX(DM_NGHIEP_VU!D:D,MATCH(J2913&amp;K2913,DM_NGHIEP_VU!G:G,0)),"")</f>
        <v>Nhập kho - quyết toán hàng xuất trước</v>
      </c>
      <c r="J2913" s="88" t="s">
        <v>4977</v>
      </c>
      <c r="K2913" s="29" t="s">
        <v>4972</v>
      </c>
      <c r="L2913" s="26">
        <v>30</v>
      </c>
      <c r="M2913" s="26" t="s">
        <v>4547</v>
      </c>
      <c r="N2913" s="26"/>
      <c r="O2913" s="7">
        <f t="shared" si="156"/>
        <v>0</v>
      </c>
      <c r="P2913" s="52"/>
      <c r="Q2913" s="7">
        <f t="shared" si="157"/>
        <v>0</v>
      </c>
      <c r="R2913" s="7">
        <f t="shared" si="158"/>
        <v>0</v>
      </c>
      <c r="S2913" s="23"/>
      <c r="T2913" s="23"/>
      <c r="U2913" s="23"/>
      <c r="V2913" s="23"/>
      <c r="W2913" s="74"/>
    </row>
    <row r="2914" spans="1:23" x14ac:dyDescent="0.25">
      <c r="A2914" s="81">
        <v>45314</v>
      </c>
      <c r="B2914" s="6" t="s">
        <v>2708</v>
      </c>
      <c r="C2914" s="100" t="s">
        <v>6117</v>
      </c>
      <c r="D2914" s="21" t="s">
        <v>4946</v>
      </c>
      <c r="E2914" s="23" t="s">
        <v>468</v>
      </c>
      <c r="F2914" s="27" t="str">
        <f>IF(E2914="","",INDEX(DM_HANG_HOA!B:B,MATCH(E2914,DM_HANG_HOA!A:A,0)))</f>
        <v xml:space="preserve">MCB   3 pha 63A  - 6KA -TA </v>
      </c>
      <c r="G2914" s="26" t="s">
        <v>5281</v>
      </c>
      <c r="H2914" s="27" t="str">
        <f>IF(G2914="","",INDEX(DM_DOI_TUONG!C:C,MATCH(G2914,DM_DOI_TUONG!B:B,0)))</f>
        <v>Điện Lực Bến Tre</v>
      </c>
      <c r="I2914" s="69" t="str">
        <f>IFERROR(INDEX(DM_NGHIEP_VU!D:D,MATCH(J2914&amp;K2914,DM_NGHIEP_VU!G:G,0)),"")</f>
        <v>Nhập kho - quyết toán hàng xuất trước</v>
      </c>
      <c r="J2914" s="88" t="s">
        <v>4977</v>
      </c>
      <c r="K2914" s="29" t="s">
        <v>4972</v>
      </c>
      <c r="L2914" s="26">
        <v>20</v>
      </c>
      <c r="M2914" s="26" t="s">
        <v>4547</v>
      </c>
      <c r="N2914" s="26"/>
      <c r="O2914" s="7">
        <f t="shared" si="156"/>
        <v>0</v>
      </c>
      <c r="P2914" s="52"/>
      <c r="Q2914" s="7">
        <f t="shared" si="157"/>
        <v>0</v>
      </c>
      <c r="R2914" s="7">
        <f t="shared" si="158"/>
        <v>0</v>
      </c>
      <c r="S2914" s="23"/>
      <c r="T2914" s="23"/>
      <c r="U2914" s="23"/>
      <c r="V2914" s="23"/>
      <c r="W2914" s="74"/>
    </row>
    <row r="2915" spans="1:23" x14ac:dyDescent="0.25">
      <c r="A2915" s="81">
        <v>45314</v>
      </c>
      <c r="B2915" s="6" t="s">
        <v>2708</v>
      </c>
      <c r="C2915" s="100" t="s">
        <v>6117</v>
      </c>
      <c r="D2915" s="21" t="s">
        <v>4946</v>
      </c>
      <c r="E2915" s="23" t="s">
        <v>501</v>
      </c>
      <c r="F2915" s="27" t="str">
        <f>IF(E2915="","",INDEX(DM_HANG_HOA!B:B,MATCH(E2915,DM_HANG_HOA!A:A,0)))</f>
        <v>MCCB 3P, 400V,   80A, 70KA</v>
      </c>
      <c r="G2915" s="26" t="s">
        <v>5281</v>
      </c>
      <c r="H2915" s="27" t="str">
        <f>IF(G2915="","",INDEX(DM_DOI_TUONG!C:C,MATCH(G2915,DM_DOI_TUONG!B:B,0)))</f>
        <v>Điện Lực Bến Tre</v>
      </c>
      <c r="I2915" s="69" t="str">
        <f>IFERROR(INDEX(DM_NGHIEP_VU!D:D,MATCH(J2915&amp;K2915,DM_NGHIEP_VU!G:G,0)),"")</f>
        <v>Nhập kho - quyết toán hàng xuất trước</v>
      </c>
      <c r="J2915" s="88" t="s">
        <v>4977</v>
      </c>
      <c r="K2915" s="29" t="s">
        <v>4972</v>
      </c>
      <c r="L2915" s="26">
        <v>100</v>
      </c>
      <c r="M2915" s="26" t="s">
        <v>4547</v>
      </c>
      <c r="N2915" s="26"/>
      <c r="O2915" s="7">
        <f t="shared" si="156"/>
        <v>0</v>
      </c>
      <c r="P2915" s="52"/>
      <c r="Q2915" s="7">
        <f t="shared" si="157"/>
        <v>0</v>
      </c>
      <c r="R2915" s="7">
        <f t="shared" si="158"/>
        <v>0</v>
      </c>
      <c r="S2915" s="23"/>
      <c r="T2915" s="23"/>
      <c r="U2915" s="23"/>
      <c r="V2915" s="23"/>
      <c r="W2915" s="74"/>
    </row>
    <row r="2916" spans="1:23" x14ac:dyDescent="0.25">
      <c r="A2916" s="81">
        <v>45314</v>
      </c>
      <c r="B2916" s="6" t="s">
        <v>2708</v>
      </c>
      <c r="C2916" s="100" t="s">
        <v>6117</v>
      </c>
      <c r="D2916" s="21" t="s">
        <v>4946</v>
      </c>
      <c r="E2916" s="23" t="s">
        <v>488</v>
      </c>
      <c r="F2916" s="27" t="str">
        <f>IF(E2916="","",INDEX(DM_HANG_HOA!B:B,MATCH(E2916,DM_HANG_HOA!A:A,0)))</f>
        <v>Busbar dùng cho MCCB 80A - 250A</v>
      </c>
      <c r="G2916" s="26" t="s">
        <v>5281</v>
      </c>
      <c r="H2916" s="27" t="str">
        <f>IF(G2916="","",INDEX(DM_DOI_TUONG!C:C,MATCH(G2916,DM_DOI_TUONG!B:B,0)))</f>
        <v>Điện Lực Bến Tre</v>
      </c>
      <c r="I2916" s="69" t="str">
        <f>IFERROR(INDEX(DM_NGHIEP_VU!D:D,MATCH(J2916&amp;K2916,DM_NGHIEP_VU!G:G,0)),"")</f>
        <v>Nhập kho - quyết toán hàng xuất trước</v>
      </c>
      <c r="J2916" s="88" t="s">
        <v>4977</v>
      </c>
      <c r="K2916" s="29" t="s">
        <v>4972</v>
      </c>
      <c r="L2916" s="26">
        <v>100</v>
      </c>
      <c r="M2916" s="26" t="s">
        <v>4547</v>
      </c>
      <c r="N2916" s="26"/>
      <c r="O2916" s="7">
        <f t="shared" si="156"/>
        <v>0</v>
      </c>
      <c r="P2916" s="52"/>
      <c r="Q2916" s="7">
        <f t="shared" si="157"/>
        <v>0</v>
      </c>
      <c r="R2916" s="7">
        <f t="shared" si="158"/>
        <v>0</v>
      </c>
      <c r="S2916" s="23"/>
      <c r="T2916" s="23"/>
      <c r="U2916" s="23"/>
      <c r="V2916" s="23"/>
      <c r="W2916" s="74"/>
    </row>
    <row r="2917" spans="1:23" x14ac:dyDescent="0.25">
      <c r="A2917" s="81">
        <v>45314</v>
      </c>
      <c r="B2917" s="6" t="s">
        <v>2708</v>
      </c>
      <c r="C2917" s="100" t="s">
        <v>6117</v>
      </c>
      <c r="D2917" s="21" t="s">
        <v>4946</v>
      </c>
      <c r="E2917" s="23" t="s">
        <v>516</v>
      </c>
      <c r="F2917" s="27" t="str">
        <f>IF(E2917="","",INDEX(DM_HANG_HOA!B:B,MATCH(E2917,DM_HANG_HOA!A:A,0)))</f>
        <v>Boulon 8 x 30 + tán + londel (nhúng kẽm)</v>
      </c>
      <c r="G2917" s="26" t="s">
        <v>5281</v>
      </c>
      <c r="H2917" s="27" t="str">
        <f>IF(G2917="","",INDEX(DM_DOI_TUONG!C:C,MATCH(G2917,DM_DOI_TUONG!B:B,0)))</f>
        <v>Điện Lực Bến Tre</v>
      </c>
      <c r="I2917" s="69" t="str">
        <f>IFERROR(INDEX(DM_NGHIEP_VU!D:D,MATCH(J2917&amp;K2917,DM_NGHIEP_VU!G:G,0)),"")</f>
        <v>Nhập kho - quyết toán hàng xuất trước</v>
      </c>
      <c r="J2917" s="88" t="s">
        <v>4977</v>
      </c>
      <c r="K2917" s="29" t="s">
        <v>4972</v>
      </c>
      <c r="L2917" s="26">
        <v>600</v>
      </c>
      <c r="M2917" s="26" t="s">
        <v>4547</v>
      </c>
      <c r="N2917" s="26"/>
      <c r="O2917" s="7">
        <f t="shared" si="156"/>
        <v>0</v>
      </c>
      <c r="P2917" s="52"/>
      <c r="Q2917" s="7">
        <f t="shared" si="157"/>
        <v>0</v>
      </c>
      <c r="R2917" s="7">
        <f t="shared" si="158"/>
        <v>0</v>
      </c>
      <c r="S2917" s="23"/>
      <c r="T2917" s="23"/>
      <c r="U2917" s="23"/>
      <c r="V2917" s="23"/>
      <c r="W2917" s="74"/>
    </row>
    <row r="2918" spans="1:23" x14ac:dyDescent="0.25">
      <c r="A2918" s="81">
        <v>45314</v>
      </c>
      <c r="B2918" s="6" t="s">
        <v>2708</v>
      </c>
      <c r="C2918" s="100" t="s">
        <v>6117</v>
      </c>
      <c r="D2918" s="21" t="s">
        <v>4946</v>
      </c>
      <c r="E2918" s="23" t="s">
        <v>502</v>
      </c>
      <c r="F2918" s="27" t="str">
        <f>IF(E2918="","",INDEX(DM_HANG_HOA!B:B,MATCH(E2918,DM_HANG_HOA!A:A,0)))</f>
        <v>MCCB 3P, 400V, 100A, 70KA</v>
      </c>
      <c r="G2918" s="26" t="s">
        <v>5281</v>
      </c>
      <c r="H2918" s="27" t="str">
        <f>IF(G2918="","",INDEX(DM_DOI_TUONG!C:C,MATCH(G2918,DM_DOI_TUONG!B:B,0)))</f>
        <v>Điện Lực Bến Tre</v>
      </c>
      <c r="I2918" s="69" t="str">
        <f>IFERROR(INDEX(DM_NGHIEP_VU!D:D,MATCH(J2918&amp;K2918,DM_NGHIEP_VU!G:G,0)),"")</f>
        <v>Nhập kho - quyết toán hàng xuất trước</v>
      </c>
      <c r="J2918" s="88" t="s">
        <v>4977</v>
      </c>
      <c r="K2918" s="29" t="s">
        <v>4972</v>
      </c>
      <c r="L2918" s="26">
        <v>50</v>
      </c>
      <c r="M2918" s="26" t="s">
        <v>4547</v>
      </c>
      <c r="N2918" s="26"/>
      <c r="O2918" s="7">
        <f t="shared" si="156"/>
        <v>0</v>
      </c>
      <c r="P2918" s="52"/>
      <c r="Q2918" s="7">
        <f t="shared" si="157"/>
        <v>0</v>
      </c>
      <c r="R2918" s="7">
        <f t="shared" si="158"/>
        <v>0</v>
      </c>
      <c r="S2918" s="23"/>
      <c r="T2918" s="23"/>
      <c r="U2918" s="23"/>
      <c r="V2918" s="23"/>
      <c r="W2918" s="74"/>
    </row>
    <row r="2919" spans="1:23" x14ac:dyDescent="0.25">
      <c r="A2919" s="81">
        <v>45314</v>
      </c>
      <c r="B2919" s="6" t="s">
        <v>2708</v>
      </c>
      <c r="C2919" s="100" t="s">
        <v>6117</v>
      </c>
      <c r="D2919" s="21" t="s">
        <v>4946</v>
      </c>
      <c r="E2919" s="23" t="s">
        <v>488</v>
      </c>
      <c r="F2919" s="27" t="str">
        <f>IF(E2919="","",INDEX(DM_HANG_HOA!B:B,MATCH(E2919,DM_HANG_HOA!A:A,0)))</f>
        <v>Busbar dùng cho MCCB 80A - 250A</v>
      </c>
      <c r="G2919" s="26" t="s">
        <v>5281</v>
      </c>
      <c r="H2919" s="27" t="str">
        <f>IF(G2919="","",INDEX(DM_DOI_TUONG!C:C,MATCH(G2919,DM_DOI_TUONG!B:B,0)))</f>
        <v>Điện Lực Bến Tre</v>
      </c>
      <c r="I2919" s="69" t="str">
        <f>IFERROR(INDEX(DM_NGHIEP_VU!D:D,MATCH(J2919&amp;K2919,DM_NGHIEP_VU!G:G,0)),"")</f>
        <v>Nhập kho - quyết toán hàng xuất trước</v>
      </c>
      <c r="J2919" s="88" t="s">
        <v>4977</v>
      </c>
      <c r="K2919" s="29" t="s">
        <v>4972</v>
      </c>
      <c r="L2919" s="26">
        <v>50</v>
      </c>
      <c r="M2919" s="26" t="s">
        <v>4547</v>
      </c>
      <c r="N2919" s="26"/>
      <c r="O2919" s="7">
        <f t="shared" si="156"/>
        <v>0</v>
      </c>
      <c r="P2919" s="52"/>
      <c r="Q2919" s="7">
        <f t="shared" si="157"/>
        <v>0</v>
      </c>
      <c r="R2919" s="7">
        <f t="shared" si="158"/>
        <v>0</v>
      </c>
      <c r="S2919" s="23"/>
      <c r="T2919" s="23"/>
      <c r="U2919" s="23"/>
      <c r="V2919" s="23"/>
      <c r="W2919" s="74"/>
    </row>
    <row r="2920" spans="1:23" x14ac:dyDescent="0.25">
      <c r="A2920" s="81">
        <v>45314</v>
      </c>
      <c r="B2920" s="6" t="s">
        <v>2708</v>
      </c>
      <c r="C2920" s="100" t="s">
        <v>6117</v>
      </c>
      <c r="D2920" s="21" t="s">
        <v>4946</v>
      </c>
      <c r="E2920" s="23" t="s">
        <v>516</v>
      </c>
      <c r="F2920" s="27" t="str">
        <f>IF(E2920="","",INDEX(DM_HANG_HOA!B:B,MATCH(E2920,DM_HANG_HOA!A:A,0)))</f>
        <v>Boulon 8 x 30 + tán + londel (nhúng kẽm)</v>
      </c>
      <c r="G2920" s="26" t="s">
        <v>5281</v>
      </c>
      <c r="H2920" s="27" t="str">
        <f>IF(G2920="","",INDEX(DM_DOI_TUONG!C:C,MATCH(G2920,DM_DOI_TUONG!B:B,0)))</f>
        <v>Điện Lực Bến Tre</v>
      </c>
      <c r="I2920" s="69" t="str">
        <f>IFERROR(INDEX(DM_NGHIEP_VU!D:D,MATCH(J2920&amp;K2920,DM_NGHIEP_VU!G:G,0)),"")</f>
        <v>Nhập kho - quyết toán hàng xuất trước</v>
      </c>
      <c r="J2920" s="88" t="s">
        <v>4977</v>
      </c>
      <c r="K2920" s="29" t="s">
        <v>4972</v>
      </c>
      <c r="L2920" s="26">
        <v>300</v>
      </c>
      <c r="M2920" s="26" t="s">
        <v>4547</v>
      </c>
      <c r="N2920" s="26"/>
      <c r="O2920" s="7">
        <f t="shared" si="156"/>
        <v>0</v>
      </c>
      <c r="P2920" s="52"/>
      <c r="Q2920" s="7">
        <f t="shared" si="157"/>
        <v>0</v>
      </c>
      <c r="R2920" s="7">
        <f t="shared" si="158"/>
        <v>0</v>
      </c>
      <c r="S2920" s="23"/>
      <c r="T2920" s="23"/>
      <c r="U2920" s="23"/>
      <c r="V2920" s="23"/>
      <c r="W2920" s="74"/>
    </row>
    <row r="2921" spans="1:23" x14ac:dyDescent="0.25">
      <c r="A2921" s="81">
        <v>45314</v>
      </c>
      <c r="B2921" s="6" t="s">
        <v>2708</v>
      </c>
      <c r="C2921" s="100" t="s">
        <v>6117</v>
      </c>
      <c r="D2921" s="21" t="s">
        <v>4946</v>
      </c>
      <c r="E2921" s="23" t="s">
        <v>505</v>
      </c>
      <c r="F2921" s="27" t="str">
        <f>IF(E2921="","",INDEX(DM_HANG_HOA!B:B,MATCH(E2921,DM_HANG_HOA!A:A,0)))</f>
        <v>MCCB 3P, 400V, 200A, 70KA</v>
      </c>
      <c r="G2921" s="26" t="s">
        <v>5281</v>
      </c>
      <c r="H2921" s="27" t="str">
        <f>IF(G2921="","",INDEX(DM_DOI_TUONG!C:C,MATCH(G2921,DM_DOI_TUONG!B:B,0)))</f>
        <v>Điện Lực Bến Tre</v>
      </c>
      <c r="I2921" s="69" t="str">
        <f>IFERROR(INDEX(DM_NGHIEP_VU!D:D,MATCH(J2921&amp;K2921,DM_NGHIEP_VU!G:G,0)),"")</f>
        <v>Nhập kho - quyết toán hàng xuất trước</v>
      </c>
      <c r="J2921" s="88" t="s">
        <v>4977</v>
      </c>
      <c r="K2921" s="29" t="s">
        <v>4972</v>
      </c>
      <c r="L2921" s="26">
        <v>40</v>
      </c>
      <c r="M2921" s="26" t="s">
        <v>4547</v>
      </c>
      <c r="N2921" s="26"/>
      <c r="O2921" s="7">
        <f t="shared" si="156"/>
        <v>0</v>
      </c>
      <c r="P2921" s="52"/>
      <c r="Q2921" s="7">
        <f t="shared" si="157"/>
        <v>0</v>
      </c>
      <c r="R2921" s="7">
        <f t="shared" si="158"/>
        <v>0</v>
      </c>
      <c r="S2921" s="23"/>
      <c r="T2921" s="23"/>
      <c r="U2921" s="23"/>
      <c r="V2921" s="23"/>
      <c r="W2921" s="74"/>
    </row>
    <row r="2922" spans="1:23" x14ac:dyDescent="0.25">
      <c r="A2922" s="81">
        <v>45314</v>
      </c>
      <c r="B2922" s="6" t="s">
        <v>2708</v>
      </c>
      <c r="C2922" s="100" t="s">
        <v>6117</v>
      </c>
      <c r="D2922" s="21" t="s">
        <v>4946</v>
      </c>
      <c r="E2922" s="23" t="s">
        <v>488</v>
      </c>
      <c r="F2922" s="27" t="str">
        <f>IF(E2922="","",INDEX(DM_HANG_HOA!B:B,MATCH(E2922,DM_HANG_HOA!A:A,0)))</f>
        <v>Busbar dùng cho MCCB 80A - 250A</v>
      </c>
      <c r="G2922" s="26" t="s">
        <v>5281</v>
      </c>
      <c r="H2922" s="27" t="str">
        <f>IF(G2922="","",INDEX(DM_DOI_TUONG!C:C,MATCH(G2922,DM_DOI_TUONG!B:B,0)))</f>
        <v>Điện Lực Bến Tre</v>
      </c>
      <c r="I2922" s="69" t="str">
        <f>IFERROR(INDEX(DM_NGHIEP_VU!D:D,MATCH(J2922&amp;K2922,DM_NGHIEP_VU!G:G,0)),"")</f>
        <v>Nhập kho - quyết toán hàng xuất trước</v>
      </c>
      <c r="J2922" s="88" t="s">
        <v>4977</v>
      </c>
      <c r="K2922" s="29" t="s">
        <v>4972</v>
      </c>
      <c r="L2922" s="26">
        <v>40</v>
      </c>
      <c r="M2922" s="26" t="s">
        <v>4547</v>
      </c>
      <c r="N2922" s="26"/>
      <c r="O2922" s="7">
        <f t="shared" si="156"/>
        <v>0</v>
      </c>
      <c r="P2922" s="52"/>
      <c r="Q2922" s="7">
        <f t="shared" si="157"/>
        <v>0</v>
      </c>
      <c r="R2922" s="7">
        <f t="shared" si="158"/>
        <v>0</v>
      </c>
      <c r="S2922" s="23"/>
      <c r="T2922" s="23"/>
      <c r="U2922" s="23"/>
      <c r="V2922" s="23"/>
      <c r="W2922" s="74"/>
    </row>
    <row r="2923" spans="1:23" x14ac:dyDescent="0.25">
      <c r="A2923" s="81">
        <v>45314</v>
      </c>
      <c r="B2923" s="6" t="s">
        <v>2708</v>
      </c>
      <c r="C2923" s="100" t="s">
        <v>6118</v>
      </c>
      <c r="D2923" s="21" t="s">
        <v>4946</v>
      </c>
      <c r="E2923" s="23" t="s">
        <v>516</v>
      </c>
      <c r="F2923" s="27" t="str">
        <f>IF(E2923="","",INDEX(DM_HANG_HOA!B:B,MATCH(E2923,DM_HANG_HOA!A:A,0)))</f>
        <v>Boulon 8 x 30 + tán + londel (nhúng kẽm)</v>
      </c>
      <c r="G2923" s="26" t="s">
        <v>5281</v>
      </c>
      <c r="H2923" s="27" t="str">
        <f>IF(G2923="","",INDEX(DM_DOI_TUONG!C:C,MATCH(G2923,DM_DOI_TUONG!B:B,0)))</f>
        <v>Điện Lực Bến Tre</v>
      </c>
      <c r="I2923" s="69" t="str">
        <f>IFERROR(INDEX(DM_NGHIEP_VU!D:D,MATCH(J2923&amp;K2923,DM_NGHIEP_VU!G:G,0)),"")</f>
        <v>Nhập kho - quyết toán hàng xuất trước</v>
      </c>
      <c r="J2923" s="88" t="s">
        <v>4977</v>
      </c>
      <c r="K2923" s="29" t="s">
        <v>4972</v>
      </c>
      <c r="L2923" s="26">
        <v>240</v>
      </c>
      <c r="M2923" s="26" t="s">
        <v>4547</v>
      </c>
      <c r="N2923" s="26"/>
      <c r="O2923" s="7">
        <f t="shared" si="156"/>
        <v>0</v>
      </c>
      <c r="P2923" s="52"/>
      <c r="Q2923" s="7">
        <f t="shared" si="157"/>
        <v>0</v>
      </c>
      <c r="R2923" s="7">
        <f t="shared" si="158"/>
        <v>0</v>
      </c>
      <c r="S2923" s="23"/>
      <c r="T2923" s="23"/>
      <c r="U2923" s="23"/>
      <c r="V2923" s="23"/>
      <c r="W2923" s="74"/>
    </row>
    <row r="2924" spans="1:23" x14ac:dyDescent="0.25">
      <c r="A2924" s="81">
        <v>45314</v>
      </c>
      <c r="B2924" s="6" t="s">
        <v>2708</v>
      </c>
      <c r="C2924" s="100" t="s">
        <v>6118</v>
      </c>
      <c r="D2924" s="21" t="s">
        <v>4946</v>
      </c>
      <c r="E2924" s="23" t="s">
        <v>508</v>
      </c>
      <c r="F2924" s="27" t="str">
        <f>IF(E2924="","",INDEX(DM_HANG_HOA!B:B,MATCH(E2924,DM_HANG_HOA!A:A,0)))</f>
        <v>MCCB 3P, 400V, 400A, 70KA</v>
      </c>
      <c r="G2924" s="26" t="s">
        <v>5281</v>
      </c>
      <c r="H2924" s="27" t="str">
        <f>IF(G2924="","",INDEX(DM_DOI_TUONG!C:C,MATCH(G2924,DM_DOI_TUONG!B:B,0)))</f>
        <v>Điện Lực Bến Tre</v>
      </c>
      <c r="I2924" s="69" t="str">
        <f>IFERROR(INDEX(DM_NGHIEP_VU!D:D,MATCH(J2924&amp;K2924,DM_NGHIEP_VU!G:G,0)),"")</f>
        <v>Nhập kho - quyết toán hàng xuất trước</v>
      </c>
      <c r="J2924" s="88" t="s">
        <v>4977</v>
      </c>
      <c r="K2924" s="29" t="s">
        <v>4972</v>
      </c>
      <c r="L2924" s="26">
        <v>10</v>
      </c>
      <c r="M2924" s="26" t="s">
        <v>4547</v>
      </c>
      <c r="N2924" s="26"/>
      <c r="O2924" s="7">
        <f t="shared" ref="O2924:O2929" si="159">+L2924*N2924</f>
        <v>0</v>
      </c>
      <c r="P2924" s="52"/>
      <c r="Q2924" s="7">
        <f t="shared" ref="Q2924:Q2929" si="160">+O2924*P2924</f>
        <v>0</v>
      </c>
      <c r="R2924" s="7">
        <f t="shared" ref="R2924:R2929" si="161">+O2924+Q2924</f>
        <v>0</v>
      </c>
      <c r="S2924" s="23"/>
      <c r="T2924" s="23"/>
      <c r="U2924" s="23"/>
      <c r="V2924" s="23"/>
      <c r="W2924" s="74"/>
    </row>
    <row r="2925" spans="1:23" x14ac:dyDescent="0.25">
      <c r="A2925" s="81">
        <v>45314</v>
      </c>
      <c r="B2925" s="6" t="s">
        <v>2708</v>
      </c>
      <c r="C2925" s="100" t="s">
        <v>6118</v>
      </c>
      <c r="D2925" s="21" t="s">
        <v>4946</v>
      </c>
      <c r="E2925" s="23" t="s">
        <v>491</v>
      </c>
      <c r="F2925" s="27" t="str">
        <f>IF(E2925="","",INDEX(DM_HANG_HOA!B:B,MATCH(E2925,DM_HANG_HOA!A:A,0)))</f>
        <v>Busbar dùng cho MCCB 400A - 630A</v>
      </c>
      <c r="G2925" s="26" t="s">
        <v>5281</v>
      </c>
      <c r="H2925" s="27" t="str">
        <f>IF(G2925="","",INDEX(DM_DOI_TUONG!C:C,MATCH(G2925,DM_DOI_TUONG!B:B,0)))</f>
        <v>Điện Lực Bến Tre</v>
      </c>
      <c r="I2925" s="69" t="str">
        <f>IFERROR(INDEX(DM_NGHIEP_VU!D:D,MATCH(J2925&amp;K2925,DM_NGHIEP_VU!G:G,0)),"")</f>
        <v>Nhập kho - quyết toán hàng xuất trước</v>
      </c>
      <c r="J2925" s="88" t="s">
        <v>4977</v>
      </c>
      <c r="K2925" s="29" t="s">
        <v>4972</v>
      </c>
      <c r="L2925" s="26">
        <v>10</v>
      </c>
      <c r="M2925" s="26" t="s">
        <v>4547</v>
      </c>
      <c r="N2925" s="26"/>
      <c r="O2925" s="7">
        <f t="shared" si="159"/>
        <v>0</v>
      </c>
      <c r="P2925" s="52"/>
      <c r="Q2925" s="7">
        <f t="shared" si="160"/>
        <v>0</v>
      </c>
      <c r="R2925" s="7">
        <f t="shared" si="161"/>
        <v>0</v>
      </c>
      <c r="S2925" s="23"/>
      <c r="T2925" s="23"/>
      <c r="U2925" s="23"/>
      <c r="V2925" s="23"/>
      <c r="W2925" s="74"/>
    </row>
    <row r="2926" spans="1:23" x14ac:dyDescent="0.25">
      <c r="A2926" s="81">
        <v>45314</v>
      </c>
      <c r="B2926" s="6" t="s">
        <v>2708</v>
      </c>
      <c r="C2926" s="100" t="s">
        <v>6119</v>
      </c>
      <c r="D2926" s="21" t="s">
        <v>4946</v>
      </c>
      <c r="E2926" s="23" t="s">
        <v>512</v>
      </c>
      <c r="F2926" s="27" t="str">
        <f>IF(E2926="","",INDEX(DM_HANG_HOA!B:B,MATCH(E2926,DM_HANG_HOA!A:A,0)))</f>
        <v>Boulon 10 X 40 + tán + londel nhúng kẽm</v>
      </c>
      <c r="G2926" s="26" t="s">
        <v>5281</v>
      </c>
      <c r="H2926" s="27" t="str">
        <f>IF(G2926="","",INDEX(DM_DOI_TUONG!C:C,MATCH(G2926,DM_DOI_TUONG!B:B,0)))</f>
        <v>Điện Lực Bến Tre</v>
      </c>
      <c r="I2926" s="69" t="str">
        <f>IFERROR(INDEX(DM_NGHIEP_VU!D:D,MATCH(J2926&amp;K2926,DM_NGHIEP_VU!G:G,0)),"")</f>
        <v>Nhập kho - quyết toán hàng xuất trước</v>
      </c>
      <c r="J2926" s="88" t="s">
        <v>4977</v>
      </c>
      <c r="K2926" s="29" t="s">
        <v>4972</v>
      </c>
      <c r="L2926" s="26">
        <v>60</v>
      </c>
      <c r="M2926" s="26" t="s">
        <v>4547</v>
      </c>
      <c r="N2926" s="26"/>
      <c r="O2926" s="7">
        <f t="shared" si="159"/>
        <v>0</v>
      </c>
      <c r="P2926" s="52"/>
      <c r="Q2926" s="7">
        <f t="shared" si="160"/>
        <v>0</v>
      </c>
      <c r="R2926" s="7">
        <f t="shared" si="161"/>
        <v>0</v>
      </c>
      <c r="S2926" s="23"/>
      <c r="T2926" s="23"/>
      <c r="U2926" s="23"/>
      <c r="V2926" s="23"/>
      <c r="W2926" s="74"/>
    </row>
    <row r="2927" spans="1:23" x14ac:dyDescent="0.25">
      <c r="A2927" s="81">
        <v>45314</v>
      </c>
      <c r="B2927" s="6" t="s">
        <v>2708</v>
      </c>
      <c r="C2927" s="100" t="s">
        <v>6119</v>
      </c>
      <c r="D2927" s="21" t="s">
        <v>4946</v>
      </c>
      <c r="E2927" s="23" t="s">
        <v>510</v>
      </c>
      <c r="F2927" s="27" t="str">
        <f>IF(E2927="","",INDEX(DM_HANG_HOA!B:B,MATCH(E2927,DM_HANG_HOA!A:A,0)))</f>
        <v>MCCB 3P, 400V, 630A, 70KA</v>
      </c>
      <c r="G2927" s="26" t="s">
        <v>5281</v>
      </c>
      <c r="H2927" s="27" t="str">
        <f>IF(G2927="","",INDEX(DM_DOI_TUONG!C:C,MATCH(G2927,DM_DOI_TUONG!B:B,0)))</f>
        <v>Điện Lực Bến Tre</v>
      </c>
      <c r="I2927" s="69" t="str">
        <f>IFERROR(INDEX(DM_NGHIEP_VU!D:D,MATCH(J2927&amp;K2927,DM_NGHIEP_VU!G:G,0)),"")</f>
        <v>Nhập kho - quyết toán hàng xuất trước</v>
      </c>
      <c r="J2927" s="88" t="s">
        <v>4977</v>
      </c>
      <c r="K2927" s="29" t="s">
        <v>4972</v>
      </c>
      <c r="L2927" s="26">
        <v>5</v>
      </c>
      <c r="M2927" s="26" t="s">
        <v>4547</v>
      </c>
      <c r="N2927" s="26"/>
      <c r="O2927" s="7">
        <f t="shared" si="159"/>
        <v>0</v>
      </c>
      <c r="P2927" s="52"/>
      <c r="Q2927" s="7">
        <f t="shared" si="160"/>
        <v>0</v>
      </c>
      <c r="R2927" s="7">
        <f t="shared" si="161"/>
        <v>0</v>
      </c>
      <c r="S2927" s="23"/>
      <c r="T2927" s="23"/>
      <c r="U2927" s="23"/>
      <c r="V2927" s="23"/>
      <c r="W2927" s="74"/>
    </row>
    <row r="2928" spans="1:23" x14ac:dyDescent="0.25">
      <c r="A2928" s="81">
        <v>45314</v>
      </c>
      <c r="B2928" s="6" t="s">
        <v>2708</v>
      </c>
      <c r="C2928" s="100" t="s">
        <v>6119</v>
      </c>
      <c r="D2928" s="21" t="s">
        <v>4946</v>
      </c>
      <c r="E2928" s="23" t="s">
        <v>491</v>
      </c>
      <c r="F2928" s="27" t="str">
        <f>IF(E2928="","",INDEX(DM_HANG_HOA!B:B,MATCH(E2928,DM_HANG_HOA!A:A,0)))</f>
        <v>Busbar dùng cho MCCB 400A - 630A</v>
      </c>
      <c r="G2928" s="26" t="s">
        <v>5281</v>
      </c>
      <c r="H2928" s="27" t="str">
        <f>IF(G2928="","",INDEX(DM_DOI_TUONG!C:C,MATCH(G2928,DM_DOI_TUONG!B:B,0)))</f>
        <v>Điện Lực Bến Tre</v>
      </c>
      <c r="I2928" s="69" t="str">
        <f>IFERROR(INDEX(DM_NGHIEP_VU!D:D,MATCH(J2928&amp;K2928,DM_NGHIEP_VU!G:G,0)),"")</f>
        <v>Nhập kho - quyết toán hàng xuất trước</v>
      </c>
      <c r="J2928" s="88" t="s">
        <v>4977</v>
      </c>
      <c r="K2928" s="29" t="s">
        <v>4972</v>
      </c>
      <c r="L2928" s="26">
        <v>5</v>
      </c>
      <c r="M2928" s="26" t="s">
        <v>4547</v>
      </c>
      <c r="N2928" s="26"/>
      <c r="O2928" s="7">
        <f t="shared" si="159"/>
        <v>0</v>
      </c>
      <c r="P2928" s="52"/>
      <c r="Q2928" s="7">
        <f t="shared" si="160"/>
        <v>0</v>
      </c>
      <c r="R2928" s="7">
        <f t="shared" si="161"/>
        <v>0</v>
      </c>
      <c r="S2928" s="23"/>
      <c r="T2928" s="23"/>
      <c r="U2928" s="23"/>
      <c r="V2928" s="23"/>
      <c r="W2928" s="74"/>
    </row>
    <row r="2929" spans="1:23" x14ac:dyDescent="0.25">
      <c r="A2929" s="82">
        <v>45314</v>
      </c>
      <c r="B2929" s="6" t="s">
        <v>2708</v>
      </c>
      <c r="C2929" s="101" t="s">
        <v>6119</v>
      </c>
      <c r="D2929" s="76" t="s">
        <v>4946</v>
      </c>
      <c r="E2929" s="84" t="s">
        <v>512</v>
      </c>
      <c r="F2929" s="85" t="str">
        <f>IF(E2929="","",INDEX(DM_HANG_HOA!B:B,MATCH(E2929,DM_HANG_HOA!A:A,0)))</f>
        <v>Boulon 10 X 40 + tán + londel nhúng kẽm</v>
      </c>
      <c r="G2929" s="86" t="s">
        <v>5281</v>
      </c>
      <c r="H2929" s="85" t="str">
        <f>IF(G2929="","",INDEX(DM_DOI_TUONG!C:C,MATCH(G2929,DM_DOI_TUONG!B:B,0)))</f>
        <v>Điện Lực Bến Tre</v>
      </c>
      <c r="I2929" s="87" t="str">
        <f>IFERROR(INDEX(DM_NGHIEP_VU!D:D,MATCH(J2929&amp;K2929,DM_NGHIEP_VU!G:G,0)),"")</f>
        <v>Nhập kho - quyết toán hàng xuất trước</v>
      </c>
      <c r="J2929" s="88" t="s">
        <v>4977</v>
      </c>
      <c r="K2929" s="29" t="s">
        <v>4972</v>
      </c>
      <c r="L2929" s="86">
        <v>30</v>
      </c>
      <c r="M2929" s="86" t="s">
        <v>4547</v>
      </c>
      <c r="N2929" s="86"/>
      <c r="O2929" s="75">
        <f t="shared" si="159"/>
        <v>0</v>
      </c>
      <c r="P2929" s="89"/>
      <c r="Q2929" s="75">
        <f t="shared" si="160"/>
        <v>0</v>
      </c>
      <c r="R2929" s="75">
        <f t="shared" si="161"/>
        <v>0</v>
      </c>
      <c r="S2929" s="84"/>
      <c r="T2929" s="84"/>
      <c r="U2929" s="84"/>
      <c r="V2929" s="84"/>
      <c r="W2929" s="78"/>
    </row>
    <row r="2930" spans="1:23" x14ac:dyDescent="0.25">
      <c r="A2930" s="81">
        <v>45323</v>
      </c>
      <c r="B2930" s="6" t="s">
        <v>2708</v>
      </c>
      <c r="C2930" s="100" t="s">
        <v>6119</v>
      </c>
      <c r="D2930" s="21" t="s">
        <v>4946</v>
      </c>
      <c r="E2930" s="23" t="s">
        <v>1382</v>
      </c>
      <c r="F2930" s="27" t="str">
        <f>IF(E2930="","",INDEX(DM_HANG_HOA!B:B,MATCH(E2930,DM_HANG_HOA!A:A,0)))</f>
        <v>Cosse ép Cu 95mm2-N dài 81mm chiều dài ép dây 42mm</v>
      </c>
      <c r="G2930" s="26" t="s">
        <v>5281</v>
      </c>
      <c r="H2930" s="27" t="str">
        <f>IF(G2930="","",INDEX(DM_DOI_TUONG!C:C,MATCH(G2930,DM_DOI_TUONG!B:B,0)))</f>
        <v>Điện Lực Bến Tre</v>
      </c>
      <c r="I2930" s="69" t="str">
        <f>IFERROR(INDEX(DM_NGHIEP_VU!D:D,MATCH(J2930&amp;K2930,DM_NGHIEP_VU!G:G,0)),"")</f>
        <v>Nhập kho - quyết toán hàng xuất trước</v>
      </c>
      <c r="J2930" s="88" t="s">
        <v>4977</v>
      </c>
      <c r="K2930" s="29" t="s">
        <v>4972</v>
      </c>
      <c r="L2930" s="26">
        <v>300</v>
      </c>
      <c r="M2930" s="26" t="s">
        <v>4547</v>
      </c>
      <c r="N2930" s="26"/>
      <c r="O2930" s="7">
        <f t="shared" ref="O2930:O2961" si="162">+L2930*N2930</f>
        <v>0</v>
      </c>
      <c r="P2930" s="52"/>
      <c r="Q2930" s="7">
        <f t="shared" ref="Q2930:Q2961" si="163">+O2930*P2930</f>
        <v>0</v>
      </c>
      <c r="R2930" s="7">
        <f t="shared" ref="R2930:R2961" si="164">+O2930+Q2930</f>
        <v>0</v>
      </c>
      <c r="S2930" s="23"/>
      <c r="T2930" s="23"/>
      <c r="U2930" s="23"/>
      <c r="V2930" s="23"/>
      <c r="W2930" s="74"/>
    </row>
    <row r="2931" spans="1:23" x14ac:dyDescent="0.25">
      <c r="A2931" s="81">
        <v>45323</v>
      </c>
      <c r="B2931" s="6" t="s">
        <v>2708</v>
      </c>
      <c r="C2931" s="100" t="s">
        <v>6119</v>
      </c>
      <c r="D2931" s="21" t="s">
        <v>4946</v>
      </c>
      <c r="E2931" s="23" t="s">
        <v>1440</v>
      </c>
      <c r="F2931" s="27" t="str">
        <f>IF(E2931="","",INDEX(DM_HANG_HOA!B:B,MATCH(E2931,DM_HANG_HOA!A:A,0)))</f>
        <v>Cosse ép Cu 150mm2-2N dài 146mm chiều dài ép dây 52mm</v>
      </c>
      <c r="G2931" s="26" t="s">
        <v>5281</v>
      </c>
      <c r="H2931" s="27" t="str">
        <f>IF(G2931="","",INDEX(DM_DOI_TUONG!C:C,MATCH(G2931,DM_DOI_TUONG!B:B,0)))</f>
        <v>Điện Lực Bến Tre</v>
      </c>
      <c r="I2931" s="69" t="str">
        <f>IFERROR(INDEX(DM_NGHIEP_VU!D:D,MATCH(J2931&amp;K2931,DM_NGHIEP_VU!G:G,0)),"")</f>
        <v>Nhập kho - quyết toán hàng xuất trước</v>
      </c>
      <c r="J2931" s="88" t="s">
        <v>4977</v>
      </c>
      <c r="K2931" s="29" t="s">
        <v>4972</v>
      </c>
      <c r="L2931" s="26">
        <v>250</v>
      </c>
      <c r="M2931" s="26" t="s">
        <v>4547</v>
      </c>
      <c r="N2931" s="26"/>
      <c r="O2931" s="7">
        <f t="shared" si="162"/>
        <v>0</v>
      </c>
      <c r="P2931" s="52"/>
      <c r="Q2931" s="7">
        <f t="shared" si="163"/>
        <v>0</v>
      </c>
      <c r="R2931" s="7">
        <f t="shared" si="164"/>
        <v>0</v>
      </c>
      <c r="S2931" s="23"/>
      <c r="T2931" s="23"/>
      <c r="U2931" s="23"/>
      <c r="V2931" s="23"/>
      <c r="W2931" s="74"/>
    </row>
    <row r="2932" spans="1:23" x14ac:dyDescent="0.25">
      <c r="A2932" s="81">
        <v>45323</v>
      </c>
      <c r="B2932" s="6" t="s">
        <v>2708</v>
      </c>
      <c r="C2932" s="100" t="s">
        <v>6119</v>
      </c>
      <c r="D2932" s="21" t="s">
        <v>4946</v>
      </c>
      <c r="E2932" s="23" t="s">
        <v>1454</v>
      </c>
      <c r="F2932" s="27" t="str">
        <f>IF(E2932="","",INDEX(DM_HANG_HOA!B:B,MATCH(E2932,DM_HANG_HOA!A:A,0)))</f>
        <v>Cosse ép Cu 300mm2-2N dài 175mm chiều dài ép dây 70mm</v>
      </c>
      <c r="G2932" s="26" t="s">
        <v>5281</v>
      </c>
      <c r="H2932" s="27" t="str">
        <f>IF(G2932="","",INDEX(DM_DOI_TUONG!C:C,MATCH(G2932,DM_DOI_TUONG!B:B,0)))</f>
        <v>Điện Lực Bến Tre</v>
      </c>
      <c r="I2932" s="69" t="str">
        <f>IFERROR(INDEX(DM_NGHIEP_VU!D:D,MATCH(J2932&amp;K2932,DM_NGHIEP_VU!G:G,0)),"")</f>
        <v>Nhập kho - quyết toán hàng xuất trước</v>
      </c>
      <c r="J2932" s="88" t="s">
        <v>4977</v>
      </c>
      <c r="K2932" s="29" t="s">
        <v>4972</v>
      </c>
      <c r="L2932" s="26">
        <v>50</v>
      </c>
      <c r="M2932" s="26" t="s">
        <v>4547</v>
      </c>
      <c r="N2932" s="26"/>
      <c r="O2932" s="7">
        <f t="shared" si="162"/>
        <v>0</v>
      </c>
      <c r="P2932" s="52"/>
      <c r="Q2932" s="7">
        <f t="shared" si="163"/>
        <v>0</v>
      </c>
      <c r="R2932" s="7">
        <f t="shared" si="164"/>
        <v>0</v>
      </c>
      <c r="S2932" s="23"/>
      <c r="T2932" s="23"/>
      <c r="U2932" s="23"/>
      <c r="V2932" s="23"/>
      <c r="W2932" s="74"/>
    </row>
    <row r="2933" spans="1:23" x14ac:dyDescent="0.25">
      <c r="A2933" s="81">
        <v>45323</v>
      </c>
      <c r="B2933" s="6" t="s">
        <v>2708</v>
      </c>
      <c r="C2933" s="100" t="s">
        <v>6119</v>
      </c>
      <c r="D2933" s="21" t="s">
        <v>4946</v>
      </c>
      <c r="E2933" s="23" t="s">
        <v>3</v>
      </c>
      <c r="F2933" s="27" t="str">
        <f>IF(E2933="","",INDEX(DM_HANG_HOA!B:B,MATCH(E2933,DM_HANG_HOA!A:A,0)))</f>
        <v>Fuselink 3K - Tuấn Ân</v>
      </c>
      <c r="G2933" s="26" t="s">
        <v>5281</v>
      </c>
      <c r="H2933" s="27" t="str">
        <f>IF(G2933="","",INDEX(DM_DOI_TUONG!C:C,MATCH(G2933,DM_DOI_TUONG!B:B,0)))</f>
        <v>Điện Lực Bến Tre</v>
      </c>
      <c r="I2933" s="69" t="str">
        <f>IFERROR(INDEX(DM_NGHIEP_VU!D:D,MATCH(J2933&amp;K2933,DM_NGHIEP_VU!G:G,0)),"")</f>
        <v>Nhập kho - quyết toán hàng xuất trước</v>
      </c>
      <c r="J2933" s="88" t="s">
        <v>4977</v>
      </c>
      <c r="K2933" s="29" t="s">
        <v>4972</v>
      </c>
      <c r="L2933" s="26">
        <v>300</v>
      </c>
      <c r="M2933" s="26" t="s">
        <v>4547</v>
      </c>
      <c r="N2933" s="26"/>
      <c r="O2933" s="7">
        <f t="shared" si="162"/>
        <v>0</v>
      </c>
      <c r="P2933" s="52"/>
      <c r="Q2933" s="7">
        <f t="shared" si="163"/>
        <v>0</v>
      </c>
      <c r="R2933" s="7">
        <f t="shared" si="164"/>
        <v>0</v>
      </c>
      <c r="S2933" s="23"/>
      <c r="T2933" s="23"/>
      <c r="U2933" s="23"/>
      <c r="V2933" s="23"/>
      <c r="W2933" s="74"/>
    </row>
    <row r="2934" spans="1:23" x14ac:dyDescent="0.25">
      <c r="A2934" s="81">
        <v>45323</v>
      </c>
      <c r="B2934" s="6" t="s">
        <v>2708</v>
      </c>
      <c r="C2934" s="100" t="s">
        <v>6119</v>
      </c>
      <c r="D2934" s="21" t="s">
        <v>4946</v>
      </c>
      <c r="E2934" s="23" t="s">
        <v>6</v>
      </c>
      <c r="F2934" s="27" t="str">
        <f>IF(E2934="","",INDEX(DM_HANG_HOA!B:B,MATCH(E2934,DM_HANG_HOA!A:A,0)))</f>
        <v>Fuselink 6K - Tuấn Ân</v>
      </c>
      <c r="G2934" s="26" t="s">
        <v>5281</v>
      </c>
      <c r="H2934" s="27" t="str">
        <f>IF(G2934="","",INDEX(DM_DOI_TUONG!C:C,MATCH(G2934,DM_DOI_TUONG!B:B,0)))</f>
        <v>Điện Lực Bến Tre</v>
      </c>
      <c r="I2934" s="69" t="str">
        <f>IFERROR(INDEX(DM_NGHIEP_VU!D:D,MATCH(J2934&amp;K2934,DM_NGHIEP_VU!G:G,0)),"")</f>
        <v>Nhập kho - quyết toán hàng xuất trước</v>
      </c>
      <c r="J2934" s="88" t="s">
        <v>4977</v>
      </c>
      <c r="K2934" s="29" t="s">
        <v>4972</v>
      </c>
      <c r="L2934" s="26">
        <v>300</v>
      </c>
      <c r="M2934" s="26" t="s">
        <v>4547</v>
      </c>
      <c r="N2934" s="26"/>
      <c r="O2934" s="7">
        <f t="shared" si="162"/>
        <v>0</v>
      </c>
      <c r="P2934" s="52"/>
      <c r="Q2934" s="7">
        <f t="shared" si="163"/>
        <v>0</v>
      </c>
      <c r="R2934" s="7">
        <f t="shared" si="164"/>
        <v>0</v>
      </c>
      <c r="S2934" s="23"/>
      <c r="T2934" s="23"/>
      <c r="U2934" s="23"/>
      <c r="V2934" s="23"/>
      <c r="W2934" s="74"/>
    </row>
    <row r="2935" spans="1:23" x14ac:dyDescent="0.25">
      <c r="A2935" s="81">
        <v>45323</v>
      </c>
      <c r="B2935" s="6" t="s">
        <v>2708</v>
      </c>
      <c r="C2935" s="100" t="s">
        <v>6119</v>
      </c>
      <c r="D2935" s="21" t="s">
        <v>4946</v>
      </c>
      <c r="E2935" s="23" t="s">
        <v>7</v>
      </c>
      <c r="F2935" s="27" t="str">
        <f>IF(E2935="","",INDEX(DM_HANG_HOA!B:B,MATCH(E2935,DM_HANG_HOA!A:A,0)))</f>
        <v>Fuselink 8K - Tuấn Ân</v>
      </c>
      <c r="G2935" s="26" t="s">
        <v>5281</v>
      </c>
      <c r="H2935" s="27" t="str">
        <f>IF(G2935="","",INDEX(DM_DOI_TUONG!C:C,MATCH(G2935,DM_DOI_TUONG!B:B,0)))</f>
        <v>Điện Lực Bến Tre</v>
      </c>
      <c r="I2935" s="69" t="str">
        <f>IFERROR(INDEX(DM_NGHIEP_VU!D:D,MATCH(J2935&amp;K2935,DM_NGHIEP_VU!G:G,0)),"")</f>
        <v>Nhập kho - quyết toán hàng xuất trước</v>
      </c>
      <c r="J2935" s="88" t="s">
        <v>4977</v>
      </c>
      <c r="K2935" s="29" t="s">
        <v>4972</v>
      </c>
      <c r="L2935" s="26">
        <v>350</v>
      </c>
      <c r="M2935" s="26" t="s">
        <v>4547</v>
      </c>
      <c r="N2935" s="26"/>
      <c r="O2935" s="7">
        <f t="shared" si="162"/>
        <v>0</v>
      </c>
      <c r="P2935" s="52"/>
      <c r="Q2935" s="7">
        <f t="shared" si="163"/>
        <v>0</v>
      </c>
      <c r="R2935" s="7">
        <f t="shared" si="164"/>
        <v>0</v>
      </c>
      <c r="S2935" s="23"/>
      <c r="T2935" s="23"/>
      <c r="U2935" s="23"/>
      <c r="V2935" s="23"/>
      <c r="W2935" s="74"/>
    </row>
    <row r="2936" spans="1:23" x14ac:dyDescent="0.25">
      <c r="A2936" s="81">
        <v>45323</v>
      </c>
      <c r="B2936" s="6" t="s">
        <v>2708</v>
      </c>
      <c r="C2936" s="100" t="s">
        <v>6119</v>
      </c>
      <c r="D2936" s="21" t="s">
        <v>4946</v>
      </c>
      <c r="E2936" s="23" t="s">
        <v>8</v>
      </c>
      <c r="F2936" s="27" t="str">
        <f>IF(E2936="","",INDEX(DM_HANG_HOA!B:B,MATCH(E2936,DM_HANG_HOA!A:A,0)))</f>
        <v>Fuselink 10K - Tuấn Ân</v>
      </c>
      <c r="G2936" s="26" t="s">
        <v>5281</v>
      </c>
      <c r="H2936" s="27" t="str">
        <f>IF(G2936="","",INDEX(DM_DOI_TUONG!C:C,MATCH(G2936,DM_DOI_TUONG!B:B,0)))</f>
        <v>Điện Lực Bến Tre</v>
      </c>
      <c r="I2936" s="69" t="str">
        <f>IFERROR(INDEX(DM_NGHIEP_VU!D:D,MATCH(J2936&amp;K2936,DM_NGHIEP_VU!G:G,0)),"")</f>
        <v>Nhập kho - quyết toán hàng xuất trước</v>
      </c>
      <c r="J2936" s="88" t="s">
        <v>4977</v>
      </c>
      <c r="K2936" s="29" t="s">
        <v>4972</v>
      </c>
      <c r="L2936" s="26">
        <v>350</v>
      </c>
      <c r="M2936" s="26" t="s">
        <v>4547</v>
      </c>
      <c r="N2936" s="26"/>
      <c r="O2936" s="7">
        <f t="shared" si="162"/>
        <v>0</v>
      </c>
      <c r="P2936" s="52"/>
      <c r="Q2936" s="7">
        <f t="shared" si="163"/>
        <v>0</v>
      </c>
      <c r="R2936" s="7">
        <f t="shared" si="164"/>
        <v>0</v>
      </c>
      <c r="S2936" s="23"/>
      <c r="T2936" s="23"/>
      <c r="U2936" s="23"/>
      <c r="V2936" s="23"/>
      <c r="W2936" s="74"/>
    </row>
    <row r="2937" spans="1:23" x14ac:dyDescent="0.25">
      <c r="A2937" s="81">
        <v>45323</v>
      </c>
      <c r="B2937" s="6" t="s">
        <v>2708</v>
      </c>
      <c r="C2937" s="100" t="s">
        <v>6119</v>
      </c>
      <c r="D2937" s="21" t="s">
        <v>4946</v>
      </c>
      <c r="E2937" s="23" t="s">
        <v>9</v>
      </c>
      <c r="F2937" s="27" t="str">
        <f>IF(E2937="","",INDEX(DM_HANG_HOA!B:B,MATCH(E2937,DM_HANG_HOA!A:A,0)))</f>
        <v>Fuselink 12K - Tuấn Ân</v>
      </c>
      <c r="G2937" s="26" t="s">
        <v>5281</v>
      </c>
      <c r="H2937" s="27" t="str">
        <f>IF(G2937="","",INDEX(DM_DOI_TUONG!C:C,MATCH(G2937,DM_DOI_TUONG!B:B,0)))</f>
        <v>Điện Lực Bến Tre</v>
      </c>
      <c r="I2937" s="69" t="str">
        <f>IFERROR(INDEX(DM_NGHIEP_VU!D:D,MATCH(J2937&amp;K2937,DM_NGHIEP_VU!G:G,0)),"")</f>
        <v>Nhập kho - quyết toán hàng xuất trước</v>
      </c>
      <c r="J2937" s="88" t="s">
        <v>4977</v>
      </c>
      <c r="K2937" s="29" t="s">
        <v>4972</v>
      </c>
      <c r="L2937" s="26">
        <v>300</v>
      </c>
      <c r="M2937" s="26" t="s">
        <v>4547</v>
      </c>
      <c r="N2937" s="26"/>
      <c r="O2937" s="7">
        <f t="shared" si="162"/>
        <v>0</v>
      </c>
      <c r="P2937" s="52"/>
      <c r="Q2937" s="7">
        <f t="shared" si="163"/>
        <v>0</v>
      </c>
      <c r="R2937" s="7">
        <f t="shared" si="164"/>
        <v>0</v>
      </c>
      <c r="S2937" s="23"/>
      <c r="T2937" s="23"/>
      <c r="U2937" s="23"/>
      <c r="V2937" s="23"/>
      <c r="W2937" s="74"/>
    </row>
    <row r="2938" spans="1:23" x14ac:dyDescent="0.25">
      <c r="A2938" s="81">
        <v>45323</v>
      </c>
      <c r="B2938" s="6" t="s">
        <v>2708</v>
      </c>
      <c r="C2938" s="100" t="s">
        <v>6120</v>
      </c>
      <c r="D2938" s="21" t="s">
        <v>4946</v>
      </c>
      <c r="E2938" s="23" t="s">
        <v>10</v>
      </c>
      <c r="F2938" s="27" t="str">
        <f>IF(E2938="","",INDEX(DM_HANG_HOA!B:B,MATCH(E2938,DM_HANG_HOA!A:A,0)))</f>
        <v>Fuselink 15K - Tuấn Ân</v>
      </c>
      <c r="G2938" s="26" t="s">
        <v>5281</v>
      </c>
      <c r="H2938" s="27" t="str">
        <f>IF(G2938="","",INDEX(DM_DOI_TUONG!C:C,MATCH(G2938,DM_DOI_TUONG!B:B,0)))</f>
        <v>Điện Lực Bến Tre</v>
      </c>
      <c r="I2938" s="69" t="str">
        <f>IFERROR(INDEX(DM_NGHIEP_VU!D:D,MATCH(J2938&amp;K2938,DM_NGHIEP_VU!G:G,0)),"")</f>
        <v>Nhập kho - quyết toán hàng xuất trước</v>
      </c>
      <c r="J2938" s="88" t="s">
        <v>4977</v>
      </c>
      <c r="K2938" s="29" t="s">
        <v>4972</v>
      </c>
      <c r="L2938" s="26">
        <v>250</v>
      </c>
      <c r="M2938" s="26" t="s">
        <v>4547</v>
      </c>
      <c r="N2938" s="26"/>
      <c r="O2938" s="7">
        <f t="shared" si="162"/>
        <v>0</v>
      </c>
      <c r="P2938" s="52"/>
      <c r="Q2938" s="7">
        <f t="shared" si="163"/>
        <v>0</v>
      </c>
      <c r="R2938" s="7">
        <f t="shared" si="164"/>
        <v>0</v>
      </c>
      <c r="S2938" s="23"/>
      <c r="T2938" s="23"/>
      <c r="U2938" s="23"/>
      <c r="V2938" s="23"/>
      <c r="W2938" s="74"/>
    </row>
    <row r="2939" spans="1:23" x14ac:dyDescent="0.25">
      <c r="A2939" s="81">
        <v>45323</v>
      </c>
      <c r="B2939" s="6" t="s">
        <v>2708</v>
      </c>
      <c r="C2939" s="100" t="s">
        <v>6120</v>
      </c>
      <c r="D2939" s="21" t="s">
        <v>4946</v>
      </c>
      <c r="E2939" s="23" t="s">
        <v>11</v>
      </c>
      <c r="F2939" s="27" t="str">
        <f>IF(E2939="","",INDEX(DM_HANG_HOA!B:B,MATCH(E2939,DM_HANG_HOA!A:A,0)))</f>
        <v>Fuselink 20K - Tuấn Ân</v>
      </c>
      <c r="G2939" s="26" t="s">
        <v>5281</v>
      </c>
      <c r="H2939" s="27" t="str">
        <f>IF(G2939="","",INDEX(DM_DOI_TUONG!C:C,MATCH(G2939,DM_DOI_TUONG!B:B,0)))</f>
        <v>Điện Lực Bến Tre</v>
      </c>
      <c r="I2939" s="69" t="str">
        <f>IFERROR(INDEX(DM_NGHIEP_VU!D:D,MATCH(J2939&amp;K2939,DM_NGHIEP_VU!G:G,0)),"")</f>
        <v>Nhập kho - quyết toán hàng xuất trước</v>
      </c>
      <c r="J2939" s="88" t="s">
        <v>4977</v>
      </c>
      <c r="K2939" s="29" t="s">
        <v>4972</v>
      </c>
      <c r="L2939" s="26">
        <v>250</v>
      </c>
      <c r="M2939" s="26" t="s">
        <v>4547</v>
      </c>
      <c r="N2939" s="26"/>
      <c r="O2939" s="7">
        <f t="shared" si="162"/>
        <v>0</v>
      </c>
      <c r="P2939" s="52"/>
      <c r="Q2939" s="7">
        <f t="shared" si="163"/>
        <v>0</v>
      </c>
      <c r="R2939" s="7">
        <f t="shared" si="164"/>
        <v>0</v>
      </c>
      <c r="S2939" s="23"/>
      <c r="T2939" s="23"/>
      <c r="U2939" s="23"/>
      <c r="V2939" s="23"/>
      <c r="W2939" s="74"/>
    </row>
    <row r="2940" spans="1:23" x14ac:dyDescent="0.25">
      <c r="A2940" s="81">
        <v>45323</v>
      </c>
      <c r="B2940" s="6" t="s">
        <v>2708</v>
      </c>
      <c r="C2940" s="100" t="s">
        <v>6120</v>
      </c>
      <c r="D2940" s="21" t="s">
        <v>4946</v>
      </c>
      <c r="E2940" s="23" t="s">
        <v>12</v>
      </c>
      <c r="F2940" s="27" t="str">
        <f>IF(E2940="","",INDEX(DM_HANG_HOA!B:B,MATCH(E2940,DM_HANG_HOA!A:A,0)))</f>
        <v>Fuselink 25K - Tuấn Ân</v>
      </c>
      <c r="G2940" s="26" t="s">
        <v>5281</v>
      </c>
      <c r="H2940" s="27" t="str">
        <f>IF(G2940="","",INDEX(DM_DOI_TUONG!C:C,MATCH(G2940,DM_DOI_TUONG!B:B,0)))</f>
        <v>Điện Lực Bến Tre</v>
      </c>
      <c r="I2940" s="69" t="str">
        <f>IFERROR(INDEX(DM_NGHIEP_VU!D:D,MATCH(J2940&amp;K2940,DM_NGHIEP_VU!G:G,0)),"")</f>
        <v>Nhập kho - quyết toán hàng xuất trước</v>
      </c>
      <c r="J2940" s="88" t="s">
        <v>4977</v>
      </c>
      <c r="K2940" s="29" t="s">
        <v>4972</v>
      </c>
      <c r="L2940" s="26">
        <v>250</v>
      </c>
      <c r="M2940" s="26" t="s">
        <v>4547</v>
      </c>
      <c r="N2940" s="26"/>
      <c r="O2940" s="7">
        <f t="shared" si="162"/>
        <v>0</v>
      </c>
      <c r="P2940" s="52"/>
      <c r="Q2940" s="7">
        <f t="shared" si="163"/>
        <v>0</v>
      </c>
      <c r="R2940" s="7">
        <f t="shared" si="164"/>
        <v>0</v>
      </c>
      <c r="S2940" s="23"/>
      <c r="T2940" s="23"/>
      <c r="U2940" s="23"/>
      <c r="V2940" s="23"/>
      <c r="W2940" s="74"/>
    </row>
    <row r="2941" spans="1:23" x14ac:dyDescent="0.25">
      <c r="A2941" s="81">
        <v>45323</v>
      </c>
      <c r="B2941" s="6" t="s">
        <v>2708</v>
      </c>
      <c r="C2941" s="100" t="s">
        <v>6120</v>
      </c>
      <c r="D2941" s="21" t="s">
        <v>4946</v>
      </c>
      <c r="E2941" s="23" t="s">
        <v>13</v>
      </c>
      <c r="F2941" s="27" t="str">
        <f>IF(E2941="","",INDEX(DM_HANG_HOA!B:B,MATCH(E2941,DM_HANG_HOA!A:A,0)))</f>
        <v>Fuselink 30K - Tuấn Ân</v>
      </c>
      <c r="G2941" s="26" t="s">
        <v>5281</v>
      </c>
      <c r="H2941" s="27" t="str">
        <f>IF(G2941="","",INDEX(DM_DOI_TUONG!C:C,MATCH(G2941,DM_DOI_TUONG!B:B,0)))</f>
        <v>Điện Lực Bến Tre</v>
      </c>
      <c r="I2941" s="69" t="str">
        <f>IFERROR(INDEX(DM_NGHIEP_VU!D:D,MATCH(J2941&amp;K2941,DM_NGHIEP_VU!G:G,0)),"")</f>
        <v>Nhập kho - quyết toán hàng xuất trước</v>
      </c>
      <c r="J2941" s="88" t="s">
        <v>4977</v>
      </c>
      <c r="K2941" s="29" t="s">
        <v>4972</v>
      </c>
      <c r="L2941" s="26">
        <v>250</v>
      </c>
      <c r="M2941" s="26" t="s">
        <v>4547</v>
      </c>
      <c r="N2941" s="26"/>
      <c r="O2941" s="7">
        <f t="shared" si="162"/>
        <v>0</v>
      </c>
      <c r="P2941" s="52"/>
      <c r="Q2941" s="7">
        <f t="shared" si="163"/>
        <v>0</v>
      </c>
      <c r="R2941" s="7">
        <f t="shared" si="164"/>
        <v>0</v>
      </c>
      <c r="S2941" s="23"/>
      <c r="T2941" s="23"/>
      <c r="U2941" s="23"/>
      <c r="V2941" s="23"/>
      <c r="W2941" s="74"/>
    </row>
    <row r="2942" spans="1:23" x14ac:dyDescent="0.25">
      <c r="A2942" s="81">
        <v>45323</v>
      </c>
      <c r="B2942" s="6" t="s">
        <v>2708</v>
      </c>
      <c r="C2942" s="100" t="s">
        <v>6120</v>
      </c>
      <c r="D2942" s="21" t="s">
        <v>4946</v>
      </c>
      <c r="E2942" s="23" t="s">
        <v>14</v>
      </c>
      <c r="F2942" s="27" t="str">
        <f>IF(E2942="","",INDEX(DM_HANG_HOA!B:B,MATCH(E2942,DM_HANG_HOA!A:A,0)))</f>
        <v>Fuselink 40K - Tuấn Ân</v>
      </c>
      <c r="G2942" s="26" t="s">
        <v>5281</v>
      </c>
      <c r="H2942" s="27" t="str">
        <f>IF(G2942="","",INDEX(DM_DOI_TUONG!C:C,MATCH(G2942,DM_DOI_TUONG!B:B,0)))</f>
        <v>Điện Lực Bến Tre</v>
      </c>
      <c r="I2942" s="69" t="str">
        <f>IFERROR(INDEX(DM_NGHIEP_VU!D:D,MATCH(J2942&amp;K2942,DM_NGHIEP_VU!G:G,0)),"")</f>
        <v>Nhập kho - quyết toán hàng xuất trước</v>
      </c>
      <c r="J2942" s="88" t="s">
        <v>4977</v>
      </c>
      <c r="K2942" s="29" t="s">
        <v>4972</v>
      </c>
      <c r="L2942" s="26">
        <v>250</v>
      </c>
      <c r="M2942" s="26" t="s">
        <v>4547</v>
      </c>
      <c r="N2942" s="26"/>
      <c r="O2942" s="7">
        <f t="shared" si="162"/>
        <v>0</v>
      </c>
      <c r="P2942" s="52"/>
      <c r="Q2942" s="7">
        <f t="shared" si="163"/>
        <v>0</v>
      </c>
      <c r="R2942" s="7">
        <f t="shared" si="164"/>
        <v>0</v>
      </c>
      <c r="S2942" s="23"/>
      <c r="T2942" s="23"/>
      <c r="U2942" s="23"/>
      <c r="V2942" s="23"/>
      <c r="W2942" s="74"/>
    </row>
    <row r="2943" spans="1:23" x14ac:dyDescent="0.25">
      <c r="A2943" s="81">
        <v>45323</v>
      </c>
      <c r="B2943" s="6" t="s">
        <v>2708</v>
      </c>
      <c r="C2943" s="100" t="s">
        <v>6121</v>
      </c>
      <c r="D2943" s="21" t="s">
        <v>4946</v>
      </c>
      <c r="E2943" s="23" t="s">
        <v>16</v>
      </c>
      <c r="F2943" s="27" t="str">
        <f>IF(E2943="","",INDEX(DM_HANG_HOA!B:B,MATCH(E2943,DM_HANG_HOA!A:A,0)))</f>
        <v>Fuselink 50K - Tuấn Ân</v>
      </c>
      <c r="G2943" s="26" t="s">
        <v>5281</v>
      </c>
      <c r="H2943" s="27" t="str">
        <f>IF(G2943="","",INDEX(DM_DOI_TUONG!C:C,MATCH(G2943,DM_DOI_TUONG!B:B,0)))</f>
        <v>Điện Lực Bến Tre</v>
      </c>
      <c r="I2943" s="69" t="str">
        <f>IFERROR(INDEX(DM_NGHIEP_VU!D:D,MATCH(J2943&amp;K2943,DM_NGHIEP_VU!G:G,0)),"")</f>
        <v>Nhập kho - quyết toán hàng xuất trước</v>
      </c>
      <c r="J2943" s="88" t="s">
        <v>4977</v>
      </c>
      <c r="K2943" s="29" t="s">
        <v>4972</v>
      </c>
      <c r="L2943" s="26">
        <v>300</v>
      </c>
      <c r="M2943" s="26" t="s">
        <v>4547</v>
      </c>
      <c r="N2943" s="26"/>
      <c r="O2943" s="7">
        <f t="shared" si="162"/>
        <v>0</v>
      </c>
      <c r="P2943" s="52"/>
      <c r="Q2943" s="7">
        <f t="shared" si="163"/>
        <v>0</v>
      </c>
      <c r="R2943" s="7">
        <f t="shared" si="164"/>
        <v>0</v>
      </c>
      <c r="S2943" s="23"/>
      <c r="T2943" s="23"/>
      <c r="U2943" s="23"/>
      <c r="V2943" s="23"/>
      <c r="W2943" s="74"/>
    </row>
    <row r="2944" spans="1:23" x14ac:dyDescent="0.25">
      <c r="A2944" s="81">
        <v>45323</v>
      </c>
      <c r="B2944" s="6" t="s">
        <v>2708</v>
      </c>
      <c r="C2944" s="100" t="s">
        <v>6121</v>
      </c>
      <c r="D2944" s="21" t="s">
        <v>4946</v>
      </c>
      <c r="E2944" s="23" t="s">
        <v>17</v>
      </c>
      <c r="F2944" s="27" t="str">
        <f>IF(E2944="","",INDEX(DM_HANG_HOA!B:B,MATCH(E2944,DM_HANG_HOA!A:A,0)))</f>
        <v>Fuselink 65K - Tuấn Ân</v>
      </c>
      <c r="G2944" s="26" t="s">
        <v>5281</v>
      </c>
      <c r="H2944" s="27" t="str">
        <f>IF(G2944="","",INDEX(DM_DOI_TUONG!C:C,MATCH(G2944,DM_DOI_TUONG!B:B,0)))</f>
        <v>Điện Lực Bến Tre</v>
      </c>
      <c r="I2944" s="69" t="str">
        <f>IFERROR(INDEX(DM_NGHIEP_VU!D:D,MATCH(J2944&amp;K2944,DM_NGHIEP_VU!G:G,0)),"")</f>
        <v>Nhập kho - quyết toán hàng xuất trước</v>
      </c>
      <c r="J2944" s="88" t="s">
        <v>4977</v>
      </c>
      <c r="K2944" s="29" t="s">
        <v>4972</v>
      </c>
      <c r="L2944" s="26">
        <v>100</v>
      </c>
      <c r="M2944" s="26" t="s">
        <v>4547</v>
      </c>
      <c r="N2944" s="26"/>
      <c r="O2944" s="7">
        <f t="shared" si="162"/>
        <v>0</v>
      </c>
      <c r="P2944" s="52"/>
      <c r="Q2944" s="7">
        <f t="shared" si="163"/>
        <v>0</v>
      </c>
      <c r="R2944" s="7">
        <f t="shared" si="164"/>
        <v>0</v>
      </c>
      <c r="S2944" s="23"/>
      <c r="T2944" s="23"/>
      <c r="U2944" s="23"/>
      <c r="V2944" s="23"/>
      <c r="W2944" s="74"/>
    </row>
    <row r="2945" spans="1:23" x14ac:dyDescent="0.25">
      <c r="A2945" s="81">
        <v>45323</v>
      </c>
      <c r="B2945" s="6" t="s">
        <v>2708</v>
      </c>
      <c r="C2945" s="100" t="s">
        <v>6122</v>
      </c>
      <c r="D2945" s="21" t="s">
        <v>4946</v>
      </c>
      <c r="E2945" s="23" t="s">
        <v>1324</v>
      </c>
      <c r="F2945" s="27" t="str">
        <f>IF(E2945="","",INDEX(DM_HANG_HOA!B:B,MATCH(E2945,DM_HANG_HOA!A:A,0)))</f>
        <v>Kẹp quai 150-240mm2 loại ty, trung thế</v>
      </c>
      <c r="G2945" s="26" t="s">
        <v>5281</v>
      </c>
      <c r="H2945" s="27" t="str">
        <f>IF(G2945="","",INDEX(DM_DOI_TUONG!C:C,MATCH(G2945,DM_DOI_TUONG!B:B,0)))</f>
        <v>Điện Lực Bến Tre</v>
      </c>
      <c r="I2945" s="69" t="str">
        <f>IFERROR(INDEX(DM_NGHIEP_VU!D:D,MATCH(J2945&amp;K2945,DM_NGHIEP_VU!G:G,0)),"")</f>
        <v>Nhập kho - quyết toán hàng xuất trước</v>
      </c>
      <c r="J2945" s="88" t="s">
        <v>4977</v>
      </c>
      <c r="K2945" s="29" t="s">
        <v>4972</v>
      </c>
      <c r="L2945" s="26">
        <v>400</v>
      </c>
      <c r="M2945" s="26" t="s">
        <v>4547</v>
      </c>
      <c r="N2945" s="26"/>
      <c r="O2945" s="7">
        <f t="shared" si="162"/>
        <v>0</v>
      </c>
      <c r="P2945" s="52"/>
      <c r="Q2945" s="7">
        <f t="shared" si="163"/>
        <v>0</v>
      </c>
      <c r="R2945" s="7">
        <f t="shared" si="164"/>
        <v>0</v>
      </c>
      <c r="S2945" s="23"/>
      <c r="T2945" s="23"/>
      <c r="U2945" s="23"/>
      <c r="V2945" s="23"/>
      <c r="W2945" s="74"/>
    </row>
    <row r="2946" spans="1:23" x14ac:dyDescent="0.25">
      <c r="A2946" s="81">
        <v>45323</v>
      </c>
      <c r="B2946" s="6" t="s">
        <v>2708</v>
      </c>
      <c r="C2946" s="100" t="s">
        <v>6123</v>
      </c>
      <c r="D2946" s="21" t="s">
        <v>4946</v>
      </c>
      <c r="E2946" s="23" t="s">
        <v>1344</v>
      </c>
      <c r="F2946" s="27" t="str">
        <f>IF(E2946="","",INDEX(DM_HANG_HOA!B:B,MATCH(E2946,DM_HANG_HOA!A:A,0)))</f>
        <v>Hotline 2/0</v>
      </c>
      <c r="G2946" s="26" t="s">
        <v>5281</v>
      </c>
      <c r="H2946" s="27" t="str">
        <f>IF(G2946="","",INDEX(DM_DOI_TUONG!C:C,MATCH(G2946,DM_DOI_TUONG!B:B,0)))</f>
        <v>Điện Lực Bến Tre</v>
      </c>
      <c r="I2946" s="69" t="str">
        <f>IFERROR(INDEX(DM_NGHIEP_VU!D:D,MATCH(J2946&amp;K2946,DM_NGHIEP_VU!G:G,0)),"")</f>
        <v>Nhập kho - quyết toán hàng xuất trước</v>
      </c>
      <c r="J2946" s="88" t="s">
        <v>4977</v>
      </c>
      <c r="K2946" s="29" t="s">
        <v>4972</v>
      </c>
      <c r="L2946" s="26">
        <v>500</v>
      </c>
      <c r="M2946" s="26" t="s">
        <v>4547</v>
      </c>
      <c r="N2946" s="26"/>
      <c r="O2946" s="7">
        <f t="shared" si="162"/>
        <v>0</v>
      </c>
      <c r="P2946" s="52"/>
      <c r="Q2946" s="7">
        <f t="shared" si="163"/>
        <v>0</v>
      </c>
      <c r="R2946" s="7">
        <f t="shared" si="164"/>
        <v>0</v>
      </c>
      <c r="S2946" s="23"/>
      <c r="T2946" s="23"/>
      <c r="U2946" s="23"/>
      <c r="V2946" s="23"/>
      <c r="W2946" s="74"/>
    </row>
    <row r="2947" spans="1:23" x14ac:dyDescent="0.25">
      <c r="A2947" s="81">
        <v>45323</v>
      </c>
      <c r="B2947" s="6" t="s">
        <v>2708</v>
      </c>
      <c r="C2947" s="100" t="s">
        <v>6123</v>
      </c>
      <c r="D2947" s="21" t="s">
        <v>4946</v>
      </c>
      <c r="E2947" s="23" t="s">
        <v>1382</v>
      </c>
      <c r="F2947" s="27" t="str">
        <f>IF(E2947="","",INDEX(DM_HANG_HOA!B:B,MATCH(E2947,DM_HANG_HOA!A:A,0)))</f>
        <v>Cosse ép Cu 95mm2-N dài 81mm chiều dài ép dây 42mm</v>
      </c>
      <c r="G2947" s="26" t="s">
        <v>5281</v>
      </c>
      <c r="H2947" s="27" t="str">
        <f>IF(G2947="","",INDEX(DM_DOI_TUONG!C:C,MATCH(G2947,DM_DOI_TUONG!B:B,0)))</f>
        <v>Điện Lực Bến Tre</v>
      </c>
      <c r="I2947" s="69" t="str">
        <f>IFERROR(INDEX(DM_NGHIEP_VU!D:D,MATCH(J2947&amp;K2947,DM_NGHIEP_VU!G:G,0)),"")</f>
        <v>Nhập kho - quyết toán hàng xuất trước</v>
      </c>
      <c r="J2947" s="88" t="s">
        <v>4977</v>
      </c>
      <c r="K2947" s="29" t="s">
        <v>4972</v>
      </c>
      <c r="L2947" s="26">
        <v>1000</v>
      </c>
      <c r="M2947" s="26" t="s">
        <v>4547</v>
      </c>
      <c r="N2947" s="26"/>
      <c r="O2947" s="7">
        <f t="shared" si="162"/>
        <v>0</v>
      </c>
      <c r="P2947" s="52"/>
      <c r="Q2947" s="7">
        <f t="shared" si="163"/>
        <v>0</v>
      </c>
      <c r="R2947" s="7">
        <f t="shared" si="164"/>
        <v>0</v>
      </c>
      <c r="S2947" s="23"/>
      <c r="T2947" s="23"/>
      <c r="U2947" s="23"/>
      <c r="V2947" s="23"/>
      <c r="W2947" s="74"/>
    </row>
    <row r="2948" spans="1:23" x14ac:dyDescent="0.25">
      <c r="A2948" s="81">
        <v>45323</v>
      </c>
      <c r="B2948" s="6" t="s">
        <v>2708</v>
      </c>
      <c r="C2948" s="100" t="s">
        <v>6123</v>
      </c>
      <c r="D2948" s="21" t="s">
        <v>4946</v>
      </c>
      <c r="E2948" s="23" t="s">
        <v>1217</v>
      </c>
      <c r="F2948" s="27" t="str">
        <f>IF(E2948="","",INDEX(DM_HANG_HOA!B:B,MATCH(E2948,DM_HANG_HOA!A:A,0)))</f>
        <v>Nối ép đồng nhôm WR-379</v>
      </c>
      <c r="G2948" s="26" t="s">
        <v>5281</v>
      </c>
      <c r="H2948" s="27" t="str">
        <f>IF(G2948="","",INDEX(DM_DOI_TUONG!C:C,MATCH(G2948,DM_DOI_TUONG!B:B,0)))</f>
        <v>Điện Lực Bến Tre</v>
      </c>
      <c r="I2948" s="69" t="str">
        <f>IFERROR(INDEX(DM_NGHIEP_VU!D:D,MATCH(J2948&amp;K2948,DM_NGHIEP_VU!G:G,0)),"")</f>
        <v>Nhập kho - quyết toán hàng xuất trước</v>
      </c>
      <c r="J2948" s="88" t="s">
        <v>4977</v>
      </c>
      <c r="K2948" s="29" t="s">
        <v>4972</v>
      </c>
      <c r="L2948" s="26">
        <v>600</v>
      </c>
      <c r="M2948" s="26" t="s">
        <v>4547</v>
      </c>
      <c r="N2948" s="26"/>
      <c r="O2948" s="7">
        <f t="shared" si="162"/>
        <v>0</v>
      </c>
      <c r="P2948" s="52"/>
      <c r="Q2948" s="7">
        <f t="shared" si="163"/>
        <v>0</v>
      </c>
      <c r="R2948" s="7">
        <f t="shared" si="164"/>
        <v>0</v>
      </c>
      <c r="S2948" s="23"/>
      <c r="T2948" s="23"/>
      <c r="U2948" s="23"/>
      <c r="V2948" s="23"/>
      <c r="W2948" s="74"/>
    </row>
    <row r="2949" spans="1:23" x14ac:dyDescent="0.25">
      <c r="A2949" s="81">
        <v>45323</v>
      </c>
      <c r="B2949" s="6" t="s">
        <v>2708</v>
      </c>
      <c r="C2949" s="100" t="s">
        <v>6123</v>
      </c>
      <c r="D2949" s="21" t="s">
        <v>4946</v>
      </c>
      <c r="E2949" s="23" t="s">
        <v>1223</v>
      </c>
      <c r="F2949" s="27" t="str">
        <f>IF(E2949="","",INDEX(DM_HANG_HOA!B:B,MATCH(E2949,DM_HANG_HOA!A:A,0)))</f>
        <v>Nối ép đồng nhôm WR-815</v>
      </c>
      <c r="G2949" s="26" t="s">
        <v>5281</v>
      </c>
      <c r="H2949" s="27" t="str">
        <f>IF(G2949="","",INDEX(DM_DOI_TUONG!C:C,MATCH(G2949,DM_DOI_TUONG!B:B,0)))</f>
        <v>Điện Lực Bến Tre</v>
      </c>
      <c r="I2949" s="69" t="str">
        <f>IFERROR(INDEX(DM_NGHIEP_VU!D:D,MATCH(J2949&amp;K2949,DM_NGHIEP_VU!G:G,0)),"")</f>
        <v>Nhập kho - quyết toán hàng xuất trước</v>
      </c>
      <c r="J2949" s="88" t="s">
        <v>4977</v>
      </c>
      <c r="K2949" s="29" t="s">
        <v>4972</v>
      </c>
      <c r="L2949" s="26">
        <v>800</v>
      </c>
      <c r="M2949" s="26" t="s">
        <v>4547</v>
      </c>
      <c r="N2949" s="26"/>
      <c r="O2949" s="7">
        <f t="shared" si="162"/>
        <v>0</v>
      </c>
      <c r="P2949" s="52"/>
      <c r="Q2949" s="7">
        <f t="shared" si="163"/>
        <v>0</v>
      </c>
      <c r="R2949" s="7">
        <f t="shared" si="164"/>
        <v>0</v>
      </c>
      <c r="S2949" s="23"/>
      <c r="T2949" s="23"/>
      <c r="U2949" s="23"/>
      <c r="V2949" s="23"/>
      <c r="W2949" s="74"/>
    </row>
    <row r="2950" spans="1:23" x14ac:dyDescent="0.25">
      <c r="A2950" s="81">
        <v>45320</v>
      </c>
      <c r="B2950" s="6" t="s">
        <v>2708</v>
      </c>
      <c r="C2950" s="100" t="s">
        <v>6124</v>
      </c>
      <c r="D2950" s="21" t="s">
        <v>4946</v>
      </c>
      <c r="E2950" s="23" t="s">
        <v>76</v>
      </c>
      <c r="F2950" s="27" t="str">
        <f>IF(E2950="","",INDEX(DM_HANG_HOA!B:B,MATCH(E2950,DM_HANG_HOA!A:A,0)))</f>
        <v>LBFCO 100A - 27KV-150KV BIL - Polymer (không bass)</v>
      </c>
      <c r="G2950" s="26" t="s">
        <v>6064</v>
      </c>
      <c r="H2950" s="27" t="str">
        <f>IF(G2950="","",INDEX(DM_DOI_TUONG!C:C,MATCH(G2950,DM_DOI_TUONG!B:B,0)))</f>
        <v>Công ty CP Tuấn Ân Đồng Nai</v>
      </c>
      <c r="I2950" s="69" t="str">
        <f>IFERROR(INDEX(DM_NGHIEP_VU!D:D,MATCH(J2950&amp;K2950,DM_NGHIEP_VU!G:G,0)),"")</f>
        <v>Nhập kho - quyết toán hàng xuất trước</v>
      </c>
      <c r="J2950" s="88" t="s">
        <v>4977</v>
      </c>
      <c r="K2950" s="29" t="s">
        <v>4972</v>
      </c>
      <c r="L2950" s="26">
        <v>3</v>
      </c>
      <c r="M2950" s="26" t="s">
        <v>4547</v>
      </c>
      <c r="N2950" s="26"/>
      <c r="O2950" s="7">
        <f t="shared" si="162"/>
        <v>0</v>
      </c>
      <c r="P2950" s="52"/>
      <c r="Q2950" s="7">
        <f t="shared" si="163"/>
        <v>0</v>
      </c>
      <c r="R2950" s="7">
        <f t="shared" si="164"/>
        <v>0</v>
      </c>
      <c r="S2950" s="23"/>
      <c r="T2950" s="23"/>
      <c r="U2950" s="23"/>
      <c r="V2950" s="23"/>
      <c r="W2950" s="74"/>
    </row>
    <row r="2951" spans="1:23" x14ac:dyDescent="0.25">
      <c r="A2951" s="81">
        <v>45320</v>
      </c>
      <c r="B2951" s="6" t="s">
        <v>2708</v>
      </c>
      <c r="C2951" s="100" t="s">
        <v>6124</v>
      </c>
      <c r="D2951" s="21" t="s">
        <v>4946</v>
      </c>
      <c r="E2951" s="23" t="s">
        <v>78</v>
      </c>
      <c r="F2951" s="27" t="str">
        <f>IF(E2951="","",INDEX(DM_HANG_HOA!B:B,MATCH(E2951,DM_HANG_HOA!A:A,0)))</f>
        <v>Bass FCO</v>
      </c>
      <c r="G2951" s="26" t="s">
        <v>6064</v>
      </c>
      <c r="H2951" s="27" t="str">
        <f>IF(G2951="","",INDEX(DM_DOI_TUONG!C:C,MATCH(G2951,DM_DOI_TUONG!B:B,0)))</f>
        <v>Công ty CP Tuấn Ân Đồng Nai</v>
      </c>
      <c r="I2951" s="69" t="str">
        <f>IFERROR(INDEX(DM_NGHIEP_VU!D:D,MATCH(J2951&amp;K2951,DM_NGHIEP_VU!G:G,0)),"")</f>
        <v>Nhập kho - quyết toán hàng xuất trước</v>
      </c>
      <c r="J2951" s="88" t="s">
        <v>4977</v>
      </c>
      <c r="K2951" s="29" t="s">
        <v>4972</v>
      </c>
      <c r="L2951" s="26">
        <v>3</v>
      </c>
      <c r="M2951" s="26" t="s">
        <v>4547</v>
      </c>
      <c r="N2951" s="26"/>
      <c r="O2951" s="7">
        <f t="shared" si="162"/>
        <v>0</v>
      </c>
      <c r="P2951" s="52"/>
      <c r="Q2951" s="7">
        <f t="shared" si="163"/>
        <v>0</v>
      </c>
      <c r="R2951" s="7">
        <f t="shared" si="164"/>
        <v>0</v>
      </c>
      <c r="S2951" s="23"/>
      <c r="T2951" s="23"/>
      <c r="U2951" s="23"/>
      <c r="V2951" s="23"/>
      <c r="W2951" s="74"/>
    </row>
    <row r="2952" spans="1:23" x14ac:dyDescent="0.25">
      <c r="A2952" s="81">
        <v>45320</v>
      </c>
      <c r="B2952" s="6" t="s">
        <v>2708</v>
      </c>
      <c r="C2952" s="100" t="s">
        <v>6125</v>
      </c>
      <c r="D2952" s="21" t="s">
        <v>4946</v>
      </c>
      <c r="E2952" s="23" t="s">
        <v>664</v>
      </c>
      <c r="F2952" s="27" t="str">
        <f>IF(E2952="","",INDEX(DM_HANG_HOA!B:B,MATCH(E2952,DM_HANG_HOA!A:A,0)))</f>
        <v>Ống nối MJPT 50 -50</v>
      </c>
      <c r="G2952" s="26" t="s">
        <v>6064</v>
      </c>
      <c r="H2952" s="27" t="str">
        <f>IF(G2952="","",INDEX(DM_DOI_TUONG!C:C,MATCH(G2952,DM_DOI_TUONG!B:B,0)))</f>
        <v>Công ty CP Tuấn Ân Đồng Nai</v>
      </c>
      <c r="I2952" s="69" t="str">
        <f>IFERROR(INDEX(DM_NGHIEP_VU!D:D,MATCH(J2952&amp;K2952,DM_NGHIEP_VU!G:G,0)),"")</f>
        <v>Nhập kho - quyết toán hàng xuất trước</v>
      </c>
      <c r="J2952" s="88" t="s">
        <v>4977</v>
      </c>
      <c r="K2952" s="29" t="s">
        <v>4972</v>
      </c>
      <c r="L2952" s="26">
        <v>26</v>
      </c>
      <c r="M2952" s="26" t="s">
        <v>4547</v>
      </c>
      <c r="N2952" s="26"/>
      <c r="O2952" s="7">
        <f t="shared" si="162"/>
        <v>0</v>
      </c>
      <c r="P2952" s="52"/>
      <c r="Q2952" s="7">
        <f t="shared" si="163"/>
        <v>0</v>
      </c>
      <c r="R2952" s="7">
        <f t="shared" si="164"/>
        <v>0</v>
      </c>
      <c r="S2952" s="23"/>
      <c r="T2952" s="23"/>
      <c r="U2952" s="23"/>
      <c r="V2952" s="23"/>
      <c r="W2952" s="74"/>
    </row>
    <row r="2953" spans="1:23" x14ac:dyDescent="0.25">
      <c r="A2953" s="81">
        <v>45322</v>
      </c>
      <c r="B2953" s="6" t="s">
        <v>2708</v>
      </c>
      <c r="C2953" s="100" t="s">
        <v>6126</v>
      </c>
      <c r="D2953" s="21" t="s">
        <v>4946</v>
      </c>
      <c r="E2953" s="23" t="s">
        <v>3886</v>
      </c>
      <c r="F2953" s="27" t="str">
        <f>IF(E2953="","",INDEX(DM_HANG_HOA!B:B,MATCH(E2953,DM_HANG_HOA!A:A,0)))</f>
        <v>MCCB 3 cực 63A (ABS103c-FMU/LS)</v>
      </c>
      <c r="G2953" s="26" t="s">
        <v>5281</v>
      </c>
      <c r="H2953" s="27" t="str">
        <f>IF(G2953="","",INDEX(DM_DOI_TUONG!C:C,MATCH(G2953,DM_DOI_TUONG!B:B,0)))</f>
        <v>Điện Lực Bến Tre</v>
      </c>
      <c r="I2953" s="69" t="str">
        <f>IFERROR(INDEX(DM_NGHIEP_VU!D:D,MATCH(J2953&amp;K2953,DM_NGHIEP_VU!G:G,0)),"")</f>
        <v>Nhập kho - quyết toán hàng xuất trước</v>
      </c>
      <c r="J2953" s="88" t="s">
        <v>4977</v>
      </c>
      <c r="K2953" s="29" t="s">
        <v>4972</v>
      </c>
      <c r="L2953" s="26">
        <v>50</v>
      </c>
      <c r="M2953" s="26" t="s">
        <v>4547</v>
      </c>
      <c r="N2953" s="26"/>
      <c r="O2953" s="7">
        <f t="shared" si="162"/>
        <v>0</v>
      </c>
      <c r="P2953" s="52"/>
      <c r="Q2953" s="7">
        <f t="shared" si="163"/>
        <v>0</v>
      </c>
      <c r="R2953" s="7">
        <f t="shared" si="164"/>
        <v>0</v>
      </c>
      <c r="S2953" s="23"/>
      <c r="T2953" s="23"/>
      <c r="U2953" s="23"/>
      <c r="V2953" s="23"/>
      <c r="W2953" s="74"/>
    </row>
    <row r="2954" spans="1:23" x14ac:dyDescent="0.25">
      <c r="A2954" s="81">
        <v>45322</v>
      </c>
      <c r="B2954" s="6" t="s">
        <v>2708</v>
      </c>
      <c r="C2954" s="100" t="s">
        <v>6126</v>
      </c>
      <c r="D2954" s="21" t="s">
        <v>4946</v>
      </c>
      <c r="E2954" s="23" t="s">
        <v>488</v>
      </c>
      <c r="F2954" s="27" t="str">
        <f>IF(E2954="","",INDEX(DM_HANG_HOA!B:B,MATCH(E2954,DM_HANG_HOA!A:A,0)))</f>
        <v>Busbar dùng cho MCCB 80A - 250A</v>
      </c>
      <c r="G2954" s="26" t="s">
        <v>5281</v>
      </c>
      <c r="H2954" s="27" t="str">
        <f>IF(G2954="","",INDEX(DM_DOI_TUONG!C:C,MATCH(G2954,DM_DOI_TUONG!B:B,0)))</f>
        <v>Điện Lực Bến Tre</v>
      </c>
      <c r="I2954" s="69" t="str">
        <f>IFERROR(INDEX(DM_NGHIEP_VU!D:D,MATCH(J2954&amp;K2954,DM_NGHIEP_VU!G:G,0)),"")</f>
        <v>Nhập kho - quyết toán hàng xuất trước</v>
      </c>
      <c r="J2954" s="88" t="s">
        <v>4977</v>
      </c>
      <c r="K2954" s="29" t="s">
        <v>4972</v>
      </c>
      <c r="L2954" s="26">
        <v>50</v>
      </c>
      <c r="M2954" s="26" t="s">
        <v>4547</v>
      </c>
      <c r="N2954" s="26"/>
      <c r="O2954" s="7">
        <f t="shared" si="162"/>
        <v>0</v>
      </c>
      <c r="P2954" s="52"/>
      <c r="Q2954" s="7">
        <f t="shared" si="163"/>
        <v>0</v>
      </c>
      <c r="R2954" s="7">
        <f t="shared" si="164"/>
        <v>0</v>
      </c>
      <c r="S2954" s="23"/>
      <c r="T2954" s="23"/>
      <c r="U2954" s="23"/>
      <c r="V2954" s="23"/>
      <c r="W2954" s="74"/>
    </row>
    <row r="2955" spans="1:23" x14ac:dyDescent="0.25">
      <c r="A2955" s="81">
        <v>45322</v>
      </c>
      <c r="B2955" s="6" t="s">
        <v>2708</v>
      </c>
      <c r="C2955" s="100" t="s">
        <v>6127</v>
      </c>
      <c r="D2955" s="21" t="s">
        <v>4946</v>
      </c>
      <c r="E2955" s="23" t="s">
        <v>497</v>
      </c>
      <c r="F2955" s="27" t="str">
        <f>IF(E2955="","",INDEX(DM_HANG_HOA!B:B,MATCH(E2955,DM_HANG_HOA!A:A,0)))</f>
        <v>Chắn pha dùng cho MCCB 100A - 630A</v>
      </c>
      <c r="G2955" s="26" t="s">
        <v>5281</v>
      </c>
      <c r="H2955" s="27" t="str">
        <f>IF(G2955="","",INDEX(DM_DOI_TUONG!C:C,MATCH(G2955,DM_DOI_TUONG!B:B,0)))</f>
        <v>Điện Lực Bến Tre</v>
      </c>
      <c r="I2955" s="69" t="str">
        <f>IFERROR(INDEX(DM_NGHIEP_VU!D:D,MATCH(J2955&amp;K2955,DM_NGHIEP_VU!G:G,0)),"")</f>
        <v>Nhập kho - quyết toán hàng xuất trước</v>
      </c>
      <c r="J2955" s="88" t="s">
        <v>4977</v>
      </c>
      <c r="K2955" s="29" t="s">
        <v>4972</v>
      </c>
      <c r="L2955" s="26">
        <v>100</v>
      </c>
      <c r="M2955" s="26" t="s">
        <v>4547</v>
      </c>
      <c r="N2955" s="26"/>
      <c r="O2955" s="7">
        <f t="shared" si="162"/>
        <v>0</v>
      </c>
      <c r="P2955" s="52"/>
      <c r="Q2955" s="7">
        <f t="shared" si="163"/>
        <v>0</v>
      </c>
      <c r="R2955" s="7">
        <f t="shared" si="164"/>
        <v>0</v>
      </c>
      <c r="S2955" s="23"/>
      <c r="T2955" s="23"/>
      <c r="U2955" s="23"/>
      <c r="V2955" s="23"/>
      <c r="W2955" s="74"/>
    </row>
    <row r="2956" spans="1:23" x14ac:dyDescent="0.25">
      <c r="A2956" s="81">
        <v>45322</v>
      </c>
      <c r="B2956" s="6" t="s">
        <v>2708</v>
      </c>
      <c r="C2956" s="100" t="s">
        <v>6127</v>
      </c>
      <c r="D2956" s="21" t="s">
        <v>4946</v>
      </c>
      <c r="E2956" s="23" t="s">
        <v>516</v>
      </c>
      <c r="F2956" s="27" t="str">
        <f>IF(E2956="","",INDEX(DM_HANG_HOA!B:B,MATCH(E2956,DM_HANG_HOA!A:A,0)))</f>
        <v>Boulon 8 x 30 + tán + londel (nhúng kẽm)</v>
      </c>
      <c r="G2956" s="26" t="s">
        <v>5281</v>
      </c>
      <c r="H2956" s="27" t="str">
        <f>IF(G2956="","",INDEX(DM_DOI_TUONG!C:C,MATCH(G2956,DM_DOI_TUONG!B:B,0)))</f>
        <v>Điện Lực Bến Tre</v>
      </c>
      <c r="I2956" s="69" t="str">
        <f>IFERROR(INDEX(DM_NGHIEP_VU!D:D,MATCH(J2956&amp;K2956,DM_NGHIEP_VU!G:G,0)),"")</f>
        <v>Nhập kho - quyết toán hàng xuất trước</v>
      </c>
      <c r="J2956" s="88" t="s">
        <v>4977</v>
      </c>
      <c r="K2956" s="29" t="s">
        <v>4972</v>
      </c>
      <c r="L2956" s="26">
        <v>300</v>
      </c>
      <c r="M2956" s="26" t="s">
        <v>4547</v>
      </c>
      <c r="N2956" s="26"/>
      <c r="O2956" s="7">
        <f t="shared" si="162"/>
        <v>0</v>
      </c>
      <c r="P2956" s="52"/>
      <c r="Q2956" s="7">
        <f t="shared" si="163"/>
        <v>0</v>
      </c>
      <c r="R2956" s="7">
        <f t="shared" si="164"/>
        <v>0</v>
      </c>
      <c r="S2956" s="23"/>
      <c r="T2956" s="23"/>
      <c r="U2956" s="23"/>
      <c r="V2956" s="23"/>
      <c r="W2956" s="74"/>
    </row>
    <row r="2957" spans="1:23" x14ac:dyDescent="0.25">
      <c r="A2957" s="81">
        <v>45322</v>
      </c>
      <c r="B2957" s="6" t="s">
        <v>2708</v>
      </c>
      <c r="C2957" s="100" t="s">
        <v>6127</v>
      </c>
      <c r="D2957" s="21" t="s">
        <v>4946</v>
      </c>
      <c r="E2957" s="23" t="s">
        <v>76</v>
      </c>
      <c r="F2957" s="27" t="str">
        <f>IF(E2957="","",INDEX(DM_HANG_HOA!B:B,MATCH(E2957,DM_HANG_HOA!A:A,0)))</f>
        <v>LBFCO 100A - 27KV-150KV BIL - Polymer (không bass)</v>
      </c>
      <c r="G2957" s="26" t="s">
        <v>5281</v>
      </c>
      <c r="H2957" s="27" t="str">
        <f>IF(G2957="","",INDEX(DM_DOI_TUONG!C:C,MATCH(G2957,DM_DOI_TUONG!B:B,0)))</f>
        <v>Điện Lực Bến Tre</v>
      </c>
      <c r="I2957" s="69" t="str">
        <f>IFERROR(INDEX(DM_NGHIEP_VU!D:D,MATCH(J2957&amp;K2957,DM_NGHIEP_VU!G:G,0)),"")</f>
        <v>Nhập kho - quyết toán hàng xuất trước</v>
      </c>
      <c r="J2957" s="88" t="s">
        <v>4977</v>
      </c>
      <c r="K2957" s="29" t="s">
        <v>4972</v>
      </c>
      <c r="L2957" s="26">
        <v>100</v>
      </c>
      <c r="M2957" s="26" t="s">
        <v>4547</v>
      </c>
      <c r="N2957" s="26"/>
      <c r="O2957" s="7">
        <f t="shared" si="162"/>
        <v>0</v>
      </c>
      <c r="P2957" s="52"/>
      <c r="Q2957" s="7">
        <f t="shared" si="163"/>
        <v>0</v>
      </c>
      <c r="R2957" s="7">
        <f t="shared" si="164"/>
        <v>0</v>
      </c>
      <c r="S2957" s="23"/>
      <c r="T2957" s="23"/>
      <c r="U2957" s="23"/>
      <c r="V2957" s="23"/>
      <c r="W2957" s="74"/>
    </row>
    <row r="2958" spans="1:23" x14ac:dyDescent="0.25">
      <c r="A2958" s="81">
        <v>45322</v>
      </c>
      <c r="B2958" s="6" t="s">
        <v>2708</v>
      </c>
      <c r="C2958" s="100" t="s">
        <v>6127</v>
      </c>
      <c r="D2958" s="21" t="s">
        <v>4946</v>
      </c>
      <c r="E2958" s="23" t="s">
        <v>78</v>
      </c>
      <c r="F2958" s="27" t="str">
        <f>IF(E2958="","",INDEX(DM_HANG_HOA!B:B,MATCH(E2958,DM_HANG_HOA!A:A,0)))</f>
        <v>Bass FCO</v>
      </c>
      <c r="G2958" s="26" t="s">
        <v>5281</v>
      </c>
      <c r="H2958" s="27" t="str">
        <f>IF(G2958="","",INDEX(DM_DOI_TUONG!C:C,MATCH(G2958,DM_DOI_TUONG!B:B,0)))</f>
        <v>Điện Lực Bến Tre</v>
      </c>
      <c r="I2958" s="69" t="str">
        <f>IFERROR(INDEX(DM_NGHIEP_VU!D:D,MATCH(J2958&amp;K2958,DM_NGHIEP_VU!G:G,0)),"")</f>
        <v>Nhập kho - quyết toán hàng xuất trước</v>
      </c>
      <c r="J2958" s="88" t="s">
        <v>4977</v>
      </c>
      <c r="K2958" s="29" t="s">
        <v>4972</v>
      </c>
      <c r="L2958" s="26">
        <v>100</v>
      </c>
      <c r="M2958" s="26" t="s">
        <v>4547</v>
      </c>
      <c r="N2958" s="26"/>
      <c r="O2958" s="7">
        <f t="shared" si="162"/>
        <v>0</v>
      </c>
      <c r="P2958" s="52"/>
      <c r="Q2958" s="7">
        <f t="shared" si="163"/>
        <v>0</v>
      </c>
      <c r="R2958" s="7">
        <f t="shared" si="164"/>
        <v>0</v>
      </c>
      <c r="S2958" s="23"/>
      <c r="T2958" s="23"/>
      <c r="U2958" s="23"/>
      <c r="V2958" s="23"/>
      <c r="W2958" s="74"/>
    </row>
    <row r="2959" spans="1:23" x14ac:dyDescent="0.25">
      <c r="A2959" s="81">
        <v>45352</v>
      </c>
      <c r="B2959" s="6" t="s">
        <v>2708</v>
      </c>
      <c r="C2959" s="100" t="s">
        <v>6127</v>
      </c>
      <c r="D2959" s="21" t="s">
        <v>4946</v>
      </c>
      <c r="E2959" s="23" t="s">
        <v>3850</v>
      </c>
      <c r="F2959" s="27" t="str">
        <f>IF(E2959="","",INDEX(DM_HANG_HOA!B:B,MATCH(E2959,DM_HANG_HOA!A:A,0)))</f>
        <v>Tủ điện kế composite 500Wx760Hx340D</v>
      </c>
      <c r="G2959" s="26" t="s">
        <v>5281</v>
      </c>
      <c r="H2959" s="27" t="str">
        <f>IF(G2959="","",INDEX(DM_DOI_TUONG!C:C,MATCH(G2959,DM_DOI_TUONG!B:B,0)))</f>
        <v>Điện Lực Bến Tre</v>
      </c>
      <c r="I2959" s="69" t="str">
        <f>IFERROR(INDEX(DM_NGHIEP_VU!D:D,MATCH(J2959&amp;K2959,DM_NGHIEP_VU!G:G,0)),"")</f>
        <v>Nhập kho - quyết toán hàng xuất trước</v>
      </c>
      <c r="J2959" s="88" t="s">
        <v>4977</v>
      </c>
      <c r="K2959" s="29" t="s">
        <v>4972</v>
      </c>
      <c r="L2959" s="26">
        <v>90</v>
      </c>
      <c r="M2959" s="26" t="s">
        <v>4547</v>
      </c>
      <c r="N2959" s="26"/>
      <c r="O2959" s="7">
        <f t="shared" si="162"/>
        <v>0</v>
      </c>
      <c r="P2959" s="52"/>
      <c r="Q2959" s="7">
        <f t="shared" si="163"/>
        <v>0</v>
      </c>
      <c r="R2959" s="7">
        <f t="shared" si="164"/>
        <v>0</v>
      </c>
      <c r="S2959" s="23"/>
      <c r="T2959" s="23"/>
      <c r="U2959" s="23"/>
      <c r="V2959" s="23"/>
      <c r="W2959" s="74"/>
    </row>
    <row r="2960" spans="1:23" x14ac:dyDescent="0.25">
      <c r="A2960" s="81">
        <v>45345</v>
      </c>
      <c r="B2960" s="6" t="s">
        <v>2708</v>
      </c>
      <c r="C2960" s="100" t="s">
        <v>6127</v>
      </c>
      <c r="D2960" s="21" t="s">
        <v>4946</v>
      </c>
      <c r="E2960" s="23" t="s">
        <v>96</v>
      </c>
      <c r="F2960" s="27" t="str">
        <f>IF(E2960="","",INDEX(DM_HANG_HOA!B:B,MATCH(E2960,DM_HANG_HOA!A:A,0)))</f>
        <v>LA 18KV - MCOV  15.3 - 10KA</v>
      </c>
      <c r="G2960" s="26" t="s">
        <v>5281</v>
      </c>
      <c r="H2960" s="27" t="str">
        <f>IF(G2960="","",INDEX(DM_DOI_TUONG!C:C,MATCH(G2960,DM_DOI_TUONG!B:B,0)))</f>
        <v>Điện Lực Bến Tre</v>
      </c>
      <c r="I2960" s="69" t="str">
        <f>IFERROR(INDEX(DM_NGHIEP_VU!D:D,MATCH(J2960&amp;K2960,DM_NGHIEP_VU!G:G,0)),"")</f>
        <v>Nhập kho - quyết toán hàng xuất trước</v>
      </c>
      <c r="J2960" s="88" t="s">
        <v>4977</v>
      </c>
      <c r="K2960" s="29" t="s">
        <v>4972</v>
      </c>
      <c r="L2960" s="26">
        <v>983</v>
      </c>
      <c r="M2960" s="26" t="s">
        <v>4547</v>
      </c>
      <c r="N2960" s="26"/>
      <c r="O2960" s="7">
        <f t="shared" si="162"/>
        <v>0</v>
      </c>
      <c r="P2960" s="52"/>
      <c r="Q2960" s="7">
        <f t="shared" si="163"/>
        <v>0</v>
      </c>
      <c r="R2960" s="7">
        <f t="shared" si="164"/>
        <v>0</v>
      </c>
      <c r="S2960" s="23"/>
      <c r="T2960" s="23"/>
      <c r="U2960" s="23"/>
      <c r="V2960" s="23"/>
      <c r="W2960" s="74"/>
    </row>
    <row r="2961" spans="1:23" x14ac:dyDescent="0.25">
      <c r="A2961" s="81">
        <v>45345</v>
      </c>
      <c r="B2961" s="6" t="s">
        <v>2708</v>
      </c>
      <c r="C2961" s="100" t="s">
        <v>6127</v>
      </c>
      <c r="D2961" s="21" t="s">
        <v>4946</v>
      </c>
      <c r="E2961" s="23" t="s">
        <v>3426</v>
      </c>
      <c r="F2961" s="27" t="str">
        <f>IF(E2961="","",INDEX(DM_HANG_HOA!B:B,MATCH(E2961,DM_HANG_HOA!A:A,0)))</f>
        <v>Bass LA</v>
      </c>
      <c r="G2961" s="26" t="s">
        <v>5281</v>
      </c>
      <c r="H2961" s="27" t="str">
        <f>IF(G2961="","",INDEX(DM_DOI_TUONG!C:C,MATCH(G2961,DM_DOI_TUONG!B:B,0)))</f>
        <v>Điện Lực Bến Tre</v>
      </c>
      <c r="I2961" s="69" t="str">
        <f>IFERROR(INDEX(DM_NGHIEP_VU!D:D,MATCH(J2961&amp;K2961,DM_NGHIEP_VU!G:G,0)),"")</f>
        <v>Nhập kho - quyết toán hàng xuất trước</v>
      </c>
      <c r="J2961" s="88" t="s">
        <v>4977</v>
      </c>
      <c r="K2961" s="29" t="s">
        <v>4972</v>
      </c>
      <c r="L2961" s="26">
        <v>983</v>
      </c>
      <c r="M2961" s="26" t="s">
        <v>4547</v>
      </c>
      <c r="N2961" s="26"/>
      <c r="O2961" s="7">
        <f t="shared" si="162"/>
        <v>0</v>
      </c>
      <c r="P2961" s="52"/>
      <c r="Q2961" s="7">
        <f t="shared" si="163"/>
        <v>0</v>
      </c>
      <c r="R2961" s="7">
        <f t="shared" si="164"/>
        <v>0</v>
      </c>
      <c r="S2961" s="23"/>
      <c r="T2961" s="23"/>
      <c r="U2961" s="23"/>
      <c r="V2961" s="23"/>
      <c r="W2961" s="74"/>
    </row>
    <row r="2962" spans="1:23" x14ac:dyDescent="0.25">
      <c r="A2962" s="81">
        <v>45362</v>
      </c>
      <c r="B2962" s="6" t="s">
        <v>2708</v>
      </c>
      <c r="C2962" s="100" t="s">
        <v>6127</v>
      </c>
      <c r="D2962" s="21" t="s">
        <v>4946</v>
      </c>
      <c r="E2962" s="23" t="s">
        <v>504</v>
      </c>
      <c r="F2962" s="27" t="str">
        <f>IF(E2962="","",INDEX(DM_HANG_HOA!B:B,MATCH(E2962,DM_HANG_HOA!A:A,0)))</f>
        <v>MCCB 3P, 400V, 160A, 70KA</v>
      </c>
      <c r="G2962" s="26" t="s">
        <v>5281</v>
      </c>
      <c r="H2962" s="27" t="str">
        <f>IF(G2962="","",INDEX(DM_DOI_TUONG!C:C,MATCH(G2962,DM_DOI_TUONG!B:B,0)))</f>
        <v>Điện Lực Bến Tre</v>
      </c>
      <c r="I2962" s="69" t="str">
        <f>IFERROR(INDEX(DM_NGHIEP_VU!D:D,MATCH(J2962&amp;K2962,DM_NGHIEP_VU!G:G,0)),"")</f>
        <v>Nhập kho - quyết toán hàng xuất trước</v>
      </c>
      <c r="J2962" s="88" t="s">
        <v>4977</v>
      </c>
      <c r="K2962" s="29" t="s">
        <v>4972</v>
      </c>
      <c r="L2962" s="26">
        <v>80</v>
      </c>
      <c r="M2962" s="26" t="s">
        <v>4547</v>
      </c>
      <c r="N2962" s="26"/>
      <c r="O2962" s="7">
        <f t="shared" ref="O2962:O2993" si="165">+L2962*N2962</f>
        <v>0</v>
      </c>
      <c r="P2962" s="52"/>
      <c r="Q2962" s="7">
        <f t="shared" ref="Q2962:Q2993" si="166">+O2962*P2962</f>
        <v>0</v>
      </c>
      <c r="R2962" s="7">
        <f t="shared" ref="R2962:R2993" si="167">+O2962+Q2962</f>
        <v>0</v>
      </c>
      <c r="S2962" s="23"/>
      <c r="T2962" s="23"/>
      <c r="U2962" s="23"/>
      <c r="V2962" s="23"/>
      <c r="W2962" s="74"/>
    </row>
    <row r="2963" spans="1:23" x14ac:dyDescent="0.25">
      <c r="A2963" s="81">
        <v>45362</v>
      </c>
      <c r="B2963" s="6" t="s">
        <v>2708</v>
      </c>
      <c r="C2963" s="100" t="s">
        <v>6128</v>
      </c>
      <c r="D2963" s="21" t="s">
        <v>4946</v>
      </c>
      <c r="E2963" s="23" t="s">
        <v>488</v>
      </c>
      <c r="F2963" s="27" t="str">
        <f>IF(E2963="","",INDEX(DM_HANG_HOA!B:B,MATCH(E2963,DM_HANG_HOA!A:A,0)))</f>
        <v>Busbar dùng cho MCCB 80A - 250A</v>
      </c>
      <c r="G2963" s="26" t="s">
        <v>5281</v>
      </c>
      <c r="H2963" s="27" t="str">
        <f>IF(G2963="","",INDEX(DM_DOI_TUONG!C:C,MATCH(G2963,DM_DOI_TUONG!B:B,0)))</f>
        <v>Điện Lực Bến Tre</v>
      </c>
      <c r="I2963" s="69" t="str">
        <f>IFERROR(INDEX(DM_NGHIEP_VU!D:D,MATCH(J2963&amp;K2963,DM_NGHIEP_VU!G:G,0)),"")</f>
        <v>Nhập kho - quyết toán hàng xuất trước</v>
      </c>
      <c r="J2963" s="88" t="s">
        <v>4977</v>
      </c>
      <c r="K2963" s="29" t="s">
        <v>4972</v>
      </c>
      <c r="L2963" s="26">
        <v>80</v>
      </c>
      <c r="M2963" s="26" t="s">
        <v>4547</v>
      </c>
      <c r="N2963" s="26"/>
      <c r="O2963" s="7">
        <f t="shared" si="165"/>
        <v>0</v>
      </c>
      <c r="P2963" s="52"/>
      <c r="Q2963" s="7">
        <f t="shared" si="166"/>
        <v>0</v>
      </c>
      <c r="R2963" s="7">
        <f t="shared" si="167"/>
        <v>0</v>
      </c>
      <c r="S2963" s="23"/>
      <c r="T2963" s="23"/>
      <c r="U2963" s="23"/>
      <c r="V2963" s="23"/>
      <c r="W2963" s="74"/>
    </row>
    <row r="2964" spans="1:23" x14ac:dyDescent="0.25">
      <c r="A2964" s="81">
        <v>45362</v>
      </c>
      <c r="B2964" s="6" t="s">
        <v>2708</v>
      </c>
      <c r="C2964" s="100" t="s">
        <v>6128</v>
      </c>
      <c r="D2964" s="21" t="s">
        <v>4946</v>
      </c>
      <c r="E2964" s="23" t="s">
        <v>516</v>
      </c>
      <c r="F2964" s="27" t="str">
        <f>IF(E2964="","",INDEX(DM_HANG_HOA!B:B,MATCH(E2964,DM_HANG_HOA!A:A,0)))</f>
        <v>Boulon 8 x 30 + tán + londel (nhúng kẽm)</v>
      </c>
      <c r="G2964" s="26" t="s">
        <v>5281</v>
      </c>
      <c r="H2964" s="27" t="str">
        <f>IF(G2964="","",INDEX(DM_DOI_TUONG!C:C,MATCH(G2964,DM_DOI_TUONG!B:B,0)))</f>
        <v>Điện Lực Bến Tre</v>
      </c>
      <c r="I2964" s="69" t="str">
        <f>IFERROR(INDEX(DM_NGHIEP_VU!D:D,MATCH(J2964&amp;K2964,DM_NGHIEP_VU!G:G,0)),"")</f>
        <v>Nhập kho - quyết toán hàng xuất trước</v>
      </c>
      <c r="J2964" s="88" t="s">
        <v>4977</v>
      </c>
      <c r="K2964" s="29" t="s">
        <v>4972</v>
      </c>
      <c r="L2964" s="26">
        <v>480</v>
      </c>
      <c r="M2964" s="26" t="s">
        <v>4547</v>
      </c>
      <c r="N2964" s="26"/>
      <c r="O2964" s="7">
        <f t="shared" si="165"/>
        <v>0</v>
      </c>
      <c r="P2964" s="52"/>
      <c r="Q2964" s="7">
        <f t="shared" si="166"/>
        <v>0</v>
      </c>
      <c r="R2964" s="7">
        <f t="shared" si="167"/>
        <v>0</v>
      </c>
      <c r="S2964" s="23"/>
      <c r="T2964" s="23"/>
      <c r="U2964" s="23"/>
      <c r="V2964" s="23"/>
      <c r="W2964" s="74"/>
    </row>
    <row r="2965" spans="1:23" x14ac:dyDescent="0.25">
      <c r="A2965" s="81">
        <v>45362</v>
      </c>
      <c r="B2965" s="6" t="s">
        <v>2708</v>
      </c>
      <c r="C2965" s="100" t="s">
        <v>6128</v>
      </c>
      <c r="D2965" s="21" t="s">
        <v>4946</v>
      </c>
      <c r="E2965" s="23" t="s">
        <v>8</v>
      </c>
      <c r="F2965" s="27" t="str">
        <f>IF(E2965="","",INDEX(DM_HANG_HOA!B:B,MATCH(E2965,DM_HANG_HOA!A:A,0)))</f>
        <v>Fuselink 10K - Tuấn Ân</v>
      </c>
      <c r="G2965" s="26" t="s">
        <v>5281</v>
      </c>
      <c r="H2965" s="27" t="str">
        <f>IF(G2965="","",INDEX(DM_DOI_TUONG!C:C,MATCH(G2965,DM_DOI_TUONG!B:B,0)))</f>
        <v>Điện Lực Bến Tre</v>
      </c>
      <c r="I2965" s="69" t="str">
        <f>IFERROR(INDEX(DM_NGHIEP_VU!D:D,MATCH(J2965&amp;K2965,DM_NGHIEP_VU!G:G,0)),"")</f>
        <v>Nhập kho - quyết toán hàng xuất trước</v>
      </c>
      <c r="J2965" s="88" t="s">
        <v>4977</v>
      </c>
      <c r="K2965" s="29" t="s">
        <v>4972</v>
      </c>
      <c r="L2965" s="26">
        <v>100</v>
      </c>
      <c r="M2965" s="26" t="s">
        <v>4547</v>
      </c>
      <c r="N2965" s="26"/>
      <c r="O2965" s="7">
        <f t="shared" si="165"/>
        <v>0</v>
      </c>
      <c r="P2965" s="52"/>
      <c r="Q2965" s="7">
        <f t="shared" si="166"/>
        <v>0</v>
      </c>
      <c r="R2965" s="7">
        <f t="shared" si="167"/>
        <v>0</v>
      </c>
      <c r="S2965" s="23"/>
      <c r="T2965" s="23"/>
      <c r="U2965" s="23"/>
      <c r="V2965" s="23"/>
      <c r="W2965" s="74"/>
    </row>
    <row r="2966" spans="1:23" x14ac:dyDescent="0.25">
      <c r="A2966" s="81">
        <v>45362</v>
      </c>
      <c r="B2966" s="6" t="s">
        <v>2708</v>
      </c>
      <c r="C2966" s="100" t="s">
        <v>6128</v>
      </c>
      <c r="D2966" s="21" t="s">
        <v>4946</v>
      </c>
      <c r="E2966" s="23" t="s">
        <v>12</v>
      </c>
      <c r="F2966" s="27" t="str">
        <f>IF(E2966="","",INDEX(DM_HANG_HOA!B:B,MATCH(E2966,DM_HANG_HOA!A:A,0)))</f>
        <v>Fuselink 25K - Tuấn Ân</v>
      </c>
      <c r="G2966" s="26" t="s">
        <v>5281</v>
      </c>
      <c r="H2966" s="27" t="str">
        <f>IF(G2966="","",INDEX(DM_DOI_TUONG!C:C,MATCH(G2966,DM_DOI_TUONG!B:B,0)))</f>
        <v>Điện Lực Bến Tre</v>
      </c>
      <c r="I2966" s="69" t="str">
        <f>IFERROR(INDEX(DM_NGHIEP_VU!D:D,MATCH(J2966&amp;K2966,DM_NGHIEP_VU!G:G,0)),"")</f>
        <v>Nhập kho - quyết toán hàng xuất trước</v>
      </c>
      <c r="J2966" s="88" t="s">
        <v>4977</v>
      </c>
      <c r="K2966" s="29" t="s">
        <v>4972</v>
      </c>
      <c r="L2966" s="26">
        <v>200</v>
      </c>
      <c r="M2966" s="26" t="s">
        <v>4547</v>
      </c>
      <c r="N2966" s="26"/>
      <c r="O2966" s="7">
        <f t="shared" si="165"/>
        <v>0</v>
      </c>
      <c r="P2966" s="52"/>
      <c r="Q2966" s="7">
        <f t="shared" si="166"/>
        <v>0</v>
      </c>
      <c r="R2966" s="7">
        <f t="shared" si="167"/>
        <v>0</v>
      </c>
      <c r="S2966" s="23"/>
      <c r="T2966" s="23"/>
      <c r="U2966" s="23"/>
      <c r="V2966" s="23"/>
      <c r="W2966" s="74"/>
    </row>
    <row r="2967" spans="1:23" x14ac:dyDescent="0.25">
      <c r="A2967" s="81">
        <v>45362</v>
      </c>
      <c r="B2967" s="6" t="s">
        <v>2708</v>
      </c>
      <c r="C2967" s="100" t="s">
        <v>6128</v>
      </c>
      <c r="D2967" s="21" t="s">
        <v>4946</v>
      </c>
      <c r="E2967" s="23" t="s">
        <v>13</v>
      </c>
      <c r="F2967" s="27" t="str">
        <f>IF(E2967="","",INDEX(DM_HANG_HOA!B:B,MATCH(E2967,DM_HANG_HOA!A:A,0)))</f>
        <v>Fuselink 30K - Tuấn Ân</v>
      </c>
      <c r="G2967" s="26" t="s">
        <v>5281</v>
      </c>
      <c r="H2967" s="27" t="str">
        <f>IF(G2967="","",INDEX(DM_DOI_TUONG!C:C,MATCH(G2967,DM_DOI_TUONG!B:B,0)))</f>
        <v>Điện Lực Bến Tre</v>
      </c>
      <c r="I2967" s="69" t="str">
        <f>IFERROR(INDEX(DM_NGHIEP_VU!D:D,MATCH(J2967&amp;K2967,DM_NGHIEP_VU!G:G,0)),"")</f>
        <v>Nhập kho - quyết toán hàng xuất trước</v>
      </c>
      <c r="J2967" s="88" t="s">
        <v>4977</v>
      </c>
      <c r="K2967" s="29" t="s">
        <v>4972</v>
      </c>
      <c r="L2967" s="26">
        <v>262</v>
      </c>
      <c r="M2967" s="26" t="s">
        <v>4547</v>
      </c>
      <c r="N2967" s="26"/>
      <c r="O2967" s="7">
        <f t="shared" si="165"/>
        <v>0</v>
      </c>
      <c r="P2967" s="52"/>
      <c r="Q2967" s="7">
        <f t="shared" si="166"/>
        <v>0</v>
      </c>
      <c r="R2967" s="7">
        <f t="shared" si="167"/>
        <v>0</v>
      </c>
      <c r="S2967" s="23"/>
      <c r="T2967" s="23"/>
      <c r="U2967" s="23"/>
      <c r="V2967" s="23"/>
      <c r="W2967" s="74"/>
    </row>
    <row r="2968" spans="1:23" x14ac:dyDescent="0.25">
      <c r="A2968" s="81">
        <v>45362</v>
      </c>
      <c r="B2968" s="6" t="s">
        <v>2708</v>
      </c>
      <c r="C2968" s="100" t="s">
        <v>6128</v>
      </c>
      <c r="D2968" s="21" t="s">
        <v>4946</v>
      </c>
      <c r="E2968" s="23" t="s">
        <v>14</v>
      </c>
      <c r="F2968" s="27" t="str">
        <f>IF(E2968="","",INDEX(DM_HANG_HOA!B:B,MATCH(E2968,DM_HANG_HOA!A:A,0)))</f>
        <v>Fuselink 40K - Tuấn Ân</v>
      </c>
      <c r="G2968" s="26" t="s">
        <v>5281</v>
      </c>
      <c r="H2968" s="27" t="str">
        <f>IF(G2968="","",INDEX(DM_DOI_TUONG!C:C,MATCH(G2968,DM_DOI_TUONG!B:B,0)))</f>
        <v>Điện Lực Bến Tre</v>
      </c>
      <c r="I2968" s="69" t="str">
        <f>IFERROR(INDEX(DM_NGHIEP_VU!D:D,MATCH(J2968&amp;K2968,DM_NGHIEP_VU!G:G,0)),"")</f>
        <v>Nhập kho - quyết toán hàng xuất trước</v>
      </c>
      <c r="J2968" s="88" t="s">
        <v>4977</v>
      </c>
      <c r="K2968" s="29" t="s">
        <v>4972</v>
      </c>
      <c r="L2968" s="26">
        <v>150</v>
      </c>
      <c r="M2968" s="26" t="s">
        <v>4547</v>
      </c>
      <c r="N2968" s="26"/>
      <c r="O2968" s="7">
        <f t="shared" si="165"/>
        <v>0</v>
      </c>
      <c r="P2968" s="52"/>
      <c r="Q2968" s="7">
        <f t="shared" si="166"/>
        <v>0</v>
      </c>
      <c r="R2968" s="7">
        <f t="shared" si="167"/>
        <v>0</v>
      </c>
      <c r="S2968" s="23"/>
      <c r="T2968" s="23"/>
      <c r="U2968" s="23"/>
      <c r="V2968" s="23"/>
      <c r="W2968" s="74"/>
    </row>
    <row r="2969" spans="1:23" x14ac:dyDescent="0.25">
      <c r="A2969" s="81">
        <v>45362</v>
      </c>
      <c r="B2969" s="6" t="s">
        <v>2708</v>
      </c>
      <c r="C2969" s="100" t="s">
        <v>6128</v>
      </c>
      <c r="D2969" s="21" t="s">
        <v>4946</v>
      </c>
      <c r="E2969" s="23" t="s">
        <v>16</v>
      </c>
      <c r="F2969" s="27" t="str">
        <f>IF(E2969="","",INDEX(DM_HANG_HOA!B:B,MATCH(E2969,DM_HANG_HOA!A:A,0)))</f>
        <v>Fuselink 50K - Tuấn Ân</v>
      </c>
      <c r="G2969" s="26" t="s">
        <v>5281</v>
      </c>
      <c r="H2969" s="27" t="str">
        <f>IF(G2969="","",INDEX(DM_DOI_TUONG!C:C,MATCH(G2969,DM_DOI_TUONG!B:B,0)))</f>
        <v>Điện Lực Bến Tre</v>
      </c>
      <c r="I2969" s="69" t="str">
        <f>IFERROR(INDEX(DM_NGHIEP_VU!D:D,MATCH(J2969&amp;K2969,DM_NGHIEP_VU!G:G,0)),"")</f>
        <v>Nhập kho - quyết toán hàng xuất trước</v>
      </c>
      <c r="J2969" s="88" t="s">
        <v>4977</v>
      </c>
      <c r="K2969" s="29" t="s">
        <v>4972</v>
      </c>
      <c r="L2969" s="26">
        <v>200</v>
      </c>
      <c r="M2969" s="26" t="s">
        <v>4547</v>
      </c>
      <c r="N2969" s="26"/>
      <c r="O2969" s="7">
        <f t="shared" si="165"/>
        <v>0</v>
      </c>
      <c r="P2969" s="52"/>
      <c r="Q2969" s="7">
        <f t="shared" si="166"/>
        <v>0</v>
      </c>
      <c r="R2969" s="7">
        <f t="shared" si="167"/>
        <v>0</v>
      </c>
      <c r="S2969" s="23"/>
      <c r="T2969" s="23"/>
      <c r="U2969" s="23"/>
      <c r="V2969" s="23"/>
      <c r="W2969" s="74"/>
    </row>
    <row r="2970" spans="1:23" x14ac:dyDescent="0.25">
      <c r="A2970" s="81">
        <v>45344</v>
      </c>
      <c r="B2970" s="6" t="s">
        <v>2708</v>
      </c>
      <c r="C2970" s="100" t="s">
        <v>6128</v>
      </c>
      <c r="D2970" s="21" t="s">
        <v>4946</v>
      </c>
      <c r="E2970" s="23" t="s">
        <v>504</v>
      </c>
      <c r="F2970" s="27" t="str">
        <f>IF(E2970="","",INDEX(DM_HANG_HOA!B:B,MATCH(E2970,DM_HANG_HOA!A:A,0)))</f>
        <v>MCCB 3P, 400V, 160A, 70KA</v>
      </c>
      <c r="G2970" s="26" t="s">
        <v>5281</v>
      </c>
      <c r="H2970" s="27" t="str">
        <f>IF(G2970="","",INDEX(DM_DOI_TUONG!C:C,MATCH(G2970,DM_DOI_TUONG!B:B,0)))</f>
        <v>Điện Lực Bến Tre</v>
      </c>
      <c r="I2970" s="69" t="str">
        <f>IFERROR(INDEX(DM_NGHIEP_VU!D:D,MATCH(J2970&amp;K2970,DM_NGHIEP_VU!G:G,0)),"")</f>
        <v>Nhập kho - quyết toán hàng xuất trước</v>
      </c>
      <c r="J2970" s="88" t="s">
        <v>4977</v>
      </c>
      <c r="K2970" s="29" t="s">
        <v>4972</v>
      </c>
      <c r="L2970" s="26">
        <v>1</v>
      </c>
      <c r="M2970" s="26" t="s">
        <v>4547</v>
      </c>
      <c r="N2970" s="26"/>
      <c r="O2970" s="7">
        <f t="shared" si="165"/>
        <v>0</v>
      </c>
      <c r="P2970" s="52"/>
      <c r="Q2970" s="7">
        <f t="shared" si="166"/>
        <v>0</v>
      </c>
      <c r="R2970" s="7">
        <f t="shared" si="167"/>
        <v>0</v>
      </c>
      <c r="S2970" s="23"/>
      <c r="T2970" s="23"/>
      <c r="U2970" s="23"/>
      <c r="V2970" s="23"/>
      <c r="W2970" s="74"/>
    </row>
    <row r="2971" spans="1:23" x14ac:dyDescent="0.25">
      <c r="A2971" s="81">
        <v>45344</v>
      </c>
      <c r="B2971" s="6" t="s">
        <v>2708</v>
      </c>
      <c r="C2971" s="100" t="s">
        <v>6129</v>
      </c>
      <c r="D2971" s="21" t="s">
        <v>4946</v>
      </c>
      <c r="E2971" s="23" t="s">
        <v>488</v>
      </c>
      <c r="F2971" s="27" t="str">
        <f>IF(E2971="","",INDEX(DM_HANG_HOA!B:B,MATCH(E2971,DM_HANG_HOA!A:A,0)))</f>
        <v>Busbar dùng cho MCCB 80A - 250A</v>
      </c>
      <c r="G2971" s="26" t="s">
        <v>5281</v>
      </c>
      <c r="H2971" s="27" t="str">
        <f>IF(G2971="","",INDEX(DM_DOI_TUONG!C:C,MATCH(G2971,DM_DOI_TUONG!B:B,0)))</f>
        <v>Điện Lực Bến Tre</v>
      </c>
      <c r="I2971" s="69" t="str">
        <f>IFERROR(INDEX(DM_NGHIEP_VU!D:D,MATCH(J2971&amp;K2971,DM_NGHIEP_VU!G:G,0)),"")</f>
        <v>Nhập kho - quyết toán hàng xuất trước</v>
      </c>
      <c r="J2971" s="88" t="s">
        <v>4977</v>
      </c>
      <c r="K2971" s="29" t="s">
        <v>4972</v>
      </c>
      <c r="L2971" s="26">
        <v>1</v>
      </c>
      <c r="M2971" s="26" t="s">
        <v>4547</v>
      </c>
      <c r="N2971" s="26"/>
      <c r="O2971" s="7">
        <f t="shared" si="165"/>
        <v>0</v>
      </c>
      <c r="P2971" s="52"/>
      <c r="Q2971" s="7">
        <f t="shared" si="166"/>
        <v>0</v>
      </c>
      <c r="R2971" s="7">
        <f t="shared" si="167"/>
        <v>0</v>
      </c>
      <c r="S2971" s="23"/>
      <c r="T2971" s="23"/>
      <c r="U2971" s="23"/>
      <c r="V2971" s="23"/>
      <c r="W2971" s="74"/>
    </row>
    <row r="2972" spans="1:23" x14ac:dyDescent="0.25">
      <c r="A2972" s="81">
        <v>45344</v>
      </c>
      <c r="B2972" s="6" t="s">
        <v>2708</v>
      </c>
      <c r="C2972" s="100" t="s">
        <v>6129</v>
      </c>
      <c r="D2972" s="21" t="s">
        <v>4946</v>
      </c>
      <c r="E2972" s="23" t="s">
        <v>516</v>
      </c>
      <c r="F2972" s="27" t="str">
        <f>IF(E2972="","",INDEX(DM_HANG_HOA!B:B,MATCH(E2972,DM_HANG_HOA!A:A,0)))</f>
        <v>Boulon 8 x 30 + tán + londel (nhúng kẽm)</v>
      </c>
      <c r="G2972" s="26" t="s">
        <v>5281</v>
      </c>
      <c r="H2972" s="27" t="str">
        <f>IF(G2972="","",INDEX(DM_DOI_TUONG!C:C,MATCH(G2972,DM_DOI_TUONG!B:B,0)))</f>
        <v>Điện Lực Bến Tre</v>
      </c>
      <c r="I2972" s="69" t="str">
        <f>IFERROR(INDEX(DM_NGHIEP_VU!D:D,MATCH(J2972&amp;K2972,DM_NGHIEP_VU!G:G,0)),"")</f>
        <v>Nhập kho - quyết toán hàng xuất trước</v>
      </c>
      <c r="J2972" s="88" t="s">
        <v>4977</v>
      </c>
      <c r="K2972" s="29" t="s">
        <v>4972</v>
      </c>
      <c r="L2972" s="26">
        <v>6</v>
      </c>
      <c r="M2972" s="26" t="s">
        <v>4547</v>
      </c>
      <c r="N2972" s="26"/>
      <c r="O2972" s="7">
        <f t="shared" si="165"/>
        <v>0</v>
      </c>
      <c r="P2972" s="52"/>
      <c r="Q2972" s="7">
        <f t="shared" si="166"/>
        <v>0</v>
      </c>
      <c r="R2972" s="7">
        <f t="shared" si="167"/>
        <v>0</v>
      </c>
      <c r="S2972" s="23"/>
      <c r="T2972" s="23"/>
      <c r="U2972" s="23"/>
      <c r="V2972" s="23"/>
      <c r="W2972" s="74"/>
    </row>
    <row r="2973" spans="1:23" x14ac:dyDescent="0.25">
      <c r="A2973" s="81">
        <v>45344</v>
      </c>
      <c r="B2973" s="6" t="s">
        <v>2708</v>
      </c>
      <c r="C2973" s="100" t="s">
        <v>6129</v>
      </c>
      <c r="D2973" s="21" t="s">
        <v>4946</v>
      </c>
      <c r="E2973" s="23" t="s">
        <v>8</v>
      </c>
      <c r="F2973" s="27" t="str">
        <f>IF(E2973="","",INDEX(DM_HANG_HOA!B:B,MATCH(E2973,DM_HANG_HOA!A:A,0)))</f>
        <v>Fuselink 10K - Tuấn Ân</v>
      </c>
      <c r="G2973" s="26" t="s">
        <v>5281</v>
      </c>
      <c r="H2973" s="27" t="str">
        <f>IF(G2973="","",INDEX(DM_DOI_TUONG!C:C,MATCH(G2973,DM_DOI_TUONG!B:B,0)))</f>
        <v>Điện Lực Bến Tre</v>
      </c>
      <c r="I2973" s="69" t="str">
        <f>IFERROR(INDEX(DM_NGHIEP_VU!D:D,MATCH(J2973&amp;K2973,DM_NGHIEP_VU!G:G,0)),"")</f>
        <v>Nhập kho - quyết toán hàng xuất trước</v>
      </c>
      <c r="J2973" s="88" t="s">
        <v>4977</v>
      </c>
      <c r="K2973" s="29" t="s">
        <v>4972</v>
      </c>
      <c r="L2973" s="26">
        <v>2</v>
      </c>
      <c r="M2973" s="26" t="s">
        <v>4547</v>
      </c>
      <c r="N2973" s="26"/>
      <c r="O2973" s="7">
        <f t="shared" si="165"/>
        <v>0</v>
      </c>
      <c r="P2973" s="52"/>
      <c r="Q2973" s="7">
        <f t="shared" si="166"/>
        <v>0</v>
      </c>
      <c r="R2973" s="7">
        <f t="shared" si="167"/>
        <v>0</v>
      </c>
      <c r="S2973" s="23"/>
      <c r="T2973" s="23"/>
      <c r="U2973" s="23"/>
      <c r="V2973" s="23"/>
      <c r="W2973" s="74"/>
    </row>
    <row r="2974" spans="1:23" x14ac:dyDescent="0.25">
      <c r="A2974" s="81">
        <v>45344</v>
      </c>
      <c r="B2974" s="6" t="s">
        <v>2708</v>
      </c>
      <c r="C2974" s="100" t="s">
        <v>6129</v>
      </c>
      <c r="D2974" s="21" t="s">
        <v>4946</v>
      </c>
      <c r="E2974" s="23" t="s">
        <v>12</v>
      </c>
      <c r="F2974" s="27" t="str">
        <f>IF(E2974="","",INDEX(DM_HANG_HOA!B:B,MATCH(E2974,DM_HANG_HOA!A:A,0)))</f>
        <v>Fuselink 25K - Tuấn Ân</v>
      </c>
      <c r="G2974" s="26" t="s">
        <v>5281</v>
      </c>
      <c r="H2974" s="27" t="str">
        <f>IF(G2974="","",INDEX(DM_DOI_TUONG!C:C,MATCH(G2974,DM_DOI_TUONG!B:B,0)))</f>
        <v>Điện Lực Bến Tre</v>
      </c>
      <c r="I2974" s="69" t="str">
        <f>IFERROR(INDEX(DM_NGHIEP_VU!D:D,MATCH(J2974&amp;K2974,DM_NGHIEP_VU!G:G,0)),"")</f>
        <v>Nhập kho - quyết toán hàng xuất trước</v>
      </c>
      <c r="J2974" s="88" t="s">
        <v>4977</v>
      </c>
      <c r="K2974" s="29" t="s">
        <v>4972</v>
      </c>
      <c r="L2974" s="26">
        <v>1</v>
      </c>
      <c r="M2974" s="26" t="s">
        <v>4547</v>
      </c>
      <c r="N2974" s="26"/>
      <c r="O2974" s="7">
        <f t="shared" si="165"/>
        <v>0</v>
      </c>
      <c r="P2974" s="52"/>
      <c r="Q2974" s="7">
        <f t="shared" si="166"/>
        <v>0</v>
      </c>
      <c r="R2974" s="7">
        <f t="shared" si="167"/>
        <v>0</v>
      </c>
      <c r="S2974" s="23"/>
      <c r="T2974" s="23"/>
      <c r="U2974" s="23"/>
      <c r="V2974" s="23"/>
      <c r="W2974" s="74"/>
    </row>
    <row r="2975" spans="1:23" x14ac:dyDescent="0.25">
      <c r="A2975" s="81">
        <v>45344</v>
      </c>
      <c r="B2975" s="6" t="s">
        <v>2708</v>
      </c>
      <c r="C2975" s="100" t="s">
        <v>6129</v>
      </c>
      <c r="D2975" s="21" t="s">
        <v>4946</v>
      </c>
      <c r="E2975" s="23" t="s">
        <v>13</v>
      </c>
      <c r="F2975" s="27" t="str">
        <f>IF(E2975="","",INDEX(DM_HANG_HOA!B:B,MATCH(E2975,DM_HANG_HOA!A:A,0)))</f>
        <v>Fuselink 30K - Tuấn Ân</v>
      </c>
      <c r="G2975" s="26" t="s">
        <v>5281</v>
      </c>
      <c r="H2975" s="27" t="str">
        <f>IF(G2975="","",INDEX(DM_DOI_TUONG!C:C,MATCH(G2975,DM_DOI_TUONG!B:B,0)))</f>
        <v>Điện Lực Bến Tre</v>
      </c>
      <c r="I2975" s="69" t="str">
        <f>IFERROR(INDEX(DM_NGHIEP_VU!D:D,MATCH(J2975&amp;K2975,DM_NGHIEP_VU!G:G,0)),"")</f>
        <v>Nhập kho - quyết toán hàng xuất trước</v>
      </c>
      <c r="J2975" s="88" t="s">
        <v>4977</v>
      </c>
      <c r="K2975" s="29" t="s">
        <v>4972</v>
      </c>
      <c r="L2975" s="26">
        <v>1</v>
      </c>
      <c r="M2975" s="26" t="s">
        <v>4547</v>
      </c>
      <c r="N2975" s="26"/>
      <c r="O2975" s="7">
        <f t="shared" si="165"/>
        <v>0</v>
      </c>
      <c r="P2975" s="52"/>
      <c r="Q2975" s="7">
        <f t="shared" si="166"/>
        <v>0</v>
      </c>
      <c r="R2975" s="7">
        <f t="shared" si="167"/>
        <v>0</v>
      </c>
      <c r="S2975" s="23"/>
      <c r="T2975" s="23"/>
      <c r="U2975" s="23"/>
      <c r="V2975" s="23"/>
      <c r="W2975" s="74"/>
    </row>
    <row r="2976" spans="1:23" x14ac:dyDescent="0.25">
      <c r="A2976" s="81">
        <v>45344</v>
      </c>
      <c r="B2976" s="6" t="s">
        <v>2708</v>
      </c>
      <c r="C2976" s="100" t="s">
        <v>6130</v>
      </c>
      <c r="D2976" s="21" t="s">
        <v>4946</v>
      </c>
      <c r="E2976" s="23" t="s">
        <v>14</v>
      </c>
      <c r="F2976" s="27" t="str">
        <f>IF(E2976="","",INDEX(DM_HANG_HOA!B:B,MATCH(E2976,DM_HANG_HOA!A:A,0)))</f>
        <v>Fuselink 40K - Tuấn Ân</v>
      </c>
      <c r="G2976" s="26" t="s">
        <v>5281</v>
      </c>
      <c r="H2976" s="27" t="str">
        <f>IF(G2976="","",INDEX(DM_DOI_TUONG!C:C,MATCH(G2976,DM_DOI_TUONG!B:B,0)))</f>
        <v>Điện Lực Bến Tre</v>
      </c>
      <c r="I2976" s="69" t="str">
        <f>IFERROR(INDEX(DM_NGHIEP_VU!D:D,MATCH(J2976&amp;K2976,DM_NGHIEP_VU!G:G,0)),"")</f>
        <v>Nhập kho - quyết toán hàng xuất trước</v>
      </c>
      <c r="J2976" s="88" t="s">
        <v>4977</v>
      </c>
      <c r="K2976" s="29" t="s">
        <v>4972</v>
      </c>
      <c r="L2976" s="26">
        <v>1</v>
      </c>
      <c r="M2976" s="26" t="s">
        <v>4547</v>
      </c>
      <c r="N2976" s="26"/>
      <c r="O2976" s="7">
        <f t="shared" si="165"/>
        <v>0</v>
      </c>
      <c r="P2976" s="52"/>
      <c r="Q2976" s="7">
        <f t="shared" si="166"/>
        <v>0</v>
      </c>
      <c r="R2976" s="7">
        <f t="shared" si="167"/>
        <v>0</v>
      </c>
      <c r="S2976" s="23"/>
      <c r="T2976" s="23"/>
      <c r="U2976" s="23"/>
      <c r="V2976" s="23"/>
      <c r="W2976" s="74"/>
    </row>
    <row r="2977" spans="1:23" x14ac:dyDescent="0.25">
      <c r="A2977" s="81">
        <v>45344</v>
      </c>
      <c r="B2977" s="6" t="s">
        <v>2708</v>
      </c>
      <c r="C2977" s="100" t="s">
        <v>6130</v>
      </c>
      <c r="D2977" s="21" t="s">
        <v>4946</v>
      </c>
      <c r="E2977" s="23" t="s">
        <v>16</v>
      </c>
      <c r="F2977" s="27" t="str">
        <f>IF(E2977="","",INDEX(DM_HANG_HOA!B:B,MATCH(E2977,DM_HANG_HOA!A:A,0)))</f>
        <v>Fuselink 50K - Tuấn Ân</v>
      </c>
      <c r="G2977" s="26" t="s">
        <v>5281</v>
      </c>
      <c r="H2977" s="27" t="str">
        <f>IF(G2977="","",INDEX(DM_DOI_TUONG!C:C,MATCH(G2977,DM_DOI_TUONG!B:B,0)))</f>
        <v>Điện Lực Bến Tre</v>
      </c>
      <c r="I2977" s="69" t="str">
        <f>IFERROR(INDEX(DM_NGHIEP_VU!D:D,MATCH(J2977&amp;K2977,DM_NGHIEP_VU!G:G,0)),"")</f>
        <v>Nhập kho - quyết toán hàng xuất trước</v>
      </c>
      <c r="J2977" s="88" t="s">
        <v>4977</v>
      </c>
      <c r="K2977" s="29" t="s">
        <v>4972</v>
      </c>
      <c r="L2977" s="26">
        <v>2</v>
      </c>
      <c r="M2977" s="26" t="s">
        <v>4547</v>
      </c>
      <c r="N2977" s="26"/>
      <c r="O2977" s="7">
        <f t="shared" si="165"/>
        <v>0</v>
      </c>
      <c r="P2977" s="52"/>
      <c r="Q2977" s="7">
        <f t="shared" si="166"/>
        <v>0</v>
      </c>
      <c r="R2977" s="7">
        <f t="shared" si="167"/>
        <v>0</v>
      </c>
      <c r="S2977" s="23"/>
      <c r="T2977" s="23"/>
      <c r="U2977" s="23"/>
      <c r="V2977" s="23"/>
      <c r="W2977" s="74"/>
    </row>
    <row r="2978" spans="1:23" x14ac:dyDescent="0.25">
      <c r="A2978" s="81">
        <v>45345</v>
      </c>
      <c r="B2978" s="6" t="s">
        <v>2708</v>
      </c>
      <c r="C2978" s="100" t="s">
        <v>6130</v>
      </c>
      <c r="D2978" s="21" t="s">
        <v>4946</v>
      </c>
      <c r="E2978" s="23" t="s">
        <v>123</v>
      </c>
      <c r="F2978" s="27" t="str">
        <f>IF(E2978="","",INDEX(DM_HANG_HOA!B:B,MATCH(E2978,DM_HANG_HOA!A:A,0)))</f>
        <v>DS 3P- 630A - 24KV-150 KV BIL Sứ OD, lắp phương đứng trên 1 trụ</v>
      </c>
      <c r="G2978" s="26" t="s">
        <v>5281</v>
      </c>
      <c r="H2978" s="27" t="str">
        <f>IF(G2978="","",INDEX(DM_DOI_TUONG!C:C,MATCH(G2978,DM_DOI_TUONG!B:B,0)))</f>
        <v>Điện Lực Bến Tre</v>
      </c>
      <c r="I2978" s="69" t="str">
        <f>IFERROR(INDEX(DM_NGHIEP_VU!D:D,MATCH(J2978&amp;K2978,DM_NGHIEP_VU!G:G,0)),"")</f>
        <v>Nhập kho - quyết toán hàng xuất trước</v>
      </c>
      <c r="J2978" s="88" t="s">
        <v>4977</v>
      </c>
      <c r="K2978" s="29" t="s">
        <v>4972</v>
      </c>
      <c r="L2978" s="26">
        <v>27</v>
      </c>
      <c r="M2978" s="26" t="s">
        <v>4547</v>
      </c>
      <c r="N2978" s="26"/>
      <c r="O2978" s="7">
        <f t="shared" si="165"/>
        <v>0</v>
      </c>
      <c r="P2978" s="52"/>
      <c r="Q2978" s="7">
        <f t="shared" si="166"/>
        <v>0</v>
      </c>
      <c r="R2978" s="7">
        <f t="shared" si="167"/>
        <v>0</v>
      </c>
      <c r="S2978" s="23"/>
      <c r="T2978" s="23"/>
      <c r="U2978" s="23"/>
      <c r="V2978" s="23"/>
      <c r="W2978" s="74"/>
    </row>
    <row r="2979" spans="1:23" x14ac:dyDescent="0.25">
      <c r="A2979" s="81">
        <v>45345</v>
      </c>
      <c r="B2979" s="6" t="s">
        <v>2708</v>
      </c>
      <c r="C2979" s="100" t="s">
        <v>6130</v>
      </c>
      <c r="D2979" s="21" t="s">
        <v>4946</v>
      </c>
      <c r="E2979" s="23" t="s">
        <v>114</v>
      </c>
      <c r="F2979" s="27" t="str">
        <f>IF(E2979="","",INDEX(DM_HANG_HOA!B:B,MATCH(E2979,DM_HANG_HOA!A:A,0)))</f>
        <v xml:space="preserve">Cosse nhôm LTD </v>
      </c>
      <c r="G2979" s="26" t="s">
        <v>5281</v>
      </c>
      <c r="H2979" s="27" t="str">
        <f>IF(G2979="","",INDEX(DM_DOI_TUONG!C:C,MATCH(G2979,DM_DOI_TUONG!B:B,0)))</f>
        <v>Điện Lực Bến Tre</v>
      </c>
      <c r="I2979" s="69" t="str">
        <f>IFERROR(INDEX(DM_NGHIEP_VU!D:D,MATCH(J2979&amp;K2979,DM_NGHIEP_VU!G:G,0)),"")</f>
        <v>Nhập kho - quyết toán hàng xuất trước</v>
      </c>
      <c r="J2979" s="88" t="s">
        <v>4977</v>
      </c>
      <c r="K2979" s="29" t="s">
        <v>4972</v>
      </c>
      <c r="L2979" s="26">
        <v>162</v>
      </c>
      <c r="M2979" s="26" t="s">
        <v>4547</v>
      </c>
      <c r="N2979" s="26"/>
      <c r="O2979" s="7">
        <f t="shared" si="165"/>
        <v>0</v>
      </c>
      <c r="P2979" s="52"/>
      <c r="Q2979" s="7">
        <f t="shared" si="166"/>
        <v>0</v>
      </c>
      <c r="R2979" s="7">
        <f t="shared" si="167"/>
        <v>0</v>
      </c>
      <c r="S2979" s="23"/>
      <c r="T2979" s="23"/>
      <c r="U2979" s="23"/>
      <c r="V2979" s="23"/>
      <c r="W2979" s="74"/>
    </row>
    <row r="2980" spans="1:23" x14ac:dyDescent="0.25">
      <c r="A2980" s="81">
        <v>45345</v>
      </c>
      <c r="B2980" s="6" t="s">
        <v>2708</v>
      </c>
      <c r="C2980" s="100" t="s">
        <v>6131</v>
      </c>
      <c r="D2980" s="21" t="s">
        <v>4946</v>
      </c>
      <c r="E2980" s="23" t="s">
        <v>180</v>
      </c>
      <c r="F2980" s="27" t="str">
        <f>IF(E2980="","",INDEX(DM_HANG_HOA!B:B,MATCH(E2980,DM_HANG_HOA!A:A,0)))</f>
        <v>Bộ sào thao tác dao cắt có tải trong dầu 24 kV - 35 kV, dài 8 m</v>
      </c>
      <c r="G2980" s="26" t="s">
        <v>5281</v>
      </c>
      <c r="H2980" s="27" t="str">
        <f>IF(G2980="","",INDEX(DM_DOI_TUONG!C:C,MATCH(G2980,DM_DOI_TUONG!B:B,0)))</f>
        <v>Điện Lực Bến Tre</v>
      </c>
      <c r="I2980" s="69" t="str">
        <f>IFERROR(INDEX(DM_NGHIEP_VU!D:D,MATCH(J2980&amp;K2980,DM_NGHIEP_VU!G:G,0)),"")</f>
        <v>Nhập kho - quyết toán hàng xuất trước</v>
      </c>
      <c r="J2980" s="88" t="s">
        <v>4977</v>
      </c>
      <c r="K2980" s="29" t="s">
        <v>4972</v>
      </c>
      <c r="L2980" s="26">
        <v>27</v>
      </c>
      <c r="M2980" s="26" t="s">
        <v>4547</v>
      </c>
      <c r="N2980" s="26"/>
      <c r="O2980" s="7">
        <f t="shared" si="165"/>
        <v>0</v>
      </c>
      <c r="P2980" s="52"/>
      <c r="Q2980" s="7">
        <f t="shared" si="166"/>
        <v>0</v>
      </c>
      <c r="R2980" s="7">
        <f t="shared" si="167"/>
        <v>0</v>
      </c>
      <c r="S2980" s="23"/>
      <c r="T2980" s="23"/>
      <c r="U2980" s="23"/>
      <c r="V2980" s="23"/>
      <c r="W2980" s="74"/>
    </row>
    <row r="2981" spans="1:23" x14ac:dyDescent="0.25">
      <c r="A2981" s="81">
        <v>45345</v>
      </c>
      <c r="B2981" s="6" t="s">
        <v>2708</v>
      </c>
      <c r="C2981" s="100" t="s">
        <v>6131</v>
      </c>
      <c r="D2981" s="21" t="s">
        <v>4946</v>
      </c>
      <c r="E2981" s="23" t="s">
        <v>1374</v>
      </c>
      <c r="F2981" s="27" t="str">
        <f>IF(E2981="","",INDEX(DM_HANG_HOA!B:B,MATCH(E2981,DM_HANG_HOA!A:A,0)))</f>
        <v>Cosse ép Cu 50mm2-N dài 64mm chiều dài ép dây 36mm</v>
      </c>
      <c r="G2981" s="26" t="s">
        <v>5281</v>
      </c>
      <c r="H2981" s="27" t="str">
        <f>IF(G2981="","",INDEX(DM_DOI_TUONG!C:C,MATCH(G2981,DM_DOI_TUONG!B:B,0)))</f>
        <v>Điện Lực Bến Tre</v>
      </c>
      <c r="I2981" s="69" t="str">
        <f>IFERROR(INDEX(DM_NGHIEP_VU!D:D,MATCH(J2981&amp;K2981,DM_NGHIEP_VU!G:G,0)),"")</f>
        <v>Nhập kho - quyết toán hàng xuất trước</v>
      </c>
      <c r="J2981" s="88" t="s">
        <v>4977</v>
      </c>
      <c r="K2981" s="29" t="s">
        <v>4972</v>
      </c>
      <c r="L2981" s="26">
        <v>27</v>
      </c>
      <c r="M2981" s="26" t="s">
        <v>4547</v>
      </c>
      <c r="N2981" s="26"/>
      <c r="O2981" s="7">
        <f t="shared" si="165"/>
        <v>0</v>
      </c>
      <c r="P2981" s="52"/>
      <c r="Q2981" s="7">
        <f t="shared" si="166"/>
        <v>0</v>
      </c>
      <c r="R2981" s="7">
        <f t="shared" si="167"/>
        <v>0</v>
      </c>
      <c r="S2981" s="23"/>
      <c r="T2981" s="23"/>
      <c r="U2981" s="23"/>
      <c r="V2981" s="23"/>
      <c r="W2981" s="74"/>
    </row>
    <row r="2982" spans="1:23" x14ac:dyDescent="0.25">
      <c r="A2982" s="81">
        <v>45345</v>
      </c>
      <c r="B2982" s="6" t="s">
        <v>2708</v>
      </c>
      <c r="C2982" s="100" t="s">
        <v>6131</v>
      </c>
      <c r="D2982" s="21" t="s">
        <v>4946</v>
      </c>
      <c r="E2982" s="23" t="s">
        <v>511</v>
      </c>
      <c r="F2982" s="27" t="str">
        <f>IF(E2982="","",INDEX(DM_HANG_HOA!B:B,MATCH(E2982,DM_HANG_HOA!A:A,0)))</f>
        <v>Boulon 8x40 + tán + londel nhúng kẽm</v>
      </c>
      <c r="G2982" s="26" t="s">
        <v>5281</v>
      </c>
      <c r="H2982" s="27" t="str">
        <f>IF(G2982="","",INDEX(DM_DOI_TUONG!C:C,MATCH(G2982,DM_DOI_TUONG!B:B,0)))</f>
        <v>Điện Lực Bến Tre</v>
      </c>
      <c r="I2982" s="69" t="str">
        <f>IFERROR(INDEX(DM_NGHIEP_VU!D:D,MATCH(J2982&amp;K2982,DM_NGHIEP_VU!G:G,0)),"")</f>
        <v>Nhập kho - quyết toán hàng xuất trước</v>
      </c>
      <c r="J2982" s="88" t="s">
        <v>4977</v>
      </c>
      <c r="K2982" s="29" t="s">
        <v>4972</v>
      </c>
      <c r="L2982" s="26">
        <v>27</v>
      </c>
      <c r="M2982" s="26" t="s">
        <v>4547</v>
      </c>
      <c r="N2982" s="26"/>
      <c r="O2982" s="7">
        <f t="shared" si="165"/>
        <v>0</v>
      </c>
      <c r="P2982" s="52"/>
      <c r="Q2982" s="7">
        <f t="shared" si="166"/>
        <v>0</v>
      </c>
      <c r="R2982" s="7">
        <f t="shared" si="167"/>
        <v>0</v>
      </c>
      <c r="S2982" s="23"/>
      <c r="T2982" s="23"/>
      <c r="U2982" s="23"/>
      <c r="V2982" s="23"/>
      <c r="W2982" s="74"/>
    </row>
    <row r="2983" spans="1:23" x14ac:dyDescent="0.25">
      <c r="A2983" s="81">
        <v>45362</v>
      </c>
      <c r="B2983" s="6" t="s">
        <v>2708</v>
      </c>
      <c r="C2983" s="100" t="s">
        <v>6131</v>
      </c>
      <c r="D2983" s="21" t="s">
        <v>4946</v>
      </c>
      <c r="E2983" s="23" t="s">
        <v>664</v>
      </c>
      <c r="F2983" s="27" t="str">
        <f>IF(E2983="","",INDEX(DM_HANG_HOA!B:B,MATCH(E2983,DM_HANG_HOA!A:A,0)))</f>
        <v>Ống nối MJPT 50 -50</v>
      </c>
      <c r="G2983" s="26" t="s">
        <v>6064</v>
      </c>
      <c r="H2983" s="27" t="str">
        <f>IF(G2983="","",INDEX(DM_DOI_TUONG!C:C,MATCH(G2983,DM_DOI_TUONG!B:B,0)))</f>
        <v>Công ty CP Tuấn Ân Đồng Nai</v>
      </c>
      <c r="I2983" s="69" t="str">
        <f>IFERROR(INDEX(DM_NGHIEP_VU!D:D,MATCH(J2983&amp;K2983,DM_NGHIEP_VU!G:G,0)),"")</f>
        <v>Nhập kho - quyết toán hàng xuất trước</v>
      </c>
      <c r="J2983" s="88" t="s">
        <v>4977</v>
      </c>
      <c r="K2983" s="29" t="s">
        <v>4972</v>
      </c>
      <c r="L2983" s="26">
        <v>30</v>
      </c>
      <c r="M2983" s="26" t="s">
        <v>4547</v>
      </c>
      <c r="N2983" s="26"/>
      <c r="O2983" s="7">
        <f t="shared" si="165"/>
        <v>0</v>
      </c>
      <c r="P2983" s="52"/>
      <c r="Q2983" s="7">
        <f t="shared" si="166"/>
        <v>0</v>
      </c>
      <c r="R2983" s="7">
        <f t="shared" si="167"/>
        <v>0</v>
      </c>
      <c r="S2983" s="23"/>
      <c r="T2983" s="23"/>
      <c r="U2983" s="23"/>
      <c r="V2983" s="23"/>
      <c r="W2983" s="74"/>
    </row>
    <row r="2984" spans="1:23" x14ac:dyDescent="0.25">
      <c r="A2984" s="81">
        <v>45362</v>
      </c>
      <c r="B2984" s="6" t="s">
        <v>2708</v>
      </c>
      <c r="C2984" s="100" t="s">
        <v>6131</v>
      </c>
      <c r="D2984" s="21" t="s">
        <v>4946</v>
      </c>
      <c r="E2984" s="23" t="s">
        <v>666</v>
      </c>
      <c r="F2984" s="27" t="str">
        <f>IF(E2984="","",INDEX(DM_HANG_HOA!B:B,MATCH(E2984,DM_HANG_HOA!A:A,0)))</f>
        <v>Ống nối MJPT 70 - 70</v>
      </c>
      <c r="G2984" s="26" t="s">
        <v>6064</v>
      </c>
      <c r="H2984" s="27" t="str">
        <f>IF(G2984="","",INDEX(DM_DOI_TUONG!C:C,MATCH(G2984,DM_DOI_TUONG!B:B,0)))</f>
        <v>Công ty CP Tuấn Ân Đồng Nai</v>
      </c>
      <c r="I2984" s="69" t="str">
        <f>IFERROR(INDEX(DM_NGHIEP_VU!D:D,MATCH(J2984&amp;K2984,DM_NGHIEP_VU!G:G,0)),"")</f>
        <v>Nhập kho - quyết toán hàng xuất trước</v>
      </c>
      <c r="J2984" s="88" t="s">
        <v>4977</v>
      </c>
      <c r="K2984" s="29" t="s">
        <v>4972</v>
      </c>
      <c r="L2984" s="26">
        <v>1</v>
      </c>
      <c r="M2984" s="26" t="s">
        <v>4547</v>
      </c>
      <c r="N2984" s="26"/>
      <c r="O2984" s="7">
        <f t="shared" si="165"/>
        <v>0</v>
      </c>
      <c r="P2984" s="52"/>
      <c r="Q2984" s="7">
        <f t="shared" si="166"/>
        <v>0</v>
      </c>
      <c r="R2984" s="7">
        <f t="shared" si="167"/>
        <v>0</v>
      </c>
      <c r="S2984" s="23"/>
      <c r="T2984" s="23"/>
      <c r="U2984" s="23"/>
      <c r="V2984" s="23"/>
      <c r="W2984" s="74"/>
    </row>
    <row r="2985" spans="1:23" x14ac:dyDescent="0.25">
      <c r="A2985" s="81">
        <v>45362</v>
      </c>
      <c r="B2985" s="6" t="s">
        <v>2708</v>
      </c>
      <c r="C2985" s="100" t="s">
        <v>6131</v>
      </c>
      <c r="D2985" s="21" t="s">
        <v>4946</v>
      </c>
      <c r="E2985" s="23" t="s">
        <v>388</v>
      </c>
      <c r="F2985" s="27" t="str">
        <f>IF(E2985="","",INDEX(DM_HANG_HOA!B:B,MATCH(E2985,DM_HANG_HOA!A:A,0)))</f>
        <v>Mỡ Compound đồng nhôm, 50g</v>
      </c>
      <c r="G2985" s="26" t="s">
        <v>6064</v>
      </c>
      <c r="H2985" s="27" t="str">
        <f>IF(G2985="","",INDEX(DM_DOI_TUONG!C:C,MATCH(G2985,DM_DOI_TUONG!B:B,0)))</f>
        <v>Công ty CP Tuấn Ân Đồng Nai</v>
      </c>
      <c r="I2985" s="69" t="str">
        <f>IFERROR(INDEX(DM_NGHIEP_VU!D:D,MATCH(J2985&amp;K2985,DM_NGHIEP_VU!G:G,0)),"")</f>
        <v>Nhập kho - quyết toán hàng xuất trước</v>
      </c>
      <c r="J2985" s="88" t="s">
        <v>4977</v>
      </c>
      <c r="K2985" s="29" t="s">
        <v>4972</v>
      </c>
      <c r="L2985" s="26">
        <v>20</v>
      </c>
      <c r="M2985" s="26" t="s">
        <v>4547</v>
      </c>
      <c r="N2985" s="26"/>
      <c r="O2985" s="7">
        <f t="shared" si="165"/>
        <v>0</v>
      </c>
      <c r="P2985" s="52"/>
      <c r="Q2985" s="7">
        <f t="shared" si="166"/>
        <v>0</v>
      </c>
      <c r="R2985" s="7">
        <f t="shared" si="167"/>
        <v>0</v>
      </c>
      <c r="S2985" s="23"/>
      <c r="T2985" s="23"/>
      <c r="U2985" s="23"/>
      <c r="V2985" s="23"/>
      <c r="W2985" s="74"/>
    </row>
    <row r="2986" spans="1:23" x14ac:dyDescent="0.25">
      <c r="A2986" s="81">
        <v>45362</v>
      </c>
      <c r="B2986" s="6" t="s">
        <v>2708</v>
      </c>
      <c r="C2986" s="100" t="s">
        <v>6132</v>
      </c>
      <c r="D2986" s="21" t="s">
        <v>4946</v>
      </c>
      <c r="E2986" s="23" t="s">
        <v>463</v>
      </c>
      <c r="F2986" s="27" t="str">
        <f>IF(E2986="","",INDEX(DM_HANG_HOA!B:B,MATCH(E2986,DM_HANG_HOA!A:A,0)))</f>
        <v xml:space="preserve">MCB   2 pha 63A  - 6KA -TA </v>
      </c>
      <c r="G2986" s="26" t="s">
        <v>6064</v>
      </c>
      <c r="H2986" s="27" t="str">
        <f>IF(G2986="","",INDEX(DM_DOI_TUONG!C:C,MATCH(G2986,DM_DOI_TUONG!B:B,0)))</f>
        <v>Công ty CP Tuấn Ân Đồng Nai</v>
      </c>
      <c r="I2986" s="69" t="str">
        <f>IFERROR(INDEX(DM_NGHIEP_VU!D:D,MATCH(J2986&amp;K2986,DM_NGHIEP_VU!G:G,0)),"")</f>
        <v>Nhập kho - quyết toán hàng xuất trước</v>
      </c>
      <c r="J2986" s="88" t="s">
        <v>4977</v>
      </c>
      <c r="K2986" s="29" t="s">
        <v>4972</v>
      </c>
      <c r="L2986" s="26">
        <v>41</v>
      </c>
      <c r="M2986" s="26" t="s">
        <v>4547</v>
      </c>
      <c r="N2986" s="26"/>
      <c r="O2986" s="7">
        <f t="shared" si="165"/>
        <v>0</v>
      </c>
      <c r="P2986" s="52"/>
      <c r="Q2986" s="7">
        <f t="shared" si="166"/>
        <v>0</v>
      </c>
      <c r="R2986" s="7">
        <f t="shared" si="167"/>
        <v>0</v>
      </c>
      <c r="S2986" s="23"/>
      <c r="T2986" s="23"/>
      <c r="U2986" s="23"/>
      <c r="V2986" s="23"/>
      <c r="W2986" s="74"/>
    </row>
    <row r="2987" spans="1:23" x14ac:dyDescent="0.25">
      <c r="A2987" s="81">
        <v>45345</v>
      </c>
      <c r="B2987" s="6" t="s">
        <v>2708</v>
      </c>
      <c r="C2987" s="100" t="s">
        <v>6132</v>
      </c>
      <c r="D2987" s="21" t="s">
        <v>4946</v>
      </c>
      <c r="E2987" s="23" t="s">
        <v>3878</v>
      </c>
      <c r="F2987" s="27" t="str">
        <f>IF(E2987="","",INDEX(DM_HANG_HOA!B:B,MATCH(E2987,DM_HANG_HOA!A:A,0)))</f>
        <v>Đà Composite 75x75 - 2.4m</v>
      </c>
      <c r="G2987" s="26" t="s">
        <v>5281</v>
      </c>
      <c r="H2987" s="27" t="str">
        <f>IF(G2987="","",INDEX(DM_DOI_TUONG!C:C,MATCH(G2987,DM_DOI_TUONG!B:B,0)))</f>
        <v>Điện Lực Bến Tre</v>
      </c>
      <c r="I2987" s="69" t="str">
        <f>IFERROR(INDEX(DM_NGHIEP_VU!D:D,MATCH(J2987&amp;K2987,DM_NGHIEP_VU!G:G,0)),"")</f>
        <v>Nhập kho - quyết toán hàng xuất trước</v>
      </c>
      <c r="J2987" s="88" t="s">
        <v>4977</v>
      </c>
      <c r="K2987" s="29" t="s">
        <v>4972</v>
      </c>
      <c r="L2987" s="26">
        <v>150</v>
      </c>
      <c r="M2987" s="26" t="s">
        <v>4547</v>
      </c>
      <c r="N2987" s="26"/>
      <c r="O2987" s="7">
        <f t="shared" si="165"/>
        <v>0</v>
      </c>
      <c r="P2987" s="52"/>
      <c r="Q2987" s="7">
        <f t="shared" si="166"/>
        <v>0</v>
      </c>
      <c r="R2987" s="7">
        <f t="shared" si="167"/>
        <v>0</v>
      </c>
      <c r="S2987" s="23"/>
      <c r="T2987" s="23"/>
      <c r="U2987" s="23"/>
      <c r="V2987" s="23"/>
      <c r="W2987" s="74"/>
    </row>
    <row r="2988" spans="1:23" x14ac:dyDescent="0.25">
      <c r="A2988" s="81">
        <v>45345</v>
      </c>
      <c r="B2988" s="6" t="s">
        <v>2708</v>
      </c>
      <c r="C2988" s="100" t="s">
        <v>6132</v>
      </c>
      <c r="D2988" s="21" t="s">
        <v>4946</v>
      </c>
      <c r="E2988" s="23" t="s">
        <v>3872</v>
      </c>
      <c r="F2988" s="27" t="str">
        <f>IF(E2988="","",INDEX(DM_HANG_HOA!B:B,MATCH(E2988,DM_HANG_HOA!A:A,0)))</f>
        <v>Miếng lót đà</v>
      </c>
      <c r="G2988" s="26" t="s">
        <v>5281</v>
      </c>
      <c r="H2988" s="27" t="str">
        <f>IF(G2988="","",INDEX(DM_DOI_TUONG!C:C,MATCH(G2988,DM_DOI_TUONG!B:B,0)))</f>
        <v>Điện Lực Bến Tre</v>
      </c>
      <c r="I2988" s="69" t="str">
        <f>IFERROR(INDEX(DM_NGHIEP_VU!D:D,MATCH(J2988&amp;K2988,DM_NGHIEP_VU!G:G,0)),"")</f>
        <v>Nhập kho - quyết toán hàng xuất trước</v>
      </c>
      <c r="J2988" s="88" t="s">
        <v>4977</v>
      </c>
      <c r="K2988" s="29" t="s">
        <v>4972</v>
      </c>
      <c r="L2988" s="26">
        <v>300</v>
      </c>
      <c r="M2988" s="26" t="s">
        <v>4547</v>
      </c>
      <c r="N2988" s="26"/>
      <c r="O2988" s="7">
        <f t="shared" si="165"/>
        <v>0</v>
      </c>
      <c r="P2988" s="52"/>
      <c r="Q2988" s="7">
        <f t="shared" si="166"/>
        <v>0</v>
      </c>
      <c r="R2988" s="7">
        <f t="shared" si="167"/>
        <v>0</v>
      </c>
      <c r="S2988" s="23"/>
      <c r="T2988" s="23"/>
      <c r="U2988" s="23"/>
      <c r="V2988" s="23"/>
      <c r="W2988" s="74"/>
    </row>
    <row r="2989" spans="1:23" x14ac:dyDescent="0.25">
      <c r="A2989" s="81">
        <v>45345</v>
      </c>
      <c r="B2989" s="6" t="s">
        <v>2708</v>
      </c>
      <c r="C2989" s="100" t="s">
        <v>6132</v>
      </c>
      <c r="D2989" s="21" t="s">
        <v>4946</v>
      </c>
      <c r="E2989" s="23" t="s">
        <v>3880</v>
      </c>
      <c r="F2989" s="27" t="str">
        <f>IF(E2989="","",INDEX(DM_HANG_HOA!B:B,MATCH(E2989,DM_HANG_HOA!A:A,0)))</f>
        <v>Thanh chống composite 60x10x920mm</v>
      </c>
      <c r="G2989" s="26" t="s">
        <v>5281</v>
      </c>
      <c r="H2989" s="27" t="str">
        <f>IF(G2989="","",INDEX(DM_DOI_TUONG!C:C,MATCH(G2989,DM_DOI_TUONG!B:B,0)))</f>
        <v>Điện Lực Bến Tre</v>
      </c>
      <c r="I2989" s="69" t="str">
        <f>IFERROR(INDEX(DM_NGHIEP_VU!D:D,MATCH(J2989&amp;K2989,DM_NGHIEP_VU!G:G,0)),"")</f>
        <v>Nhập kho - quyết toán hàng xuất trước</v>
      </c>
      <c r="J2989" s="88" t="s">
        <v>4977</v>
      </c>
      <c r="K2989" s="29" t="s">
        <v>4972</v>
      </c>
      <c r="L2989" s="26">
        <v>300</v>
      </c>
      <c r="M2989" s="26" t="s">
        <v>4547</v>
      </c>
      <c r="N2989" s="26"/>
      <c r="O2989" s="7">
        <f t="shared" si="165"/>
        <v>0</v>
      </c>
      <c r="P2989" s="52"/>
      <c r="Q2989" s="7">
        <f t="shared" si="166"/>
        <v>0</v>
      </c>
      <c r="R2989" s="7">
        <f t="shared" si="167"/>
        <v>0</v>
      </c>
      <c r="S2989" s="23"/>
      <c r="T2989" s="23"/>
      <c r="U2989" s="23"/>
      <c r="V2989" s="23"/>
      <c r="W2989" s="74"/>
    </row>
    <row r="2990" spans="1:23" x14ac:dyDescent="0.25">
      <c r="A2990" s="81">
        <v>45345</v>
      </c>
      <c r="B2990" s="6" t="s">
        <v>2708</v>
      </c>
      <c r="C2990" s="100" t="s">
        <v>6133</v>
      </c>
      <c r="D2990" s="21" t="s">
        <v>4946</v>
      </c>
      <c r="E2990" s="23" t="s">
        <v>3357</v>
      </c>
      <c r="F2990" s="27" t="str">
        <f>IF(E2990="","",INDEX(DM_HANG_HOA!B:B,MATCH(E2990,DM_HANG_HOA!A:A,0)))</f>
        <v>Đà Composite 75x75 - 0.8m</v>
      </c>
      <c r="G2990" s="26" t="s">
        <v>5281</v>
      </c>
      <c r="H2990" s="27" t="str">
        <f>IF(G2990="","",INDEX(DM_DOI_TUONG!C:C,MATCH(G2990,DM_DOI_TUONG!B:B,0)))</f>
        <v>Điện Lực Bến Tre</v>
      </c>
      <c r="I2990" s="69" t="str">
        <f>IFERROR(INDEX(DM_NGHIEP_VU!D:D,MATCH(J2990&amp;K2990,DM_NGHIEP_VU!G:G,0)),"")</f>
        <v>Nhập kho - quyết toán hàng xuất trước</v>
      </c>
      <c r="J2990" s="88" t="s">
        <v>4977</v>
      </c>
      <c r="K2990" s="29" t="s">
        <v>4972</v>
      </c>
      <c r="L2990" s="26">
        <v>300</v>
      </c>
      <c r="M2990" s="26" t="s">
        <v>4547</v>
      </c>
      <c r="N2990" s="26"/>
      <c r="O2990" s="7">
        <f t="shared" si="165"/>
        <v>0</v>
      </c>
      <c r="P2990" s="52"/>
      <c r="Q2990" s="7">
        <f t="shared" si="166"/>
        <v>0</v>
      </c>
      <c r="R2990" s="7">
        <f t="shared" si="167"/>
        <v>0</v>
      </c>
      <c r="S2990" s="23"/>
      <c r="T2990" s="23"/>
      <c r="U2990" s="23"/>
      <c r="V2990" s="23"/>
      <c r="W2990" s="74"/>
    </row>
    <row r="2991" spans="1:23" x14ac:dyDescent="0.25">
      <c r="A2991" s="81">
        <v>45345</v>
      </c>
      <c r="B2991" s="6" t="s">
        <v>2708</v>
      </c>
      <c r="C2991" s="100" t="s">
        <v>6133</v>
      </c>
      <c r="D2991" s="21" t="s">
        <v>4946</v>
      </c>
      <c r="E2991" s="23" t="s">
        <v>3872</v>
      </c>
      <c r="F2991" s="27" t="str">
        <f>IF(E2991="","",INDEX(DM_HANG_HOA!B:B,MATCH(E2991,DM_HANG_HOA!A:A,0)))</f>
        <v>Miếng lót đà</v>
      </c>
      <c r="G2991" s="26" t="s">
        <v>5281</v>
      </c>
      <c r="H2991" s="27" t="str">
        <f>IF(G2991="","",INDEX(DM_DOI_TUONG!C:C,MATCH(G2991,DM_DOI_TUONG!B:B,0)))</f>
        <v>Điện Lực Bến Tre</v>
      </c>
      <c r="I2991" s="69" t="str">
        <f>IFERROR(INDEX(DM_NGHIEP_VU!D:D,MATCH(J2991&amp;K2991,DM_NGHIEP_VU!G:G,0)),"")</f>
        <v>Nhập kho - quyết toán hàng xuất trước</v>
      </c>
      <c r="J2991" s="88" t="s">
        <v>4977</v>
      </c>
      <c r="K2991" s="29" t="s">
        <v>4972</v>
      </c>
      <c r="L2991" s="26">
        <v>600</v>
      </c>
      <c r="M2991" s="26" t="s">
        <v>4547</v>
      </c>
      <c r="N2991" s="26"/>
      <c r="O2991" s="7">
        <f t="shared" si="165"/>
        <v>0</v>
      </c>
      <c r="P2991" s="52"/>
      <c r="Q2991" s="7">
        <f t="shared" si="166"/>
        <v>0</v>
      </c>
      <c r="R2991" s="7">
        <f t="shared" si="167"/>
        <v>0</v>
      </c>
      <c r="S2991" s="23"/>
      <c r="T2991" s="23"/>
      <c r="U2991" s="23"/>
      <c r="V2991" s="23"/>
      <c r="W2991" s="74"/>
    </row>
    <row r="2992" spans="1:23" x14ac:dyDescent="0.25">
      <c r="A2992" s="81">
        <v>45345</v>
      </c>
      <c r="B2992" s="6" t="s">
        <v>2708</v>
      </c>
      <c r="C2992" s="100" t="s">
        <v>6133</v>
      </c>
      <c r="D2992" s="21" t="s">
        <v>4946</v>
      </c>
      <c r="E2992" s="23" t="s">
        <v>3870</v>
      </c>
      <c r="F2992" s="27" t="str">
        <f>IF(E2992="","",INDEX(DM_HANG_HOA!B:B,MATCH(E2992,DM_HANG_HOA!A:A,0)))</f>
        <v>Thanh chống composite 60x10x810mm</v>
      </c>
      <c r="G2992" s="26" t="s">
        <v>5281</v>
      </c>
      <c r="H2992" s="27" t="str">
        <f>IF(G2992="","",INDEX(DM_DOI_TUONG!C:C,MATCH(G2992,DM_DOI_TUONG!B:B,0)))</f>
        <v>Điện Lực Bến Tre</v>
      </c>
      <c r="I2992" s="69" t="str">
        <f>IFERROR(INDEX(DM_NGHIEP_VU!D:D,MATCH(J2992&amp;K2992,DM_NGHIEP_VU!G:G,0)),"")</f>
        <v>Nhập kho - quyết toán hàng xuất trước</v>
      </c>
      <c r="J2992" s="88" t="s">
        <v>4977</v>
      </c>
      <c r="K2992" s="29" t="s">
        <v>4972</v>
      </c>
      <c r="L2992" s="26">
        <v>300</v>
      </c>
      <c r="M2992" s="26" t="s">
        <v>4547</v>
      </c>
      <c r="N2992" s="26"/>
      <c r="O2992" s="7">
        <f t="shared" si="165"/>
        <v>0</v>
      </c>
      <c r="P2992" s="52"/>
      <c r="Q2992" s="7">
        <f t="shared" si="166"/>
        <v>0</v>
      </c>
      <c r="R2992" s="7">
        <f t="shared" si="167"/>
        <v>0</v>
      </c>
      <c r="S2992" s="23"/>
      <c r="T2992" s="23"/>
      <c r="U2992" s="23"/>
      <c r="V2992" s="23"/>
      <c r="W2992" s="74"/>
    </row>
    <row r="2993" spans="1:23" x14ac:dyDescent="0.25">
      <c r="A2993" s="81">
        <v>45345</v>
      </c>
      <c r="B2993" s="6" t="s">
        <v>2708</v>
      </c>
      <c r="C2993" s="100" t="s">
        <v>6134</v>
      </c>
      <c r="D2993" s="21" t="s">
        <v>4946</v>
      </c>
      <c r="E2993" s="23" t="s">
        <v>76</v>
      </c>
      <c r="F2993" s="27" t="str">
        <f>IF(E2993="","",INDEX(DM_HANG_HOA!B:B,MATCH(E2993,DM_HANG_HOA!A:A,0)))</f>
        <v>LBFCO 100A - 27KV-150KV BIL - Polymer (không bass)</v>
      </c>
      <c r="G2993" s="26" t="s">
        <v>5281</v>
      </c>
      <c r="H2993" s="27" t="str">
        <f>IF(G2993="","",INDEX(DM_DOI_TUONG!C:C,MATCH(G2993,DM_DOI_TUONG!B:B,0)))</f>
        <v>Điện Lực Bến Tre</v>
      </c>
      <c r="I2993" s="69" t="str">
        <f>IFERROR(INDEX(DM_NGHIEP_VU!D:D,MATCH(J2993&amp;K2993,DM_NGHIEP_VU!G:G,0)),"")</f>
        <v>Nhập kho - quyết toán hàng xuất trước</v>
      </c>
      <c r="J2993" s="88" t="s">
        <v>4977</v>
      </c>
      <c r="K2993" s="29" t="s">
        <v>4972</v>
      </c>
      <c r="L2993" s="26">
        <v>21</v>
      </c>
      <c r="M2993" s="26" t="s">
        <v>4547</v>
      </c>
      <c r="N2993" s="26"/>
      <c r="O2993" s="7">
        <f t="shared" si="165"/>
        <v>0</v>
      </c>
      <c r="P2993" s="52"/>
      <c r="Q2993" s="7">
        <f t="shared" si="166"/>
        <v>0</v>
      </c>
      <c r="R2993" s="7">
        <f t="shared" si="167"/>
        <v>0</v>
      </c>
      <c r="S2993" s="23"/>
      <c r="T2993" s="23"/>
      <c r="U2993" s="23"/>
      <c r="V2993" s="23"/>
      <c r="W2993" s="74"/>
    </row>
    <row r="2994" spans="1:23" x14ac:dyDescent="0.25">
      <c r="A2994" s="81">
        <v>45345</v>
      </c>
      <c r="B2994" s="6" t="s">
        <v>2708</v>
      </c>
      <c r="C2994" s="100" t="s">
        <v>6134</v>
      </c>
      <c r="D2994" s="21" t="s">
        <v>4946</v>
      </c>
      <c r="E2994" s="23" t="s">
        <v>78</v>
      </c>
      <c r="F2994" s="27" t="str">
        <f>IF(E2994="","",INDEX(DM_HANG_HOA!B:B,MATCH(E2994,DM_HANG_HOA!A:A,0)))</f>
        <v>Bass FCO</v>
      </c>
      <c r="G2994" s="26" t="s">
        <v>5281</v>
      </c>
      <c r="H2994" s="27" t="str">
        <f>IF(G2994="","",INDEX(DM_DOI_TUONG!C:C,MATCH(G2994,DM_DOI_TUONG!B:B,0)))</f>
        <v>Điện Lực Bến Tre</v>
      </c>
      <c r="I2994" s="69" t="str">
        <f>IFERROR(INDEX(DM_NGHIEP_VU!D:D,MATCH(J2994&amp;K2994,DM_NGHIEP_VU!G:G,0)),"")</f>
        <v>Nhập kho - quyết toán hàng xuất trước</v>
      </c>
      <c r="J2994" s="88" t="s">
        <v>4977</v>
      </c>
      <c r="K2994" s="29" t="s">
        <v>4972</v>
      </c>
      <c r="L2994" s="26">
        <v>21</v>
      </c>
      <c r="M2994" s="26" t="s">
        <v>4547</v>
      </c>
      <c r="N2994" s="26"/>
      <c r="O2994" s="7">
        <f t="shared" ref="O2994:O3018" si="168">+L2994*N2994</f>
        <v>0</v>
      </c>
      <c r="P2994" s="52"/>
      <c r="Q2994" s="7">
        <f t="shared" ref="Q2994:Q3018" si="169">+O2994*P2994</f>
        <v>0</v>
      </c>
      <c r="R2994" s="7">
        <f t="shared" ref="R2994:R3018" si="170">+O2994+Q2994</f>
        <v>0</v>
      </c>
      <c r="S2994" s="23"/>
      <c r="T2994" s="23"/>
      <c r="U2994" s="23"/>
      <c r="V2994" s="23"/>
      <c r="W2994" s="74"/>
    </row>
    <row r="2995" spans="1:23" x14ac:dyDescent="0.25">
      <c r="A2995" s="81">
        <v>45345</v>
      </c>
      <c r="B2995" s="6" t="s">
        <v>2708</v>
      </c>
      <c r="C2995" s="100" t="s">
        <v>6135</v>
      </c>
      <c r="D2995" s="21" t="s">
        <v>4946</v>
      </c>
      <c r="E2995" s="23" t="s">
        <v>77</v>
      </c>
      <c r="F2995" s="27" t="str">
        <f>IF(E2995="","",INDEX(DM_HANG_HOA!B:B,MATCH(E2995,DM_HANG_HOA!A:A,0)))</f>
        <v>LBFCO 200A - 27KV-150KV BIL - Polymer (không bass)</v>
      </c>
      <c r="G2995" s="26" t="s">
        <v>5281</v>
      </c>
      <c r="H2995" s="27" t="str">
        <f>IF(G2995="","",INDEX(DM_DOI_TUONG!C:C,MATCH(G2995,DM_DOI_TUONG!B:B,0)))</f>
        <v>Điện Lực Bến Tre</v>
      </c>
      <c r="I2995" s="69" t="str">
        <f>IFERROR(INDEX(DM_NGHIEP_VU!D:D,MATCH(J2995&amp;K2995,DM_NGHIEP_VU!G:G,0)),"")</f>
        <v>Nhập kho - quyết toán hàng xuất trước</v>
      </c>
      <c r="J2995" s="88" t="s">
        <v>4977</v>
      </c>
      <c r="K2995" s="29" t="s">
        <v>4972</v>
      </c>
      <c r="L2995" s="26">
        <v>48</v>
      </c>
      <c r="M2995" s="26" t="s">
        <v>4547</v>
      </c>
      <c r="N2995" s="26"/>
      <c r="O2995" s="7">
        <f t="shared" si="168"/>
        <v>0</v>
      </c>
      <c r="P2995" s="52"/>
      <c r="Q2995" s="7">
        <f t="shared" si="169"/>
        <v>0</v>
      </c>
      <c r="R2995" s="7">
        <f t="shared" si="170"/>
        <v>0</v>
      </c>
      <c r="S2995" s="23"/>
      <c r="T2995" s="23"/>
      <c r="U2995" s="23"/>
      <c r="V2995" s="23"/>
      <c r="W2995" s="74"/>
    </row>
    <row r="2996" spans="1:23" x14ac:dyDescent="0.25">
      <c r="A2996" s="81">
        <v>45345</v>
      </c>
      <c r="B2996" s="6" t="s">
        <v>2708</v>
      </c>
      <c r="C2996" s="100" t="s">
        <v>6135</v>
      </c>
      <c r="D2996" s="21" t="s">
        <v>4946</v>
      </c>
      <c r="E2996" s="23" t="s">
        <v>78</v>
      </c>
      <c r="F2996" s="27" t="str">
        <f>IF(E2996="","",INDEX(DM_HANG_HOA!B:B,MATCH(E2996,DM_HANG_HOA!A:A,0)))</f>
        <v>Bass FCO</v>
      </c>
      <c r="G2996" s="26" t="s">
        <v>5281</v>
      </c>
      <c r="H2996" s="27" t="str">
        <f>IF(G2996="","",INDEX(DM_DOI_TUONG!C:C,MATCH(G2996,DM_DOI_TUONG!B:B,0)))</f>
        <v>Điện Lực Bến Tre</v>
      </c>
      <c r="I2996" s="69" t="str">
        <f>IFERROR(INDEX(DM_NGHIEP_VU!D:D,MATCH(J2996&amp;K2996,DM_NGHIEP_VU!G:G,0)),"")</f>
        <v>Nhập kho - quyết toán hàng xuất trước</v>
      </c>
      <c r="J2996" s="88" t="s">
        <v>4977</v>
      </c>
      <c r="K2996" s="29" t="s">
        <v>4972</v>
      </c>
      <c r="L2996" s="26">
        <v>48</v>
      </c>
      <c r="M2996" s="26" t="s">
        <v>4547</v>
      </c>
      <c r="N2996" s="26"/>
      <c r="O2996" s="7">
        <f t="shared" si="168"/>
        <v>0</v>
      </c>
      <c r="P2996" s="52"/>
      <c r="Q2996" s="7">
        <f t="shared" si="169"/>
        <v>0</v>
      </c>
      <c r="R2996" s="7">
        <f t="shared" si="170"/>
        <v>0</v>
      </c>
      <c r="S2996" s="23"/>
      <c r="T2996" s="23"/>
      <c r="U2996" s="23"/>
      <c r="V2996" s="23"/>
      <c r="W2996" s="74"/>
    </row>
    <row r="2997" spans="1:23" x14ac:dyDescent="0.25">
      <c r="A2997" s="81">
        <v>45345</v>
      </c>
      <c r="B2997" s="6" t="s">
        <v>2708</v>
      </c>
      <c r="C2997" s="100" t="s">
        <v>6135</v>
      </c>
      <c r="D2997" s="21" t="s">
        <v>4946</v>
      </c>
      <c r="E2997" s="23" t="s">
        <v>503</v>
      </c>
      <c r="F2997" s="27" t="str">
        <f>IF(E2997="","",INDEX(DM_HANG_HOA!B:B,MATCH(E2997,DM_HANG_HOA!A:A,0)))</f>
        <v>MCCB 3P, 400V, 125A, 70KA</v>
      </c>
      <c r="G2997" s="26" t="s">
        <v>5281</v>
      </c>
      <c r="H2997" s="27" t="str">
        <f>IF(G2997="","",INDEX(DM_DOI_TUONG!C:C,MATCH(G2997,DM_DOI_TUONG!B:B,0)))</f>
        <v>Điện Lực Bến Tre</v>
      </c>
      <c r="I2997" s="69" t="str">
        <f>IFERROR(INDEX(DM_NGHIEP_VU!D:D,MATCH(J2997&amp;K2997,DM_NGHIEP_VU!G:G,0)),"")</f>
        <v>Nhập kho - quyết toán hàng xuất trước</v>
      </c>
      <c r="J2997" s="88" t="s">
        <v>4977</v>
      </c>
      <c r="K2997" s="29" t="s">
        <v>4972</v>
      </c>
      <c r="L2997" s="26">
        <v>107</v>
      </c>
      <c r="M2997" s="26" t="s">
        <v>4547</v>
      </c>
      <c r="N2997" s="26"/>
      <c r="O2997" s="7">
        <f t="shared" si="168"/>
        <v>0</v>
      </c>
      <c r="P2997" s="52"/>
      <c r="Q2997" s="7">
        <f t="shared" si="169"/>
        <v>0</v>
      </c>
      <c r="R2997" s="7">
        <f t="shared" si="170"/>
        <v>0</v>
      </c>
      <c r="S2997" s="23"/>
      <c r="T2997" s="23"/>
      <c r="U2997" s="23"/>
      <c r="V2997" s="23"/>
      <c r="W2997" s="74"/>
    </row>
    <row r="2998" spans="1:23" x14ac:dyDescent="0.25">
      <c r="A2998" s="81">
        <v>45345</v>
      </c>
      <c r="B2998" s="6" t="s">
        <v>2708</v>
      </c>
      <c r="C2998" s="100" t="s">
        <v>6136</v>
      </c>
      <c r="D2998" s="21" t="s">
        <v>4946</v>
      </c>
      <c r="E2998" s="23" t="s">
        <v>488</v>
      </c>
      <c r="F2998" s="27" t="str">
        <f>IF(E2998="","",INDEX(DM_HANG_HOA!B:B,MATCH(E2998,DM_HANG_HOA!A:A,0)))</f>
        <v>Busbar dùng cho MCCB 80A - 250A</v>
      </c>
      <c r="G2998" s="26" t="s">
        <v>5281</v>
      </c>
      <c r="H2998" s="27" t="str">
        <f>IF(G2998="","",INDEX(DM_DOI_TUONG!C:C,MATCH(G2998,DM_DOI_TUONG!B:B,0)))</f>
        <v>Điện Lực Bến Tre</v>
      </c>
      <c r="I2998" s="69" t="str">
        <f>IFERROR(INDEX(DM_NGHIEP_VU!D:D,MATCH(J2998&amp;K2998,DM_NGHIEP_VU!G:G,0)),"")</f>
        <v>Nhập kho - quyết toán hàng xuất trước</v>
      </c>
      <c r="J2998" s="88" t="s">
        <v>4977</v>
      </c>
      <c r="K2998" s="29" t="s">
        <v>4972</v>
      </c>
      <c r="L2998" s="26">
        <v>107</v>
      </c>
      <c r="M2998" s="26" t="s">
        <v>4547</v>
      </c>
      <c r="N2998" s="26"/>
      <c r="O2998" s="7">
        <f t="shared" si="168"/>
        <v>0</v>
      </c>
      <c r="P2998" s="52"/>
      <c r="Q2998" s="7">
        <f t="shared" si="169"/>
        <v>0</v>
      </c>
      <c r="R2998" s="7">
        <f t="shared" si="170"/>
        <v>0</v>
      </c>
      <c r="S2998" s="23"/>
      <c r="T2998" s="23"/>
      <c r="U2998" s="23"/>
      <c r="V2998" s="23"/>
      <c r="W2998" s="74"/>
    </row>
    <row r="2999" spans="1:23" x14ac:dyDescent="0.25">
      <c r="A2999" s="81">
        <v>45345</v>
      </c>
      <c r="B2999" s="6" t="s">
        <v>2708</v>
      </c>
      <c r="C2999" s="100" t="s">
        <v>6136</v>
      </c>
      <c r="D2999" s="21" t="s">
        <v>4946</v>
      </c>
      <c r="E2999" s="23" t="s">
        <v>516</v>
      </c>
      <c r="F2999" s="27" t="str">
        <f>IF(E2999="","",INDEX(DM_HANG_HOA!B:B,MATCH(E2999,DM_HANG_HOA!A:A,0)))</f>
        <v>Boulon 8 x 30 + tán + londel (nhúng kẽm)</v>
      </c>
      <c r="G2999" s="26" t="s">
        <v>5281</v>
      </c>
      <c r="H2999" s="27" t="str">
        <f>IF(G2999="","",INDEX(DM_DOI_TUONG!C:C,MATCH(G2999,DM_DOI_TUONG!B:B,0)))</f>
        <v>Điện Lực Bến Tre</v>
      </c>
      <c r="I2999" s="69" t="str">
        <f>IFERROR(INDEX(DM_NGHIEP_VU!D:D,MATCH(J2999&amp;K2999,DM_NGHIEP_VU!G:G,0)),"")</f>
        <v>Nhập kho - quyết toán hàng xuất trước</v>
      </c>
      <c r="J2999" s="88" t="s">
        <v>4977</v>
      </c>
      <c r="K2999" s="29" t="s">
        <v>4972</v>
      </c>
      <c r="L2999" s="26">
        <v>642</v>
      </c>
      <c r="M2999" s="26" t="s">
        <v>4547</v>
      </c>
      <c r="N2999" s="26"/>
      <c r="O2999" s="7">
        <f t="shared" si="168"/>
        <v>0</v>
      </c>
      <c r="P2999" s="52"/>
      <c r="Q2999" s="7">
        <f t="shared" si="169"/>
        <v>0</v>
      </c>
      <c r="R2999" s="7">
        <f t="shared" si="170"/>
        <v>0</v>
      </c>
      <c r="S2999" s="23"/>
      <c r="T2999" s="23"/>
      <c r="U2999" s="23"/>
      <c r="V2999" s="23"/>
      <c r="W2999" s="74"/>
    </row>
    <row r="3000" spans="1:23" x14ac:dyDescent="0.25">
      <c r="A3000" s="81">
        <v>45345</v>
      </c>
      <c r="B3000" s="6" t="s">
        <v>2708</v>
      </c>
      <c r="C3000" s="100" t="s">
        <v>6136</v>
      </c>
      <c r="D3000" s="21" t="s">
        <v>4946</v>
      </c>
      <c r="E3000" s="23" t="s">
        <v>65</v>
      </c>
      <c r="F3000" s="27" t="str">
        <f>IF(E3000="","",INDEX(DM_HANG_HOA!B:B,MATCH(E3000,DM_HANG_HOA!A:A,0)))</f>
        <v>FCO 100A - 27KV-150KV BIL - sứ (không bass)</v>
      </c>
      <c r="G3000" s="26" t="s">
        <v>5281</v>
      </c>
      <c r="H3000" s="27" t="str">
        <f>IF(G3000="","",INDEX(DM_DOI_TUONG!C:C,MATCH(G3000,DM_DOI_TUONG!B:B,0)))</f>
        <v>Điện Lực Bến Tre</v>
      </c>
      <c r="I3000" s="69" t="str">
        <f>IFERROR(INDEX(DM_NGHIEP_VU!D:D,MATCH(J3000&amp;K3000,DM_NGHIEP_VU!G:G,0)),"")</f>
        <v>Nhập kho - quyết toán hàng xuất trước</v>
      </c>
      <c r="J3000" s="88" t="s">
        <v>4977</v>
      </c>
      <c r="K3000" s="29" t="s">
        <v>4972</v>
      </c>
      <c r="L3000" s="26">
        <v>125</v>
      </c>
      <c r="M3000" s="26" t="s">
        <v>4547</v>
      </c>
      <c r="N3000" s="26"/>
      <c r="O3000" s="7">
        <f t="shared" si="168"/>
        <v>0</v>
      </c>
      <c r="P3000" s="52"/>
      <c r="Q3000" s="7">
        <f t="shared" si="169"/>
        <v>0</v>
      </c>
      <c r="R3000" s="7">
        <f t="shared" si="170"/>
        <v>0</v>
      </c>
      <c r="S3000" s="23"/>
      <c r="T3000" s="23"/>
      <c r="U3000" s="23"/>
      <c r="V3000" s="23"/>
      <c r="W3000" s="74"/>
    </row>
    <row r="3001" spans="1:23" x14ac:dyDescent="0.25">
      <c r="A3001" s="81">
        <v>45345</v>
      </c>
      <c r="B3001" s="6" t="s">
        <v>2708</v>
      </c>
      <c r="C3001" s="100" t="s">
        <v>6136</v>
      </c>
      <c r="D3001" s="21" t="s">
        <v>4946</v>
      </c>
      <c r="E3001" s="23" t="s">
        <v>78</v>
      </c>
      <c r="F3001" s="27" t="str">
        <f>IF(E3001="","",INDEX(DM_HANG_HOA!B:B,MATCH(E3001,DM_HANG_HOA!A:A,0)))</f>
        <v>Bass FCO</v>
      </c>
      <c r="G3001" s="26" t="s">
        <v>5281</v>
      </c>
      <c r="H3001" s="27" t="str">
        <f>IF(G3001="","",INDEX(DM_DOI_TUONG!C:C,MATCH(G3001,DM_DOI_TUONG!B:B,0)))</f>
        <v>Điện Lực Bến Tre</v>
      </c>
      <c r="I3001" s="69" t="str">
        <f>IFERROR(INDEX(DM_NGHIEP_VU!D:D,MATCH(J3001&amp;K3001,DM_NGHIEP_VU!G:G,0)),"")</f>
        <v>Nhập kho - quyết toán hàng xuất trước</v>
      </c>
      <c r="J3001" s="88" t="s">
        <v>4977</v>
      </c>
      <c r="K3001" s="29" t="s">
        <v>4972</v>
      </c>
      <c r="L3001" s="26">
        <v>125</v>
      </c>
      <c r="M3001" s="26" t="s">
        <v>4547</v>
      </c>
      <c r="N3001" s="26"/>
      <c r="O3001" s="7">
        <f t="shared" si="168"/>
        <v>0</v>
      </c>
      <c r="P3001" s="52"/>
      <c r="Q3001" s="7">
        <f t="shared" si="169"/>
        <v>0</v>
      </c>
      <c r="R3001" s="7">
        <f t="shared" si="170"/>
        <v>0</v>
      </c>
      <c r="S3001" s="23"/>
      <c r="T3001" s="23"/>
      <c r="U3001" s="23"/>
      <c r="V3001" s="23"/>
      <c r="W3001" s="74"/>
    </row>
    <row r="3002" spans="1:23" x14ac:dyDescent="0.25">
      <c r="A3002" s="81">
        <v>45352</v>
      </c>
      <c r="B3002" s="6" t="s">
        <v>2708</v>
      </c>
      <c r="C3002" s="100" t="s">
        <v>6136</v>
      </c>
      <c r="D3002" s="21" t="s">
        <v>4946</v>
      </c>
      <c r="E3002" s="23" t="s">
        <v>3675</v>
      </c>
      <c r="F3002" s="27" t="str">
        <f>IF(E3002="","",INDEX(DM_HANG_HOA!B:B,MATCH(E3002,DM_HANG_HOA!A:A,0)))</f>
        <v>Giá treo MBA 3 pha 3x37,5 - 3x50kVA</v>
      </c>
      <c r="G3002" s="26" t="s">
        <v>5281</v>
      </c>
      <c r="H3002" s="27" t="str">
        <f>IF(G3002="","",INDEX(DM_DOI_TUONG!C:C,MATCH(G3002,DM_DOI_TUONG!B:B,0)))</f>
        <v>Điện Lực Bến Tre</v>
      </c>
      <c r="I3002" s="69" t="str">
        <f>IFERROR(INDEX(DM_NGHIEP_VU!D:D,MATCH(J3002&amp;K3002,DM_NGHIEP_VU!G:G,0)),"")</f>
        <v>Nhập kho - quyết toán hàng xuất trước</v>
      </c>
      <c r="J3002" s="88" t="s">
        <v>4977</v>
      </c>
      <c r="K3002" s="29" t="s">
        <v>4972</v>
      </c>
      <c r="L3002" s="26">
        <v>30</v>
      </c>
      <c r="M3002" s="26" t="s">
        <v>4547</v>
      </c>
      <c r="N3002" s="26"/>
      <c r="O3002" s="7">
        <f t="shared" si="168"/>
        <v>0</v>
      </c>
      <c r="P3002" s="52"/>
      <c r="Q3002" s="7">
        <f t="shared" si="169"/>
        <v>0</v>
      </c>
      <c r="R3002" s="7">
        <f t="shared" si="170"/>
        <v>0</v>
      </c>
      <c r="S3002" s="23"/>
      <c r="T3002" s="23"/>
      <c r="U3002" s="23"/>
      <c r="V3002" s="23"/>
      <c r="W3002" s="74"/>
    </row>
    <row r="3003" spans="1:23" x14ac:dyDescent="0.25">
      <c r="A3003" s="81">
        <v>45352</v>
      </c>
      <c r="B3003" s="6" t="s">
        <v>2708</v>
      </c>
      <c r="C3003" s="100" t="s">
        <v>6136</v>
      </c>
      <c r="D3003" s="21" t="s">
        <v>4946</v>
      </c>
      <c r="E3003" s="23" t="s">
        <v>3858</v>
      </c>
      <c r="F3003" s="27" t="str">
        <f>IF(E3003="","",INDEX(DM_HANG_HOA!B:B,MATCH(E3003,DM_HANG_HOA!A:A,0)))</f>
        <v>Cọc tiếp địa P16x2400, hàn dây tiếp địa phi 10 dài 9m hàn LĐ 40x40x4</v>
      </c>
      <c r="G3003" s="26" t="s">
        <v>5281</v>
      </c>
      <c r="H3003" s="27" t="str">
        <f>IF(G3003="","",INDEX(DM_DOI_TUONG!C:C,MATCH(G3003,DM_DOI_TUONG!B:B,0)))</f>
        <v>Điện Lực Bến Tre</v>
      </c>
      <c r="I3003" s="69" t="str">
        <f>IFERROR(INDEX(DM_NGHIEP_VU!D:D,MATCH(J3003&amp;K3003,DM_NGHIEP_VU!G:G,0)),"")</f>
        <v>Nhập kho - quyết toán hàng xuất trước</v>
      </c>
      <c r="J3003" s="88" t="s">
        <v>4977</v>
      </c>
      <c r="K3003" s="29" t="s">
        <v>4972</v>
      </c>
      <c r="L3003" s="26">
        <v>344</v>
      </c>
      <c r="M3003" s="26" t="s">
        <v>4547</v>
      </c>
      <c r="N3003" s="26"/>
      <c r="O3003" s="7">
        <f t="shared" si="168"/>
        <v>0</v>
      </c>
      <c r="P3003" s="52"/>
      <c r="Q3003" s="7">
        <f t="shared" si="169"/>
        <v>0</v>
      </c>
      <c r="R3003" s="7">
        <f t="shared" si="170"/>
        <v>0</v>
      </c>
      <c r="S3003" s="23"/>
      <c r="T3003" s="23"/>
      <c r="U3003" s="23"/>
      <c r="V3003" s="23"/>
      <c r="W3003" s="74"/>
    </row>
    <row r="3004" spans="1:23" x14ac:dyDescent="0.25">
      <c r="A3004" s="81">
        <v>45352</v>
      </c>
      <c r="B3004" s="6" t="s">
        <v>2708</v>
      </c>
      <c r="C3004" s="100" t="s">
        <v>6136</v>
      </c>
      <c r="D3004" s="21" t="s">
        <v>4946</v>
      </c>
      <c r="E3004" s="23" t="s">
        <v>3888</v>
      </c>
      <c r="F3004" s="27" t="str">
        <f>IF(E3004="","",INDEX(DM_HANG_HOA!B:B,MATCH(E3004,DM_HANG_HOA!A:A,0)))</f>
        <v>Cổ dê lắp thùng điện kế 760x500x340 (tim lỗ 300)</v>
      </c>
      <c r="G3004" s="26" t="s">
        <v>5281</v>
      </c>
      <c r="H3004" s="27" t="str">
        <f>IF(G3004="","",INDEX(DM_DOI_TUONG!C:C,MATCH(G3004,DM_DOI_TUONG!B:B,0)))</f>
        <v>Điện Lực Bến Tre</v>
      </c>
      <c r="I3004" s="69" t="str">
        <f>IFERROR(INDEX(DM_NGHIEP_VU!D:D,MATCH(J3004&amp;K3004,DM_NGHIEP_VU!G:G,0)),"")</f>
        <v>Nhập kho - quyết toán hàng xuất trước</v>
      </c>
      <c r="J3004" s="88" t="s">
        <v>4977</v>
      </c>
      <c r="K3004" s="29" t="s">
        <v>4972</v>
      </c>
      <c r="L3004" s="26">
        <v>180</v>
      </c>
      <c r="M3004" s="26" t="s">
        <v>4547</v>
      </c>
      <c r="N3004" s="26"/>
      <c r="O3004" s="7">
        <f t="shared" si="168"/>
        <v>0</v>
      </c>
      <c r="P3004" s="52"/>
      <c r="Q3004" s="7">
        <f t="shared" si="169"/>
        <v>0</v>
      </c>
      <c r="R3004" s="7">
        <f t="shared" si="170"/>
        <v>0</v>
      </c>
      <c r="S3004" s="23"/>
      <c r="T3004" s="23"/>
      <c r="U3004" s="23"/>
      <c r="V3004" s="23"/>
      <c r="W3004" s="74"/>
    </row>
    <row r="3005" spans="1:23" x14ac:dyDescent="0.25">
      <c r="A3005" s="81">
        <v>45350</v>
      </c>
      <c r="B3005" s="6" t="s">
        <v>2708</v>
      </c>
      <c r="C3005" s="100" t="s">
        <v>6136</v>
      </c>
      <c r="D3005" s="21" t="s">
        <v>4946</v>
      </c>
      <c r="E3005" s="23" t="s">
        <v>107</v>
      </c>
      <c r="F3005" s="27" t="str">
        <f>IF(E3005="","",INDEX(DM_HANG_HOA!B:B,MATCH(E3005,DM_HANG_HOA!A:A,0)))</f>
        <v>DS 1 pha 630A - 24KV-150 KV BIL, OD, sứ</v>
      </c>
      <c r="G3005" s="26" t="s">
        <v>5281</v>
      </c>
      <c r="H3005" s="27" t="str">
        <f>IF(G3005="","",INDEX(DM_DOI_TUONG!C:C,MATCH(G3005,DM_DOI_TUONG!B:B,0)))</f>
        <v>Điện Lực Bến Tre</v>
      </c>
      <c r="I3005" s="69" t="str">
        <f>IFERROR(INDEX(DM_NGHIEP_VU!D:D,MATCH(J3005&amp;K3005,DM_NGHIEP_VU!G:G,0)),"")</f>
        <v>Nhập kho - quyết toán hàng xuất trước</v>
      </c>
      <c r="J3005" s="88" t="s">
        <v>4977</v>
      </c>
      <c r="K3005" s="29" t="s">
        <v>4972</v>
      </c>
      <c r="L3005" s="26">
        <v>12</v>
      </c>
      <c r="M3005" s="26" t="s">
        <v>4547</v>
      </c>
      <c r="N3005" s="26"/>
      <c r="O3005" s="7">
        <f t="shared" si="168"/>
        <v>0</v>
      </c>
      <c r="P3005" s="52"/>
      <c r="Q3005" s="7">
        <f t="shared" si="169"/>
        <v>0</v>
      </c>
      <c r="R3005" s="7">
        <f t="shared" si="170"/>
        <v>0</v>
      </c>
      <c r="S3005" s="23"/>
      <c r="T3005" s="23"/>
      <c r="U3005" s="23"/>
      <c r="V3005" s="23"/>
      <c r="W3005" s="74"/>
    </row>
    <row r="3006" spans="1:23" x14ac:dyDescent="0.25">
      <c r="A3006" s="81">
        <v>45350</v>
      </c>
      <c r="B3006" s="6" t="s">
        <v>2708</v>
      </c>
      <c r="C3006" s="100" t="s">
        <v>6137</v>
      </c>
      <c r="D3006" s="21" t="s">
        <v>4946</v>
      </c>
      <c r="E3006" s="23" t="s">
        <v>114</v>
      </c>
      <c r="F3006" s="27" t="str">
        <f>IF(E3006="","",INDEX(DM_HANG_HOA!B:B,MATCH(E3006,DM_HANG_HOA!A:A,0)))</f>
        <v xml:space="preserve">Cosse nhôm LTD </v>
      </c>
      <c r="G3006" s="26" t="s">
        <v>5281</v>
      </c>
      <c r="H3006" s="27" t="str">
        <f>IF(G3006="","",INDEX(DM_DOI_TUONG!C:C,MATCH(G3006,DM_DOI_TUONG!B:B,0)))</f>
        <v>Điện Lực Bến Tre</v>
      </c>
      <c r="I3006" s="69" t="str">
        <f>IFERROR(INDEX(DM_NGHIEP_VU!D:D,MATCH(J3006&amp;K3006,DM_NGHIEP_VU!G:G,0)),"")</f>
        <v>Nhập kho - quyết toán hàng xuất trước</v>
      </c>
      <c r="J3006" s="88" t="s">
        <v>4977</v>
      </c>
      <c r="K3006" s="29" t="s">
        <v>4972</v>
      </c>
      <c r="L3006" s="26">
        <v>24</v>
      </c>
      <c r="M3006" s="26" t="s">
        <v>4547</v>
      </c>
      <c r="N3006" s="26"/>
      <c r="O3006" s="7">
        <f t="shared" si="168"/>
        <v>0</v>
      </c>
      <c r="P3006" s="52"/>
      <c r="Q3006" s="7">
        <f t="shared" si="169"/>
        <v>0</v>
      </c>
      <c r="R3006" s="7">
        <f t="shared" si="170"/>
        <v>0</v>
      </c>
      <c r="S3006" s="23"/>
      <c r="T3006" s="23"/>
      <c r="U3006" s="23"/>
      <c r="V3006" s="23"/>
      <c r="W3006" s="74"/>
    </row>
    <row r="3007" spans="1:23" x14ac:dyDescent="0.25">
      <c r="A3007" s="81">
        <v>45350</v>
      </c>
      <c r="B3007" s="6" t="s">
        <v>2708</v>
      </c>
      <c r="C3007" s="100" t="s">
        <v>6137</v>
      </c>
      <c r="D3007" s="21" t="s">
        <v>4946</v>
      </c>
      <c r="E3007" s="23" t="s">
        <v>117</v>
      </c>
      <c r="F3007" s="27" t="str">
        <f>IF(E3007="","",INDEX(DM_HANG_HOA!B:B,MATCH(E3007,DM_HANG_HOA!A:A,0)))</f>
        <v>Phụ kiện lắp DS 1 pha 24Kv</v>
      </c>
      <c r="G3007" s="26" t="s">
        <v>5281</v>
      </c>
      <c r="H3007" s="27" t="str">
        <f>IF(G3007="","",INDEX(DM_DOI_TUONG!C:C,MATCH(G3007,DM_DOI_TUONG!B:B,0)))</f>
        <v>Điện Lực Bến Tre</v>
      </c>
      <c r="I3007" s="69" t="str">
        <f>IFERROR(INDEX(DM_NGHIEP_VU!D:D,MATCH(J3007&amp;K3007,DM_NGHIEP_VU!G:G,0)),"")</f>
        <v>Nhập kho - quyết toán hàng xuất trước</v>
      </c>
      <c r="J3007" s="88" t="s">
        <v>4977</v>
      </c>
      <c r="K3007" s="29" t="s">
        <v>4972</v>
      </c>
      <c r="L3007" s="26">
        <v>12</v>
      </c>
      <c r="M3007" s="26" t="s">
        <v>4547</v>
      </c>
      <c r="N3007" s="26"/>
      <c r="O3007" s="7">
        <f t="shared" si="168"/>
        <v>0</v>
      </c>
      <c r="P3007" s="52"/>
      <c r="Q3007" s="7">
        <f t="shared" si="169"/>
        <v>0</v>
      </c>
      <c r="R3007" s="7">
        <f t="shared" si="170"/>
        <v>0</v>
      </c>
      <c r="S3007" s="23"/>
      <c r="T3007" s="23"/>
      <c r="U3007" s="23"/>
      <c r="V3007" s="23"/>
      <c r="W3007" s="74"/>
    </row>
    <row r="3008" spans="1:23" x14ac:dyDescent="0.25">
      <c r="A3008" s="81">
        <v>45350</v>
      </c>
      <c r="B3008" s="6" t="s">
        <v>2708</v>
      </c>
      <c r="C3008" s="100" t="s">
        <v>6138</v>
      </c>
      <c r="D3008" s="21" t="s">
        <v>4946</v>
      </c>
      <c r="E3008" s="23" t="s">
        <v>123</v>
      </c>
      <c r="F3008" s="27" t="str">
        <f>IF(E3008="","",INDEX(DM_HANG_HOA!B:B,MATCH(E3008,DM_HANG_HOA!A:A,0)))</f>
        <v>DS 3P- 630A - 24KV-150 KV BIL Sứ OD, lắp phương đứng trên 1 trụ</v>
      </c>
      <c r="G3008" s="26" t="s">
        <v>5281</v>
      </c>
      <c r="H3008" s="27" t="str">
        <f>IF(G3008="","",INDEX(DM_DOI_TUONG!C:C,MATCH(G3008,DM_DOI_TUONG!B:B,0)))</f>
        <v>Điện Lực Bến Tre</v>
      </c>
      <c r="I3008" s="69" t="str">
        <f>IFERROR(INDEX(DM_NGHIEP_VU!D:D,MATCH(J3008&amp;K3008,DM_NGHIEP_VU!G:G,0)),"")</f>
        <v>Nhập kho - quyết toán hàng xuất trước</v>
      </c>
      <c r="J3008" s="88" t="s">
        <v>4977</v>
      </c>
      <c r="K3008" s="29" t="s">
        <v>4972</v>
      </c>
      <c r="L3008" s="26">
        <v>27</v>
      </c>
      <c r="M3008" s="26" t="s">
        <v>4547</v>
      </c>
      <c r="N3008" s="26"/>
      <c r="O3008" s="7">
        <f t="shared" si="168"/>
        <v>0</v>
      </c>
      <c r="P3008" s="52"/>
      <c r="Q3008" s="7">
        <f t="shared" si="169"/>
        <v>0</v>
      </c>
      <c r="R3008" s="7">
        <f t="shared" si="170"/>
        <v>0</v>
      </c>
      <c r="S3008" s="23"/>
      <c r="T3008" s="23"/>
      <c r="U3008" s="23"/>
      <c r="V3008" s="23"/>
      <c r="W3008" s="74"/>
    </row>
    <row r="3009" spans="1:23" x14ac:dyDescent="0.25">
      <c r="A3009" s="81">
        <v>45350</v>
      </c>
      <c r="B3009" s="6" t="s">
        <v>2708</v>
      </c>
      <c r="C3009" s="100" t="s">
        <v>6138</v>
      </c>
      <c r="D3009" s="21" t="s">
        <v>4946</v>
      </c>
      <c r="E3009" s="23" t="s">
        <v>114</v>
      </c>
      <c r="F3009" s="27" t="str">
        <f>IF(E3009="","",INDEX(DM_HANG_HOA!B:B,MATCH(E3009,DM_HANG_HOA!A:A,0)))</f>
        <v xml:space="preserve">Cosse nhôm LTD </v>
      </c>
      <c r="G3009" s="26" t="s">
        <v>5281</v>
      </c>
      <c r="H3009" s="27" t="str">
        <f>IF(G3009="","",INDEX(DM_DOI_TUONG!C:C,MATCH(G3009,DM_DOI_TUONG!B:B,0)))</f>
        <v>Điện Lực Bến Tre</v>
      </c>
      <c r="I3009" s="69" t="str">
        <f>IFERROR(INDEX(DM_NGHIEP_VU!D:D,MATCH(J3009&amp;K3009,DM_NGHIEP_VU!G:G,0)),"")</f>
        <v>Nhập kho - quyết toán hàng xuất trước</v>
      </c>
      <c r="J3009" s="88" t="s">
        <v>4977</v>
      </c>
      <c r="K3009" s="29" t="s">
        <v>4972</v>
      </c>
      <c r="L3009" s="26">
        <v>162</v>
      </c>
      <c r="M3009" s="26" t="s">
        <v>4547</v>
      </c>
      <c r="N3009" s="26"/>
      <c r="O3009" s="7">
        <f t="shared" si="168"/>
        <v>0</v>
      </c>
      <c r="P3009" s="52"/>
      <c r="Q3009" s="7">
        <f t="shared" si="169"/>
        <v>0</v>
      </c>
      <c r="R3009" s="7">
        <f t="shared" si="170"/>
        <v>0</v>
      </c>
      <c r="S3009" s="23"/>
      <c r="T3009" s="23"/>
      <c r="U3009" s="23"/>
      <c r="V3009" s="23"/>
      <c r="W3009" s="74"/>
    </row>
    <row r="3010" spans="1:23" x14ac:dyDescent="0.25">
      <c r="A3010" s="81">
        <v>45350</v>
      </c>
      <c r="B3010" s="6" t="s">
        <v>2708</v>
      </c>
      <c r="C3010" s="100" t="s">
        <v>6139</v>
      </c>
      <c r="D3010" s="21" t="s">
        <v>4946</v>
      </c>
      <c r="E3010" s="23" t="s">
        <v>180</v>
      </c>
      <c r="F3010" s="27" t="str">
        <f>IF(E3010="","",INDEX(DM_HANG_HOA!B:B,MATCH(E3010,DM_HANG_HOA!A:A,0)))</f>
        <v>Bộ sào thao tác dao cắt có tải trong dầu 24 kV - 35 kV, dài 8 m</v>
      </c>
      <c r="G3010" s="26" t="s">
        <v>5281</v>
      </c>
      <c r="H3010" s="27" t="str">
        <f>IF(G3010="","",INDEX(DM_DOI_TUONG!C:C,MATCH(G3010,DM_DOI_TUONG!B:B,0)))</f>
        <v>Điện Lực Bến Tre</v>
      </c>
      <c r="I3010" s="69" t="str">
        <f>IFERROR(INDEX(DM_NGHIEP_VU!D:D,MATCH(J3010&amp;K3010,DM_NGHIEP_VU!G:G,0)),"")</f>
        <v>Nhập kho - quyết toán hàng xuất trước</v>
      </c>
      <c r="J3010" s="88" t="s">
        <v>4977</v>
      </c>
      <c r="K3010" s="29" t="s">
        <v>4972</v>
      </c>
      <c r="L3010" s="26">
        <v>27</v>
      </c>
      <c r="M3010" s="26" t="s">
        <v>4547</v>
      </c>
      <c r="N3010" s="26"/>
      <c r="O3010" s="7">
        <f t="shared" si="168"/>
        <v>0</v>
      </c>
      <c r="P3010" s="52"/>
      <c r="Q3010" s="7">
        <f t="shared" si="169"/>
        <v>0</v>
      </c>
      <c r="R3010" s="7">
        <f t="shared" si="170"/>
        <v>0</v>
      </c>
      <c r="S3010" s="23"/>
      <c r="T3010" s="23"/>
      <c r="U3010" s="23"/>
      <c r="V3010" s="23"/>
      <c r="W3010" s="74"/>
    </row>
    <row r="3011" spans="1:23" x14ac:dyDescent="0.25">
      <c r="A3011" s="81">
        <v>45350</v>
      </c>
      <c r="B3011" s="6" t="s">
        <v>2708</v>
      </c>
      <c r="C3011" s="100" t="s">
        <v>6140</v>
      </c>
      <c r="D3011" s="21" t="s">
        <v>4946</v>
      </c>
      <c r="E3011" s="23" t="s">
        <v>1374</v>
      </c>
      <c r="F3011" s="27" t="str">
        <f>IF(E3011="","",INDEX(DM_HANG_HOA!B:B,MATCH(E3011,DM_HANG_HOA!A:A,0)))</f>
        <v>Cosse ép Cu 50mm2-N dài 64mm chiều dài ép dây 36mm</v>
      </c>
      <c r="G3011" s="26" t="s">
        <v>5281</v>
      </c>
      <c r="H3011" s="27" t="str">
        <f>IF(G3011="","",INDEX(DM_DOI_TUONG!C:C,MATCH(G3011,DM_DOI_TUONG!B:B,0)))</f>
        <v>Điện Lực Bến Tre</v>
      </c>
      <c r="I3011" s="69" t="str">
        <f>IFERROR(INDEX(DM_NGHIEP_VU!D:D,MATCH(J3011&amp;K3011,DM_NGHIEP_VU!G:G,0)),"")</f>
        <v>Nhập kho - quyết toán hàng xuất trước</v>
      </c>
      <c r="J3011" s="88" t="s">
        <v>4977</v>
      </c>
      <c r="K3011" s="29" t="s">
        <v>4972</v>
      </c>
      <c r="L3011" s="26">
        <v>27</v>
      </c>
      <c r="M3011" s="26" t="s">
        <v>4547</v>
      </c>
      <c r="N3011" s="26"/>
      <c r="O3011" s="7">
        <f t="shared" si="168"/>
        <v>0</v>
      </c>
      <c r="P3011" s="52"/>
      <c r="Q3011" s="7">
        <f t="shared" si="169"/>
        <v>0</v>
      </c>
      <c r="R3011" s="7">
        <f t="shared" si="170"/>
        <v>0</v>
      </c>
      <c r="S3011" s="23"/>
      <c r="T3011" s="23"/>
      <c r="U3011" s="23"/>
      <c r="V3011" s="23"/>
      <c r="W3011" s="74"/>
    </row>
    <row r="3012" spans="1:23" x14ac:dyDescent="0.25">
      <c r="A3012" s="81">
        <v>45350</v>
      </c>
      <c r="B3012" s="6" t="s">
        <v>2708</v>
      </c>
      <c r="C3012" s="100" t="s">
        <v>6136</v>
      </c>
      <c r="D3012" s="21" t="s">
        <v>4946</v>
      </c>
      <c r="E3012" s="23" t="s">
        <v>511</v>
      </c>
      <c r="F3012" s="27" t="str">
        <f>IF(E3012="","",INDEX(DM_HANG_HOA!B:B,MATCH(E3012,DM_HANG_HOA!A:A,0)))</f>
        <v>Boulon 8x40 + tán + londel nhúng kẽm</v>
      </c>
      <c r="G3012" s="26" t="s">
        <v>5281</v>
      </c>
      <c r="H3012" s="27" t="str">
        <f>IF(G3012="","",INDEX(DM_DOI_TUONG!C:C,MATCH(G3012,DM_DOI_TUONG!B:B,0)))</f>
        <v>Điện Lực Bến Tre</v>
      </c>
      <c r="I3012" s="69" t="str">
        <f>IFERROR(INDEX(DM_NGHIEP_VU!D:D,MATCH(J3012&amp;K3012,DM_NGHIEP_VU!G:G,0)),"")</f>
        <v>Nhập kho - quyết toán hàng xuất trước</v>
      </c>
      <c r="J3012" s="88" t="s">
        <v>4977</v>
      </c>
      <c r="K3012" s="29" t="s">
        <v>4972</v>
      </c>
      <c r="L3012" s="26">
        <v>27</v>
      </c>
      <c r="M3012" s="26" t="s">
        <v>4547</v>
      </c>
      <c r="N3012" s="26"/>
      <c r="O3012" s="7">
        <f t="shared" si="168"/>
        <v>0</v>
      </c>
      <c r="P3012" s="52"/>
      <c r="Q3012" s="7">
        <f t="shared" si="169"/>
        <v>0</v>
      </c>
      <c r="R3012" s="7">
        <f t="shared" si="170"/>
        <v>0</v>
      </c>
      <c r="S3012" s="23"/>
      <c r="T3012" s="23"/>
      <c r="U3012" s="23"/>
      <c r="V3012" s="23"/>
      <c r="W3012" s="74"/>
    </row>
    <row r="3013" spans="1:23" x14ac:dyDescent="0.25">
      <c r="A3013" s="81">
        <v>45352</v>
      </c>
      <c r="B3013" s="6" t="s">
        <v>2708</v>
      </c>
      <c r="C3013" s="100" t="s">
        <v>6137</v>
      </c>
      <c r="D3013" s="21" t="s">
        <v>4946</v>
      </c>
      <c r="E3013" s="23" t="s">
        <v>199</v>
      </c>
      <c r="F3013" s="27" t="str">
        <f>IF(E3013="","",INDEX(DM_HANG_HOA!B:B,MATCH(E3013,DM_HANG_HOA!A:A,0)))</f>
        <v>Pin post/Line post 24Kv- 680, Polymer có kẹp (không ty)</v>
      </c>
      <c r="G3013" s="26" t="s">
        <v>5281</v>
      </c>
      <c r="H3013" s="27" t="str">
        <f>IF(G3013="","",INDEX(DM_DOI_TUONG!C:C,MATCH(G3013,DM_DOI_TUONG!B:B,0)))</f>
        <v>Điện Lực Bến Tre</v>
      </c>
      <c r="I3013" s="69" t="str">
        <f>IFERROR(INDEX(DM_NGHIEP_VU!D:D,MATCH(J3013&amp;K3013,DM_NGHIEP_VU!G:G,0)),"")</f>
        <v>Nhập kho - quyết toán hàng xuất trước</v>
      </c>
      <c r="J3013" s="88" t="s">
        <v>4977</v>
      </c>
      <c r="K3013" s="29" t="s">
        <v>4972</v>
      </c>
      <c r="L3013" s="26">
        <v>260</v>
      </c>
      <c r="M3013" s="26" t="s">
        <v>4547</v>
      </c>
      <c r="N3013" s="26"/>
      <c r="O3013" s="7">
        <f t="shared" si="168"/>
        <v>0</v>
      </c>
      <c r="P3013" s="52"/>
      <c r="Q3013" s="7">
        <f t="shared" si="169"/>
        <v>0</v>
      </c>
      <c r="R3013" s="7">
        <f t="shared" si="170"/>
        <v>0</v>
      </c>
      <c r="S3013" s="23"/>
      <c r="T3013" s="23"/>
      <c r="U3013" s="23"/>
      <c r="V3013" s="23"/>
      <c r="W3013" s="74"/>
    </row>
    <row r="3014" spans="1:23" x14ac:dyDescent="0.25">
      <c r="A3014" s="81">
        <v>45352</v>
      </c>
      <c r="B3014" s="6" t="s">
        <v>2708</v>
      </c>
      <c r="C3014" s="100" t="s">
        <v>6137</v>
      </c>
      <c r="D3014" s="21" t="s">
        <v>4946</v>
      </c>
      <c r="E3014" s="23" t="s">
        <v>203</v>
      </c>
      <c r="F3014" s="27" t="str">
        <f>IF(E3014="","",INDEX(DM_HANG_HOA!B:B,MATCH(E3014,DM_HANG_HOA!A:A,0)))</f>
        <v>Ty Pin post/Line post 24Kv- 35Kv, M20 dài 180mm</v>
      </c>
      <c r="G3014" s="26" t="s">
        <v>5281</v>
      </c>
      <c r="H3014" s="27" t="str">
        <f>IF(G3014="","",INDEX(DM_DOI_TUONG!C:C,MATCH(G3014,DM_DOI_TUONG!B:B,0)))</f>
        <v>Điện Lực Bến Tre</v>
      </c>
      <c r="I3014" s="69" t="str">
        <f>IFERROR(INDEX(DM_NGHIEP_VU!D:D,MATCH(J3014&amp;K3014,DM_NGHIEP_VU!G:G,0)),"")</f>
        <v>Nhập kho - quyết toán hàng xuất trước</v>
      </c>
      <c r="J3014" s="88" t="s">
        <v>4977</v>
      </c>
      <c r="K3014" s="29" t="s">
        <v>4972</v>
      </c>
      <c r="L3014" s="26">
        <v>260</v>
      </c>
      <c r="M3014" s="26" t="s">
        <v>4547</v>
      </c>
      <c r="N3014" s="26"/>
      <c r="O3014" s="7">
        <f t="shared" si="168"/>
        <v>0</v>
      </c>
      <c r="P3014" s="52"/>
      <c r="Q3014" s="7">
        <f t="shared" si="169"/>
        <v>0</v>
      </c>
      <c r="R3014" s="7">
        <f t="shared" si="170"/>
        <v>0</v>
      </c>
      <c r="S3014" s="23"/>
      <c r="T3014" s="23"/>
      <c r="U3014" s="23"/>
      <c r="V3014" s="23"/>
      <c r="W3014" s="74"/>
    </row>
    <row r="3015" spans="1:23" x14ac:dyDescent="0.25">
      <c r="A3015" s="81">
        <v>45352</v>
      </c>
      <c r="B3015" s="6" t="s">
        <v>2708</v>
      </c>
      <c r="C3015" s="100" t="s">
        <v>6138</v>
      </c>
      <c r="D3015" s="21" t="s">
        <v>4946</v>
      </c>
      <c r="E3015" s="23" t="s">
        <v>74</v>
      </c>
      <c r="F3015" s="27" t="str">
        <f>IF(E3015="","",INDEX(DM_HANG_HOA!B:B,MATCH(E3015,DM_HANG_HOA!A:A,0)))</f>
        <v>FCO 200A - 27KV - 150KV BIL - Polymer (không bass)</v>
      </c>
      <c r="G3015" s="26" t="s">
        <v>5281</v>
      </c>
      <c r="H3015" s="27" t="str">
        <f>IF(G3015="","",INDEX(DM_DOI_TUONG!C:C,MATCH(G3015,DM_DOI_TUONG!B:B,0)))</f>
        <v>Điện Lực Bến Tre</v>
      </c>
      <c r="I3015" s="69" t="str">
        <f>IFERROR(INDEX(DM_NGHIEP_VU!D:D,MATCH(J3015&amp;K3015,DM_NGHIEP_VU!G:G,0)),"")</f>
        <v>Nhập kho - quyết toán hàng xuất trước</v>
      </c>
      <c r="J3015" s="88" t="s">
        <v>4977</v>
      </c>
      <c r="K3015" s="29" t="s">
        <v>4972</v>
      </c>
      <c r="L3015" s="26">
        <v>180</v>
      </c>
      <c r="M3015" s="26" t="s">
        <v>4547</v>
      </c>
      <c r="N3015" s="26"/>
      <c r="O3015" s="7">
        <f t="shared" si="168"/>
        <v>0</v>
      </c>
      <c r="P3015" s="52"/>
      <c r="Q3015" s="7">
        <f t="shared" si="169"/>
        <v>0</v>
      </c>
      <c r="R3015" s="7">
        <f t="shared" si="170"/>
        <v>0</v>
      </c>
      <c r="S3015" s="23"/>
      <c r="T3015" s="23"/>
      <c r="U3015" s="23"/>
      <c r="V3015" s="23"/>
      <c r="W3015" s="74"/>
    </row>
    <row r="3016" spans="1:23" x14ac:dyDescent="0.25">
      <c r="A3016" s="81">
        <v>45352</v>
      </c>
      <c r="B3016" s="6" t="s">
        <v>2708</v>
      </c>
      <c r="C3016" s="100" t="s">
        <v>6138</v>
      </c>
      <c r="D3016" s="21" t="s">
        <v>4946</v>
      </c>
      <c r="E3016" s="23" t="s">
        <v>78</v>
      </c>
      <c r="F3016" s="27" t="str">
        <f>IF(E3016="","",INDEX(DM_HANG_HOA!B:B,MATCH(E3016,DM_HANG_HOA!A:A,0)))</f>
        <v>Bass FCO</v>
      </c>
      <c r="G3016" s="26" t="s">
        <v>5281</v>
      </c>
      <c r="H3016" s="27" t="str">
        <f>IF(G3016="","",INDEX(DM_DOI_TUONG!C:C,MATCH(G3016,DM_DOI_TUONG!B:B,0)))</f>
        <v>Điện Lực Bến Tre</v>
      </c>
      <c r="I3016" s="69" t="str">
        <f>IFERROR(INDEX(DM_NGHIEP_VU!D:D,MATCH(J3016&amp;K3016,DM_NGHIEP_VU!G:G,0)),"")</f>
        <v>Nhập kho - quyết toán hàng xuất trước</v>
      </c>
      <c r="J3016" s="88" t="s">
        <v>4977</v>
      </c>
      <c r="K3016" s="29" t="s">
        <v>4972</v>
      </c>
      <c r="L3016" s="26">
        <v>180</v>
      </c>
      <c r="M3016" s="26" t="s">
        <v>4547</v>
      </c>
      <c r="N3016" s="26"/>
      <c r="O3016" s="7">
        <f t="shared" si="168"/>
        <v>0</v>
      </c>
      <c r="P3016" s="52"/>
      <c r="Q3016" s="7">
        <f t="shared" si="169"/>
        <v>0</v>
      </c>
      <c r="R3016" s="7">
        <f t="shared" si="170"/>
        <v>0</v>
      </c>
      <c r="S3016" s="23"/>
      <c r="T3016" s="23"/>
      <c r="U3016" s="23"/>
      <c r="V3016" s="23"/>
      <c r="W3016" s="74"/>
    </row>
    <row r="3017" spans="1:23" x14ac:dyDescent="0.25">
      <c r="A3017" s="81">
        <v>45362</v>
      </c>
      <c r="B3017" s="6" t="s">
        <v>2708</v>
      </c>
      <c r="C3017" s="100" t="s">
        <v>6139</v>
      </c>
      <c r="D3017" s="21" t="s">
        <v>4946</v>
      </c>
      <c r="E3017" s="23" t="s">
        <v>535</v>
      </c>
      <c r="F3017" s="27" t="str">
        <f>IF(E3017="","",INDEX(DM_HANG_HOA!B:B,MATCH(E3017,DM_HANG_HOA!A:A,0)))</f>
        <v>Kẹp ngừng ABC 4 x (50-95)mm2</v>
      </c>
      <c r="G3017" s="26" t="s">
        <v>6064</v>
      </c>
      <c r="H3017" s="27" t="str">
        <f>IF(G3017="","",INDEX(DM_DOI_TUONG!C:C,MATCH(G3017,DM_DOI_TUONG!B:B,0)))</f>
        <v>Công ty CP Tuấn Ân Đồng Nai</v>
      </c>
      <c r="I3017" s="69" t="str">
        <f>IFERROR(INDEX(DM_NGHIEP_VU!D:D,MATCH(J3017&amp;K3017,DM_NGHIEP_VU!G:G,0)),"")</f>
        <v>Nhập kho - quyết toán hàng xuất trước</v>
      </c>
      <c r="J3017" s="88" t="s">
        <v>4977</v>
      </c>
      <c r="K3017" s="29" t="s">
        <v>4972</v>
      </c>
      <c r="L3017" s="26">
        <v>40</v>
      </c>
      <c r="M3017" s="26" t="s">
        <v>4547</v>
      </c>
      <c r="N3017" s="26"/>
      <c r="O3017" s="7">
        <f t="shared" si="168"/>
        <v>0</v>
      </c>
      <c r="P3017" s="52"/>
      <c r="Q3017" s="7">
        <f t="shared" si="169"/>
        <v>0</v>
      </c>
      <c r="R3017" s="7">
        <f t="shared" si="170"/>
        <v>0</v>
      </c>
      <c r="S3017" s="23"/>
      <c r="T3017" s="23"/>
      <c r="U3017" s="23"/>
      <c r="V3017" s="23"/>
      <c r="W3017" s="74"/>
    </row>
    <row r="3018" spans="1:23" x14ac:dyDescent="0.25">
      <c r="A3018" s="82">
        <v>45362</v>
      </c>
      <c r="B3018" s="6" t="s">
        <v>2708</v>
      </c>
      <c r="C3018" s="101" t="s">
        <v>6140</v>
      </c>
      <c r="D3018" s="76" t="s">
        <v>4946</v>
      </c>
      <c r="E3018" s="84" t="s">
        <v>1618</v>
      </c>
      <c r="F3018" s="85" t="str">
        <f>IF(E3018="","",INDEX(DM_HANG_HOA!B:B,MATCH(E3018,DM_HANG_HOA!A:A,0)))</f>
        <v>Ống nối ON-ACSR 70mm2 (ống nhôm dài 450mm, ống sắt dài 130mm)</v>
      </c>
      <c r="G3018" s="86" t="s">
        <v>6064</v>
      </c>
      <c r="H3018" s="85" t="str">
        <f>IF(G3018="","",INDEX(DM_DOI_TUONG!C:C,MATCH(G3018,DM_DOI_TUONG!B:B,0)))</f>
        <v>Công ty CP Tuấn Ân Đồng Nai</v>
      </c>
      <c r="I3018" s="87" t="str">
        <f>IFERROR(INDEX(DM_NGHIEP_VU!D:D,MATCH(J3018&amp;K3018,DM_NGHIEP_VU!G:G,0)),"")</f>
        <v>Nhập kho - quyết toán hàng xuất trước</v>
      </c>
      <c r="J3018" s="88" t="s">
        <v>4977</v>
      </c>
      <c r="K3018" s="29" t="s">
        <v>4972</v>
      </c>
      <c r="L3018" s="86">
        <v>10</v>
      </c>
      <c r="M3018" s="86" t="s">
        <v>4547</v>
      </c>
      <c r="N3018" s="86"/>
      <c r="O3018" s="75">
        <f t="shared" si="168"/>
        <v>0</v>
      </c>
      <c r="P3018" s="89"/>
      <c r="Q3018" s="75">
        <f t="shared" si="169"/>
        <v>0</v>
      </c>
      <c r="R3018" s="75">
        <f t="shared" si="170"/>
        <v>0</v>
      </c>
      <c r="S3018" s="84"/>
      <c r="T3018" s="84"/>
      <c r="U3018" s="84"/>
      <c r="V3018" s="84"/>
      <c r="W3018" s="78"/>
    </row>
  </sheetData>
  <sheetProtection formatColumns="0" formatRows="0" insertRows="0" sort="0" autoFilter="0"/>
  <dataValidations count="2">
    <dataValidation type="list" allowBlank="1" showInputMessage="1" showErrorMessage="1" sqref="B4:B740">
      <formula1>"PNK, PXK"</formula1>
    </dataValidation>
    <dataValidation type="list" allowBlank="1" showInputMessage="1" showErrorMessage="1" sqref="M4:M740">
      <formula1>"A,B"</formula1>
    </dataValidation>
  </dataValidations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Q460"/>
  <sheetViews>
    <sheetView topLeftCell="B1" workbookViewId="0">
      <pane ySplit="3" topLeftCell="A5" activePane="bottomLeft" state="frozen"/>
      <selection activeCell="C32" sqref="C32"/>
      <selection pane="bottomLeft" activeCell="G13" sqref="G13"/>
    </sheetView>
  </sheetViews>
  <sheetFormatPr defaultRowHeight="15" x14ac:dyDescent="0.25"/>
  <cols>
    <col min="1" max="1" width="18.28515625" style="10" customWidth="1"/>
    <col min="2" max="2" width="21.7109375" style="10" customWidth="1"/>
    <col min="3" max="3" width="19.140625" style="10" customWidth="1"/>
    <col min="4" max="4" width="62.140625" style="10" customWidth="1"/>
    <col min="5" max="5" width="18.42578125" style="10" customWidth="1"/>
    <col min="6" max="6" width="20.85546875" style="10" customWidth="1"/>
    <col min="7" max="7" width="33.42578125" style="10" customWidth="1"/>
    <col min="8" max="8" width="50.140625" style="10" customWidth="1"/>
    <col min="9" max="9" width="12.5703125" style="10" bestFit="1" customWidth="1"/>
    <col min="10" max="10" width="12.42578125" style="10" bestFit="1" customWidth="1"/>
    <col min="11" max="11" width="17.140625" style="10" customWidth="1"/>
    <col min="12" max="12" width="18.85546875" style="10" customWidth="1"/>
    <col min="13" max="14" width="19" style="10" customWidth="1"/>
    <col min="15" max="15" width="49.7109375" style="10" customWidth="1"/>
    <col min="16" max="16" width="46.28515625" style="10" customWidth="1"/>
    <col min="17" max="17" width="34" style="10" customWidth="1"/>
    <col min="18" max="16384" width="9.140625" style="10"/>
  </cols>
  <sheetData>
    <row r="1" spans="1:17" ht="15.75" x14ac:dyDescent="0.25">
      <c r="A1" s="9" t="s">
        <v>2721</v>
      </c>
    </row>
    <row r="2" spans="1:17" ht="15.75" x14ac:dyDescent="0.25">
      <c r="A2" s="59" t="s">
        <v>2691</v>
      </c>
      <c r="B2" s="60" t="s">
        <v>2709</v>
      </c>
      <c r="C2" s="60" t="s">
        <v>2707</v>
      </c>
      <c r="D2" s="60" t="s">
        <v>2706</v>
      </c>
      <c r="E2" s="60" t="s">
        <v>2726</v>
      </c>
      <c r="F2" s="60" t="s">
        <v>2701</v>
      </c>
      <c r="G2" s="60" t="s">
        <v>2702</v>
      </c>
      <c r="H2" s="60" t="s">
        <v>2720</v>
      </c>
      <c r="I2" s="60" t="s">
        <v>4490</v>
      </c>
      <c r="J2" s="60" t="s">
        <v>4491</v>
      </c>
      <c r="K2" s="60" t="s">
        <v>4502</v>
      </c>
      <c r="L2" s="60" t="s">
        <v>2699</v>
      </c>
      <c r="M2" s="60" t="s">
        <v>2698</v>
      </c>
      <c r="N2" s="60" t="s">
        <v>2700</v>
      </c>
      <c r="O2" s="60" t="s">
        <v>4379</v>
      </c>
      <c r="P2" s="60" t="s">
        <v>5290</v>
      </c>
      <c r="Q2" s="61" t="s">
        <v>5013</v>
      </c>
    </row>
    <row r="3" spans="1:17" ht="15.75" x14ac:dyDescent="0.25">
      <c r="A3" s="90" t="s">
        <v>4540</v>
      </c>
      <c r="B3" s="8"/>
      <c r="C3" s="8"/>
      <c r="D3" s="8"/>
      <c r="E3" s="8">
        <f>SUM(E4:E214)</f>
        <v>8816986728</v>
      </c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92"/>
    </row>
    <row r="4" spans="1:17" ht="15.75" x14ac:dyDescent="0.25">
      <c r="A4" s="91">
        <v>45293</v>
      </c>
      <c r="B4" s="6" t="s">
        <v>2722</v>
      </c>
      <c r="C4" s="7" t="str">
        <f>IF(B4="","",B4&amp;"-"&amp;TEXT(COUNTIFS($B$4:B4,B4),"000"))</f>
        <v>PTTM-001</v>
      </c>
      <c r="D4" s="55" t="s">
        <v>4382</v>
      </c>
      <c r="E4" s="56">
        <v>6750000</v>
      </c>
      <c r="F4" s="23" t="s">
        <v>5251</v>
      </c>
      <c r="G4" s="27" t="str">
        <f>IF(F4="","",INDEX(DM_DOI_TUONG!C:C,MATCH(F4,DM_DOI_TUONG!B:B,0)))</f>
        <v>Anh Thành - Minh Phụng</v>
      </c>
      <c r="H4" s="69" t="str">
        <f>IFERROR(INDEX(DM_NGHIEP_VU!D:D,MATCH(I4&amp;J4,DM_NGHIEP_VU!G:G,0)),"")</f>
        <v>Thu TM - thu nợ khách hàng bằng tiền mặt</v>
      </c>
      <c r="I4" s="57" t="s">
        <v>4497</v>
      </c>
      <c r="J4" s="57" t="s">
        <v>4499</v>
      </c>
      <c r="K4" s="6"/>
      <c r="L4" s="23"/>
      <c r="M4" s="23"/>
      <c r="N4" s="23"/>
      <c r="O4" s="6" t="s">
        <v>4380</v>
      </c>
      <c r="P4" s="26"/>
      <c r="Q4" s="93" t="str">
        <f>IFERROR(INDEX(NK_CHI_PHI_CHUA_CHI!D:D,MATCH(P4,NK_CHI_PHI_CHUA_CHI!C:C,0)),"-")</f>
        <v>-</v>
      </c>
    </row>
    <row r="5" spans="1:17" ht="15.75" x14ac:dyDescent="0.25">
      <c r="A5" s="91">
        <v>45293</v>
      </c>
      <c r="B5" s="6" t="s">
        <v>2724</v>
      </c>
      <c r="C5" s="7" t="str">
        <f>IF(B5="","",B5&amp;"-"&amp;TEXT(COUNTIFS($B$4:B5,B5),"000"))</f>
        <v>PCTM-001</v>
      </c>
      <c r="D5" s="55" t="s">
        <v>4383</v>
      </c>
      <c r="E5" s="56">
        <v>715000</v>
      </c>
      <c r="F5" s="23" t="s">
        <v>4489</v>
      </c>
      <c r="G5" s="27" t="str">
        <f>IF(F5="","",INDEX(DM_DOI_TUONG!C:C,MATCH(F5,DM_DOI_TUONG!B:B,0)))</f>
        <v/>
      </c>
      <c r="H5" s="69" t="str">
        <f>IFERROR(INDEX(DM_NGHIEP_VU!D:D,MATCH(I5&amp;J5,DM_NGHIEP_VU!G:G,0)),"")</f>
        <v>Chi TM - chi phí đồ dùng văn phòng</v>
      </c>
      <c r="I5" s="57" t="s">
        <v>4994</v>
      </c>
      <c r="J5" s="57" t="s">
        <v>4497</v>
      </c>
      <c r="K5" s="6"/>
      <c r="L5" s="23"/>
      <c r="M5" s="23"/>
      <c r="N5" s="23"/>
      <c r="O5" s="6" t="s">
        <v>4381</v>
      </c>
      <c r="P5" s="26"/>
      <c r="Q5" s="93" t="str">
        <f>IFERROR(INDEX(NK_CHI_PHI_CHUA_CHI!D:D,MATCH(P5,NK_CHI_PHI_CHUA_CHI!C:C,0)),"-")</f>
        <v>-</v>
      </c>
    </row>
    <row r="6" spans="1:17" ht="15.75" x14ac:dyDescent="0.25">
      <c r="A6" s="91">
        <v>45293</v>
      </c>
      <c r="B6" s="6" t="s">
        <v>2722</v>
      </c>
      <c r="C6" s="7" t="str">
        <f>IF(B6="","",B6&amp;"-"&amp;TEXT(COUNTIFS($B$4:B6,B6),"000"))</f>
        <v>PTTM-002</v>
      </c>
      <c r="D6" s="55" t="s">
        <v>4384</v>
      </c>
      <c r="E6" s="56">
        <v>45820631</v>
      </c>
      <c r="F6" s="23" t="s">
        <v>5252</v>
      </c>
      <c r="G6" s="27" t="str">
        <f>IF(F6="","",INDEX(DM_DOI_TUONG!C:C,MATCH(F6,DM_DOI_TUONG!B:B,0)))</f>
        <v>Cửa Hàng Ngọc Thì</v>
      </c>
      <c r="H6" s="69" t="str">
        <f>IFERROR(INDEX(DM_NGHIEP_VU!D:D,MATCH(I6&amp;J6,DM_NGHIEP_VU!G:G,0)),"")</f>
        <v>Thu TM - thu nợ khách hàng bằng tiền mặt</v>
      </c>
      <c r="I6" s="57" t="s">
        <v>4497</v>
      </c>
      <c r="J6" s="57" t="s">
        <v>4499</v>
      </c>
      <c r="K6" s="6"/>
      <c r="L6" s="23"/>
      <c r="M6" s="23"/>
      <c r="N6" s="23"/>
      <c r="O6" s="6"/>
      <c r="P6" s="26"/>
      <c r="Q6" s="93" t="str">
        <f>IFERROR(INDEX(NK_CHI_PHI_CHUA_CHI!D:D,MATCH(P6,NK_CHI_PHI_CHUA_CHI!C:C,0)),"-")</f>
        <v>-</v>
      </c>
    </row>
    <row r="7" spans="1:17" ht="15.75" x14ac:dyDescent="0.25">
      <c r="A7" s="91">
        <v>45294</v>
      </c>
      <c r="B7" s="6" t="s">
        <v>2724</v>
      </c>
      <c r="C7" s="7" t="str">
        <f>IF(B7="","",B7&amp;"-"&amp;TEXT(COUNTIFS($B$4:B7,B7),"000"))</f>
        <v>PCTM-002</v>
      </c>
      <c r="D7" s="55" t="s">
        <v>4385</v>
      </c>
      <c r="E7" s="56">
        <v>30000</v>
      </c>
      <c r="F7" s="23" t="s">
        <v>4489</v>
      </c>
      <c r="G7" s="27" t="str">
        <f>IF(F7="","",INDEX(DM_DOI_TUONG!C:C,MATCH(F7,DM_DOI_TUONG!B:B,0)))</f>
        <v/>
      </c>
      <c r="H7" s="69" t="str">
        <f>IFERROR(INDEX(DM_NGHIEP_VU!D:D,MATCH(I7&amp;J7,DM_NGHIEP_VU!G:G,0)),"")</f>
        <v>Chi TM - chi phí đồ dùng văn phòng</v>
      </c>
      <c r="I7" s="57" t="s">
        <v>4994</v>
      </c>
      <c r="J7" s="57" t="s">
        <v>4497</v>
      </c>
      <c r="K7" s="6"/>
      <c r="L7" s="23"/>
      <c r="M7" s="23"/>
      <c r="N7" s="23"/>
      <c r="O7" s="6"/>
      <c r="P7" s="26"/>
      <c r="Q7" s="93" t="str">
        <f>IFERROR(INDEX(NK_CHI_PHI_CHUA_CHI!D:D,MATCH(P7,NK_CHI_PHI_CHUA_CHI!C:C,0)),"-")</f>
        <v>-</v>
      </c>
    </row>
    <row r="8" spans="1:17" ht="31.5" x14ac:dyDescent="0.25">
      <c r="A8" s="91">
        <v>45294</v>
      </c>
      <c r="B8" s="6" t="s">
        <v>2723</v>
      </c>
      <c r="C8" s="7" t="str">
        <f>IF(B8="","",B8&amp;"-"&amp;TEXT(COUNTIFS($B$4:B8,B8),"000"))</f>
        <v>PTNH-001</v>
      </c>
      <c r="D8" s="55" t="s">
        <v>4386</v>
      </c>
      <c r="E8" s="56">
        <v>20000000</v>
      </c>
      <c r="F8" s="23" t="s">
        <v>6240</v>
      </c>
      <c r="G8" s="27" t="str">
        <f>IF(F8="","",INDEX(DM_DOI_TUONG!C:C,MATCH(F8,DM_DOI_TUONG!B:B,0)))</f>
        <v xml:space="preserve"> Công Ty TNHH Thương Mại Dịch Vụ Xây Dựng Trung Sơn</v>
      </c>
      <c r="H8" s="69" t="str">
        <f>IFERROR(INDEX(DM_NGHIEP_VU!D:D,MATCH(I8&amp;J8,DM_NGHIEP_VU!G:G,0)),"")</f>
        <v>Thu NH - thu công nợ khách hàng</v>
      </c>
      <c r="I8" s="57" t="s">
        <v>4498</v>
      </c>
      <c r="J8" s="57" t="s">
        <v>4499</v>
      </c>
      <c r="K8" s="6"/>
      <c r="L8" s="23"/>
      <c r="M8" s="23"/>
      <c r="N8" s="23"/>
      <c r="O8" s="6"/>
      <c r="P8" s="26"/>
      <c r="Q8" s="93" t="str">
        <f>IFERROR(INDEX(NK_CHI_PHI_CHUA_CHI!D:D,MATCH(P8,NK_CHI_PHI_CHUA_CHI!C:C,0)),"-")</f>
        <v>-</v>
      </c>
    </row>
    <row r="9" spans="1:17" ht="15.75" x14ac:dyDescent="0.25">
      <c r="A9" s="91">
        <v>45294</v>
      </c>
      <c r="B9" s="6" t="s">
        <v>2725</v>
      </c>
      <c r="C9" s="7" t="str">
        <f>IF(B9="","",B9&amp;"-"&amp;TEXT(COUNTIFS($B$4:B9,B9),"000"))</f>
        <v>PCNH-001</v>
      </c>
      <c r="D9" s="55" t="s">
        <v>4387</v>
      </c>
      <c r="E9" s="56">
        <v>100000000</v>
      </c>
      <c r="F9" s="23" t="s">
        <v>4489</v>
      </c>
      <c r="G9" s="27" t="str">
        <f>IF(F9="","",INDEX(DM_DOI_TUONG!C:C,MATCH(F9,DM_DOI_TUONG!B:B,0)))</f>
        <v/>
      </c>
      <c r="H9" s="69" t="str">
        <f>IFERROR(INDEX(DM_NGHIEP_VU!D:D,MATCH(I9&amp;J9,DM_NGHIEP_VU!G:G,0)),"")</f>
        <v>Chi NH - rút tiền mặt về nhập quỹ</v>
      </c>
      <c r="I9" s="57" t="s">
        <v>4497</v>
      </c>
      <c r="J9" s="57" t="s">
        <v>4498</v>
      </c>
      <c r="K9" s="6"/>
      <c r="L9" s="23"/>
      <c r="M9" s="23"/>
      <c r="N9" s="23"/>
      <c r="O9" s="6"/>
      <c r="P9" s="26"/>
      <c r="Q9" s="93" t="str">
        <f>IFERROR(INDEX(NK_CHI_PHI_CHUA_CHI!D:D,MATCH(P9,NK_CHI_PHI_CHUA_CHI!C:C,0)),"-")</f>
        <v>-</v>
      </c>
    </row>
    <row r="10" spans="1:17" ht="31.5" x14ac:dyDescent="0.25">
      <c r="A10" s="91">
        <v>45294</v>
      </c>
      <c r="B10" s="6" t="s">
        <v>2724</v>
      </c>
      <c r="C10" s="7" t="str">
        <f>IF(B10="","",B10&amp;"-"&amp;TEXT(COUNTIFS($B$4:B10,B10),"000"))</f>
        <v>PCTM-003</v>
      </c>
      <c r="D10" s="55" t="s">
        <v>4388</v>
      </c>
      <c r="E10" s="56">
        <v>44000</v>
      </c>
      <c r="F10" s="23" t="s">
        <v>4489</v>
      </c>
      <c r="G10" s="27" t="str">
        <f>IF(F10="","",INDEX(DM_DOI_TUONG!C:C,MATCH(F10,DM_DOI_TUONG!B:B,0)))</f>
        <v/>
      </c>
      <c r="H10" s="69" t="str">
        <f>IFERROR(INDEX(DM_NGHIEP_VU!D:D,MATCH(I10&amp;J10,DM_NGHIEP_VU!G:G,0)),"")</f>
        <v>Chi TM - chi phí bằng tiền khác</v>
      </c>
      <c r="I10" s="57" t="s">
        <v>4990</v>
      </c>
      <c r="J10" s="57" t="s">
        <v>4497</v>
      </c>
      <c r="K10" s="6"/>
      <c r="L10" s="23"/>
      <c r="M10" s="23"/>
      <c r="N10" s="23"/>
      <c r="O10" s="6"/>
      <c r="P10" s="26"/>
      <c r="Q10" s="93" t="str">
        <f>IFERROR(INDEX(NK_CHI_PHI_CHUA_CHI!D:D,MATCH(P10,NK_CHI_PHI_CHUA_CHI!C:C,0)),"-")</f>
        <v>-</v>
      </c>
    </row>
    <row r="11" spans="1:17" ht="15.75" x14ac:dyDescent="0.25">
      <c r="A11" s="91">
        <v>45294</v>
      </c>
      <c r="B11" s="6" t="s">
        <v>2724</v>
      </c>
      <c r="C11" s="7" t="str">
        <f>IF(B11="","",B11&amp;"-"&amp;TEXT(COUNTIFS($B$4:B11,B11),"000"))</f>
        <v>PCTM-004</v>
      </c>
      <c r="D11" s="55" t="s">
        <v>4389</v>
      </c>
      <c r="E11" s="56">
        <v>17240000</v>
      </c>
      <c r="F11" s="23" t="s">
        <v>4489</v>
      </c>
      <c r="G11" s="27" t="str">
        <f>IF(F11="","",INDEX(DM_DOI_TUONG!C:C,MATCH(F11,DM_DOI_TUONG!B:B,0)))</f>
        <v/>
      </c>
      <c r="H11" s="69" t="str">
        <f>IFERROR(INDEX(DM_NGHIEP_VU!D:D,MATCH(I11&amp;J11,DM_NGHIEP_VU!G:G,0)),"")</f>
        <v>Chi TM - thanh toán chi phí lương kỳ trước</v>
      </c>
      <c r="I11" s="57" t="s">
        <v>4966</v>
      </c>
      <c r="J11" s="57" t="s">
        <v>4497</v>
      </c>
      <c r="K11" s="6"/>
      <c r="L11" s="23"/>
      <c r="M11" s="23"/>
      <c r="N11" s="23"/>
      <c r="O11" s="6"/>
      <c r="P11" s="26" t="s">
        <v>5288</v>
      </c>
      <c r="Q11" s="93" t="str">
        <f>IFERROR(INDEX(NK_CHI_PHI_CHUA_CHI!D:D,MATCH(P11,NK_CHI_PHI_CHUA_CHI!C:C,0)),"-")</f>
        <v>Chi lương kì 2 tháng 12</v>
      </c>
    </row>
    <row r="12" spans="1:17" ht="15.75" x14ac:dyDescent="0.25">
      <c r="A12" s="91">
        <v>45294</v>
      </c>
      <c r="B12" s="6" t="s">
        <v>2724</v>
      </c>
      <c r="C12" s="7" t="str">
        <f>IF(B12="","",B12&amp;"-"&amp;TEXT(COUNTIFS($B$4:B12,B12),"000"))</f>
        <v>PCTM-005</v>
      </c>
      <c r="D12" s="55" t="s">
        <v>4390</v>
      </c>
      <c r="E12" s="56">
        <v>23997000</v>
      </c>
      <c r="F12" s="23" t="s">
        <v>4489</v>
      </c>
      <c r="G12" s="27" t="str">
        <f>IF(F12="","",INDEX(DM_DOI_TUONG!C:C,MATCH(F12,DM_DOI_TUONG!B:B,0)))</f>
        <v/>
      </c>
      <c r="H12" s="69" t="str">
        <f>IFERROR(INDEX(DM_NGHIEP_VU!D:D,MATCH(I12&amp;J12,DM_NGHIEP_VU!G:G,0)),"")</f>
        <v>Chi TM - thanh toán chi phí lương kỳ trước</v>
      </c>
      <c r="I12" s="57" t="s">
        <v>4966</v>
      </c>
      <c r="J12" s="57" t="s">
        <v>4497</v>
      </c>
      <c r="K12" s="6"/>
      <c r="L12" s="23"/>
      <c r="M12" s="23"/>
      <c r="N12" s="23"/>
      <c r="O12" s="6"/>
      <c r="P12" s="26" t="s">
        <v>5115</v>
      </c>
      <c r="Q12" s="93" t="str">
        <f>IFERROR(INDEX(NK_CHI_PHI_CHUA_CHI!D:D,MATCH(P12,NK_CHI_PHI_CHUA_CHI!C:C,0)),"-")</f>
        <v>Chi thưởng năng suất kỳ 2 tháng 12</v>
      </c>
    </row>
    <row r="13" spans="1:17" ht="31.5" x14ac:dyDescent="0.25">
      <c r="A13" s="91">
        <v>45294</v>
      </c>
      <c r="B13" s="6" t="s">
        <v>2724</v>
      </c>
      <c r="C13" s="7" t="str">
        <f>IF(B13="","",B13&amp;"-"&amp;TEXT(COUNTIFS($B$4:B13,B13),"000"))</f>
        <v>PCTM-006</v>
      </c>
      <c r="D13" s="55" t="s">
        <v>4391</v>
      </c>
      <c r="E13" s="56">
        <v>12200000</v>
      </c>
      <c r="F13" s="23" t="s">
        <v>4489</v>
      </c>
      <c r="G13" s="27" t="str">
        <f>IF(F13="","",INDEX(DM_DOI_TUONG!C:C,MATCH(F13,DM_DOI_TUONG!B:B,0)))</f>
        <v/>
      </c>
      <c r="H13" s="69" t="str">
        <f>IFERROR(INDEX(DM_NGHIEP_VU!D:D,MATCH(I13&amp;J13,DM_NGHIEP_VU!G:G,0)),"")</f>
        <v>Chi TM - thanh toán chi phí lương kỳ trước</v>
      </c>
      <c r="I13" s="57" t="s">
        <v>4966</v>
      </c>
      <c r="J13" s="57" t="s">
        <v>4497</v>
      </c>
      <c r="K13" s="6"/>
      <c r="L13" s="23"/>
      <c r="M13" s="23"/>
      <c r="N13" s="23"/>
      <c r="O13" s="6"/>
      <c r="P13" s="26" t="s">
        <v>6241</v>
      </c>
      <c r="Q13" s="93" t="str">
        <f>IFERROR(INDEX(NK_CHI_PHI_CHUA_CHI!D:D,MATCH(P13,NK_CHI_PHI_CHUA_CHI!C:C,0)),"-")</f>
        <v>Chi thưởng trách nhiệm tháng 12 anh Khỏe</v>
      </c>
    </row>
    <row r="14" spans="1:17" ht="31.5" x14ac:dyDescent="0.25">
      <c r="A14" s="91">
        <v>45295</v>
      </c>
      <c r="B14" s="6" t="s">
        <v>2723</v>
      </c>
      <c r="C14" s="7" t="str">
        <f>IF(B14="","",B14&amp;"-"&amp;TEXT(COUNTIFS($B$4:B14,B14),"000"))</f>
        <v>PTNH-002</v>
      </c>
      <c r="D14" s="55" t="s">
        <v>4392</v>
      </c>
      <c r="E14" s="56">
        <v>10294020</v>
      </c>
      <c r="F14" s="23" t="s">
        <v>5257</v>
      </c>
      <c r="G14" s="27" t="str">
        <f>IF(F14="","",INDEX(DM_DOI_TUONG!C:C,MATCH(F14,DM_DOI_TUONG!B:B,0)))</f>
        <v>Công Ty TNHH Thương Mại Xây Dựng Điện Phan An</v>
      </c>
      <c r="H14" s="69" t="str">
        <f>IFERROR(INDEX(DM_NGHIEP_VU!D:D,MATCH(I14&amp;J14,DM_NGHIEP_VU!G:G,0)),"")</f>
        <v>Thu NH - thu công nợ khách hàng</v>
      </c>
      <c r="I14" s="57" t="s">
        <v>4498</v>
      </c>
      <c r="J14" s="57" t="s">
        <v>4499</v>
      </c>
      <c r="K14" s="6"/>
      <c r="L14" s="23"/>
      <c r="M14" s="23"/>
      <c r="N14" s="23"/>
      <c r="O14" s="6"/>
      <c r="P14" s="26"/>
      <c r="Q14" s="93" t="str">
        <f>IFERROR(INDEX(NK_CHI_PHI_CHUA_CHI!D:D,MATCH(P14,NK_CHI_PHI_CHUA_CHI!C:C,0)),"-")</f>
        <v>-</v>
      </c>
    </row>
    <row r="15" spans="1:17" ht="31.5" x14ac:dyDescent="0.25">
      <c r="A15" s="91">
        <v>45295</v>
      </c>
      <c r="B15" s="6" t="s">
        <v>2723</v>
      </c>
      <c r="C15" s="7" t="str">
        <f>IF(B15="","",B15&amp;"-"&amp;TEXT(COUNTIFS($B$4:B15,B15),"000"))</f>
        <v>PTNH-003</v>
      </c>
      <c r="D15" s="55" t="s">
        <v>4393</v>
      </c>
      <c r="E15" s="56">
        <v>32964084</v>
      </c>
      <c r="F15" s="23" t="s">
        <v>5255</v>
      </c>
      <c r="G15" s="27" t="str">
        <f>IF(F15="","",INDEX(DM_DOI_TUONG!C:C,MATCH(F15,DM_DOI_TUONG!B:B,0)))</f>
        <v>Công Ty Trách Nhiệm Hữu Hạn Thiết Bị Điện Quân Tấn</v>
      </c>
      <c r="H15" s="69" t="str">
        <f>IFERROR(INDEX(DM_NGHIEP_VU!D:D,MATCH(I15&amp;J15,DM_NGHIEP_VU!G:G,0)),"")</f>
        <v>Thu NH - thu công nợ khách hàng</v>
      </c>
      <c r="I15" s="57" t="s">
        <v>4498</v>
      </c>
      <c r="J15" s="57" t="s">
        <v>4499</v>
      </c>
      <c r="K15" s="6"/>
      <c r="L15" s="23"/>
      <c r="M15" s="23"/>
      <c r="N15" s="23"/>
      <c r="O15" s="6"/>
      <c r="P15" s="26"/>
      <c r="Q15" s="93" t="str">
        <f>IFERROR(INDEX(NK_CHI_PHI_CHUA_CHI!D:D,MATCH(P15,NK_CHI_PHI_CHUA_CHI!C:C,0)),"-")</f>
        <v>-</v>
      </c>
    </row>
    <row r="16" spans="1:17" ht="31.5" x14ac:dyDescent="0.25">
      <c r="A16" s="91">
        <v>45295</v>
      </c>
      <c r="B16" s="6" t="s">
        <v>2723</v>
      </c>
      <c r="C16" s="7" t="str">
        <f>IF(B16="","",B16&amp;"-"&amp;TEXT(COUNTIFS($B$4:B16,B16),"000"))</f>
        <v>PTNH-004</v>
      </c>
      <c r="D16" s="55" t="s">
        <v>4394</v>
      </c>
      <c r="E16" s="56">
        <v>20397420</v>
      </c>
      <c r="F16" s="23" t="s">
        <v>5259</v>
      </c>
      <c r="G16" s="27" t="str">
        <f>IF(F16="","",INDEX(DM_DOI_TUONG!C:C,MATCH(F16,DM_DOI_TUONG!B:B,0)))</f>
        <v>Công Ty TNHH Thương Mại Xây Dựng Điện Hồng Phúc</v>
      </c>
      <c r="H16" s="69" t="str">
        <f>IFERROR(INDEX(DM_NGHIEP_VU!D:D,MATCH(I16&amp;J16,DM_NGHIEP_VU!G:G,0)),"")</f>
        <v>Thu NH - thu công nợ khách hàng</v>
      </c>
      <c r="I16" s="57" t="s">
        <v>4498</v>
      </c>
      <c r="J16" s="57" t="s">
        <v>4499</v>
      </c>
      <c r="K16" s="6"/>
      <c r="L16" s="23"/>
      <c r="M16" s="23"/>
      <c r="N16" s="23"/>
      <c r="O16" s="6"/>
      <c r="P16" s="26"/>
      <c r="Q16" s="93" t="str">
        <f>IFERROR(INDEX(NK_CHI_PHI_CHUA_CHI!D:D,MATCH(P16,NK_CHI_PHI_CHUA_CHI!C:C,0)),"-")</f>
        <v>-</v>
      </c>
    </row>
    <row r="17" spans="1:17" ht="15.75" x14ac:dyDescent="0.25">
      <c r="A17" s="91">
        <v>45295</v>
      </c>
      <c r="B17" s="6" t="s">
        <v>2724</v>
      </c>
      <c r="C17" s="7" t="str">
        <f>IF(B17="","",B17&amp;"-"&amp;TEXT(COUNTIFS($B$4:B17,B17),"000"))</f>
        <v>PCTM-007</v>
      </c>
      <c r="D17" s="55" t="s">
        <v>4395</v>
      </c>
      <c r="E17" s="56">
        <v>170000</v>
      </c>
      <c r="F17" s="23" t="s">
        <v>4489</v>
      </c>
      <c r="G17" s="27" t="str">
        <f>IF(F17="","",INDEX(DM_DOI_TUONG!C:C,MATCH(F17,DM_DOI_TUONG!B:B,0)))</f>
        <v/>
      </c>
      <c r="H17" s="69" t="str">
        <f>IFERROR(INDEX(DM_NGHIEP_VU!D:D,MATCH(I17&amp;J17,DM_NGHIEP_VU!G:G,0)),"")</f>
        <v>Chi TM - chi phí bằng tiền khác</v>
      </c>
      <c r="I17" s="57" t="s">
        <v>4990</v>
      </c>
      <c r="J17" s="57" t="s">
        <v>4497</v>
      </c>
      <c r="K17" s="6"/>
      <c r="L17" s="23"/>
      <c r="M17" s="23"/>
      <c r="N17" s="23"/>
      <c r="O17" s="6"/>
      <c r="P17" s="26"/>
      <c r="Q17" s="93" t="str">
        <f>IFERROR(INDEX(NK_CHI_PHI_CHUA_CHI!D:D,MATCH(P17,NK_CHI_PHI_CHUA_CHI!C:C,0)),"-")</f>
        <v>-</v>
      </c>
    </row>
    <row r="18" spans="1:17" ht="15.75" x14ac:dyDescent="0.25">
      <c r="A18" s="91">
        <v>45295</v>
      </c>
      <c r="B18" s="6" t="s">
        <v>2724</v>
      </c>
      <c r="C18" s="7" t="str">
        <f>IF(B18="","",B18&amp;"-"&amp;TEXT(COUNTIFS($B$4:B18,B18),"000"))</f>
        <v>PCTM-008</v>
      </c>
      <c r="D18" s="55" t="s">
        <v>4396</v>
      </c>
      <c r="E18" s="56">
        <v>50000</v>
      </c>
      <c r="F18" s="23" t="s">
        <v>4489</v>
      </c>
      <c r="G18" s="27" t="str">
        <f>IF(F18="","",INDEX(DM_DOI_TUONG!C:C,MATCH(F18,DM_DOI_TUONG!B:B,0)))</f>
        <v/>
      </c>
      <c r="H18" s="69" t="str">
        <f>IFERROR(INDEX(DM_NGHIEP_VU!D:D,MATCH(I18&amp;J18,DM_NGHIEP_VU!G:G,0)),"")</f>
        <v>Chi TM - chi phí bằng tiền khác</v>
      </c>
      <c r="I18" s="57" t="s">
        <v>5025</v>
      </c>
      <c r="J18" s="57" t="s">
        <v>4497</v>
      </c>
      <c r="K18" s="6"/>
      <c r="L18" s="23"/>
      <c r="M18" s="23"/>
      <c r="N18" s="23"/>
      <c r="O18" s="6"/>
      <c r="P18" s="26"/>
      <c r="Q18" s="93" t="str">
        <f>IFERROR(INDEX(NK_CHI_PHI_CHUA_CHI!D:D,MATCH(P18,NK_CHI_PHI_CHUA_CHI!C:C,0)),"-")</f>
        <v>-</v>
      </c>
    </row>
    <row r="19" spans="1:17" ht="15.75" x14ac:dyDescent="0.25">
      <c r="A19" s="91">
        <v>45295</v>
      </c>
      <c r="B19" s="6" t="s">
        <v>2722</v>
      </c>
      <c r="C19" s="7" t="str">
        <f>IF(B19="","",B19&amp;"-"&amp;TEXT(COUNTIFS($B$4:B19,B19),"000"))</f>
        <v>PTTM-003</v>
      </c>
      <c r="D19" s="55" t="s">
        <v>4397</v>
      </c>
      <c r="E19" s="56">
        <v>39275374</v>
      </c>
      <c r="F19" s="23" t="s">
        <v>5256</v>
      </c>
      <c r="G19" s="27" t="str">
        <f>IF(F19="","",INDEX(DM_DOI_TUONG!C:C,MATCH(F19,DM_DOI_TUONG!B:B,0)))</f>
        <v>Cửa Hàng Trường Giang</v>
      </c>
      <c r="H19" s="69" t="str">
        <f>IFERROR(INDEX(DM_NGHIEP_VU!D:D,MATCH(I19&amp;J19,DM_NGHIEP_VU!G:G,0)),"")</f>
        <v>Thu TM - thu nợ khách hàng bằng tiền mặt</v>
      </c>
      <c r="I19" s="57" t="s">
        <v>4497</v>
      </c>
      <c r="J19" s="57" t="s">
        <v>4499</v>
      </c>
      <c r="K19" s="6"/>
      <c r="L19" s="23"/>
      <c r="M19" s="23"/>
      <c r="N19" s="23"/>
      <c r="O19" s="6"/>
      <c r="P19" s="26"/>
      <c r="Q19" s="93" t="str">
        <f>IFERROR(INDEX(NK_CHI_PHI_CHUA_CHI!D:D,MATCH(P19,NK_CHI_PHI_CHUA_CHI!C:C,0)),"-")</f>
        <v>-</v>
      </c>
    </row>
    <row r="20" spans="1:17" ht="15.75" x14ac:dyDescent="0.25">
      <c r="A20" s="91">
        <v>45296</v>
      </c>
      <c r="B20" s="6" t="s">
        <v>2724</v>
      </c>
      <c r="C20" s="7" t="str">
        <f>IF(B20="","",B20&amp;"-"&amp;TEXT(COUNTIFS($B$4:B20,B20),"000"))</f>
        <v>PCTM-009</v>
      </c>
      <c r="D20" s="55" t="s">
        <v>4398</v>
      </c>
      <c r="E20" s="56">
        <v>80000000</v>
      </c>
      <c r="F20" s="23" t="s">
        <v>4489</v>
      </c>
      <c r="G20" s="27" t="str">
        <f>IF(F20="","",INDEX(DM_DOI_TUONG!C:C,MATCH(F20,DM_DOI_TUONG!B:B,0)))</f>
        <v/>
      </c>
      <c r="H20" s="69" t="str">
        <f>IFERROR(INDEX(DM_NGHIEP_VU!D:D,MATCH(I20&amp;J20,DM_NGHIEP_VU!G:G,0)),"")</f>
        <v/>
      </c>
      <c r="I20" s="57"/>
      <c r="J20" s="57" t="s">
        <v>4497</v>
      </c>
      <c r="K20" s="6"/>
      <c r="L20" s="23"/>
      <c r="M20" s="23"/>
      <c r="N20" s="23"/>
      <c r="O20" s="6"/>
      <c r="P20" s="26"/>
      <c r="Q20" s="93" t="str">
        <f>IFERROR(INDEX(NK_CHI_PHI_CHUA_CHI!D:D,MATCH(P20,NK_CHI_PHI_CHUA_CHI!C:C,0)),"-")</f>
        <v>-</v>
      </c>
    </row>
    <row r="21" spans="1:17" ht="15.75" x14ac:dyDescent="0.25">
      <c r="A21" s="91">
        <v>45296</v>
      </c>
      <c r="B21" s="6" t="s">
        <v>2724</v>
      </c>
      <c r="C21" s="7" t="str">
        <f>IF(B21="","",B21&amp;"-"&amp;TEXT(COUNTIFS($B$4:B21,B21),"000"))</f>
        <v>PCTM-010</v>
      </c>
      <c r="D21" s="55" t="s">
        <v>4399</v>
      </c>
      <c r="E21" s="56">
        <v>405000</v>
      </c>
      <c r="F21" s="23" t="s">
        <v>4489</v>
      </c>
      <c r="G21" s="27" t="str">
        <f>IF(F21="","",INDEX(DM_DOI_TUONG!C:C,MATCH(F21,DM_DOI_TUONG!B:B,0)))</f>
        <v/>
      </c>
      <c r="H21" s="69" t="str">
        <f>IFERROR(INDEX(DM_NGHIEP_VU!D:D,MATCH(I21&amp;J21,DM_NGHIEP_VU!G:G,0)),"")</f>
        <v/>
      </c>
      <c r="I21" s="57"/>
      <c r="J21" s="57" t="s">
        <v>4497</v>
      </c>
      <c r="K21" s="6"/>
      <c r="L21" s="23"/>
      <c r="M21" s="23"/>
      <c r="N21" s="23"/>
      <c r="O21" s="6"/>
      <c r="P21" s="26"/>
      <c r="Q21" s="93" t="str">
        <f>IFERROR(INDEX(NK_CHI_PHI_CHUA_CHI!D:D,MATCH(P21,NK_CHI_PHI_CHUA_CHI!C:C,0)),"-")</f>
        <v>-</v>
      </c>
    </row>
    <row r="22" spans="1:17" ht="15.75" x14ac:dyDescent="0.25">
      <c r="A22" s="91">
        <v>45297</v>
      </c>
      <c r="B22" s="6" t="s">
        <v>2723</v>
      </c>
      <c r="C22" s="7" t="str">
        <f>IF(B22="","",B22&amp;"-"&amp;TEXT(COUNTIFS($B$4:B22,B22),"000"))</f>
        <v>PTNH-005</v>
      </c>
      <c r="D22" s="55" t="s">
        <v>4400</v>
      </c>
      <c r="E22" s="56">
        <v>80000000</v>
      </c>
      <c r="F22" s="23" t="s">
        <v>4489</v>
      </c>
      <c r="G22" s="27" t="str">
        <f>IF(F22="","",INDEX(DM_DOI_TUONG!C:C,MATCH(F22,DM_DOI_TUONG!B:B,0)))</f>
        <v/>
      </c>
      <c r="H22" s="69" t="str">
        <f>IFERROR(INDEX(DM_NGHIEP_VU!D:D,MATCH(I22&amp;J22,DM_NGHIEP_VU!G:G,0)),"")</f>
        <v/>
      </c>
      <c r="I22" s="57" t="s">
        <v>4498</v>
      </c>
      <c r="J22" s="57"/>
      <c r="K22" s="6"/>
      <c r="L22" s="23"/>
      <c r="M22" s="23"/>
      <c r="N22" s="23"/>
      <c r="O22" s="6"/>
      <c r="P22" s="26"/>
      <c r="Q22" s="93" t="str">
        <f>IFERROR(INDEX(NK_CHI_PHI_CHUA_CHI!D:D,MATCH(P22,NK_CHI_PHI_CHUA_CHI!C:C,0)),"-")</f>
        <v>-</v>
      </c>
    </row>
    <row r="23" spans="1:17" ht="15.75" x14ac:dyDescent="0.25">
      <c r="A23" s="91">
        <v>45297</v>
      </c>
      <c r="B23" s="6" t="s">
        <v>2723</v>
      </c>
      <c r="C23" s="7" t="str">
        <f>IF(B23="","",B23&amp;"-"&amp;TEXT(COUNTIFS($B$4:B23,B23),"000"))</f>
        <v>PTNH-006</v>
      </c>
      <c r="D23" s="55" t="s">
        <v>4401</v>
      </c>
      <c r="E23" s="56">
        <v>43439904</v>
      </c>
      <c r="F23" s="23" t="s">
        <v>5264</v>
      </c>
      <c r="G23" s="27" t="str">
        <f>IF(F23="","",INDEX(DM_DOI_TUONG!C:C,MATCH(F23,DM_DOI_TUONG!B:B,0)))</f>
        <v>Công Ty TNHH Thiết Bị Điện Đức Dũng</v>
      </c>
      <c r="H23" s="69" t="str">
        <f>IFERROR(INDEX(DM_NGHIEP_VU!D:D,MATCH(I23&amp;J23,DM_NGHIEP_VU!G:G,0)),"")</f>
        <v>Thu NH - thu công nợ khách hàng</v>
      </c>
      <c r="I23" s="57" t="s">
        <v>4498</v>
      </c>
      <c r="J23" s="57" t="s">
        <v>4499</v>
      </c>
      <c r="K23" s="6"/>
      <c r="L23" s="23"/>
      <c r="M23" s="23"/>
      <c r="N23" s="23"/>
      <c r="O23" s="6"/>
      <c r="P23" s="26"/>
      <c r="Q23" s="93" t="str">
        <f>IFERROR(INDEX(NK_CHI_PHI_CHUA_CHI!D:D,MATCH(P23,NK_CHI_PHI_CHUA_CHI!C:C,0)),"-")</f>
        <v>-</v>
      </c>
    </row>
    <row r="24" spans="1:17" ht="15.75" x14ac:dyDescent="0.25">
      <c r="A24" s="91">
        <v>45297</v>
      </c>
      <c r="B24" s="6" t="s">
        <v>2723</v>
      </c>
      <c r="C24" s="7" t="str">
        <f>IF(B24="","",B24&amp;"-"&amp;TEXT(COUNTIFS($B$4:B24,B24),"000"))</f>
        <v>PTNH-007</v>
      </c>
      <c r="D24" s="55" t="s">
        <v>4402</v>
      </c>
      <c r="E24" s="56">
        <v>3571252</v>
      </c>
      <c r="F24" s="23" t="s">
        <v>4489</v>
      </c>
      <c r="G24" s="27" t="str">
        <f>IF(F24="","",INDEX(DM_DOI_TUONG!C:C,MATCH(F24,DM_DOI_TUONG!B:B,0)))</f>
        <v/>
      </c>
      <c r="H24" s="69" t="str">
        <f>IFERROR(INDEX(DM_NGHIEP_VU!D:D,MATCH(I24&amp;J24,DM_NGHIEP_VU!G:G,0)),"")</f>
        <v/>
      </c>
      <c r="I24" s="57" t="s">
        <v>4498</v>
      </c>
      <c r="J24" s="57"/>
      <c r="K24" s="6"/>
      <c r="L24" s="23"/>
      <c r="M24" s="23"/>
      <c r="N24" s="23"/>
      <c r="O24" s="6"/>
      <c r="P24" s="26"/>
      <c r="Q24" s="93" t="str">
        <f>IFERROR(INDEX(NK_CHI_PHI_CHUA_CHI!D:D,MATCH(P24,NK_CHI_PHI_CHUA_CHI!C:C,0)),"-")</f>
        <v>-</v>
      </c>
    </row>
    <row r="25" spans="1:17" ht="15.75" x14ac:dyDescent="0.25">
      <c r="A25" s="91">
        <v>45297</v>
      </c>
      <c r="B25" s="6" t="s">
        <v>2723</v>
      </c>
      <c r="C25" s="7" t="str">
        <f>IF(B25="","",B25&amp;"-"&amp;TEXT(COUNTIFS($B$4:B25,B25),"000"))</f>
        <v>PTNH-008</v>
      </c>
      <c r="D25" s="55" t="s">
        <v>4402</v>
      </c>
      <c r="E25" s="56">
        <v>14651280</v>
      </c>
      <c r="F25" s="23" t="s">
        <v>5263</v>
      </c>
      <c r="G25" s="27" t="str">
        <f>IF(F25="","",INDEX(DM_DOI_TUONG!C:C,MATCH(F25,DM_DOI_TUONG!B:B,0)))</f>
        <v>Công Ty TNHH TM XD Điện Đại Quang Phát</v>
      </c>
      <c r="H25" s="69" t="str">
        <f>IFERROR(INDEX(DM_NGHIEP_VU!D:D,MATCH(I25&amp;J25,DM_NGHIEP_VU!G:G,0)),"")</f>
        <v>Thu NH - thu công nợ khách hàng</v>
      </c>
      <c r="I25" s="57" t="s">
        <v>4498</v>
      </c>
      <c r="J25" s="57" t="s">
        <v>4499</v>
      </c>
      <c r="K25" s="6"/>
      <c r="L25" s="23"/>
      <c r="M25" s="23"/>
      <c r="N25" s="23"/>
      <c r="O25" s="6"/>
      <c r="P25" s="26"/>
      <c r="Q25" s="93" t="str">
        <f>IFERROR(INDEX(NK_CHI_PHI_CHUA_CHI!D:D,MATCH(P25,NK_CHI_PHI_CHUA_CHI!C:C,0)),"-")</f>
        <v>-</v>
      </c>
    </row>
    <row r="26" spans="1:17" ht="15.75" x14ac:dyDescent="0.25">
      <c r="A26" s="91">
        <v>45297</v>
      </c>
      <c r="B26" s="6" t="s">
        <v>2722</v>
      </c>
      <c r="C26" s="7" t="str">
        <f>IF(B26="","",B26&amp;"-"&amp;TEXT(COUNTIFS($B$4:B26,B26),"000"))</f>
        <v>PTTM-004</v>
      </c>
      <c r="D26" s="55" t="s">
        <v>4403</v>
      </c>
      <c r="E26" s="56">
        <v>66007813</v>
      </c>
      <c r="F26" s="23" t="s">
        <v>5256</v>
      </c>
      <c r="G26" s="27" t="str">
        <f>IF(F26="","",INDEX(DM_DOI_TUONG!C:C,MATCH(F26,DM_DOI_TUONG!B:B,0)))</f>
        <v>Cửa Hàng Trường Giang</v>
      </c>
      <c r="H26" s="69" t="str">
        <f>IFERROR(INDEX(DM_NGHIEP_VU!D:D,MATCH(I26&amp;J26,DM_NGHIEP_VU!G:G,0)),"")</f>
        <v>Thu TM - thu nợ khách hàng bằng tiền mặt</v>
      </c>
      <c r="I26" s="57" t="s">
        <v>4497</v>
      </c>
      <c r="J26" s="57" t="s">
        <v>4499</v>
      </c>
      <c r="K26" s="6"/>
      <c r="L26" s="23"/>
      <c r="M26" s="23"/>
      <c r="N26" s="23"/>
      <c r="O26" s="6"/>
      <c r="P26" s="26"/>
      <c r="Q26" s="93" t="str">
        <f>IFERROR(INDEX(NK_CHI_PHI_CHUA_CHI!D:D,MATCH(P26,NK_CHI_PHI_CHUA_CHI!C:C,0)),"-")</f>
        <v>-</v>
      </c>
    </row>
    <row r="27" spans="1:17" ht="15.75" x14ac:dyDescent="0.25">
      <c r="A27" s="91">
        <v>45297</v>
      </c>
      <c r="B27" s="6" t="s">
        <v>2722</v>
      </c>
      <c r="C27" s="7" t="str">
        <f>IF(B27="","",B27&amp;"-"&amp;TEXT(COUNTIFS($B$4:B27,B27),"000"))</f>
        <v>PTTM-005</v>
      </c>
      <c r="D27" s="55" t="s">
        <v>4403</v>
      </c>
      <c r="E27" s="56">
        <v>31175280</v>
      </c>
      <c r="F27" s="23" t="s">
        <v>5256</v>
      </c>
      <c r="G27" s="27" t="str">
        <f>IF(F27="","",INDEX(DM_DOI_TUONG!C:C,MATCH(F27,DM_DOI_TUONG!B:B,0)))</f>
        <v>Cửa Hàng Trường Giang</v>
      </c>
      <c r="H27" s="69" t="str">
        <f>IFERROR(INDEX(DM_NGHIEP_VU!D:D,MATCH(I27&amp;J27,DM_NGHIEP_VU!G:G,0)),"")</f>
        <v>Thu TM - thu nợ khách hàng bằng tiền mặt</v>
      </c>
      <c r="I27" s="57" t="s">
        <v>4497</v>
      </c>
      <c r="J27" s="57" t="s">
        <v>4499</v>
      </c>
      <c r="K27" s="6"/>
      <c r="L27" s="23"/>
      <c r="M27" s="23"/>
      <c r="N27" s="23"/>
      <c r="O27" s="6"/>
      <c r="P27" s="26"/>
      <c r="Q27" s="93" t="str">
        <f>IFERROR(INDEX(NK_CHI_PHI_CHUA_CHI!D:D,MATCH(P27,NK_CHI_PHI_CHUA_CHI!C:C,0)),"-")</f>
        <v>-</v>
      </c>
    </row>
    <row r="28" spans="1:17" ht="31.5" x14ac:dyDescent="0.25">
      <c r="A28" s="91">
        <v>45299</v>
      </c>
      <c r="B28" s="6" t="s">
        <v>2723</v>
      </c>
      <c r="C28" s="7" t="str">
        <f>IF(B28="","",B28&amp;"-"&amp;TEXT(COUNTIFS($B$4:B28,B28),"000"))</f>
        <v>PTNH-009</v>
      </c>
      <c r="D28" s="55" t="s">
        <v>4393</v>
      </c>
      <c r="E28" s="56">
        <v>13317916</v>
      </c>
      <c r="F28" s="23" t="s">
        <v>5255</v>
      </c>
      <c r="G28" s="27" t="str">
        <f>IF(F28="","",INDEX(DM_DOI_TUONG!C:C,MATCH(F28,DM_DOI_TUONG!B:B,0)))</f>
        <v>Công Ty Trách Nhiệm Hữu Hạn Thiết Bị Điện Quân Tấn</v>
      </c>
      <c r="H28" s="69" t="str">
        <f>IFERROR(INDEX(DM_NGHIEP_VU!D:D,MATCH(I28&amp;J28,DM_NGHIEP_VU!G:G,0)),"")</f>
        <v>Thu NH - thu công nợ khách hàng</v>
      </c>
      <c r="I28" s="57" t="s">
        <v>4498</v>
      </c>
      <c r="J28" s="57" t="s">
        <v>4499</v>
      </c>
      <c r="K28" s="6"/>
      <c r="L28" s="23"/>
      <c r="M28" s="23"/>
      <c r="N28" s="23"/>
      <c r="O28" s="6"/>
      <c r="P28" s="26"/>
      <c r="Q28" s="93" t="str">
        <f>IFERROR(INDEX(NK_CHI_PHI_CHUA_CHI!D:D,MATCH(P28,NK_CHI_PHI_CHUA_CHI!C:C,0)),"-")</f>
        <v>-</v>
      </c>
    </row>
    <row r="29" spans="1:17" ht="15.75" x14ac:dyDescent="0.25">
      <c r="A29" s="91">
        <v>45299</v>
      </c>
      <c r="B29" s="6" t="s">
        <v>2723</v>
      </c>
      <c r="C29" s="7" t="str">
        <f>IF(B29="","",B29&amp;"-"&amp;TEXT(COUNTIFS($B$4:B29,B29),"000"))</f>
        <v>PTNH-010</v>
      </c>
      <c r="D29" s="55" t="s">
        <v>4404</v>
      </c>
      <c r="E29" s="56">
        <v>80888478</v>
      </c>
      <c r="F29" s="23" t="s">
        <v>5249</v>
      </c>
      <c r="G29" s="27" t="str">
        <f>IF(F29="","",INDEX(DM_DOI_TUONG!C:C,MATCH(F29,DM_DOI_TUONG!B:B,0)))</f>
        <v>Công Ty CP Điện Và Chiếu Sáng Phước Mỹ</v>
      </c>
      <c r="H29" s="69" t="str">
        <f>IFERROR(INDEX(DM_NGHIEP_VU!D:D,MATCH(I29&amp;J29,DM_NGHIEP_VU!G:G,0)),"")</f>
        <v>Thu NH - thu công nợ khách hàng</v>
      </c>
      <c r="I29" s="57" t="s">
        <v>4498</v>
      </c>
      <c r="J29" s="57" t="s">
        <v>4499</v>
      </c>
      <c r="K29" s="6"/>
      <c r="L29" s="23"/>
      <c r="M29" s="23"/>
      <c r="N29" s="23"/>
      <c r="O29" s="6"/>
      <c r="P29" s="26"/>
      <c r="Q29" s="93" t="str">
        <f>IFERROR(INDEX(NK_CHI_PHI_CHUA_CHI!D:D,MATCH(P29,NK_CHI_PHI_CHUA_CHI!C:C,0)),"-")</f>
        <v>-</v>
      </c>
    </row>
    <row r="30" spans="1:17" ht="15.75" x14ac:dyDescent="0.25">
      <c r="A30" s="91">
        <v>45299</v>
      </c>
      <c r="B30" s="6" t="s">
        <v>2723</v>
      </c>
      <c r="C30" s="7" t="str">
        <f>IF(B30="","",B30&amp;"-"&amp;TEXT(COUNTIFS($B$4:B30,B30),"000"))</f>
        <v>PTNH-011</v>
      </c>
      <c r="D30" s="55" t="s">
        <v>4405</v>
      </c>
      <c r="E30" s="56">
        <v>16055928</v>
      </c>
      <c r="F30" s="23" t="s">
        <v>4489</v>
      </c>
      <c r="G30" s="27" t="str">
        <f>IF(F30="","",INDEX(DM_DOI_TUONG!C:C,MATCH(F30,DM_DOI_TUONG!B:B,0)))</f>
        <v/>
      </c>
      <c r="H30" s="69" t="str">
        <f>IFERROR(INDEX(DM_NGHIEP_VU!D:D,MATCH(I30&amp;J30,DM_NGHIEP_VU!G:G,0)),"")</f>
        <v/>
      </c>
      <c r="I30" s="57" t="s">
        <v>4498</v>
      </c>
      <c r="J30" s="57"/>
      <c r="K30" s="6"/>
      <c r="L30" s="23"/>
      <c r="M30" s="23"/>
      <c r="N30" s="23"/>
      <c r="O30" s="6"/>
      <c r="P30" s="26"/>
      <c r="Q30" s="93" t="str">
        <f>IFERROR(INDEX(NK_CHI_PHI_CHUA_CHI!D:D,MATCH(P30,NK_CHI_PHI_CHUA_CHI!C:C,0)),"-")</f>
        <v>-</v>
      </c>
    </row>
    <row r="31" spans="1:17" ht="15.75" x14ac:dyDescent="0.25">
      <c r="A31" s="91">
        <v>45299</v>
      </c>
      <c r="B31" s="6" t="s">
        <v>2723</v>
      </c>
      <c r="C31" s="7" t="str">
        <f>IF(B31="","",B31&amp;"-"&amp;TEXT(COUNTIFS($B$4:B31,B31),"000"))</f>
        <v>PTNH-012</v>
      </c>
      <c r="D31" s="55" t="s">
        <v>4405</v>
      </c>
      <c r="E31" s="56">
        <v>184730904</v>
      </c>
      <c r="F31" s="23" t="s">
        <v>5254</v>
      </c>
      <c r="G31" s="27" t="str">
        <f>IF(F31="","",INDEX(DM_DOI_TUONG!C:C,MATCH(F31,DM_DOI_TUONG!B:B,0)))</f>
        <v>Công Ty Trách Nhiệm Hữu Hạn Tâm Tiến</v>
      </c>
      <c r="H31" s="69" t="str">
        <f>IFERROR(INDEX(DM_NGHIEP_VU!D:D,MATCH(I31&amp;J31,DM_NGHIEP_VU!G:G,0)),"")</f>
        <v>Thu NH - thu công nợ khách hàng</v>
      </c>
      <c r="I31" s="57" t="s">
        <v>4498</v>
      </c>
      <c r="J31" s="57" t="s">
        <v>4499</v>
      </c>
      <c r="K31" s="6"/>
      <c r="L31" s="23"/>
      <c r="M31" s="23"/>
      <c r="N31" s="23"/>
      <c r="O31" s="6"/>
      <c r="P31" s="26"/>
      <c r="Q31" s="93" t="str">
        <f>IFERROR(INDEX(NK_CHI_PHI_CHUA_CHI!D:D,MATCH(P31,NK_CHI_PHI_CHUA_CHI!C:C,0)),"-")</f>
        <v>-</v>
      </c>
    </row>
    <row r="32" spans="1:17" ht="15.75" x14ac:dyDescent="0.25">
      <c r="A32" s="91">
        <v>45299</v>
      </c>
      <c r="B32" s="6" t="s">
        <v>2723</v>
      </c>
      <c r="C32" s="7" t="str">
        <f>IF(B32="","",B32&amp;"-"&amp;TEXT(COUNTIFS($B$4:B32,B32),"000"))</f>
        <v>PTNH-013</v>
      </c>
      <c r="D32" s="55" t="s">
        <v>4406</v>
      </c>
      <c r="E32" s="56">
        <v>76281916</v>
      </c>
      <c r="F32" s="23" t="s">
        <v>5247</v>
      </c>
      <c r="G32" s="27" t="str">
        <f>IF(F32="","",INDEX(DM_DOI_TUONG!C:C,MATCH(F32,DM_DOI_TUONG!B:B,0)))</f>
        <v>Công ty TNHH Xây lắp 168</v>
      </c>
      <c r="H32" s="69" t="str">
        <f>IFERROR(INDEX(DM_NGHIEP_VU!D:D,MATCH(I32&amp;J32,DM_NGHIEP_VU!G:G,0)),"")</f>
        <v>Thu NH - thu công nợ khách hàng</v>
      </c>
      <c r="I32" s="57" t="s">
        <v>4498</v>
      </c>
      <c r="J32" s="57" t="s">
        <v>4499</v>
      </c>
      <c r="K32" s="6"/>
      <c r="L32" s="23"/>
      <c r="M32" s="23"/>
      <c r="N32" s="23"/>
      <c r="O32" s="6"/>
      <c r="P32" s="26"/>
      <c r="Q32" s="93" t="str">
        <f>IFERROR(INDEX(NK_CHI_PHI_CHUA_CHI!D:D,MATCH(P32,NK_CHI_PHI_CHUA_CHI!C:C,0)),"-")</f>
        <v>-</v>
      </c>
    </row>
    <row r="33" spans="1:17" ht="15.75" x14ac:dyDescent="0.25">
      <c r="A33" s="91">
        <v>45299</v>
      </c>
      <c r="B33" s="6" t="s">
        <v>2723</v>
      </c>
      <c r="C33" s="7" t="str">
        <f>IF(B33="","",B33&amp;"-"&amp;TEXT(COUNTIFS($B$4:B33,B33),"000"))</f>
        <v>PTNH-014</v>
      </c>
      <c r="D33" s="55" t="s">
        <v>4405</v>
      </c>
      <c r="E33" s="56">
        <v>40000000</v>
      </c>
      <c r="F33" s="23" t="s">
        <v>4489</v>
      </c>
      <c r="G33" s="27" t="str">
        <f>IF(F33="","",INDEX(DM_DOI_TUONG!C:C,MATCH(F33,DM_DOI_TUONG!B:B,0)))</f>
        <v/>
      </c>
      <c r="H33" s="69" t="str">
        <f>IFERROR(INDEX(DM_NGHIEP_VU!D:D,MATCH(I33&amp;J33,DM_NGHIEP_VU!G:G,0)),"")</f>
        <v/>
      </c>
      <c r="I33" s="57" t="s">
        <v>4498</v>
      </c>
      <c r="J33" s="57"/>
      <c r="K33" s="6"/>
      <c r="L33" s="23"/>
      <c r="M33" s="23"/>
      <c r="N33" s="23"/>
      <c r="O33" s="6"/>
      <c r="P33" s="26"/>
      <c r="Q33" s="93" t="str">
        <f>IFERROR(INDEX(NK_CHI_PHI_CHUA_CHI!D:D,MATCH(P33,NK_CHI_PHI_CHUA_CHI!C:C,0)),"-")</f>
        <v>-</v>
      </c>
    </row>
    <row r="34" spans="1:17" ht="15.75" x14ac:dyDescent="0.25">
      <c r="A34" s="91">
        <v>45299</v>
      </c>
      <c r="B34" s="6" t="s">
        <v>2722</v>
      </c>
      <c r="C34" s="7" t="str">
        <f>IF(B34="","",B34&amp;"-"&amp;TEXT(COUNTIFS($B$4:B34,B34),"000"))</f>
        <v>PTTM-006</v>
      </c>
      <c r="D34" s="55" t="s">
        <v>4397</v>
      </c>
      <c r="E34" s="56">
        <v>15587640</v>
      </c>
      <c r="F34" s="23" t="s">
        <v>5256</v>
      </c>
      <c r="G34" s="27" t="str">
        <f>IF(F34="","",INDEX(DM_DOI_TUONG!C:C,MATCH(F34,DM_DOI_TUONG!B:B,0)))</f>
        <v>Cửa Hàng Trường Giang</v>
      </c>
      <c r="H34" s="69" t="str">
        <f>IFERROR(INDEX(DM_NGHIEP_VU!D:D,MATCH(I34&amp;J34,DM_NGHIEP_VU!G:G,0)),"")</f>
        <v>Thu TM - thu nợ khách hàng bằng tiền mặt</v>
      </c>
      <c r="I34" s="57" t="s">
        <v>4497</v>
      </c>
      <c r="J34" s="57" t="s">
        <v>4499</v>
      </c>
      <c r="K34" s="6"/>
      <c r="L34" s="23"/>
      <c r="M34" s="23"/>
      <c r="N34" s="23"/>
      <c r="O34" s="6"/>
      <c r="P34" s="26"/>
      <c r="Q34" s="93" t="str">
        <f>IFERROR(INDEX(NK_CHI_PHI_CHUA_CHI!D:D,MATCH(P34,NK_CHI_PHI_CHUA_CHI!C:C,0)),"-")</f>
        <v>-</v>
      </c>
    </row>
    <row r="35" spans="1:17" ht="15.75" x14ac:dyDescent="0.25">
      <c r="A35" s="91">
        <v>45299</v>
      </c>
      <c r="B35" s="6" t="s">
        <v>2724</v>
      </c>
      <c r="C35" s="7" t="str">
        <f>IF(B35="","",B35&amp;"-"&amp;TEXT(COUNTIFS($B$4:B35,B35),"000"))</f>
        <v>PCTM-011</v>
      </c>
      <c r="D35" s="55" t="s">
        <v>4407</v>
      </c>
      <c r="E35" s="56">
        <v>387993</v>
      </c>
      <c r="F35" s="23" t="s">
        <v>4489</v>
      </c>
      <c r="G35" s="27" t="str">
        <f>IF(F35="","",INDEX(DM_DOI_TUONG!C:C,MATCH(F35,DM_DOI_TUONG!B:B,0)))</f>
        <v/>
      </c>
      <c r="H35" s="69" t="str">
        <f>IFERROR(INDEX(DM_NGHIEP_VU!D:D,MATCH(I35&amp;J35,DM_NGHIEP_VU!G:G,0)),"")</f>
        <v/>
      </c>
      <c r="I35" s="57"/>
      <c r="J35" s="57" t="s">
        <v>4497</v>
      </c>
      <c r="K35" s="6"/>
      <c r="L35" s="23"/>
      <c r="M35" s="23"/>
      <c r="N35" s="23"/>
      <c r="O35" s="6"/>
      <c r="P35" s="26"/>
      <c r="Q35" s="93" t="str">
        <f>IFERROR(INDEX(NK_CHI_PHI_CHUA_CHI!D:D,MATCH(P35,NK_CHI_PHI_CHUA_CHI!C:C,0)),"-")</f>
        <v>-</v>
      </c>
    </row>
    <row r="36" spans="1:17" ht="31.5" x14ac:dyDescent="0.25">
      <c r="A36" s="91">
        <v>45300</v>
      </c>
      <c r="B36" s="6" t="s">
        <v>2723</v>
      </c>
      <c r="C36" s="7" t="str">
        <f>IF(B36="","",B36&amp;"-"&amp;TEXT(COUNTIFS($B$4:B36,B36),"000"))</f>
        <v>PTNH-015</v>
      </c>
      <c r="D36" s="55" t="s">
        <v>4408</v>
      </c>
      <c r="E36" s="56">
        <v>16000416</v>
      </c>
      <c r="F36" s="23" t="s">
        <v>5248</v>
      </c>
      <c r="G36" s="27" t="str">
        <f>IF(F36="","",INDEX(DM_DOI_TUONG!C:C,MATCH(F36,DM_DOI_TUONG!B:B,0)))</f>
        <v>Công Ty TNHH Tư Vấn SX TM Xây Lắp Điện Song An</v>
      </c>
      <c r="H36" s="69" t="str">
        <f>IFERROR(INDEX(DM_NGHIEP_VU!D:D,MATCH(I36&amp;J36,DM_NGHIEP_VU!G:G,0)),"")</f>
        <v>Thu NH - thu công nợ khách hàng</v>
      </c>
      <c r="I36" s="57" t="s">
        <v>4498</v>
      </c>
      <c r="J36" s="57" t="s">
        <v>4499</v>
      </c>
      <c r="K36" s="6"/>
      <c r="L36" s="23"/>
      <c r="M36" s="23"/>
      <c r="N36" s="23"/>
      <c r="O36" s="6"/>
      <c r="P36" s="26"/>
      <c r="Q36" s="93" t="str">
        <f>IFERROR(INDEX(NK_CHI_PHI_CHUA_CHI!D:D,MATCH(P36,NK_CHI_PHI_CHUA_CHI!C:C,0)),"-")</f>
        <v>-</v>
      </c>
    </row>
    <row r="37" spans="1:17" ht="15.75" x14ac:dyDescent="0.25">
      <c r="A37" s="91">
        <v>45300</v>
      </c>
      <c r="B37" s="6" t="s">
        <v>2725</v>
      </c>
      <c r="C37" s="7" t="str">
        <f>IF(B37="","",B37&amp;"-"&amp;TEXT(COUNTIFS($B$4:B37,B37),"000"))</f>
        <v>PCNH-002</v>
      </c>
      <c r="D37" s="55" t="s">
        <v>4409</v>
      </c>
      <c r="E37" s="56">
        <v>42022397</v>
      </c>
      <c r="F37" s="23" t="s">
        <v>4489</v>
      </c>
      <c r="G37" s="27" t="str">
        <f>IF(F37="","",INDEX(DM_DOI_TUONG!C:C,MATCH(F37,DM_DOI_TUONG!B:B,0)))</f>
        <v/>
      </c>
      <c r="H37" s="69" t="str">
        <f>IFERROR(INDEX(DM_NGHIEP_VU!D:D,MATCH(I37&amp;J37,DM_NGHIEP_VU!G:G,0)),"")</f>
        <v/>
      </c>
      <c r="I37" s="57"/>
      <c r="J37" s="57" t="s">
        <v>4498</v>
      </c>
      <c r="K37" s="6"/>
      <c r="L37" s="23"/>
      <c r="M37" s="23"/>
      <c r="N37" s="23"/>
      <c r="O37" s="6"/>
      <c r="P37" s="26"/>
      <c r="Q37" s="93" t="str">
        <f>IFERROR(INDEX(NK_CHI_PHI_CHUA_CHI!D:D,MATCH(P37,NK_CHI_PHI_CHUA_CHI!C:C,0)),"-")</f>
        <v>-</v>
      </c>
    </row>
    <row r="38" spans="1:17" ht="15.75" x14ac:dyDescent="0.25">
      <c r="A38" s="91">
        <v>45300</v>
      </c>
      <c r="B38" s="6" t="s">
        <v>2725</v>
      </c>
      <c r="C38" s="7" t="str">
        <f>IF(B38="","",B38&amp;"-"&amp;TEXT(COUNTIFS($B$4:B38,B38),"000"))</f>
        <v>PCNH-003</v>
      </c>
      <c r="D38" s="55" t="s">
        <v>4410</v>
      </c>
      <c r="E38" s="56">
        <v>22000</v>
      </c>
      <c r="F38" s="23" t="s">
        <v>4489</v>
      </c>
      <c r="G38" s="27" t="str">
        <f>IF(F38="","",INDEX(DM_DOI_TUONG!C:C,MATCH(F38,DM_DOI_TUONG!B:B,0)))</f>
        <v/>
      </c>
      <c r="H38" s="69" t="str">
        <f>IFERROR(INDEX(DM_NGHIEP_VU!D:D,MATCH(I38&amp;J38,DM_NGHIEP_VU!G:G,0)),"")</f>
        <v/>
      </c>
      <c r="I38" s="57"/>
      <c r="J38" s="57" t="s">
        <v>4498</v>
      </c>
      <c r="K38" s="6"/>
      <c r="L38" s="23"/>
      <c r="M38" s="23"/>
      <c r="N38" s="23"/>
      <c r="O38" s="6"/>
      <c r="P38" s="26"/>
      <c r="Q38" s="93" t="str">
        <f>IFERROR(INDEX(NK_CHI_PHI_CHUA_CHI!D:D,MATCH(P38,NK_CHI_PHI_CHUA_CHI!C:C,0)),"-")</f>
        <v>-</v>
      </c>
    </row>
    <row r="39" spans="1:17" ht="31.5" x14ac:dyDescent="0.25">
      <c r="A39" s="91">
        <v>45300</v>
      </c>
      <c r="B39" s="6" t="s">
        <v>2725</v>
      </c>
      <c r="C39" s="7" t="str">
        <f>IF(B39="","",B39&amp;"-"&amp;TEXT(COUNTIFS($B$4:B39,B39),"000"))</f>
        <v>PCNH-004</v>
      </c>
      <c r="D39" s="55" t="s">
        <v>4411</v>
      </c>
      <c r="E39" s="56">
        <v>245751840</v>
      </c>
      <c r="F39" s="23" t="s">
        <v>4489</v>
      </c>
      <c r="G39" s="27" t="str">
        <f>IF(F39="","",INDEX(DM_DOI_TUONG!C:C,MATCH(F39,DM_DOI_TUONG!B:B,0)))</f>
        <v/>
      </c>
      <c r="H39" s="69" t="str">
        <f>IFERROR(INDEX(DM_NGHIEP_VU!D:D,MATCH(I39&amp;J39,DM_NGHIEP_VU!G:G,0)),"")</f>
        <v/>
      </c>
      <c r="I39" s="57"/>
      <c r="J39" s="57" t="s">
        <v>4498</v>
      </c>
      <c r="K39" s="6"/>
      <c r="L39" s="23"/>
      <c r="M39" s="23"/>
      <c r="N39" s="23"/>
      <c r="O39" s="6"/>
      <c r="P39" s="26"/>
      <c r="Q39" s="93" t="str">
        <f>IFERROR(INDEX(NK_CHI_PHI_CHUA_CHI!D:D,MATCH(P39,NK_CHI_PHI_CHUA_CHI!C:C,0)),"-")</f>
        <v>-</v>
      </c>
    </row>
    <row r="40" spans="1:17" ht="15.75" x14ac:dyDescent="0.25">
      <c r="A40" s="91">
        <v>45300</v>
      </c>
      <c r="B40" s="6" t="s">
        <v>2725</v>
      </c>
      <c r="C40" s="7" t="str">
        <f>IF(B40="","",B40&amp;"-"&amp;TEXT(COUNTIFS($B$4:B40,B40),"000"))</f>
        <v>PCNH-005</v>
      </c>
      <c r="D40" s="55" t="s">
        <v>4410</v>
      </c>
      <c r="E40" s="56">
        <v>108131</v>
      </c>
      <c r="F40" s="23" t="s">
        <v>4489</v>
      </c>
      <c r="G40" s="27" t="str">
        <f>IF(F40="","",INDEX(DM_DOI_TUONG!C:C,MATCH(F40,DM_DOI_TUONG!B:B,0)))</f>
        <v/>
      </c>
      <c r="H40" s="69" t="str">
        <f>IFERROR(INDEX(DM_NGHIEP_VU!D:D,MATCH(I40&amp;J40,DM_NGHIEP_VU!G:G,0)),"")</f>
        <v/>
      </c>
      <c r="I40" s="57"/>
      <c r="J40" s="57" t="s">
        <v>4498</v>
      </c>
      <c r="K40" s="6"/>
      <c r="L40" s="23"/>
      <c r="M40" s="23"/>
      <c r="N40" s="23"/>
      <c r="O40" s="6"/>
      <c r="P40" s="26"/>
      <c r="Q40" s="93" t="str">
        <f>IFERROR(INDEX(NK_CHI_PHI_CHUA_CHI!D:D,MATCH(P40,NK_CHI_PHI_CHUA_CHI!C:C,0)),"-")</f>
        <v>-</v>
      </c>
    </row>
    <row r="41" spans="1:17" ht="15.75" x14ac:dyDescent="0.25">
      <c r="A41" s="91">
        <v>45300</v>
      </c>
      <c r="B41" s="6" t="s">
        <v>2723</v>
      </c>
      <c r="C41" s="7" t="str">
        <f>IF(B41="","",B41&amp;"-"&amp;TEXT(COUNTIFS($B$4:B41,B41),"000"))</f>
        <v>PTNH-016</v>
      </c>
      <c r="D41" s="55" t="s">
        <v>4412</v>
      </c>
      <c r="E41" s="56">
        <v>25539844</v>
      </c>
      <c r="F41" s="23" t="s">
        <v>4489</v>
      </c>
      <c r="G41" s="27" t="str">
        <f>IF(F41="","",INDEX(DM_DOI_TUONG!C:C,MATCH(F41,DM_DOI_TUONG!B:B,0)))</f>
        <v/>
      </c>
      <c r="H41" s="69" t="str">
        <f>IFERROR(INDEX(DM_NGHIEP_VU!D:D,MATCH(I41&amp;J41,DM_NGHIEP_VU!G:G,0)),"")</f>
        <v/>
      </c>
      <c r="I41" s="57" t="s">
        <v>4498</v>
      </c>
      <c r="J41" s="57"/>
      <c r="K41" s="6"/>
      <c r="L41" s="23"/>
      <c r="M41" s="23"/>
      <c r="N41" s="23"/>
      <c r="O41" s="6"/>
      <c r="P41" s="26"/>
      <c r="Q41" s="93" t="str">
        <f>IFERROR(INDEX(NK_CHI_PHI_CHUA_CHI!D:D,MATCH(P41,NK_CHI_PHI_CHUA_CHI!C:C,0)),"-")</f>
        <v>-</v>
      </c>
    </row>
    <row r="42" spans="1:17" ht="15.75" x14ac:dyDescent="0.25">
      <c r="A42" s="91">
        <v>45300</v>
      </c>
      <c r="B42" s="6" t="s">
        <v>2723</v>
      </c>
      <c r="C42" s="7" t="str">
        <f>IF(B42="","",B42&amp;"-"&amp;TEXT(COUNTIFS($B$4:B42,B42),"000"))</f>
        <v>PTNH-017</v>
      </c>
      <c r="D42" s="55" t="s">
        <v>4412</v>
      </c>
      <c r="E42" s="56">
        <v>4884000</v>
      </c>
      <c r="F42" s="23" t="s">
        <v>4489</v>
      </c>
      <c r="G42" s="27" t="str">
        <f>IF(F42="","",INDEX(DM_DOI_TUONG!C:C,MATCH(F42,DM_DOI_TUONG!B:B,0)))</f>
        <v/>
      </c>
      <c r="H42" s="69" t="str">
        <f>IFERROR(INDEX(DM_NGHIEP_VU!D:D,MATCH(I42&amp;J42,DM_NGHIEP_VU!G:G,0)),"")</f>
        <v/>
      </c>
      <c r="I42" s="57" t="s">
        <v>4498</v>
      </c>
      <c r="J42" s="57"/>
      <c r="K42" s="6"/>
      <c r="L42" s="23"/>
      <c r="M42" s="23"/>
      <c r="N42" s="23"/>
      <c r="O42" s="6"/>
      <c r="P42" s="26"/>
      <c r="Q42" s="93" t="str">
        <f>IFERROR(INDEX(NK_CHI_PHI_CHUA_CHI!D:D,MATCH(P42,NK_CHI_PHI_CHUA_CHI!C:C,0)),"-")</f>
        <v>-</v>
      </c>
    </row>
    <row r="43" spans="1:17" ht="15.75" x14ac:dyDescent="0.25">
      <c r="A43" s="91">
        <v>45300</v>
      </c>
      <c r="B43" s="6" t="s">
        <v>2725</v>
      </c>
      <c r="C43" s="7" t="str">
        <f>IF(B43="","",B43&amp;"-"&amp;TEXT(COUNTIFS($B$4:B43,B43),"000"))</f>
        <v>PCNH-006</v>
      </c>
      <c r="D43" s="55" t="s">
        <v>4413</v>
      </c>
      <c r="E43" s="56">
        <v>184252000</v>
      </c>
      <c r="F43" s="23" t="s">
        <v>4489</v>
      </c>
      <c r="G43" s="27" t="str">
        <f>IF(F43="","",INDEX(DM_DOI_TUONG!C:C,MATCH(F43,DM_DOI_TUONG!B:B,0)))</f>
        <v/>
      </c>
      <c r="H43" s="69" t="str">
        <f>IFERROR(INDEX(DM_NGHIEP_VU!D:D,MATCH(I43&amp;J43,DM_NGHIEP_VU!G:G,0)),"")</f>
        <v/>
      </c>
      <c r="I43" s="57"/>
      <c r="J43" s="57" t="s">
        <v>4498</v>
      </c>
      <c r="K43" s="6"/>
      <c r="L43" s="23"/>
      <c r="M43" s="23"/>
      <c r="N43" s="23"/>
      <c r="O43" s="6"/>
      <c r="P43" s="26"/>
      <c r="Q43" s="93" t="str">
        <f>IFERROR(INDEX(NK_CHI_PHI_CHUA_CHI!D:D,MATCH(P43,NK_CHI_PHI_CHUA_CHI!C:C,0)),"-")</f>
        <v>-</v>
      </c>
    </row>
    <row r="44" spans="1:17" ht="15.75" x14ac:dyDescent="0.25">
      <c r="A44" s="91">
        <v>45300</v>
      </c>
      <c r="B44" s="6" t="s">
        <v>2725</v>
      </c>
      <c r="C44" s="7" t="str">
        <f>IF(B44="","",B44&amp;"-"&amp;TEXT(COUNTIFS($B$4:B44,B44),"000"))</f>
        <v>PCNH-007</v>
      </c>
      <c r="D44" s="55" t="s">
        <v>4410</v>
      </c>
      <c r="E44" s="56">
        <v>81071</v>
      </c>
      <c r="F44" s="23" t="s">
        <v>4489</v>
      </c>
      <c r="G44" s="27" t="str">
        <f>IF(F44="","",INDEX(DM_DOI_TUONG!C:C,MATCH(F44,DM_DOI_TUONG!B:B,0)))</f>
        <v/>
      </c>
      <c r="H44" s="69" t="str">
        <f>IFERROR(INDEX(DM_NGHIEP_VU!D:D,MATCH(I44&amp;J44,DM_NGHIEP_VU!G:G,0)),"")</f>
        <v/>
      </c>
      <c r="I44" s="57"/>
      <c r="J44" s="57" t="s">
        <v>4498</v>
      </c>
      <c r="K44" s="6"/>
      <c r="L44" s="23"/>
      <c r="M44" s="23"/>
      <c r="N44" s="23"/>
      <c r="O44" s="6"/>
      <c r="P44" s="26"/>
      <c r="Q44" s="93" t="str">
        <f>IFERROR(INDEX(NK_CHI_PHI_CHUA_CHI!D:D,MATCH(P44,NK_CHI_PHI_CHUA_CHI!C:C,0)),"-")</f>
        <v>-</v>
      </c>
    </row>
    <row r="45" spans="1:17" ht="15.75" x14ac:dyDescent="0.25">
      <c r="A45" s="91">
        <v>45300</v>
      </c>
      <c r="B45" s="6" t="s">
        <v>2725</v>
      </c>
      <c r="C45" s="7" t="str">
        <f>IF(B45="","",B45&amp;"-"&amp;TEXT(COUNTIFS($B$4:B45,B45),"000"))</f>
        <v>PCNH-008</v>
      </c>
      <c r="D45" s="55" t="s">
        <v>4414</v>
      </c>
      <c r="E45" s="56">
        <v>2000000</v>
      </c>
      <c r="F45" s="23" t="s">
        <v>4489</v>
      </c>
      <c r="G45" s="27" t="str">
        <f>IF(F45="","",INDEX(DM_DOI_TUONG!C:C,MATCH(F45,DM_DOI_TUONG!B:B,0)))</f>
        <v/>
      </c>
      <c r="H45" s="69" t="str">
        <f>IFERROR(INDEX(DM_NGHIEP_VU!D:D,MATCH(I45&amp;J45,DM_NGHIEP_VU!G:G,0)),"")</f>
        <v/>
      </c>
      <c r="I45" s="57"/>
      <c r="J45" s="57" t="s">
        <v>4498</v>
      </c>
      <c r="K45" s="6"/>
      <c r="L45" s="23"/>
      <c r="M45" s="23"/>
      <c r="N45" s="23"/>
      <c r="O45" s="6"/>
      <c r="P45" s="26"/>
      <c r="Q45" s="93" t="str">
        <f>IFERROR(INDEX(NK_CHI_PHI_CHUA_CHI!D:D,MATCH(P45,NK_CHI_PHI_CHUA_CHI!C:C,0)),"-")</f>
        <v>-</v>
      </c>
    </row>
    <row r="46" spans="1:17" ht="31.5" x14ac:dyDescent="0.25">
      <c r="A46" s="91">
        <v>45300</v>
      </c>
      <c r="B46" s="6" t="s">
        <v>2724</v>
      </c>
      <c r="C46" s="7" t="str">
        <f>IF(B46="","",B46&amp;"-"&amp;TEXT(COUNTIFS($B$4:B46,B46),"000"))</f>
        <v>PCTM-012</v>
      </c>
      <c r="D46" s="55" t="s">
        <v>4415</v>
      </c>
      <c r="E46" s="56">
        <v>1927200</v>
      </c>
      <c r="F46" s="23" t="s">
        <v>4551</v>
      </c>
      <c r="G46" s="27" t="str">
        <f>IF(F46="","",INDEX(DM_DOI_TUONG!C:C,MATCH(F46,DM_DOI_TUONG!B:B,0)))</f>
        <v>Công ty TNHH Thương Mại Dịch Vụ Sugovit</v>
      </c>
      <c r="H46" s="69" t="str">
        <f>IFERROR(INDEX(DM_NGHIEP_VU!D:D,MATCH(I46&amp;J46,DM_NGHIEP_VU!G:G,0)),"")</f>
        <v>Chi TM - thanh toán công nợ đã hạch toán chi phí kỳ trước (có mã đối tượng hoặc mã chứng từ khác)</v>
      </c>
      <c r="I46" s="57" t="s">
        <v>4494</v>
      </c>
      <c r="J46" s="57" t="s">
        <v>4497</v>
      </c>
      <c r="K46" s="6"/>
      <c r="L46" s="23"/>
      <c r="M46" s="23"/>
      <c r="N46" s="23"/>
      <c r="O46" s="6"/>
      <c r="P46" s="26"/>
      <c r="Q46" s="93" t="str">
        <f>IFERROR(INDEX(NK_CHI_PHI_CHUA_CHI!D:D,MATCH(P46,NK_CHI_PHI_CHUA_CHI!C:C,0)),"-")</f>
        <v>-</v>
      </c>
    </row>
    <row r="47" spans="1:17" ht="15.75" x14ac:dyDescent="0.25">
      <c r="A47" s="91">
        <v>45300</v>
      </c>
      <c r="B47" s="6" t="s">
        <v>2724</v>
      </c>
      <c r="C47" s="7" t="str">
        <f>IF(B47="","",B47&amp;"-"&amp;TEXT(COUNTIFS($B$4:B47,B47),"000"))</f>
        <v>PCTM-013</v>
      </c>
      <c r="D47" s="55" t="s">
        <v>4416</v>
      </c>
      <c r="E47" s="56">
        <v>130000</v>
      </c>
      <c r="F47" s="23" t="s">
        <v>4489</v>
      </c>
      <c r="G47" s="27" t="str">
        <f>IF(F47="","",INDEX(DM_DOI_TUONG!C:C,MATCH(F47,DM_DOI_TUONG!B:B,0)))</f>
        <v/>
      </c>
      <c r="H47" s="69" t="str">
        <f>IFERROR(INDEX(DM_NGHIEP_VU!D:D,MATCH(I47&amp;J47,DM_NGHIEP_VU!G:G,0)),"")</f>
        <v/>
      </c>
      <c r="I47" s="57"/>
      <c r="J47" s="57" t="s">
        <v>4497</v>
      </c>
      <c r="K47" s="6"/>
      <c r="L47" s="23"/>
      <c r="M47" s="23"/>
      <c r="N47" s="23"/>
      <c r="O47" s="6"/>
      <c r="P47" s="26"/>
      <c r="Q47" s="93" t="str">
        <f>IFERROR(INDEX(NK_CHI_PHI_CHUA_CHI!D:D,MATCH(P47,NK_CHI_PHI_CHUA_CHI!C:C,0)),"-")</f>
        <v>-</v>
      </c>
    </row>
    <row r="48" spans="1:17" ht="15.75" x14ac:dyDescent="0.25">
      <c r="A48" s="91">
        <v>45300</v>
      </c>
      <c r="B48" s="6" t="s">
        <v>2724</v>
      </c>
      <c r="C48" s="7" t="str">
        <f>IF(B48="","",B48&amp;"-"&amp;TEXT(COUNTIFS($B$4:B48,B48),"000"))</f>
        <v>PCTM-014</v>
      </c>
      <c r="D48" s="55" t="s">
        <v>4417</v>
      </c>
      <c r="E48" s="56">
        <v>149000</v>
      </c>
      <c r="F48" s="23" t="s">
        <v>4489</v>
      </c>
      <c r="G48" s="27" t="str">
        <f>IF(F48="","",INDEX(DM_DOI_TUONG!C:C,MATCH(F48,DM_DOI_TUONG!B:B,0)))</f>
        <v/>
      </c>
      <c r="H48" s="69" t="str">
        <f>IFERROR(INDEX(DM_NGHIEP_VU!D:D,MATCH(I48&amp;J48,DM_NGHIEP_VU!G:G,0)),"")</f>
        <v/>
      </c>
      <c r="I48" s="57"/>
      <c r="J48" s="57" t="s">
        <v>4497</v>
      </c>
      <c r="K48" s="6"/>
      <c r="L48" s="23"/>
      <c r="M48" s="23"/>
      <c r="N48" s="23"/>
      <c r="O48" s="6"/>
      <c r="P48" s="26"/>
      <c r="Q48" s="93" t="str">
        <f>IFERROR(INDEX(NK_CHI_PHI_CHUA_CHI!D:D,MATCH(P48,NK_CHI_PHI_CHUA_CHI!C:C,0)),"-")</f>
        <v>-</v>
      </c>
    </row>
    <row r="49" spans="1:17" ht="31.5" x14ac:dyDescent="0.25">
      <c r="A49" s="91">
        <v>45301</v>
      </c>
      <c r="B49" s="6" t="s">
        <v>2722</v>
      </c>
      <c r="C49" s="7" t="str">
        <f>IF(B49="","",B49&amp;"-"&amp;TEXT(COUNTIFS($B$4:B49,B49),"000"))</f>
        <v>PTTM-007</v>
      </c>
      <c r="D49" s="55" t="s">
        <v>4418</v>
      </c>
      <c r="E49" s="56">
        <v>25045000</v>
      </c>
      <c r="F49" s="23" t="s">
        <v>4489</v>
      </c>
      <c r="G49" s="27" t="str">
        <f>IF(F49="","",INDEX(DM_DOI_TUONG!C:C,MATCH(F49,DM_DOI_TUONG!B:B,0)))</f>
        <v/>
      </c>
      <c r="H49" s="69" t="str">
        <f>IFERROR(INDEX(DM_NGHIEP_VU!D:D,MATCH(I49&amp;J49,DM_NGHIEP_VU!G:G,0)),"")</f>
        <v/>
      </c>
      <c r="I49" s="57" t="s">
        <v>4497</v>
      </c>
      <c r="J49" s="57"/>
      <c r="K49" s="6"/>
      <c r="L49" s="23"/>
      <c r="M49" s="23"/>
      <c r="N49" s="23"/>
      <c r="O49" s="6"/>
      <c r="P49" s="26"/>
      <c r="Q49" s="93" t="str">
        <f>IFERROR(INDEX(NK_CHI_PHI_CHUA_CHI!D:D,MATCH(P49,NK_CHI_PHI_CHUA_CHI!C:C,0)),"-")</f>
        <v>-</v>
      </c>
    </row>
    <row r="50" spans="1:17" ht="15.75" x14ac:dyDescent="0.25">
      <c r="A50" s="91">
        <v>45301</v>
      </c>
      <c r="B50" s="6" t="s">
        <v>2722</v>
      </c>
      <c r="C50" s="7" t="str">
        <f>IF(B50="","",B50&amp;"-"&amp;TEXT(COUNTIFS($B$4:B50,B50),"000"))</f>
        <v>PTTM-008</v>
      </c>
      <c r="D50" s="55" t="s">
        <v>4419</v>
      </c>
      <c r="E50" s="56">
        <v>19066000</v>
      </c>
      <c r="F50" s="23" t="s">
        <v>4489</v>
      </c>
      <c r="G50" s="27" t="str">
        <f>IF(F50="","",INDEX(DM_DOI_TUONG!C:C,MATCH(F50,DM_DOI_TUONG!B:B,0)))</f>
        <v/>
      </c>
      <c r="H50" s="69" t="str">
        <f>IFERROR(INDEX(DM_NGHIEP_VU!D:D,MATCH(I50&amp;J50,DM_NGHIEP_VU!G:G,0)),"")</f>
        <v/>
      </c>
      <c r="I50" s="57" t="s">
        <v>4497</v>
      </c>
      <c r="J50" s="57"/>
      <c r="K50" s="6"/>
      <c r="L50" s="23"/>
      <c r="M50" s="23"/>
      <c r="N50" s="23"/>
      <c r="O50" s="6"/>
      <c r="P50" s="26"/>
      <c r="Q50" s="93" t="str">
        <f>IFERROR(INDEX(NK_CHI_PHI_CHUA_CHI!D:D,MATCH(P50,NK_CHI_PHI_CHUA_CHI!C:C,0)),"-")</f>
        <v>-</v>
      </c>
    </row>
    <row r="51" spans="1:17" ht="15.75" x14ac:dyDescent="0.25">
      <c r="A51" s="91">
        <v>45301</v>
      </c>
      <c r="B51" s="6" t="s">
        <v>2723</v>
      </c>
      <c r="C51" s="7" t="str">
        <f>IF(B51="","",B51&amp;"-"&amp;TEXT(COUNTIFS($B$4:B51,B51),"000"))</f>
        <v>PTNH-018</v>
      </c>
      <c r="D51" s="55" t="s">
        <v>4400</v>
      </c>
      <c r="E51" s="56">
        <v>30273174</v>
      </c>
      <c r="F51" s="23" t="s">
        <v>4489</v>
      </c>
      <c r="G51" s="27" t="str">
        <f>IF(F51="","",INDEX(DM_DOI_TUONG!C:C,MATCH(F51,DM_DOI_TUONG!B:B,0)))</f>
        <v/>
      </c>
      <c r="H51" s="69" t="str">
        <f>IFERROR(INDEX(DM_NGHIEP_VU!D:D,MATCH(I51&amp;J51,DM_NGHIEP_VU!G:G,0)),"")</f>
        <v/>
      </c>
      <c r="I51" s="57" t="s">
        <v>4498</v>
      </c>
      <c r="J51" s="57"/>
      <c r="K51" s="6"/>
      <c r="L51" s="23"/>
      <c r="M51" s="23"/>
      <c r="N51" s="23"/>
      <c r="O51" s="6"/>
      <c r="P51" s="26"/>
      <c r="Q51" s="93" t="str">
        <f>IFERROR(INDEX(NK_CHI_PHI_CHUA_CHI!D:D,MATCH(P51,NK_CHI_PHI_CHUA_CHI!C:C,0)),"-")</f>
        <v>-</v>
      </c>
    </row>
    <row r="52" spans="1:17" ht="15.75" x14ac:dyDescent="0.25">
      <c r="A52" s="91">
        <v>45301</v>
      </c>
      <c r="B52" s="6" t="s">
        <v>2723</v>
      </c>
      <c r="C52" s="7" t="str">
        <f>IF(B52="","",B52&amp;"-"&amp;TEXT(COUNTIFS($B$4:B52,B52),"000"))</f>
        <v>PTNH-019</v>
      </c>
      <c r="D52" s="55" t="s">
        <v>4400</v>
      </c>
      <c r="E52" s="56">
        <v>9726826</v>
      </c>
      <c r="F52" s="23" t="s">
        <v>5250</v>
      </c>
      <c r="G52" s="27" t="str">
        <f>IF(F52="","",INDEX(DM_DOI_TUONG!C:C,MATCH(F52,DM_DOI_TUONG!B:B,0)))</f>
        <v>Công Ty TNHH  Sản Xuất Thương Mại Vân Phúc</v>
      </c>
      <c r="H52" s="69" t="str">
        <f>IFERROR(INDEX(DM_NGHIEP_VU!D:D,MATCH(I52&amp;J52,DM_NGHIEP_VU!G:G,0)),"")</f>
        <v>Thu NH - thu công nợ khách hàng</v>
      </c>
      <c r="I52" s="57" t="s">
        <v>4498</v>
      </c>
      <c r="J52" s="57" t="s">
        <v>4499</v>
      </c>
      <c r="K52" s="6"/>
      <c r="L52" s="23"/>
      <c r="M52" s="23"/>
      <c r="N52" s="23"/>
      <c r="O52" s="6"/>
      <c r="P52" s="26"/>
      <c r="Q52" s="93" t="str">
        <f>IFERROR(INDEX(NK_CHI_PHI_CHUA_CHI!D:D,MATCH(P52,NK_CHI_PHI_CHUA_CHI!C:C,0)),"-")</f>
        <v>-</v>
      </c>
    </row>
    <row r="53" spans="1:17" ht="15.75" x14ac:dyDescent="0.25">
      <c r="A53" s="91">
        <v>45301</v>
      </c>
      <c r="B53" s="6" t="s">
        <v>2723</v>
      </c>
      <c r="C53" s="7" t="str">
        <f>IF(B53="","",B53&amp;"-"&amp;TEXT(COUNTIFS($B$4:B53,B53),"000"))</f>
        <v>PTNH-020</v>
      </c>
      <c r="D53" s="55" t="s">
        <v>4405</v>
      </c>
      <c r="E53" s="56">
        <v>68247064</v>
      </c>
      <c r="F53" s="23" t="s">
        <v>5254</v>
      </c>
      <c r="G53" s="27" t="str">
        <f>IF(F53="","",INDEX(DM_DOI_TUONG!C:C,MATCH(F53,DM_DOI_TUONG!B:B,0)))</f>
        <v>Công Ty Trách Nhiệm Hữu Hạn Tâm Tiến</v>
      </c>
      <c r="H53" s="69" t="str">
        <f>IFERROR(INDEX(DM_NGHIEP_VU!D:D,MATCH(I53&amp;J53,DM_NGHIEP_VU!G:G,0)),"")</f>
        <v>Thu NH - thu công nợ khách hàng</v>
      </c>
      <c r="I53" s="57" t="s">
        <v>4498</v>
      </c>
      <c r="J53" s="57" t="s">
        <v>4499</v>
      </c>
      <c r="K53" s="6"/>
      <c r="L53" s="23"/>
      <c r="M53" s="23"/>
      <c r="N53" s="23"/>
      <c r="O53" s="6"/>
      <c r="P53" s="26"/>
      <c r="Q53" s="93" t="str">
        <f>IFERROR(INDEX(NK_CHI_PHI_CHUA_CHI!D:D,MATCH(P53,NK_CHI_PHI_CHUA_CHI!C:C,0)),"-")</f>
        <v>-</v>
      </c>
    </row>
    <row r="54" spans="1:17" ht="15.75" x14ac:dyDescent="0.25">
      <c r="A54" s="91">
        <v>45301</v>
      </c>
      <c r="B54" s="6" t="s">
        <v>2723</v>
      </c>
      <c r="C54" s="7" t="str">
        <f>IF(B54="","",B54&amp;"-"&amp;TEXT(COUNTIFS($B$4:B54,B54),"000"))</f>
        <v>PTNH-021</v>
      </c>
      <c r="D54" s="55" t="s">
        <v>4010</v>
      </c>
      <c r="E54" s="56">
        <v>72903540</v>
      </c>
      <c r="F54" s="23" t="s">
        <v>4489</v>
      </c>
      <c r="G54" s="27" t="str">
        <f>IF(F54="","",INDEX(DM_DOI_TUONG!C:C,MATCH(F54,DM_DOI_TUONG!B:B,0)))</f>
        <v/>
      </c>
      <c r="H54" s="69" t="str">
        <f>IFERROR(INDEX(DM_NGHIEP_VU!D:D,MATCH(I54&amp;J54,DM_NGHIEP_VU!G:G,0)),"")</f>
        <v/>
      </c>
      <c r="I54" s="57" t="s">
        <v>4498</v>
      </c>
      <c r="J54" s="57"/>
      <c r="K54" s="6"/>
      <c r="L54" s="23"/>
      <c r="M54" s="23"/>
      <c r="N54" s="23"/>
      <c r="O54" s="6"/>
      <c r="P54" s="26"/>
      <c r="Q54" s="93" t="str">
        <f>IFERROR(INDEX(NK_CHI_PHI_CHUA_CHI!D:D,MATCH(P54,NK_CHI_PHI_CHUA_CHI!C:C,0)),"-")</f>
        <v>-</v>
      </c>
    </row>
    <row r="55" spans="1:17" ht="31.5" x14ac:dyDescent="0.25">
      <c r="A55" s="91">
        <v>45301</v>
      </c>
      <c r="B55" s="6" t="s">
        <v>2723</v>
      </c>
      <c r="C55" s="7" t="str">
        <f>IF(B55="","",B55&amp;"-"&amp;TEXT(COUNTIFS($B$4:B55,B55),"000"))</f>
        <v>PTNH-022</v>
      </c>
      <c r="D55" s="55" t="s">
        <v>4386</v>
      </c>
      <c r="E55" s="56">
        <v>200000000</v>
      </c>
      <c r="F55" s="23" t="s">
        <v>4489</v>
      </c>
      <c r="G55" s="27" t="str">
        <f>IF(F55="","",INDEX(DM_DOI_TUONG!C:C,MATCH(F55,DM_DOI_TUONG!B:B,0)))</f>
        <v/>
      </c>
      <c r="H55" s="69" t="str">
        <f>IFERROR(INDEX(DM_NGHIEP_VU!D:D,MATCH(I55&amp;J55,DM_NGHIEP_VU!G:G,0)),"")</f>
        <v/>
      </c>
      <c r="I55" s="57" t="s">
        <v>4498</v>
      </c>
      <c r="J55" s="57"/>
      <c r="K55" s="6"/>
      <c r="L55" s="23"/>
      <c r="M55" s="23"/>
      <c r="N55" s="23"/>
      <c r="O55" s="6"/>
      <c r="P55" s="26"/>
      <c r="Q55" s="93" t="str">
        <f>IFERROR(INDEX(NK_CHI_PHI_CHUA_CHI!D:D,MATCH(P55,NK_CHI_PHI_CHUA_CHI!C:C,0)),"-")</f>
        <v>-</v>
      </c>
    </row>
    <row r="56" spans="1:17" ht="15.75" x14ac:dyDescent="0.25">
      <c r="A56" s="91">
        <v>45301</v>
      </c>
      <c r="B56" s="6" t="s">
        <v>2724</v>
      </c>
      <c r="C56" s="7" t="str">
        <f>IF(B56="","",B56&amp;"-"&amp;TEXT(COUNTIFS($B$4:B56,B56),"000"))</f>
        <v>PCTM-015</v>
      </c>
      <c r="D56" s="55" t="s">
        <v>4396</v>
      </c>
      <c r="E56" s="56">
        <v>50000</v>
      </c>
      <c r="F56" s="23" t="s">
        <v>4489</v>
      </c>
      <c r="G56" s="27" t="str">
        <f>IF(F56="","",INDEX(DM_DOI_TUONG!C:C,MATCH(F56,DM_DOI_TUONG!B:B,0)))</f>
        <v/>
      </c>
      <c r="H56" s="69" t="str">
        <f>IFERROR(INDEX(DM_NGHIEP_VU!D:D,MATCH(I56&amp;J56,DM_NGHIEP_VU!G:G,0)),"")</f>
        <v/>
      </c>
      <c r="I56" s="57"/>
      <c r="J56" s="57" t="s">
        <v>4497</v>
      </c>
      <c r="K56" s="6"/>
      <c r="L56" s="23"/>
      <c r="M56" s="23"/>
      <c r="N56" s="23"/>
      <c r="O56" s="6"/>
      <c r="P56" s="26"/>
      <c r="Q56" s="93" t="str">
        <f>IFERROR(INDEX(NK_CHI_PHI_CHUA_CHI!D:D,MATCH(P56,NK_CHI_PHI_CHUA_CHI!C:C,0)),"-")</f>
        <v>-</v>
      </c>
    </row>
    <row r="57" spans="1:17" ht="31.5" x14ac:dyDescent="0.25">
      <c r="A57" s="91">
        <v>45302</v>
      </c>
      <c r="B57" s="6" t="s">
        <v>2724</v>
      </c>
      <c r="C57" s="7" t="str">
        <f>IF(B57="","",B57&amp;"-"&amp;TEXT(COUNTIFS($B$4:B57,B57),"000"))</f>
        <v>PCTM-016</v>
      </c>
      <c r="D57" s="55" t="s">
        <v>4420</v>
      </c>
      <c r="E57" s="56">
        <v>1065599</v>
      </c>
      <c r="F57" s="23" t="s">
        <v>4489</v>
      </c>
      <c r="G57" s="27" t="str">
        <f>IF(F57="","",INDEX(DM_DOI_TUONG!C:C,MATCH(F57,DM_DOI_TUONG!B:B,0)))</f>
        <v/>
      </c>
      <c r="H57" s="69" t="str">
        <f>IFERROR(INDEX(DM_NGHIEP_VU!D:D,MATCH(I57&amp;J57,DM_NGHIEP_VU!G:G,0)),"")</f>
        <v/>
      </c>
      <c r="I57" s="57"/>
      <c r="J57" s="57" t="s">
        <v>4497</v>
      </c>
      <c r="K57" s="6"/>
      <c r="L57" s="23"/>
      <c r="M57" s="23"/>
      <c r="N57" s="23"/>
      <c r="O57" s="6"/>
      <c r="P57" s="26"/>
      <c r="Q57" s="93" t="str">
        <f>IFERROR(INDEX(NK_CHI_PHI_CHUA_CHI!D:D,MATCH(P57,NK_CHI_PHI_CHUA_CHI!C:C,0)),"-")</f>
        <v>-</v>
      </c>
    </row>
    <row r="58" spans="1:17" ht="15.75" x14ac:dyDescent="0.25">
      <c r="A58" s="91">
        <v>45302</v>
      </c>
      <c r="B58" s="6" t="s">
        <v>2722</v>
      </c>
      <c r="C58" s="7" t="str">
        <f>IF(B58="","",B58&amp;"-"&amp;TEXT(COUNTIFS($B$4:B58,B58),"000"))</f>
        <v>PTTM-009</v>
      </c>
      <c r="D58" s="55" t="s">
        <v>4421</v>
      </c>
      <c r="E58" s="56">
        <v>1796000</v>
      </c>
      <c r="F58" s="23" t="s">
        <v>5267</v>
      </c>
      <c r="G58" s="27" t="str">
        <f>IF(F58="","",INDEX(DM_DOI_TUONG!C:C,MATCH(F58,DM_DOI_TUONG!B:B,0)))</f>
        <v>CÔNG TY TNHH V-TAS</v>
      </c>
      <c r="H58" s="69" t="str">
        <f>IFERROR(INDEX(DM_NGHIEP_VU!D:D,MATCH(I58&amp;J58,DM_NGHIEP_VU!G:G,0)),"")</f>
        <v>Thu TM - thu nợ khách hàng bằng tiền mặt</v>
      </c>
      <c r="I58" s="57" t="s">
        <v>4497</v>
      </c>
      <c r="J58" s="57" t="s">
        <v>4499</v>
      </c>
      <c r="K58" s="6"/>
      <c r="L58" s="23"/>
      <c r="M58" s="23"/>
      <c r="N58" s="23"/>
      <c r="O58" s="6"/>
      <c r="P58" s="26"/>
      <c r="Q58" s="93" t="str">
        <f>IFERROR(INDEX(NK_CHI_PHI_CHUA_CHI!D:D,MATCH(P58,NK_CHI_PHI_CHUA_CHI!C:C,0)),"-")</f>
        <v>-</v>
      </c>
    </row>
    <row r="59" spans="1:17" ht="15.75" x14ac:dyDescent="0.25">
      <c r="A59" s="91">
        <v>45302</v>
      </c>
      <c r="B59" s="6" t="s">
        <v>2722</v>
      </c>
      <c r="C59" s="7" t="str">
        <f>IF(B59="","",B59&amp;"-"&amp;TEXT(COUNTIFS($B$4:B59,B59),"000"))</f>
        <v>PTTM-010</v>
      </c>
      <c r="D59" s="55" t="s">
        <v>4422</v>
      </c>
      <c r="E59" s="56">
        <v>5806343</v>
      </c>
      <c r="F59" s="23" t="s">
        <v>4489</v>
      </c>
      <c r="G59" s="27" t="str">
        <f>IF(F59="","",INDEX(DM_DOI_TUONG!C:C,MATCH(F59,DM_DOI_TUONG!B:B,0)))</f>
        <v/>
      </c>
      <c r="H59" s="69" t="str">
        <f>IFERROR(INDEX(DM_NGHIEP_VU!D:D,MATCH(I59&amp;J59,DM_NGHIEP_VU!G:G,0)),"")</f>
        <v/>
      </c>
      <c r="I59" s="57" t="s">
        <v>4497</v>
      </c>
      <c r="J59" s="57"/>
      <c r="K59" s="6"/>
      <c r="L59" s="23"/>
      <c r="M59" s="23"/>
      <c r="N59" s="23"/>
      <c r="O59" s="6"/>
      <c r="P59" s="26"/>
      <c r="Q59" s="93" t="str">
        <f>IFERROR(INDEX(NK_CHI_PHI_CHUA_CHI!D:D,MATCH(P59,NK_CHI_PHI_CHUA_CHI!C:C,0)),"-")</f>
        <v>-</v>
      </c>
    </row>
    <row r="60" spans="1:17" ht="31.5" x14ac:dyDescent="0.25">
      <c r="A60" s="91">
        <v>45302</v>
      </c>
      <c r="B60" s="6" t="s">
        <v>2723</v>
      </c>
      <c r="C60" s="7" t="str">
        <f>IF(B60="","",B60&amp;"-"&amp;TEXT(COUNTIFS($B$4:B60,B60),"000"))</f>
        <v>PTNH-023</v>
      </c>
      <c r="D60" s="55" t="s">
        <v>4386</v>
      </c>
      <c r="E60" s="56">
        <v>20000000</v>
      </c>
      <c r="F60" s="23" t="s">
        <v>4489</v>
      </c>
      <c r="G60" s="27" t="str">
        <f>IF(F60="","",INDEX(DM_DOI_TUONG!C:C,MATCH(F60,DM_DOI_TUONG!B:B,0)))</f>
        <v/>
      </c>
      <c r="H60" s="69" t="str">
        <f>IFERROR(INDEX(DM_NGHIEP_VU!D:D,MATCH(I60&amp;J60,DM_NGHIEP_VU!G:G,0)),"")</f>
        <v/>
      </c>
      <c r="I60" s="57" t="s">
        <v>4498</v>
      </c>
      <c r="J60" s="57"/>
      <c r="K60" s="6"/>
      <c r="L60" s="23"/>
      <c r="M60" s="23"/>
      <c r="N60" s="23"/>
      <c r="O60" s="6"/>
      <c r="P60" s="26"/>
      <c r="Q60" s="93" t="str">
        <f>IFERROR(INDEX(NK_CHI_PHI_CHUA_CHI!D:D,MATCH(P60,NK_CHI_PHI_CHUA_CHI!C:C,0)),"-")</f>
        <v>-</v>
      </c>
    </row>
    <row r="61" spans="1:17" ht="31.5" x14ac:dyDescent="0.25">
      <c r="A61" s="91">
        <v>45302</v>
      </c>
      <c r="B61" s="6" t="s">
        <v>2723</v>
      </c>
      <c r="C61" s="7" t="str">
        <f>IF(B61="","",B61&amp;"-"&amp;TEXT(COUNTIFS($B$4:B61,B61),"000"))</f>
        <v>PTNH-024</v>
      </c>
      <c r="D61" s="55" t="s">
        <v>4423</v>
      </c>
      <c r="E61" s="56">
        <v>21587060</v>
      </c>
      <c r="F61" s="23" t="s">
        <v>4489</v>
      </c>
      <c r="G61" s="27" t="str">
        <f>IF(F61="","",INDEX(DM_DOI_TUONG!C:C,MATCH(F61,DM_DOI_TUONG!B:B,0)))</f>
        <v/>
      </c>
      <c r="H61" s="69" t="str">
        <f>IFERROR(INDEX(DM_NGHIEP_VU!D:D,MATCH(I61&amp;J61,DM_NGHIEP_VU!G:G,0)),"")</f>
        <v/>
      </c>
      <c r="I61" s="57" t="s">
        <v>4498</v>
      </c>
      <c r="J61" s="57"/>
      <c r="K61" s="6"/>
      <c r="L61" s="23"/>
      <c r="M61" s="23"/>
      <c r="N61" s="23"/>
      <c r="O61" s="6"/>
      <c r="P61" s="26"/>
      <c r="Q61" s="93" t="str">
        <f>IFERROR(INDEX(NK_CHI_PHI_CHUA_CHI!D:D,MATCH(P61,NK_CHI_PHI_CHUA_CHI!C:C,0)),"-")</f>
        <v>-</v>
      </c>
    </row>
    <row r="62" spans="1:17" ht="15.75" x14ac:dyDescent="0.25">
      <c r="A62" s="91">
        <v>45302</v>
      </c>
      <c r="B62" s="6" t="s">
        <v>2723</v>
      </c>
      <c r="C62" s="7" t="str">
        <f>IF(B62="","",B62&amp;"-"&amp;TEXT(COUNTIFS($B$4:B62,B62),"000"))</f>
        <v>PTNH-025</v>
      </c>
      <c r="D62" s="55" t="s">
        <v>4424</v>
      </c>
      <c r="E62" s="56">
        <v>41421680</v>
      </c>
      <c r="F62" s="23" t="s">
        <v>5258</v>
      </c>
      <c r="G62" s="27" t="str">
        <f>IF(F62="","",INDEX(DM_DOI_TUONG!C:C,MATCH(F62,DM_DOI_TUONG!B:B,0)))</f>
        <v>Công Ty TNHH Sản Xuất Và Thương Mại Tiến Trần</v>
      </c>
      <c r="H62" s="69" t="str">
        <f>IFERROR(INDEX(DM_NGHIEP_VU!D:D,MATCH(I62&amp;J62,DM_NGHIEP_VU!G:G,0)),"")</f>
        <v>Thu NH - thu công nợ khách hàng</v>
      </c>
      <c r="I62" s="57" t="s">
        <v>4498</v>
      </c>
      <c r="J62" s="57" t="s">
        <v>4499</v>
      </c>
      <c r="K62" s="6"/>
      <c r="L62" s="23"/>
      <c r="M62" s="23"/>
      <c r="N62" s="23"/>
      <c r="O62" s="6"/>
      <c r="P62" s="26"/>
      <c r="Q62" s="93" t="str">
        <f>IFERROR(INDEX(NK_CHI_PHI_CHUA_CHI!D:D,MATCH(P62,NK_CHI_PHI_CHUA_CHI!C:C,0)),"-")</f>
        <v>-</v>
      </c>
    </row>
    <row r="63" spans="1:17" ht="31.5" x14ac:dyDescent="0.25">
      <c r="A63" s="91">
        <v>45302</v>
      </c>
      <c r="B63" s="6" t="s">
        <v>2722</v>
      </c>
      <c r="C63" s="7" t="str">
        <f>IF(B63="","",B63&amp;"-"&amp;TEXT(COUNTIFS($B$4:B63,B63),"000"))</f>
        <v>PTTM-011</v>
      </c>
      <c r="D63" s="55" t="s">
        <v>4425</v>
      </c>
      <c r="E63" s="56">
        <v>7988760</v>
      </c>
      <c r="F63" s="23" t="s">
        <v>5268</v>
      </c>
      <c r="G63" s="27" t="str">
        <f>IF(F63="","",INDEX(DM_DOI_TUONG!C:C,MATCH(F63,DM_DOI_TUONG!B:B,0)))</f>
        <v>Công Ty TNHH TM Sản Xuất ThiếT Bị Điện Anh Kha</v>
      </c>
      <c r="H63" s="69" t="str">
        <f>IFERROR(INDEX(DM_NGHIEP_VU!D:D,MATCH(I63&amp;J63,DM_NGHIEP_VU!G:G,0)),"")</f>
        <v>Thu TM - thu nợ khách hàng bằng tiền mặt</v>
      </c>
      <c r="I63" s="57" t="s">
        <v>4497</v>
      </c>
      <c r="J63" s="57" t="s">
        <v>4499</v>
      </c>
      <c r="K63" s="6"/>
      <c r="L63" s="23"/>
      <c r="M63" s="23"/>
      <c r="N63" s="23"/>
      <c r="O63" s="6"/>
      <c r="P63" s="26"/>
      <c r="Q63" s="93" t="str">
        <f>IFERROR(INDEX(NK_CHI_PHI_CHUA_CHI!D:D,MATCH(P63,NK_CHI_PHI_CHUA_CHI!C:C,0)),"-")</f>
        <v>-</v>
      </c>
    </row>
    <row r="64" spans="1:17" ht="31.5" x14ac:dyDescent="0.25">
      <c r="A64" s="91">
        <v>45302</v>
      </c>
      <c r="B64" s="6" t="s">
        <v>2722</v>
      </c>
      <c r="C64" s="7" t="str">
        <f>IF(B64="","",B64&amp;"-"&amp;TEXT(COUNTIFS($B$4:B64,B64),"000"))</f>
        <v>PTTM-012</v>
      </c>
      <c r="D64" s="55" t="s">
        <v>4425</v>
      </c>
      <c r="E64" s="56">
        <v>5973912</v>
      </c>
      <c r="F64" s="23" t="s">
        <v>4489</v>
      </c>
      <c r="G64" s="27" t="str">
        <f>IF(F64="","",INDEX(DM_DOI_TUONG!C:C,MATCH(F64,DM_DOI_TUONG!B:B,0)))</f>
        <v/>
      </c>
      <c r="H64" s="69" t="str">
        <f>IFERROR(INDEX(DM_NGHIEP_VU!D:D,MATCH(I64&amp;J64,DM_NGHIEP_VU!G:G,0)),"")</f>
        <v/>
      </c>
      <c r="I64" s="57" t="s">
        <v>4497</v>
      </c>
      <c r="J64" s="57"/>
      <c r="K64" s="6"/>
      <c r="L64" s="23"/>
      <c r="M64" s="23"/>
      <c r="N64" s="23"/>
      <c r="O64" s="6"/>
      <c r="P64" s="26"/>
      <c r="Q64" s="93" t="str">
        <f>IFERROR(INDEX(NK_CHI_PHI_CHUA_CHI!D:D,MATCH(P64,NK_CHI_PHI_CHUA_CHI!C:C,0)),"-")</f>
        <v>-</v>
      </c>
    </row>
    <row r="65" spans="1:17" ht="31.5" x14ac:dyDescent="0.25">
      <c r="A65" s="91">
        <v>45302</v>
      </c>
      <c r="B65" s="6" t="s">
        <v>2723</v>
      </c>
      <c r="C65" s="7" t="str">
        <f>IF(B65="","",B65&amp;"-"&amp;TEXT(COUNTIFS($B$4:B65,B65),"000"))</f>
        <v>PTNH-026</v>
      </c>
      <c r="D65" s="55" t="s">
        <v>4386</v>
      </c>
      <c r="E65" s="56">
        <v>40000000</v>
      </c>
      <c r="F65" s="23" t="s">
        <v>4489</v>
      </c>
      <c r="G65" s="27" t="str">
        <f>IF(F65="","",INDEX(DM_DOI_TUONG!C:C,MATCH(F65,DM_DOI_TUONG!B:B,0)))</f>
        <v/>
      </c>
      <c r="H65" s="69" t="str">
        <f>IFERROR(INDEX(DM_NGHIEP_VU!D:D,MATCH(I65&amp;J65,DM_NGHIEP_VU!G:G,0)),"")</f>
        <v/>
      </c>
      <c r="I65" s="57" t="s">
        <v>4498</v>
      </c>
      <c r="J65" s="57"/>
      <c r="K65" s="6"/>
      <c r="L65" s="23"/>
      <c r="M65" s="23"/>
      <c r="N65" s="23"/>
      <c r="O65" s="6"/>
      <c r="P65" s="26"/>
      <c r="Q65" s="93" t="str">
        <f>IFERROR(INDEX(NK_CHI_PHI_CHUA_CHI!D:D,MATCH(P65,NK_CHI_PHI_CHUA_CHI!C:C,0)),"-")</f>
        <v>-</v>
      </c>
    </row>
    <row r="66" spans="1:17" ht="31.5" x14ac:dyDescent="0.25">
      <c r="A66" s="91">
        <v>45302</v>
      </c>
      <c r="B66" s="6" t="s">
        <v>2723</v>
      </c>
      <c r="C66" s="7" t="str">
        <f>IF(B66="","",B66&amp;"-"&amp;TEXT(COUNTIFS($B$4:B66,B66),"000"))</f>
        <v>PTNH-027</v>
      </c>
      <c r="D66" s="55" t="s">
        <v>4392</v>
      </c>
      <c r="E66" s="56">
        <v>8345360</v>
      </c>
      <c r="F66" s="23" t="s">
        <v>5257</v>
      </c>
      <c r="G66" s="27" t="str">
        <f>IF(F66="","",INDEX(DM_DOI_TUONG!C:C,MATCH(F66,DM_DOI_TUONG!B:B,0)))</f>
        <v>Công Ty TNHH Thương Mại Xây Dựng Điện Phan An</v>
      </c>
      <c r="H66" s="69" t="str">
        <f>IFERROR(INDEX(DM_NGHIEP_VU!D:D,MATCH(I66&amp;J66,DM_NGHIEP_VU!G:G,0)),"")</f>
        <v>Thu NH - thu công nợ khách hàng</v>
      </c>
      <c r="I66" s="57" t="s">
        <v>4498</v>
      </c>
      <c r="J66" s="57" t="s">
        <v>4499</v>
      </c>
      <c r="K66" s="6"/>
      <c r="L66" s="23"/>
      <c r="M66" s="23"/>
      <c r="N66" s="23"/>
      <c r="O66" s="6"/>
      <c r="P66" s="26"/>
      <c r="Q66" s="93" t="str">
        <f>IFERROR(INDEX(NK_CHI_PHI_CHUA_CHI!D:D,MATCH(P66,NK_CHI_PHI_CHUA_CHI!C:C,0)),"-")</f>
        <v>-</v>
      </c>
    </row>
    <row r="67" spans="1:17" ht="15.75" x14ac:dyDescent="0.25">
      <c r="A67" s="91">
        <v>45303</v>
      </c>
      <c r="B67" s="6" t="s">
        <v>2722</v>
      </c>
      <c r="C67" s="7" t="str">
        <f>IF(B67="","",B67&amp;"-"&amp;TEXT(COUNTIFS($B$4:B67,B67),"000"))</f>
        <v>PTTM-013</v>
      </c>
      <c r="D67" s="55" t="s">
        <v>4397</v>
      </c>
      <c r="E67" s="56">
        <v>6912000</v>
      </c>
      <c r="F67" s="23" t="s">
        <v>5256</v>
      </c>
      <c r="G67" s="27" t="str">
        <f>IF(F67="","",INDEX(DM_DOI_TUONG!C:C,MATCH(F67,DM_DOI_TUONG!B:B,0)))</f>
        <v>Cửa Hàng Trường Giang</v>
      </c>
      <c r="H67" s="69" t="str">
        <f>IFERROR(INDEX(DM_NGHIEP_VU!D:D,MATCH(I67&amp;J67,DM_NGHIEP_VU!G:G,0)),"")</f>
        <v>Thu TM - thu nợ khách hàng bằng tiền mặt</v>
      </c>
      <c r="I67" s="57" t="s">
        <v>4497</v>
      </c>
      <c r="J67" s="57" t="s">
        <v>4499</v>
      </c>
      <c r="K67" s="6"/>
      <c r="L67" s="23"/>
      <c r="M67" s="23"/>
      <c r="N67" s="23"/>
      <c r="O67" s="6"/>
      <c r="P67" s="26"/>
      <c r="Q67" s="93" t="str">
        <f>IFERROR(INDEX(NK_CHI_PHI_CHUA_CHI!D:D,MATCH(P67,NK_CHI_PHI_CHUA_CHI!C:C,0)),"-")</f>
        <v>-</v>
      </c>
    </row>
    <row r="68" spans="1:17" ht="15.75" x14ac:dyDescent="0.25">
      <c r="A68" s="91">
        <v>45303</v>
      </c>
      <c r="B68" s="6" t="s">
        <v>2724</v>
      </c>
      <c r="C68" s="7" t="str">
        <f>IF(B68="","",B68&amp;"-"&amp;TEXT(COUNTIFS($B$4:B68,B68),"000"))</f>
        <v>PCTM-017</v>
      </c>
      <c r="D68" s="55" t="s">
        <v>4426</v>
      </c>
      <c r="E68" s="56">
        <v>2365000</v>
      </c>
      <c r="F68" s="23" t="s">
        <v>4489</v>
      </c>
      <c r="G68" s="27" t="str">
        <f>IF(F68="","",INDEX(DM_DOI_TUONG!C:C,MATCH(F68,DM_DOI_TUONG!B:B,0)))</f>
        <v/>
      </c>
      <c r="H68" s="69" t="str">
        <f>IFERROR(INDEX(DM_NGHIEP_VU!D:D,MATCH(I68&amp;J68,DM_NGHIEP_VU!G:G,0)),"")</f>
        <v/>
      </c>
      <c r="I68" s="57"/>
      <c r="J68" s="57" t="s">
        <v>4497</v>
      </c>
      <c r="K68" s="6"/>
      <c r="L68" s="23"/>
      <c r="M68" s="23"/>
      <c r="N68" s="23"/>
      <c r="O68" s="6"/>
      <c r="P68" s="26"/>
      <c r="Q68" s="93" t="str">
        <f>IFERROR(INDEX(NK_CHI_PHI_CHUA_CHI!D:D,MATCH(P68,NK_CHI_PHI_CHUA_CHI!C:C,0)),"-")</f>
        <v>-</v>
      </c>
    </row>
    <row r="69" spans="1:17" ht="31.5" x14ac:dyDescent="0.25">
      <c r="A69" s="91">
        <v>45303</v>
      </c>
      <c r="B69" s="6" t="s">
        <v>2723</v>
      </c>
      <c r="C69" s="7" t="str">
        <f>IF(B69="","",B69&amp;"-"&amp;TEXT(COUNTIFS($B$4:B69,B69),"000"))</f>
        <v>PTNH-028</v>
      </c>
      <c r="D69" s="55" t="s">
        <v>4394</v>
      </c>
      <c r="E69" s="56">
        <v>13866876</v>
      </c>
      <c r="F69" s="23" t="s">
        <v>5259</v>
      </c>
      <c r="G69" s="27" t="str">
        <f>IF(F69="","",INDEX(DM_DOI_TUONG!C:C,MATCH(F69,DM_DOI_TUONG!B:B,0)))</f>
        <v>Công Ty TNHH Thương Mại Xây Dựng Điện Hồng Phúc</v>
      </c>
      <c r="H69" s="69" t="str">
        <f>IFERROR(INDEX(DM_NGHIEP_VU!D:D,MATCH(I69&amp;J69,DM_NGHIEP_VU!G:G,0)),"")</f>
        <v>Thu NH - thu công nợ khách hàng</v>
      </c>
      <c r="I69" s="57" t="s">
        <v>4498</v>
      </c>
      <c r="J69" s="57" t="s">
        <v>4499</v>
      </c>
      <c r="K69" s="6"/>
      <c r="L69" s="23"/>
      <c r="M69" s="23"/>
      <c r="N69" s="23"/>
      <c r="O69" s="6"/>
      <c r="P69" s="26"/>
      <c r="Q69" s="93" t="str">
        <f>IFERROR(INDEX(NK_CHI_PHI_CHUA_CHI!D:D,MATCH(P69,NK_CHI_PHI_CHUA_CHI!C:C,0)),"-")</f>
        <v>-</v>
      </c>
    </row>
    <row r="70" spans="1:17" ht="31.5" x14ac:dyDescent="0.25">
      <c r="A70" s="91">
        <v>45303</v>
      </c>
      <c r="B70" s="6" t="s">
        <v>2723</v>
      </c>
      <c r="C70" s="7" t="str">
        <f>IF(B70="","",B70&amp;"-"&amp;TEXT(COUNTIFS($B$4:B70,B70),"000"))</f>
        <v>PTNH-029</v>
      </c>
      <c r="D70" s="55" t="s">
        <v>4427</v>
      </c>
      <c r="E70" s="56">
        <v>5011200</v>
      </c>
      <c r="F70" s="23" t="s">
        <v>4489</v>
      </c>
      <c r="G70" s="27" t="str">
        <f>IF(F70="","",INDEX(DM_DOI_TUONG!C:C,MATCH(F70,DM_DOI_TUONG!B:B,0)))</f>
        <v/>
      </c>
      <c r="H70" s="69" t="str">
        <f>IFERROR(INDEX(DM_NGHIEP_VU!D:D,MATCH(I70&amp;J70,DM_NGHIEP_VU!G:G,0)),"")</f>
        <v/>
      </c>
      <c r="I70" s="57" t="s">
        <v>4498</v>
      </c>
      <c r="J70" s="57"/>
      <c r="K70" s="6"/>
      <c r="L70" s="23"/>
      <c r="M70" s="23"/>
      <c r="N70" s="23"/>
      <c r="O70" s="6"/>
      <c r="P70" s="26"/>
      <c r="Q70" s="93" t="str">
        <f>IFERROR(INDEX(NK_CHI_PHI_CHUA_CHI!D:D,MATCH(P70,NK_CHI_PHI_CHUA_CHI!C:C,0)),"-")</f>
        <v>-</v>
      </c>
    </row>
    <row r="71" spans="1:17" ht="31.5" x14ac:dyDescent="0.25">
      <c r="A71" s="91">
        <v>45303</v>
      </c>
      <c r="B71" s="6" t="s">
        <v>2723</v>
      </c>
      <c r="C71" s="7" t="str">
        <f>IF(B71="","",B71&amp;"-"&amp;TEXT(COUNTIFS($B$4:B71,B71),"000"))</f>
        <v>PTNH-030</v>
      </c>
      <c r="D71" s="55" t="s">
        <v>4427</v>
      </c>
      <c r="E71" s="56">
        <v>1390400</v>
      </c>
      <c r="F71" s="23" t="s">
        <v>4489</v>
      </c>
      <c r="G71" s="27" t="str">
        <f>IF(F71="","",INDEX(DM_DOI_TUONG!C:C,MATCH(F71,DM_DOI_TUONG!B:B,0)))</f>
        <v/>
      </c>
      <c r="H71" s="69" t="str">
        <f>IFERROR(INDEX(DM_NGHIEP_VU!D:D,MATCH(I71&amp;J71,DM_NGHIEP_VU!G:G,0)),"")</f>
        <v/>
      </c>
      <c r="I71" s="57" t="s">
        <v>4498</v>
      </c>
      <c r="J71" s="57"/>
      <c r="K71" s="6"/>
      <c r="L71" s="23"/>
      <c r="M71" s="23"/>
      <c r="N71" s="23"/>
      <c r="O71" s="6"/>
      <c r="P71" s="26"/>
      <c r="Q71" s="93" t="str">
        <f>IFERROR(INDEX(NK_CHI_PHI_CHUA_CHI!D:D,MATCH(P71,NK_CHI_PHI_CHUA_CHI!C:C,0)),"-")</f>
        <v>-</v>
      </c>
    </row>
    <row r="72" spans="1:17" ht="15.75" x14ac:dyDescent="0.25">
      <c r="A72" s="91">
        <v>45303</v>
      </c>
      <c r="B72" s="6" t="s">
        <v>2723</v>
      </c>
      <c r="C72" s="7" t="str">
        <f>IF(B72="","",B72&amp;"-"&amp;TEXT(COUNTIFS($B$4:B72,B72),"000"))</f>
        <v>PTNH-031</v>
      </c>
      <c r="D72" s="55" t="s">
        <v>4428</v>
      </c>
      <c r="E72" s="56">
        <v>19993665</v>
      </c>
      <c r="F72" s="23" t="s">
        <v>4489</v>
      </c>
      <c r="G72" s="27" t="str">
        <f>IF(F72="","",INDEX(DM_DOI_TUONG!C:C,MATCH(F72,DM_DOI_TUONG!B:B,0)))</f>
        <v/>
      </c>
      <c r="H72" s="69" t="str">
        <f>IFERROR(INDEX(DM_NGHIEP_VU!D:D,MATCH(I72&amp;J72,DM_NGHIEP_VU!G:G,0)),"")</f>
        <v/>
      </c>
      <c r="I72" s="57" t="s">
        <v>4498</v>
      </c>
      <c r="J72" s="57"/>
      <c r="K72" s="6"/>
      <c r="L72" s="23"/>
      <c r="M72" s="23"/>
      <c r="N72" s="23"/>
      <c r="O72" s="6"/>
      <c r="P72" s="26"/>
      <c r="Q72" s="93" t="str">
        <f>IFERROR(INDEX(NK_CHI_PHI_CHUA_CHI!D:D,MATCH(P72,NK_CHI_PHI_CHUA_CHI!C:C,0)),"-")</f>
        <v>-</v>
      </c>
    </row>
    <row r="73" spans="1:17" ht="15.75" x14ac:dyDescent="0.25">
      <c r="A73" s="91">
        <v>45303</v>
      </c>
      <c r="B73" s="6" t="s">
        <v>2723</v>
      </c>
      <c r="C73" s="7" t="str">
        <f>IF(B73="","",B73&amp;"-"&amp;TEXT(COUNTIFS($B$4:B73,B73),"000"))</f>
        <v>PTNH-032</v>
      </c>
      <c r="D73" s="55" t="s">
        <v>4428</v>
      </c>
      <c r="E73" s="56">
        <v>8384799</v>
      </c>
      <c r="F73" s="23" t="s">
        <v>5262</v>
      </c>
      <c r="G73" s="27" t="str">
        <f>IF(F73="","",INDEX(DM_DOI_TUONG!C:C,MATCH(F73,DM_DOI_TUONG!B:B,0)))</f>
        <v>Công Ty  TNHH  Một Thành Viên Đại Thiên An</v>
      </c>
      <c r="H73" s="69" t="str">
        <f>IFERROR(INDEX(DM_NGHIEP_VU!D:D,MATCH(I73&amp;J73,DM_NGHIEP_VU!G:G,0)),"")</f>
        <v>Thu NH - thu công nợ khách hàng</v>
      </c>
      <c r="I73" s="57" t="s">
        <v>4498</v>
      </c>
      <c r="J73" s="57" t="s">
        <v>4499</v>
      </c>
      <c r="K73" s="6"/>
      <c r="L73" s="23"/>
      <c r="M73" s="23"/>
      <c r="N73" s="23"/>
      <c r="O73" s="6"/>
      <c r="P73" s="26"/>
      <c r="Q73" s="93" t="str">
        <f>IFERROR(INDEX(NK_CHI_PHI_CHUA_CHI!D:D,MATCH(P73,NK_CHI_PHI_CHUA_CHI!C:C,0)),"-")</f>
        <v>-</v>
      </c>
    </row>
    <row r="74" spans="1:17" ht="31.5" x14ac:dyDescent="0.25">
      <c r="A74" s="91">
        <v>45304</v>
      </c>
      <c r="B74" s="6" t="s">
        <v>2723</v>
      </c>
      <c r="C74" s="7" t="str">
        <f>IF(B74="","",B74&amp;"-"&amp;TEXT(COUNTIFS($B$4:B74,B74),"000"))</f>
        <v>PTNH-033</v>
      </c>
      <c r="D74" s="55" t="s">
        <v>4386</v>
      </c>
      <c r="E74" s="56">
        <v>20000000</v>
      </c>
      <c r="F74" s="23" t="s">
        <v>4489</v>
      </c>
      <c r="G74" s="27" t="str">
        <f>IF(F74="","",INDEX(DM_DOI_TUONG!C:C,MATCH(F74,DM_DOI_TUONG!B:B,0)))</f>
        <v/>
      </c>
      <c r="H74" s="69" t="str">
        <f>IFERROR(INDEX(DM_NGHIEP_VU!D:D,MATCH(I74&amp;J74,DM_NGHIEP_VU!G:G,0)),"")</f>
        <v/>
      </c>
      <c r="I74" s="57" t="s">
        <v>4498</v>
      </c>
      <c r="J74" s="57"/>
      <c r="K74" s="6"/>
      <c r="L74" s="23"/>
      <c r="M74" s="23"/>
      <c r="N74" s="23"/>
      <c r="O74" s="6"/>
      <c r="P74" s="26"/>
      <c r="Q74" s="93" t="str">
        <f>IFERROR(INDEX(NK_CHI_PHI_CHUA_CHI!D:D,MATCH(P74,NK_CHI_PHI_CHUA_CHI!C:C,0)),"-")</f>
        <v>-</v>
      </c>
    </row>
    <row r="75" spans="1:17" ht="31.5" x14ac:dyDescent="0.25">
      <c r="A75" s="91">
        <v>45304</v>
      </c>
      <c r="B75" s="6" t="s">
        <v>2722</v>
      </c>
      <c r="C75" s="7" t="str">
        <f>IF(B75="","",B75&amp;"-"&amp;TEXT(COUNTIFS($B$4:B75,B75),"000"))</f>
        <v>PTTM-014</v>
      </c>
      <c r="D75" s="55" t="s">
        <v>4429</v>
      </c>
      <c r="E75" s="56">
        <v>199157000</v>
      </c>
      <c r="F75" s="23" t="s">
        <v>4489</v>
      </c>
      <c r="G75" s="27" t="str">
        <f>IF(F75="","",INDEX(DM_DOI_TUONG!C:C,MATCH(F75,DM_DOI_TUONG!B:B,0)))</f>
        <v/>
      </c>
      <c r="H75" s="69" t="str">
        <f>IFERROR(INDEX(DM_NGHIEP_VU!D:D,MATCH(I75&amp;J75,DM_NGHIEP_VU!G:G,0)),"")</f>
        <v/>
      </c>
      <c r="I75" s="57" t="s">
        <v>4497</v>
      </c>
      <c r="J75" s="57"/>
      <c r="K75" s="6"/>
      <c r="L75" s="23"/>
      <c r="M75" s="23"/>
      <c r="N75" s="23"/>
      <c r="O75" s="6"/>
      <c r="P75" s="26"/>
      <c r="Q75" s="93" t="str">
        <f>IFERROR(INDEX(NK_CHI_PHI_CHUA_CHI!D:D,MATCH(P75,NK_CHI_PHI_CHUA_CHI!C:C,0)),"-")</f>
        <v>-</v>
      </c>
    </row>
    <row r="76" spans="1:17" ht="31.5" x14ac:dyDescent="0.25">
      <c r="A76" s="91">
        <v>45304</v>
      </c>
      <c r="B76" s="6" t="s">
        <v>2724</v>
      </c>
      <c r="C76" s="7" t="str">
        <f>IF(B76="","",B76&amp;"-"&amp;TEXT(COUNTIFS($B$4:B76,B76),"000"))</f>
        <v>PCTM-018</v>
      </c>
      <c r="D76" s="55" t="s">
        <v>4430</v>
      </c>
      <c r="E76" s="56">
        <v>199157000</v>
      </c>
      <c r="F76" s="23" t="s">
        <v>4489</v>
      </c>
      <c r="G76" s="27" t="str">
        <f>IF(F76="","",INDEX(DM_DOI_TUONG!C:C,MATCH(F76,DM_DOI_TUONG!B:B,0)))</f>
        <v/>
      </c>
      <c r="H76" s="69" t="str">
        <f>IFERROR(INDEX(DM_NGHIEP_VU!D:D,MATCH(I76&amp;J76,DM_NGHIEP_VU!G:G,0)),"")</f>
        <v/>
      </c>
      <c r="I76" s="57"/>
      <c r="J76" s="57" t="s">
        <v>4497</v>
      </c>
      <c r="K76" s="6"/>
      <c r="L76" s="23"/>
      <c r="M76" s="23"/>
      <c r="N76" s="23"/>
      <c r="O76" s="6"/>
      <c r="P76" s="26"/>
      <c r="Q76" s="93" t="str">
        <f>IFERROR(INDEX(NK_CHI_PHI_CHUA_CHI!D:D,MATCH(P76,NK_CHI_PHI_CHUA_CHI!C:C,0)),"-")</f>
        <v>-</v>
      </c>
    </row>
    <row r="77" spans="1:17" ht="31.5" x14ac:dyDescent="0.25">
      <c r="A77" s="91">
        <v>45304</v>
      </c>
      <c r="B77" s="6" t="s">
        <v>2723</v>
      </c>
      <c r="C77" s="7" t="str">
        <f>IF(B77="","",B77&amp;"-"&amp;TEXT(COUNTIFS($B$4:B77,B77),"000"))</f>
        <v>PTNH-034</v>
      </c>
      <c r="D77" s="55" t="s">
        <v>4386</v>
      </c>
      <c r="E77" s="56">
        <v>20000000</v>
      </c>
      <c r="F77" s="23" t="s">
        <v>4489</v>
      </c>
      <c r="G77" s="27" t="str">
        <f>IF(F77="","",INDEX(DM_DOI_TUONG!C:C,MATCH(F77,DM_DOI_TUONG!B:B,0)))</f>
        <v/>
      </c>
      <c r="H77" s="69" t="str">
        <f>IFERROR(INDEX(DM_NGHIEP_VU!D:D,MATCH(I77&amp;J77,DM_NGHIEP_VU!G:G,0)),"")</f>
        <v/>
      </c>
      <c r="I77" s="57" t="s">
        <v>4498</v>
      </c>
      <c r="J77" s="57"/>
      <c r="K77" s="6"/>
      <c r="L77" s="23"/>
      <c r="M77" s="23"/>
      <c r="N77" s="23"/>
      <c r="O77" s="6"/>
      <c r="P77" s="26"/>
      <c r="Q77" s="93" t="str">
        <f>IFERROR(INDEX(NK_CHI_PHI_CHUA_CHI!D:D,MATCH(P77,NK_CHI_PHI_CHUA_CHI!C:C,0)),"-")</f>
        <v>-</v>
      </c>
    </row>
    <row r="78" spans="1:17" ht="15.75" x14ac:dyDescent="0.25">
      <c r="A78" s="91">
        <v>45304</v>
      </c>
      <c r="B78" s="6" t="s">
        <v>2722</v>
      </c>
      <c r="C78" s="7" t="str">
        <f>IF(B78="","",B78&amp;"-"&amp;TEXT(COUNTIFS($B$4:B78,B78),"000"))</f>
        <v>PTTM-015</v>
      </c>
      <c r="D78" s="55" t="s">
        <v>4397</v>
      </c>
      <c r="E78" s="56">
        <v>21790473</v>
      </c>
      <c r="F78" s="23" t="s">
        <v>5256</v>
      </c>
      <c r="G78" s="27" t="str">
        <f>IF(F78="","",INDEX(DM_DOI_TUONG!C:C,MATCH(F78,DM_DOI_TUONG!B:B,0)))</f>
        <v>Cửa Hàng Trường Giang</v>
      </c>
      <c r="H78" s="69" t="str">
        <f>IFERROR(INDEX(DM_NGHIEP_VU!D:D,MATCH(I78&amp;J78,DM_NGHIEP_VU!G:G,0)),"")</f>
        <v>Thu TM - thu nợ khách hàng bằng tiền mặt</v>
      </c>
      <c r="I78" s="57" t="s">
        <v>4497</v>
      </c>
      <c r="J78" s="57" t="s">
        <v>4499</v>
      </c>
      <c r="K78" s="6"/>
      <c r="L78" s="23"/>
      <c r="M78" s="23"/>
      <c r="N78" s="23"/>
      <c r="O78" s="6"/>
      <c r="P78" s="26"/>
      <c r="Q78" s="93" t="str">
        <f>IFERROR(INDEX(NK_CHI_PHI_CHUA_CHI!D:D,MATCH(P78,NK_CHI_PHI_CHUA_CHI!C:C,0)),"-")</f>
        <v>-</v>
      </c>
    </row>
    <row r="79" spans="1:17" ht="15.75" x14ac:dyDescent="0.25">
      <c r="A79" s="91">
        <v>45306</v>
      </c>
      <c r="B79" s="6" t="s">
        <v>2722</v>
      </c>
      <c r="C79" s="7" t="str">
        <f>IF(B79="","",B79&amp;"-"&amp;TEXT(COUNTIFS($B$4:B79,B79),"000"))</f>
        <v>PTTM-016</v>
      </c>
      <c r="D79" s="55" t="s">
        <v>4431</v>
      </c>
      <c r="E79" s="56">
        <v>2618000</v>
      </c>
      <c r="F79" s="23" t="s">
        <v>5269</v>
      </c>
      <c r="G79" s="27" t="str">
        <f>IF(F79="","",INDEX(DM_DOI_TUONG!C:C,MATCH(F79,DM_DOI_TUONG!B:B,0)))</f>
        <v>CÔNG TY TNHH THIẾT BỊ ĐIỆN QUỐC HƯNG</v>
      </c>
      <c r="H79" s="69" t="str">
        <f>IFERROR(INDEX(DM_NGHIEP_VU!D:D,MATCH(I79&amp;J79,DM_NGHIEP_VU!G:G,0)),"")</f>
        <v>Thu TM - thu nợ khách hàng bằng tiền mặt</v>
      </c>
      <c r="I79" s="57" t="s">
        <v>4497</v>
      </c>
      <c r="J79" s="57" t="s">
        <v>4499</v>
      </c>
      <c r="K79" s="6"/>
      <c r="L79" s="23"/>
      <c r="M79" s="23"/>
      <c r="N79" s="23"/>
      <c r="O79" s="6"/>
      <c r="P79" s="26"/>
      <c r="Q79" s="93" t="str">
        <f>IFERROR(INDEX(NK_CHI_PHI_CHUA_CHI!D:D,MATCH(P79,NK_CHI_PHI_CHUA_CHI!C:C,0)),"-")</f>
        <v>-</v>
      </c>
    </row>
    <row r="80" spans="1:17" ht="31.5" x14ac:dyDescent="0.25">
      <c r="A80" s="91">
        <v>45306</v>
      </c>
      <c r="B80" s="6" t="s">
        <v>2723</v>
      </c>
      <c r="C80" s="7" t="str">
        <f>IF(B80="","",B80&amp;"-"&amp;TEXT(COUNTIFS($B$4:B80,B80),"000"))</f>
        <v>PTNH-035</v>
      </c>
      <c r="D80" s="55" t="s">
        <v>4432</v>
      </c>
      <c r="E80" s="56">
        <v>1408000</v>
      </c>
      <c r="F80" s="23" t="s">
        <v>5253</v>
      </c>
      <c r="G80" s="27" t="str">
        <f>IF(F80="","",INDEX(DM_DOI_TUONG!C:C,MATCH(F80,DM_DOI_TUONG!B:B,0)))</f>
        <v>Công Ty TNHH Thương Mại Sản Xuất Thiết Bị Điện Á Thành</v>
      </c>
      <c r="H80" s="69" t="str">
        <f>IFERROR(INDEX(DM_NGHIEP_VU!D:D,MATCH(I80&amp;J80,DM_NGHIEP_VU!G:G,0)),"")</f>
        <v>Thu NH - thu công nợ khách hàng</v>
      </c>
      <c r="I80" s="57" t="s">
        <v>4498</v>
      </c>
      <c r="J80" s="57" t="s">
        <v>4499</v>
      </c>
      <c r="K80" s="6"/>
      <c r="L80" s="23"/>
      <c r="M80" s="23"/>
      <c r="N80" s="23"/>
      <c r="O80" s="6"/>
      <c r="P80" s="26"/>
      <c r="Q80" s="93" t="str">
        <f>IFERROR(INDEX(NK_CHI_PHI_CHUA_CHI!D:D,MATCH(P80,NK_CHI_PHI_CHUA_CHI!C:C,0)),"-")</f>
        <v>-</v>
      </c>
    </row>
    <row r="81" spans="1:17" ht="31.5" x14ac:dyDescent="0.25">
      <c r="A81" s="91">
        <v>45306</v>
      </c>
      <c r="B81" s="6" t="s">
        <v>2723</v>
      </c>
      <c r="C81" s="7" t="str">
        <f>IF(B81="","",B81&amp;"-"&amp;TEXT(COUNTIFS($B$4:B81,B81),"000"))</f>
        <v>PTNH-036</v>
      </c>
      <c r="D81" s="55" t="s">
        <v>4386</v>
      </c>
      <c r="E81" s="56">
        <v>30000000</v>
      </c>
      <c r="F81" s="23" t="s">
        <v>4489</v>
      </c>
      <c r="G81" s="27" t="str">
        <f>IF(F81="","",INDEX(DM_DOI_TUONG!C:C,MATCH(F81,DM_DOI_TUONG!B:B,0)))</f>
        <v/>
      </c>
      <c r="H81" s="69" t="str">
        <f>IFERROR(INDEX(DM_NGHIEP_VU!D:D,MATCH(I81&amp;J81,DM_NGHIEP_VU!G:G,0)),"")</f>
        <v/>
      </c>
      <c r="I81" s="57" t="s">
        <v>4498</v>
      </c>
      <c r="J81" s="57"/>
      <c r="K81" s="6"/>
      <c r="L81" s="23"/>
      <c r="M81" s="23"/>
      <c r="N81" s="23"/>
      <c r="O81" s="6"/>
      <c r="P81" s="26"/>
      <c r="Q81" s="93" t="str">
        <f>IFERROR(INDEX(NK_CHI_PHI_CHUA_CHI!D:D,MATCH(P81,NK_CHI_PHI_CHUA_CHI!C:C,0)),"-")</f>
        <v>-</v>
      </c>
    </row>
    <row r="82" spans="1:17" ht="31.5" x14ac:dyDescent="0.25">
      <c r="A82" s="91">
        <v>45306</v>
      </c>
      <c r="B82" s="6" t="s">
        <v>2725</v>
      </c>
      <c r="C82" s="7" t="str">
        <f>IF(B82="","",B82&amp;"-"&amp;TEXT(COUNTIFS($B$4:B82,B82),"000"))</f>
        <v>PCNH-009</v>
      </c>
      <c r="D82" s="55" t="s">
        <v>4433</v>
      </c>
      <c r="E82" s="56">
        <v>19800</v>
      </c>
      <c r="F82" s="23" t="s">
        <v>4489</v>
      </c>
      <c r="G82" s="27" t="str">
        <f>IF(F82="","",INDEX(DM_DOI_TUONG!C:C,MATCH(F82,DM_DOI_TUONG!B:B,0)))</f>
        <v/>
      </c>
      <c r="H82" s="69" t="str">
        <f>IFERROR(INDEX(DM_NGHIEP_VU!D:D,MATCH(I82&amp;J82,DM_NGHIEP_VU!G:G,0)),"")</f>
        <v/>
      </c>
      <c r="I82" s="57"/>
      <c r="J82" s="57" t="s">
        <v>4498</v>
      </c>
      <c r="K82" s="6"/>
      <c r="L82" s="23"/>
      <c r="M82" s="23"/>
      <c r="N82" s="23"/>
      <c r="O82" s="6"/>
      <c r="P82" s="26"/>
      <c r="Q82" s="93" t="str">
        <f>IFERROR(INDEX(NK_CHI_PHI_CHUA_CHI!D:D,MATCH(P82,NK_CHI_PHI_CHUA_CHI!C:C,0)),"-")</f>
        <v>-</v>
      </c>
    </row>
    <row r="83" spans="1:17" ht="31.5" x14ac:dyDescent="0.25">
      <c r="A83" s="91">
        <v>45306</v>
      </c>
      <c r="B83" s="6" t="s">
        <v>2725</v>
      </c>
      <c r="C83" s="7" t="str">
        <f>IF(B83="","",B83&amp;"-"&amp;TEXT(COUNTIFS($B$4:B83,B83),"000"))</f>
        <v>PCNH-010</v>
      </c>
      <c r="D83" s="55" t="s">
        <v>4434</v>
      </c>
      <c r="E83" s="56">
        <v>19800</v>
      </c>
      <c r="F83" s="23" t="s">
        <v>4489</v>
      </c>
      <c r="G83" s="27" t="str">
        <f>IF(F83="","",INDEX(DM_DOI_TUONG!C:C,MATCH(F83,DM_DOI_TUONG!B:B,0)))</f>
        <v/>
      </c>
      <c r="H83" s="69" t="str">
        <f>IFERROR(INDEX(DM_NGHIEP_VU!D:D,MATCH(I83&amp;J83,DM_NGHIEP_VU!G:G,0)),"")</f>
        <v/>
      </c>
      <c r="I83" s="57"/>
      <c r="J83" s="57" t="s">
        <v>4498</v>
      </c>
      <c r="K83" s="6"/>
      <c r="L83" s="23"/>
      <c r="M83" s="23"/>
      <c r="N83" s="23"/>
      <c r="O83" s="6"/>
      <c r="P83" s="26"/>
      <c r="Q83" s="93" t="str">
        <f>IFERROR(INDEX(NK_CHI_PHI_CHUA_CHI!D:D,MATCH(P83,NK_CHI_PHI_CHUA_CHI!C:C,0)),"-")</f>
        <v>-</v>
      </c>
    </row>
    <row r="84" spans="1:17" ht="15.75" x14ac:dyDescent="0.25">
      <c r="A84" s="91">
        <v>45307</v>
      </c>
      <c r="B84" s="6" t="s">
        <v>2723</v>
      </c>
      <c r="C84" s="7" t="str">
        <f>IF(B84="","",B84&amp;"-"&amp;TEXT(COUNTIFS($B$4:B84,B84),"000"))</f>
        <v>PTNH-037</v>
      </c>
      <c r="D84" s="55" t="s">
        <v>4404</v>
      </c>
      <c r="E84" s="56">
        <v>31678490</v>
      </c>
      <c r="F84" s="23" t="s">
        <v>5249</v>
      </c>
      <c r="G84" s="27" t="str">
        <f>IF(F84="","",INDEX(DM_DOI_TUONG!C:C,MATCH(F84,DM_DOI_TUONG!B:B,0)))</f>
        <v>Công Ty CP Điện Và Chiếu Sáng Phước Mỹ</v>
      </c>
      <c r="H84" s="69" t="str">
        <f>IFERROR(INDEX(DM_NGHIEP_VU!D:D,MATCH(I84&amp;J84,DM_NGHIEP_VU!G:G,0)),"")</f>
        <v>Thu NH - thu công nợ khách hàng</v>
      </c>
      <c r="I84" s="57" t="s">
        <v>4498</v>
      </c>
      <c r="J84" s="57" t="s">
        <v>4499</v>
      </c>
      <c r="K84" s="6"/>
      <c r="L84" s="23"/>
      <c r="M84" s="23"/>
      <c r="N84" s="23"/>
      <c r="O84" s="6"/>
      <c r="P84" s="26"/>
      <c r="Q84" s="93" t="str">
        <f>IFERROR(INDEX(NK_CHI_PHI_CHUA_CHI!D:D,MATCH(P84,NK_CHI_PHI_CHUA_CHI!C:C,0)),"-")</f>
        <v>-</v>
      </c>
    </row>
    <row r="85" spans="1:17" ht="31.5" x14ac:dyDescent="0.25">
      <c r="A85" s="91">
        <v>45307</v>
      </c>
      <c r="B85" s="6" t="s">
        <v>2723</v>
      </c>
      <c r="C85" s="7" t="str">
        <f>IF(B85="","",B85&amp;"-"&amp;TEXT(COUNTIFS($B$4:B85,B85),"000"))</f>
        <v>PTNH-038</v>
      </c>
      <c r="D85" s="55" t="s">
        <v>4408</v>
      </c>
      <c r="E85" s="56">
        <v>22183524</v>
      </c>
      <c r="F85" s="23" t="s">
        <v>5248</v>
      </c>
      <c r="G85" s="27" t="str">
        <f>IF(F85="","",INDEX(DM_DOI_TUONG!C:C,MATCH(F85,DM_DOI_TUONG!B:B,0)))</f>
        <v>Công Ty TNHH Tư Vấn SX TM Xây Lắp Điện Song An</v>
      </c>
      <c r="H85" s="69" t="str">
        <f>IFERROR(INDEX(DM_NGHIEP_VU!D:D,MATCH(I85&amp;J85,DM_NGHIEP_VU!G:G,0)),"")</f>
        <v>Thu NH - thu công nợ khách hàng</v>
      </c>
      <c r="I85" s="57" t="s">
        <v>4498</v>
      </c>
      <c r="J85" s="57" t="s">
        <v>4499</v>
      </c>
      <c r="K85" s="6"/>
      <c r="L85" s="23"/>
      <c r="M85" s="23"/>
      <c r="N85" s="23"/>
      <c r="O85" s="6"/>
      <c r="P85" s="26"/>
      <c r="Q85" s="93" t="str">
        <f>IFERROR(INDEX(NK_CHI_PHI_CHUA_CHI!D:D,MATCH(P85,NK_CHI_PHI_CHUA_CHI!C:C,0)),"-")</f>
        <v>-</v>
      </c>
    </row>
    <row r="86" spans="1:17" ht="31.5" x14ac:dyDescent="0.25">
      <c r="A86" s="91">
        <v>45307</v>
      </c>
      <c r="B86" s="6" t="s">
        <v>2723</v>
      </c>
      <c r="C86" s="7" t="str">
        <f>IF(B86="","",B86&amp;"-"&amp;TEXT(COUNTIFS($B$4:B86,B86),"000"))</f>
        <v>PTNH-039</v>
      </c>
      <c r="D86" s="55" t="s">
        <v>4435</v>
      </c>
      <c r="E86" s="56">
        <v>4427784</v>
      </c>
      <c r="F86" s="23" t="s">
        <v>5270</v>
      </c>
      <c r="G86" s="27" t="str">
        <f>IF(F86="","",INDEX(DM_DOI_TUONG!C:C,MATCH(F86,DM_DOI_TUONG!B:B,0)))</f>
        <v>Công Ty TNHH Xây Dựng Thương Mại Dịch Vụ Tín Phong</v>
      </c>
      <c r="H86" s="69" t="str">
        <f>IFERROR(INDEX(DM_NGHIEP_VU!D:D,MATCH(I86&amp;J86,DM_NGHIEP_VU!G:G,0)),"")</f>
        <v>Thu NH - thu công nợ khách hàng</v>
      </c>
      <c r="I86" s="57" t="s">
        <v>4498</v>
      </c>
      <c r="J86" s="57" t="s">
        <v>4499</v>
      </c>
      <c r="K86" s="6"/>
      <c r="L86" s="23"/>
      <c r="M86" s="23"/>
      <c r="N86" s="23"/>
      <c r="O86" s="6"/>
      <c r="P86" s="26"/>
      <c r="Q86" s="93" t="str">
        <f>IFERROR(INDEX(NK_CHI_PHI_CHUA_CHI!D:D,MATCH(P86,NK_CHI_PHI_CHUA_CHI!C:C,0)),"-")</f>
        <v>-</v>
      </c>
    </row>
    <row r="87" spans="1:17" ht="31.5" x14ac:dyDescent="0.25">
      <c r="A87" s="91">
        <v>45307</v>
      </c>
      <c r="B87" s="6" t="s">
        <v>2723</v>
      </c>
      <c r="C87" s="7" t="str">
        <f>IF(B87="","",B87&amp;"-"&amp;TEXT(COUNTIFS($B$4:B87,B87),"000"))</f>
        <v>PTNH-040</v>
      </c>
      <c r="D87" s="55" t="s">
        <v>4436</v>
      </c>
      <c r="E87" s="56">
        <v>500000</v>
      </c>
      <c r="F87" s="23" t="s">
        <v>5282</v>
      </c>
      <c r="G87" s="27" t="str">
        <f>IF(F87="","",INDEX(DM_DOI_TUONG!C:C,MATCH(F87,DM_DOI_TUONG!B:B,0)))</f>
        <v>Công Ty Cổ Phần Thương Mại Dịch Vụ Kỹ Thuật Chấn Hưng</v>
      </c>
      <c r="H87" s="69" t="str">
        <f>IFERROR(INDEX(DM_NGHIEP_VU!D:D,MATCH(I87&amp;J87,DM_NGHIEP_VU!G:G,0)),"")</f>
        <v>Thu NH - thu công nợ khách hàng</v>
      </c>
      <c r="I87" s="57" t="s">
        <v>4498</v>
      </c>
      <c r="J87" s="57" t="s">
        <v>4499</v>
      </c>
      <c r="K87" s="6"/>
      <c r="L87" s="23"/>
      <c r="M87" s="23"/>
      <c r="N87" s="23"/>
      <c r="O87" s="6"/>
      <c r="P87" s="26"/>
      <c r="Q87" s="93" t="str">
        <f>IFERROR(INDEX(NK_CHI_PHI_CHUA_CHI!D:D,MATCH(P87,NK_CHI_PHI_CHUA_CHI!C:C,0)),"-")</f>
        <v>-</v>
      </c>
    </row>
    <row r="88" spans="1:17" ht="31.5" x14ac:dyDescent="0.25">
      <c r="A88" s="91">
        <v>45307</v>
      </c>
      <c r="B88" s="6" t="s">
        <v>2723</v>
      </c>
      <c r="C88" s="7" t="str">
        <f>IF(B88="","",B88&amp;"-"&amp;TEXT(COUNTIFS($B$4:B88,B88),"000"))</f>
        <v>PTNH-041</v>
      </c>
      <c r="D88" s="55" t="s">
        <v>4392</v>
      </c>
      <c r="E88" s="56">
        <v>32292228</v>
      </c>
      <c r="F88" s="23" t="s">
        <v>5257</v>
      </c>
      <c r="G88" s="27" t="str">
        <f>IF(F88="","",INDEX(DM_DOI_TUONG!C:C,MATCH(F88,DM_DOI_TUONG!B:B,0)))</f>
        <v>Công Ty TNHH Thương Mại Xây Dựng Điện Phan An</v>
      </c>
      <c r="H88" s="69" t="str">
        <f>IFERROR(INDEX(DM_NGHIEP_VU!D:D,MATCH(I88&amp;J88,DM_NGHIEP_VU!G:G,0)),"")</f>
        <v>Thu NH - thu công nợ khách hàng</v>
      </c>
      <c r="I88" s="57" t="s">
        <v>4498</v>
      </c>
      <c r="J88" s="57" t="s">
        <v>4499</v>
      </c>
      <c r="K88" s="6"/>
      <c r="L88" s="23"/>
      <c r="M88" s="23"/>
      <c r="N88" s="23"/>
      <c r="O88" s="6"/>
      <c r="P88" s="26"/>
      <c r="Q88" s="93" t="str">
        <f>IFERROR(INDEX(NK_CHI_PHI_CHUA_CHI!D:D,MATCH(P88,NK_CHI_PHI_CHUA_CHI!C:C,0)),"-")</f>
        <v>-</v>
      </c>
    </row>
    <row r="89" spans="1:17" ht="31.5" x14ac:dyDescent="0.25">
      <c r="A89" s="91">
        <v>45307</v>
      </c>
      <c r="B89" s="6" t="s">
        <v>2723</v>
      </c>
      <c r="C89" s="7" t="str">
        <f>IF(B89="","",B89&amp;"-"&amp;TEXT(COUNTIFS($B$4:B89,B89),"000"))</f>
        <v>PTNH-042</v>
      </c>
      <c r="D89" s="55" t="s">
        <v>4386</v>
      </c>
      <c r="E89" s="56">
        <v>20000000</v>
      </c>
      <c r="F89" s="23" t="s">
        <v>4489</v>
      </c>
      <c r="G89" s="27" t="str">
        <f>IF(F89="","",INDEX(DM_DOI_TUONG!C:C,MATCH(F89,DM_DOI_TUONG!B:B,0)))</f>
        <v/>
      </c>
      <c r="H89" s="69" t="str">
        <f>IFERROR(INDEX(DM_NGHIEP_VU!D:D,MATCH(I89&amp;J89,DM_NGHIEP_VU!G:G,0)),"")</f>
        <v/>
      </c>
      <c r="I89" s="57" t="s">
        <v>4498</v>
      </c>
      <c r="J89" s="57"/>
      <c r="K89" s="6"/>
      <c r="L89" s="23"/>
      <c r="M89" s="23"/>
      <c r="N89" s="23"/>
      <c r="O89" s="6"/>
      <c r="P89" s="26"/>
      <c r="Q89" s="93" t="str">
        <f>IFERROR(INDEX(NK_CHI_PHI_CHUA_CHI!D:D,MATCH(P89,NK_CHI_PHI_CHUA_CHI!C:C,0)),"-")</f>
        <v>-</v>
      </c>
    </row>
    <row r="90" spans="1:17" ht="15.75" x14ac:dyDescent="0.25">
      <c r="A90" s="91">
        <v>45307</v>
      </c>
      <c r="B90" s="6" t="s">
        <v>2723</v>
      </c>
      <c r="C90" s="7" t="str">
        <f>IF(B90="","",B90&amp;"-"&amp;TEXT(COUNTIFS($B$4:B90,B90),"000"))</f>
        <v>PTNH-043</v>
      </c>
      <c r="D90" s="55" t="s">
        <v>4010</v>
      </c>
      <c r="E90" s="56">
        <v>130578513</v>
      </c>
      <c r="F90" s="23" t="s">
        <v>4489</v>
      </c>
      <c r="G90" s="27" t="str">
        <f>IF(F90="","",INDEX(DM_DOI_TUONG!C:C,MATCH(F90,DM_DOI_TUONG!B:B,0)))</f>
        <v/>
      </c>
      <c r="H90" s="69" t="str">
        <f>IFERROR(INDEX(DM_NGHIEP_VU!D:D,MATCH(I90&amp;J90,DM_NGHIEP_VU!G:G,0)),"")</f>
        <v/>
      </c>
      <c r="I90" s="57" t="s">
        <v>4498</v>
      </c>
      <c r="J90" s="57"/>
      <c r="K90" s="6"/>
      <c r="L90" s="23"/>
      <c r="M90" s="23"/>
      <c r="N90" s="23"/>
      <c r="O90" s="6"/>
      <c r="P90" s="26"/>
      <c r="Q90" s="93" t="str">
        <f>IFERROR(INDEX(NK_CHI_PHI_CHUA_CHI!D:D,MATCH(P90,NK_CHI_PHI_CHUA_CHI!C:C,0)),"-")</f>
        <v>-</v>
      </c>
    </row>
    <row r="91" spans="1:17" ht="15.75" x14ac:dyDescent="0.25">
      <c r="A91" s="91">
        <v>45307</v>
      </c>
      <c r="B91" s="6" t="s">
        <v>2723</v>
      </c>
      <c r="C91" s="7" t="str">
        <f>IF(B91="","",B91&amp;"-"&amp;TEXT(COUNTIFS($B$4:B91,B91),"000"))</f>
        <v>PTNH-044</v>
      </c>
      <c r="D91" s="55" t="s">
        <v>4401</v>
      </c>
      <c r="E91" s="56">
        <v>3153600</v>
      </c>
      <c r="F91" s="23" t="s">
        <v>5264</v>
      </c>
      <c r="G91" s="27" t="str">
        <f>IF(F91="","",INDEX(DM_DOI_TUONG!C:C,MATCH(F91,DM_DOI_TUONG!B:B,0)))</f>
        <v>Công Ty TNHH Thiết Bị Điện Đức Dũng</v>
      </c>
      <c r="H91" s="69" t="str">
        <f>IFERROR(INDEX(DM_NGHIEP_VU!D:D,MATCH(I91&amp;J91,DM_NGHIEP_VU!G:G,0)),"")</f>
        <v>Thu NH - thu công nợ khách hàng</v>
      </c>
      <c r="I91" s="57" t="s">
        <v>4498</v>
      </c>
      <c r="J91" s="57" t="s">
        <v>4499</v>
      </c>
      <c r="K91" s="6"/>
      <c r="L91" s="23"/>
      <c r="M91" s="23"/>
      <c r="N91" s="23"/>
      <c r="O91" s="6"/>
      <c r="P91" s="26"/>
      <c r="Q91" s="93" t="str">
        <f>IFERROR(INDEX(NK_CHI_PHI_CHUA_CHI!D:D,MATCH(P91,NK_CHI_PHI_CHUA_CHI!C:C,0)),"-")</f>
        <v>-</v>
      </c>
    </row>
    <row r="92" spans="1:17" ht="31.5" x14ac:dyDescent="0.25">
      <c r="A92" s="91">
        <v>45308</v>
      </c>
      <c r="B92" s="6" t="s">
        <v>2724</v>
      </c>
      <c r="C92" s="7" t="str">
        <f>IF(B92="","",B92&amp;"-"&amp;TEXT(COUNTIFS($B$4:B92,B92),"000"))</f>
        <v>PCTM-019</v>
      </c>
      <c r="D92" s="55" t="s">
        <v>4437</v>
      </c>
      <c r="E92" s="56">
        <v>90749</v>
      </c>
      <c r="F92" s="23" t="s">
        <v>4489</v>
      </c>
      <c r="G92" s="27" t="str">
        <f>IF(F92="","",INDEX(DM_DOI_TUONG!C:C,MATCH(F92,DM_DOI_TUONG!B:B,0)))</f>
        <v/>
      </c>
      <c r="H92" s="69" t="str">
        <f>IFERROR(INDEX(DM_NGHIEP_VU!D:D,MATCH(I92&amp;J92,DM_NGHIEP_VU!G:G,0)),"")</f>
        <v/>
      </c>
      <c r="I92" s="57"/>
      <c r="J92" s="57" t="s">
        <v>4497</v>
      </c>
      <c r="K92" s="6"/>
      <c r="L92" s="23"/>
      <c r="M92" s="23"/>
      <c r="N92" s="23"/>
      <c r="O92" s="6"/>
      <c r="P92" s="26"/>
      <c r="Q92" s="93" t="str">
        <f>IFERROR(INDEX(NK_CHI_PHI_CHUA_CHI!D:D,MATCH(P92,NK_CHI_PHI_CHUA_CHI!C:C,0)),"-")</f>
        <v>-</v>
      </c>
    </row>
    <row r="93" spans="1:17" ht="31.5" x14ac:dyDescent="0.25">
      <c r="A93" s="91">
        <v>45308</v>
      </c>
      <c r="B93" s="6" t="s">
        <v>2724</v>
      </c>
      <c r="C93" s="7" t="str">
        <f>IF(B93="","",B93&amp;"-"&amp;TEXT(COUNTIFS($B$4:B93,B93),"000"))</f>
        <v>PCTM-020</v>
      </c>
      <c r="D93" s="55" t="s">
        <v>4438</v>
      </c>
      <c r="E93" s="56">
        <v>278226</v>
      </c>
      <c r="F93" s="23" t="s">
        <v>4489</v>
      </c>
      <c r="G93" s="27" t="str">
        <f>IF(F93="","",INDEX(DM_DOI_TUONG!C:C,MATCH(F93,DM_DOI_TUONG!B:B,0)))</f>
        <v/>
      </c>
      <c r="H93" s="69" t="str">
        <f>IFERROR(INDEX(DM_NGHIEP_VU!D:D,MATCH(I93&amp;J93,DM_NGHIEP_VU!G:G,0)),"")</f>
        <v/>
      </c>
      <c r="I93" s="57"/>
      <c r="J93" s="57" t="s">
        <v>4497</v>
      </c>
      <c r="K93" s="6"/>
      <c r="L93" s="23"/>
      <c r="M93" s="23"/>
      <c r="N93" s="23"/>
      <c r="O93" s="6"/>
      <c r="P93" s="26"/>
      <c r="Q93" s="93" t="str">
        <f>IFERROR(INDEX(NK_CHI_PHI_CHUA_CHI!D:D,MATCH(P93,NK_CHI_PHI_CHUA_CHI!C:C,0)),"-")</f>
        <v>-</v>
      </c>
    </row>
    <row r="94" spans="1:17" ht="31.5" x14ac:dyDescent="0.25">
      <c r="A94" s="91">
        <v>45308</v>
      </c>
      <c r="B94" s="6" t="s">
        <v>2724</v>
      </c>
      <c r="C94" s="7" t="str">
        <f>IF(B94="","",B94&amp;"-"&amp;TEXT(COUNTIFS($B$4:B94,B94),"000"))</f>
        <v>PCTM-021</v>
      </c>
      <c r="D94" s="55" t="s">
        <v>4439</v>
      </c>
      <c r="E94" s="56">
        <v>121026</v>
      </c>
      <c r="F94" s="23" t="s">
        <v>4489</v>
      </c>
      <c r="G94" s="27" t="str">
        <f>IF(F94="","",INDEX(DM_DOI_TUONG!C:C,MATCH(F94,DM_DOI_TUONG!B:B,0)))</f>
        <v/>
      </c>
      <c r="H94" s="69" t="str">
        <f>IFERROR(INDEX(DM_NGHIEP_VU!D:D,MATCH(I94&amp;J94,DM_NGHIEP_VU!G:G,0)),"")</f>
        <v/>
      </c>
      <c r="I94" s="57"/>
      <c r="J94" s="57" t="s">
        <v>4497</v>
      </c>
      <c r="K94" s="6"/>
      <c r="L94" s="23"/>
      <c r="M94" s="23"/>
      <c r="N94" s="23"/>
      <c r="O94" s="6"/>
      <c r="P94" s="26"/>
      <c r="Q94" s="93" t="str">
        <f>IFERROR(INDEX(NK_CHI_PHI_CHUA_CHI!D:D,MATCH(P94,NK_CHI_PHI_CHUA_CHI!C:C,0)),"-")</f>
        <v>-</v>
      </c>
    </row>
    <row r="95" spans="1:17" ht="15.75" x14ac:dyDescent="0.25">
      <c r="A95" s="91">
        <v>45308</v>
      </c>
      <c r="B95" s="6" t="s">
        <v>2723</v>
      </c>
      <c r="C95" s="7" t="str">
        <f>IF(B95="","",B95&amp;"-"&amp;TEXT(COUNTIFS($B$4:B95,B95),"000"))</f>
        <v>PTNH-045</v>
      </c>
      <c r="D95" s="55" t="s">
        <v>4400</v>
      </c>
      <c r="E95" s="56">
        <v>10000000</v>
      </c>
      <c r="F95" s="23" t="s">
        <v>5250</v>
      </c>
      <c r="G95" s="27" t="str">
        <f>IF(F95="","",INDEX(DM_DOI_TUONG!C:C,MATCH(F95,DM_DOI_TUONG!B:B,0)))</f>
        <v>Công Ty TNHH  Sản Xuất Thương Mại Vân Phúc</v>
      </c>
      <c r="H95" s="69" t="str">
        <f>IFERROR(INDEX(DM_NGHIEP_VU!D:D,MATCH(I95&amp;J95,DM_NGHIEP_VU!G:G,0)),"")</f>
        <v>Thu NH - thu công nợ khách hàng</v>
      </c>
      <c r="I95" s="57" t="s">
        <v>4498</v>
      </c>
      <c r="J95" s="57" t="s">
        <v>4499</v>
      </c>
      <c r="K95" s="6"/>
      <c r="L95" s="23"/>
      <c r="M95" s="23"/>
      <c r="N95" s="23"/>
      <c r="O95" s="6"/>
      <c r="P95" s="26"/>
      <c r="Q95" s="93" t="str">
        <f>IFERROR(INDEX(NK_CHI_PHI_CHUA_CHI!D:D,MATCH(P95,NK_CHI_PHI_CHUA_CHI!C:C,0)),"-")</f>
        <v>-</v>
      </c>
    </row>
    <row r="96" spans="1:17" ht="31.5" x14ac:dyDescent="0.25">
      <c r="A96" s="91">
        <v>45308</v>
      </c>
      <c r="B96" s="6" t="s">
        <v>2723</v>
      </c>
      <c r="C96" s="7" t="str">
        <f>IF(B96="","",B96&amp;"-"&amp;TEXT(COUNTIFS($B$4:B96,B96),"000"))</f>
        <v>PTNH-046</v>
      </c>
      <c r="D96" s="55" t="s">
        <v>4386</v>
      </c>
      <c r="E96" s="56">
        <v>50000000</v>
      </c>
      <c r="F96" s="23" t="s">
        <v>4489</v>
      </c>
      <c r="G96" s="27" t="str">
        <f>IF(F96="","",INDEX(DM_DOI_TUONG!C:C,MATCH(F96,DM_DOI_TUONG!B:B,0)))</f>
        <v/>
      </c>
      <c r="H96" s="69" t="str">
        <f>IFERROR(INDEX(DM_NGHIEP_VU!D:D,MATCH(I96&amp;J96,DM_NGHIEP_VU!G:G,0)),"")</f>
        <v/>
      </c>
      <c r="I96" s="57" t="s">
        <v>4498</v>
      </c>
      <c r="J96" s="57"/>
      <c r="K96" s="6"/>
      <c r="L96" s="23"/>
      <c r="M96" s="23"/>
      <c r="N96" s="23"/>
      <c r="O96" s="6"/>
      <c r="P96" s="26"/>
      <c r="Q96" s="93" t="str">
        <f>IFERROR(INDEX(NK_CHI_PHI_CHUA_CHI!D:D,MATCH(P96,NK_CHI_PHI_CHUA_CHI!C:C,0)),"-")</f>
        <v>-</v>
      </c>
    </row>
    <row r="97" spans="1:17" ht="15.75" x14ac:dyDescent="0.25">
      <c r="A97" s="91">
        <v>45308</v>
      </c>
      <c r="B97" s="6" t="s">
        <v>2723</v>
      </c>
      <c r="C97" s="7" t="str">
        <f>IF(B97="","",B97&amp;"-"&amp;TEXT(COUNTIFS($B$4:B97,B97),"000"))</f>
        <v>PTNH-047</v>
      </c>
      <c r="D97" s="55" t="s">
        <v>4431</v>
      </c>
      <c r="E97" s="56">
        <v>30000000</v>
      </c>
      <c r="F97" s="23" t="s">
        <v>5269</v>
      </c>
      <c r="G97" s="27" t="str">
        <f>IF(F97="","",INDEX(DM_DOI_TUONG!C:C,MATCH(F97,DM_DOI_TUONG!B:B,0)))</f>
        <v>CÔNG TY TNHH THIẾT BỊ ĐIỆN QUỐC HƯNG</v>
      </c>
      <c r="H97" s="69" t="str">
        <f>IFERROR(INDEX(DM_NGHIEP_VU!D:D,MATCH(I97&amp;J97,DM_NGHIEP_VU!G:G,0)),"")</f>
        <v>Thu NH - thu công nợ khách hàng</v>
      </c>
      <c r="I97" s="57" t="s">
        <v>4498</v>
      </c>
      <c r="J97" s="57" t="s">
        <v>4499</v>
      </c>
      <c r="K97" s="6"/>
      <c r="L97" s="23"/>
      <c r="M97" s="23"/>
      <c r="N97" s="23"/>
      <c r="O97" s="6"/>
      <c r="P97" s="26"/>
      <c r="Q97" s="93" t="str">
        <f>IFERROR(INDEX(NK_CHI_PHI_CHUA_CHI!D:D,MATCH(P97,NK_CHI_PHI_CHUA_CHI!C:C,0)),"-")</f>
        <v>-</v>
      </c>
    </row>
    <row r="98" spans="1:17" ht="15.75" x14ac:dyDescent="0.25">
      <c r="A98" s="91">
        <v>45308</v>
      </c>
      <c r="B98" s="6" t="s">
        <v>2723</v>
      </c>
      <c r="C98" s="7" t="str">
        <f>IF(B98="","",B98&amp;"-"&amp;TEXT(COUNTIFS($B$4:B98,B98),"000"))</f>
        <v>PTNH-048</v>
      </c>
      <c r="D98" s="55" t="s">
        <v>4405</v>
      </c>
      <c r="E98" s="56">
        <v>62822084</v>
      </c>
      <c r="F98" s="23" t="s">
        <v>5254</v>
      </c>
      <c r="G98" s="27" t="str">
        <f>IF(F98="","",INDEX(DM_DOI_TUONG!C:C,MATCH(F98,DM_DOI_TUONG!B:B,0)))</f>
        <v>Công Ty Trách Nhiệm Hữu Hạn Tâm Tiến</v>
      </c>
      <c r="H98" s="69" t="str">
        <f>IFERROR(INDEX(DM_NGHIEP_VU!D:D,MATCH(I98&amp;J98,DM_NGHIEP_VU!G:G,0)),"")</f>
        <v>Thu NH - thu công nợ khách hàng</v>
      </c>
      <c r="I98" s="57" t="s">
        <v>4498</v>
      </c>
      <c r="J98" s="57" t="s">
        <v>4499</v>
      </c>
      <c r="K98" s="6"/>
      <c r="L98" s="23"/>
      <c r="M98" s="23"/>
      <c r="N98" s="23"/>
      <c r="O98" s="6"/>
      <c r="P98" s="26"/>
      <c r="Q98" s="93" t="str">
        <f>IFERROR(INDEX(NK_CHI_PHI_CHUA_CHI!D:D,MATCH(P98,NK_CHI_PHI_CHUA_CHI!C:C,0)),"-")</f>
        <v>-</v>
      </c>
    </row>
    <row r="99" spans="1:17" ht="15.75" x14ac:dyDescent="0.25">
      <c r="A99" s="91">
        <v>45308</v>
      </c>
      <c r="B99" s="6" t="s">
        <v>2724</v>
      </c>
      <c r="C99" s="7" t="str">
        <f>IF(B99="","",B99&amp;"-"&amp;TEXT(COUNTIFS($B$4:B99,B99),"000"))</f>
        <v>PCTM-022</v>
      </c>
      <c r="D99" s="55" t="s">
        <v>4396</v>
      </c>
      <c r="E99" s="56">
        <v>50000</v>
      </c>
      <c r="F99" s="23" t="s">
        <v>4489</v>
      </c>
      <c r="G99" s="27" t="str">
        <f>IF(F99="","",INDEX(DM_DOI_TUONG!C:C,MATCH(F99,DM_DOI_TUONG!B:B,0)))</f>
        <v/>
      </c>
      <c r="H99" s="69" t="str">
        <f>IFERROR(INDEX(DM_NGHIEP_VU!D:D,MATCH(I99&amp;J99,DM_NGHIEP_VU!G:G,0)),"")</f>
        <v/>
      </c>
      <c r="I99" s="57"/>
      <c r="J99" s="57" t="s">
        <v>4497</v>
      </c>
      <c r="K99" s="6"/>
      <c r="L99" s="23"/>
      <c r="M99" s="23"/>
      <c r="N99" s="23"/>
      <c r="O99" s="6"/>
      <c r="P99" s="26"/>
      <c r="Q99" s="93" t="str">
        <f>IFERROR(INDEX(NK_CHI_PHI_CHUA_CHI!D:D,MATCH(P99,NK_CHI_PHI_CHUA_CHI!C:C,0)),"-")</f>
        <v>-</v>
      </c>
    </row>
    <row r="100" spans="1:17" ht="15.75" x14ac:dyDescent="0.25">
      <c r="A100" s="91">
        <v>45308</v>
      </c>
      <c r="B100" s="6" t="s">
        <v>2725</v>
      </c>
      <c r="C100" s="7" t="str">
        <f>IF(B100="","",B100&amp;"-"&amp;TEXT(COUNTIFS($B$4:B100,B100),"000"))</f>
        <v>PCNH-011</v>
      </c>
      <c r="D100" s="55" t="s">
        <v>4440</v>
      </c>
      <c r="E100" s="56">
        <v>1115831458</v>
      </c>
      <c r="F100" s="23" t="s">
        <v>4489</v>
      </c>
      <c r="G100" s="27" t="str">
        <f>IF(F100="","",INDEX(DM_DOI_TUONG!C:C,MATCH(F100,DM_DOI_TUONG!B:B,0)))</f>
        <v/>
      </c>
      <c r="H100" s="69" t="str">
        <f>IFERROR(INDEX(DM_NGHIEP_VU!D:D,MATCH(I100&amp;J100,DM_NGHIEP_VU!G:G,0)),"")</f>
        <v/>
      </c>
      <c r="I100" s="57"/>
      <c r="J100" s="57" t="s">
        <v>4498</v>
      </c>
      <c r="K100" s="6"/>
      <c r="L100" s="23"/>
      <c r="M100" s="23"/>
      <c r="N100" s="23"/>
      <c r="O100" s="6"/>
      <c r="P100" s="26"/>
      <c r="Q100" s="93" t="str">
        <f>IFERROR(INDEX(NK_CHI_PHI_CHUA_CHI!D:D,MATCH(P100,NK_CHI_PHI_CHUA_CHI!C:C,0)),"-")</f>
        <v>-</v>
      </c>
    </row>
    <row r="101" spans="1:17" ht="15.75" x14ac:dyDescent="0.25">
      <c r="A101" s="91">
        <v>45308</v>
      </c>
      <c r="B101" s="6" t="s">
        <v>2725</v>
      </c>
      <c r="C101" s="7" t="str">
        <f>IF(B101="","",B101&amp;"-"&amp;TEXT(COUNTIFS($B$4:B101,B101),"000"))</f>
        <v>PCNH-012</v>
      </c>
      <c r="D101" s="55" t="s">
        <v>4441</v>
      </c>
      <c r="E101" s="56">
        <v>80579378</v>
      </c>
      <c r="F101" s="23" t="s">
        <v>4489</v>
      </c>
      <c r="G101" s="27" t="str">
        <f>IF(F101="","",INDEX(DM_DOI_TUONG!C:C,MATCH(F101,DM_DOI_TUONG!B:B,0)))</f>
        <v/>
      </c>
      <c r="H101" s="69" t="str">
        <f>IFERROR(INDEX(DM_NGHIEP_VU!D:D,MATCH(I101&amp;J101,DM_NGHIEP_VU!G:G,0)),"")</f>
        <v/>
      </c>
      <c r="I101" s="57"/>
      <c r="J101" s="57" t="s">
        <v>4498</v>
      </c>
      <c r="K101" s="6"/>
      <c r="L101" s="23"/>
      <c r="M101" s="23"/>
      <c r="N101" s="23"/>
      <c r="O101" s="6"/>
      <c r="P101" s="26"/>
      <c r="Q101" s="93" t="str">
        <f>IFERROR(INDEX(NK_CHI_PHI_CHUA_CHI!D:D,MATCH(P101,NK_CHI_PHI_CHUA_CHI!C:C,0)),"-")</f>
        <v>-</v>
      </c>
    </row>
    <row r="102" spans="1:17" ht="15.75" x14ac:dyDescent="0.25">
      <c r="A102" s="91">
        <v>45308</v>
      </c>
      <c r="B102" s="6" t="s">
        <v>2725</v>
      </c>
      <c r="C102" s="7" t="str">
        <f>IF(B102="","",B102&amp;"-"&amp;TEXT(COUNTIFS($B$4:B102,B102),"000"))</f>
        <v>PCNH-013</v>
      </c>
      <c r="D102" s="55" t="s">
        <v>4410</v>
      </c>
      <c r="E102" s="56">
        <v>104902</v>
      </c>
      <c r="F102" s="23" t="s">
        <v>4489</v>
      </c>
      <c r="G102" s="27" t="str">
        <f>IF(F102="","",INDEX(DM_DOI_TUONG!C:C,MATCH(F102,DM_DOI_TUONG!B:B,0)))</f>
        <v/>
      </c>
      <c r="H102" s="69" t="str">
        <f>IFERROR(INDEX(DM_NGHIEP_VU!D:D,MATCH(I102&amp;J102,DM_NGHIEP_VU!G:G,0)),"")</f>
        <v/>
      </c>
      <c r="I102" s="57"/>
      <c r="J102" s="57" t="s">
        <v>4498</v>
      </c>
      <c r="K102" s="6"/>
      <c r="L102" s="23"/>
      <c r="M102" s="23"/>
      <c r="N102" s="23"/>
      <c r="O102" s="6"/>
      <c r="P102" s="26"/>
      <c r="Q102" s="93" t="str">
        <f>IFERROR(INDEX(NK_CHI_PHI_CHUA_CHI!D:D,MATCH(P102,NK_CHI_PHI_CHUA_CHI!C:C,0)),"-")</f>
        <v>-</v>
      </c>
    </row>
    <row r="103" spans="1:17" ht="15.75" x14ac:dyDescent="0.25">
      <c r="A103" s="91">
        <v>45308</v>
      </c>
      <c r="B103" s="6" t="s">
        <v>2725</v>
      </c>
      <c r="C103" s="7" t="str">
        <f>IF(B103="","",B103&amp;"-"&amp;TEXT(COUNTIFS($B$4:B103,B103),"000"))</f>
        <v>PCNH-014</v>
      </c>
      <c r="D103" s="55" t="s">
        <v>4410</v>
      </c>
      <c r="E103" s="56">
        <v>88826</v>
      </c>
      <c r="F103" s="23" t="s">
        <v>4489</v>
      </c>
      <c r="G103" s="27" t="str">
        <f>IF(F103="","",INDEX(DM_DOI_TUONG!C:C,MATCH(F103,DM_DOI_TUONG!B:B,0)))</f>
        <v/>
      </c>
      <c r="H103" s="69" t="str">
        <f>IFERROR(INDEX(DM_NGHIEP_VU!D:D,MATCH(I103&amp;J103,DM_NGHIEP_VU!G:G,0)),"")</f>
        <v/>
      </c>
      <c r="I103" s="57"/>
      <c r="J103" s="57" t="s">
        <v>4498</v>
      </c>
      <c r="K103" s="6"/>
      <c r="L103" s="23"/>
      <c r="M103" s="23"/>
      <c r="N103" s="23"/>
      <c r="O103" s="6"/>
      <c r="P103" s="26"/>
      <c r="Q103" s="93" t="str">
        <f>IFERROR(INDEX(NK_CHI_PHI_CHUA_CHI!D:D,MATCH(P103,NK_CHI_PHI_CHUA_CHI!C:C,0)),"-")</f>
        <v>-</v>
      </c>
    </row>
    <row r="104" spans="1:17" ht="15.75" x14ac:dyDescent="0.25">
      <c r="A104" s="91">
        <v>45308</v>
      </c>
      <c r="B104" s="6" t="s">
        <v>2725</v>
      </c>
      <c r="C104" s="7" t="str">
        <f>IF(B104="","",B104&amp;"-"&amp;TEXT(COUNTIFS($B$4:B104,B104),"000"))</f>
        <v>PCNH-015</v>
      </c>
      <c r="D104" s="55" t="s">
        <v>4410</v>
      </c>
      <c r="E104" s="56">
        <v>69483</v>
      </c>
      <c r="F104" s="23" t="s">
        <v>4489</v>
      </c>
      <c r="G104" s="27" t="str">
        <f>IF(F104="","",INDEX(DM_DOI_TUONG!C:C,MATCH(F104,DM_DOI_TUONG!B:B,0)))</f>
        <v/>
      </c>
      <c r="H104" s="69" t="str">
        <f>IFERROR(INDEX(DM_NGHIEP_VU!D:D,MATCH(I104&amp;J104,DM_NGHIEP_VU!G:G,0)),"")</f>
        <v/>
      </c>
      <c r="I104" s="57"/>
      <c r="J104" s="57" t="s">
        <v>4498</v>
      </c>
      <c r="K104" s="6"/>
      <c r="L104" s="23"/>
      <c r="M104" s="23"/>
      <c r="N104" s="23"/>
      <c r="O104" s="6"/>
      <c r="P104" s="26"/>
      <c r="Q104" s="93" t="str">
        <f>IFERROR(INDEX(NK_CHI_PHI_CHUA_CHI!D:D,MATCH(P104,NK_CHI_PHI_CHUA_CHI!C:C,0)),"-")</f>
        <v>-</v>
      </c>
    </row>
    <row r="105" spans="1:17" ht="31.5" x14ac:dyDescent="0.25">
      <c r="A105" s="91">
        <v>45308</v>
      </c>
      <c r="B105" s="6" t="s">
        <v>2723</v>
      </c>
      <c r="C105" s="7" t="str">
        <f>IF(B105="","",B105&amp;"-"&amp;TEXT(COUNTIFS($B$4:B105,B105),"000"))</f>
        <v>PTNH-049</v>
      </c>
      <c r="D105" s="55" t="s">
        <v>4392</v>
      </c>
      <c r="E105" s="56">
        <v>1091880</v>
      </c>
      <c r="F105" s="23" t="s">
        <v>5257</v>
      </c>
      <c r="G105" s="27" t="str">
        <f>IF(F105="","",INDEX(DM_DOI_TUONG!C:C,MATCH(F105,DM_DOI_TUONG!B:B,0)))</f>
        <v>Công Ty TNHH Thương Mại Xây Dựng Điện Phan An</v>
      </c>
      <c r="H105" s="69" t="str">
        <f>IFERROR(INDEX(DM_NGHIEP_VU!D:D,MATCH(I105&amp;J105,DM_NGHIEP_VU!G:G,0)),"")</f>
        <v>Thu NH - thu công nợ khách hàng</v>
      </c>
      <c r="I105" s="57" t="s">
        <v>4498</v>
      </c>
      <c r="J105" s="57" t="s">
        <v>4499</v>
      </c>
      <c r="K105" s="6"/>
      <c r="L105" s="23"/>
      <c r="M105" s="23"/>
      <c r="N105" s="23"/>
      <c r="O105" s="6"/>
      <c r="P105" s="26"/>
      <c r="Q105" s="93" t="str">
        <f>IFERROR(INDEX(NK_CHI_PHI_CHUA_CHI!D:D,MATCH(P105,NK_CHI_PHI_CHUA_CHI!C:C,0)),"-")</f>
        <v>-</v>
      </c>
    </row>
    <row r="106" spans="1:17" ht="15.75" x14ac:dyDescent="0.25">
      <c r="A106" s="91">
        <v>45308</v>
      </c>
      <c r="B106" s="6" t="s">
        <v>2725</v>
      </c>
      <c r="C106" s="7" t="str">
        <f>IF(B106="","",B106&amp;"-"&amp;TEXT(COUNTIFS($B$4:B106,B106),"000"))</f>
        <v>PCNH-016</v>
      </c>
      <c r="D106" s="55" t="s">
        <v>4413</v>
      </c>
      <c r="E106" s="56">
        <v>162842400</v>
      </c>
      <c r="F106" s="23" t="s">
        <v>4489</v>
      </c>
      <c r="G106" s="27" t="str">
        <f>IF(F106="","",INDEX(DM_DOI_TUONG!C:C,MATCH(F106,DM_DOI_TUONG!B:B,0)))</f>
        <v/>
      </c>
      <c r="H106" s="69" t="str">
        <f>IFERROR(INDEX(DM_NGHIEP_VU!D:D,MATCH(I106&amp;J106,DM_NGHIEP_VU!G:G,0)),"")</f>
        <v/>
      </c>
      <c r="I106" s="57"/>
      <c r="J106" s="57" t="s">
        <v>4498</v>
      </c>
      <c r="K106" s="6"/>
      <c r="L106" s="23"/>
      <c r="M106" s="23"/>
      <c r="N106" s="23"/>
      <c r="O106" s="6"/>
      <c r="P106" s="26"/>
      <c r="Q106" s="93" t="str">
        <f>IFERROR(INDEX(NK_CHI_PHI_CHUA_CHI!D:D,MATCH(P106,NK_CHI_PHI_CHUA_CHI!C:C,0)),"-")</f>
        <v>-</v>
      </c>
    </row>
    <row r="107" spans="1:17" ht="15.75" x14ac:dyDescent="0.25">
      <c r="A107" s="91">
        <v>45308</v>
      </c>
      <c r="B107" s="6" t="s">
        <v>2725</v>
      </c>
      <c r="C107" s="7" t="str">
        <f>IF(B107="","",B107&amp;"-"&amp;TEXT(COUNTIFS($B$4:B107,B107),"000"))</f>
        <v>PCNH-017</v>
      </c>
      <c r="D107" s="55" t="s">
        <v>4410</v>
      </c>
      <c r="E107" s="56">
        <v>71651</v>
      </c>
      <c r="F107" s="23" t="s">
        <v>4489</v>
      </c>
      <c r="G107" s="27" t="str">
        <f>IF(F107="","",INDEX(DM_DOI_TUONG!C:C,MATCH(F107,DM_DOI_TUONG!B:B,0)))</f>
        <v/>
      </c>
      <c r="H107" s="69" t="str">
        <f>IFERROR(INDEX(DM_NGHIEP_VU!D:D,MATCH(I107&amp;J107,DM_NGHIEP_VU!G:G,0)),"")</f>
        <v/>
      </c>
      <c r="I107" s="57"/>
      <c r="J107" s="57" t="s">
        <v>4498</v>
      </c>
      <c r="K107" s="6"/>
      <c r="L107" s="23"/>
      <c r="M107" s="23"/>
      <c r="N107" s="23"/>
      <c r="O107" s="6"/>
      <c r="P107" s="26"/>
      <c r="Q107" s="93" t="str">
        <f>IFERROR(INDEX(NK_CHI_PHI_CHUA_CHI!D:D,MATCH(P107,NK_CHI_PHI_CHUA_CHI!C:C,0)),"-")</f>
        <v>-</v>
      </c>
    </row>
    <row r="108" spans="1:17" ht="31.5" x14ac:dyDescent="0.25">
      <c r="A108" s="91">
        <v>45308</v>
      </c>
      <c r="B108" s="6" t="s">
        <v>2723</v>
      </c>
      <c r="C108" s="7" t="str">
        <f>IF(B108="","",B108&amp;"-"&amp;TEXT(COUNTIFS($B$4:B108,B108),"000"))</f>
        <v>PTNH-050</v>
      </c>
      <c r="D108" s="55" t="s">
        <v>4442</v>
      </c>
      <c r="E108" s="56">
        <v>1926100</v>
      </c>
      <c r="F108" s="23" t="s">
        <v>5273</v>
      </c>
      <c r="G108" s="27" t="str">
        <f>IF(F108="","",INDEX(DM_DOI_TUONG!C:C,MATCH(F108,DM_DOI_TUONG!B:B,0)))</f>
        <v>Công Ty TNHH Xây Dựng Thương Mại Kỹ Thuật T&amp;T</v>
      </c>
      <c r="H108" s="69" t="str">
        <f>IFERROR(INDEX(DM_NGHIEP_VU!D:D,MATCH(I108&amp;J108,DM_NGHIEP_VU!G:G,0)),"")</f>
        <v>Thu NH - thu công nợ khách hàng</v>
      </c>
      <c r="I108" s="57" t="s">
        <v>4498</v>
      </c>
      <c r="J108" s="57" t="s">
        <v>4499</v>
      </c>
      <c r="K108" s="6"/>
      <c r="L108" s="23"/>
      <c r="M108" s="23"/>
      <c r="N108" s="23"/>
      <c r="O108" s="6"/>
      <c r="P108" s="26"/>
      <c r="Q108" s="93" t="str">
        <f>IFERROR(INDEX(NK_CHI_PHI_CHUA_CHI!D:D,MATCH(P108,NK_CHI_PHI_CHUA_CHI!C:C,0)),"-")</f>
        <v>-</v>
      </c>
    </row>
    <row r="109" spans="1:17" ht="31.5" x14ac:dyDescent="0.25">
      <c r="A109" s="91">
        <v>45309</v>
      </c>
      <c r="B109" s="6" t="s">
        <v>2724</v>
      </c>
      <c r="C109" s="7" t="str">
        <f>IF(B109="","",B109&amp;"-"&amp;TEXT(COUNTIFS($B$4:B109,B109),"000"))</f>
        <v>PCTM-023</v>
      </c>
      <c r="D109" s="55" t="s">
        <v>4443</v>
      </c>
      <c r="E109" s="56">
        <v>382320</v>
      </c>
      <c r="F109" s="23" t="s">
        <v>4489</v>
      </c>
      <c r="G109" s="27" t="str">
        <f>IF(F109="","",INDEX(DM_DOI_TUONG!C:C,MATCH(F109,DM_DOI_TUONG!B:B,0)))</f>
        <v/>
      </c>
      <c r="H109" s="69" t="str">
        <f>IFERROR(INDEX(DM_NGHIEP_VU!D:D,MATCH(I109&amp;J109,DM_NGHIEP_VU!G:G,0)),"")</f>
        <v/>
      </c>
      <c r="I109" s="57"/>
      <c r="J109" s="57" t="s">
        <v>4497</v>
      </c>
      <c r="K109" s="6"/>
      <c r="L109" s="23"/>
      <c r="M109" s="23"/>
      <c r="N109" s="23"/>
      <c r="O109" s="6"/>
      <c r="P109" s="26"/>
      <c r="Q109" s="93" t="str">
        <f>IFERROR(INDEX(NK_CHI_PHI_CHUA_CHI!D:D,MATCH(P109,NK_CHI_PHI_CHUA_CHI!C:C,0)),"-")</f>
        <v>-</v>
      </c>
    </row>
    <row r="110" spans="1:17" ht="15.75" x14ac:dyDescent="0.25">
      <c r="A110" s="91">
        <v>45309</v>
      </c>
      <c r="B110" s="6" t="s">
        <v>2724</v>
      </c>
      <c r="C110" s="7" t="str">
        <f>IF(B110="","",B110&amp;"-"&amp;TEXT(COUNTIFS($B$4:B110,B110),"000"))</f>
        <v>PCTM-024</v>
      </c>
      <c r="D110" s="55" t="s">
        <v>4444</v>
      </c>
      <c r="E110" s="56">
        <v>100000</v>
      </c>
      <c r="F110" s="23" t="s">
        <v>4489</v>
      </c>
      <c r="G110" s="27" t="str">
        <f>IF(F110="","",INDEX(DM_DOI_TUONG!C:C,MATCH(F110,DM_DOI_TUONG!B:B,0)))</f>
        <v/>
      </c>
      <c r="H110" s="69" t="str">
        <f>IFERROR(INDEX(DM_NGHIEP_VU!D:D,MATCH(I110&amp;J110,DM_NGHIEP_VU!G:G,0)),"")</f>
        <v/>
      </c>
      <c r="I110" s="57"/>
      <c r="J110" s="57" t="s">
        <v>4497</v>
      </c>
      <c r="K110" s="6"/>
      <c r="L110" s="23"/>
      <c r="M110" s="23"/>
      <c r="N110" s="23"/>
      <c r="O110" s="6"/>
      <c r="P110" s="26"/>
      <c r="Q110" s="93" t="str">
        <f>IFERROR(INDEX(NK_CHI_PHI_CHUA_CHI!D:D,MATCH(P110,NK_CHI_PHI_CHUA_CHI!C:C,0)),"-")</f>
        <v>-</v>
      </c>
    </row>
    <row r="111" spans="1:17" ht="15.75" x14ac:dyDescent="0.25">
      <c r="A111" s="91">
        <v>45309</v>
      </c>
      <c r="B111" s="6" t="s">
        <v>2723</v>
      </c>
      <c r="C111" s="7" t="str">
        <f>IF(B111="","",B111&amp;"-"&amp;TEXT(COUNTIFS($B$4:B111,B111),"000"))</f>
        <v>PTNH-051</v>
      </c>
      <c r="D111" s="55" t="s">
        <v>4424</v>
      </c>
      <c r="E111" s="56">
        <v>16472912</v>
      </c>
      <c r="F111" s="23" t="s">
        <v>5258</v>
      </c>
      <c r="G111" s="27" t="str">
        <f>IF(F111="","",INDEX(DM_DOI_TUONG!C:C,MATCH(F111,DM_DOI_TUONG!B:B,0)))</f>
        <v>Công Ty TNHH Sản Xuất Và Thương Mại Tiến Trần</v>
      </c>
      <c r="H111" s="69" t="str">
        <f>IFERROR(INDEX(DM_NGHIEP_VU!D:D,MATCH(I111&amp;J111,DM_NGHIEP_VU!G:G,0)),"")</f>
        <v>Thu NH - thu công nợ khách hàng</v>
      </c>
      <c r="I111" s="57" t="s">
        <v>4498</v>
      </c>
      <c r="J111" s="57" t="s">
        <v>4499</v>
      </c>
      <c r="K111" s="6"/>
      <c r="L111" s="23"/>
      <c r="M111" s="23"/>
      <c r="N111" s="23"/>
      <c r="O111" s="6"/>
      <c r="P111" s="26"/>
      <c r="Q111" s="93" t="str">
        <f>IFERROR(INDEX(NK_CHI_PHI_CHUA_CHI!D:D,MATCH(P111,NK_CHI_PHI_CHUA_CHI!C:C,0)),"-")</f>
        <v>-</v>
      </c>
    </row>
    <row r="112" spans="1:17" ht="31.5" x14ac:dyDescent="0.25">
      <c r="A112" s="91">
        <v>45309</v>
      </c>
      <c r="B112" s="6" t="s">
        <v>2723</v>
      </c>
      <c r="C112" s="7" t="str">
        <f>IF(B112="","",B112&amp;"-"&amp;TEXT(COUNTIFS($B$4:B112,B112),"000"))</f>
        <v>PTNH-052</v>
      </c>
      <c r="D112" s="55" t="s">
        <v>4386</v>
      </c>
      <c r="E112" s="56">
        <v>20000000</v>
      </c>
      <c r="F112" s="23" t="s">
        <v>4489</v>
      </c>
      <c r="G112" s="27" t="str">
        <f>IF(F112="","",INDEX(DM_DOI_TUONG!C:C,MATCH(F112,DM_DOI_TUONG!B:B,0)))</f>
        <v/>
      </c>
      <c r="H112" s="69" t="str">
        <f>IFERROR(INDEX(DM_NGHIEP_VU!D:D,MATCH(I112&amp;J112,DM_NGHIEP_VU!G:G,0)),"")</f>
        <v/>
      </c>
      <c r="I112" s="57" t="s">
        <v>4498</v>
      </c>
      <c r="J112" s="57"/>
      <c r="K112" s="6"/>
      <c r="L112" s="23"/>
      <c r="M112" s="23"/>
      <c r="N112" s="23"/>
      <c r="O112" s="6"/>
      <c r="P112" s="26"/>
      <c r="Q112" s="93" t="str">
        <f>IFERROR(INDEX(NK_CHI_PHI_CHUA_CHI!D:D,MATCH(P112,NK_CHI_PHI_CHUA_CHI!C:C,0)),"-")</f>
        <v>-</v>
      </c>
    </row>
    <row r="113" spans="1:17" ht="15.75" x14ac:dyDescent="0.25">
      <c r="A113" s="91">
        <v>45309</v>
      </c>
      <c r="B113" s="6" t="s">
        <v>2724</v>
      </c>
      <c r="C113" s="7" t="str">
        <f>IF(B113="","",B113&amp;"-"&amp;TEXT(COUNTIFS($B$4:B113,B113),"000"))</f>
        <v>PCTM-025</v>
      </c>
      <c r="D113" s="55" t="s">
        <v>4445</v>
      </c>
      <c r="E113" s="56">
        <v>27264719</v>
      </c>
      <c r="F113" s="23" t="s">
        <v>4489</v>
      </c>
      <c r="G113" s="27" t="str">
        <f>IF(F113="","",INDEX(DM_DOI_TUONG!C:C,MATCH(F113,DM_DOI_TUONG!B:B,0)))</f>
        <v/>
      </c>
      <c r="H113" s="69" t="str">
        <f>IFERROR(INDEX(DM_NGHIEP_VU!D:D,MATCH(I113&amp;J113,DM_NGHIEP_VU!G:G,0)),"")</f>
        <v/>
      </c>
      <c r="I113" s="57"/>
      <c r="J113" s="57" t="s">
        <v>4497</v>
      </c>
      <c r="K113" s="6"/>
      <c r="L113" s="23"/>
      <c r="M113" s="23"/>
      <c r="N113" s="23"/>
      <c r="O113" s="6"/>
      <c r="P113" s="26"/>
      <c r="Q113" s="93" t="str">
        <f>IFERROR(INDEX(NK_CHI_PHI_CHUA_CHI!D:D,MATCH(P113,NK_CHI_PHI_CHUA_CHI!C:C,0)),"-")</f>
        <v>-</v>
      </c>
    </row>
    <row r="114" spans="1:17" ht="15.75" x14ac:dyDescent="0.25">
      <c r="A114" s="91">
        <v>45309</v>
      </c>
      <c r="B114" s="6" t="s">
        <v>2724</v>
      </c>
      <c r="C114" s="7" t="str">
        <f>IF(B114="","",B114&amp;"-"&amp;TEXT(COUNTIFS($B$4:B114,B114),"000"))</f>
        <v>PCTM-026</v>
      </c>
      <c r="D114" s="55" t="s">
        <v>4446</v>
      </c>
      <c r="E114" s="56">
        <v>13972281</v>
      </c>
      <c r="F114" s="23" t="s">
        <v>4489</v>
      </c>
      <c r="G114" s="27" t="str">
        <f>IF(F114="","",INDEX(DM_DOI_TUONG!C:C,MATCH(F114,DM_DOI_TUONG!B:B,0)))</f>
        <v/>
      </c>
      <c r="H114" s="69" t="str">
        <f>IFERROR(INDEX(DM_NGHIEP_VU!D:D,MATCH(I114&amp;J114,DM_NGHIEP_VU!G:G,0)),"")</f>
        <v/>
      </c>
      <c r="I114" s="57"/>
      <c r="J114" s="57" t="s">
        <v>4497</v>
      </c>
      <c r="K114" s="6"/>
      <c r="L114" s="23"/>
      <c r="M114" s="23"/>
      <c r="N114" s="23"/>
      <c r="O114" s="6"/>
      <c r="P114" s="26"/>
      <c r="Q114" s="93" t="str">
        <f>IFERROR(INDEX(NK_CHI_PHI_CHUA_CHI!D:D,MATCH(P114,NK_CHI_PHI_CHUA_CHI!C:C,0)),"-")</f>
        <v>-</v>
      </c>
    </row>
    <row r="115" spans="1:17" ht="15.75" x14ac:dyDescent="0.25">
      <c r="A115" s="91">
        <v>45309</v>
      </c>
      <c r="B115" s="6" t="s">
        <v>2722</v>
      </c>
      <c r="C115" s="7" t="str">
        <f>IF(B115="","",B115&amp;"-"&amp;TEXT(COUNTIFS($B$4:B115,B115),"000"))</f>
        <v>PTTM-017</v>
      </c>
      <c r="D115" s="55" t="s">
        <v>4447</v>
      </c>
      <c r="E115" s="56">
        <v>8012800</v>
      </c>
      <c r="F115" s="23" t="s">
        <v>4489</v>
      </c>
      <c r="G115" s="27" t="str">
        <f>IF(F115="","",INDEX(DM_DOI_TUONG!C:C,MATCH(F115,DM_DOI_TUONG!B:B,0)))</f>
        <v/>
      </c>
      <c r="H115" s="69" t="str">
        <f>IFERROR(INDEX(DM_NGHIEP_VU!D:D,MATCH(I115&amp;J115,DM_NGHIEP_VU!G:G,0)),"")</f>
        <v/>
      </c>
      <c r="I115" s="57" t="s">
        <v>4497</v>
      </c>
      <c r="J115" s="57"/>
      <c r="K115" s="6"/>
      <c r="L115" s="23"/>
      <c r="M115" s="23"/>
      <c r="N115" s="23"/>
      <c r="O115" s="6"/>
      <c r="P115" s="26"/>
      <c r="Q115" s="93" t="str">
        <f>IFERROR(INDEX(NK_CHI_PHI_CHUA_CHI!D:D,MATCH(P115,NK_CHI_PHI_CHUA_CHI!C:C,0)),"-")</f>
        <v>-</v>
      </c>
    </row>
    <row r="116" spans="1:17" ht="15.75" x14ac:dyDescent="0.25">
      <c r="A116" s="91">
        <v>45309</v>
      </c>
      <c r="B116" s="6" t="s">
        <v>2722</v>
      </c>
      <c r="C116" s="7" t="str">
        <f>IF(B116="","",B116&amp;"-"&amp;TEXT(COUNTIFS($B$4:B116,B116),"000"))</f>
        <v>PTTM-018</v>
      </c>
      <c r="D116" s="55" t="s">
        <v>4448</v>
      </c>
      <c r="E116" s="56">
        <v>18000000</v>
      </c>
      <c r="F116" s="23" t="s">
        <v>4489</v>
      </c>
      <c r="G116" s="27" t="str">
        <f>IF(F116="","",INDEX(DM_DOI_TUONG!C:C,MATCH(F116,DM_DOI_TUONG!B:B,0)))</f>
        <v/>
      </c>
      <c r="H116" s="69" t="str">
        <f>IFERROR(INDEX(DM_NGHIEP_VU!D:D,MATCH(I116&amp;J116,DM_NGHIEP_VU!G:G,0)),"")</f>
        <v/>
      </c>
      <c r="I116" s="57" t="s">
        <v>4497</v>
      </c>
      <c r="J116" s="57"/>
      <c r="K116" s="6"/>
      <c r="L116" s="23"/>
      <c r="M116" s="23"/>
      <c r="N116" s="23"/>
      <c r="O116" s="6"/>
      <c r="P116" s="26"/>
      <c r="Q116" s="93" t="str">
        <f>IFERROR(INDEX(NK_CHI_PHI_CHUA_CHI!D:D,MATCH(P116,NK_CHI_PHI_CHUA_CHI!C:C,0)),"-")</f>
        <v>-</v>
      </c>
    </row>
    <row r="117" spans="1:17" ht="15.75" x14ac:dyDescent="0.25">
      <c r="A117" s="91">
        <v>45309</v>
      </c>
      <c r="B117" s="6" t="s">
        <v>2724</v>
      </c>
      <c r="C117" s="7" t="str">
        <f>IF(B117="","",B117&amp;"-"&amp;TEXT(COUNTIFS($B$4:B117,B117),"000"))</f>
        <v>PCTM-027</v>
      </c>
      <c r="D117" s="55" t="s">
        <v>4449</v>
      </c>
      <c r="E117" s="56">
        <v>800000</v>
      </c>
      <c r="F117" s="23" t="s">
        <v>4489</v>
      </c>
      <c r="G117" s="27" t="str">
        <f>IF(F117="","",INDEX(DM_DOI_TUONG!C:C,MATCH(F117,DM_DOI_TUONG!B:B,0)))</f>
        <v/>
      </c>
      <c r="H117" s="69" t="str">
        <f>IFERROR(INDEX(DM_NGHIEP_VU!D:D,MATCH(I117&amp;J117,DM_NGHIEP_VU!G:G,0)),"")</f>
        <v/>
      </c>
      <c r="I117" s="57"/>
      <c r="J117" s="57" t="s">
        <v>4497</v>
      </c>
      <c r="K117" s="6"/>
      <c r="L117" s="23"/>
      <c r="M117" s="23"/>
      <c r="N117" s="23"/>
      <c r="O117" s="6"/>
      <c r="P117" s="26"/>
      <c r="Q117" s="93" t="str">
        <f>IFERROR(INDEX(NK_CHI_PHI_CHUA_CHI!D:D,MATCH(P117,NK_CHI_PHI_CHUA_CHI!C:C,0)),"-")</f>
        <v>-</v>
      </c>
    </row>
    <row r="118" spans="1:17" ht="15.75" x14ac:dyDescent="0.25">
      <c r="A118" s="91">
        <v>45310</v>
      </c>
      <c r="B118" s="6" t="s">
        <v>2723</v>
      </c>
      <c r="C118" s="7" t="str">
        <f>IF(B118="","",B118&amp;"-"&amp;TEXT(COUNTIFS($B$4:B118,B118),"000"))</f>
        <v>PTNH-053</v>
      </c>
      <c r="D118" s="55" t="s">
        <v>4450</v>
      </c>
      <c r="E118" s="56">
        <v>16211016</v>
      </c>
      <c r="F118" s="23" t="s">
        <v>5274</v>
      </c>
      <c r="G118" s="27" t="str">
        <f>IF(F118="","",INDEX(DM_DOI_TUONG!C:C,MATCH(F118,DM_DOI_TUONG!B:B,0)))</f>
        <v>Khách xây lắp khu vực TP.HCM</v>
      </c>
      <c r="H118" s="69" t="str">
        <f>IFERROR(INDEX(DM_NGHIEP_VU!D:D,MATCH(I118&amp;J118,DM_NGHIEP_VU!G:G,0)),"")</f>
        <v>Thu NH - thu công nợ khách hàng</v>
      </c>
      <c r="I118" s="57" t="s">
        <v>4498</v>
      </c>
      <c r="J118" s="57" t="s">
        <v>4499</v>
      </c>
      <c r="K118" s="6"/>
      <c r="L118" s="23"/>
      <c r="M118" s="23"/>
      <c r="N118" s="23"/>
      <c r="O118" s="6"/>
      <c r="P118" s="26"/>
      <c r="Q118" s="93" t="str">
        <f>IFERROR(INDEX(NK_CHI_PHI_CHUA_CHI!D:D,MATCH(P118,NK_CHI_PHI_CHUA_CHI!C:C,0)),"-")</f>
        <v>-</v>
      </c>
    </row>
    <row r="119" spans="1:17" ht="31.5" x14ac:dyDescent="0.25">
      <c r="A119" s="91">
        <v>45310</v>
      </c>
      <c r="B119" s="6" t="s">
        <v>2723</v>
      </c>
      <c r="C119" s="7" t="str">
        <f>IF(B119="","",B119&amp;"-"&amp;TEXT(COUNTIFS($B$4:B119,B119),"000"))</f>
        <v>PTNH-054</v>
      </c>
      <c r="D119" s="55" t="s">
        <v>4386</v>
      </c>
      <c r="E119" s="56">
        <v>30000000</v>
      </c>
      <c r="F119" s="23" t="s">
        <v>4489</v>
      </c>
      <c r="G119" s="27" t="str">
        <f>IF(F119="","",INDEX(DM_DOI_TUONG!C:C,MATCH(F119,DM_DOI_TUONG!B:B,0)))</f>
        <v/>
      </c>
      <c r="H119" s="69" t="str">
        <f>IFERROR(INDEX(DM_NGHIEP_VU!D:D,MATCH(I119&amp;J119,DM_NGHIEP_VU!G:G,0)),"")</f>
        <v/>
      </c>
      <c r="I119" s="57" t="s">
        <v>4498</v>
      </c>
      <c r="J119" s="57"/>
      <c r="K119" s="6"/>
      <c r="L119" s="23"/>
      <c r="M119" s="23"/>
      <c r="N119" s="23"/>
      <c r="O119" s="6"/>
      <c r="P119" s="26"/>
      <c r="Q119" s="93" t="str">
        <f>IFERROR(INDEX(NK_CHI_PHI_CHUA_CHI!D:D,MATCH(P119,NK_CHI_PHI_CHUA_CHI!C:C,0)),"-")</f>
        <v>-</v>
      </c>
    </row>
    <row r="120" spans="1:17" ht="15.75" x14ac:dyDescent="0.25">
      <c r="A120" s="91">
        <v>45310</v>
      </c>
      <c r="B120" s="6" t="s">
        <v>2723</v>
      </c>
      <c r="C120" s="7" t="str">
        <f>IF(B120="","",B120&amp;"-"&amp;TEXT(COUNTIFS($B$4:B120,B120),"000"))</f>
        <v>PTNH-055</v>
      </c>
      <c r="D120" s="55" t="s">
        <v>4405</v>
      </c>
      <c r="E120" s="56">
        <v>88980320</v>
      </c>
      <c r="F120" s="23" t="s">
        <v>5254</v>
      </c>
      <c r="G120" s="27" t="str">
        <f>IF(F120="","",INDEX(DM_DOI_TUONG!C:C,MATCH(F120,DM_DOI_TUONG!B:B,0)))</f>
        <v>Công Ty Trách Nhiệm Hữu Hạn Tâm Tiến</v>
      </c>
      <c r="H120" s="69" t="str">
        <f>IFERROR(INDEX(DM_NGHIEP_VU!D:D,MATCH(I120&amp;J120,DM_NGHIEP_VU!G:G,0)),"")</f>
        <v>Thu NH - thu công nợ khách hàng</v>
      </c>
      <c r="I120" s="57" t="s">
        <v>4498</v>
      </c>
      <c r="J120" s="57" t="s">
        <v>4499</v>
      </c>
      <c r="K120" s="6"/>
      <c r="L120" s="23"/>
      <c r="M120" s="23"/>
      <c r="N120" s="23"/>
      <c r="O120" s="6"/>
      <c r="P120" s="26"/>
      <c r="Q120" s="93" t="str">
        <f>IFERROR(INDEX(NK_CHI_PHI_CHUA_CHI!D:D,MATCH(P120,NK_CHI_PHI_CHUA_CHI!C:C,0)),"-")</f>
        <v>-</v>
      </c>
    </row>
    <row r="121" spans="1:17" ht="31.5" x14ac:dyDescent="0.25">
      <c r="A121" s="91">
        <v>45310</v>
      </c>
      <c r="B121" s="6" t="s">
        <v>2723</v>
      </c>
      <c r="C121" s="7" t="str">
        <f>IF(B121="","",B121&amp;"-"&amp;TEXT(COUNTIFS($B$4:B121,B121),"000"))</f>
        <v>PTNH-056</v>
      </c>
      <c r="D121" s="55" t="s">
        <v>4393</v>
      </c>
      <c r="E121" s="56">
        <v>4065120</v>
      </c>
      <c r="F121" s="23" t="s">
        <v>5255</v>
      </c>
      <c r="G121" s="27" t="str">
        <f>IF(F121="","",INDEX(DM_DOI_TUONG!C:C,MATCH(F121,DM_DOI_TUONG!B:B,0)))</f>
        <v>Công Ty Trách Nhiệm Hữu Hạn Thiết Bị Điện Quân Tấn</v>
      </c>
      <c r="H121" s="69" t="str">
        <f>IFERROR(INDEX(DM_NGHIEP_VU!D:D,MATCH(I121&amp;J121,DM_NGHIEP_VU!G:G,0)),"")</f>
        <v>Thu NH - thu công nợ khách hàng</v>
      </c>
      <c r="I121" s="57" t="s">
        <v>4498</v>
      </c>
      <c r="J121" s="57" t="s">
        <v>4499</v>
      </c>
      <c r="K121" s="6"/>
      <c r="L121" s="23"/>
      <c r="M121" s="23"/>
      <c r="N121" s="23"/>
      <c r="O121" s="6"/>
      <c r="P121" s="26"/>
      <c r="Q121" s="93" t="str">
        <f>IFERROR(INDEX(NK_CHI_PHI_CHUA_CHI!D:D,MATCH(P121,NK_CHI_PHI_CHUA_CHI!C:C,0)),"-")</f>
        <v>-</v>
      </c>
    </row>
    <row r="122" spans="1:17" ht="15.75" x14ac:dyDescent="0.25">
      <c r="A122" s="91">
        <v>45310</v>
      </c>
      <c r="B122" s="6" t="s">
        <v>2723</v>
      </c>
      <c r="C122" s="7" t="str">
        <f>IF(B122="","",B122&amp;"-"&amp;TEXT(COUNTIFS($B$4:B122,B122),"000"))</f>
        <v>PTNH-057</v>
      </c>
      <c r="D122" s="55" t="s">
        <v>4405</v>
      </c>
      <c r="E122" s="56">
        <v>31659848</v>
      </c>
      <c r="F122" s="23" t="s">
        <v>4489</v>
      </c>
      <c r="G122" s="27" t="str">
        <f>IF(F122="","",INDEX(DM_DOI_TUONG!C:C,MATCH(F122,DM_DOI_TUONG!B:B,0)))</f>
        <v/>
      </c>
      <c r="H122" s="69" t="str">
        <f>IFERROR(INDEX(DM_NGHIEP_VU!D:D,MATCH(I122&amp;J122,DM_NGHIEP_VU!G:G,0)),"")</f>
        <v/>
      </c>
      <c r="I122" s="57" t="s">
        <v>4498</v>
      </c>
      <c r="J122" s="57"/>
      <c r="K122" s="6"/>
      <c r="L122" s="23"/>
      <c r="M122" s="23"/>
      <c r="N122" s="23"/>
      <c r="O122" s="6"/>
      <c r="P122" s="26"/>
      <c r="Q122" s="93" t="str">
        <f>IFERROR(INDEX(NK_CHI_PHI_CHUA_CHI!D:D,MATCH(P122,NK_CHI_PHI_CHUA_CHI!C:C,0)),"-")</f>
        <v>-</v>
      </c>
    </row>
    <row r="123" spans="1:17" ht="31.5" x14ac:dyDescent="0.25">
      <c r="A123" s="91">
        <v>45310</v>
      </c>
      <c r="B123" s="6" t="s">
        <v>2723</v>
      </c>
      <c r="C123" s="7" t="str">
        <f>IF(B123="","",B123&amp;"-"&amp;TEXT(COUNTIFS($B$4:B123,B123),"000"))</f>
        <v>PTNH-058</v>
      </c>
      <c r="D123" s="55" t="s">
        <v>4386</v>
      </c>
      <c r="E123" s="56">
        <v>450373562</v>
      </c>
      <c r="F123" s="23" t="s">
        <v>4489</v>
      </c>
      <c r="G123" s="27" t="str">
        <f>IF(F123="","",INDEX(DM_DOI_TUONG!C:C,MATCH(F123,DM_DOI_TUONG!B:B,0)))</f>
        <v/>
      </c>
      <c r="H123" s="69" t="str">
        <f>IFERROR(INDEX(DM_NGHIEP_VU!D:D,MATCH(I123&amp;J123,DM_NGHIEP_VU!G:G,0)),"")</f>
        <v/>
      </c>
      <c r="I123" s="57" t="s">
        <v>4498</v>
      </c>
      <c r="J123" s="57"/>
      <c r="K123" s="6"/>
      <c r="L123" s="23"/>
      <c r="M123" s="23"/>
      <c r="N123" s="23"/>
      <c r="O123" s="6"/>
      <c r="P123" s="26"/>
      <c r="Q123" s="93" t="str">
        <f>IFERROR(INDEX(NK_CHI_PHI_CHUA_CHI!D:D,MATCH(P123,NK_CHI_PHI_CHUA_CHI!C:C,0)),"-")</f>
        <v>-</v>
      </c>
    </row>
    <row r="124" spans="1:17" ht="31.5" x14ac:dyDescent="0.25">
      <c r="A124" s="91">
        <v>45310</v>
      </c>
      <c r="B124" s="6" t="s">
        <v>2723</v>
      </c>
      <c r="C124" s="7" t="str">
        <f>IF(B124="","",B124&amp;"-"&amp;TEXT(COUNTIFS($B$4:B124,B124),"000"))</f>
        <v>PTNH-059</v>
      </c>
      <c r="D124" s="55" t="s">
        <v>4386</v>
      </c>
      <c r="E124" s="56">
        <v>186226586</v>
      </c>
      <c r="F124" s="23" t="s">
        <v>4489</v>
      </c>
      <c r="G124" s="27" t="str">
        <f>IF(F124="","",INDEX(DM_DOI_TUONG!C:C,MATCH(F124,DM_DOI_TUONG!B:B,0)))</f>
        <v/>
      </c>
      <c r="H124" s="69" t="str">
        <f>IFERROR(INDEX(DM_NGHIEP_VU!D:D,MATCH(I124&amp;J124,DM_NGHIEP_VU!G:G,0)),"")</f>
        <v/>
      </c>
      <c r="I124" s="57" t="s">
        <v>4498</v>
      </c>
      <c r="J124" s="57"/>
      <c r="K124" s="6"/>
      <c r="L124" s="23"/>
      <c r="M124" s="23"/>
      <c r="N124" s="23"/>
      <c r="O124" s="6"/>
      <c r="P124" s="26"/>
      <c r="Q124" s="93" t="str">
        <f>IFERROR(INDEX(NK_CHI_PHI_CHUA_CHI!D:D,MATCH(P124,NK_CHI_PHI_CHUA_CHI!C:C,0)),"-")</f>
        <v>-</v>
      </c>
    </row>
    <row r="125" spans="1:17" ht="15.75" x14ac:dyDescent="0.25">
      <c r="A125" s="91">
        <v>45310</v>
      </c>
      <c r="B125" s="6" t="s">
        <v>2723</v>
      </c>
      <c r="C125" s="7" t="str">
        <f>IF(B125="","",B125&amp;"-"&amp;TEXT(COUNTIFS($B$4:B125,B125),"000"))</f>
        <v>PTNH-060</v>
      </c>
      <c r="D125" s="55" t="s">
        <v>4404</v>
      </c>
      <c r="E125" s="56">
        <v>20000000</v>
      </c>
      <c r="F125" s="23" t="s">
        <v>5249</v>
      </c>
      <c r="G125" s="27" t="str">
        <f>IF(F125="","",INDEX(DM_DOI_TUONG!C:C,MATCH(F125,DM_DOI_TUONG!B:B,0)))</f>
        <v>Công Ty CP Điện Và Chiếu Sáng Phước Mỹ</v>
      </c>
      <c r="H125" s="69" t="str">
        <f>IFERROR(INDEX(DM_NGHIEP_VU!D:D,MATCH(I125&amp;J125,DM_NGHIEP_VU!G:G,0)),"")</f>
        <v>Thu NH - thu công nợ khách hàng</v>
      </c>
      <c r="I125" s="57" t="s">
        <v>4498</v>
      </c>
      <c r="J125" s="57" t="s">
        <v>4499</v>
      </c>
      <c r="K125" s="6"/>
      <c r="L125" s="23"/>
      <c r="M125" s="23"/>
      <c r="N125" s="23"/>
      <c r="O125" s="6"/>
      <c r="P125" s="26"/>
      <c r="Q125" s="93" t="str">
        <f>IFERROR(INDEX(NK_CHI_PHI_CHUA_CHI!D:D,MATCH(P125,NK_CHI_PHI_CHUA_CHI!C:C,0)),"-")</f>
        <v>-</v>
      </c>
    </row>
    <row r="126" spans="1:17" ht="15.75" x14ac:dyDescent="0.25">
      <c r="A126" s="91">
        <v>45310</v>
      </c>
      <c r="B126" s="6" t="s">
        <v>2722</v>
      </c>
      <c r="C126" s="7" t="str">
        <f>IF(B126="","",B126&amp;"-"&amp;TEXT(COUNTIFS($B$4:B126,B126),"000"))</f>
        <v>PTTM-019</v>
      </c>
      <c r="D126" s="55" t="s">
        <v>4451</v>
      </c>
      <c r="E126" s="56">
        <v>15587640</v>
      </c>
      <c r="F126" s="23" t="s">
        <v>5256</v>
      </c>
      <c r="G126" s="27" t="str">
        <f>IF(F126="","",INDEX(DM_DOI_TUONG!C:C,MATCH(F126,DM_DOI_TUONG!B:B,0)))</f>
        <v>Cửa Hàng Trường Giang</v>
      </c>
      <c r="H126" s="69" t="str">
        <f>IFERROR(INDEX(DM_NGHIEP_VU!D:D,MATCH(I126&amp;J126,DM_NGHIEP_VU!G:G,0)),"")</f>
        <v>Thu TM - thu nợ khách hàng bằng tiền mặt</v>
      </c>
      <c r="I126" s="57" t="s">
        <v>4497</v>
      </c>
      <c r="J126" s="57" t="s">
        <v>4499</v>
      </c>
      <c r="K126" s="6"/>
      <c r="L126" s="23"/>
      <c r="M126" s="23"/>
      <c r="N126" s="23"/>
      <c r="O126" s="6"/>
      <c r="P126" s="26"/>
      <c r="Q126" s="93" t="str">
        <f>IFERROR(INDEX(NK_CHI_PHI_CHUA_CHI!D:D,MATCH(P126,NK_CHI_PHI_CHUA_CHI!C:C,0)),"-")</f>
        <v>-</v>
      </c>
    </row>
    <row r="127" spans="1:17" ht="31.5" x14ac:dyDescent="0.25">
      <c r="A127" s="91">
        <v>45310</v>
      </c>
      <c r="B127" s="6" t="s">
        <v>2724</v>
      </c>
      <c r="C127" s="7" t="str">
        <f>IF(B127="","",B127&amp;"-"&amp;TEXT(COUNTIFS($B$4:B127,B127),"000"))</f>
        <v>PCTM-028</v>
      </c>
      <c r="D127" s="55" t="s">
        <v>4452</v>
      </c>
      <c r="E127" s="56">
        <v>605519</v>
      </c>
      <c r="F127" s="23" t="s">
        <v>4489</v>
      </c>
      <c r="G127" s="27" t="str">
        <f>IF(F127="","",INDEX(DM_DOI_TUONG!C:C,MATCH(F127,DM_DOI_TUONG!B:B,0)))</f>
        <v/>
      </c>
      <c r="H127" s="69" t="str">
        <f>IFERROR(INDEX(DM_NGHIEP_VU!D:D,MATCH(I127&amp;J127,DM_NGHIEP_VU!G:G,0)),"")</f>
        <v/>
      </c>
      <c r="I127" s="57"/>
      <c r="J127" s="57" t="s">
        <v>4497</v>
      </c>
      <c r="K127" s="6"/>
      <c r="L127" s="23"/>
      <c r="M127" s="23"/>
      <c r="N127" s="23"/>
      <c r="O127" s="6"/>
      <c r="P127" s="26"/>
      <c r="Q127" s="93" t="str">
        <f>IFERROR(INDEX(NK_CHI_PHI_CHUA_CHI!D:D,MATCH(P127,NK_CHI_PHI_CHUA_CHI!C:C,0)),"-")</f>
        <v>-</v>
      </c>
    </row>
    <row r="128" spans="1:17" ht="15.75" x14ac:dyDescent="0.25">
      <c r="A128" s="91">
        <v>45310</v>
      </c>
      <c r="B128" s="6" t="s">
        <v>2722</v>
      </c>
      <c r="C128" s="7" t="str">
        <f>IF(B128="","",B128&amp;"-"&amp;TEXT(COUNTIFS($B$4:B128,B128),"000"))</f>
        <v>PTTM-020</v>
      </c>
      <c r="D128" s="55" t="s">
        <v>4453</v>
      </c>
      <c r="E128" s="56">
        <v>9056880</v>
      </c>
      <c r="F128" s="23" t="s">
        <v>5275</v>
      </c>
      <c r="G128" s="27" t="str">
        <f>IF(F128="","",INDEX(DM_DOI_TUONG!C:C,MATCH(F128,DM_DOI_TUONG!B:B,0)))</f>
        <v xml:space="preserve">Công Ty TNHH Xây Lắp - Điện Lực Đồng Tiến Phát </v>
      </c>
      <c r="H128" s="69" t="str">
        <f>IFERROR(INDEX(DM_NGHIEP_VU!D:D,MATCH(I128&amp;J128,DM_NGHIEP_VU!G:G,0)),"")</f>
        <v>Thu TM - thu nợ khách hàng bằng tiền mặt</v>
      </c>
      <c r="I128" s="57" t="s">
        <v>4497</v>
      </c>
      <c r="J128" s="57" t="s">
        <v>4499</v>
      </c>
      <c r="K128" s="6"/>
      <c r="L128" s="23"/>
      <c r="M128" s="23"/>
      <c r="N128" s="23"/>
      <c r="O128" s="6"/>
      <c r="P128" s="26"/>
      <c r="Q128" s="93" t="str">
        <f>IFERROR(INDEX(NK_CHI_PHI_CHUA_CHI!D:D,MATCH(P128,NK_CHI_PHI_CHUA_CHI!C:C,0)),"-")</f>
        <v>-</v>
      </c>
    </row>
    <row r="129" spans="1:17" ht="15.75" x14ac:dyDescent="0.25">
      <c r="A129" s="91">
        <v>45310</v>
      </c>
      <c r="B129" s="6" t="s">
        <v>2724</v>
      </c>
      <c r="C129" s="7" t="str">
        <f>IF(B129="","",B129&amp;"-"&amp;TEXT(COUNTIFS($B$4:B129,B129),"000"))</f>
        <v>PCTM-029</v>
      </c>
      <c r="D129" s="55" t="s">
        <v>4454</v>
      </c>
      <c r="E129" s="56">
        <v>17526000</v>
      </c>
      <c r="F129" s="23" t="s">
        <v>4489</v>
      </c>
      <c r="G129" s="27" t="str">
        <f>IF(F129="","",INDEX(DM_DOI_TUONG!C:C,MATCH(F129,DM_DOI_TUONG!B:B,0)))</f>
        <v/>
      </c>
      <c r="H129" s="69" t="str">
        <f>IFERROR(INDEX(DM_NGHIEP_VU!D:D,MATCH(I129&amp;J129,DM_NGHIEP_VU!G:G,0)),"")</f>
        <v/>
      </c>
      <c r="I129" s="57"/>
      <c r="J129" s="57" t="s">
        <v>4497</v>
      </c>
      <c r="K129" s="6"/>
      <c r="L129" s="23"/>
      <c r="M129" s="23"/>
      <c r="N129" s="23"/>
      <c r="O129" s="6"/>
      <c r="P129" s="26"/>
      <c r="Q129" s="93" t="str">
        <f>IFERROR(INDEX(NK_CHI_PHI_CHUA_CHI!D:D,MATCH(P129,NK_CHI_PHI_CHUA_CHI!C:C,0)),"-")</f>
        <v>-</v>
      </c>
    </row>
    <row r="130" spans="1:17" ht="15.75" x14ac:dyDescent="0.25">
      <c r="A130" s="91">
        <v>45310</v>
      </c>
      <c r="B130" s="6" t="s">
        <v>2724</v>
      </c>
      <c r="C130" s="7" t="str">
        <f>IF(B130="","",B130&amp;"-"&amp;TEXT(COUNTIFS($B$4:B130,B130),"000"))</f>
        <v>PCTM-030</v>
      </c>
      <c r="D130" s="55" t="s">
        <v>4455</v>
      </c>
      <c r="E130" s="56">
        <v>10590000</v>
      </c>
      <c r="F130" s="23" t="s">
        <v>4489</v>
      </c>
      <c r="G130" s="27" t="str">
        <f>IF(F130="","",INDEX(DM_DOI_TUONG!C:C,MATCH(F130,DM_DOI_TUONG!B:B,0)))</f>
        <v/>
      </c>
      <c r="H130" s="69" t="str">
        <f>IFERROR(INDEX(DM_NGHIEP_VU!D:D,MATCH(I130&amp;J130,DM_NGHIEP_VU!G:G,0)),"")</f>
        <v/>
      </c>
      <c r="I130" s="57"/>
      <c r="J130" s="57" t="s">
        <v>4497</v>
      </c>
      <c r="K130" s="6"/>
      <c r="L130" s="23"/>
      <c r="M130" s="23"/>
      <c r="N130" s="23"/>
      <c r="O130" s="6"/>
      <c r="P130" s="26"/>
      <c r="Q130" s="93" t="str">
        <f>IFERROR(INDEX(NK_CHI_PHI_CHUA_CHI!D:D,MATCH(P130,NK_CHI_PHI_CHUA_CHI!C:C,0)),"-")</f>
        <v>-</v>
      </c>
    </row>
    <row r="131" spans="1:17" ht="15.75" x14ac:dyDescent="0.25">
      <c r="A131" s="91">
        <v>45310</v>
      </c>
      <c r="B131" s="6" t="s">
        <v>2723</v>
      </c>
      <c r="C131" s="7" t="str">
        <f>IF(B131="","",B131&amp;"-"&amp;TEXT(COUNTIFS($B$4:B131,B131),"000"))</f>
        <v>PTNH-061</v>
      </c>
      <c r="D131" s="55" t="s">
        <v>4450</v>
      </c>
      <c r="E131" s="56">
        <v>7742952</v>
      </c>
      <c r="F131" s="23" t="s">
        <v>5274</v>
      </c>
      <c r="G131" s="27" t="str">
        <f>IF(F131="","",INDEX(DM_DOI_TUONG!C:C,MATCH(F131,DM_DOI_TUONG!B:B,0)))</f>
        <v>Khách xây lắp khu vực TP.HCM</v>
      </c>
      <c r="H131" s="69" t="str">
        <f>IFERROR(INDEX(DM_NGHIEP_VU!D:D,MATCH(I131&amp;J131,DM_NGHIEP_VU!G:G,0)),"")</f>
        <v>Thu NH - thu công nợ khách hàng</v>
      </c>
      <c r="I131" s="57" t="s">
        <v>4498</v>
      </c>
      <c r="J131" s="57" t="s">
        <v>4499</v>
      </c>
      <c r="K131" s="6"/>
      <c r="L131" s="23"/>
      <c r="M131" s="23"/>
      <c r="N131" s="23"/>
      <c r="O131" s="6"/>
      <c r="P131" s="26"/>
      <c r="Q131" s="93" t="str">
        <f>IFERROR(INDEX(NK_CHI_PHI_CHUA_CHI!D:D,MATCH(P131,NK_CHI_PHI_CHUA_CHI!C:C,0)),"-")</f>
        <v>-</v>
      </c>
    </row>
    <row r="132" spans="1:17" ht="31.5" x14ac:dyDescent="0.25">
      <c r="A132" s="91">
        <v>45310</v>
      </c>
      <c r="B132" s="6" t="s">
        <v>2723</v>
      </c>
      <c r="C132" s="7" t="str">
        <f>IF(B132="","",B132&amp;"-"&amp;TEXT(COUNTIFS($B$4:B132,B132),"000"))</f>
        <v>PTNH-062</v>
      </c>
      <c r="D132" s="55" t="s">
        <v>4386</v>
      </c>
      <c r="E132" s="56">
        <v>30000000</v>
      </c>
      <c r="F132" s="23" t="s">
        <v>4489</v>
      </c>
      <c r="G132" s="27" t="str">
        <f>IF(F132="","",INDEX(DM_DOI_TUONG!C:C,MATCH(F132,DM_DOI_TUONG!B:B,0)))</f>
        <v/>
      </c>
      <c r="H132" s="69" t="str">
        <f>IFERROR(INDEX(DM_NGHIEP_VU!D:D,MATCH(I132&amp;J132,DM_NGHIEP_VU!G:G,0)),"")</f>
        <v/>
      </c>
      <c r="I132" s="57" t="s">
        <v>4498</v>
      </c>
      <c r="J132" s="57"/>
      <c r="K132" s="6"/>
      <c r="L132" s="23"/>
      <c r="M132" s="23"/>
      <c r="N132" s="23"/>
      <c r="O132" s="6"/>
      <c r="P132" s="26"/>
      <c r="Q132" s="93" t="str">
        <f>IFERROR(INDEX(NK_CHI_PHI_CHUA_CHI!D:D,MATCH(P132,NK_CHI_PHI_CHUA_CHI!C:C,0)),"-")</f>
        <v>-</v>
      </c>
    </row>
    <row r="133" spans="1:17" ht="15.75" x14ac:dyDescent="0.25">
      <c r="A133" s="91">
        <v>45313</v>
      </c>
      <c r="B133" s="6" t="s">
        <v>2724</v>
      </c>
      <c r="C133" s="7" t="str">
        <f>IF(B133="","",B133&amp;"-"&amp;TEXT(COUNTIFS($B$4:B133,B133),"000"))</f>
        <v>PCTM-031</v>
      </c>
      <c r="D133" s="55" t="s">
        <v>4456</v>
      </c>
      <c r="E133" s="56">
        <v>410000</v>
      </c>
      <c r="F133" s="23" t="s">
        <v>4489</v>
      </c>
      <c r="G133" s="27" t="str">
        <f>IF(F133="","",INDEX(DM_DOI_TUONG!C:C,MATCH(F133,DM_DOI_TUONG!B:B,0)))</f>
        <v/>
      </c>
      <c r="H133" s="69" t="str">
        <f>IFERROR(INDEX(DM_NGHIEP_VU!D:D,MATCH(I133&amp;J133,DM_NGHIEP_VU!G:G,0)),"")</f>
        <v/>
      </c>
      <c r="I133" s="57"/>
      <c r="J133" s="57" t="s">
        <v>4497</v>
      </c>
      <c r="K133" s="6"/>
      <c r="L133" s="23"/>
      <c r="M133" s="23"/>
      <c r="N133" s="23"/>
      <c r="O133" s="6"/>
      <c r="P133" s="26"/>
      <c r="Q133" s="93" t="str">
        <f>IFERROR(INDEX(NK_CHI_PHI_CHUA_CHI!D:D,MATCH(P133,NK_CHI_PHI_CHUA_CHI!C:C,0)),"-")</f>
        <v>-</v>
      </c>
    </row>
    <row r="134" spans="1:17" ht="15.75" x14ac:dyDescent="0.25">
      <c r="A134" s="91">
        <v>45313</v>
      </c>
      <c r="B134" s="6" t="s">
        <v>2724</v>
      </c>
      <c r="C134" s="7" t="str">
        <f>IF(B134="","",B134&amp;"-"&amp;TEXT(COUNTIFS($B$4:B134,B134),"000"))</f>
        <v>PCTM-032</v>
      </c>
      <c r="D134" s="55" t="s">
        <v>4396</v>
      </c>
      <c r="E134" s="56">
        <v>50000</v>
      </c>
      <c r="F134" s="23" t="s">
        <v>4489</v>
      </c>
      <c r="G134" s="27" t="str">
        <f>IF(F134="","",INDEX(DM_DOI_TUONG!C:C,MATCH(F134,DM_DOI_TUONG!B:B,0)))</f>
        <v/>
      </c>
      <c r="H134" s="69" t="str">
        <f>IFERROR(INDEX(DM_NGHIEP_VU!D:D,MATCH(I134&amp;J134,DM_NGHIEP_VU!G:G,0)),"")</f>
        <v/>
      </c>
      <c r="I134" s="57"/>
      <c r="J134" s="57" t="s">
        <v>4497</v>
      </c>
      <c r="K134" s="6"/>
      <c r="L134" s="23"/>
      <c r="M134" s="23"/>
      <c r="N134" s="23"/>
      <c r="O134" s="6"/>
      <c r="P134" s="26"/>
      <c r="Q134" s="93" t="str">
        <f>IFERROR(INDEX(NK_CHI_PHI_CHUA_CHI!D:D,MATCH(P134,NK_CHI_PHI_CHUA_CHI!C:C,0)),"-")</f>
        <v>-</v>
      </c>
    </row>
    <row r="135" spans="1:17" ht="15.75" x14ac:dyDescent="0.25">
      <c r="A135" s="91">
        <v>45313</v>
      </c>
      <c r="B135" s="6" t="s">
        <v>2723</v>
      </c>
      <c r="C135" s="7" t="str">
        <f>IF(B135="","",B135&amp;"-"&amp;TEXT(COUNTIFS($B$4:B135,B135),"000"))</f>
        <v>PTNH-063</v>
      </c>
      <c r="D135" s="55" t="s">
        <v>4010</v>
      </c>
      <c r="E135" s="56">
        <v>1210000</v>
      </c>
      <c r="F135" s="23" t="s">
        <v>4489</v>
      </c>
      <c r="G135" s="27" t="str">
        <f>IF(F135="","",INDEX(DM_DOI_TUONG!C:C,MATCH(F135,DM_DOI_TUONG!B:B,0)))</f>
        <v/>
      </c>
      <c r="H135" s="69" t="str">
        <f>IFERROR(INDEX(DM_NGHIEP_VU!D:D,MATCH(I135&amp;J135,DM_NGHIEP_VU!G:G,0)),"")</f>
        <v/>
      </c>
      <c r="I135" s="57" t="s">
        <v>4498</v>
      </c>
      <c r="J135" s="57"/>
      <c r="K135" s="6"/>
      <c r="L135" s="23"/>
      <c r="M135" s="23"/>
      <c r="N135" s="23"/>
      <c r="O135" s="6"/>
      <c r="P135" s="26"/>
      <c r="Q135" s="93" t="str">
        <f>IFERROR(INDEX(NK_CHI_PHI_CHUA_CHI!D:D,MATCH(P135,NK_CHI_PHI_CHUA_CHI!C:C,0)),"-")</f>
        <v>-</v>
      </c>
    </row>
    <row r="136" spans="1:17" ht="31.5" x14ac:dyDescent="0.25">
      <c r="A136" s="91">
        <v>45313</v>
      </c>
      <c r="B136" s="6" t="s">
        <v>2723</v>
      </c>
      <c r="C136" s="7" t="str">
        <f>IF(B136="","",B136&amp;"-"&amp;TEXT(COUNTIFS($B$4:B136,B136),"000"))</f>
        <v>PTNH-064</v>
      </c>
      <c r="D136" s="55" t="s">
        <v>4457</v>
      </c>
      <c r="E136" s="56">
        <v>39970368</v>
      </c>
      <c r="F136" s="23" t="s">
        <v>5277</v>
      </c>
      <c r="G136" s="27" t="str">
        <f>IF(F136="","",INDEX(DM_DOI_TUONG!C:C,MATCH(F136,DM_DOI_TUONG!B:B,0)))</f>
        <v>Công Ty TNHH  TM - XL Điện Minh Nhật Quang Đức Hòa</v>
      </c>
      <c r="H136" s="69" t="str">
        <f>IFERROR(INDEX(DM_NGHIEP_VU!D:D,MATCH(I136&amp;J136,DM_NGHIEP_VU!G:G,0)),"")</f>
        <v>Thu NH - thu công nợ khách hàng</v>
      </c>
      <c r="I136" s="57" t="s">
        <v>4498</v>
      </c>
      <c r="J136" s="57" t="s">
        <v>4499</v>
      </c>
      <c r="K136" s="6"/>
      <c r="L136" s="23"/>
      <c r="M136" s="23"/>
      <c r="N136" s="23"/>
      <c r="O136" s="6"/>
      <c r="P136" s="26"/>
      <c r="Q136" s="93" t="str">
        <f>IFERROR(INDEX(NK_CHI_PHI_CHUA_CHI!D:D,MATCH(P136,NK_CHI_PHI_CHUA_CHI!C:C,0)),"-")</f>
        <v>-</v>
      </c>
    </row>
    <row r="137" spans="1:17" ht="31.5" x14ac:dyDescent="0.25">
      <c r="A137" s="91">
        <v>45313</v>
      </c>
      <c r="B137" s="6" t="s">
        <v>2723</v>
      </c>
      <c r="C137" s="7" t="str">
        <f>IF(B137="","",B137&amp;"-"&amp;TEXT(COUNTIFS($B$4:B137,B137),"000"))</f>
        <v>PTNH-065</v>
      </c>
      <c r="D137" s="55" t="s">
        <v>4408</v>
      </c>
      <c r="E137" s="56">
        <v>22259124</v>
      </c>
      <c r="F137" s="23" t="s">
        <v>5248</v>
      </c>
      <c r="G137" s="27" t="str">
        <f>IF(F137="","",INDEX(DM_DOI_TUONG!C:C,MATCH(F137,DM_DOI_TUONG!B:B,0)))</f>
        <v>Công Ty TNHH Tư Vấn SX TM Xây Lắp Điện Song An</v>
      </c>
      <c r="H137" s="69" t="str">
        <f>IFERROR(INDEX(DM_NGHIEP_VU!D:D,MATCH(I137&amp;J137,DM_NGHIEP_VU!G:G,0)),"")</f>
        <v>Thu NH - thu công nợ khách hàng</v>
      </c>
      <c r="I137" s="57" t="s">
        <v>4498</v>
      </c>
      <c r="J137" s="57" t="s">
        <v>4499</v>
      </c>
      <c r="K137" s="6"/>
      <c r="L137" s="23"/>
      <c r="M137" s="23"/>
      <c r="N137" s="23"/>
      <c r="O137" s="6"/>
      <c r="P137" s="26"/>
      <c r="Q137" s="93" t="str">
        <f>IFERROR(INDEX(NK_CHI_PHI_CHUA_CHI!D:D,MATCH(P137,NK_CHI_PHI_CHUA_CHI!C:C,0)),"-")</f>
        <v>-</v>
      </c>
    </row>
    <row r="138" spans="1:17" ht="31.5" x14ac:dyDescent="0.25">
      <c r="A138" s="91">
        <v>45313</v>
      </c>
      <c r="B138" s="6" t="s">
        <v>2723</v>
      </c>
      <c r="C138" s="7" t="str">
        <f>IF(B138="","",B138&amp;"-"&amp;TEXT(COUNTIFS($B$4:B138,B138),"000"))</f>
        <v>PTNH-066</v>
      </c>
      <c r="D138" s="55" t="s">
        <v>4392</v>
      </c>
      <c r="E138" s="56">
        <v>44678976</v>
      </c>
      <c r="F138" s="23" t="s">
        <v>5257</v>
      </c>
      <c r="G138" s="27" t="str">
        <f>IF(F138="","",INDEX(DM_DOI_TUONG!C:C,MATCH(F138,DM_DOI_TUONG!B:B,0)))</f>
        <v>Công Ty TNHH Thương Mại Xây Dựng Điện Phan An</v>
      </c>
      <c r="H138" s="69" t="str">
        <f>IFERROR(INDEX(DM_NGHIEP_VU!D:D,MATCH(I138&amp;J138,DM_NGHIEP_VU!G:G,0)),"")</f>
        <v>Thu NH - thu công nợ khách hàng</v>
      </c>
      <c r="I138" s="57" t="s">
        <v>4498</v>
      </c>
      <c r="J138" s="57" t="s">
        <v>4499</v>
      </c>
      <c r="K138" s="6"/>
      <c r="L138" s="23"/>
      <c r="M138" s="23"/>
      <c r="N138" s="23"/>
      <c r="O138" s="6"/>
      <c r="P138" s="26"/>
      <c r="Q138" s="93" t="str">
        <f>IFERROR(INDEX(NK_CHI_PHI_CHUA_CHI!D:D,MATCH(P138,NK_CHI_PHI_CHUA_CHI!C:C,0)),"-")</f>
        <v>-</v>
      </c>
    </row>
    <row r="139" spans="1:17" ht="15.75" x14ac:dyDescent="0.25">
      <c r="A139" s="91">
        <v>45313</v>
      </c>
      <c r="B139" s="6" t="s">
        <v>2723</v>
      </c>
      <c r="C139" s="7" t="str">
        <f>IF(B139="","",B139&amp;"-"&amp;TEXT(COUNTIFS($B$4:B139,B139),"000"))</f>
        <v>PTNH-067</v>
      </c>
      <c r="D139" s="55" t="s">
        <v>4431</v>
      </c>
      <c r="E139" s="56">
        <v>10268080</v>
      </c>
      <c r="F139" s="23" t="s">
        <v>5269</v>
      </c>
      <c r="G139" s="27" t="str">
        <f>IF(F139="","",INDEX(DM_DOI_TUONG!C:C,MATCH(F139,DM_DOI_TUONG!B:B,0)))</f>
        <v>CÔNG TY TNHH THIẾT BỊ ĐIỆN QUỐC HƯNG</v>
      </c>
      <c r="H139" s="69" t="str">
        <f>IFERROR(INDEX(DM_NGHIEP_VU!D:D,MATCH(I139&amp;J139,DM_NGHIEP_VU!G:G,0)),"")</f>
        <v>Thu NH - thu công nợ khách hàng</v>
      </c>
      <c r="I139" s="57" t="s">
        <v>4498</v>
      </c>
      <c r="J139" s="57" t="s">
        <v>4499</v>
      </c>
      <c r="K139" s="6"/>
      <c r="L139" s="23"/>
      <c r="M139" s="23"/>
      <c r="N139" s="23"/>
      <c r="O139" s="6"/>
      <c r="P139" s="26"/>
      <c r="Q139" s="93" t="str">
        <f>IFERROR(INDEX(NK_CHI_PHI_CHUA_CHI!D:D,MATCH(P139,NK_CHI_PHI_CHUA_CHI!C:C,0)),"-")</f>
        <v>-</v>
      </c>
    </row>
    <row r="140" spans="1:17" ht="15.75" x14ac:dyDescent="0.25">
      <c r="A140" s="91">
        <v>45313</v>
      </c>
      <c r="B140" s="6" t="s">
        <v>2722</v>
      </c>
      <c r="C140" s="7" t="str">
        <f>IF(B140="","",B140&amp;"-"&amp;TEXT(COUNTIFS($B$4:B140,B140),"000"))</f>
        <v>PTTM-021</v>
      </c>
      <c r="D140" s="55" t="s">
        <v>4451</v>
      </c>
      <c r="E140" s="56">
        <v>15587640</v>
      </c>
      <c r="F140" s="23" t="s">
        <v>5256</v>
      </c>
      <c r="G140" s="27" t="str">
        <f>IF(F140="","",INDEX(DM_DOI_TUONG!C:C,MATCH(F140,DM_DOI_TUONG!B:B,0)))</f>
        <v>Cửa Hàng Trường Giang</v>
      </c>
      <c r="H140" s="69" t="str">
        <f>IFERROR(INDEX(DM_NGHIEP_VU!D:D,MATCH(I140&amp;J140,DM_NGHIEP_VU!G:G,0)),"")</f>
        <v>Thu TM - thu nợ khách hàng bằng tiền mặt</v>
      </c>
      <c r="I140" s="57" t="s">
        <v>4497</v>
      </c>
      <c r="J140" s="57" t="s">
        <v>4499</v>
      </c>
      <c r="K140" s="6"/>
      <c r="L140" s="23"/>
      <c r="M140" s="23"/>
      <c r="N140" s="23"/>
      <c r="O140" s="6"/>
      <c r="P140" s="26"/>
      <c r="Q140" s="93" t="str">
        <f>IFERROR(INDEX(NK_CHI_PHI_CHUA_CHI!D:D,MATCH(P140,NK_CHI_PHI_CHUA_CHI!C:C,0)),"-")</f>
        <v>-</v>
      </c>
    </row>
    <row r="141" spans="1:17" ht="15.75" x14ac:dyDescent="0.25">
      <c r="A141" s="91">
        <v>45313</v>
      </c>
      <c r="B141" s="6" t="s">
        <v>2722</v>
      </c>
      <c r="C141" s="7" t="str">
        <f>IF(B141="","",B141&amp;"-"&amp;TEXT(COUNTIFS($B$4:B141,B141),"000"))</f>
        <v>PTTM-022</v>
      </c>
      <c r="D141" s="55" t="s">
        <v>4431</v>
      </c>
      <c r="E141" s="56">
        <v>-2618000</v>
      </c>
      <c r="F141" s="23" t="s">
        <v>5269</v>
      </c>
      <c r="G141" s="27" t="str">
        <f>IF(F141="","",INDEX(DM_DOI_TUONG!C:C,MATCH(F141,DM_DOI_TUONG!B:B,0)))</f>
        <v>CÔNG TY TNHH THIẾT BỊ ĐIỆN QUỐC HƯNG</v>
      </c>
      <c r="H141" s="69" t="str">
        <f>IFERROR(INDEX(DM_NGHIEP_VU!D:D,MATCH(I141&amp;J141,DM_NGHIEP_VU!G:G,0)),"")</f>
        <v>Thu TM - thu nợ khách hàng bằng tiền mặt</v>
      </c>
      <c r="I141" s="57" t="s">
        <v>4497</v>
      </c>
      <c r="J141" s="57" t="s">
        <v>4499</v>
      </c>
      <c r="K141" s="6"/>
      <c r="L141" s="23"/>
      <c r="M141" s="23"/>
      <c r="N141" s="23"/>
      <c r="O141" s="6"/>
      <c r="P141" s="26"/>
      <c r="Q141" s="93" t="str">
        <f>IFERROR(INDEX(NK_CHI_PHI_CHUA_CHI!D:D,MATCH(P141,NK_CHI_PHI_CHUA_CHI!C:C,0)),"-")</f>
        <v>-</v>
      </c>
    </row>
    <row r="142" spans="1:17" ht="15.75" x14ac:dyDescent="0.25">
      <c r="A142" s="91">
        <v>45313</v>
      </c>
      <c r="B142" s="6" t="s">
        <v>2723</v>
      </c>
      <c r="C142" s="7" t="str">
        <f>IF(B142="","",B142&amp;"-"&amp;TEXT(COUNTIFS($B$4:B142,B142),"000"))</f>
        <v>PTNH-068</v>
      </c>
      <c r="D142" s="55" t="s">
        <v>4458</v>
      </c>
      <c r="E142" s="56">
        <v>626400000</v>
      </c>
      <c r="F142" s="23" t="s">
        <v>5276</v>
      </c>
      <c r="G142" s="27" t="str">
        <f>IF(F142="","",INDEX(DM_DOI_TUONG!C:C,MATCH(F142,DM_DOI_TUONG!B:B,0)))</f>
        <v>CÔNG TY CỔ PHẦN ĐẦU TƯ EPT</v>
      </c>
      <c r="H142" s="69" t="str">
        <f>IFERROR(INDEX(DM_NGHIEP_VU!D:D,MATCH(I142&amp;J142,DM_NGHIEP_VU!G:G,0)),"")</f>
        <v>Thu NH - thu công nợ khách hàng</v>
      </c>
      <c r="I142" s="57" t="s">
        <v>4498</v>
      </c>
      <c r="J142" s="57" t="s">
        <v>4499</v>
      </c>
      <c r="K142" s="6"/>
      <c r="L142" s="23"/>
      <c r="M142" s="23"/>
      <c r="N142" s="23"/>
      <c r="O142" s="6"/>
      <c r="P142" s="26"/>
      <c r="Q142" s="93" t="str">
        <f>IFERROR(INDEX(NK_CHI_PHI_CHUA_CHI!D:D,MATCH(P142,NK_CHI_PHI_CHUA_CHI!C:C,0)),"-")</f>
        <v>-</v>
      </c>
    </row>
    <row r="143" spans="1:17" ht="15.75" x14ac:dyDescent="0.25">
      <c r="A143" s="91">
        <v>45313</v>
      </c>
      <c r="B143" s="6" t="s">
        <v>2722</v>
      </c>
      <c r="C143" s="7" t="str">
        <f>IF(B143="","",B143&amp;"-"&amp;TEXT(COUNTIFS($B$4:B143,B143),"000"))</f>
        <v>PTTM-023</v>
      </c>
      <c r="D143" s="55" t="s">
        <v>4451</v>
      </c>
      <c r="E143" s="56">
        <v>13074372</v>
      </c>
      <c r="F143" s="23" t="s">
        <v>5256</v>
      </c>
      <c r="G143" s="27" t="str">
        <f>IF(F143="","",INDEX(DM_DOI_TUONG!C:C,MATCH(F143,DM_DOI_TUONG!B:B,0)))</f>
        <v>Cửa Hàng Trường Giang</v>
      </c>
      <c r="H143" s="69" t="str">
        <f>IFERROR(INDEX(DM_NGHIEP_VU!D:D,MATCH(I143&amp;J143,DM_NGHIEP_VU!G:G,0)),"")</f>
        <v>Thu TM - thu nợ khách hàng bằng tiền mặt</v>
      </c>
      <c r="I143" s="57" t="s">
        <v>4497</v>
      </c>
      <c r="J143" s="57" t="s">
        <v>4499</v>
      </c>
      <c r="K143" s="6"/>
      <c r="L143" s="23"/>
      <c r="M143" s="23"/>
      <c r="N143" s="23"/>
      <c r="O143" s="6"/>
      <c r="P143" s="26"/>
      <c r="Q143" s="93" t="str">
        <f>IFERROR(INDEX(NK_CHI_PHI_CHUA_CHI!D:D,MATCH(P143,NK_CHI_PHI_CHUA_CHI!C:C,0)),"-")</f>
        <v>-</v>
      </c>
    </row>
    <row r="144" spans="1:17" ht="15.75" x14ac:dyDescent="0.25">
      <c r="A144" s="91">
        <v>45314</v>
      </c>
      <c r="B144" s="6" t="s">
        <v>2724</v>
      </c>
      <c r="C144" s="7" t="str">
        <f>IF(B144="","",B144&amp;"-"&amp;TEXT(COUNTIFS($B$4:B144,B144),"000"))</f>
        <v>PCTM-033</v>
      </c>
      <c r="D144" s="55" t="s">
        <v>4459</v>
      </c>
      <c r="E144" s="56">
        <v>2264000</v>
      </c>
      <c r="F144" s="23" t="s">
        <v>4489</v>
      </c>
      <c r="G144" s="27" t="str">
        <f>IF(F144="","",INDEX(DM_DOI_TUONG!C:C,MATCH(F144,DM_DOI_TUONG!B:B,0)))</f>
        <v/>
      </c>
      <c r="H144" s="69" t="str">
        <f>IFERROR(INDEX(DM_NGHIEP_VU!D:D,MATCH(I144&amp;J144,DM_NGHIEP_VU!G:G,0)),"")</f>
        <v/>
      </c>
      <c r="I144" s="57"/>
      <c r="J144" s="57" t="s">
        <v>4497</v>
      </c>
      <c r="K144" s="6"/>
      <c r="L144" s="23"/>
      <c r="M144" s="23"/>
      <c r="N144" s="23"/>
      <c r="O144" s="6"/>
      <c r="P144" s="26"/>
      <c r="Q144" s="93" t="str">
        <f>IFERROR(INDEX(NK_CHI_PHI_CHUA_CHI!D:D,MATCH(P144,NK_CHI_PHI_CHUA_CHI!C:C,0)),"-")</f>
        <v>-</v>
      </c>
    </row>
    <row r="145" spans="1:17" ht="15.75" x14ac:dyDescent="0.25">
      <c r="A145" s="91">
        <v>45314</v>
      </c>
      <c r="B145" s="6" t="s">
        <v>2722</v>
      </c>
      <c r="C145" s="7" t="str">
        <f>IF(B145="","",B145&amp;"-"&amp;TEXT(COUNTIFS($B$4:B145,B145),"000"))</f>
        <v>PTTM-024</v>
      </c>
      <c r="D145" s="55" t="s">
        <v>4460</v>
      </c>
      <c r="E145" s="56">
        <v>12820480</v>
      </c>
      <c r="F145" s="23" t="s">
        <v>4489</v>
      </c>
      <c r="G145" s="27" t="str">
        <f>IF(F145="","",INDEX(DM_DOI_TUONG!C:C,MATCH(F145,DM_DOI_TUONG!B:B,0)))</f>
        <v/>
      </c>
      <c r="H145" s="69" t="str">
        <f>IFERROR(INDEX(DM_NGHIEP_VU!D:D,MATCH(I145&amp;J145,DM_NGHIEP_VU!G:G,0)),"")</f>
        <v/>
      </c>
      <c r="I145" s="57" t="s">
        <v>4497</v>
      </c>
      <c r="J145" s="57"/>
      <c r="K145" s="6"/>
      <c r="L145" s="23"/>
      <c r="M145" s="23"/>
      <c r="N145" s="23"/>
      <c r="O145" s="6"/>
      <c r="P145" s="26"/>
      <c r="Q145" s="93" t="str">
        <f>IFERROR(INDEX(NK_CHI_PHI_CHUA_CHI!D:D,MATCH(P145,NK_CHI_PHI_CHUA_CHI!C:C,0)),"-")</f>
        <v>-</v>
      </c>
    </row>
    <row r="146" spans="1:17" ht="31.5" x14ac:dyDescent="0.25">
      <c r="A146" s="91">
        <v>45314</v>
      </c>
      <c r="B146" s="6" t="s">
        <v>2723</v>
      </c>
      <c r="C146" s="7" t="str">
        <f>IF(B146="","",B146&amp;"-"&amp;TEXT(COUNTIFS($B$4:B146,B146),"000"))</f>
        <v>PTNH-069</v>
      </c>
      <c r="D146" s="55" t="s">
        <v>4386</v>
      </c>
      <c r="E146" s="56">
        <v>100000000</v>
      </c>
      <c r="F146" s="23" t="s">
        <v>4489</v>
      </c>
      <c r="G146" s="27" t="str">
        <f>IF(F146="","",INDEX(DM_DOI_TUONG!C:C,MATCH(F146,DM_DOI_TUONG!B:B,0)))</f>
        <v/>
      </c>
      <c r="H146" s="69" t="str">
        <f>IFERROR(INDEX(DM_NGHIEP_VU!D:D,MATCH(I146&amp;J146,DM_NGHIEP_VU!G:G,0)),"")</f>
        <v/>
      </c>
      <c r="I146" s="57" t="s">
        <v>4498</v>
      </c>
      <c r="J146" s="57"/>
      <c r="K146" s="6"/>
      <c r="L146" s="23"/>
      <c r="M146" s="23"/>
      <c r="N146" s="23"/>
      <c r="O146" s="6"/>
      <c r="P146" s="26"/>
      <c r="Q146" s="93" t="str">
        <f>IFERROR(INDEX(NK_CHI_PHI_CHUA_CHI!D:D,MATCH(P146,NK_CHI_PHI_CHUA_CHI!C:C,0)),"-")</f>
        <v>-</v>
      </c>
    </row>
    <row r="147" spans="1:17" ht="15.75" x14ac:dyDescent="0.25">
      <c r="A147" s="91">
        <v>45314</v>
      </c>
      <c r="B147" s="6" t="s">
        <v>2723</v>
      </c>
      <c r="C147" s="7" t="str">
        <f>IF(B147="","",B147&amp;"-"&amp;TEXT(COUNTIFS($B$4:B147,B147),"000"))</f>
        <v>PTNH-070</v>
      </c>
      <c r="D147" s="55" t="s">
        <v>4424</v>
      </c>
      <c r="E147" s="56">
        <v>4900176</v>
      </c>
      <c r="F147" s="23" t="s">
        <v>5258</v>
      </c>
      <c r="G147" s="27" t="str">
        <f>IF(F147="","",INDEX(DM_DOI_TUONG!C:C,MATCH(F147,DM_DOI_TUONG!B:B,0)))</f>
        <v>Công Ty TNHH Sản Xuất Và Thương Mại Tiến Trần</v>
      </c>
      <c r="H147" s="69" t="str">
        <f>IFERROR(INDEX(DM_NGHIEP_VU!D:D,MATCH(I147&amp;J147,DM_NGHIEP_VU!G:G,0)),"")</f>
        <v>Thu NH - thu công nợ khách hàng</v>
      </c>
      <c r="I147" s="57" t="s">
        <v>4498</v>
      </c>
      <c r="J147" s="57" t="s">
        <v>4499</v>
      </c>
      <c r="K147" s="6"/>
      <c r="L147" s="23"/>
      <c r="M147" s="23"/>
      <c r="N147" s="23"/>
      <c r="O147" s="6"/>
      <c r="P147" s="26"/>
      <c r="Q147" s="93" t="str">
        <f>IFERROR(INDEX(NK_CHI_PHI_CHUA_CHI!D:D,MATCH(P147,NK_CHI_PHI_CHUA_CHI!C:C,0)),"-")</f>
        <v>-</v>
      </c>
    </row>
    <row r="148" spans="1:17" ht="31.5" x14ac:dyDescent="0.25">
      <c r="A148" s="91">
        <v>45314</v>
      </c>
      <c r="B148" s="6" t="s">
        <v>2723</v>
      </c>
      <c r="C148" s="7" t="str">
        <f>IF(B148="","",B148&amp;"-"&amp;TEXT(COUNTIFS($B$4:B148,B148),"000"))</f>
        <v>PTNH-071</v>
      </c>
      <c r="D148" s="55" t="s">
        <v>4393</v>
      </c>
      <c r="E148" s="56">
        <v>9142632</v>
      </c>
      <c r="F148" s="23" t="s">
        <v>5255</v>
      </c>
      <c r="G148" s="27" t="str">
        <f>IF(F148="","",INDEX(DM_DOI_TUONG!C:C,MATCH(F148,DM_DOI_TUONG!B:B,0)))</f>
        <v>Công Ty Trách Nhiệm Hữu Hạn Thiết Bị Điện Quân Tấn</v>
      </c>
      <c r="H148" s="69" t="str">
        <f>IFERROR(INDEX(DM_NGHIEP_VU!D:D,MATCH(I148&amp;J148,DM_NGHIEP_VU!G:G,0)),"")</f>
        <v>Thu NH - thu công nợ khách hàng</v>
      </c>
      <c r="I148" s="57" t="s">
        <v>4498</v>
      </c>
      <c r="J148" s="57" t="s">
        <v>4499</v>
      </c>
      <c r="K148" s="6"/>
      <c r="L148" s="23"/>
      <c r="M148" s="23"/>
      <c r="N148" s="23"/>
      <c r="O148" s="6"/>
      <c r="P148" s="26"/>
      <c r="Q148" s="93" t="str">
        <f>IFERROR(INDEX(NK_CHI_PHI_CHUA_CHI!D:D,MATCH(P148,NK_CHI_PHI_CHUA_CHI!C:C,0)),"-")</f>
        <v>-</v>
      </c>
    </row>
    <row r="149" spans="1:17" ht="15.75" x14ac:dyDescent="0.25">
      <c r="A149" s="91">
        <v>45314</v>
      </c>
      <c r="B149" s="6" t="s">
        <v>2723</v>
      </c>
      <c r="C149" s="7" t="str">
        <f>IF(B149="","",B149&amp;"-"&amp;TEXT(COUNTIFS($B$4:B149,B149),"000"))</f>
        <v>PTNH-072</v>
      </c>
      <c r="D149" s="55" t="s">
        <v>4450</v>
      </c>
      <c r="E149" s="56">
        <v>20824236</v>
      </c>
      <c r="F149" s="23" t="s">
        <v>5274</v>
      </c>
      <c r="G149" s="27" t="str">
        <f>IF(F149="","",INDEX(DM_DOI_TUONG!C:C,MATCH(F149,DM_DOI_TUONG!B:B,0)))</f>
        <v>Khách xây lắp khu vực TP.HCM</v>
      </c>
      <c r="H149" s="69" t="str">
        <f>IFERROR(INDEX(DM_NGHIEP_VU!D:D,MATCH(I149&amp;J149,DM_NGHIEP_VU!G:G,0)),"")</f>
        <v>Thu NH - thu công nợ khách hàng</v>
      </c>
      <c r="I149" s="57" t="s">
        <v>4498</v>
      </c>
      <c r="J149" s="57" t="s">
        <v>4499</v>
      </c>
      <c r="K149" s="6"/>
      <c r="L149" s="23"/>
      <c r="M149" s="23"/>
      <c r="N149" s="23"/>
      <c r="O149" s="6"/>
      <c r="P149" s="26"/>
      <c r="Q149" s="93" t="str">
        <f>IFERROR(INDEX(NK_CHI_PHI_CHUA_CHI!D:D,MATCH(P149,NK_CHI_PHI_CHUA_CHI!C:C,0)),"-")</f>
        <v>-</v>
      </c>
    </row>
    <row r="150" spans="1:17" ht="31.5" x14ac:dyDescent="0.25">
      <c r="A150" s="91">
        <v>45314</v>
      </c>
      <c r="B150" s="6" t="s">
        <v>2723</v>
      </c>
      <c r="C150" s="7" t="str">
        <f>IF(B150="","",B150&amp;"-"&amp;TEXT(COUNTIFS($B$4:B150,B150),"000"))</f>
        <v>PTNH-073</v>
      </c>
      <c r="D150" s="55" t="s">
        <v>4436</v>
      </c>
      <c r="E150" s="56">
        <v>855940</v>
      </c>
      <c r="F150" s="23" t="s">
        <v>5282</v>
      </c>
      <c r="G150" s="27" t="str">
        <f>IF(F150="","",INDEX(DM_DOI_TUONG!C:C,MATCH(F150,DM_DOI_TUONG!B:B,0)))</f>
        <v>Công Ty Cổ Phần Thương Mại Dịch Vụ Kỹ Thuật Chấn Hưng</v>
      </c>
      <c r="H150" s="69" t="str">
        <f>IFERROR(INDEX(DM_NGHIEP_VU!D:D,MATCH(I150&amp;J150,DM_NGHIEP_VU!G:G,0)),"")</f>
        <v>Thu NH - thu công nợ khách hàng</v>
      </c>
      <c r="I150" s="57" t="s">
        <v>4498</v>
      </c>
      <c r="J150" s="57" t="s">
        <v>4499</v>
      </c>
      <c r="K150" s="6"/>
      <c r="L150" s="23"/>
      <c r="M150" s="23"/>
      <c r="N150" s="23"/>
      <c r="O150" s="6"/>
      <c r="P150" s="26"/>
      <c r="Q150" s="93" t="str">
        <f>IFERROR(INDEX(NK_CHI_PHI_CHUA_CHI!D:D,MATCH(P150,NK_CHI_PHI_CHUA_CHI!C:C,0)),"-")</f>
        <v>-</v>
      </c>
    </row>
    <row r="151" spans="1:17" ht="15.75" x14ac:dyDescent="0.25">
      <c r="A151" s="91">
        <v>45314</v>
      </c>
      <c r="B151" s="6" t="s">
        <v>2723</v>
      </c>
      <c r="C151" s="7" t="str">
        <f>IF(B151="","",B151&amp;"-"&amp;TEXT(COUNTIFS($B$4:B151,B151),"000"))</f>
        <v>PTNH-074</v>
      </c>
      <c r="D151" s="55" t="s">
        <v>4400</v>
      </c>
      <c r="E151" s="56">
        <v>20000000</v>
      </c>
      <c r="F151" s="23" t="s">
        <v>5250</v>
      </c>
      <c r="G151" s="27" t="str">
        <f>IF(F151="","",INDEX(DM_DOI_TUONG!C:C,MATCH(F151,DM_DOI_TUONG!B:B,0)))</f>
        <v>Công Ty TNHH  Sản Xuất Thương Mại Vân Phúc</v>
      </c>
      <c r="H151" s="69" t="str">
        <f>IFERROR(INDEX(DM_NGHIEP_VU!D:D,MATCH(I151&amp;J151,DM_NGHIEP_VU!G:G,0)),"")</f>
        <v>Thu NH - thu công nợ khách hàng</v>
      </c>
      <c r="I151" s="57" t="s">
        <v>4498</v>
      </c>
      <c r="J151" s="57" t="s">
        <v>4499</v>
      </c>
      <c r="K151" s="6"/>
      <c r="L151" s="23"/>
      <c r="M151" s="23"/>
      <c r="N151" s="23"/>
      <c r="O151" s="6"/>
      <c r="P151" s="26"/>
      <c r="Q151" s="93" t="str">
        <f>IFERROR(INDEX(NK_CHI_PHI_CHUA_CHI!D:D,MATCH(P151,NK_CHI_PHI_CHUA_CHI!C:C,0)),"-")</f>
        <v>-</v>
      </c>
    </row>
    <row r="152" spans="1:17" ht="31.5" x14ac:dyDescent="0.25">
      <c r="A152" s="91">
        <v>45314</v>
      </c>
      <c r="B152" s="6" t="s">
        <v>2723</v>
      </c>
      <c r="C152" s="7" t="str">
        <f>IF(B152="","",B152&amp;"-"&amp;TEXT(COUNTIFS($B$4:B152,B152),"000"))</f>
        <v>PTNH-075</v>
      </c>
      <c r="D152" s="55" t="s">
        <v>4408</v>
      </c>
      <c r="E152" s="56">
        <v>11591640</v>
      </c>
      <c r="F152" s="23" t="s">
        <v>5248</v>
      </c>
      <c r="G152" s="27" t="str">
        <f>IF(F152="","",INDEX(DM_DOI_TUONG!C:C,MATCH(F152,DM_DOI_TUONG!B:B,0)))</f>
        <v>Công Ty TNHH Tư Vấn SX TM Xây Lắp Điện Song An</v>
      </c>
      <c r="H152" s="69" t="str">
        <f>IFERROR(INDEX(DM_NGHIEP_VU!D:D,MATCH(I152&amp;J152,DM_NGHIEP_VU!G:G,0)),"")</f>
        <v>Thu NH - thu công nợ khách hàng</v>
      </c>
      <c r="I152" s="57" t="s">
        <v>4498</v>
      </c>
      <c r="J152" s="57" t="s">
        <v>4499</v>
      </c>
      <c r="K152" s="6"/>
      <c r="L152" s="23"/>
      <c r="M152" s="23"/>
      <c r="N152" s="23"/>
      <c r="O152" s="6"/>
      <c r="P152" s="26"/>
      <c r="Q152" s="93" t="str">
        <f>IFERROR(INDEX(NK_CHI_PHI_CHUA_CHI!D:D,MATCH(P152,NK_CHI_PHI_CHUA_CHI!C:C,0)),"-")</f>
        <v>-</v>
      </c>
    </row>
    <row r="153" spans="1:17" ht="15.75" x14ac:dyDescent="0.25">
      <c r="A153" s="91">
        <v>45314</v>
      </c>
      <c r="B153" s="6" t="s">
        <v>2723</v>
      </c>
      <c r="C153" s="7" t="str">
        <f>IF(B153="","",B153&amp;"-"&amp;TEXT(COUNTIFS($B$4:B153,B153),"000"))</f>
        <v>PTNH-076</v>
      </c>
      <c r="D153" s="55" t="s">
        <v>4424</v>
      </c>
      <c r="E153" s="56">
        <v>14436144</v>
      </c>
      <c r="F153" s="23" t="s">
        <v>5258</v>
      </c>
      <c r="G153" s="27" t="str">
        <f>IF(F153="","",INDEX(DM_DOI_TUONG!C:C,MATCH(F153,DM_DOI_TUONG!B:B,0)))</f>
        <v>Công Ty TNHH Sản Xuất Và Thương Mại Tiến Trần</v>
      </c>
      <c r="H153" s="69" t="str">
        <f>IFERROR(INDEX(DM_NGHIEP_VU!D:D,MATCH(I153&amp;J153,DM_NGHIEP_VU!G:G,0)),"")</f>
        <v>Thu NH - thu công nợ khách hàng</v>
      </c>
      <c r="I153" s="57" t="s">
        <v>4498</v>
      </c>
      <c r="J153" s="57" t="s">
        <v>4499</v>
      </c>
      <c r="K153" s="6"/>
      <c r="L153" s="23"/>
      <c r="M153" s="23"/>
      <c r="N153" s="23"/>
      <c r="O153" s="6"/>
      <c r="P153" s="26"/>
      <c r="Q153" s="93" t="str">
        <f>IFERROR(INDEX(NK_CHI_PHI_CHUA_CHI!D:D,MATCH(P153,NK_CHI_PHI_CHUA_CHI!C:C,0)),"-")</f>
        <v>-</v>
      </c>
    </row>
    <row r="154" spans="1:17" ht="15.75" x14ac:dyDescent="0.25">
      <c r="A154" s="91">
        <v>45314</v>
      </c>
      <c r="B154" s="6" t="s">
        <v>2724</v>
      </c>
      <c r="C154" s="7" t="str">
        <f>IF(B154="","",B154&amp;"-"&amp;TEXT(COUNTIFS($B$4:B154,B154),"000"))</f>
        <v>PCTM-034</v>
      </c>
      <c r="D154" s="55" t="s">
        <v>4461</v>
      </c>
      <c r="E154" s="56">
        <v>516000</v>
      </c>
      <c r="F154" s="23" t="s">
        <v>4489</v>
      </c>
      <c r="G154" s="27" t="str">
        <f>IF(F154="","",INDEX(DM_DOI_TUONG!C:C,MATCH(F154,DM_DOI_TUONG!B:B,0)))</f>
        <v/>
      </c>
      <c r="H154" s="69" t="str">
        <f>IFERROR(INDEX(DM_NGHIEP_VU!D:D,MATCH(I154&amp;J154,DM_NGHIEP_VU!G:G,0)),"")</f>
        <v/>
      </c>
      <c r="I154" s="57"/>
      <c r="J154" s="57" t="s">
        <v>4497</v>
      </c>
      <c r="K154" s="6"/>
      <c r="L154" s="23"/>
      <c r="M154" s="23"/>
      <c r="N154" s="23"/>
      <c r="O154" s="6"/>
      <c r="P154" s="26"/>
      <c r="Q154" s="93" t="str">
        <f>IFERROR(INDEX(NK_CHI_PHI_CHUA_CHI!D:D,MATCH(P154,NK_CHI_PHI_CHUA_CHI!C:C,0)),"-")</f>
        <v>-</v>
      </c>
    </row>
    <row r="155" spans="1:17" ht="15.75" x14ac:dyDescent="0.25">
      <c r="A155" s="91">
        <v>45314</v>
      </c>
      <c r="B155" s="6" t="s">
        <v>2724</v>
      </c>
      <c r="C155" s="7" t="str">
        <f>IF(B155="","",B155&amp;"-"&amp;TEXT(COUNTIFS($B$4:B155,B155),"000"))</f>
        <v>PCTM-035</v>
      </c>
      <c r="D155" s="55" t="s">
        <v>4462</v>
      </c>
      <c r="E155" s="56">
        <v>42000</v>
      </c>
      <c r="F155" s="23" t="s">
        <v>4489</v>
      </c>
      <c r="G155" s="27" t="str">
        <f>IF(F155="","",INDEX(DM_DOI_TUONG!C:C,MATCH(F155,DM_DOI_TUONG!B:B,0)))</f>
        <v/>
      </c>
      <c r="H155" s="69" t="str">
        <f>IFERROR(INDEX(DM_NGHIEP_VU!D:D,MATCH(I155&amp;J155,DM_NGHIEP_VU!G:G,0)),"")</f>
        <v/>
      </c>
      <c r="I155" s="57"/>
      <c r="J155" s="57" t="s">
        <v>4497</v>
      </c>
      <c r="K155" s="6"/>
      <c r="L155" s="23"/>
      <c r="M155" s="23"/>
      <c r="N155" s="23"/>
      <c r="O155" s="6"/>
      <c r="P155" s="26"/>
      <c r="Q155" s="93" t="str">
        <f>IFERROR(INDEX(NK_CHI_PHI_CHUA_CHI!D:D,MATCH(P155,NK_CHI_PHI_CHUA_CHI!C:C,0)),"-")</f>
        <v>-</v>
      </c>
    </row>
    <row r="156" spans="1:17" ht="15.75" x14ac:dyDescent="0.25">
      <c r="A156" s="91">
        <v>45315</v>
      </c>
      <c r="B156" s="6" t="s">
        <v>2723</v>
      </c>
      <c r="C156" s="7" t="str">
        <f>IF(B156="","",B156&amp;"-"&amp;TEXT(COUNTIFS($B$4:B156,B156),"000"))</f>
        <v>PTNH-077</v>
      </c>
      <c r="D156" s="55" t="s">
        <v>4463</v>
      </c>
      <c r="E156" s="56">
        <v>5400000</v>
      </c>
      <c r="F156" s="23" t="s">
        <v>5283</v>
      </c>
      <c r="G156" s="27" t="str">
        <f>IF(F156="","",INDEX(DM_DOI_TUONG!C:C,MATCH(F156,DM_DOI_TUONG!B:B,0)))</f>
        <v>CÔNG TY TNHH ENP</v>
      </c>
      <c r="H156" s="69" t="str">
        <f>IFERROR(INDEX(DM_NGHIEP_VU!D:D,MATCH(I156&amp;J156,DM_NGHIEP_VU!G:G,0)),"")</f>
        <v>Thu NH - thu công nợ khách hàng</v>
      </c>
      <c r="I156" s="57" t="s">
        <v>4498</v>
      </c>
      <c r="J156" s="57" t="s">
        <v>4499</v>
      </c>
      <c r="K156" s="6"/>
      <c r="L156" s="23"/>
      <c r="M156" s="23"/>
      <c r="N156" s="23"/>
      <c r="O156" s="6"/>
      <c r="P156" s="26"/>
      <c r="Q156" s="93" t="str">
        <f>IFERROR(INDEX(NK_CHI_PHI_CHUA_CHI!D:D,MATCH(P156,NK_CHI_PHI_CHUA_CHI!C:C,0)),"-")</f>
        <v>-</v>
      </c>
    </row>
    <row r="157" spans="1:17" ht="31.5" x14ac:dyDescent="0.25">
      <c r="A157" s="91">
        <v>45315</v>
      </c>
      <c r="B157" s="6" t="s">
        <v>2723</v>
      </c>
      <c r="C157" s="7" t="str">
        <f>IF(B157="","",B157&amp;"-"&amp;TEXT(COUNTIFS($B$4:B157,B157),"000"))</f>
        <v>PTNH-078</v>
      </c>
      <c r="D157" s="55" t="s">
        <v>4386</v>
      </c>
      <c r="E157" s="56">
        <v>50000000</v>
      </c>
      <c r="F157" s="23" t="s">
        <v>4489</v>
      </c>
      <c r="G157" s="27" t="str">
        <f>IF(F157="","",INDEX(DM_DOI_TUONG!C:C,MATCH(F157,DM_DOI_TUONG!B:B,0)))</f>
        <v/>
      </c>
      <c r="H157" s="69" t="str">
        <f>IFERROR(INDEX(DM_NGHIEP_VU!D:D,MATCH(I157&amp;J157,DM_NGHIEP_VU!G:G,0)),"")</f>
        <v/>
      </c>
      <c r="I157" s="57" t="s">
        <v>4498</v>
      </c>
      <c r="J157" s="57"/>
      <c r="K157" s="6"/>
      <c r="L157" s="23"/>
      <c r="M157" s="23"/>
      <c r="N157" s="23"/>
      <c r="O157" s="6"/>
      <c r="P157" s="26"/>
      <c r="Q157" s="93" t="str">
        <f>IFERROR(INDEX(NK_CHI_PHI_CHUA_CHI!D:D,MATCH(P157,NK_CHI_PHI_CHUA_CHI!C:C,0)),"-")</f>
        <v>-</v>
      </c>
    </row>
    <row r="158" spans="1:17" ht="15.75" x14ac:dyDescent="0.25">
      <c r="A158" s="91">
        <v>45315</v>
      </c>
      <c r="B158" s="6" t="s">
        <v>2725</v>
      </c>
      <c r="C158" s="7" t="str">
        <f>IF(B158="","",B158&amp;"-"&amp;TEXT(COUNTIFS($B$4:B158,B158),"000"))</f>
        <v>PCNH-018</v>
      </c>
      <c r="D158" s="55" t="s">
        <v>4464</v>
      </c>
      <c r="E158" s="56">
        <v>20833280</v>
      </c>
      <c r="F158" s="23" t="s">
        <v>4489</v>
      </c>
      <c r="G158" s="27" t="str">
        <f>IF(F158="","",INDEX(DM_DOI_TUONG!C:C,MATCH(F158,DM_DOI_TUONG!B:B,0)))</f>
        <v/>
      </c>
      <c r="H158" s="69" t="str">
        <f>IFERROR(INDEX(DM_NGHIEP_VU!D:D,MATCH(I158&amp;J158,DM_NGHIEP_VU!G:G,0)),"")</f>
        <v/>
      </c>
      <c r="I158" s="57"/>
      <c r="J158" s="57" t="s">
        <v>4498</v>
      </c>
      <c r="K158" s="6"/>
      <c r="L158" s="23"/>
      <c r="M158" s="23"/>
      <c r="N158" s="23"/>
      <c r="O158" s="6"/>
      <c r="P158" s="26"/>
      <c r="Q158" s="93" t="str">
        <f>IFERROR(INDEX(NK_CHI_PHI_CHUA_CHI!D:D,MATCH(P158,NK_CHI_PHI_CHUA_CHI!C:C,0)),"-")</f>
        <v>-</v>
      </c>
    </row>
    <row r="159" spans="1:17" ht="31.5" x14ac:dyDescent="0.25">
      <c r="A159" s="91">
        <v>45315</v>
      </c>
      <c r="B159" s="6" t="s">
        <v>2725</v>
      </c>
      <c r="C159" s="7" t="str">
        <f>IF(B159="","",B159&amp;"-"&amp;TEXT(COUNTIFS($B$4:B159,B159),"000"))</f>
        <v>PCNH-019</v>
      </c>
      <c r="D159" s="55" t="s">
        <v>4465</v>
      </c>
      <c r="E159" s="56">
        <v>54885600</v>
      </c>
      <c r="F159" s="23" t="s">
        <v>4552</v>
      </c>
      <c r="G159" s="27" t="str">
        <f>IF(F159="","",INDEX(DM_DOI_TUONG!C:C,MATCH(F159,DM_DOI_TUONG!B:B,0)))</f>
        <v>Công ty TNHH TBĐ Trung Nam</v>
      </c>
      <c r="H159" s="69" t="str">
        <f>IFERROR(INDEX(DM_NGHIEP_VU!D:D,MATCH(I159&amp;J159,DM_NGHIEP_VU!G:G,0)),"")</f>
        <v>Chi NH - thanh toán công nợ đã hạch toán chi phí kỳ trước (có mã đối tượng hoặc mã chứng từ khác)</v>
      </c>
      <c r="I159" s="57" t="s">
        <v>4494</v>
      </c>
      <c r="J159" s="57" t="s">
        <v>4498</v>
      </c>
      <c r="K159" s="6"/>
      <c r="L159" s="23"/>
      <c r="M159" s="23"/>
      <c r="N159" s="23"/>
      <c r="O159" s="6"/>
      <c r="P159" s="26"/>
      <c r="Q159" s="93" t="str">
        <f>IFERROR(INDEX(NK_CHI_PHI_CHUA_CHI!D:D,MATCH(P159,NK_CHI_PHI_CHUA_CHI!C:C,0)),"-")</f>
        <v>-</v>
      </c>
    </row>
    <row r="160" spans="1:17" ht="15.75" x14ac:dyDescent="0.25">
      <c r="A160" s="91">
        <v>45315</v>
      </c>
      <c r="B160" s="6" t="s">
        <v>2725</v>
      </c>
      <c r="C160" s="7" t="str">
        <f>IF(B160="","",B160&amp;"-"&amp;TEXT(COUNTIFS($B$4:B160,B160),"000"))</f>
        <v>PCNH-020</v>
      </c>
      <c r="D160" s="55" t="s">
        <v>4410</v>
      </c>
      <c r="E160" s="56">
        <v>22000</v>
      </c>
      <c r="F160" s="23" t="s">
        <v>4489</v>
      </c>
      <c r="G160" s="27" t="str">
        <f>IF(F160="","",INDEX(DM_DOI_TUONG!C:C,MATCH(F160,DM_DOI_TUONG!B:B,0)))</f>
        <v/>
      </c>
      <c r="H160" s="69" t="str">
        <f>IFERROR(INDEX(DM_NGHIEP_VU!D:D,MATCH(I160&amp;J160,DM_NGHIEP_VU!G:G,0)),"")</f>
        <v/>
      </c>
      <c r="I160" s="57"/>
      <c r="J160" s="57" t="s">
        <v>4498</v>
      </c>
      <c r="K160" s="6"/>
      <c r="L160" s="23"/>
      <c r="M160" s="23"/>
      <c r="N160" s="23"/>
      <c r="O160" s="6"/>
      <c r="P160" s="26"/>
      <c r="Q160" s="93" t="str">
        <f>IFERROR(INDEX(NK_CHI_PHI_CHUA_CHI!D:D,MATCH(P160,NK_CHI_PHI_CHUA_CHI!C:C,0)),"-")</f>
        <v>-</v>
      </c>
    </row>
    <row r="161" spans="1:17" ht="31.5" x14ac:dyDescent="0.25">
      <c r="A161" s="91">
        <v>45315</v>
      </c>
      <c r="B161" s="6" t="s">
        <v>2723</v>
      </c>
      <c r="C161" s="7" t="str">
        <f>IF(B161="","",B161&amp;"-"&amp;TEXT(COUNTIFS($B$4:B161,B161),"000"))</f>
        <v>PTNH-079</v>
      </c>
      <c r="D161" s="55" t="s">
        <v>4386</v>
      </c>
      <c r="E161" s="56">
        <v>20000000</v>
      </c>
      <c r="F161" s="23" t="s">
        <v>4489</v>
      </c>
      <c r="G161" s="27" t="str">
        <f>IF(F161="","",INDEX(DM_DOI_TUONG!C:C,MATCH(F161,DM_DOI_TUONG!B:B,0)))</f>
        <v/>
      </c>
      <c r="H161" s="69" t="str">
        <f>IFERROR(INDEX(DM_NGHIEP_VU!D:D,MATCH(I161&amp;J161,DM_NGHIEP_VU!G:G,0)),"")</f>
        <v/>
      </c>
      <c r="I161" s="57" t="s">
        <v>4498</v>
      </c>
      <c r="J161" s="57"/>
      <c r="K161" s="6"/>
      <c r="L161" s="23"/>
      <c r="M161" s="23"/>
      <c r="N161" s="23"/>
      <c r="O161" s="6"/>
      <c r="P161" s="26"/>
      <c r="Q161" s="93" t="str">
        <f>IFERROR(INDEX(NK_CHI_PHI_CHUA_CHI!D:D,MATCH(P161,NK_CHI_PHI_CHUA_CHI!C:C,0)),"-")</f>
        <v>-</v>
      </c>
    </row>
    <row r="162" spans="1:17" ht="15.75" x14ac:dyDescent="0.25">
      <c r="A162" s="91">
        <v>45315</v>
      </c>
      <c r="B162" s="6" t="s">
        <v>2723</v>
      </c>
      <c r="C162" s="7" t="str">
        <f>IF(B162="","",B162&amp;"-"&amp;TEXT(COUNTIFS($B$4:B162,B162),"000"))</f>
        <v>PTNH-080</v>
      </c>
      <c r="D162" s="55" t="s">
        <v>4424</v>
      </c>
      <c r="E162" s="56">
        <v>4812048</v>
      </c>
      <c r="F162" s="23" t="s">
        <v>5258</v>
      </c>
      <c r="G162" s="27" t="str">
        <f>IF(F162="","",INDEX(DM_DOI_TUONG!C:C,MATCH(F162,DM_DOI_TUONG!B:B,0)))</f>
        <v>Công Ty TNHH Sản Xuất Và Thương Mại Tiến Trần</v>
      </c>
      <c r="H162" s="69" t="str">
        <f>IFERROR(INDEX(DM_NGHIEP_VU!D:D,MATCH(I162&amp;J162,DM_NGHIEP_VU!G:G,0)),"")</f>
        <v>Thu NH - thu công nợ khách hàng</v>
      </c>
      <c r="I162" s="57" t="s">
        <v>4498</v>
      </c>
      <c r="J162" s="57" t="s">
        <v>4499</v>
      </c>
      <c r="K162" s="6"/>
      <c r="L162" s="23"/>
      <c r="M162" s="23"/>
      <c r="N162" s="23"/>
      <c r="O162" s="6"/>
      <c r="P162" s="26"/>
      <c r="Q162" s="93" t="str">
        <f>IFERROR(INDEX(NK_CHI_PHI_CHUA_CHI!D:D,MATCH(P162,NK_CHI_PHI_CHUA_CHI!C:C,0)),"-")</f>
        <v>-</v>
      </c>
    </row>
    <row r="163" spans="1:17" ht="15.75" x14ac:dyDescent="0.25">
      <c r="A163" s="91">
        <v>45315</v>
      </c>
      <c r="B163" s="6" t="s">
        <v>2723</v>
      </c>
      <c r="C163" s="7" t="str">
        <f>IF(B163="","",B163&amp;"-"&amp;TEXT(COUNTIFS($B$4:B163,B163),"000"))</f>
        <v>PTNH-081</v>
      </c>
      <c r="D163" s="55" t="s">
        <v>4424</v>
      </c>
      <c r="E163" s="56">
        <v>5588000</v>
      </c>
      <c r="F163" s="23" t="s">
        <v>5258</v>
      </c>
      <c r="G163" s="27" t="str">
        <f>IF(F163="","",INDEX(DM_DOI_TUONG!C:C,MATCH(F163,DM_DOI_TUONG!B:B,0)))</f>
        <v>Công Ty TNHH Sản Xuất Và Thương Mại Tiến Trần</v>
      </c>
      <c r="H163" s="69" t="str">
        <f>IFERROR(INDEX(DM_NGHIEP_VU!D:D,MATCH(I163&amp;J163,DM_NGHIEP_VU!G:G,0)),"")</f>
        <v>Thu NH - thu công nợ khách hàng</v>
      </c>
      <c r="I163" s="57" t="s">
        <v>4498</v>
      </c>
      <c r="J163" s="57" t="s">
        <v>4499</v>
      </c>
      <c r="K163" s="6"/>
      <c r="L163" s="23"/>
      <c r="M163" s="23"/>
      <c r="N163" s="23"/>
      <c r="O163" s="6"/>
      <c r="P163" s="26"/>
      <c r="Q163" s="93" t="str">
        <f>IFERROR(INDEX(NK_CHI_PHI_CHUA_CHI!D:D,MATCH(P163,NK_CHI_PHI_CHUA_CHI!C:C,0)),"-")</f>
        <v>-</v>
      </c>
    </row>
    <row r="164" spans="1:17" ht="15.75" x14ac:dyDescent="0.25">
      <c r="A164" s="91">
        <v>45315</v>
      </c>
      <c r="B164" s="6" t="s">
        <v>2723</v>
      </c>
      <c r="C164" s="7" t="str">
        <f>IF(B164="","",B164&amp;"-"&amp;TEXT(COUNTIFS($B$4:B164,B164),"000"))</f>
        <v>PTNH-082</v>
      </c>
      <c r="D164" s="55" t="s">
        <v>4406</v>
      </c>
      <c r="E164" s="56">
        <v>128450879</v>
      </c>
      <c r="F164" s="23" t="s">
        <v>4489</v>
      </c>
      <c r="G164" s="27" t="str">
        <f>IF(F164="","",INDEX(DM_DOI_TUONG!C:C,MATCH(F164,DM_DOI_TUONG!B:B,0)))</f>
        <v/>
      </c>
      <c r="H164" s="69" t="str">
        <f>IFERROR(INDEX(DM_NGHIEP_VU!D:D,MATCH(I164&amp;J164,DM_NGHIEP_VU!G:G,0)),"")</f>
        <v/>
      </c>
      <c r="I164" s="57" t="s">
        <v>4498</v>
      </c>
      <c r="J164" s="57"/>
      <c r="K164" s="6"/>
      <c r="L164" s="23"/>
      <c r="M164" s="23"/>
      <c r="N164" s="23"/>
      <c r="O164" s="6"/>
      <c r="P164" s="26"/>
      <c r="Q164" s="93" t="str">
        <f>IFERROR(INDEX(NK_CHI_PHI_CHUA_CHI!D:D,MATCH(P164,NK_CHI_PHI_CHUA_CHI!C:C,0)),"-")</f>
        <v>-</v>
      </c>
    </row>
    <row r="165" spans="1:17" ht="15.75" x14ac:dyDescent="0.25">
      <c r="A165" s="91">
        <v>45315</v>
      </c>
      <c r="B165" s="6" t="s">
        <v>2723</v>
      </c>
      <c r="C165" s="7" t="str">
        <f>IF(B165="","",B165&amp;"-"&amp;TEXT(COUNTIFS($B$4:B165,B165),"000"))</f>
        <v>PTNH-083</v>
      </c>
      <c r="D165" s="55" t="s">
        <v>4406</v>
      </c>
      <c r="E165" s="56">
        <v>72465430</v>
      </c>
      <c r="F165" s="23" t="s">
        <v>5247</v>
      </c>
      <c r="G165" s="27" t="str">
        <f>IF(F165="","",INDEX(DM_DOI_TUONG!C:C,MATCH(F165,DM_DOI_TUONG!B:B,0)))</f>
        <v>Công ty TNHH Xây lắp 168</v>
      </c>
      <c r="H165" s="69" t="str">
        <f>IFERROR(INDEX(DM_NGHIEP_VU!D:D,MATCH(I165&amp;J165,DM_NGHIEP_VU!G:G,0)),"")</f>
        <v>Thu NH - thu công nợ khách hàng</v>
      </c>
      <c r="I165" s="57" t="s">
        <v>4498</v>
      </c>
      <c r="J165" s="57" t="s">
        <v>4499</v>
      </c>
      <c r="K165" s="6"/>
      <c r="L165" s="23"/>
      <c r="M165" s="23"/>
      <c r="N165" s="23"/>
      <c r="O165" s="6"/>
      <c r="P165" s="26"/>
      <c r="Q165" s="93" t="str">
        <f>IFERROR(INDEX(NK_CHI_PHI_CHUA_CHI!D:D,MATCH(P165,NK_CHI_PHI_CHUA_CHI!C:C,0)),"-")</f>
        <v>-</v>
      </c>
    </row>
    <row r="166" spans="1:17" ht="15.75" x14ac:dyDescent="0.25">
      <c r="A166" s="91">
        <v>45315</v>
      </c>
      <c r="B166" s="6" t="s">
        <v>2724</v>
      </c>
      <c r="C166" s="7" t="str">
        <f>IF(B166="","",B166&amp;"-"&amp;TEXT(COUNTIFS($B$4:B166,B166),"000"))</f>
        <v>PCTM-036</v>
      </c>
      <c r="D166" s="55" t="s">
        <v>4466</v>
      </c>
      <c r="E166" s="56">
        <v>795000</v>
      </c>
      <c r="F166" s="23" t="s">
        <v>4489</v>
      </c>
      <c r="G166" s="27" t="str">
        <f>IF(F166="","",INDEX(DM_DOI_TUONG!C:C,MATCH(F166,DM_DOI_TUONG!B:B,0)))</f>
        <v/>
      </c>
      <c r="H166" s="69" t="str">
        <f>IFERROR(INDEX(DM_NGHIEP_VU!D:D,MATCH(I166&amp;J166,DM_NGHIEP_VU!G:G,0)),"")</f>
        <v/>
      </c>
      <c r="I166" s="57"/>
      <c r="J166" s="57" t="s">
        <v>4497</v>
      </c>
      <c r="K166" s="6"/>
      <c r="L166" s="23"/>
      <c r="M166" s="23"/>
      <c r="N166" s="23"/>
      <c r="O166" s="6"/>
      <c r="P166" s="26"/>
      <c r="Q166" s="93" t="str">
        <f>IFERROR(INDEX(NK_CHI_PHI_CHUA_CHI!D:D,MATCH(P166,NK_CHI_PHI_CHUA_CHI!C:C,0)),"-")</f>
        <v>-</v>
      </c>
    </row>
    <row r="167" spans="1:17" ht="15.75" x14ac:dyDescent="0.25">
      <c r="A167" s="91">
        <v>45316</v>
      </c>
      <c r="B167" s="6" t="s">
        <v>2724</v>
      </c>
      <c r="C167" s="7" t="str">
        <f>IF(B167="","",B167&amp;"-"&amp;TEXT(COUNTIFS($B$4:B167,B167),"000"))</f>
        <v>PCTM-037</v>
      </c>
      <c r="D167" s="55" t="s">
        <v>4467</v>
      </c>
      <c r="E167" s="56">
        <v>140000</v>
      </c>
      <c r="F167" s="23" t="s">
        <v>4489</v>
      </c>
      <c r="G167" s="27" t="str">
        <f>IF(F167="","",INDEX(DM_DOI_TUONG!C:C,MATCH(F167,DM_DOI_TUONG!B:B,0)))</f>
        <v/>
      </c>
      <c r="H167" s="69" t="str">
        <f>IFERROR(INDEX(DM_NGHIEP_VU!D:D,MATCH(I167&amp;J167,DM_NGHIEP_VU!G:G,0)),"")</f>
        <v/>
      </c>
      <c r="I167" s="57"/>
      <c r="J167" s="57" t="s">
        <v>4497</v>
      </c>
      <c r="K167" s="6"/>
      <c r="L167" s="23"/>
      <c r="M167" s="23"/>
      <c r="N167" s="23"/>
      <c r="O167" s="6"/>
      <c r="P167" s="26"/>
      <c r="Q167" s="93" t="str">
        <f>IFERROR(INDEX(NK_CHI_PHI_CHUA_CHI!D:D,MATCH(P167,NK_CHI_PHI_CHUA_CHI!C:C,0)),"-")</f>
        <v>-</v>
      </c>
    </row>
    <row r="168" spans="1:17" ht="15.75" x14ac:dyDescent="0.25">
      <c r="A168" s="91">
        <v>45316</v>
      </c>
      <c r="B168" s="6" t="s">
        <v>2723</v>
      </c>
      <c r="C168" s="7" t="str">
        <f>IF(B168="","",B168&amp;"-"&amp;TEXT(COUNTIFS($B$4:B168,B168),"000"))</f>
        <v>PTNH-084</v>
      </c>
      <c r="D168" s="55" t="s">
        <v>4424</v>
      </c>
      <c r="E168" s="56">
        <v>31989168</v>
      </c>
      <c r="F168" s="23" t="s">
        <v>5258</v>
      </c>
      <c r="G168" s="27" t="str">
        <f>IF(F168="","",INDEX(DM_DOI_TUONG!C:C,MATCH(F168,DM_DOI_TUONG!B:B,0)))</f>
        <v>Công Ty TNHH Sản Xuất Và Thương Mại Tiến Trần</v>
      </c>
      <c r="H168" s="69" t="str">
        <f>IFERROR(INDEX(DM_NGHIEP_VU!D:D,MATCH(I168&amp;J168,DM_NGHIEP_VU!G:G,0)),"")</f>
        <v>Thu NH - thu công nợ khách hàng</v>
      </c>
      <c r="I168" s="57" t="s">
        <v>4498</v>
      </c>
      <c r="J168" s="57" t="s">
        <v>4499</v>
      </c>
      <c r="K168" s="6"/>
      <c r="L168" s="23"/>
      <c r="M168" s="23"/>
      <c r="N168" s="23"/>
      <c r="O168" s="6"/>
      <c r="P168" s="26"/>
      <c r="Q168" s="93" t="str">
        <f>IFERROR(INDEX(NK_CHI_PHI_CHUA_CHI!D:D,MATCH(P168,NK_CHI_PHI_CHUA_CHI!C:C,0)),"-")</f>
        <v>-</v>
      </c>
    </row>
    <row r="169" spans="1:17" ht="15.75" x14ac:dyDescent="0.25">
      <c r="A169" s="91">
        <v>45316</v>
      </c>
      <c r="B169" s="6" t="s">
        <v>2723</v>
      </c>
      <c r="C169" s="7" t="str">
        <f>IF(B169="","",B169&amp;"-"&amp;TEXT(COUNTIFS($B$4:B169,B169),"000"))</f>
        <v>PTNH-085</v>
      </c>
      <c r="D169" s="55" t="s">
        <v>4450</v>
      </c>
      <c r="E169" s="56">
        <v>57758400</v>
      </c>
      <c r="F169" s="23" t="s">
        <v>5274</v>
      </c>
      <c r="G169" s="27" t="str">
        <f>IF(F169="","",INDEX(DM_DOI_TUONG!C:C,MATCH(F169,DM_DOI_TUONG!B:B,0)))</f>
        <v>Khách xây lắp khu vực TP.HCM</v>
      </c>
      <c r="H169" s="69" t="str">
        <f>IFERROR(INDEX(DM_NGHIEP_VU!D:D,MATCH(I169&amp;J169,DM_NGHIEP_VU!G:G,0)),"")</f>
        <v>Thu NH - thu công nợ khách hàng</v>
      </c>
      <c r="I169" s="57" t="s">
        <v>4498</v>
      </c>
      <c r="J169" s="57" t="s">
        <v>4499</v>
      </c>
      <c r="K169" s="6"/>
      <c r="L169" s="23"/>
      <c r="M169" s="23"/>
      <c r="N169" s="23"/>
      <c r="O169" s="6"/>
      <c r="P169" s="26"/>
      <c r="Q169" s="93" t="str">
        <f>IFERROR(INDEX(NK_CHI_PHI_CHUA_CHI!D:D,MATCH(P169,NK_CHI_PHI_CHUA_CHI!C:C,0)),"-")</f>
        <v>-</v>
      </c>
    </row>
    <row r="170" spans="1:17" ht="15.75" x14ac:dyDescent="0.25">
      <c r="A170" s="91">
        <v>45316</v>
      </c>
      <c r="B170" s="6" t="s">
        <v>2723</v>
      </c>
      <c r="C170" s="7" t="str">
        <f>IF(B170="","",B170&amp;"-"&amp;TEXT(COUNTIFS($B$4:B170,B170),"000"))</f>
        <v>PTNH-086</v>
      </c>
      <c r="D170" s="55" t="s">
        <v>4424</v>
      </c>
      <c r="E170" s="56">
        <v>4812048</v>
      </c>
      <c r="F170" s="23" t="s">
        <v>5258</v>
      </c>
      <c r="G170" s="27" t="str">
        <f>IF(F170="","",INDEX(DM_DOI_TUONG!C:C,MATCH(F170,DM_DOI_TUONG!B:B,0)))</f>
        <v>Công Ty TNHH Sản Xuất Và Thương Mại Tiến Trần</v>
      </c>
      <c r="H170" s="69" t="str">
        <f>IFERROR(INDEX(DM_NGHIEP_VU!D:D,MATCH(I170&amp;J170,DM_NGHIEP_VU!G:G,0)),"")</f>
        <v>Thu NH - thu công nợ khách hàng</v>
      </c>
      <c r="I170" s="57" t="s">
        <v>4498</v>
      </c>
      <c r="J170" s="57" t="s">
        <v>4499</v>
      </c>
      <c r="K170" s="6"/>
      <c r="L170" s="23"/>
      <c r="M170" s="23"/>
      <c r="N170" s="23"/>
      <c r="O170" s="6"/>
      <c r="P170" s="26"/>
      <c r="Q170" s="93" t="str">
        <f>IFERROR(INDEX(NK_CHI_PHI_CHUA_CHI!D:D,MATCH(P170,NK_CHI_PHI_CHUA_CHI!C:C,0)),"-")</f>
        <v>-</v>
      </c>
    </row>
    <row r="171" spans="1:17" ht="31.5" x14ac:dyDescent="0.25">
      <c r="A171" s="91">
        <v>45316</v>
      </c>
      <c r="B171" s="6" t="s">
        <v>2722</v>
      </c>
      <c r="C171" s="7" t="str">
        <f>IF(B171="","",B171&amp;"-"&amp;TEXT(COUNTIFS($B$4:B171,B171),"000"))</f>
        <v>PTTM-025</v>
      </c>
      <c r="D171" s="55" t="s">
        <v>4468</v>
      </c>
      <c r="E171" s="56">
        <v>3382000</v>
      </c>
      <c r="F171" s="23" t="s">
        <v>4489</v>
      </c>
      <c r="G171" s="27" t="str">
        <f>IF(F171="","",INDEX(DM_DOI_TUONG!C:C,MATCH(F171,DM_DOI_TUONG!B:B,0)))</f>
        <v/>
      </c>
      <c r="H171" s="69" t="str">
        <f>IFERROR(INDEX(DM_NGHIEP_VU!D:D,MATCH(I171&amp;J171,DM_NGHIEP_VU!G:G,0)),"")</f>
        <v/>
      </c>
      <c r="I171" s="57" t="s">
        <v>4497</v>
      </c>
      <c r="J171" s="57"/>
      <c r="K171" s="6"/>
      <c r="L171" s="23"/>
      <c r="M171" s="23"/>
      <c r="N171" s="23"/>
      <c r="O171" s="6"/>
      <c r="P171" s="26"/>
      <c r="Q171" s="93" t="str">
        <f>IFERROR(INDEX(NK_CHI_PHI_CHUA_CHI!D:D,MATCH(P171,NK_CHI_PHI_CHUA_CHI!C:C,0)),"-")</f>
        <v>-</v>
      </c>
    </row>
    <row r="172" spans="1:17" ht="15.75" x14ac:dyDescent="0.25">
      <c r="A172" s="91">
        <v>45316</v>
      </c>
      <c r="B172" s="6" t="s">
        <v>2722</v>
      </c>
      <c r="C172" s="7" t="str">
        <f>IF(B172="","",B172&amp;"-"&amp;TEXT(COUNTIFS($B$4:B172,B172),"000"))</f>
        <v>PTTM-026</v>
      </c>
      <c r="D172" s="55" t="s">
        <v>4402</v>
      </c>
      <c r="E172" s="56">
        <v>12119528</v>
      </c>
      <c r="F172" s="23" t="s">
        <v>5263</v>
      </c>
      <c r="G172" s="27" t="str">
        <f>IF(F172="","",INDEX(DM_DOI_TUONG!C:C,MATCH(F172,DM_DOI_TUONG!B:B,0)))</f>
        <v>Công Ty TNHH TM XD Điện Đại Quang Phát</v>
      </c>
      <c r="H172" s="69" t="str">
        <f>IFERROR(INDEX(DM_NGHIEP_VU!D:D,MATCH(I172&amp;J172,DM_NGHIEP_VU!G:G,0)),"")</f>
        <v>Thu TM - thu nợ khách hàng bằng tiền mặt</v>
      </c>
      <c r="I172" s="57" t="s">
        <v>4497</v>
      </c>
      <c r="J172" s="57" t="s">
        <v>4499</v>
      </c>
      <c r="K172" s="6"/>
      <c r="L172" s="23"/>
      <c r="M172" s="23"/>
      <c r="N172" s="23"/>
      <c r="O172" s="6"/>
      <c r="P172" s="26"/>
      <c r="Q172" s="93" t="str">
        <f>IFERROR(INDEX(NK_CHI_PHI_CHUA_CHI!D:D,MATCH(P172,NK_CHI_PHI_CHUA_CHI!C:C,0)),"-")</f>
        <v>-</v>
      </c>
    </row>
    <row r="173" spans="1:17" ht="15.75" x14ac:dyDescent="0.25">
      <c r="A173" s="91">
        <v>45317</v>
      </c>
      <c r="B173" s="6" t="s">
        <v>2724</v>
      </c>
      <c r="C173" s="7" t="str">
        <f>IF(B173="","",B173&amp;"-"&amp;TEXT(COUNTIFS($B$4:B173,B173),"000"))</f>
        <v>PCTM-038</v>
      </c>
      <c r="D173" s="55" t="s">
        <v>4469</v>
      </c>
      <c r="E173" s="56">
        <v>3013200</v>
      </c>
      <c r="F173" s="23" t="s">
        <v>4489</v>
      </c>
      <c r="G173" s="27" t="str">
        <f>IF(F173="","",INDEX(DM_DOI_TUONG!C:C,MATCH(F173,DM_DOI_TUONG!B:B,0)))</f>
        <v/>
      </c>
      <c r="H173" s="69" t="str">
        <f>IFERROR(INDEX(DM_NGHIEP_VU!D:D,MATCH(I173&amp;J173,DM_NGHIEP_VU!G:G,0)),"")</f>
        <v/>
      </c>
      <c r="I173" s="57"/>
      <c r="J173" s="57" t="s">
        <v>4497</v>
      </c>
      <c r="K173" s="6"/>
      <c r="L173" s="23"/>
      <c r="M173" s="23"/>
      <c r="N173" s="23"/>
      <c r="O173" s="6"/>
      <c r="P173" s="26"/>
      <c r="Q173" s="93" t="str">
        <f>IFERROR(INDEX(NK_CHI_PHI_CHUA_CHI!D:D,MATCH(P173,NK_CHI_PHI_CHUA_CHI!C:C,0)),"-")</f>
        <v>-</v>
      </c>
    </row>
    <row r="174" spans="1:17" ht="15.75" x14ac:dyDescent="0.25">
      <c r="A174" s="91">
        <v>45317</v>
      </c>
      <c r="B174" s="6" t="s">
        <v>2724</v>
      </c>
      <c r="C174" s="7" t="str">
        <f>IF(B174="","",B174&amp;"-"&amp;TEXT(COUNTIFS($B$4:B174,B174),"000"))</f>
        <v>PCTM-039</v>
      </c>
      <c r="D174" s="55" t="s">
        <v>4470</v>
      </c>
      <c r="E174" s="56">
        <v>103635000</v>
      </c>
      <c r="F174" s="23" t="s">
        <v>4489</v>
      </c>
      <c r="G174" s="27" t="str">
        <f>IF(F174="","",INDEX(DM_DOI_TUONG!C:C,MATCH(F174,DM_DOI_TUONG!B:B,0)))</f>
        <v/>
      </c>
      <c r="H174" s="69" t="str">
        <f>IFERROR(INDEX(DM_NGHIEP_VU!D:D,MATCH(I174&amp;J174,DM_NGHIEP_VU!G:G,0)),"")</f>
        <v/>
      </c>
      <c r="I174" s="57"/>
      <c r="J174" s="57" t="s">
        <v>4497</v>
      </c>
      <c r="K174" s="6"/>
      <c r="L174" s="23"/>
      <c r="M174" s="23"/>
      <c r="N174" s="23"/>
      <c r="O174" s="6"/>
      <c r="P174" s="26"/>
      <c r="Q174" s="93" t="str">
        <f>IFERROR(INDEX(NK_CHI_PHI_CHUA_CHI!D:D,MATCH(P174,NK_CHI_PHI_CHUA_CHI!C:C,0)),"-")</f>
        <v>-</v>
      </c>
    </row>
    <row r="175" spans="1:17" ht="15.75" x14ac:dyDescent="0.25">
      <c r="A175" s="91">
        <v>45317</v>
      </c>
      <c r="B175" s="6" t="s">
        <v>2725</v>
      </c>
      <c r="C175" s="7" t="str">
        <f>IF(B175="","",B175&amp;"-"&amp;TEXT(COUNTIFS($B$4:B175,B175),"000"))</f>
        <v>PCNH-021</v>
      </c>
      <c r="D175" s="55" t="s">
        <v>4471</v>
      </c>
      <c r="E175" s="56">
        <v>27500</v>
      </c>
      <c r="F175" s="23" t="s">
        <v>4489</v>
      </c>
      <c r="G175" s="27" t="str">
        <f>IF(F175="","",INDEX(DM_DOI_TUONG!C:C,MATCH(F175,DM_DOI_TUONG!B:B,0)))</f>
        <v/>
      </c>
      <c r="H175" s="69" t="str">
        <f>IFERROR(INDEX(DM_NGHIEP_VU!D:D,MATCH(I175&amp;J175,DM_NGHIEP_VU!G:G,0)),"")</f>
        <v/>
      </c>
      <c r="I175" s="57"/>
      <c r="J175" s="57" t="s">
        <v>4498</v>
      </c>
      <c r="K175" s="6"/>
      <c r="L175" s="23"/>
      <c r="M175" s="23"/>
      <c r="N175" s="23"/>
      <c r="O175" s="6"/>
      <c r="P175" s="26"/>
      <c r="Q175" s="93" t="str">
        <f>IFERROR(INDEX(NK_CHI_PHI_CHUA_CHI!D:D,MATCH(P175,NK_CHI_PHI_CHUA_CHI!C:C,0)),"-")</f>
        <v>-</v>
      </c>
    </row>
    <row r="176" spans="1:17" ht="31.5" x14ac:dyDescent="0.25">
      <c r="A176" s="91">
        <v>45317</v>
      </c>
      <c r="B176" s="6" t="s">
        <v>2723</v>
      </c>
      <c r="C176" s="7" t="str">
        <f>IF(B176="","",B176&amp;"-"&amp;TEXT(COUNTIFS($B$4:B176,B176),"000"))</f>
        <v>PTNH-087</v>
      </c>
      <c r="D176" s="55" t="s">
        <v>4386</v>
      </c>
      <c r="E176" s="56">
        <v>60000000</v>
      </c>
      <c r="F176" s="23" t="s">
        <v>4489</v>
      </c>
      <c r="G176" s="27" t="str">
        <f>IF(F176="","",INDEX(DM_DOI_TUONG!C:C,MATCH(F176,DM_DOI_TUONG!B:B,0)))</f>
        <v/>
      </c>
      <c r="H176" s="69" t="str">
        <f>IFERROR(INDEX(DM_NGHIEP_VU!D:D,MATCH(I176&amp;J176,DM_NGHIEP_VU!G:G,0)),"")</f>
        <v/>
      </c>
      <c r="I176" s="57" t="s">
        <v>4498</v>
      </c>
      <c r="J176" s="57"/>
      <c r="K176" s="6"/>
      <c r="L176" s="23"/>
      <c r="M176" s="23"/>
      <c r="N176" s="23"/>
      <c r="O176" s="6"/>
      <c r="P176" s="26"/>
      <c r="Q176" s="93" t="str">
        <f>IFERROR(INDEX(NK_CHI_PHI_CHUA_CHI!D:D,MATCH(P176,NK_CHI_PHI_CHUA_CHI!C:C,0)),"-")</f>
        <v>-</v>
      </c>
    </row>
    <row r="177" spans="1:17" ht="31.5" x14ac:dyDescent="0.25">
      <c r="A177" s="91">
        <v>45317</v>
      </c>
      <c r="B177" s="6" t="s">
        <v>2724</v>
      </c>
      <c r="C177" s="7" t="str">
        <f>IF(B177="","",B177&amp;"-"&amp;TEXT(COUNTIFS($B$4:B177,B177),"000"))</f>
        <v>PCTM-040</v>
      </c>
      <c r="D177" s="55" t="s">
        <v>4472</v>
      </c>
      <c r="E177" s="56">
        <v>245000</v>
      </c>
      <c r="F177" s="23" t="s">
        <v>4489</v>
      </c>
      <c r="G177" s="27" t="str">
        <f>IF(F177="","",INDEX(DM_DOI_TUONG!C:C,MATCH(F177,DM_DOI_TUONG!B:B,0)))</f>
        <v/>
      </c>
      <c r="H177" s="69" t="str">
        <f>IFERROR(INDEX(DM_NGHIEP_VU!D:D,MATCH(I177&amp;J177,DM_NGHIEP_VU!G:G,0)),"")</f>
        <v/>
      </c>
      <c r="I177" s="57"/>
      <c r="J177" s="57" t="s">
        <v>4497</v>
      </c>
      <c r="K177" s="6"/>
      <c r="L177" s="23"/>
      <c r="M177" s="23"/>
      <c r="N177" s="23"/>
      <c r="O177" s="6"/>
      <c r="P177" s="26"/>
      <c r="Q177" s="93" t="str">
        <f>IFERROR(INDEX(NK_CHI_PHI_CHUA_CHI!D:D,MATCH(P177,NK_CHI_PHI_CHUA_CHI!C:C,0)),"-")</f>
        <v>-</v>
      </c>
    </row>
    <row r="178" spans="1:17" ht="31.5" x14ac:dyDescent="0.25">
      <c r="A178" s="91">
        <v>45317</v>
      </c>
      <c r="B178" s="6" t="s">
        <v>2723</v>
      </c>
      <c r="C178" s="7" t="str">
        <f>IF(B178="","",B178&amp;"-"&amp;TEXT(COUNTIFS($B$4:B178,B178),"000"))</f>
        <v>PTNH-088</v>
      </c>
      <c r="D178" s="55" t="s">
        <v>4386</v>
      </c>
      <c r="E178" s="56">
        <v>30000000</v>
      </c>
      <c r="F178" s="23" t="s">
        <v>4489</v>
      </c>
      <c r="G178" s="27" t="str">
        <f>IF(F178="","",INDEX(DM_DOI_TUONG!C:C,MATCH(F178,DM_DOI_TUONG!B:B,0)))</f>
        <v/>
      </c>
      <c r="H178" s="69" t="str">
        <f>IFERROR(INDEX(DM_NGHIEP_VU!D:D,MATCH(I178&amp;J178,DM_NGHIEP_VU!G:G,0)),"")</f>
        <v/>
      </c>
      <c r="I178" s="57" t="s">
        <v>4498</v>
      </c>
      <c r="J178" s="57"/>
      <c r="K178" s="6"/>
      <c r="L178" s="23"/>
      <c r="M178" s="23"/>
      <c r="N178" s="23"/>
      <c r="O178" s="6"/>
      <c r="P178" s="26"/>
      <c r="Q178" s="93" t="str">
        <f>IFERROR(INDEX(NK_CHI_PHI_CHUA_CHI!D:D,MATCH(P178,NK_CHI_PHI_CHUA_CHI!C:C,0)),"-")</f>
        <v>-</v>
      </c>
    </row>
    <row r="179" spans="1:17" ht="15.75" x14ac:dyDescent="0.25">
      <c r="A179" s="91">
        <v>45317</v>
      </c>
      <c r="B179" s="6" t="s">
        <v>2724</v>
      </c>
      <c r="C179" s="7" t="str">
        <f>IF(B179="","",B179&amp;"-"&amp;TEXT(COUNTIFS($B$4:B179,B179),"000"))</f>
        <v>PCTM-041</v>
      </c>
      <c r="D179" s="55" t="s">
        <v>4473</v>
      </c>
      <c r="E179" s="56">
        <v>1800000</v>
      </c>
      <c r="F179" s="23" t="s">
        <v>4489</v>
      </c>
      <c r="G179" s="27" t="str">
        <f>IF(F179="","",INDEX(DM_DOI_TUONG!C:C,MATCH(F179,DM_DOI_TUONG!B:B,0)))</f>
        <v/>
      </c>
      <c r="H179" s="69" t="str">
        <f>IFERROR(INDEX(DM_NGHIEP_VU!D:D,MATCH(I179&amp;J179,DM_NGHIEP_VU!G:G,0)),"")</f>
        <v/>
      </c>
      <c r="I179" s="57"/>
      <c r="J179" s="57" t="s">
        <v>4497</v>
      </c>
      <c r="K179" s="6"/>
      <c r="L179" s="23"/>
      <c r="M179" s="23"/>
      <c r="N179" s="23"/>
      <c r="O179" s="6"/>
      <c r="P179" s="26"/>
      <c r="Q179" s="93" t="str">
        <f>IFERROR(INDEX(NK_CHI_PHI_CHUA_CHI!D:D,MATCH(P179,NK_CHI_PHI_CHUA_CHI!C:C,0)),"-")</f>
        <v>-</v>
      </c>
    </row>
    <row r="180" spans="1:17" ht="31.5" x14ac:dyDescent="0.25">
      <c r="A180" s="91">
        <v>45320</v>
      </c>
      <c r="B180" s="6" t="s">
        <v>2723</v>
      </c>
      <c r="C180" s="7" t="str">
        <f>IF(B180="","",B180&amp;"-"&amp;TEXT(COUNTIFS($B$4:B180,B180),"000"))</f>
        <v>PTNH-089</v>
      </c>
      <c r="D180" s="55" t="s">
        <v>4394</v>
      </c>
      <c r="E180" s="56">
        <v>8289540</v>
      </c>
      <c r="F180" s="23" t="s">
        <v>5259</v>
      </c>
      <c r="G180" s="27" t="str">
        <f>IF(F180="","",INDEX(DM_DOI_TUONG!C:C,MATCH(F180,DM_DOI_TUONG!B:B,0)))</f>
        <v>Công Ty TNHH Thương Mại Xây Dựng Điện Hồng Phúc</v>
      </c>
      <c r="H180" s="69" t="str">
        <f>IFERROR(INDEX(DM_NGHIEP_VU!D:D,MATCH(I180&amp;J180,DM_NGHIEP_VU!G:G,0)),"")</f>
        <v>Thu NH - thu công nợ khách hàng</v>
      </c>
      <c r="I180" s="57" t="s">
        <v>4498</v>
      </c>
      <c r="J180" s="57" t="s">
        <v>4499</v>
      </c>
      <c r="K180" s="6"/>
      <c r="L180" s="23"/>
      <c r="M180" s="23"/>
      <c r="N180" s="23"/>
      <c r="O180" s="6"/>
      <c r="P180" s="26"/>
      <c r="Q180" s="93" t="str">
        <f>IFERROR(INDEX(NK_CHI_PHI_CHUA_CHI!D:D,MATCH(P180,NK_CHI_PHI_CHUA_CHI!C:C,0)),"-")</f>
        <v>-</v>
      </c>
    </row>
    <row r="181" spans="1:17" ht="31.5" x14ac:dyDescent="0.25">
      <c r="A181" s="91">
        <v>45320</v>
      </c>
      <c r="B181" s="6" t="s">
        <v>2723</v>
      </c>
      <c r="C181" s="7" t="str">
        <f>IF(B181="","",B181&amp;"-"&amp;TEXT(COUNTIFS($B$4:B181,B181),"000"))</f>
        <v>PTNH-090</v>
      </c>
      <c r="D181" s="55" t="s">
        <v>4386</v>
      </c>
      <c r="E181" s="56">
        <v>70000000</v>
      </c>
      <c r="F181" s="23" t="s">
        <v>4489</v>
      </c>
      <c r="G181" s="27" t="str">
        <f>IF(F181="","",INDEX(DM_DOI_TUONG!C:C,MATCH(F181,DM_DOI_TUONG!B:B,0)))</f>
        <v/>
      </c>
      <c r="H181" s="69" t="str">
        <f>IFERROR(INDEX(DM_NGHIEP_VU!D:D,MATCH(I181&amp;J181,DM_NGHIEP_VU!G:G,0)),"")</f>
        <v/>
      </c>
      <c r="I181" s="57" t="s">
        <v>4498</v>
      </c>
      <c r="J181" s="57"/>
      <c r="K181" s="6"/>
      <c r="L181" s="23"/>
      <c r="M181" s="23"/>
      <c r="N181" s="23"/>
      <c r="O181" s="6"/>
      <c r="P181" s="26"/>
      <c r="Q181" s="93" t="str">
        <f>IFERROR(INDEX(NK_CHI_PHI_CHUA_CHI!D:D,MATCH(P181,NK_CHI_PHI_CHUA_CHI!C:C,0)),"-")</f>
        <v>-</v>
      </c>
    </row>
    <row r="182" spans="1:17" ht="31.5" x14ac:dyDescent="0.25">
      <c r="A182" s="91">
        <v>45320</v>
      </c>
      <c r="B182" s="6" t="s">
        <v>2722</v>
      </c>
      <c r="C182" s="7" t="str">
        <f>IF(B182="","",B182&amp;"-"&amp;TEXT(COUNTIFS($B$4:B182,B182),"000"))</f>
        <v>PTTM-027</v>
      </c>
      <c r="D182" s="55" t="s">
        <v>4474</v>
      </c>
      <c r="E182" s="56">
        <v>9914000</v>
      </c>
      <c r="F182" s="23" t="s">
        <v>5260</v>
      </c>
      <c r="G182" s="27" t="str">
        <f>IF(F182="","",INDEX(DM_DOI_TUONG!C:C,MATCH(F182,DM_DOI_TUONG!B:B,0)))</f>
        <v>Cửa Hàng Điện Nước Quang Phát (Công ty TNHH Dịch vụ TM XD điện Hoàng Hạnh)</v>
      </c>
      <c r="H182" s="69" t="str">
        <f>IFERROR(INDEX(DM_NGHIEP_VU!D:D,MATCH(I182&amp;J182,DM_NGHIEP_VU!G:G,0)),"")</f>
        <v>Thu TM - thu nợ khách hàng bằng tiền mặt</v>
      </c>
      <c r="I182" s="57" t="s">
        <v>4497</v>
      </c>
      <c r="J182" s="57" t="s">
        <v>4499</v>
      </c>
      <c r="K182" s="6"/>
      <c r="L182" s="23"/>
      <c r="M182" s="23"/>
      <c r="N182" s="23"/>
      <c r="O182" s="6"/>
      <c r="P182" s="26"/>
      <c r="Q182" s="93" t="str">
        <f>IFERROR(INDEX(NK_CHI_PHI_CHUA_CHI!D:D,MATCH(P182,NK_CHI_PHI_CHUA_CHI!C:C,0)),"-")</f>
        <v>-</v>
      </c>
    </row>
    <row r="183" spans="1:17" ht="15.75" x14ac:dyDescent="0.25">
      <c r="A183" s="91">
        <v>45320</v>
      </c>
      <c r="B183" s="6" t="s">
        <v>2722</v>
      </c>
      <c r="C183" s="7" t="str">
        <f>IF(B183="","",B183&amp;"-"&amp;TEXT(COUNTIFS($B$4:B183,B183),"000"))</f>
        <v>PTTM-028</v>
      </c>
      <c r="D183" s="55" t="s">
        <v>4475</v>
      </c>
      <c r="E183" s="56">
        <v>34117038</v>
      </c>
      <c r="F183" s="23" t="s">
        <v>5252</v>
      </c>
      <c r="G183" s="27" t="str">
        <f>IF(F183="","",INDEX(DM_DOI_TUONG!C:C,MATCH(F183,DM_DOI_TUONG!B:B,0)))</f>
        <v>Cửa Hàng Ngọc Thì</v>
      </c>
      <c r="H183" s="69" t="str">
        <f>IFERROR(INDEX(DM_NGHIEP_VU!D:D,MATCH(I183&amp;J183,DM_NGHIEP_VU!G:G,0)),"")</f>
        <v>Thu TM - thu nợ khách hàng bằng tiền mặt</v>
      </c>
      <c r="I183" s="57" t="s">
        <v>4497</v>
      </c>
      <c r="J183" s="57" t="s">
        <v>4499</v>
      </c>
      <c r="K183" s="6"/>
      <c r="L183" s="23"/>
      <c r="M183" s="23"/>
      <c r="N183" s="23"/>
      <c r="O183" s="6"/>
      <c r="P183" s="26"/>
      <c r="Q183" s="93" t="str">
        <f>IFERROR(INDEX(NK_CHI_PHI_CHUA_CHI!D:D,MATCH(P183,NK_CHI_PHI_CHUA_CHI!C:C,0)),"-")</f>
        <v>-</v>
      </c>
    </row>
    <row r="184" spans="1:17" ht="15.75" x14ac:dyDescent="0.25">
      <c r="A184" s="91">
        <v>45320</v>
      </c>
      <c r="B184" s="6" t="s">
        <v>2724</v>
      </c>
      <c r="C184" s="7" t="str">
        <f>IF(B184="","",B184&amp;"-"&amp;TEXT(COUNTIFS($B$4:B184,B184),"000"))</f>
        <v>PCTM-042</v>
      </c>
      <c r="D184" s="55" t="s">
        <v>4476</v>
      </c>
      <c r="E184" s="56">
        <v>5807500</v>
      </c>
      <c r="F184" s="23" t="s">
        <v>4489</v>
      </c>
      <c r="G184" s="27" t="str">
        <f>IF(F184="","",INDEX(DM_DOI_TUONG!C:C,MATCH(F184,DM_DOI_TUONG!B:B,0)))</f>
        <v/>
      </c>
      <c r="H184" s="69" t="str">
        <f>IFERROR(INDEX(DM_NGHIEP_VU!D:D,MATCH(I184&amp;J184,DM_NGHIEP_VU!G:G,0)),"")</f>
        <v/>
      </c>
      <c r="I184" s="57"/>
      <c r="J184" s="57" t="s">
        <v>4497</v>
      </c>
      <c r="K184" s="6"/>
      <c r="L184" s="23"/>
      <c r="M184" s="23"/>
      <c r="N184" s="23"/>
      <c r="O184" s="6"/>
      <c r="P184" s="26"/>
      <c r="Q184" s="93" t="str">
        <f>IFERROR(INDEX(NK_CHI_PHI_CHUA_CHI!D:D,MATCH(P184,NK_CHI_PHI_CHUA_CHI!C:C,0)),"-")</f>
        <v>-</v>
      </c>
    </row>
    <row r="185" spans="1:17" ht="15.75" x14ac:dyDescent="0.25">
      <c r="A185" s="91">
        <v>45320</v>
      </c>
      <c r="B185" s="6" t="s">
        <v>2724</v>
      </c>
      <c r="C185" s="7" t="str">
        <f>IF(B185="","",B185&amp;"-"&amp;TEXT(COUNTIFS($B$4:B185,B185),"000"))</f>
        <v>PCTM-043</v>
      </c>
      <c r="D185" s="55" t="s">
        <v>4396</v>
      </c>
      <c r="E185" s="56">
        <v>50000</v>
      </c>
      <c r="F185" s="23" t="s">
        <v>4489</v>
      </c>
      <c r="G185" s="27" t="str">
        <f>IF(F185="","",INDEX(DM_DOI_TUONG!C:C,MATCH(F185,DM_DOI_TUONG!B:B,0)))</f>
        <v/>
      </c>
      <c r="H185" s="69" t="str">
        <f>IFERROR(INDEX(DM_NGHIEP_VU!D:D,MATCH(I185&amp;J185,DM_NGHIEP_VU!G:G,0)),"")</f>
        <v/>
      </c>
      <c r="I185" s="57"/>
      <c r="J185" s="57" t="s">
        <v>4497</v>
      </c>
      <c r="K185" s="6"/>
      <c r="L185" s="23"/>
      <c r="M185" s="23"/>
      <c r="N185" s="23"/>
      <c r="O185" s="6"/>
      <c r="P185" s="26"/>
      <c r="Q185" s="93" t="str">
        <f>IFERROR(INDEX(NK_CHI_PHI_CHUA_CHI!D:D,MATCH(P185,NK_CHI_PHI_CHUA_CHI!C:C,0)),"-")</f>
        <v>-</v>
      </c>
    </row>
    <row r="186" spans="1:17" ht="15.75" x14ac:dyDescent="0.25">
      <c r="A186" s="91">
        <v>45321</v>
      </c>
      <c r="B186" s="6" t="s">
        <v>2722</v>
      </c>
      <c r="C186" s="7" t="str">
        <f>IF(B186="","",B186&amp;"-"&amp;TEXT(COUNTIFS($B$4:B186,B186),"000"))</f>
        <v>PTTM-029</v>
      </c>
      <c r="D186" s="55" t="s">
        <v>4451</v>
      </c>
      <c r="E186" s="56">
        <v>21790260</v>
      </c>
      <c r="F186" s="23" t="s">
        <v>5256</v>
      </c>
      <c r="G186" s="27" t="str">
        <f>IF(F186="","",INDEX(DM_DOI_TUONG!C:C,MATCH(F186,DM_DOI_TUONG!B:B,0)))</f>
        <v>Cửa Hàng Trường Giang</v>
      </c>
      <c r="H186" s="69" t="str">
        <f>IFERROR(INDEX(DM_NGHIEP_VU!D:D,MATCH(I186&amp;J186,DM_NGHIEP_VU!G:G,0)),"")</f>
        <v>Thu TM - thu nợ khách hàng bằng tiền mặt</v>
      </c>
      <c r="I186" s="57" t="s">
        <v>4497</v>
      </c>
      <c r="J186" s="57" t="s">
        <v>4499</v>
      </c>
      <c r="K186" s="6"/>
      <c r="L186" s="23"/>
      <c r="M186" s="23"/>
      <c r="N186" s="23"/>
      <c r="O186" s="6"/>
      <c r="P186" s="26"/>
      <c r="Q186" s="93" t="str">
        <f>IFERROR(INDEX(NK_CHI_PHI_CHUA_CHI!D:D,MATCH(P186,NK_CHI_PHI_CHUA_CHI!C:C,0)),"-")</f>
        <v>-</v>
      </c>
    </row>
    <row r="187" spans="1:17" ht="15.75" x14ac:dyDescent="0.25">
      <c r="A187" s="91">
        <v>45321</v>
      </c>
      <c r="B187" s="6" t="s">
        <v>2723</v>
      </c>
      <c r="C187" s="7" t="str">
        <f>IF(B187="","",B187&amp;"-"&amp;TEXT(COUNTIFS($B$4:B187,B187),"000"))</f>
        <v>PTNH-091</v>
      </c>
      <c r="D187" s="55" t="s">
        <v>4405</v>
      </c>
      <c r="E187" s="56">
        <v>38799600</v>
      </c>
      <c r="F187" s="23" t="s">
        <v>5254</v>
      </c>
      <c r="G187" s="27" t="str">
        <f>IF(F187="","",INDEX(DM_DOI_TUONG!C:C,MATCH(F187,DM_DOI_TUONG!B:B,0)))</f>
        <v>Công Ty Trách Nhiệm Hữu Hạn Tâm Tiến</v>
      </c>
      <c r="H187" s="69" t="str">
        <f>IFERROR(INDEX(DM_NGHIEP_VU!D:D,MATCH(I187&amp;J187,DM_NGHIEP_VU!G:G,0)),"")</f>
        <v>Thu NH - thu công nợ khách hàng</v>
      </c>
      <c r="I187" s="57" t="s">
        <v>4498</v>
      </c>
      <c r="J187" s="57" t="s">
        <v>4499</v>
      </c>
      <c r="K187" s="6"/>
      <c r="L187" s="23"/>
      <c r="M187" s="23"/>
      <c r="N187" s="23"/>
      <c r="O187" s="6"/>
      <c r="P187" s="26"/>
      <c r="Q187" s="93" t="str">
        <f>IFERROR(INDEX(NK_CHI_PHI_CHUA_CHI!D:D,MATCH(P187,NK_CHI_PHI_CHUA_CHI!C:C,0)),"-")</f>
        <v>-</v>
      </c>
    </row>
    <row r="188" spans="1:17" ht="15.75" x14ac:dyDescent="0.25">
      <c r="A188" s="91">
        <v>45321</v>
      </c>
      <c r="B188" s="6" t="s">
        <v>2723</v>
      </c>
      <c r="C188" s="7" t="str">
        <f>IF(B188="","",B188&amp;"-"&amp;TEXT(COUNTIFS($B$4:B188,B188),"000"))</f>
        <v>PTNH-092</v>
      </c>
      <c r="D188" s="55" t="s">
        <v>4406</v>
      </c>
      <c r="E188" s="56">
        <v>35232094</v>
      </c>
      <c r="F188" s="23" t="s">
        <v>5247</v>
      </c>
      <c r="G188" s="27" t="str">
        <f>IF(F188="","",INDEX(DM_DOI_TUONG!C:C,MATCH(F188,DM_DOI_TUONG!B:B,0)))</f>
        <v>Công ty TNHH Xây lắp 168</v>
      </c>
      <c r="H188" s="69" t="str">
        <f>IFERROR(INDEX(DM_NGHIEP_VU!D:D,MATCH(I188&amp;J188,DM_NGHIEP_VU!G:G,0)),"")</f>
        <v>Thu NH - thu công nợ khách hàng</v>
      </c>
      <c r="I188" s="57" t="s">
        <v>4498</v>
      </c>
      <c r="J188" s="57" t="s">
        <v>4499</v>
      </c>
      <c r="K188" s="6"/>
      <c r="L188" s="23"/>
      <c r="M188" s="23"/>
      <c r="N188" s="23"/>
      <c r="O188" s="6"/>
      <c r="P188" s="26"/>
      <c r="Q188" s="93" t="str">
        <f>IFERROR(INDEX(NK_CHI_PHI_CHUA_CHI!D:D,MATCH(P188,NK_CHI_PHI_CHUA_CHI!C:C,0)),"-")</f>
        <v>-</v>
      </c>
    </row>
    <row r="189" spans="1:17" ht="31.5" x14ac:dyDescent="0.25">
      <c r="A189" s="91">
        <v>45321</v>
      </c>
      <c r="B189" s="6" t="s">
        <v>2725</v>
      </c>
      <c r="C189" s="7" t="str">
        <f>IF(B189="","",B189&amp;"-"&amp;TEXT(COUNTIFS($B$4:B189,B189),"000"))</f>
        <v>PCNH-022</v>
      </c>
      <c r="D189" s="55" t="s">
        <v>4413</v>
      </c>
      <c r="E189" s="56">
        <v>211410000</v>
      </c>
      <c r="F189" s="23" t="s">
        <v>4549</v>
      </c>
      <c r="G189" s="27" t="str">
        <f>IF(F189="","",INDEX(DM_DOI_TUONG!C:C,MATCH(F189,DM_DOI_TUONG!B:B,0)))</f>
        <v>Công ty TNHH TM XD SX TBĐ Thái Bình Dương</v>
      </c>
      <c r="H189" s="69" t="str">
        <f>IFERROR(INDEX(DM_NGHIEP_VU!D:D,MATCH(I189&amp;J189,DM_NGHIEP_VU!G:G,0)),"")</f>
        <v>Chi NH - thanh toán công nợ đã hạch toán chi phí kỳ trước (có mã đối tượng hoặc mã chứng từ khác)</v>
      </c>
      <c r="I189" s="57" t="s">
        <v>4494</v>
      </c>
      <c r="J189" s="57" t="s">
        <v>4498</v>
      </c>
      <c r="K189" s="6"/>
      <c r="L189" s="23"/>
      <c r="M189" s="23"/>
      <c r="N189" s="23"/>
      <c r="O189" s="6"/>
      <c r="P189" s="26"/>
      <c r="Q189" s="93" t="str">
        <f>IFERROR(INDEX(NK_CHI_PHI_CHUA_CHI!D:D,MATCH(P189,NK_CHI_PHI_CHUA_CHI!C:C,0)),"-")</f>
        <v>-</v>
      </c>
    </row>
    <row r="190" spans="1:17" ht="15.75" x14ac:dyDescent="0.25">
      <c r="A190" s="91">
        <v>45321</v>
      </c>
      <c r="B190" s="6" t="s">
        <v>2725</v>
      </c>
      <c r="C190" s="7" t="str">
        <f>IF(B190="","",B190&amp;"-"&amp;TEXT(COUNTIFS($B$4:B190,B190),"000"))</f>
        <v>PCNH-023</v>
      </c>
      <c r="D190" s="55" t="s">
        <v>4410</v>
      </c>
      <c r="E190" s="56">
        <v>46510</v>
      </c>
      <c r="F190" s="23" t="s">
        <v>4489</v>
      </c>
      <c r="G190" s="27" t="str">
        <f>IF(F190="","",INDEX(DM_DOI_TUONG!C:C,MATCH(F190,DM_DOI_TUONG!B:B,0)))</f>
        <v/>
      </c>
      <c r="H190" s="69" t="str">
        <f>IFERROR(INDEX(DM_NGHIEP_VU!D:D,MATCH(I190&amp;J190,DM_NGHIEP_VU!G:G,0)),"")</f>
        <v/>
      </c>
      <c r="I190" s="57"/>
      <c r="J190" s="57" t="s">
        <v>4498</v>
      </c>
      <c r="K190" s="6"/>
      <c r="L190" s="23"/>
      <c r="M190" s="23"/>
      <c r="N190" s="23"/>
      <c r="O190" s="6"/>
      <c r="P190" s="26"/>
      <c r="Q190" s="93" t="str">
        <f>IFERROR(INDEX(NK_CHI_PHI_CHUA_CHI!D:D,MATCH(P190,NK_CHI_PHI_CHUA_CHI!C:C,0)),"-")</f>
        <v>-</v>
      </c>
    </row>
    <row r="191" spans="1:17" ht="31.5" x14ac:dyDescent="0.25">
      <c r="A191" s="91">
        <v>45321</v>
      </c>
      <c r="B191" s="6" t="s">
        <v>2725</v>
      </c>
      <c r="C191" s="7" t="str">
        <f>IF(B191="","",B191&amp;"-"&amp;TEXT(COUNTIFS($B$4:B191,B191),"000"))</f>
        <v>PCNH-024</v>
      </c>
      <c r="D191" s="55" t="s">
        <v>4411</v>
      </c>
      <c r="E191" s="56">
        <v>315961560</v>
      </c>
      <c r="F191" s="23" t="s">
        <v>4553</v>
      </c>
      <c r="G191" s="27" t="str">
        <f>IF(F191="","",INDEX(DM_DOI_TUONG!C:C,MATCH(F191,DM_DOI_TUONG!B:B,0)))</f>
        <v>CÔNG TY TNHH KỸ THUẬT CÔNG NGHỆ PHÁT TIẾN</v>
      </c>
      <c r="H191" s="69" t="str">
        <f>IFERROR(INDEX(DM_NGHIEP_VU!D:D,MATCH(I191&amp;J191,DM_NGHIEP_VU!G:G,0)),"")</f>
        <v>Chi NH - thanh toán công nợ đã hạch toán chi phí kỳ trước (có mã đối tượng hoặc mã chứng từ khác)</v>
      </c>
      <c r="I191" s="57" t="s">
        <v>4494</v>
      </c>
      <c r="J191" s="57" t="s">
        <v>4498</v>
      </c>
      <c r="K191" s="6"/>
      <c r="L191" s="23"/>
      <c r="M191" s="23"/>
      <c r="N191" s="23"/>
      <c r="O191" s="6"/>
      <c r="P191" s="26"/>
      <c r="Q191" s="93" t="str">
        <f>IFERROR(INDEX(NK_CHI_PHI_CHUA_CHI!D:D,MATCH(P191,NK_CHI_PHI_CHUA_CHI!C:C,0)),"-")</f>
        <v>-</v>
      </c>
    </row>
    <row r="192" spans="1:17" ht="15.75" x14ac:dyDescent="0.25">
      <c r="A192" s="91">
        <v>45321</v>
      </c>
      <c r="B192" s="6" t="s">
        <v>2725</v>
      </c>
      <c r="C192" s="7" t="str">
        <f>IF(B192="","",B192&amp;"-"&amp;TEXT(COUNTIFS($B$4:B192,B192),"000"))</f>
        <v>PCNH-025</v>
      </c>
      <c r="D192" s="55" t="s">
        <v>4410</v>
      </c>
      <c r="E192" s="56">
        <v>69511</v>
      </c>
      <c r="F192" s="23" t="s">
        <v>4489</v>
      </c>
      <c r="G192" s="27" t="str">
        <f>IF(F192="","",INDEX(DM_DOI_TUONG!C:C,MATCH(F192,DM_DOI_TUONG!B:B,0)))</f>
        <v/>
      </c>
      <c r="H192" s="69" t="str">
        <f>IFERROR(INDEX(DM_NGHIEP_VU!D:D,MATCH(I192&amp;J192,DM_NGHIEP_VU!G:G,0)),"")</f>
        <v/>
      </c>
      <c r="I192" s="57"/>
      <c r="J192" s="57" t="s">
        <v>4498</v>
      </c>
      <c r="K192" s="6"/>
      <c r="L192" s="23"/>
      <c r="M192" s="23"/>
      <c r="N192" s="23"/>
      <c r="O192" s="6"/>
      <c r="P192" s="26"/>
      <c r="Q192" s="93" t="str">
        <f>IFERROR(INDEX(NK_CHI_PHI_CHUA_CHI!D:D,MATCH(P192,NK_CHI_PHI_CHUA_CHI!C:C,0)),"-")</f>
        <v>-</v>
      </c>
    </row>
    <row r="193" spans="1:17" ht="31.5" x14ac:dyDescent="0.25">
      <c r="A193" s="91">
        <v>45321</v>
      </c>
      <c r="B193" s="6" t="s">
        <v>2723</v>
      </c>
      <c r="C193" s="7" t="str">
        <f>IF(B193="","",B193&amp;"-"&amp;TEXT(COUNTIFS($B$4:B193,B193),"000"))</f>
        <v>PTNH-093</v>
      </c>
      <c r="D193" s="55" t="s">
        <v>4386</v>
      </c>
      <c r="E193" s="56">
        <v>70000000</v>
      </c>
      <c r="F193" s="23" t="s">
        <v>4489</v>
      </c>
      <c r="G193" s="27" t="str">
        <f>IF(F193="","",INDEX(DM_DOI_TUONG!C:C,MATCH(F193,DM_DOI_TUONG!B:B,0)))</f>
        <v/>
      </c>
      <c r="H193" s="69" t="str">
        <f>IFERROR(INDEX(DM_NGHIEP_VU!D:D,MATCH(I193&amp;J193,DM_NGHIEP_VU!G:G,0)),"")</f>
        <v/>
      </c>
      <c r="I193" s="57" t="s">
        <v>4498</v>
      </c>
      <c r="J193" s="57"/>
      <c r="K193" s="6"/>
      <c r="L193" s="23"/>
      <c r="M193" s="23"/>
      <c r="N193" s="23"/>
      <c r="O193" s="6"/>
      <c r="P193" s="26"/>
      <c r="Q193" s="93" t="str">
        <f>IFERROR(INDEX(NK_CHI_PHI_CHUA_CHI!D:D,MATCH(P193,NK_CHI_PHI_CHUA_CHI!C:C,0)),"-")</f>
        <v>-</v>
      </c>
    </row>
    <row r="194" spans="1:17" ht="15.75" x14ac:dyDescent="0.25">
      <c r="A194" s="91">
        <v>45321</v>
      </c>
      <c r="B194" s="6" t="s">
        <v>2725</v>
      </c>
      <c r="C194" s="7" t="str">
        <f>IF(B194="","",B194&amp;"-"&amp;TEXT(COUNTIFS($B$4:B194,B194),"000"))</f>
        <v>PCNH-026</v>
      </c>
      <c r="D194" s="55" t="s">
        <v>4477</v>
      </c>
      <c r="E194" s="56">
        <v>1581189</v>
      </c>
      <c r="F194" s="23" t="s">
        <v>4489</v>
      </c>
      <c r="G194" s="27" t="str">
        <f>IF(F194="","",INDEX(DM_DOI_TUONG!C:C,MATCH(F194,DM_DOI_TUONG!B:B,0)))</f>
        <v/>
      </c>
      <c r="H194" s="69" t="str">
        <f>IFERROR(INDEX(DM_NGHIEP_VU!D:D,MATCH(I194&amp;J194,DM_NGHIEP_VU!G:G,0)),"")</f>
        <v/>
      </c>
      <c r="I194" s="57"/>
      <c r="J194" s="57" t="s">
        <v>4498</v>
      </c>
      <c r="K194" s="6"/>
      <c r="L194" s="23"/>
      <c r="M194" s="23"/>
      <c r="N194" s="23"/>
      <c r="O194" s="6"/>
      <c r="P194" s="26"/>
      <c r="Q194" s="93" t="str">
        <f>IFERROR(INDEX(NK_CHI_PHI_CHUA_CHI!D:D,MATCH(P194,NK_CHI_PHI_CHUA_CHI!C:C,0)),"-")</f>
        <v>-</v>
      </c>
    </row>
    <row r="195" spans="1:17" ht="31.5" x14ac:dyDescent="0.25">
      <c r="A195" s="91">
        <v>45321</v>
      </c>
      <c r="B195" s="6" t="s">
        <v>2722</v>
      </c>
      <c r="C195" s="7" t="str">
        <f>IF(B195="","",B195&amp;"-"&amp;TEXT(COUNTIFS($B$4:B195,B195),"000"))</f>
        <v>PTTM-030</v>
      </c>
      <c r="D195" s="55" t="s">
        <v>4478</v>
      </c>
      <c r="E195" s="56">
        <v>101385000</v>
      </c>
      <c r="F195" s="23" t="s">
        <v>4489</v>
      </c>
      <c r="G195" s="27" t="str">
        <f>IF(F195="","",INDEX(DM_DOI_TUONG!C:C,MATCH(F195,DM_DOI_TUONG!B:B,0)))</f>
        <v/>
      </c>
      <c r="H195" s="69" t="str">
        <f>IFERROR(INDEX(DM_NGHIEP_VU!D:D,MATCH(I195&amp;J195,DM_NGHIEP_VU!G:G,0)),"")</f>
        <v/>
      </c>
      <c r="I195" s="57" t="s">
        <v>4497</v>
      </c>
      <c r="J195" s="57"/>
      <c r="K195" s="6"/>
      <c r="L195" s="23"/>
      <c r="M195" s="23"/>
      <c r="N195" s="23"/>
      <c r="O195" s="6"/>
      <c r="P195" s="26"/>
      <c r="Q195" s="93" t="str">
        <f>IFERROR(INDEX(NK_CHI_PHI_CHUA_CHI!D:D,MATCH(P195,NK_CHI_PHI_CHUA_CHI!C:C,0)),"-")</f>
        <v>-</v>
      </c>
    </row>
    <row r="196" spans="1:17" ht="31.5" x14ac:dyDescent="0.25">
      <c r="A196" s="91">
        <v>45321</v>
      </c>
      <c r="B196" s="6" t="s">
        <v>2724</v>
      </c>
      <c r="C196" s="7" t="str">
        <f>IF(B196="","",B196&amp;"-"&amp;TEXT(COUNTIFS($B$4:B196,B196),"000"))</f>
        <v>PCTM-044</v>
      </c>
      <c r="D196" s="55" t="s">
        <v>4479</v>
      </c>
      <c r="E196" s="56">
        <v>101385000</v>
      </c>
      <c r="F196" s="23" t="s">
        <v>4489</v>
      </c>
      <c r="G196" s="27" t="str">
        <f>IF(F196="","",INDEX(DM_DOI_TUONG!C:C,MATCH(F196,DM_DOI_TUONG!B:B,0)))</f>
        <v/>
      </c>
      <c r="H196" s="69" t="str">
        <f>IFERROR(INDEX(DM_NGHIEP_VU!D:D,MATCH(I196&amp;J196,DM_NGHIEP_VU!G:G,0)),"")</f>
        <v/>
      </c>
      <c r="I196" s="57"/>
      <c r="J196" s="57" t="s">
        <v>4497</v>
      </c>
      <c r="K196" s="6"/>
      <c r="L196" s="23"/>
      <c r="M196" s="23"/>
      <c r="N196" s="23"/>
      <c r="O196" s="6"/>
      <c r="P196" s="26"/>
      <c r="Q196" s="93" t="str">
        <f>IFERROR(INDEX(NK_CHI_PHI_CHUA_CHI!D:D,MATCH(P196,NK_CHI_PHI_CHUA_CHI!C:C,0)),"-")</f>
        <v>-</v>
      </c>
    </row>
    <row r="197" spans="1:17" ht="15.75" x14ac:dyDescent="0.25">
      <c r="A197" s="91">
        <v>45322</v>
      </c>
      <c r="B197" s="6" t="s">
        <v>2723</v>
      </c>
      <c r="C197" s="7" t="str">
        <f>IF(B197="","",B197&amp;"-"&amp;TEXT(COUNTIFS($B$4:B197,B197),"000"))</f>
        <v>PTNH-094</v>
      </c>
      <c r="D197" s="55" t="s">
        <v>4480</v>
      </c>
      <c r="E197" s="56">
        <v>539749</v>
      </c>
      <c r="F197" s="23" t="s">
        <v>4489</v>
      </c>
      <c r="G197" s="27" t="str">
        <f>IF(F197="","",INDEX(DM_DOI_TUONG!C:C,MATCH(F197,DM_DOI_TUONG!B:B,0)))</f>
        <v/>
      </c>
      <c r="H197" s="69" t="str">
        <f>IFERROR(INDEX(DM_NGHIEP_VU!D:D,MATCH(I197&amp;J197,DM_NGHIEP_VU!G:G,0)),"")</f>
        <v/>
      </c>
      <c r="I197" s="57" t="s">
        <v>4498</v>
      </c>
      <c r="J197" s="57"/>
      <c r="K197" s="6"/>
      <c r="L197" s="23"/>
      <c r="M197" s="23"/>
      <c r="N197" s="23"/>
      <c r="O197" s="6"/>
      <c r="P197" s="26"/>
      <c r="Q197" s="93" t="str">
        <f>IFERROR(INDEX(NK_CHI_PHI_CHUA_CHI!D:D,MATCH(P197,NK_CHI_PHI_CHUA_CHI!C:C,0)),"-")</f>
        <v>-</v>
      </c>
    </row>
    <row r="198" spans="1:17" ht="15.75" x14ac:dyDescent="0.25">
      <c r="A198" s="91">
        <v>45322</v>
      </c>
      <c r="B198" s="6" t="s">
        <v>2724</v>
      </c>
      <c r="C198" s="7" t="str">
        <f>IF(B198="","",B198&amp;"-"&amp;TEXT(COUNTIFS($B$4:B198,B198),"000"))</f>
        <v>PCTM-045</v>
      </c>
      <c r="D198" s="55" t="s">
        <v>4481</v>
      </c>
      <c r="E198" s="56">
        <v>105000</v>
      </c>
      <c r="F198" s="23" t="s">
        <v>4489</v>
      </c>
      <c r="G198" s="27" t="str">
        <f>IF(F198="","",INDEX(DM_DOI_TUONG!C:C,MATCH(F198,DM_DOI_TUONG!B:B,0)))</f>
        <v/>
      </c>
      <c r="H198" s="69" t="str">
        <f>IFERROR(INDEX(DM_NGHIEP_VU!D:D,MATCH(I198&amp;J198,DM_NGHIEP_VU!G:G,0)),"")</f>
        <v/>
      </c>
      <c r="I198" s="57"/>
      <c r="J198" s="57" t="s">
        <v>4497</v>
      </c>
      <c r="K198" s="6"/>
      <c r="L198" s="23"/>
      <c r="M198" s="23"/>
      <c r="N198" s="23"/>
      <c r="O198" s="6"/>
      <c r="P198" s="26"/>
      <c r="Q198" s="93" t="str">
        <f>IFERROR(INDEX(NK_CHI_PHI_CHUA_CHI!D:D,MATCH(P198,NK_CHI_PHI_CHUA_CHI!C:C,0)),"-")</f>
        <v>-</v>
      </c>
    </row>
    <row r="199" spans="1:17" ht="15.75" x14ac:dyDescent="0.25">
      <c r="A199" s="91">
        <v>45322</v>
      </c>
      <c r="B199" s="6" t="s">
        <v>2724</v>
      </c>
      <c r="C199" s="7" t="str">
        <f>IF(B199="","",B199&amp;"-"&amp;TEXT(COUNTIFS($B$4:B199,B199),"000"))</f>
        <v>PCTM-046</v>
      </c>
      <c r="D199" s="55" t="s">
        <v>4482</v>
      </c>
      <c r="E199" s="56">
        <v>514800</v>
      </c>
      <c r="F199" s="23" t="s">
        <v>4489</v>
      </c>
      <c r="G199" s="27" t="str">
        <f>IF(F199="","",INDEX(DM_DOI_TUONG!C:C,MATCH(F199,DM_DOI_TUONG!B:B,0)))</f>
        <v/>
      </c>
      <c r="H199" s="69" t="str">
        <f>IFERROR(INDEX(DM_NGHIEP_VU!D:D,MATCH(I199&amp;J199,DM_NGHIEP_VU!G:G,0)),"")</f>
        <v/>
      </c>
      <c r="I199" s="57"/>
      <c r="J199" s="57" t="s">
        <v>4497</v>
      </c>
      <c r="K199" s="6"/>
      <c r="L199" s="23"/>
      <c r="M199" s="23"/>
      <c r="N199" s="23"/>
      <c r="O199" s="6"/>
      <c r="P199" s="26"/>
      <c r="Q199" s="93" t="str">
        <f>IFERROR(INDEX(NK_CHI_PHI_CHUA_CHI!D:D,MATCH(P199,NK_CHI_PHI_CHUA_CHI!C:C,0)),"-")</f>
        <v>-</v>
      </c>
    </row>
    <row r="200" spans="1:17" ht="31.5" x14ac:dyDescent="0.25">
      <c r="A200" s="91">
        <v>45322</v>
      </c>
      <c r="B200" s="6" t="s">
        <v>2723</v>
      </c>
      <c r="C200" s="7" t="str">
        <f>IF(B200="","",B200&amp;"-"&amp;TEXT(COUNTIFS($B$4:B200,B200),"000"))</f>
        <v>PTNH-095</v>
      </c>
      <c r="D200" s="55" t="s">
        <v>4394</v>
      </c>
      <c r="E200" s="56">
        <v>8289540</v>
      </c>
      <c r="F200" s="23" t="s">
        <v>5259</v>
      </c>
      <c r="G200" s="27" t="str">
        <f>IF(F200="","",INDEX(DM_DOI_TUONG!C:C,MATCH(F200,DM_DOI_TUONG!B:B,0)))</f>
        <v>Công Ty TNHH Thương Mại Xây Dựng Điện Hồng Phúc</v>
      </c>
      <c r="H200" s="69" t="str">
        <f>IFERROR(INDEX(DM_NGHIEP_VU!D:D,MATCH(I200&amp;J200,DM_NGHIEP_VU!G:G,0)),"")</f>
        <v>Thu NH - thu công nợ khách hàng</v>
      </c>
      <c r="I200" s="57" t="s">
        <v>4498</v>
      </c>
      <c r="J200" s="57" t="s">
        <v>4499</v>
      </c>
      <c r="K200" s="6"/>
      <c r="L200" s="23"/>
      <c r="M200" s="23"/>
      <c r="N200" s="23"/>
      <c r="O200" s="6"/>
      <c r="P200" s="26"/>
      <c r="Q200" s="93" t="str">
        <f>IFERROR(INDEX(NK_CHI_PHI_CHUA_CHI!D:D,MATCH(P200,NK_CHI_PHI_CHUA_CHI!C:C,0)),"-")</f>
        <v>-</v>
      </c>
    </row>
    <row r="201" spans="1:17" ht="15.75" x14ac:dyDescent="0.25">
      <c r="A201" s="91">
        <v>45322</v>
      </c>
      <c r="B201" s="6" t="s">
        <v>2723</v>
      </c>
      <c r="C201" s="7" t="str">
        <f>IF(B201="","",B201&amp;"-"&amp;TEXT(COUNTIFS($B$4:B201,B201),"000"))</f>
        <v>PTNH-096</v>
      </c>
      <c r="D201" s="55" t="s">
        <v>4412</v>
      </c>
      <c r="E201" s="56">
        <v>18208880</v>
      </c>
      <c r="F201" s="23" t="s">
        <v>5266</v>
      </c>
      <c r="G201" s="27" t="str">
        <f>IF(F201="","",INDEX(DM_DOI_TUONG!C:C,MATCH(F201,DM_DOI_TUONG!B:B,0)))</f>
        <v>CỦA HÀNG ĐIỆN NGHIÊN</v>
      </c>
      <c r="H201" s="69" t="str">
        <f>IFERROR(INDEX(DM_NGHIEP_VU!D:D,MATCH(I201&amp;J201,DM_NGHIEP_VU!G:G,0)),"")</f>
        <v>Thu NH - thu công nợ khách hàng</v>
      </c>
      <c r="I201" s="57" t="s">
        <v>4498</v>
      </c>
      <c r="J201" s="57" t="s">
        <v>4499</v>
      </c>
      <c r="K201" s="6"/>
      <c r="L201" s="23"/>
      <c r="M201" s="23"/>
      <c r="N201" s="23"/>
      <c r="O201" s="6"/>
      <c r="P201" s="26"/>
      <c r="Q201" s="93" t="str">
        <f>IFERROR(INDEX(NK_CHI_PHI_CHUA_CHI!D:D,MATCH(P201,NK_CHI_PHI_CHUA_CHI!C:C,0)),"-")</f>
        <v>-</v>
      </c>
    </row>
    <row r="202" spans="1:17" ht="15.75" x14ac:dyDescent="0.25">
      <c r="A202" s="91">
        <v>45322</v>
      </c>
      <c r="B202" s="6" t="s">
        <v>2723</v>
      </c>
      <c r="C202" s="7" t="str">
        <f>IF(B202="","",B202&amp;"-"&amp;TEXT(COUNTIFS($B$4:B202,B202),"000"))</f>
        <v>PTNH-097</v>
      </c>
      <c r="D202" s="55" t="s">
        <v>4431</v>
      </c>
      <c r="E202" s="56">
        <v>689040</v>
      </c>
      <c r="F202" s="23" t="s">
        <v>5269</v>
      </c>
      <c r="G202" s="27" t="str">
        <f>IF(F202="","",INDEX(DM_DOI_TUONG!C:C,MATCH(F202,DM_DOI_TUONG!B:B,0)))</f>
        <v>CÔNG TY TNHH THIẾT BỊ ĐIỆN QUỐC HƯNG</v>
      </c>
      <c r="H202" s="69" t="str">
        <f>IFERROR(INDEX(DM_NGHIEP_VU!D:D,MATCH(I202&amp;J202,DM_NGHIEP_VU!G:G,0)),"")</f>
        <v>Thu NH - thu công nợ khách hàng</v>
      </c>
      <c r="I202" s="57" t="s">
        <v>4498</v>
      </c>
      <c r="J202" s="57" t="s">
        <v>4499</v>
      </c>
      <c r="K202" s="6"/>
      <c r="L202" s="23"/>
      <c r="M202" s="23"/>
      <c r="N202" s="23"/>
      <c r="O202" s="6"/>
      <c r="P202" s="26"/>
      <c r="Q202" s="93" t="str">
        <f>IFERROR(INDEX(NK_CHI_PHI_CHUA_CHI!D:D,MATCH(P202,NK_CHI_PHI_CHUA_CHI!C:C,0)),"-")</f>
        <v>-</v>
      </c>
    </row>
    <row r="203" spans="1:17" ht="15.75" x14ac:dyDescent="0.25">
      <c r="A203" s="91">
        <v>45322</v>
      </c>
      <c r="B203" s="6" t="s">
        <v>2723</v>
      </c>
      <c r="C203" s="7" t="str">
        <f>IF(B203="","",B203&amp;"-"&amp;TEXT(COUNTIFS($B$4:B203,B203),"000"))</f>
        <v>PTNH-098</v>
      </c>
      <c r="D203" s="55" t="s">
        <v>4431</v>
      </c>
      <c r="E203" s="56">
        <v>13166064</v>
      </c>
      <c r="F203" s="23" t="s">
        <v>5269</v>
      </c>
      <c r="G203" s="27" t="str">
        <f>IF(F203="","",INDEX(DM_DOI_TUONG!C:C,MATCH(F203,DM_DOI_TUONG!B:B,0)))</f>
        <v>CÔNG TY TNHH THIẾT BỊ ĐIỆN QUỐC HƯNG</v>
      </c>
      <c r="H203" s="69" t="str">
        <f>IFERROR(INDEX(DM_NGHIEP_VU!D:D,MATCH(I203&amp;J203,DM_NGHIEP_VU!G:G,0)),"")</f>
        <v>Thu NH - thu công nợ khách hàng</v>
      </c>
      <c r="I203" s="57" t="s">
        <v>4498</v>
      </c>
      <c r="J203" s="57" t="s">
        <v>4499</v>
      </c>
      <c r="K203" s="6"/>
      <c r="L203" s="23"/>
      <c r="M203" s="23"/>
      <c r="N203" s="23"/>
      <c r="O203" s="6"/>
      <c r="P203" s="26"/>
      <c r="Q203" s="93" t="str">
        <f>IFERROR(INDEX(NK_CHI_PHI_CHUA_CHI!D:D,MATCH(P203,NK_CHI_PHI_CHUA_CHI!C:C,0)),"-")</f>
        <v>-</v>
      </c>
    </row>
    <row r="204" spans="1:17" ht="15.75" x14ac:dyDescent="0.25">
      <c r="A204" s="91">
        <v>45322</v>
      </c>
      <c r="B204" s="6" t="s">
        <v>2725</v>
      </c>
      <c r="C204" s="7" t="str">
        <f>IF(B204="","",B204&amp;"-"&amp;TEXT(COUNTIFS($B$4:B204,B204),"000"))</f>
        <v>PCNH-027</v>
      </c>
      <c r="D204" s="55" t="s">
        <v>4483</v>
      </c>
      <c r="E204" s="56">
        <v>500000000</v>
      </c>
      <c r="F204" s="23" t="s">
        <v>4489</v>
      </c>
      <c r="G204" s="27" t="str">
        <f>IF(F204="","",INDEX(DM_DOI_TUONG!C:C,MATCH(F204,DM_DOI_TUONG!B:B,0)))</f>
        <v/>
      </c>
      <c r="H204" s="69" t="str">
        <f>IFERROR(INDEX(DM_NGHIEP_VU!D:D,MATCH(I204&amp;J204,DM_NGHIEP_VU!G:G,0)),"")</f>
        <v/>
      </c>
      <c r="I204" s="57"/>
      <c r="J204" s="57" t="s">
        <v>4498</v>
      </c>
      <c r="K204" s="6"/>
      <c r="L204" s="23"/>
      <c r="M204" s="23"/>
      <c r="N204" s="23"/>
      <c r="O204" s="6"/>
      <c r="P204" s="26"/>
      <c r="Q204" s="93" t="str">
        <f>IFERROR(INDEX(NK_CHI_PHI_CHUA_CHI!D:D,MATCH(P204,NK_CHI_PHI_CHUA_CHI!C:C,0)),"-")</f>
        <v>-</v>
      </c>
    </row>
    <row r="205" spans="1:17" ht="31.5" x14ac:dyDescent="0.25">
      <c r="A205" s="91">
        <v>45322</v>
      </c>
      <c r="B205" s="6" t="s">
        <v>2723</v>
      </c>
      <c r="C205" s="7" t="str">
        <f>IF(B205="","",B205&amp;"-"&amp;TEXT(COUNTIFS($B$4:B205,B205),"000"))</f>
        <v>PTNH-099</v>
      </c>
      <c r="D205" s="55" t="s">
        <v>4435</v>
      </c>
      <c r="E205" s="56">
        <v>928400</v>
      </c>
      <c r="F205" s="23" t="s">
        <v>5270</v>
      </c>
      <c r="G205" s="27" t="str">
        <f>IF(F205="","",INDEX(DM_DOI_TUONG!C:C,MATCH(F205,DM_DOI_TUONG!B:B,0)))</f>
        <v>Công Ty TNHH Xây Dựng Thương Mại Dịch Vụ Tín Phong</v>
      </c>
      <c r="H205" s="69" t="str">
        <f>IFERROR(INDEX(DM_NGHIEP_VU!D:D,MATCH(I205&amp;J205,DM_NGHIEP_VU!G:G,0)),"")</f>
        <v>Thu NH - thu công nợ khách hàng</v>
      </c>
      <c r="I205" s="57" t="s">
        <v>4498</v>
      </c>
      <c r="J205" s="57" t="s">
        <v>4499</v>
      </c>
      <c r="K205" s="6"/>
      <c r="L205" s="23"/>
      <c r="M205" s="23"/>
      <c r="N205" s="23"/>
      <c r="O205" s="6"/>
      <c r="P205" s="26"/>
      <c r="Q205" s="93" t="str">
        <f>IFERROR(INDEX(NK_CHI_PHI_CHUA_CHI!D:D,MATCH(P205,NK_CHI_PHI_CHUA_CHI!C:C,0)),"-")</f>
        <v>-</v>
      </c>
    </row>
    <row r="206" spans="1:17" ht="15.75" x14ac:dyDescent="0.25">
      <c r="A206" s="91">
        <v>45322</v>
      </c>
      <c r="B206" s="6" t="s">
        <v>2723</v>
      </c>
      <c r="C206" s="7" t="str">
        <f>IF(B206="","",B206&amp;"-"&amp;TEXT(COUNTIFS($B$4:B206,B206),"000"))</f>
        <v>PTNH-100</v>
      </c>
      <c r="D206" s="55" t="s">
        <v>4400</v>
      </c>
      <c r="E206" s="56">
        <v>20000000</v>
      </c>
      <c r="F206" s="23" t="s">
        <v>5250</v>
      </c>
      <c r="G206" s="27" t="str">
        <f>IF(F206="","",INDEX(DM_DOI_TUONG!C:C,MATCH(F206,DM_DOI_TUONG!B:B,0)))</f>
        <v>Công Ty TNHH  Sản Xuất Thương Mại Vân Phúc</v>
      </c>
      <c r="H206" s="69" t="str">
        <f>IFERROR(INDEX(DM_NGHIEP_VU!D:D,MATCH(I206&amp;J206,DM_NGHIEP_VU!G:G,0)),"")</f>
        <v>Thu NH - thu công nợ khách hàng</v>
      </c>
      <c r="I206" s="57" t="s">
        <v>4498</v>
      </c>
      <c r="J206" s="57" t="s">
        <v>4499</v>
      </c>
      <c r="K206" s="6"/>
      <c r="L206" s="23"/>
      <c r="M206" s="23"/>
      <c r="N206" s="23"/>
      <c r="O206" s="6"/>
      <c r="P206" s="26"/>
      <c r="Q206" s="93" t="str">
        <f>IFERROR(INDEX(NK_CHI_PHI_CHUA_CHI!D:D,MATCH(P206,NK_CHI_PHI_CHUA_CHI!C:C,0)),"-")</f>
        <v>-</v>
      </c>
    </row>
    <row r="207" spans="1:17" ht="15.75" x14ac:dyDescent="0.25">
      <c r="A207" s="91">
        <v>45322</v>
      </c>
      <c r="B207" s="6" t="s">
        <v>2722</v>
      </c>
      <c r="C207" s="7" t="str">
        <f>IF(B207="","",B207&amp;"-"&amp;TEXT(COUNTIFS($B$4:B207,B207),"000"))</f>
        <v>PTTM-031</v>
      </c>
      <c r="D207" s="55" t="s">
        <v>4402</v>
      </c>
      <c r="E207" s="56">
        <v>2136240</v>
      </c>
      <c r="F207" s="23" t="s">
        <v>5263</v>
      </c>
      <c r="G207" s="27" t="str">
        <f>IF(F207="","",INDEX(DM_DOI_TUONG!C:C,MATCH(F207,DM_DOI_TUONG!B:B,0)))</f>
        <v>Công Ty TNHH TM XD Điện Đại Quang Phát</v>
      </c>
      <c r="H207" s="69" t="str">
        <f>IFERROR(INDEX(DM_NGHIEP_VU!D:D,MATCH(I207&amp;J207,DM_NGHIEP_VU!G:G,0)),"")</f>
        <v>Thu TM - thu nợ khách hàng bằng tiền mặt</v>
      </c>
      <c r="I207" s="57" t="s">
        <v>4497</v>
      </c>
      <c r="J207" s="57" t="s">
        <v>4499</v>
      </c>
      <c r="K207" s="6"/>
      <c r="L207" s="23"/>
      <c r="M207" s="23"/>
      <c r="N207" s="23"/>
      <c r="O207" s="6"/>
      <c r="P207" s="26"/>
      <c r="Q207" s="93" t="str">
        <f>IFERROR(INDEX(NK_CHI_PHI_CHUA_CHI!D:D,MATCH(P207,NK_CHI_PHI_CHUA_CHI!C:C,0)),"-")</f>
        <v>-</v>
      </c>
    </row>
    <row r="208" spans="1:17" ht="15.75" x14ac:dyDescent="0.25">
      <c r="A208" s="91">
        <v>45322</v>
      </c>
      <c r="B208" s="6" t="s">
        <v>2723</v>
      </c>
      <c r="C208" s="7" t="str">
        <f>IF(B208="","",B208&amp;"-"&amp;TEXT(COUNTIFS($B$4:B208,B208),"000"))</f>
        <v>PTNH-101</v>
      </c>
      <c r="D208" s="55" t="s">
        <v>4424</v>
      </c>
      <c r="E208" s="56">
        <v>1496880</v>
      </c>
      <c r="F208" s="23" t="s">
        <v>5258</v>
      </c>
      <c r="G208" s="27" t="str">
        <f>IF(F208="","",INDEX(DM_DOI_TUONG!C:C,MATCH(F208,DM_DOI_TUONG!B:B,0)))</f>
        <v>Công Ty TNHH Sản Xuất Và Thương Mại Tiến Trần</v>
      </c>
      <c r="H208" s="69" t="str">
        <f>IFERROR(INDEX(DM_NGHIEP_VU!D:D,MATCH(I208&amp;J208,DM_NGHIEP_VU!G:G,0)),"")</f>
        <v>Thu NH - thu công nợ khách hàng</v>
      </c>
      <c r="I208" s="57" t="s">
        <v>4498</v>
      </c>
      <c r="J208" s="57" t="s">
        <v>4499</v>
      </c>
      <c r="K208" s="6"/>
      <c r="L208" s="23"/>
      <c r="M208" s="23"/>
      <c r="N208" s="23"/>
      <c r="O208" s="6"/>
      <c r="P208" s="26"/>
      <c r="Q208" s="93" t="str">
        <f>IFERROR(INDEX(NK_CHI_PHI_CHUA_CHI!D:D,MATCH(P208,NK_CHI_PHI_CHUA_CHI!C:C,0)),"-")</f>
        <v>-</v>
      </c>
    </row>
    <row r="209" spans="1:17" ht="31.5" x14ac:dyDescent="0.25">
      <c r="A209" s="91">
        <v>45322</v>
      </c>
      <c r="B209" s="6" t="s">
        <v>2723</v>
      </c>
      <c r="C209" s="7" t="str">
        <f>IF(B209="","",B209&amp;"-"&amp;TEXT(COUNTIFS($B$4:B209,B209),"000"))</f>
        <v>PTNH-102</v>
      </c>
      <c r="D209" s="55" t="s">
        <v>4484</v>
      </c>
      <c r="E209" s="56">
        <v>40759200</v>
      </c>
      <c r="F209" s="23" t="s">
        <v>5279</v>
      </c>
      <c r="G209" s="27" t="str">
        <f>IF(F209="","",INDEX(DM_DOI_TUONG!C:C,MATCH(F209,DM_DOI_TUONG!B:B,0)))</f>
        <v>Công Ty TNHH TM Xây Lắp Điện Phương Nam Phát</v>
      </c>
      <c r="H209" s="69" t="str">
        <f>IFERROR(INDEX(DM_NGHIEP_VU!D:D,MATCH(I209&amp;J209,DM_NGHIEP_VU!G:G,0)),"")</f>
        <v>Thu NH - thu công nợ khách hàng</v>
      </c>
      <c r="I209" s="57" t="s">
        <v>4498</v>
      </c>
      <c r="J209" s="57" t="s">
        <v>4499</v>
      </c>
      <c r="K209" s="6"/>
      <c r="L209" s="23"/>
      <c r="M209" s="23"/>
      <c r="N209" s="23"/>
      <c r="O209" s="6"/>
      <c r="P209" s="26"/>
      <c r="Q209" s="93" t="str">
        <f>IFERROR(INDEX(NK_CHI_PHI_CHUA_CHI!D:D,MATCH(P209,NK_CHI_PHI_CHUA_CHI!C:C,0)),"-")</f>
        <v>-</v>
      </c>
    </row>
    <row r="210" spans="1:17" ht="15.75" x14ac:dyDescent="0.25">
      <c r="A210" s="91">
        <v>45322</v>
      </c>
      <c r="B210" s="6" t="s">
        <v>2723</v>
      </c>
      <c r="C210" s="7" t="str">
        <f>IF(B210="","",B210&amp;"-"&amp;TEXT(COUNTIFS($B$4:B210,B210),"000"))</f>
        <v>PTNH-103</v>
      </c>
      <c r="D210" s="55" t="s">
        <v>4485</v>
      </c>
      <c r="E210" s="56">
        <v>20000000</v>
      </c>
      <c r="F210" s="23" t="s">
        <v>4489</v>
      </c>
      <c r="G210" s="27" t="str">
        <f>IF(F210="","",INDEX(DM_DOI_TUONG!C:C,MATCH(F210,DM_DOI_TUONG!B:B,0)))</f>
        <v/>
      </c>
      <c r="H210" s="69" t="str">
        <f>IFERROR(INDEX(DM_NGHIEP_VU!D:D,MATCH(I210&amp;J210,DM_NGHIEP_VU!G:G,0)),"")</f>
        <v/>
      </c>
      <c r="I210" s="57" t="s">
        <v>4498</v>
      </c>
      <c r="J210" s="57"/>
      <c r="K210" s="6"/>
      <c r="L210" s="23"/>
      <c r="M210" s="23"/>
      <c r="N210" s="23"/>
      <c r="O210" s="6"/>
      <c r="P210" s="26"/>
      <c r="Q210" s="93" t="str">
        <f>IFERROR(INDEX(NK_CHI_PHI_CHUA_CHI!D:D,MATCH(P210,NK_CHI_PHI_CHUA_CHI!C:C,0)),"-")</f>
        <v>-</v>
      </c>
    </row>
    <row r="211" spans="1:17" ht="15.75" x14ac:dyDescent="0.25">
      <c r="A211" s="91">
        <v>45322</v>
      </c>
      <c r="B211" s="6" t="s">
        <v>2724</v>
      </c>
      <c r="C211" s="7" t="str">
        <f>IF(B211="","",B211&amp;"-"&amp;TEXT(COUNTIFS($B$4:B211,B211),"000"))</f>
        <v>PCTM-047</v>
      </c>
      <c r="D211" s="55" t="s">
        <v>4455</v>
      </c>
      <c r="E211" s="56">
        <v>4220000</v>
      </c>
      <c r="F211" s="23" t="s">
        <v>4489</v>
      </c>
      <c r="G211" s="27" t="str">
        <f>IF(F211="","",INDEX(DM_DOI_TUONG!C:C,MATCH(F211,DM_DOI_TUONG!B:B,0)))</f>
        <v/>
      </c>
      <c r="H211" s="69" t="str">
        <f>IFERROR(INDEX(DM_NGHIEP_VU!D:D,MATCH(I211&amp;J211,DM_NGHIEP_VU!G:G,0)),"")</f>
        <v/>
      </c>
      <c r="I211" s="57"/>
      <c r="J211" s="57" t="s">
        <v>4497</v>
      </c>
      <c r="K211" s="6"/>
      <c r="L211" s="23"/>
      <c r="M211" s="23"/>
      <c r="N211" s="23"/>
      <c r="O211" s="6"/>
      <c r="P211" s="26"/>
      <c r="Q211" s="93" t="str">
        <f>IFERROR(INDEX(NK_CHI_PHI_CHUA_CHI!D:D,MATCH(P211,NK_CHI_PHI_CHUA_CHI!C:C,0)),"-")</f>
        <v>-</v>
      </c>
    </row>
    <row r="212" spans="1:17" ht="15.75" x14ac:dyDescent="0.25">
      <c r="A212" s="91">
        <v>45322</v>
      </c>
      <c r="B212" s="6" t="s">
        <v>2724</v>
      </c>
      <c r="C212" s="7" t="str">
        <f>IF(B212="","",B212&amp;"-"&amp;TEXT(COUNTIFS($B$4:B212,B212),"000"))</f>
        <v>PCTM-048</v>
      </c>
      <c r="D212" s="55" t="s">
        <v>4486</v>
      </c>
      <c r="E212" s="56">
        <v>2397600</v>
      </c>
      <c r="F212" s="23" t="s">
        <v>4489</v>
      </c>
      <c r="G212" s="27" t="str">
        <f>IF(F212="","",INDEX(DM_DOI_TUONG!C:C,MATCH(F212,DM_DOI_TUONG!B:B,0)))</f>
        <v/>
      </c>
      <c r="H212" s="69" t="str">
        <f>IFERROR(INDEX(DM_NGHIEP_VU!D:D,MATCH(I212&amp;J212,DM_NGHIEP_VU!G:G,0)),"")</f>
        <v/>
      </c>
      <c r="I212" s="57"/>
      <c r="J212" s="57" t="s">
        <v>4497</v>
      </c>
      <c r="K212" s="6"/>
      <c r="L212" s="23"/>
      <c r="M212" s="23"/>
      <c r="N212" s="23"/>
      <c r="O212" s="6"/>
      <c r="P212" s="26"/>
      <c r="Q212" s="93" t="str">
        <f>IFERROR(INDEX(NK_CHI_PHI_CHUA_CHI!D:D,MATCH(P212,NK_CHI_PHI_CHUA_CHI!C:C,0)),"-")</f>
        <v>-</v>
      </c>
    </row>
    <row r="213" spans="1:17" ht="15.75" x14ac:dyDescent="0.25">
      <c r="A213" s="91">
        <v>45322</v>
      </c>
      <c r="B213" s="6" t="s">
        <v>2724</v>
      </c>
      <c r="C213" s="7" t="str">
        <f>IF(B213="","",B213&amp;"-"&amp;TEXT(COUNTIFS($B$4:B213,B213),"000"))</f>
        <v>PCTM-049</v>
      </c>
      <c r="D213" s="55" t="s">
        <v>4487</v>
      </c>
      <c r="E213" s="56">
        <v>858000</v>
      </c>
      <c r="F213" s="23" t="s">
        <v>4489</v>
      </c>
      <c r="G213" s="27" t="str">
        <f>IF(F213="","",INDEX(DM_DOI_TUONG!C:C,MATCH(F213,DM_DOI_TUONG!B:B,0)))</f>
        <v/>
      </c>
      <c r="H213" s="69" t="str">
        <f>IFERROR(INDEX(DM_NGHIEP_VU!D:D,MATCH(I213&amp;J213,DM_NGHIEP_VU!G:G,0)),"")</f>
        <v/>
      </c>
      <c r="I213" s="57"/>
      <c r="J213" s="57" t="s">
        <v>4497</v>
      </c>
      <c r="K213" s="6"/>
      <c r="L213" s="23"/>
      <c r="M213" s="23"/>
      <c r="N213" s="23"/>
      <c r="O213" s="6"/>
      <c r="P213" s="26"/>
      <c r="Q213" s="93" t="str">
        <f>IFERROR(INDEX(NK_CHI_PHI_CHUA_CHI!D:D,MATCH(P213,NK_CHI_PHI_CHUA_CHI!C:C,0)),"-")</f>
        <v>-</v>
      </c>
    </row>
    <row r="214" spans="1:17" ht="15.75" x14ac:dyDescent="0.25">
      <c r="A214" s="94">
        <v>45322</v>
      </c>
      <c r="B214" s="83" t="s">
        <v>2724</v>
      </c>
      <c r="C214" s="7" t="str">
        <f>IF(B214="","",B214&amp;"-"&amp;TEXT(COUNTIFS($B$4:B214,B214),"000"))</f>
        <v>PCTM-050</v>
      </c>
      <c r="D214" s="95" t="s">
        <v>4488</v>
      </c>
      <c r="E214" s="96">
        <v>860804</v>
      </c>
      <c r="F214" s="84" t="s">
        <v>4489</v>
      </c>
      <c r="G214" s="85" t="str">
        <f>IF(F214="","",INDEX(DM_DOI_TUONG!C:C,MATCH(F214,DM_DOI_TUONG!B:B,0)))</f>
        <v/>
      </c>
      <c r="H214" s="69" t="str">
        <f>IFERROR(INDEX(DM_NGHIEP_VU!D:D,MATCH(I214&amp;J214,DM_NGHIEP_VU!G:G,0)),"")</f>
        <v/>
      </c>
      <c r="I214" s="98"/>
      <c r="J214" s="98" t="s">
        <v>4497</v>
      </c>
      <c r="K214" s="83"/>
      <c r="L214" s="84"/>
      <c r="M214" s="84"/>
      <c r="N214" s="84"/>
      <c r="O214" s="83"/>
      <c r="P214" s="86"/>
      <c r="Q214" s="99" t="str">
        <f>IFERROR(INDEX(NK_CHI_PHI_CHUA_CHI!D:D,MATCH(P214,NK_CHI_PHI_CHUA_CHI!C:C,0)),"-")</f>
        <v>-</v>
      </c>
    </row>
    <row r="215" spans="1:17" ht="31.5" x14ac:dyDescent="0.25">
      <c r="A215" s="91">
        <v>45323</v>
      </c>
      <c r="B215" s="6" t="s">
        <v>2724</v>
      </c>
      <c r="C215" s="7" t="str">
        <f>IF(B215="","",B215&amp;"-"&amp;TEXT(COUNTIFS($B$4:B215,B215),"000"))</f>
        <v>PCTM-051</v>
      </c>
      <c r="D215" s="55" t="s">
        <v>6141</v>
      </c>
      <c r="E215" s="56">
        <v>2349000</v>
      </c>
      <c r="F215" s="23" t="s">
        <v>4549</v>
      </c>
      <c r="G215" s="27" t="str">
        <f>IF(F215="","",INDEX(DM_DOI_TUONG!C:C,MATCH(F215,DM_DOI_TUONG!B:B,0)))</f>
        <v>Công ty TNHH TM XD SX TBĐ Thái Bình Dương</v>
      </c>
      <c r="H215" s="69" t="str">
        <f>IFERROR(INDEX(DM_NGHIEP_VU!D:D,MATCH(I215&amp;J215,DM_NGHIEP_VU!G:G,0)),"")</f>
        <v>Chi TM - thanh toán công nợ đã hạch toán chi phí kỳ trước (có mã đối tượng hoặc mã chứng từ khác)</v>
      </c>
      <c r="I215" s="57" t="s">
        <v>4494</v>
      </c>
      <c r="J215" s="57" t="s">
        <v>4497</v>
      </c>
      <c r="K215" s="6"/>
      <c r="L215" s="23"/>
      <c r="M215" s="23"/>
      <c r="N215" s="23"/>
      <c r="O215" s="6"/>
      <c r="P215" s="26"/>
      <c r="Q215" s="93" t="str">
        <f>IFERROR(INDEX(NK_CHI_PHI_CHUA_CHI!D:D,MATCH(P215,NK_CHI_PHI_CHUA_CHI!C:C,0)),"-")</f>
        <v>-</v>
      </c>
    </row>
    <row r="216" spans="1:17" ht="15.75" x14ac:dyDescent="0.25">
      <c r="A216" s="91">
        <v>45323</v>
      </c>
      <c r="B216" s="6" t="s">
        <v>2724</v>
      </c>
      <c r="C216" s="7" t="str">
        <f>IF(B216="","",B216&amp;"-"&amp;TEXT(COUNTIFS($B$4:B216,B216),"000"))</f>
        <v>PCTM-052</v>
      </c>
      <c r="D216" s="55" t="s">
        <v>6142</v>
      </c>
      <c r="E216" s="56">
        <v>240000</v>
      </c>
      <c r="F216" s="23" t="s">
        <v>4489</v>
      </c>
      <c r="G216" s="27" t="str">
        <f>IF(F216="","",INDEX(DM_DOI_TUONG!C:C,MATCH(F216,DM_DOI_TUONG!B:B,0)))</f>
        <v/>
      </c>
      <c r="H216" s="69" t="str">
        <f>IFERROR(INDEX(DM_NGHIEP_VU!D:D,MATCH(I216&amp;J216,DM_NGHIEP_VU!G:G,0)),"")</f>
        <v/>
      </c>
      <c r="I216" s="57"/>
      <c r="J216" s="57" t="s">
        <v>4497</v>
      </c>
      <c r="K216" s="6"/>
      <c r="L216" s="23"/>
      <c r="M216" s="23"/>
      <c r="N216" s="23"/>
      <c r="O216" s="6"/>
      <c r="P216" s="26"/>
      <c r="Q216" s="93" t="str">
        <f>IFERROR(INDEX(NK_CHI_PHI_CHUA_CHI!D:D,MATCH(P216,NK_CHI_PHI_CHUA_CHI!C:C,0)),"-")</f>
        <v>-</v>
      </c>
    </row>
    <row r="217" spans="1:17" ht="15.75" x14ac:dyDescent="0.25">
      <c r="A217" s="91">
        <v>45324</v>
      </c>
      <c r="B217" s="6" t="s">
        <v>2724</v>
      </c>
      <c r="C217" s="7" t="str">
        <f>IF(B217="","",B217&amp;"-"&amp;TEXT(COUNTIFS($B$4:B217,B217),"000"))</f>
        <v>PCTM-053</v>
      </c>
      <c r="D217" s="55" t="s">
        <v>6143</v>
      </c>
      <c r="E217" s="56">
        <v>36839722</v>
      </c>
      <c r="F217" s="23" t="s">
        <v>4489</v>
      </c>
      <c r="G217" s="27" t="str">
        <f>IF(F217="","",INDEX(DM_DOI_TUONG!C:C,MATCH(F217,DM_DOI_TUONG!B:B,0)))</f>
        <v/>
      </c>
      <c r="H217" s="69" t="str">
        <f>IFERROR(INDEX(DM_NGHIEP_VU!D:D,MATCH(I217&amp;J217,DM_NGHIEP_VU!G:G,0)),"")</f>
        <v/>
      </c>
      <c r="I217" s="57"/>
      <c r="J217" s="57" t="s">
        <v>4497</v>
      </c>
      <c r="K217" s="6"/>
      <c r="L217" s="23"/>
      <c r="M217" s="23"/>
      <c r="N217" s="23"/>
      <c r="O217" s="6"/>
      <c r="P217" s="26"/>
      <c r="Q217" s="93" t="str">
        <f>IFERROR(INDEX(NK_CHI_PHI_CHUA_CHI!D:D,MATCH(P217,NK_CHI_PHI_CHUA_CHI!C:C,0)),"-")</f>
        <v>-</v>
      </c>
    </row>
    <row r="218" spans="1:17" ht="15.75" x14ac:dyDescent="0.25">
      <c r="A218" s="91">
        <v>45324</v>
      </c>
      <c r="B218" s="6" t="s">
        <v>2724</v>
      </c>
      <c r="C218" s="7" t="str">
        <f>IF(B218="","",B218&amp;"-"&amp;TEXT(COUNTIFS($B$4:B218,B218),"000"))</f>
        <v>PCTM-054</v>
      </c>
      <c r="D218" s="55" t="s">
        <v>6144</v>
      </c>
      <c r="E218" s="56">
        <v>11748148</v>
      </c>
      <c r="F218" s="23" t="s">
        <v>4489</v>
      </c>
      <c r="G218" s="27" t="str">
        <f>IF(F218="","",INDEX(DM_DOI_TUONG!C:C,MATCH(F218,DM_DOI_TUONG!B:B,0)))</f>
        <v/>
      </c>
      <c r="H218" s="69" t="str">
        <f>IFERROR(INDEX(DM_NGHIEP_VU!D:D,MATCH(I218&amp;J218,DM_NGHIEP_VU!G:G,0)),"")</f>
        <v/>
      </c>
      <c r="I218" s="57"/>
      <c r="J218" s="57" t="s">
        <v>4497</v>
      </c>
      <c r="K218" s="6"/>
      <c r="L218" s="23"/>
      <c r="M218" s="23"/>
      <c r="N218" s="23"/>
      <c r="O218" s="6"/>
      <c r="P218" s="26"/>
      <c r="Q218" s="93" t="str">
        <f>IFERROR(INDEX(NK_CHI_PHI_CHUA_CHI!D:D,MATCH(P218,NK_CHI_PHI_CHUA_CHI!C:C,0)),"-")</f>
        <v>-</v>
      </c>
    </row>
    <row r="219" spans="1:17" ht="15.75" x14ac:dyDescent="0.25">
      <c r="A219" s="91">
        <v>45324</v>
      </c>
      <c r="B219" s="6" t="s">
        <v>2722</v>
      </c>
      <c r="C219" s="7" t="str">
        <f>IF(B219="","",B219&amp;"-"&amp;TEXT(COUNTIFS($B$4:B219,B219),"000"))</f>
        <v>PTTM-032</v>
      </c>
      <c r="D219" s="55" t="s">
        <v>6145</v>
      </c>
      <c r="E219" s="56">
        <v>4977820</v>
      </c>
      <c r="F219" s="23" t="s">
        <v>4489</v>
      </c>
      <c r="G219" s="27" t="str">
        <f>IF(F219="","",INDEX(DM_DOI_TUONG!C:C,MATCH(F219,DM_DOI_TUONG!B:B,0)))</f>
        <v/>
      </c>
      <c r="H219" s="69" t="str">
        <f>IFERROR(INDEX(DM_NGHIEP_VU!D:D,MATCH(I219&amp;J219,DM_NGHIEP_VU!G:G,0)),"")</f>
        <v/>
      </c>
      <c r="I219" s="57" t="s">
        <v>4497</v>
      </c>
      <c r="J219" s="57"/>
      <c r="K219" s="6"/>
      <c r="L219" s="23"/>
      <c r="M219" s="23"/>
      <c r="N219" s="23"/>
      <c r="O219" s="6"/>
      <c r="P219" s="26"/>
      <c r="Q219" s="93" t="str">
        <f>IFERROR(INDEX(NK_CHI_PHI_CHUA_CHI!D:D,MATCH(P219,NK_CHI_PHI_CHUA_CHI!C:C,0)),"-")</f>
        <v>-</v>
      </c>
    </row>
    <row r="220" spans="1:17" ht="15.75" x14ac:dyDescent="0.25">
      <c r="A220" s="91">
        <v>45324</v>
      </c>
      <c r="B220" s="6" t="s">
        <v>2724</v>
      </c>
      <c r="C220" s="7" t="str">
        <f>IF(B220="","",B220&amp;"-"&amp;TEXT(COUNTIFS($B$4:B220,B220),"000"))</f>
        <v>PCTM-055</v>
      </c>
      <c r="D220" s="55" t="s">
        <v>6146</v>
      </c>
      <c r="E220" s="56">
        <v>23092720</v>
      </c>
      <c r="F220" s="23" t="s">
        <v>4489</v>
      </c>
      <c r="G220" s="27" t="str">
        <f>IF(F220="","",INDEX(DM_DOI_TUONG!C:C,MATCH(F220,DM_DOI_TUONG!B:B,0)))</f>
        <v/>
      </c>
      <c r="H220" s="69" t="str">
        <f>IFERROR(INDEX(DM_NGHIEP_VU!D:D,MATCH(I220&amp;J220,DM_NGHIEP_VU!G:G,0)),"")</f>
        <v/>
      </c>
      <c r="I220" s="57"/>
      <c r="J220" s="57" t="s">
        <v>4497</v>
      </c>
      <c r="K220" s="6"/>
      <c r="L220" s="23"/>
      <c r="M220" s="23"/>
      <c r="N220" s="23"/>
      <c r="O220" s="6"/>
      <c r="P220" s="26"/>
      <c r="Q220" s="93" t="str">
        <f>IFERROR(INDEX(NK_CHI_PHI_CHUA_CHI!D:D,MATCH(P220,NK_CHI_PHI_CHUA_CHI!C:C,0)),"-")</f>
        <v>-</v>
      </c>
    </row>
    <row r="221" spans="1:17" ht="15.75" x14ac:dyDescent="0.25">
      <c r="A221" s="91">
        <v>45324</v>
      </c>
      <c r="B221" s="6" t="s">
        <v>2722</v>
      </c>
      <c r="C221" s="7" t="str">
        <f>IF(B221="","",B221&amp;"-"&amp;TEXT(COUNTIFS($B$4:B221,B221),"000"))</f>
        <v>PTTM-033</v>
      </c>
      <c r="D221" s="55" t="s">
        <v>6147</v>
      </c>
      <c r="E221" s="56">
        <v>8012800</v>
      </c>
      <c r="F221" s="23" t="s">
        <v>4489</v>
      </c>
      <c r="G221" s="27" t="str">
        <f>IF(F221="","",INDEX(DM_DOI_TUONG!C:C,MATCH(F221,DM_DOI_TUONG!B:B,0)))</f>
        <v/>
      </c>
      <c r="H221" s="69" t="str">
        <f>IFERROR(INDEX(DM_NGHIEP_VU!D:D,MATCH(I221&amp;J221,DM_NGHIEP_VU!G:G,0)),"")</f>
        <v/>
      </c>
      <c r="I221" s="57" t="s">
        <v>4497</v>
      </c>
      <c r="J221" s="57"/>
      <c r="K221" s="6"/>
      <c r="L221" s="23"/>
      <c r="M221" s="23"/>
      <c r="N221" s="23"/>
      <c r="O221" s="6"/>
      <c r="P221" s="26"/>
      <c r="Q221" s="93" t="str">
        <f>IFERROR(INDEX(NK_CHI_PHI_CHUA_CHI!D:D,MATCH(P221,NK_CHI_PHI_CHUA_CHI!C:C,0)),"-")</f>
        <v>-</v>
      </c>
    </row>
    <row r="222" spans="1:17" ht="15.75" x14ac:dyDescent="0.25">
      <c r="A222" s="91">
        <v>45324</v>
      </c>
      <c r="B222" s="6" t="s">
        <v>2724</v>
      </c>
      <c r="C222" s="7" t="str">
        <f>IF(B222="","",B222&amp;"-"&amp;TEXT(COUNTIFS($B$4:B222,B222),"000"))</f>
        <v>PCTM-056</v>
      </c>
      <c r="D222" s="55" t="s">
        <v>6148</v>
      </c>
      <c r="E222" s="56">
        <v>400000</v>
      </c>
      <c r="F222" s="23" t="s">
        <v>4489</v>
      </c>
      <c r="G222" s="27" t="str">
        <f>IF(F222="","",INDEX(DM_DOI_TUONG!C:C,MATCH(F222,DM_DOI_TUONG!B:B,0)))</f>
        <v/>
      </c>
      <c r="H222" s="69" t="str">
        <f>IFERROR(INDEX(DM_NGHIEP_VU!D:D,MATCH(I222&amp;J222,DM_NGHIEP_VU!G:G,0)),"")</f>
        <v/>
      </c>
      <c r="I222" s="57"/>
      <c r="J222" s="57" t="s">
        <v>4497</v>
      </c>
      <c r="K222" s="6"/>
      <c r="L222" s="23"/>
      <c r="M222" s="23"/>
      <c r="N222" s="23"/>
      <c r="O222" s="6"/>
      <c r="P222" s="26"/>
      <c r="Q222" s="93" t="str">
        <f>IFERROR(INDEX(NK_CHI_PHI_CHUA_CHI!D:D,MATCH(P222,NK_CHI_PHI_CHUA_CHI!C:C,0)),"-")</f>
        <v>-</v>
      </c>
    </row>
    <row r="223" spans="1:17" ht="15.75" x14ac:dyDescent="0.25">
      <c r="A223" s="91">
        <v>45324</v>
      </c>
      <c r="B223" s="6" t="s">
        <v>2724</v>
      </c>
      <c r="C223" s="7" t="str">
        <f>IF(B223="","",B223&amp;"-"&amp;TEXT(COUNTIFS($B$4:B223,B223),"000"))</f>
        <v>PCTM-057</v>
      </c>
      <c r="D223" s="55" t="s">
        <v>6149</v>
      </c>
      <c r="E223" s="56">
        <v>75000</v>
      </c>
      <c r="F223" s="23" t="s">
        <v>4489</v>
      </c>
      <c r="G223" s="27" t="str">
        <f>IF(F223="","",INDEX(DM_DOI_TUONG!C:C,MATCH(F223,DM_DOI_TUONG!B:B,0)))</f>
        <v/>
      </c>
      <c r="H223" s="69" t="str">
        <f>IFERROR(INDEX(DM_NGHIEP_VU!D:D,MATCH(I223&amp;J223,DM_NGHIEP_VU!G:G,0)),"")</f>
        <v/>
      </c>
      <c r="I223" s="57"/>
      <c r="J223" s="57" t="s">
        <v>4497</v>
      </c>
      <c r="K223" s="6"/>
      <c r="L223" s="23"/>
      <c r="M223" s="23"/>
      <c r="N223" s="23"/>
      <c r="O223" s="6"/>
      <c r="P223" s="26"/>
      <c r="Q223" s="93" t="str">
        <f>IFERROR(INDEX(NK_CHI_PHI_CHUA_CHI!D:D,MATCH(P223,NK_CHI_PHI_CHUA_CHI!C:C,0)),"-")</f>
        <v>-</v>
      </c>
    </row>
    <row r="224" spans="1:17" ht="15.75" x14ac:dyDescent="0.25">
      <c r="A224" s="91">
        <v>45324</v>
      </c>
      <c r="B224" s="6" t="s">
        <v>2723</v>
      </c>
      <c r="C224" s="7" t="str">
        <f>IF(B224="","",B224&amp;"-"&amp;TEXT(COUNTIFS($B$4:B224,B224),"000"))</f>
        <v>PTNH-104</v>
      </c>
      <c r="D224" s="55" t="s">
        <v>4400</v>
      </c>
      <c r="E224" s="56">
        <v>20000000</v>
      </c>
      <c r="F224" s="23" t="s">
        <v>5250</v>
      </c>
      <c r="G224" s="27" t="str">
        <f>IF(F224="","",INDEX(DM_DOI_TUONG!C:C,MATCH(F224,DM_DOI_TUONG!B:B,0)))</f>
        <v>Công Ty TNHH  Sản Xuất Thương Mại Vân Phúc</v>
      </c>
      <c r="H224" s="69" t="str">
        <f>IFERROR(INDEX(DM_NGHIEP_VU!D:D,MATCH(I224&amp;J224,DM_NGHIEP_VU!G:G,0)),"")</f>
        <v>Thu NH - thu công nợ khách hàng</v>
      </c>
      <c r="I224" s="57" t="s">
        <v>4498</v>
      </c>
      <c r="J224" s="57" t="s">
        <v>4499</v>
      </c>
      <c r="K224" s="6"/>
      <c r="L224" s="23"/>
      <c r="M224" s="23"/>
      <c r="N224" s="23"/>
      <c r="O224" s="6"/>
      <c r="P224" s="26"/>
      <c r="Q224" s="93" t="str">
        <f>IFERROR(INDEX(NK_CHI_PHI_CHUA_CHI!D:D,MATCH(P224,NK_CHI_PHI_CHUA_CHI!C:C,0)),"-")</f>
        <v>-</v>
      </c>
    </row>
    <row r="225" spans="1:17" ht="15.75" x14ac:dyDescent="0.25">
      <c r="A225" s="91">
        <v>45324</v>
      </c>
      <c r="B225" s="6" t="s">
        <v>2723</v>
      </c>
      <c r="C225" s="7" t="str">
        <f>IF(B225="","",B225&amp;"-"&amp;TEXT(COUNTIFS($B$4:B225,B225),"000"))</f>
        <v>PTNH-105</v>
      </c>
      <c r="D225" s="55" t="s">
        <v>6150</v>
      </c>
      <c r="E225" s="56">
        <v>1317384</v>
      </c>
      <c r="F225" s="23" t="s">
        <v>5272</v>
      </c>
      <c r="G225" s="27" t="str">
        <f>IF(F225="","",INDEX(DM_DOI_TUONG!C:C,MATCH(F225,DM_DOI_TUONG!B:B,0)))</f>
        <v>Công Ty Cổ Phần Dịch Vụ Xây Dựng Quang Vũ</v>
      </c>
      <c r="H225" s="69" t="str">
        <f>IFERROR(INDEX(DM_NGHIEP_VU!D:D,MATCH(I225&amp;J225,DM_NGHIEP_VU!G:G,0)),"")</f>
        <v>Thu NH - thu công nợ khách hàng</v>
      </c>
      <c r="I225" s="57" t="s">
        <v>4498</v>
      </c>
      <c r="J225" s="57" t="s">
        <v>4499</v>
      </c>
      <c r="K225" s="6"/>
      <c r="L225" s="23"/>
      <c r="M225" s="23"/>
      <c r="N225" s="23"/>
      <c r="O225" s="6"/>
      <c r="P225" s="26"/>
      <c r="Q225" s="93" t="str">
        <f>IFERROR(INDEX(NK_CHI_PHI_CHUA_CHI!D:D,MATCH(P225,NK_CHI_PHI_CHUA_CHI!C:C,0)),"-")</f>
        <v>-</v>
      </c>
    </row>
    <row r="226" spans="1:17" ht="15.75" x14ac:dyDescent="0.25">
      <c r="A226" s="91">
        <v>45324</v>
      </c>
      <c r="B226" s="6" t="s">
        <v>2723</v>
      </c>
      <c r="C226" s="7" t="str">
        <f>IF(B226="","",B226&amp;"-"&amp;TEXT(COUNTIFS($B$4:B226,B226),"000"))</f>
        <v>PTNH-106</v>
      </c>
      <c r="D226" s="55" t="s">
        <v>4431</v>
      </c>
      <c r="E226" s="56">
        <v>39619800</v>
      </c>
      <c r="F226" s="23" t="s">
        <v>5269</v>
      </c>
      <c r="G226" s="27" t="str">
        <f>IF(F226="","",INDEX(DM_DOI_TUONG!C:C,MATCH(F226,DM_DOI_TUONG!B:B,0)))</f>
        <v>CÔNG TY TNHH THIẾT BỊ ĐIỆN QUỐC HƯNG</v>
      </c>
      <c r="H226" s="69" t="str">
        <f>IFERROR(INDEX(DM_NGHIEP_VU!D:D,MATCH(I226&amp;J226,DM_NGHIEP_VU!G:G,0)),"")</f>
        <v>Thu NH - thu công nợ khách hàng</v>
      </c>
      <c r="I226" s="57" t="s">
        <v>4498</v>
      </c>
      <c r="J226" s="57" t="s">
        <v>4499</v>
      </c>
      <c r="K226" s="6"/>
      <c r="L226" s="23"/>
      <c r="M226" s="23"/>
      <c r="N226" s="23"/>
      <c r="O226" s="6"/>
      <c r="P226" s="26"/>
      <c r="Q226" s="93" t="str">
        <f>IFERROR(INDEX(NK_CHI_PHI_CHUA_CHI!D:D,MATCH(P226,NK_CHI_PHI_CHUA_CHI!C:C,0)),"-")</f>
        <v>-</v>
      </c>
    </row>
    <row r="227" spans="1:17" ht="31.5" x14ac:dyDescent="0.25">
      <c r="A227" s="91">
        <v>45324</v>
      </c>
      <c r="B227" s="6" t="s">
        <v>2723</v>
      </c>
      <c r="C227" s="7" t="str">
        <f>IF(B227="","",B227&amp;"-"&amp;TEXT(COUNTIFS($B$4:B227,B227),"000"))</f>
        <v>PTNH-107</v>
      </c>
      <c r="D227" s="55" t="s">
        <v>4386</v>
      </c>
      <c r="E227" s="56">
        <v>741611068</v>
      </c>
      <c r="F227" s="23" t="s">
        <v>4489</v>
      </c>
      <c r="G227" s="27" t="str">
        <f>IF(F227="","",INDEX(DM_DOI_TUONG!C:C,MATCH(F227,DM_DOI_TUONG!B:B,0)))</f>
        <v/>
      </c>
      <c r="H227" s="69" t="str">
        <f>IFERROR(INDEX(DM_NGHIEP_VU!D:D,MATCH(I227&amp;J227,DM_NGHIEP_VU!G:G,0)),"")</f>
        <v/>
      </c>
      <c r="I227" s="57" t="s">
        <v>4498</v>
      </c>
      <c r="J227" s="57"/>
      <c r="K227" s="6"/>
      <c r="L227" s="23"/>
      <c r="M227" s="23"/>
      <c r="N227" s="23"/>
      <c r="O227" s="6"/>
      <c r="P227" s="26"/>
      <c r="Q227" s="93" t="str">
        <f>IFERROR(INDEX(NK_CHI_PHI_CHUA_CHI!D:D,MATCH(P227,NK_CHI_PHI_CHUA_CHI!C:C,0)),"-")</f>
        <v>-</v>
      </c>
    </row>
    <row r="228" spans="1:17" ht="15.75" x14ac:dyDescent="0.25">
      <c r="A228" s="91">
        <v>45325</v>
      </c>
      <c r="B228" s="6" t="s">
        <v>2723</v>
      </c>
      <c r="C228" s="7" t="str">
        <f>IF(B228="","",B228&amp;"-"&amp;TEXT(COUNTIFS($B$4:B228,B228),"000"))</f>
        <v>PTNH-108</v>
      </c>
      <c r="D228" s="55" t="s">
        <v>6151</v>
      </c>
      <c r="E228" s="56">
        <v>8630388</v>
      </c>
      <c r="F228" s="23" t="s">
        <v>5283</v>
      </c>
      <c r="G228" s="27" t="str">
        <f>IF(F228="","",INDEX(DM_DOI_TUONG!C:C,MATCH(F228,DM_DOI_TUONG!B:B,0)))</f>
        <v>CÔNG TY TNHH ENP</v>
      </c>
      <c r="H228" s="69" t="str">
        <f>IFERROR(INDEX(DM_NGHIEP_VU!D:D,MATCH(I228&amp;J228,DM_NGHIEP_VU!G:G,0)),"")</f>
        <v>Thu NH - thu công nợ khách hàng</v>
      </c>
      <c r="I228" s="57" t="s">
        <v>4498</v>
      </c>
      <c r="J228" s="57" t="s">
        <v>4499</v>
      </c>
      <c r="K228" s="6"/>
      <c r="L228" s="23"/>
      <c r="M228" s="23"/>
      <c r="N228" s="23"/>
      <c r="O228" s="6"/>
      <c r="P228" s="26"/>
      <c r="Q228" s="93" t="str">
        <f>IFERROR(INDEX(NK_CHI_PHI_CHUA_CHI!D:D,MATCH(P228,NK_CHI_PHI_CHUA_CHI!C:C,0)),"-")</f>
        <v>-</v>
      </c>
    </row>
    <row r="229" spans="1:17" ht="31.5" x14ac:dyDescent="0.25">
      <c r="A229" s="91">
        <v>45327</v>
      </c>
      <c r="B229" s="6" t="s">
        <v>2723</v>
      </c>
      <c r="C229" s="7" t="str">
        <f>IF(B229="","",B229&amp;"-"&amp;TEXT(COUNTIFS($B$4:B229,B229),"000"))</f>
        <v>PTNH-109</v>
      </c>
      <c r="D229" s="55" t="s">
        <v>6152</v>
      </c>
      <c r="E229" s="56">
        <v>29032200</v>
      </c>
      <c r="F229" s="23" t="s">
        <v>5284</v>
      </c>
      <c r="G229" s="27" t="str">
        <f>IF(F229="","",INDEX(DM_DOI_TUONG!C:C,MATCH(F229,DM_DOI_TUONG!B:B,0)))</f>
        <v>Doanh Nghiệp Tư Nhân Thương Mại Và Xây Dựng Diệu Hiền</v>
      </c>
      <c r="H229" s="69" t="str">
        <f>IFERROR(INDEX(DM_NGHIEP_VU!D:D,MATCH(I229&amp;J229,DM_NGHIEP_VU!G:G,0)),"")</f>
        <v>Thu NH - thu công nợ khách hàng</v>
      </c>
      <c r="I229" s="57" t="s">
        <v>4498</v>
      </c>
      <c r="J229" s="57" t="s">
        <v>4499</v>
      </c>
      <c r="K229" s="6"/>
      <c r="L229" s="23"/>
      <c r="M229" s="23"/>
      <c r="N229" s="23"/>
      <c r="O229" s="6"/>
      <c r="P229" s="26"/>
      <c r="Q229" s="93" t="str">
        <f>IFERROR(INDEX(NK_CHI_PHI_CHUA_CHI!D:D,MATCH(P229,NK_CHI_PHI_CHUA_CHI!C:C,0)),"-")</f>
        <v>-</v>
      </c>
    </row>
    <row r="230" spans="1:17" ht="31.5" x14ac:dyDescent="0.25">
      <c r="A230" s="91">
        <v>45327</v>
      </c>
      <c r="B230" s="6" t="s">
        <v>2722</v>
      </c>
      <c r="C230" s="7" t="str">
        <f>IF(B230="","",B230&amp;"-"&amp;TEXT(COUNTIFS($B$4:B230,B230),"000"))</f>
        <v>PTTM-034</v>
      </c>
      <c r="D230" s="55" t="s">
        <v>4423</v>
      </c>
      <c r="E230" s="56">
        <v>20405628</v>
      </c>
      <c r="F230" s="23" t="s">
        <v>5268</v>
      </c>
      <c r="G230" s="27" t="str">
        <f>IF(F230="","",INDEX(DM_DOI_TUONG!C:C,MATCH(F230,DM_DOI_TUONG!B:B,0)))</f>
        <v>Công Ty TNHH TM Sản Xuất ThiếT Bị Điện Anh Kha</v>
      </c>
      <c r="H230" s="69" t="str">
        <f>IFERROR(INDEX(DM_NGHIEP_VU!D:D,MATCH(I230&amp;J230,DM_NGHIEP_VU!G:G,0)),"")</f>
        <v>Thu TM - thu nợ khách hàng bằng tiền mặt</v>
      </c>
      <c r="I230" s="57" t="s">
        <v>4497</v>
      </c>
      <c r="J230" s="57" t="s">
        <v>4499</v>
      </c>
      <c r="K230" s="6"/>
      <c r="L230" s="23"/>
      <c r="M230" s="23"/>
      <c r="N230" s="23"/>
      <c r="O230" s="6"/>
      <c r="P230" s="26"/>
      <c r="Q230" s="93" t="str">
        <f>IFERROR(INDEX(NK_CHI_PHI_CHUA_CHI!D:D,MATCH(P230,NK_CHI_PHI_CHUA_CHI!C:C,0)),"-")</f>
        <v>-</v>
      </c>
    </row>
    <row r="231" spans="1:17" ht="15.75" x14ac:dyDescent="0.25">
      <c r="A231" s="91">
        <v>45328</v>
      </c>
      <c r="B231" s="6" t="s">
        <v>2723</v>
      </c>
      <c r="C231" s="7" t="str">
        <f>IF(B231="","",B231&amp;"-"&amp;TEXT(COUNTIFS($B$4:B231,B231),"000"))</f>
        <v>PTNH-110</v>
      </c>
      <c r="D231" s="55" t="s">
        <v>4428</v>
      </c>
      <c r="E231" s="56">
        <v>474210</v>
      </c>
      <c r="F231" s="23" t="s">
        <v>5262</v>
      </c>
      <c r="G231" s="27" t="str">
        <f>IF(F231="","",INDEX(DM_DOI_TUONG!C:C,MATCH(F231,DM_DOI_TUONG!B:B,0)))</f>
        <v>Công Ty  TNHH  Một Thành Viên Đại Thiên An</v>
      </c>
      <c r="H231" s="69" t="str">
        <f>IFERROR(INDEX(DM_NGHIEP_VU!D:D,MATCH(I231&amp;J231,DM_NGHIEP_VU!G:G,0)),"")</f>
        <v>Thu NH - thu công nợ khách hàng</v>
      </c>
      <c r="I231" s="57" t="s">
        <v>4498</v>
      </c>
      <c r="J231" s="57" t="s">
        <v>4499</v>
      </c>
      <c r="K231" s="6"/>
      <c r="L231" s="23"/>
      <c r="M231" s="23"/>
      <c r="N231" s="23"/>
      <c r="O231" s="6"/>
      <c r="P231" s="26"/>
      <c r="Q231" s="93" t="str">
        <f>IFERROR(INDEX(NK_CHI_PHI_CHUA_CHI!D:D,MATCH(P231,NK_CHI_PHI_CHUA_CHI!C:C,0)),"-")</f>
        <v>-</v>
      </c>
    </row>
    <row r="232" spans="1:17" ht="31.5" x14ac:dyDescent="0.25">
      <c r="A232" s="91">
        <v>45337</v>
      </c>
      <c r="B232" s="6" t="s">
        <v>2725</v>
      </c>
      <c r="C232" s="7" t="str">
        <f>IF(B232="","",B232&amp;"-"&amp;TEXT(COUNTIFS($B$4:B232,B232),"000"))</f>
        <v>PCNH-028</v>
      </c>
      <c r="D232" s="55" t="s">
        <v>6153</v>
      </c>
      <c r="E232" s="56">
        <v>19800</v>
      </c>
      <c r="F232" s="23" t="s">
        <v>4489</v>
      </c>
      <c r="G232" s="27" t="str">
        <f>IF(F232="","",INDEX(DM_DOI_TUONG!C:C,MATCH(F232,DM_DOI_TUONG!B:B,0)))</f>
        <v/>
      </c>
      <c r="H232" s="69" t="str">
        <f>IFERROR(INDEX(DM_NGHIEP_VU!D:D,MATCH(I232&amp;J232,DM_NGHIEP_VU!G:G,0)),"")</f>
        <v/>
      </c>
      <c r="I232" s="57"/>
      <c r="J232" s="57" t="s">
        <v>4498</v>
      </c>
      <c r="K232" s="6"/>
      <c r="L232" s="23"/>
      <c r="M232" s="23"/>
      <c r="N232" s="23"/>
      <c r="O232" s="6"/>
      <c r="P232" s="26"/>
      <c r="Q232" s="93" t="str">
        <f>IFERROR(INDEX(NK_CHI_PHI_CHUA_CHI!D:D,MATCH(P232,NK_CHI_PHI_CHUA_CHI!C:C,0)),"-")</f>
        <v>-</v>
      </c>
    </row>
    <row r="233" spans="1:17" ht="31.5" x14ac:dyDescent="0.25">
      <c r="A233" s="91">
        <v>45337</v>
      </c>
      <c r="B233" s="6" t="s">
        <v>2725</v>
      </c>
      <c r="C233" s="7" t="str">
        <f>IF(B233="","",B233&amp;"-"&amp;TEXT(COUNTIFS($B$4:B233,B233),"000"))</f>
        <v>PCNH-029</v>
      </c>
      <c r="D233" s="55" t="s">
        <v>6154</v>
      </c>
      <c r="E233" s="56">
        <v>19800</v>
      </c>
      <c r="F233" s="23" t="s">
        <v>4489</v>
      </c>
      <c r="G233" s="27" t="str">
        <f>IF(F233="","",INDEX(DM_DOI_TUONG!C:C,MATCH(F233,DM_DOI_TUONG!B:B,0)))</f>
        <v/>
      </c>
      <c r="H233" s="69" t="str">
        <f>IFERROR(INDEX(DM_NGHIEP_VU!D:D,MATCH(I233&amp;J233,DM_NGHIEP_VU!G:G,0)),"")</f>
        <v/>
      </c>
      <c r="I233" s="57"/>
      <c r="J233" s="57" t="s">
        <v>4498</v>
      </c>
      <c r="K233" s="6"/>
      <c r="L233" s="23"/>
      <c r="M233" s="23"/>
      <c r="N233" s="23"/>
      <c r="O233" s="6"/>
      <c r="P233" s="26"/>
      <c r="Q233" s="93" t="str">
        <f>IFERROR(INDEX(NK_CHI_PHI_CHUA_CHI!D:D,MATCH(P233,NK_CHI_PHI_CHUA_CHI!C:C,0)),"-")</f>
        <v>-</v>
      </c>
    </row>
    <row r="234" spans="1:17" ht="15.75" x14ac:dyDescent="0.25">
      <c r="A234" s="91">
        <v>45338</v>
      </c>
      <c r="B234" s="6" t="s">
        <v>2724</v>
      </c>
      <c r="C234" s="7" t="str">
        <f>IF(B234="","",B234&amp;"-"&amp;TEXT(COUNTIFS($B$4:B234,B234),"000"))</f>
        <v>PCTM-058</v>
      </c>
      <c r="D234" s="55" t="s">
        <v>6155</v>
      </c>
      <c r="E234" s="56">
        <v>35000</v>
      </c>
      <c r="F234" s="23" t="s">
        <v>4489</v>
      </c>
      <c r="G234" s="27" t="str">
        <f>IF(F234="","",INDEX(DM_DOI_TUONG!C:C,MATCH(F234,DM_DOI_TUONG!B:B,0)))</f>
        <v/>
      </c>
      <c r="H234" s="69" t="str">
        <f>IFERROR(INDEX(DM_NGHIEP_VU!D:D,MATCH(I234&amp;J234,DM_NGHIEP_VU!G:G,0)),"")</f>
        <v/>
      </c>
      <c r="I234" s="57"/>
      <c r="J234" s="57" t="s">
        <v>4497</v>
      </c>
      <c r="K234" s="6"/>
      <c r="L234" s="23"/>
      <c r="M234" s="23"/>
      <c r="N234" s="23"/>
      <c r="O234" s="6"/>
      <c r="P234" s="26"/>
      <c r="Q234" s="93" t="str">
        <f>IFERROR(INDEX(NK_CHI_PHI_CHUA_CHI!D:D,MATCH(P234,NK_CHI_PHI_CHUA_CHI!C:C,0)),"-")</f>
        <v>-</v>
      </c>
    </row>
    <row r="235" spans="1:17" ht="15.75" x14ac:dyDescent="0.25">
      <c r="A235" s="91">
        <v>45338</v>
      </c>
      <c r="B235" s="6" t="s">
        <v>2724</v>
      </c>
      <c r="C235" s="7" t="str">
        <f>IF(B235="","",B235&amp;"-"&amp;TEXT(COUNTIFS($B$4:B235,B235),"000"))</f>
        <v>PCTM-059</v>
      </c>
      <c r="D235" s="55" t="s">
        <v>6156</v>
      </c>
      <c r="E235" s="56">
        <v>104412</v>
      </c>
      <c r="F235" s="23" t="s">
        <v>4489</v>
      </c>
      <c r="G235" s="27" t="str">
        <f>IF(F235="","",INDEX(DM_DOI_TUONG!C:C,MATCH(F235,DM_DOI_TUONG!B:B,0)))</f>
        <v/>
      </c>
      <c r="H235" s="69" t="str">
        <f>IFERROR(INDEX(DM_NGHIEP_VU!D:D,MATCH(I235&amp;J235,DM_NGHIEP_VU!G:G,0)),"")</f>
        <v/>
      </c>
      <c r="I235" s="57"/>
      <c r="J235" s="57" t="s">
        <v>4497</v>
      </c>
      <c r="K235" s="6"/>
      <c r="L235" s="23"/>
      <c r="M235" s="23"/>
      <c r="N235" s="23"/>
      <c r="O235" s="6"/>
      <c r="P235" s="26"/>
      <c r="Q235" s="93" t="str">
        <f>IFERROR(INDEX(NK_CHI_PHI_CHUA_CHI!D:D,MATCH(P235,NK_CHI_PHI_CHUA_CHI!C:C,0)),"-")</f>
        <v>-</v>
      </c>
    </row>
    <row r="236" spans="1:17" ht="15.75" x14ac:dyDescent="0.25">
      <c r="A236" s="91">
        <v>45341</v>
      </c>
      <c r="B236" s="6" t="s">
        <v>2722</v>
      </c>
      <c r="C236" s="7" t="str">
        <f>IF(B236="","",B236&amp;"-"&amp;TEXT(COUNTIFS($B$4:B236,B236),"000"))</f>
        <v>PTTM-035</v>
      </c>
      <c r="D236" s="55" t="s">
        <v>4451</v>
      </c>
      <c r="E236" s="56">
        <v>21790620</v>
      </c>
      <c r="F236" s="23" t="s">
        <v>5256</v>
      </c>
      <c r="G236" s="27" t="str">
        <f>IF(F236="","",INDEX(DM_DOI_TUONG!C:C,MATCH(F236,DM_DOI_TUONG!B:B,0)))</f>
        <v>Cửa Hàng Trường Giang</v>
      </c>
      <c r="H236" s="69" t="str">
        <f>IFERROR(INDEX(DM_NGHIEP_VU!D:D,MATCH(I236&amp;J236,DM_NGHIEP_VU!G:G,0)),"")</f>
        <v>Thu TM - thu nợ khách hàng bằng tiền mặt</v>
      </c>
      <c r="I236" s="57" t="s">
        <v>4497</v>
      </c>
      <c r="J236" s="57" t="s">
        <v>4499</v>
      </c>
      <c r="K236" s="6"/>
      <c r="L236" s="23"/>
      <c r="M236" s="23"/>
      <c r="N236" s="23"/>
      <c r="O236" s="6"/>
      <c r="P236" s="26"/>
      <c r="Q236" s="93" t="str">
        <f>IFERROR(INDEX(NK_CHI_PHI_CHUA_CHI!D:D,MATCH(P236,NK_CHI_PHI_CHUA_CHI!C:C,0)),"-")</f>
        <v>-</v>
      </c>
    </row>
    <row r="237" spans="1:17" ht="31.5" x14ac:dyDescent="0.25">
      <c r="A237" s="91">
        <v>45342</v>
      </c>
      <c r="B237" s="6" t="s">
        <v>2723</v>
      </c>
      <c r="C237" s="7" t="str">
        <f>IF(B237="","",B237&amp;"-"&amp;TEXT(COUNTIFS($B$4:B237,B237),"000"))</f>
        <v>PTNH-111</v>
      </c>
      <c r="D237" s="55" t="s">
        <v>4386</v>
      </c>
      <c r="E237" s="56">
        <v>30000000</v>
      </c>
      <c r="F237" s="23" t="s">
        <v>4489</v>
      </c>
      <c r="G237" s="27" t="str">
        <f>IF(F237="","",INDEX(DM_DOI_TUONG!C:C,MATCH(F237,DM_DOI_TUONG!B:B,0)))</f>
        <v/>
      </c>
      <c r="H237" s="69" t="str">
        <f>IFERROR(INDEX(DM_NGHIEP_VU!D:D,MATCH(I237&amp;J237,DM_NGHIEP_VU!G:G,0)),"")</f>
        <v/>
      </c>
      <c r="I237" s="57" t="s">
        <v>4498</v>
      </c>
      <c r="J237" s="57"/>
      <c r="K237" s="6"/>
      <c r="L237" s="23"/>
      <c r="M237" s="23"/>
      <c r="N237" s="23"/>
      <c r="O237" s="6"/>
      <c r="P237" s="26"/>
      <c r="Q237" s="93" t="str">
        <f>IFERROR(INDEX(NK_CHI_PHI_CHUA_CHI!D:D,MATCH(P237,NK_CHI_PHI_CHUA_CHI!C:C,0)),"-")</f>
        <v>-</v>
      </c>
    </row>
    <row r="238" spans="1:17" ht="15.75" x14ac:dyDescent="0.25">
      <c r="A238" s="91">
        <v>45343</v>
      </c>
      <c r="B238" s="6" t="s">
        <v>2724</v>
      </c>
      <c r="C238" s="7" t="str">
        <f>IF(B238="","",B238&amp;"-"&amp;TEXT(COUNTIFS($B$4:B238,B238),"000"))</f>
        <v>PCTM-060</v>
      </c>
      <c r="D238" s="55" t="s">
        <v>6157</v>
      </c>
      <c r="E238" s="56">
        <v>50000</v>
      </c>
      <c r="F238" s="23" t="s">
        <v>4489</v>
      </c>
      <c r="G238" s="27" t="str">
        <f>IF(F238="","",INDEX(DM_DOI_TUONG!C:C,MATCH(F238,DM_DOI_TUONG!B:B,0)))</f>
        <v/>
      </c>
      <c r="H238" s="69" t="str">
        <f>IFERROR(INDEX(DM_NGHIEP_VU!D:D,MATCH(I238&amp;J238,DM_NGHIEP_VU!G:G,0)),"")</f>
        <v/>
      </c>
      <c r="I238" s="57"/>
      <c r="J238" s="57" t="s">
        <v>4497</v>
      </c>
      <c r="K238" s="6"/>
      <c r="L238" s="23"/>
      <c r="M238" s="23"/>
      <c r="N238" s="23"/>
      <c r="O238" s="6"/>
      <c r="P238" s="26"/>
      <c r="Q238" s="93" t="str">
        <f>IFERROR(INDEX(NK_CHI_PHI_CHUA_CHI!D:D,MATCH(P238,NK_CHI_PHI_CHUA_CHI!C:C,0)),"-")</f>
        <v>-</v>
      </c>
    </row>
    <row r="239" spans="1:17" ht="15.75" x14ac:dyDescent="0.25">
      <c r="A239" s="91">
        <v>45343</v>
      </c>
      <c r="B239" s="6" t="s">
        <v>2725</v>
      </c>
      <c r="C239" s="7" t="str">
        <f>IF(B239="","",B239&amp;"-"&amp;TEXT(COUNTIFS($B$4:B239,B239),"000"))</f>
        <v>PCNH-030</v>
      </c>
      <c r="D239" s="55" t="s">
        <v>6158</v>
      </c>
      <c r="E239" s="56">
        <v>1267612142</v>
      </c>
      <c r="F239" s="23" t="s">
        <v>4489</v>
      </c>
      <c r="G239" s="27" t="str">
        <f>IF(F239="","",INDEX(DM_DOI_TUONG!C:C,MATCH(F239,DM_DOI_TUONG!B:B,0)))</f>
        <v/>
      </c>
      <c r="H239" s="69" t="str">
        <f>IFERROR(INDEX(DM_NGHIEP_VU!D:D,MATCH(I239&amp;J239,DM_NGHIEP_VU!G:G,0)),"")</f>
        <v/>
      </c>
      <c r="I239" s="57"/>
      <c r="J239" s="57" t="s">
        <v>4498</v>
      </c>
      <c r="K239" s="6"/>
      <c r="L239" s="23"/>
      <c r="M239" s="23"/>
      <c r="N239" s="23"/>
      <c r="O239" s="6"/>
      <c r="P239" s="26"/>
      <c r="Q239" s="93" t="str">
        <f>IFERROR(INDEX(NK_CHI_PHI_CHUA_CHI!D:D,MATCH(P239,NK_CHI_PHI_CHUA_CHI!C:C,0)),"-")</f>
        <v>-</v>
      </c>
    </row>
    <row r="240" spans="1:17" ht="31.5" x14ac:dyDescent="0.25">
      <c r="A240" s="91">
        <v>45343</v>
      </c>
      <c r="B240" s="6" t="s">
        <v>2725</v>
      </c>
      <c r="C240" s="7" t="str">
        <f>IF(B240="","",B240&amp;"-"&amp;TEXT(COUNTIFS($B$4:B240,B240),"000"))</f>
        <v>PCNH-031</v>
      </c>
      <c r="D240" s="55" t="s">
        <v>6158</v>
      </c>
      <c r="E240" s="56">
        <v>2247177896</v>
      </c>
      <c r="F240" s="23" t="s">
        <v>4545</v>
      </c>
      <c r="G240" s="27" t="str">
        <f>IF(F240="","",INDEX(DM_DOI_TUONG!C:C,MATCH(F240,DM_DOI_TUONG!B:B,0)))</f>
        <v>Công ty CP Tuấn Ân Long An</v>
      </c>
      <c r="H240" s="69" t="str">
        <f>IFERROR(INDEX(DM_NGHIEP_VU!D:D,MATCH(I240&amp;J240,DM_NGHIEP_VU!G:G,0)),"")</f>
        <v>Chi NH - thanh toán công nợ đã hạch toán chi phí kỳ trước (có mã đối tượng hoặc mã chứng từ khác)</v>
      </c>
      <c r="I240" s="57" t="s">
        <v>4494</v>
      </c>
      <c r="J240" s="57" t="s">
        <v>4498</v>
      </c>
      <c r="K240" s="6"/>
      <c r="L240" s="23"/>
      <c r="M240" s="23"/>
      <c r="N240" s="23"/>
      <c r="O240" s="6"/>
      <c r="P240" s="26"/>
      <c r="Q240" s="93" t="str">
        <f>IFERROR(INDEX(NK_CHI_PHI_CHUA_CHI!D:D,MATCH(P240,NK_CHI_PHI_CHUA_CHI!C:C,0)),"-")</f>
        <v>-</v>
      </c>
    </row>
    <row r="241" spans="1:17" ht="15.75" x14ac:dyDescent="0.25">
      <c r="A241" s="91">
        <v>45343</v>
      </c>
      <c r="B241" s="6" t="s">
        <v>2725</v>
      </c>
      <c r="C241" s="7" t="str">
        <f>IF(B241="","",B241&amp;"-"&amp;TEXT(COUNTIFS($B$4:B241,B241),"000"))</f>
        <v>PCNH-032</v>
      </c>
      <c r="D241" s="55" t="s">
        <v>6159</v>
      </c>
      <c r="E241" s="56">
        <v>47376</v>
      </c>
      <c r="F241" s="23" t="s">
        <v>4489</v>
      </c>
      <c r="G241" s="27" t="str">
        <f>IF(F241="","",INDEX(DM_DOI_TUONG!C:C,MATCH(F241,DM_DOI_TUONG!B:B,0)))</f>
        <v/>
      </c>
      <c r="H241" s="69" t="str">
        <f>IFERROR(INDEX(DM_NGHIEP_VU!D:D,MATCH(I241&amp;J241,DM_NGHIEP_VU!G:G,0)),"")</f>
        <v/>
      </c>
      <c r="I241" s="57"/>
      <c r="J241" s="57" t="s">
        <v>4498</v>
      </c>
      <c r="K241" s="6"/>
      <c r="L241" s="23"/>
      <c r="M241" s="23"/>
      <c r="N241" s="23"/>
      <c r="O241" s="6"/>
      <c r="P241" s="26"/>
      <c r="Q241" s="93" t="str">
        <f>IFERROR(INDEX(NK_CHI_PHI_CHUA_CHI!D:D,MATCH(P241,NK_CHI_PHI_CHUA_CHI!C:C,0)),"-")</f>
        <v>-</v>
      </c>
    </row>
    <row r="242" spans="1:17" ht="15.75" x14ac:dyDescent="0.25">
      <c r="A242" s="91">
        <v>45343</v>
      </c>
      <c r="B242" s="6" t="s">
        <v>2725</v>
      </c>
      <c r="C242" s="7" t="str">
        <f>IF(B242="","",B242&amp;"-"&amp;TEXT(COUNTIFS($B$4:B242,B242),"000"))</f>
        <v>PCNH-033</v>
      </c>
      <c r="D242" s="55" t="s">
        <v>6159</v>
      </c>
      <c r="E242" s="56">
        <v>165000</v>
      </c>
      <c r="F242" s="23" t="s">
        <v>4489</v>
      </c>
      <c r="G242" s="27" t="str">
        <f>IF(F242="","",INDEX(DM_DOI_TUONG!C:C,MATCH(F242,DM_DOI_TUONG!B:B,0)))</f>
        <v/>
      </c>
      <c r="H242" s="69" t="str">
        <f>IFERROR(INDEX(DM_NGHIEP_VU!D:D,MATCH(I242&amp;J242,DM_NGHIEP_VU!G:G,0)),"")</f>
        <v/>
      </c>
      <c r="I242" s="57"/>
      <c r="J242" s="57" t="s">
        <v>4498</v>
      </c>
      <c r="K242" s="6"/>
      <c r="L242" s="23"/>
      <c r="M242" s="23"/>
      <c r="N242" s="23"/>
      <c r="O242" s="6"/>
      <c r="P242" s="26"/>
      <c r="Q242" s="93" t="str">
        <f>IFERROR(INDEX(NK_CHI_PHI_CHUA_CHI!D:D,MATCH(P242,NK_CHI_PHI_CHUA_CHI!C:C,0)),"-")</f>
        <v>-</v>
      </c>
    </row>
    <row r="243" spans="1:17" ht="15.75" x14ac:dyDescent="0.25">
      <c r="A243" s="91">
        <v>45343</v>
      </c>
      <c r="B243" s="6" t="s">
        <v>2725</v>
      </c>
      <c r="C243" s="7" t="str">
        <f>IF(B243="","",B243&amp;"-"&amp;TEXT(COUNTIFS($B$4:B243,B243),"000"))</f>
        <v>PCNH-034</v>
      </c>
      <c r="D243" s="55" t="s">
        <v>6159</v>
      </c>
      <c r="E243" s="56">
        <v>104925</v>
      </c>
      <c r="F243" s="23" t="s">
        <v>4489</v>
      </c>
      <c r="G243" s="27" t="str">
        <f>IF(F243="","",INDEX(DM_DOI_TUONG!C:C,MATCH(F243,DM_DOI_TUONG!B:B,0)))</f>
        <v/>
      </c>
      <c r="H243" s="69" t="str">
        <f>IFERROR(INDEX(DM_NGHIEP_VU!D:D,MATCH(I243&amp;J243,DM_NGHIEP_VU!G:G,0)),"")</f>
        <v/>
      </c>
      <c r="I243" s="57"/>
      <c r="J243" s="57" t="s">
        <v>4498</v>
      </c>
      <c r="K243" s="6"/>
      <c r="L243" s="23"/>
      <c r="M243" s="23"/>
      <c r="N243" s="23"/>
      <c r="O243" s="6"/>
      <c r="P243" s="26"/>
      <c r="Q243" s="93" t="str">
        <f>IFERROR(INDEX(NK_CHI_PHI_CHUA_CHI!D:D,MATCH(P243,NK_CHI_PHI_CHUA_CHI!C:C,0)),"-")</f>
        <v>-</v>
      </c>
    </row>
    <row r="244" spans="1:17" ht="15.75" x14ac:dyDescent="0.25">
      <c r="A244" s="91">
        <v>45343</v>
      </c>
      <c r="B244" s="6" t="s">
        <v>2725</v>
      </c>
      <c r="C244" s="7" t="str">
        <f>IF(B244="","",B244&amp;"-"&amp;TEXT(COUNTIFS($B$4:B244,B244),"000"))</f>
        <v>PCNH-035</v>
      </c>
      <c r="D244" s="55" t="s">
        <v>6159</v>
      </c>
      <c r="E244" s="56">
        <v>78473</v>
      </c>
      <c r="F244" s="23" t="s">
        <v>4489</v>
      </c>
      <c r="G244" s="27" t="str">
        <f>IF(F244="","",INDEX(DM_DOI_TUONG!C:C,MATCH(F244,DM_DOI_TUONG!B:B,0)))</f>
        <v/>
      </c>
      <c r="H244" s="69" t="str">
        <f>IFERROR(INDEX(DM_NGHIEP_VU!D:D,MATCH(I244&amp;J244,DM_NGHIEP_VU!G:G,0)),"")</f>
        <v/>
      </c>
      <c r="I244" s="57"/>
      <c r="J244" s="57" t="s">
        <v>4498</v>
      </c>
      <c r="K244" s="6"/>
      <c r="L244" s="23"/>
      <c r="M244" s="23"/>
      <c r="N244" s="23"/>
      <c r="O244" s="6"/>
      <c r="P244" s="26"/>
      <c r="Q244" s="93" t="str">
        <f>IFERROR(INDEX(NK_CHI_PHI_CHUA_CHI!D:D,MATCH(P244,NK_CHI_PHI_CHUA_CHI!C:C,0)),"-")</f>
        <v>-</v>
      </c>
    </row>
    <row r="245" spans="1:17" ht="15.75" x14ac:dyDescent="0.25">
      <c r="A245" s="91">
        <v>45343</v>
      </c>
      <c r="B245" s="6" t="s">
        <v>2725</v>
      </c>
      <c r="C245" s="7" t="str">
        <f>IF(B245="","",B245&amp;"-"&amp;TEXT(COUNTIFS($B$4:B245,B245),"000"))</f>
        <v>PCNH-036</v>
      </c>
      <c r="D245" s="55" t="s">
        <v>6159</v>
      </c>
      <c r="E245" s="56">
        <v>165000</v>
      </c>
      <c r="F245" s="23" t="s">
        <v>4489</v>
      </c>
      <c r="G245" s="27" t="str">
        <f>IF(F245="","",INDEX(DM_DOI_TUONG!C:C,MATCH(F245,DM_DOI_TUONG!B:B,0)))</f>
        <v/>
      </c>
      <c r="H245" s="69" t="str">
        <f>IFERROR(INDEX(DM_NGHIEP_VU!D:D,MATCH(I245&amp;J245,DM_NGHIEP_VU!G:G,0)),"")</f>
        <v/>
      </c>
      <c r="I245" s="57"/>
      <c r="J245" s="57" t="s">
        <v>4498</v>
      </c>
      <c r="K245" s="6"/>
      <c r="L245" s="23"/>
      <c r="M245" s="23"/>
      <c r="N245" s="23"/>
      <c r="O245" s="6"/>
      <c r="P245" s="26"/>
      <c r="Q245" s="93" t="str">
        <f>IFERROR(INDEX(NK_CHI_PHI_CHUA_CHI!D:D,MATCH(P245,NK_CHI_PHI_CHUA_CHI!C:C,0)),"-")</f>
        <v>-</v>
      </c>
    </row>
    <row r="246" spans="1:17" ht="15.75" x14ac:dyDescent="0.25">
      <c r="A246" s="91">
        <v>45343</v>
      </c>
      <c r="B246" s="6" t="s">
        <v>2725</v>
      </c>
      <c r="C246" s="7" t="str">
        <f>IF(B246="","",B246&amp;"-"&amp;TEXT(COUNTIFS($B$4:B246,B246),"000"))</f>
        <v>PCNH-037</v>
      </c>
      <c r="D246" s="55" t="s">
        <v>6159</v>
      </c>
      <c r="E246" s="56">
        <v>165000</v>
      </c>
      <c r="F246" s="23" t="s">
        <v>4489</v>
      </c>
      <c r="G246" s="27" t="str">
        <f>IF(F246="","",INDEX(DM_DOI_TUONG!C:C,MATCH(F246,DM_DOI_TUONG!B:B,0)))</f>
        <v/>
      </c>
      <c r="H246" s="69" t="str">
        <f>IFERROR(INDEX(DM_NGHIEP_VU!D:D,MATCH(I246&amp;J246,DM_NGHIEP_VU!G:G,0)),"")</f>
        <v/>
      </c>
      <c r="I246" s="57"/>
      <c r="J246" s="57" t="s">
        <v>4498</v>
      </c>
      <c r="K246" s="6"/>
      <c r="L246" s="23"/>
      <c r="M246" s="23"/>
      <c r="N246" s="23"/>
      <c r="O246" s="6"/>
      <c r="P246" s="26"/>
      <c r="Q246" s="93" t="str">
        <f>IFERROR(INDEX(NK_CHI_PHI_CHUA_CHI!D:D,MATCH(P246,NK_CHI_PHI_CHUA_CHI!C:C,0)),"-")</f>
        <v>-</v>
      </c>
    </row>
    <row r="247" spans="1:17" ht="15.75" x14ac:dyDescent="0.25">
      <c r="A247" s="91">
        <v>45343</v>
      </c>
      <c r="B247" s="6" t="s">
        <v>2725</v>
      </c>
      <c r="C247" s="7" t="str">
        <f>IF(B247="","",B247&amp;"-"&amp;TEXT(COUNTIFS($B$4:B247,B247),"000"))</f>
        <v>PCNH-038</v>
      </c>
      <c r="D247" s="55" t="s">
        <v>6159</v>
      </c>
      <c r="E247" s="56">
        <v>85229</v>
      </c>
      <c r="F247" s="23" t="s">
        <v>4489</v>
      </c>
      <c r="G247" s="27" t="str">
        <f>IF(F247="","",INDEX(DM_DOI_TUONG!C:C,MATCH(F247,DM_DOI_TUONG!B:B,0)))</f>
        <v/>
      </c>
      <c r="H247" s="69" t="str">
        <f>IFERROR(INDEX(DM_NGHIEP_VU!D:D,MATCH(I247&amp;J247,DM_NGHIEP_VU!G:G,0)),"")</f>
        <v/>
      </c>
      <c r="I247" s="57"/>
      <c r="J247" s="57" t="s">
        <v>4498</v>
      </c>
      <c r="K247" s="6"/>
      <c r="L247" s="23"/>
      <c r="M247" s="23"/>
      <c r="N247" s="23"/>
      <c r="O247" s="6"/>
      <c r="P247" s="26"/>
      <c r="Q247" s="93" t="str">
        <f>IFERROR(INDEX(NK_CHI_PHI_CHUA_CHI!D:D,MATCH(P247,NK_CHI_PHI_CHUA_CHI!C:C,0)),"-")</f>
        <v>-</v>
      </c>
    </row>
    <row r="248" spans="1:17" ht="15.75" x14ac:dyDescent="0.25">
      <c r="A248" s="91">
        <v>45343</v>
      </c>
      <c r="B248" s="6" t="s">
        <v>2725</v>
      </c>
      <c r="C248" s="7" t="str">
        <f>IF(B248="","",B248&amp;"-"&amp;TEXT(COUNTIFS($B$4:B248,B248),"000"))</f>
        <v>PCNH-039</v>
      </c>
      <c r="D248" s="55" t="s">
        <v>6159</v>
      </c>
      <c r="E248" s="56">
        <v>59501</v>
      </c>
      <c r="F248" s="23" t="s">
        <v>4489</v>
      </c>
      <c r="G248" s="27" t="str">
        <f>IF(F248="","",INDEX(DM_DOI_TUONG!C:C,MATCH(F248,DM_DOI_TUONG!B:B,0)))</f>
        <v/>
      </c>
      <c r="H248" s="69" t="str">
        <f>IFERROR(INDEX(DM_NGHIEP_VU!D:D,MATCH(I248&amp;J248,DM_NGHIEP_VU!G:G,0)),"")</f>
        <v/>
      </c>
      <c r="I248" s="57"/>
      <c r="J248" s="57" t="s">
        <v>4498</v>
      </c>
      <c r="K248" s="6"/>
      <c r="L248" s="23"/>
      <c r="M248" s="23"/>
      <c r="N248" s="23"/>
      <c r="O248" s="6"/>
      <c r="P248" s="26"/>
      <c r="Q248" s="93" t="str">
        <f>IFERROR(INDEX(NK_CHI_PHI_CHUA_CHI!D:D,MATCH(P248,NK_CHI_PHI_CHUA_CHI!C:C,0)),"-")</f>
        <v>-</v>
      </c>
    </row>
    <row r="249" spans="1:17" ht="15.75" x14ac:dyDescent="0.25">
      <c r="A249" s="91">
        <v>45343</v>
      </c>
      <c r="B249" s="6" t="s">
        <v>2725</v>
      </c>
      <c r="C249" s="7" t="str">
        <f>IF(B249="","",B249&amp;"-"&amp;TEXT(COUNTIFS($B$4:B249,B249),"000"))</f>
        <v>PCNH-040</v>
      </c>
      <c r="D249" s="55" t="s">
        <v>6159</v>
      </c>
      <c r="E249" s="56">
        <v>67750</v>
      </c>
      <c r="F249" s="23" t="s">
        <v>4489</v>
      </c>
      <c r="G249" s="27" t="str">
        <f>IF(F249="","",INDEX(DM_DOI_TUONG!C:C,MATCH(F249,DM_DOI_TUONG!B:B,0)))</f>
        <v/>
      </c>
      <c r="H249" s="69" t="str">
        <f>IFERROR(INDEX(DM_NGHIEP_VU!D:D,MATCH(I249&amp;J249,DM_NGHIEP_VU!G:G,0)),"")</f>
        <v/>
      </c>
      <c r="I249" s="57"/>
      <c r="J249" s="57" t="s">
        <v>4498</v>
      </c>
      <c r="K249" s="6"/>
      <c r="L249" s="23"/>
      <c r="M249" s="23"/>
      <c r="N249" s="23"/>
      <c r="O249" s="6"/>
      <c r="P249" s="26"/>
      <c r="Q249" s="93" t="str">
        <f>IFERROR(INDEX(NK_CHI_PHI_CHUA_CHI!D:D,MATCH(P249,NK_CHI_PHI_CHUA_CHI!C:C,0)),"-")</f>
        <v>-</v>
      </c>
    </row>
    <row r="250" spans="1:17" ht="15.75" x14ac:dyDescent="0.25">
      <c r="A250" s="91">
        <v>45343</v>
      </c>
      <c r="B250" s="6" t="s">
        <v>2723</v>
      </c>
      <c r="C250" s="7" t="str">
        <f>IF(B250="","",B250&amp;"-"&amp;TEXT(COUNTIFS($B$4:B250,B250),"000"))</f>
        <v>PTNH-112</v>
      </c>
      <c r="D250" s="55" t="s">
        <v>6160</v>
      </c>
      <c r="E250" s="56">
        <v>35272000</v>
      </c>
      <c r="F250" s="23" t="s">
        <v>5285</v>
      </c>
      <c r="G250" s="27" t="str">
        <f>IF(F250="","",INDEX(DM_DOI_TUONG!C:C,MATCH(F250,DM_DOI_TUONG!B:B,0)))</f>
        <v>Công Ty TNHH Xây Dựng Và Thương Mại Bá Trung</v>
      </c>
      <c r="H250" s="69" t="str">
        <f>IFERROR(INDEX(DM_NGHIEP_VU!D:D,MATCH(I250&amp;J250,DM_NGHIEP_VU!G:G,0)),"")</f>
        <v>Thu NH - thu công nợ khách hàng</v>
      </c>
      <c r="I250" s="57" t="s">
        <v>4498</v>
      </c>
      <c r="J250" s="57" t="s">
        <v>4499</v>
      </c>
      <c r="K250" s="6"/>
      <c r="L250" s="23"/>
      <c r="M250" s="23"/>
      <c r="N250" s="23"/>
      <c r="O250" s="6"/>
      <c r="P250" s="26"/>
      <c r="Q250" s="93" t="str">
        <f>IFERROR(INDEX(NK_CHI_PHI_CHUA_CHI!D:D,MATCH(P250,NK_CHI_PHI_CHUA_CHI!C:C,0)),"-")</f>
        <v>-</v>
      </c>
    </row>
    <row r="251" spans="1:17" ht="31.5" x14ac:dyDescent="0.25">
      <c r="A251" s="91">
        <v>45343</v>
      </c>
      <c r="B251" s="6" t="s">
        <v>2723</v>
      </c>
      <c r="C251" s="7" t="str">
        <f>IF(B251="","",B251&amp;"-"&amp;TEXT(COUNTIFS($B$4:B251,B251),"000"))</f>
        <v>PTNH-113</v>
      </c>
      <c r="D251" s="55" t="s">
        <v>4386</v>
      </c>
      <c r="E251" s="56">
        <v>30000000</v>
      </c>
      <c r="F251" s="23" t="s">
        <v>4489</v>
      </c>
      <c r="G251" s="27" t="str">
        <f>IF(F251="","",INDEX(DM_DOI_TUONG!C:C,MATCH(F251,DM_DOI_TUONG!B:B,0)))</f>
        <v/>
      </c>
      <c r="H251" s="69" t="str">
        <f>IFERROR(INDEX(DM_NGHIEP_VU!D:D,MATCH(I251&amp;J251,DM_NGHIEP_VU!G:G,0)),"")</f>
        <v/>
      </c>
      <c r="I251" s="57" t="s">
        <v>4498</v>
      </c>
      <c r="J251" s="57"/>
      <c r="K251" s="6"/>
      <c r="L251" s="23"/>
      <c r="M251" s="23"/>
      <c r="N251" s="23"/>
      <c r="O251" s="6"/>
      <c r="P251" s="26"/>
      <c r="Q251" s="93" t="str">
        <f>IFERROR(INDEX(NK_CHI_PHI_CHUA_CHI!D:D,MATCH(P251,NK_CHI_PHI_CHUA_CHI!C:C,0)),"-")</f>
        <v>-</v>
      </c>
    </row>
    <row r="252" spans="1:17" ht="47.25" x14ac:dyDescent="0.25">
      <c r="A252" s="91">
        <v>45343</v>
      </c>
      <c r="B252" s="6" t="s">
        <v>2722</v>
      </c>
      <c r="C252" s="7" t="str">
        <f>IF(B252="","",B252&amp;"-"&amp;TEXT(COUNTIFS($B$4:B252,B252),"000"))</f>
        <v>PTTM-036</v>
      </c>
      <c r="D252" s="55" t="s">
        <v>6161</v>
      </c>
      <c r="E252" s="56">
        <v>17398314</v>
      </c>
      <c r="F252" s="23" t="s">
        <v>4489</v>
      </c>
      <c r="G252" s="27" t="str">
        <f>IF(F252="","",INDEX(DM_DOI_TUONG!C:C,MATCH(F252,DM_DOI_TUONG!B:B,0)))</f>
        <v/>
      </c>
      <c r="H252" s="69" t="str">
        <f>IFERROR(INDEX(DM_NGHIEP_VU!D:D,MATCH(I252&amp;J252,DM_NGHIEP_VU!G:G,0)),"")</f>
        <v/>
      </c>
      <c r="I252" s="57" t="s">
        <v>4497</v>
      </c>
      <c r="J252" s="57"/>
      <c r="K252" s="6"/>
      <c r="L252" s="23"/>
      <c r="M252" s="23"/>
      <c r="N252" s="23"/>
      <c r="O252" s="6"/>
      <c r="P252" s="26"/>
      <c r="Q252" s="93" t="str">
        <f>IFERROR(INDEX(NK_CHI_PHI_CHUA_CHI!D:D,MATCH(P252,NK_CHI_PHI_CHUA_CHI!C:C,0)),"-")</f>
        <v>-</v>
      </c>
    </row>
    <row r="253" spans="1:17" ht="47.25" x14ac:dyDescent="0.25">
      <c r="A253" s="91">
        <v>45343</v>
      </c>
      <c r="B253" s="6" t="s">
        <v>2724</v>
      </c>
      <c r="C253" s="7" t="str">
        <f>IF(B253="","",B253&amp;"-"&amp;TEXT(COUNTIFS($B$4:B253,B253),"000"))</f>
        <v>PCTM-061</v>
      </c>
      <c r="D253" s="55" t="s">
        <v>6162</v>
      </c>
      <c r="E253" s="56">
        <v>17398314</v>
      </c>
      <c r="F253" s="23" t="s">
        <v>4489</v>
      </c>
      <c r="G253" s="27" t="str">
        <f>IF(F253="","",INDEX(DM_DOI_TUONG!C:C,MATCH(F253,DM_DOI_TUONG!B:B,0)))</f>
        <v/>
      </c>
      <c r="H253" s="69" t="str">
        <f>IFERROR(INDEX(DM_NGHIEP_VU!D:D,MATCH(I253&amp;J253,DM_NGHIEP_VU!G:G,0)),"")</f>
        <v/>
      </c>
      <c r="I253" s="57"/>
      <c r="J253" s="57" t="s">
        <v>4497</v>
      </c>
      <c r="K253" s="6"/>
      <c r="L253" s="23"/>
      <c r="M253" s="23"/>
      <c r="N253" s="23"/>
      <c r="O253" s="6"/>
      <c r="P253" s="26"/>
      <c r="Q253" s="93" t="str">
        <f>IFERROR(INDEX(NK_CHI_PHI_CHUA_CHI!D:D,MATCH(P253,NK_CHI_PHI_CHUA_CHI!C:C,0)),"-")</f>
        <v>-</v>
      </c>
    </row>
    <row r="254" spans="1:17" ht="15.75" x14ac:dyDescent="0.25">
      <c r="A254" s="91">
        <v>45343</v>
      </c>
      <c r="B254" s="6" t="s">
        <v>2724</v>
      </c>
      <c r="C254" s="7" t="str">
        <f>IF(B254="","",B254&amp;"-"&amp;TEXT(COUNTIFS($B$4:B254,B254),"000"))</f>
        <v>PCTM-062</v>
      </c>
      <c r="D254" s="55" t="s">
        <v>6163</v>
      </c>
      <c r="E254" s="56">
        <v>49000</v>
      </c>
      <c r="F254" s="23" t="s">
        <v>4489</v>
      </c>
      <c r="G254" s="27" t="str">
        <f>IF(F254="","",INDEX(DM_DOI_TUONG!C:C,MATCH(F254,DM_DOI_TUONG!B:B,0)))</f>
        <v/>
      </c>
      <c r="H254" s="69" t="str">
        <f>IFERROR(INDEX(DM_NGHIEP_VU!D:D,MATCH(I254&amp;J254,DM_NGHIEP_VU!G:G,0)),"")</f>
        <v/>
      </c>
      <c r="I254" s="57"/>
      <c r="J254" s="57" t="s">
        <v>4497</v>
      </c>
      <c r="K254" s="6"/>
      <c r="L254" s="23"/>
      <c r="M254" s="23"/>
      <c r="N254" s="23"/>
      <c r="O254" s="6"/>
      <c r="P254" s="26"/>
      <c r="Q254" s="93" t="str">
        <f>IFERROR(INDEX(NK_CHI_PHI_CHUA_CHI!D:D,MATCH(P254,NK_CHI_PHI_CHUA_CHI!C:C,0)),"-")</f>
        <v>-</v>
      </c>
    </row>
    <row r="255" spans="1:17" ht="15.75" x14ac:dyDescent="0.25">
      <c r="A255" s="91">
        <v>45343</v>
      </c>
      <c r="B255" s="6" t="s">
        <v>2724</v>
      </c>
      <c r="C255" s="7" t="str">
        <f>IF(B255="","",B255&amp;"-"&amp;TEXT(COUNTIFS($B$4:B255,B255),"000"))</f>
        <v>PCTM-063</v>
      </c>
      <c r="D255" s="55" t="s">
        <v>6164</v>
      </c>
      <c r="E255" s="56">
        <v>49000</v>
      </c>
      <c r="F255" s="23" t="s">
        <v>4489</v>
      </c>
      <c r="G255" s="27" t="str">
        <f>IF(F255="","",INDEX(DM_DOI_TUONG!C:C,MATCH(F255,DM_DOI_TUONG!B:B,0)))</f>
        <v/>
      </c>
      <c r="H255" s="69" t="str">
        <f>IFERROR(INDEX(DM_NGHIEP_VU!D:D,MATCH(I255&amp;J255,DM_NGHIEP_VU!G:G,0)),"")</f>
        <v/>
      </c>
      <c r="I255" s="57"/>
      <c r="J255" s="57" t="s">
        <v>4497</v>
      </c>
      <c r="K255" s="6"/>
      <c r="L255" s="23"/>
      <c r="M255" s="23"/>
      <c r="N255" s="23"/>
      <c r="O255" s="6"/>
      <c r="P255" s="26"/>
      <c r="Q255" s="93" t="str">
        <f>IFERROR(INDEX(NK_CHI_PHI_CHUA_CHI!D:D,MATCH(P255,NK_CHI_PHI_CHUA_CHI!C:C,0)),"-")</f>
        <v>-</v>
      </c>
    </row>
    <row r="256" spans="1:17" ht="15.75" x14ac:dyDescent="0.25">
      <c r="A256" s="91">
        <v>45343</v>
      </c>
      <c r="B256" s="6" t="s">
        <v>2724</v>
      </c>
      <c r="C256" s="7" t="str">
        <f>IF(B256="","",B256&amp;"-"&amp;TEXT(COUNTIFS($B$4:B256,B256),"000"))</f>
        <v>PCTM-064</v>
      </c>
      <c r="D256" s="55" t="s">
        <v>6165</v>
      </c>
      <c r="E256" s="56">
        <v>49000</v>
      </c>
      <c r="F256" s="23" t="s">
        <v>4489</v>
      </c>
      <c r="G256" s="27" t="str">
        <f>IF(F256="","",INDEX(DM_DOI_TUONG!C:C,MATCH(F256,DM_DOI_TUONG!B:B,0)))</f>
        <v/>
      </c>
      <c r="H256" s="69" t="str">
        <f>IFERROR(INDEX(DM_NGHIEP_VU!D:D,MATCH(I256&amp;J256,DM_NGHIEP_VU!G:G,0)),"")</f>
        <v/>
      </c>
      <c r="I256" s="57"/>
      <c r="J256" s="57" t="s">
        <v>4497</v>
      </c>
      <c r="K256" s="6"/>
      <c r="L256" s="23"/>
      <c r="M256" s="23"/>
      <c r="N256" s="23"/>
      <c r="O256" s="6"/>
      <c r="P256" s="26"/>
      <c r="Q256" s="93" t="str">
        <f>IFERROR(INDEX(NK_CHI_PHI_CHUA_CHI!D:D,MATCH(P256,NK_CHI_PHI_CHUA_CHI!C:C,0)),"-")</f>
        <v>-</v>
      </c>
    </row>
    <row r="257" spans="1:17" ht="15.75" x14ac:dyDescent="0.25">
      <c r="A257" s="91">
        <v>45343</v>
      </c>
      <c r="B257" s="6" t="s">
        <v>2724</v>
      </c>
      <c r="C257" s="7" t="str">
        <f>IF(B257="","",B257&amp;"-"&amp;TEXT(COUNTIFS($B$4:B257,B257),"000"))</f>
        <v>PCTM-065</v>
      </c>
      <c r="D257" s="55" t="s">
        <v>6166</v>
      </c>
      <c r="E257" s="56">
        <v>272608</v>
      </c>
      <c r="F257" s="23" t="s">
        <v>4489</v>
      </c>
      <c r="G257" s="27" t="str">
        <f>IF(F257="","",INDEX(DM_DOI_TUONG!C:C,MATCH(F257,DM_DOI_TUONG!B:B,0)))</f>
        <v/>
      </c>
      <c r="H257" s="69" t="str">
        <f>IFERROR(INDEX(DM_NGHIEP_VU!D:D,MATCH(I257&amp;J257,DM_NGHIEP_VU!G:G,0)),"")</f>
        <v/>
      </c>
      <c r="I257" s="57"/>
      <c r="J257" s="57" t="s">
        <v>4497</v>
      </c>
      <c r="K257" s="6"/>
      <c r="L257" s="23"/>
      <c r="M257" s="23"/>
      <c r="N257" s="23"/>
      <c r="O257" s="6"/>
      <c r="P257" s="26"/>
      <c r="Q257" s="93" t="str">
        <f>IFERROR(INDEX(NK_CHI_PHI_CHUA_CHI!D:D,MATCH(P257,NK_CHI_PHI_CHUA_CHI!C:C,0)),"-")</f>
        <v>-</v>
      </c>
    </row>
    <row r="258" spans="1:17" ht="15.75" x14ac:dyDescent="0.25">
      <c r="A258" s="91">
        <v>45343</v>
      </c>
      <c r="B258" s="6" t="s">
        <v>2724</v>
      </c>
      <c r="C258" s="7" t="str">
        <f>IF(B258="","",B258&amp;"-"&amp;TEXT(COUNTIFS($B$4:B258,B258),"000"))</f>
        <v>PCTM-066</v>
      </c>
      <c r="D258" s="55" t="s">
        <v>6167</v>
      </c>
      <c r="E258" s="56">
        <v>166844</v>
      </c>
      <c r="F258" s="23" t="s">
        <v>4489</v>
      </c>
      <c r="G258" s="27" t="str">
        <f>IF(F258="","",INDEX(DM_DOI_TUONG!C:C,MATCH(F258,DM_DOI_TUONG!B:B,0)))</f>
        <v/>
      </c>
      <c r="H258" s="69" t="str">
        <f>IFERROR(INDEX(DM_NGHIEP_VU!D:D,MATCH(I258&amp;J258,DM_NGHIEP_VU!G:G,0)),"")</f>
        <v/>
      </c>
      <c r="I258" s="57"/>
      <c r="J258" s="57" t="s">
        <v>4497</v>
      </c>
      <c r="K258" s="6"/>
      <c r="L258" s="23"/>
      <c r="M258" s="23"/>
      <c r="N258" s="23"/>
      <c r="O258" s="6"/>
      <c r="P258" s="26"/>
      <c r="Q258" s="93" t="str">
        <f>IFERROR(INDEX(NK_CHI_PHI_CHUA_CHI!D:D,MATCH(P258,NK_CHI_PHI_CHUA_CHI!C:C,0)),"-")</f>
        <v>-</v>
      </c>
    </row>
    <row r="259" spans="1:17" ht="15.75" x14ac:dyDescent="0.25">
      <c r="A259" s="91">
        <v>45343</v>
      </c>
      <c r="B259" s="6" t="s">
        <v>2724</v>
      </c>
      <c r="C259" s="7" t="str">
        <f>IF(B259="","",B259&amp;"-"&amp;TEXT(COUNTIFS($B$4:B259,B259),"000"))</f>
        <v>PCTM-067</v>
      </c>
      <c r="D259" s="55" t="s">
        <v>6168</v>
      </c>
      <c r="E259" s="56">
        <v>22000</v>
      </c>
      <c r="F259" s="23" t="s">
        <v>4489</v>
      </c>
      <c r="G259" s="27" t="str">
        <f>IF(F259="","",INDEX(DM_DOI_TUONG!C:C,MATCH(F259,DM_DOI_TUONG!B:B,0)))</f>
        <v/>
      </c>
      <c r="H259" s="69" t="str">
        <f>IFERROR(INDEX(DM_NGHIEP_VU!D:D,MATCH(I259&amp;J259,DM_NGHIEP_VU!G:G,0)),"")</f>
        <v/>
      </c>
      <c r="I259" s="57"/>
      <c r="J259" s="57" t="s">
        <v>4497</v>
      </c>
      <c r="K259" s="6"/>
      <c r="L259" s="23"/>
      <c r="M259" s="23"/>
      <c r="N259" s="23"/>
      <c r="O259" s="6"/>
      <c r="P259" s="26"/>
      <c r="Q259" s="93" t="str">
        <f>IFERROR(INDEX(NK_CHI_PHI_CHUA_CHI!D:D,MATCH(P259,NK_CHI_PHI_CHUA_CHI!C:C,0)),"-")</f>
        <v>-</v>
      </c>
    </row>
    <row r="260" spans="1:17" ht="31.5" x14ac:dyDescent="0.25">
      <c r="A260" s="91">
        <v>45343</v>
      </c>
      <c r="B260" s="6" t="s">
        <v>2724</v>
      </c>
      <c r="C260" s="7" t="str">
        <f>IF(B260="","",B260&amp;"-"&amp;TEXT(COUNTIFS($B$4:B260,B260),"000"))</f>
        <v>PCTM-068</v>
      </c>
      <c r="D260" s="55" t="s">
        <v>6169</v>
      </c>
      <c r="E260" s="56">
        <v>245000</v>
      </c>
      <c r="F260" s="23" t="s">
        <v>4489</v>
      </c>
      <c r="G260" s="27" t="str">
        <f>IF(F260="","",INDEX(DM_DOI_TUONG!C:C,MATCH(F260,DM_DOI_TUONG!B:B,0)))</f>
        <v/>
      </c>
      <c r="H260" s="69" t="str">
        <f>IFERROR(INDEX(DM_NGHIEP_VU!D:D,MATCH(I260&amp;J260,DM_NGHIEP_VU!G:G,0)),"")</f>
        <v/>
      </c>
      <c r="I260" s="57"/>
      <c r="J260" s="57" t="s">
        <v>4497</v>
      </c>
      <c r="K260" s="6"/>
      <c r="L260" s="23"/>
      <c r="M260" s="23"/>
      <c r="N260" s="23"/>
      <c r="O260" s="6"/>
      <c r="P260" s="26"/>
      <c r="Q260" s="93" t="str">
        <f>IFERROR(INDEX(NK_CHI_PHI_CHUA_CHI!D:D,MATCH(P260,NK_CHI_PHI_CHUA_CHI!C:C,0)),"-")</f>
        <v>-</v>
      </c>
    </row>
    <row r="261" spans="1:17" ht="15.75" x14ac:dyDescent="0.25">
      <c r="A261" s="91">
        <v>45344</v>
      </c>
      <c r="B261" s="6" t="s">
        <v>2724</v>
      </c>
      <c r="C261" s="7" t="str">
        <f>IF(B261="","",B261&amp;"-"&amp;TEXT(COUNTIFS($B$4:B261,B261),"000"))</f>
        <v>PCTM-069</v>
      </c>
      <c r="D261" s="55" t="s">
        <v>6170</v>
      </c>
      <c r="E261" s="56">
        <v>452994</v>
      </c>
      <c r="F261" s="23" t="s">
        <v>4489</v>
      </c>
      <c r="G261" s="27" t="str">
        <f>IF(F261="","",INDEX(DM_DOI_TUONG!C:C,MATCH(F261,DM_DOI_TUONG!B:B,0)))</f>
        <v/>
      </c>
      <c r="H261" s="69" t="str">
        <f>IFERROR(INDEX(DM_NGHIEP_VU!D:D,MATCH(I261&amp;J261,DM_NGHIEP_VU!G:G,0)),"")</f>
        <v/>
      </c>
      <c r="I261" s="57"/>
      <c r="J261" s="57" t="s">
        <v>4497</v>
      </c>
      <c r="K261" s="6"/>
      <c r="L261" s="23"/>
      <c r="M261" s="23"/>
      <c r="N261" s="23"/>
      <c r="O261" s="6"/>
      <c r="P261" s="26"/>
      <c r="Q261" s="93" t="str">
        <f>IFERROR(INDEX(NK_CHI_PHI_CHUA_CHI!D:D,MATCH(P261,NK_CHI_PHI_CHUA_CHI!C:C,0)),"-")</f>
        <v>-</v>
      </c>
    </row>
    <row r="262" spans="1:17" ht="15.75" x14ac:dyDescent="0.25">
      <c r="A262" s="91">
        <v>45344</v>
      </c>
      <c r="B262" s="6" t="s">
        <v>2724</v>
      </c>
      <c r="C262" s="7" t="str">
        <f>IF(B262="","",B262&amp;"-"&amp;TEXT(COUNTIFS($B$4:B262,B262),"000"))</f>
        <v>PCTM-070</v>
      </c>
      <c r="D262" s="55" t="s">
        <v>6171</v>
      </c>
      <c r="E262" s="56">
        <v>1008000</v>
      </c>
      <c r="F262" s="23" t="s">
        <v>4489</v>
      </c>
      <c r="G262" s="27" t="str">
        <f>IF(F262="","",INDEX(DM_DOI_TUONG!C:C,MATCH(F262,DM_DOI_TUONG!B:B,0)))</f>
        <v/>
      </c>
      <c r="H262" s="69" t="str">
        <f>IFERROR(INDEX(DM_NGHIEP_VU!D:D,MATCH(I262&amp;J262,DM_NGHIEP_VU!G:G,0)),"")</f>
        <v/>
      </c>
      <c r="I262" s="57"/>
      <c r="J262" s="57" t="s">
        <v>4497</v>
      </c>
      <c r="K262" s="6"/>
      <c r="L262" s="23"/>
      <c r="M262" s="23"/>
      <c r="N262" s="23"/>
      <c r="O262" s="6"/>
      <c r="P262" s="26"/>
      <c r="Q262" s="93" t="str">
        <f>IFERROR(INDEX(NK_CHI_PHI_CHUA_CHI!D:D,MATCH(P262,NK_CHI_PHI_CHUA_CHI!C:C,0)),"-")</f>
        <v>-</v>
      </c>
    </row>
    <row r="263" spans="1:17" ht="15.75" x14ac:dyDescent="0.25">
      <c r="A263" s="91">
        <v>45344</v>
      </c>
      <c r="B263" s="6" t="s">
        <v>2723</v>
      </c>
      <c r="C263" s="7" t="str">
        <f>IF(B263="","",B263&amp;"-"&amp;TEXT(COUNTIFS($B$4:B263,B263),"000"))</f>
        <v>PTNH-114</v>
      </c>
      <c r="D263" s="55" t="s">
        <v>4404</v>
      </c>
      <c r="E263" s="56">
        <v>57511816</v>
      </c>
      <c r="F263" s="23" t="s">
        <v>5249</v>
      </c>
      <c r="G263" s="27" t="str">
        <f>IF(F263="","",INDEX(DM_DOI_TUONG!C:C,MATCH(F263,DM_DOI_TUONG!B:B,0)))</f>
        <v>Công Ty CP Điện Và Chiếu Sáng Phước Mỹ</v>
      </c>
      <c r="H263" s="69" t="str">
        <f>IFERROR(INDEX(DM_NGHIEP_VU!D:D,MATCH(I263&amp;J263,DM_NGHIEP_VU!G:G,0)),"")</f>
        <v>Thu NH - thu công nợ khách hàng</v>
      </c>
      <c r="I263" s="57" t="s">
        <v>4498</v>
      </c>
      <c r="J263" s="57" t="s">
        <v>4499</v>
      </c>
      <c r="K263" s="6"/>
      <c r="L263" s="23"/>
      <c r="M263" s="23"/>
      <c r="N263" s="23"/>
      <c r="O263" s="6"/>
      <c r="P263" s="26"/>
      <c r="Q263" s="93" t="str">
        <f>IFERROR(INDEX(NK_CHI_PHI_CHUA_CHI!D:D,MATCH(P263,NK_CHI_PHI_CHUA_CHI!C:C,0)),"-")</f>
        <v>-</v>
      </c>
    </row>
    <row r="264" spans="1:17" ht="31.5" x14ac:dyDescent="0.25">
      <c r="A264" s="91">
        <v>45344</v>
      </c>
      <c r="B264" s="6" t="s">
        <v>2723</v>
      </c>
      <c r="C264" s="7" t="str">
        <f>IF(B264="","",B264&amp;"-"&amp;TEXT(COUNTIFS($B$4:B264,B264),"000"))</f>
        <v>PTNH-115</v>
      </c>
      <c r="D264" s="55" t="s">
        <v>4386</v>
      </c>
      <c r="E264" s="56">
        <v>30000000</v>
      </c>
      <c r="F264" s="23" t="s">
        <v>4489</v>
      </c>
      <c r="G264" s="27" t="str">
        <f>IF(F264="","",INDEX(DM_DOI_TUONG!C:C,MATCH(F264,DM_DOI_TUONG!B:B,0)))</f>
        <v/>
      </c>
      <c r="H264" s="69" t="str">
        <f>IFERROR(INDEX(DM_NGHIEP_VU!D:D,MATCH(I264&amp;J264,DM_NGHIEP_VU!G:G,0)),"")</f>
        <v/>
      </c>
      <c r="I264" s="57" t="s">
        <v>4498</v>
      </c>
      <c r="J264" s="57"/>
      <c r="K264" s="6"/>
      <c r="L264" s="23"/>
      <c r="M264" s="23"/>
      <c r="N264" s="23"/>
      <c r="O264" s="6"/>
      <c r="P264" s="26"/>
      <c r="Q264" s="93" t="str">
        <f>IFERROR(INDEX(NK_CHI_PHI_CHUA_CHI!D:D,MATCH(P264,NK_CHI_PHI_CHUA_CHI!C:C,0)),"-")</f>
        <v>-</v>
      </c>
    </row>
    <row r="265" spans="1:17" ht="15.75" x14ac:dyDescent="0.25">
      <c r="A265" s="91">
        <v>45344</v>
      </c>
      <c r="B265" s="6" t="s">
        <v>2723</v>
      </c>
      <c r="C265" s="7" t="str">
        <f>IF(B265="","",B265&amp;"-"&amp;TEXT(COUNTIFS($B$4:B265,B265),"000"))</f>
        <v>PTNH-116</v>
      </c>
      <c r="D265" s="55" t="s">
        <v>6172</v>
      </c>
      <c r="E265" s="56">
        <v>98237880</v>
      </c>
      <c r="F265" s="23" t="s">
        <v>4489</v>
      </c>
      <c r="G265" s="27" t="str">
        <f>IF(F265="","",INDEX(DM_DOI_TUONG!C:C,MATCH(F265,DM_DOI_TUONG!B:B,0)))</f>
        <v/>
      </c>
      <c r="H265" s="69" t="str">
        <f>IFERROR(INDEX(DM_NGHIEP_VU!D:D,MATCH(I265&amp;J265,DM_NGHIEP_VU!G:G,0)),"")</f>
        <v/>
      </c>
      <c r="I265" s="57" t="s">
        <v>4498</v>
      </c>
      <c r="J265" s="57"/>
      <c r="K265" s="6"/>
      <c r="L265" s="23"/>
      <c r="M265" s="23"/>
      <c r="N265" s="23"/>
      <c r="O265" s="6"/>
      <c r="P265" s="26"/>
      <c r="Q265" s="93" t="str">
        <f>IFERROR(INDEX(NK_CHI_PHI_CHUA_CHI!D:D,MATCH(P265,NK_CHI_PHI_CHUA_CHI!C:C,0)),"-")</f>
        <v>-</v>
      </c>
    </row>
    <row r="266" spans="1:17" ht="15.75" x14ac:dyDescent="0.25">
      <c r="A266" s="91">
        <v>45344</v>
      </c>
      <c r="B266" s="6" t="s">
        <v>2723</v>
      </c>
      <c r="C266" s="7" t="str">
        <f>IF(B266="","",B266&amp;"-"&amp;TEXT(COUNTIFS($B$4:B266,B266),"000"))</f>
        <v>PTNH-117</v>
      </c>
      <c r="D266" s="55" t="s">
        <v>6172</v>
      </c>
      <c r="E266" s="56">
        <v>91377720</v>
      </c>
      <c r="F266" s="23" t="s">
        <v>4489</v>
      </c>
      <c r="G266" s="27" t="str">
        <f>IF(F266="","",INDEX(DM_DOI_TUONG!C:C,MATCH(F266,DM_DOI_TUONG!B:B,0)))</f>
        <v/>
      </c>
      <c r="H266" s="69" t="str">
        <f>IFERROR(INDEX(DM_NGHIEP_VU!D:D,MATCH(I266&amp;J266,DM_NGHIEP_VU!G:G,0)),"")</f>
        <v/>
      </c>
      <c r="I266" s="57" t="s">
        <v>4498</v>
      </c>
      <c r="J266" s="57"/>
      <c r="K266" s="6"/>
      <c r="L266" s="23"/>
      <c r="M266" s="23"/>
      <c r="N266" s="23"/>
      <c r="O266" s="6"/>
      <c r="P266" s="26"/>
      <c r="Q266" s="93" t="str">
        <f>IFERROR(INDEX(NK_CHI_PHI_CHUA_CHI!D:D,MATCH(P266,NK_CHI_PHI_CHUA_CHI!C:C,0)),"-")</f>
        <v>-</v>
      </c>
    </row>
    <row r="267" spans="1:17" ht="31.5" x14ac:dyDescent="0.25">
      <c r="A267" s="91">
        <v>45345</v>
      </c>
      <c r="B267" s="6" t="s">
        <v>2723</v>
      </c>
      <c r="C267" s="7" t="str">
        <f>IF(B267="","",B267&amp;"-"&amp;TEXT(COUNTIFS($B$4:B267,B267),"000"))</f>
        <v>PTNH-118</v>
      </c>
      <c r="D267" s="55" t="s">
        <v>4408</v>
      </c>
      <c r="E267" s="56">
        <v>19309752</v>
      </c>
      <c r="F267" s="23" t="s">
        <v>5248</v>
      </c>
      <c r="G267" s="27" t="str">
        <f>IF(F267="","",INDEX(DM_DOI_TUONG!C:C,MATCH(F267,DM_DOI_TUONG!B:B,0)))</f>
        <v>Công Ty TNHH Tư Vấn SX TM Xây Lắp Điện Song An</v>
      </c>
      <c r="H267" s="69" t="str">
        <f>IFERROR(INDEX(DM_NGHIEP_VU!D:D,MATCH(I267&amp;J267,DM_NGHIEP_VU!G:G,0)),"")</f>
        <v>Thu NH - thu công nợ khách hàng</v>
      </c>
      <c r="I267" s="57" t="s">
        <v>4498</v>
      </c>
      <c r="J267" s="57" t="s">
        <v>4499</v>
      </c>
      <c r="K267" s="6"/>
      <c r="L267" s="23"/>
      <c r="M267" s="23"/>
      <c r="N267" s="23"/>
      <c r="O267" s="6"/>
      <c r="P267" s="26"/>
      <c r="Q267" s="93" t="str">
        <f>IFERROR(INDEX(NK_CHI_PHI_CHUA_CHI!D:D,MATCH(P267,NK_CHI_PHI_CHUA_CHI!C:C,0)),"-")</f>
        <v>-</v>
      </c>
    </row>
    <row r="268" spans="1:17" ht="31.5" x14ac:dyDescent="0.25">
      <c r="A268" s="91">
        <v>45345</v>
      </c>
      <c r="B268" s="6" t="s">
        <v>2723</v>
      </c>
      <c r="C268" s="7" t="str">
        <f>IF(B268="","",B268&amp;"-"&amp;TEXT(COUNTIFS($B$4:B268,B268),"000"))</f>
        <v>PTNH-119</v>
      </c>
      <c r="D268" s="55" t="s">
        <v>4386</v>
      </c>
      <c r="E268" s="56">
        <v>20000000</v>
      </c>
      <c r="F268" s="23" t="s">
        <v>4489</v>
      </c>
      <c r="G268" s="27" t="str">
        <f>IF(F268="","",INDEX(DM_DOI_TUONG!C:C,MATCH(F268,DM_DOI_TUONG!B:B,0)))</f>
        <v/>
      </c>
      <c r="H268" s="69" t="str">
        <f>IFERROR(INDEX(DM_NGHIEP_VU!D:D,MATCH(I268&amp;J268,DM_NGHIEP_VU!G:G,0)),"")</f>
        <v/>
      </c>
      <c r="I268" s="57" t="s">
        <v>4498</v>
      </c>
      <c r="J268" s="57"/>
      <c r="K268" s="6"/>
      <c r="L268" s="23"/>
      <c r="M268" s="23"/>
      <c r="N268" s="23"/>
      <c r="O268" s="6"/>
      <c r="P268" s="26"/>
      <c r="Q268" s="93" t="str">
        <f>IFERROR(INDEX(NK_CHI_PHI_CHUA_CHI!D:D,MATCH(P268,NK_CHI_PHI_CHUA_CHI!C:C,0)),"-")</f>
        <v>-</v>
      </c>
    </row>
    <row r="269" spans="1:17" ht="15.75" x14ac:dyDescent="0.25">
      <c r="A269" s="91">
        <v>45345</v>
      </c>
      <c r="B269" s="6" t="s">
        <v>2723</v>
      </c>
      <c r="C269" s="7" t="str">
        <f>IF(B269="","",B269&amp;"-"&amp;TEXT(COUNTIFS($B$4:B269,B269),"000"))</f>
        <v>PTNH-120</v>
      </c>
      <c r="D269" s="55" t="s">
        <v>4431</v>
      </c>
      <c r="E269" s="56">
        <v>49633278</v>
      </c>
      <c r="F269" s="23" t="s">
        <v>5269</v>
      </c>
      <c r="G269" s="27" t="str">
        <f>IF(F269="","",INDEX(DM_DOI_TUONG!C:C,MATCH(F269,DM_DOI_TUONG!B:B,0)))</f>
        <v>CÔNG TY TNHH THIẾT BỊ ĐIỆN QUỐC HƯNG</v>
      </c>
      <c r="H269" s="69" t="str">
        <f>IFERROR(INDEX(DM_NGHIEP_VU!D:D,MATCH(I269&amp;J269,DM_NGHIEP_VU!G:G,0)),"")</f>
        <v>Thu NH - thu công nợ khách hàng</v>
      </c>
      <c r="I269" s="57" t="s">
        <v>4498</v>
      </c>
      <c r="J269" s="57" t="s">
        <v>4499</v>
      </c>
      <c r="K269" s="6"/>
      <c r="L269" s="23"/>
      <c r="M269" s="23"/>
      <c r="N269" s="23"/>
      <c r="O269" s="6"/>
      <c r="P269" s="26"/>
      <c r="Q269" s="93" t="str">
        <f>IFERROR(INDEX(NK_CHI_PHI_CHUA_CHI!D:D,MATCH(P269,NK_CHI_PHI_CHUA_CHI!C:C,0)),"-")</f>
        <v>-</v>
      </c>
    </row>
    <row r="270" spans="1:17" ht="31.5" x14ac:dyDescent="0.25">
      <c r="A270" s="91">
        <v>45345</v>
      </c>
      <c r="B270" s="6" t="s">
        <v>2723</v>
      </c>
      <c r="C270" s="7" t="str">
        <f>IF(B270="","",B270&amp;"-"&amp;TEXT(COUNTIFS($B$4:B270,B270),"000"))</f>
        <v>PTNH-121</v>
      </c>
      <c r="D270" s="55" t="s">
        <v>4393</v>
      </c>
      <c r="E270" s="56">
        <v>1050390</v>
      </c>
      <c r="F270" s="23" t="s">
        <v>5255</v>
      </c>
      <c r="G270" s="27" t="str">
        <f>IF(F270="","",INDEX(DM_DOI_TUONG!C:C,MATCH(F270,DM_DOI_TUONG!B:B,0)))</f>
        <v>Công Ty Trách Nhiệm Hữu Hạn Thiết Bị Điện Quân Tấn</v>
      </c>
      <c r="H270" s="69" t="str">
        <f>IFERROR(INDEX(DM_NGHIEP_VU!D:D,MATCH(I270&amp;J270,DM_NGHIEP_VU!G:G,0)),"")</f>
        <v>Thu NH - thu công nợ khách hàng</v>
      </c>
      <c r="I270" s="57" t="s">
        <v>4498</v>
      </c>
      <c r="J270" s="57" t="s">
        <v>4499</v>
      </c>
      <c r="K270" s="6"/>
      <c r="L270" s="23"/>
      <c r="M270" s="23"/>
      <c r="N270" s="23"/>
      <c r="O270" s="6"/>
      <c r="P270" s="26"/>
      <c r="Q270" s="93" t="str">
        <f>IFERROR(INDEX(NK_CHI_PHI_CHUA_CHI!D:D,MATCH(P270,NK_CHI_PHI_CHUA_CHI!C:C,0)),"-")</f>
        <v>-</v>
      </c>
    </row>
    <row r="271" spans="1:17" ht="31.5" x14ac:dyDescent="0.25">
      <c r="A271" s="91">
        <v>45345</v>
      </c>
      <c r="B271" s="6" t="s">
        <v>2723</v>
      </c>
      <c r="C271" s="7" t="str">
        <f>IF(B271="","",B271&amp;"-"&amp;TEXT(COUNTIFS($B$4:B271,B271),"000"))</f>
        <v>PTNH-122</v>
      </c>
      <c r="D271" s="55" t="s">
        <v>4393</v>
      </c>
      <c r="E271" s="56">
        <v>49645668</v>
      </c>
      <c r="F271" s="23" t="s">
        <v>5255</v>
      </c>
      <c r="G271" s="27" t="str">
        <f>IF(F271="","",INDEX(DM_DOI_TUONG!C:C,MATCH(F271,DM_DOI_TUONG!B:B,0)))</f>
        <v>Công Ty Trách Nhiệm Hữu Hạn Thiết Bị Điện Quân Tấn</v>
      </c>
      <c r="H271" s="69" t="str">
        <f>IFERROR(INDEX(DM_NGHIEP_VU!D:D,MATCH(I271&amp;J271,DM_NGHIEP_VU!G:G,0)),"")</f>
        <v>Thu NH - thu công nợ khách hàng</v>
      </c>
      <c r="I271" s="57" t="s">
        <v>4498</v>
      </c>
      <c r="J271" s="57" t="s">
        <v>4499</v>
      </c>
      <c r="K271" s="6"/>
      <c r="L271" s="23"/>
      <c r="M271" s="23"/>
      <c r="N271" s="23"/>
      <c r="O271" s="6"/>
      <c r="P271" s="26"/>
      <c r="Q271" s="93" t="str">
        <f>IFERROR(INDEX(NK_CHI_PHI_CHUA_CHI!D:D,MATCH(P271,NK_CHI_PHI_CHUA_CHI!C:C,0)),"-")</f>
        <v>-</v>
      </c>
    </row>
    <row r="272" spans="1:17" ht="15.75" x14ac:dyDescent="0.25">
      <c r="A272" s="91">
        <v>45345</v>
      </c>
      <c r="B272" s="6" t="s">
        <v>2724</v>
      </c>
      <c r="C272" s="7" t="str">
        <f>IF(B272="","",B272&amp;"-"&amp;TEXT(COUNTIFS($B$4:B272,B272),"000"))</f>
        <v>PCTM-071</v>
      </c>
      <c r="D272" s="55" t="s">
        <v>6173</v>
      </c>
      <c r="E272" s="56">
        <v>19981500</v>
      </c>
      <c r="F272" s="23" t="s">
        <v>4489</v>
      </c>
      <c r="G272" s="27" t="str">
        <f>IF(F272="","",INDEX(DM_DOI_TUONG!C:C,MATCH(F272,DM_DOI_TUONG!B:B,0)))</f>
        <v/>
      </c>
      <c r="H272" s="69" t="str">
        <f>IFERROR(INDEX(DM_NGHIEP_VU!D:D,MATCH(I272&amp;J272,DM_NGHIEP_VU!G:G,0)),"")</f>
        <v/>
      </c>
      <c r="I272" s="57"/>
      <c r="J272" s="57" t="s">
        <v>4497</v>
      </c>
      <c r="K272" s="6"/>
      <c r="L272" s="23"/>
      <c r="M272" s="23"/>
      <c r="N272" s="23"/>
      <c r="O272" s="6"/>
      <c r="P272" s="26"/>
      <c r="Q272" s="93" t="str">
        <f>IFERROR(INDEX(NK_CHI_PHI_CHUA_CHI!D:D,MATCH(P272,NK_CHI_PHI_CHUA_CHI!C:C,0)),"-")</f>
        <v>-</v>
      </c>
    </row>
    <row r="273" spans="1:17" ht="31.5" x14ac:dyDescent="0.25">
      <c r="A273" s="91">
        <v>45345</v>
      </c>
      <c r="B273" s="6" t="s">
        <v>2724</v>
      </c>
      <c r="C273" s="7" t="str">
        <f>IF(B273="","",B273&amp;"-"&amp;TEXT(COUNTIFS($B$4:B273,B273),"000"))</f>
        <v>PCTM-072</v>
      </c>
      <c r="D273" s="55" t="s">
        <v>6174</v>
      </c>
      <c r="E273" s="56">
        <v>3803000</v>
      </c>
      <c r="F273" s="23" t="s">
        <v>4489</v>
      </c>
      <c r="G273" s="27" t="str">
        <f>IF(F273="","",INDEX(DM_DOI_TUONG!C:C,MATCH(F273,DM_DOI_TUONG!B:B,0)))</f>
        <v/>
      </c>
      <c r="H273" s="69" t="str">
        <f>IFERROR(INDEX(DM_NGHIEP_VU!D:D,MATCH(I273&amp;J273,DM_NGHIEP_VU!G:G,0)),"")</f>
        <v/>
      </c>
      <c r="I273" s="57"/>
      <c r="J273" s="57" t="s">
        <v>4497</v>
      </c>
      <c r="K273" s="6"/>
      <c r="L273" s="23"/>
      <c r="M273" s="23"/>
      <c r="N273" s="23"/>
      <c r="O273" s="6"/>
      <c r="P273" s="26"/>
      <c r="Q273" s="93" t="str">
        <f>IFERROR(INDEX(NK_CHI_PHI_CHUA_CHI!D:D,MATCH(P273,NK_CHI_PHI_CHUA_CHI!C:C,0)),"-")</f>
        <v>-</v>
      </c>
    </row>
    <row r="274" spans="1:17" ht="31.5" x14ac:dyDescent="0.25">
      <c r="A274" s="91">
        <v>45346</v>
      </c>
      <c r="B274" s="6" t="s">
        <v>2723</v>
      </c>
      <c r="C274" s="7" t="str">
        <f>IF(B274="","",B274&amp;"-"&amp;TEXT(COUNTIFS($B$4:B274,B274),"000"))</f>
        <v>PTNH-123</v>
      </c>
      <c r="D274" s="55" t="s">
        <v>4386</v>
      </c>
      <c r="E274" s="56">
        <v>40000000</v>
      </c>
      <c r="F274" s="23" t="s">
        <v>4489</v>
      </c>
      <c r="G274" s="27" t="str">
        <f>IF(F274="","",INDEX(DM_DOI_TUONG!C:C,MATCH(F274,DM_DOI_TUONG!B:B,0)))</f>
        <v/>
      </c>
      <c r="H274" s="69" t="str">
        <f>IFERROR(INDEX(DM_NGHIEP_VU!D:D,MATCH(I274&amp;J274,DM_NGHIEP_VU!G:G,0)),"")</f>
        <v/>
      </c>
      <c r="I274" s="57" t="s">
        <v>4498</v>
      </c>
      <c r="J274" s="57"/>
      <c r="K274" s="6"/>
      <c r="L274" s="23"/>
      <c r="M274" s="23"/>
      <c r="N274" s="23"/>
      <c r="O274" s="6"/>
      <c r="P274" s="26"/>
      <c r="Q274" s="93" t="str">
        <f>IFERROR(INDEX(NK_CHI_PHI_CHUA_CHI!D:D,MATCH(P274,NK_CHI_PHI_CHUA_CHI!C:C,0)),"-")</f>
        <v>-</v>
      </c>
    </row>
    <row r="275" spans="1:17" ht="15.75" x14ac:dyDescent="0.25">
      <c r="A275" s="91">
        <v>45346</v>
      </c>
      <c r="B275" s="6" t="s">
        <v>2724</v>
      </c>
      <c r="C275" s="7" t="str">
        <f>IF(B275="","",B275&amp;"-"&amp;TEXT(COUNTIFS($B$4:B275,B275),"000"))</f>
        <v>PCTM-073</v>
      </c>
      <c r="D275" s="55" t="s">
        <v>6175</v>
      </c>
      <c r="E275" s="56">
        <v>440000</v>
      </c>
      <c r="F275" s="23" t="s">
        <v>4489</v>
      </c>
      <c r="G275" s="27" t="str">
        <f>IF(F275="","",INDEX(DM_DOI_TUONG!C:C,MATCH(F275,DM_DOI_TUONG!B:B,0)))</f>
        <v/>
      </c>
      <c r="H275" s="69" t="str">
        <f>IFERROR(INDEX(DM_NGHIEP_VU!D:D,MATCH(I275&amp;J275,DM_NGHIEP_VU!G:G,0)),"")</f>
        <v/>
      </c>
      <c r="I275" s="57"/>
      <c r="J275" s="57" t="s">
        <v>4497</v>
      </c>
      <c r="K275" s="6"/>
      <c r="L275" s="23"/>
      <c r="M275" s="23"/>
      <c r="N275" s="23"/>
      <c r="O275" s="6"/>
      <c r="P275" s="26"/>
      <c r="Q275" s="93" t="str">
        <f>IFERROR(INDEX(NK_CHI_PHI_CHUA_CHI!D:D,MATCH(P275,NK_CHI_PHI_CHUA_CHI!C:C,0)),"-")</f>
        <v>-</v>
      </c>
    </row>
    <row r="276" spans="1:17" ht="15.75" x14ac:dyDescent="0.25">
      <c r="A276" s="91">
        <v>45346</v>
      </c>
      <c r="B276" s="6" t="s">
        <v>2724</v>
      </c>
      <c r="C276" s="7" t="str">
        <f>IF(B276="","",B276&amp;"-"&amp;TEXT(COUNTIFS($B$4:B276,B276),"000"))</f>
        <v>PCTM-074</v>
      </c>
      <c r="D276" s="55" t="s">
        <v>6176</v>
      </c>
      <c r="E276" s="56">
        <v>80000</v>
      </c>
      <c r="F276" s="23" t="s">
        <v>4489</v>
      </c>
      <c r="G276" s="27" t="str">
        <f>IF(F276="","",INDEX(DM_DOI_TUONG!C:C,MATCH(F276,DM_DOI_TUONG!B:B,0)))</f>
        <v/>
      </c>
      <c r="H276" s="69" t="str">
        <f>IFERROR(INDEX(DM_NGHIEP_VU!D:D,MATCH(I276&amp;J276,DM_NGHIEP_VU!G:G,0)),"")</f>
        <v/>
      </c>
      <c r="I276" s="57"/>
      <c r="J276" s="57" t="s">
        <v>4497</v>
      </c>
      <c r="K276" s="6"/>
      <c r="L276" s="23"/>
      <c r="M276" s="23"/>
      <c r="N276" s="23"/>
      <c r="O276" s="6"/>
      <c r="P276" s="26"/>
      <c r="Q276" s="93" t="str">
        <f>IFERROR(INDEX(NK_CHI_PHI_CHUA_CHI!D:D,MATCH(P276,NK_CHI_PHI_CHUA_CHI!C:C,0)),"-")</f>
        <v>-</v>
      </c>
    </row>
    <row r="277" spans="1:17" ht="15.75" x14ac:dyDescent="0.25">
      <c r="A277" s="91">
        <v>45346</v>
      </c>
      <c r="B277" s="6" t="s">
        <v>2724</v>
      </c>
      <c r="C277" s="7" t="str">
        <f>IF(B277="","",B277&amp;"-"&amp;TEXT(COUNTIFS($B$4:B277,B277),"000"))</f>
        <v>PCTM-075</v>
      </c>
      <c r="D277" s="55" t="s">
        <v>6177</v>
      </c>
      <c r="E277" s="56">
        <v>6455000</v>
      </c>
      <c r="F277" s="23" t="s">
        <v>4489</v>
      </c>
      <c r="G277" s="27" t="str">
        <f>IF(F277="","",INDEX(DM_DOI_TUONG!C:C,MATCH(F277,DM_DOI_TUONG!B:B,0)))</f>
        <v/>
      </c>
      <c r="H277" s="69" t="str">
        <f>IFERROR(INDEX(DM_NGHIEP_VU!D:D,MATCH(I277&amp;J277,DM_NGHIEP_VU!G:G,0)),"")</f>
        <v/>
      </c>
      <c r="I277" s="57"/>
      <c r="J277" s="57" t="s">
        <v>4497</v>
      </c>
      <c r="K277" s="6"/>
      <c r="L277" s="23"/>
      <c r="M277" s="23"/>
      <c r="N277" s="23"/>
      <c r="O277" s="6"/>
      <c r="P277" s="26"/>
      <c r="Q277" s="93" t="str">
        <f>IFERROR(INDEX(NK_CHI_PHI_CHUA_CHI!D:D,MATCH(P277,NK_CHI_PHI_CHUA_CHI!C:C,0)),"-")</f>
        <v>-</v>
      </c>
    </row>
    <row r="278" spans="1:17" ht="15.75" x14ac:dyDescent="0.25">
      <c r="A278" s="91">
        <v>45348</v>
      </c>
      <c r="B278" s="6" t="s">
        <v>2725</v>
      </c>
      <c r="C278" s="7" t="str">
        <f>IF(B278="","",B278&amp;"-"&amp;TEXT(COUNTIFS($B$4:B278,B278),"000"))</f>
        <v>PCNH-041</v>
      </c>
      <c r="D278" s="55" t="s">
        <v>6178</v>
      </c>
      <c r="E278" s="56">
        <v>27500</v>
      </c>
      <c r="F278" s="23" t="s">
        <v>4489</v>
      </c>
      <c r="G278" s="27" t="str">
        <f>IF(F278="","",INDEX(DM_DOI_TUONG!C:C,MATCH(F278,DM_DOI_TUONG!B:B,0)))</f>
        <v/>
      </c>
      <c r="H278" s="69" t="str">
        <f>IFERROR(INDEX(DM_NGHIEP_VU!D:D,MATCH(I278&amp;J278,DM_NGHIEP_VU!G:G,0)),"")</f>
        <v/>
      </c>
      <c r="I278" s="57"/>
      <c r="J278" s="57" t="s">
        <v>4498</v>
      </c>
      <c r="K278" s="6"/>
      <c r="L278" s="23"/>
      <c r="M278" s="23"/>
      <c r="N278" s="23"/>
      <c r="O278" s="6"/>
      <c r="P278" s="26"/>
      <c r="Q278" s="93" t="str">
        <f>IFERROR(INDEX(NK_CHI_PHI_CHUA_CHI!D:D,MATCH(P278,NK_CHI_PHI_CHUA_CHI!C:C,0)),"-")</f>
        <v>-</v>
      </c>
    </row>
    <row r="279" spans="1:17" ht="15.75" x14ac:dyDescent="0.25">
      <c r="A279" s="91">
        <v>45348</v>
      </c>
      <c r="B279" s="6" t="s">
        <v>2723</v>
      </c>
      <c r="C279" s="7" t="str">
        <f>IF(B279="","",B279&amp;"-"&amp;TEXT(COUNTIFS($B$4:B279,B279),"000"))</f>
        <v>PTNH-124</v>
      </c>
      <c r="D279" s="55" t="s">
        <v>4400</v>
      </c>
      <c r="E279" s="56">
        <v>20000000</v>
      </c>
      <c r="F279" s="23" t="s">
        <v>5250</v>
      </c>
      <c r="G279" s="27" t="str">
        <f>IF(F279="","",INDEX(DM_DOI_TUONG!C:C,MATCH(F279,DM_DOI_TUONG!B:B,0)))</f>
        <v>Công Ty TNHH  Sản Xuất Thương Mại Vân Phúc</v>
      </c>
      <c r="H279" s="69" t="str">
        <f>IFERROR(INDEX(DM_NGHIEP_VU!D:D,MATCH(I279&amp;J279,DM_NGHIEP_VU!G:G,0)),"")</f>
        <v>Thu NH - thu công nợ khách hàng</v>
      </c>
      <c r="I279" s="57" t="s">
        <v>4498</v>
      </c>
      <c r="J279" s="57" t="s">
        <v>4499</v>
      </c>
      <c r="K279" s="6"/>
      <c r="L279" s="23"/>
      <c r="M279" s="23"/>
      <c r="N279" s="23"/>
      <c r="O279" s="6"/>
      <c r="P279" s="26"/>
      <c r="Q279" s="93" t="str">
        <f>IFERROR(INDEX(NK_CHI_PHI_CHUA_CHI!D:D,MATCH(P279,NK_CHI_PHI_CHUA_CHI!C:C,0)),"-")</f>
        <v>-</v>
      </c>
    </row>
    <row r="280" spans="1:17" ht="15.75" x14ac:dyDescent="0.25">
      <c r="A280" s="91">
        <v>45348</v>
      </c>
      <c r="B280" s="6" t="s">
        <v>2723</v>
      </c>
      <c r="C280" s="7" t="str">
        <f>IF(B280="","",B280&amp;"-"&amp;TEXT(COUNTIFS($B$4:B280,B280),"000"))</f>
        <v>PTNH-125</v>
      </c>
      <c r="D280" s="55" t="s">
        <v>4431</v>
      </c>
      <c r="E280" s="56">
        <v>37956600</v>
      </c>
      <c r="F280" s="23" t="s">
        <v>5269</v>
      </c>
      <c r="G280" s="27" t="str">
        <f>IF(F280="","",INDEX(DM_DOI_TUONG!C:C,MATCH(F280,DM_DOI_TUONG!B:B,0)))</f>
        <v>CÔNG TY TNHH THIẾT BỊ ĐIỆN QUỐC HƯNG</v>
      </c>
      <c r="H280" s="69" t="str">
        <f>IFERROR(INDEX(DM_NGHIEP_VU!D:D,MATCH(I280&amp;J280,DM_NGHIEP_VU!G:G,0)),"")</f>
        <v>Thu NH - thu công nợ khách hàng</v>
      </c>
      <c r="I280" s="57" t="s">
        <v>4498</v>
      </c>
      <c r="J280" s="57" t="s">
        <v>4499</v>
      </c>
      <c r="K280" s="6"/>
      <c r="L280" s="23"/>
      <c r="M280" s="23"/>
      <c r="N280" s="23"/>
      <c r="O280" s="6"/>
      <c r="P280" s="26"/>
      <c r="Q280" s="93" t="str">
        <f>IFERROR(INDEX(NK_CHI_PHI_CHUA_CHI!D:D,MATCH(P280,NK_CHI_PHI_CHUA_CHI!C:C,0)),"-")</f>
        <v>-</v>
      </c>
    </row>
    <row r="281" spans="1:17" ht="15.75" x14ac:dyDescent="0.25">
      <c r="A281" s="91">
        <v>45348</v>
      </c>
      <c r="B281" s="6" t="s">
        <v>2725</v>
      </c>
      <c r="C281" s="7" t="str">
        <f>IF(B281="","",B281&amp;"-"&amp;TEXT(COUNTIFS($B$4:B281,B281),"000"))</f>
        <v>PCNH-042</v>
      </c>
      <c r="D281" s="55" t="s">
        <v>6179</v>
      </c>
      <c r="E281" s="56">
        <v>200000000</v>
      </c>
      <c r="F281" s="23" t="s">
        <v>4489</v>
      </c>
      <c r="G281" s="27" t="str">
        <f>IF(F281="","",INDEX(DM_DOI_TUONG!C:C,MATCH(F281,DM_DOI_TUONG!B:B,0)))</f>
        <v/>
      </c>
      <c r="H281" s="69" t="str">
        <f>IFERROR(INDEX(DM_NGHIEP_VU!D:D,MATCH(I281&amp;J281,DM_NGHIEP_VU!G:G,0)),"")</f>
        <v/>
      </c>
      <c r="I281" s="57"/>
      <c r="J281" s="57" t="s">
        <v>4498</v>
      </c>
      <c r="K281" s="6"/>
      <c r="L281" s="23"/>
      <c r="M281" s="23"/>
      <c r="N281" s="23"/>
      <c r="O281" s="6"/>
      <c r="P281" s="26"/>
      <c r="Q281" s="93" t="str">
        <f>IFERROR(INDEX(NK_CHI_PHI_CHUA_CHI!D:D,MATCH(P281,NK_CHI_PHI_CHUA_CHI!C:C,0)),"-")</f>
        <v>-</v>
      </c>
    </row>
    <row r="282" spans="1:17" ht="15.75" x14ac:dyDescent="0.25">
      <c r="A282" s="91">
        <v>45348</v>
      </c>
      <c r="B282" s="6" t="s">
        <v>2722</v>
      </c>
      <c r="C282" s="7" t="str">
        <f>IF(B282="","",B282&amp;"-"&amp;TEXT(COUNTIFS($B$4:B282,B282),"000"))</f>
        <v>PTTM-037</v>
      </c>
      <c r="D282" s="55" t="s">
        <v>6179</v>
      </c>
      <c r="E282" s="56">
        <v>200000000</v>
      </c>
      <c r="F282" s="23" t="s">
        <v>4489</v>
      </c>
      <c r="G282" s="27" t="str">
        <f>IF(F282="","",INDEX(DM_DOI_TUONG!C:C,MATCH(F282,DM_DOI_TUONG!B:B,0)))</f>
        <v/>
      </c>
      <c r="H282" s="69" t="str">
        <f>IFERROR(INDEX(DM_NGHIEP_VU!D:D,MATCH(I282&amp;J282,DM_NGHIEP_VU!G:G,0)),"")</f>
        <v/>
      </c>
      <c r="I282" s="57" t="s">
        <v>4497</v>
      </c>
      <c r="J282" s="57"/>
      <c r="K282" s="6"/>
      <c r="L282" s="23"/>
      <c r="M282" s="23"/>
      <c r="N282" s="23"/>
      <c r="O282" s="6"/>
      <c r="P282" s="26"/>
      <c r="Q282" s="93" t="str">
        <f>IFERROR(INDEX(NK_CHI_PHI_CHUA_CHI!D:D,MATCH(P282,NK_CHI_PHI_CHUA_CHI!C:C,0)),"-")</f>
        <v>-</v>
      </c>
    </row>
    <row r="283" spans="1:17" ht="15.75" x14ac:dyDescent="0.25">
      <c r="A283" s="91">
        <v>45348</v>
      </c>
      <c r="B283" s="6" t="s">
        <v>2725</v>
      </c>
      <c r="C283" s="7" t="str">
        <f>IF(B283="","",B283&amp;"-"&amp;TEXT(COUNTIFS($B$4:B283,B283),"000"))</f>
        <v>PCNH-043</v>
      </c>
      <c r="D283" s="55" t="s">
        <v>6180</v>
      </c>
      <c r="E283" s="56">
        <v>4977820</v>
      </c>
      <c r="F283" s="23" t="s">
        <v>4489</v>
      </c>
      <c r="G283" s="27" t="str">
        <f>IF(F283="","",INDEX(DM_DOI_TUONG!C:C,MATCH(F283,DM_DOI_TUONG!B:B,0)))</f>
        <v/>
      </c>
      <c r="H283" s="69" t="str">
        <f>IFERROR(INDEX(DM_NGHIEP_VU!D:D,MATCH(I283&amp;J283,DM_NGHIEP_VU!G:G,0)),"")</f>
        <v/>
      </c>
      <c r="I283" s="57"/>
      <c r="J283" s="57" t="s">
        <v>4498</v>
      </c>
      <c r="K283" s="6"/>
      <c r="L283" s="23"/>
      <c r="M283" s="23"/>
      <c r="N283" s="23"/>
      <c r="O283" s="6"/>
      <c r="P283" s="26"/>
      <c r="Q283" s="93" t="str">
        <f>IFERROR(INDEX(NK_CHI_PHI_CHUA_CHI!D:D,MATCH(P283,NK_CHI_PHI_CHUA_CHI!C:C,0)),"-")</f>
        <v>-</v>
      </c>
    </row>
    <row r="284" spans="1:17" ht="15.75" x14ac:dyDescent="0.25">
      <c r="A284" s="91">
        <v>45348</v>
      </c>
      <c r="B284" s="6" t="s">
        <v>2722</v>
      </c>
      <c r="C284" s="7" t="str">
        <f>IF(B284="","",B284&amp;"-"&amp;TEXT(COUNTIFS($B$4:B284,B284),"000"))</f>
        <v>PTTM-038</v>
      </c>
      <c r="D284" s="55" t="s">
        <v>6181</v>
      </c>
      <c r="E284" s="56">
        <v>4212974</v>
      </c>
      <c r="F284" s="23" t="s">
        <v>5286</v>
      </c>
      <c r="G284" s="27" t="str">
        <f>IF(F284="","",INDEX(DM_DOI_TUONG!C:C,MATCH(F284,DM_DOI_TUONG!B:B,0)))</f>
        <v>Công Ty TNHH Sản Xuất Thiết Bị Sơn Hà</v>
      </c>
      <c r="H284" s="69" t="str">
        <f>IFERROR(INDEX(DM_NGHIEP_VU!D:D,MATCH(I284&amp;J284,DM_NGHIEP_VU!G:G,0)),"")</f>
        <v>Thu TM - thu nợ khách hàng bằng tiền mặt</v>
      </c>
      <c r="I284" s="57" t="s">
        <v>4497</v>
      </c>
      <c r="J284" s="57" t="s">
        <v>4499</v>
      </c>
      <c r="K284" s="6"/>
      <c r="L284" s="23"/>
      <c r="M284" s="23"/>
      <c r="N284" s="23"/>
      <c r="O284" s="6"/>
      <c r="P284" s="26"/>
      <c r="Q284" s="93" t="str">
        <f>IFERROR(INDEX(NK_CHI_PHI_CHUA_CHI!D:D,MATCH(P284,NK_CHI_PHI_CHUA_CHI!C:C,0)),"-")</f>
        <v>-</v>
      </c>
    </row>
    <row r="285" spans="1:17" ht="15.75" x14ac:dyDescent="0.25">
      <c r="A285" s="91">
        <v>45349</v>
      </c>
      <c r="B285" s="6" t="s">
        <v>2724</v>
      </c>
      <c r="C285" s="7" t="str">
        <f>IF(B285="","",B285&amp;"-"&amp;TEXT(COUNTIFS($B$4:B285,B285),"000"))</f>
        <v>PCTM-076</v>
      </c>
      <c r="D285" s="55" t="s">
        <v>6157</v>
      </c>
      <c r="E285" s="56">
        <v>50000</v>
      </c>
      <c r="F285" s="23" t="s">
        <v>4489</v>
      </c>
      <c r="G285" s="27" t="str">
        <f>IF(F285="","",INDEX(DM_DOI_TUONG!C:C,MATCH(F285,DM_DOI_TUONG!B:B,0)))</f>
        <v/>
      </c>
      <c r="H285" s="69" t="str">
        <f>IFERROR(INDEX(DM_NGHIEP_VU!D:D,MATCH(I285&amp;J285,DM_NGHIEP_VU!G:G,0)),"")</f>
        <v/>
      </c>
      <c r="I285" s="57"/>
      <c r="J285" s="57" t="s">
        <v>4497</v>
      </c>
      <c r="K285" s="6"/>
      <c r="L285" s="23"/>
      <c r="M285" s="23"/>
      <c r="N285" s="23"/>
      <c r="O285" s="6"/>
      <c r="P285" s="26"/>
      <c r="Q285" s="93" t="str">
        <f>IFERROR(INDEX(NK_CHI_PHI_CHUA_CHI!D:D,MATCH(P285,NK_CHI_PHI_CHUA_CHI!C:C,0)),"-")</f>
        <v>-</v>
      </c>
    </row>
    <row r="286" spans="1:17" ht="15.75" x14ac:dyDescent="0.25">
      <c r="A286" s="91">
        <v>45350</v>
      </c>
      <c r="B286" s="6" t="s">
        <v>2723</v>
      </c>
      <c r="C286" s="7" t="str">
        <f>IF(B286="","",B286&amp;"-"&amp;TEXT(COUNTIFS($B$4:B286,B286),"000"))</f>
        <v>PTNH-126</v>
      </c>
      <c r="D286" s="55" t="s">
        <v>4404</v>
      </c>
      <c r="E286" s="56">
        <v>41203398</v>
      </c>
      <c r="F286" s="23" t="s">
        <v>5249</v>
      </c>
      <c r="G286" s="27" t="str">
        <f>IF(F286="","",INDEX(DM_DOI_TUONG!C:C,MATCH(F286,DM_DOI_TUONG!B:B,0)))</f>
        <v>Công Ty CP Điện Và Chiếu Sáng Phước Mỹ</v>
      </c>
      <c r="H286" s="69" t="str">
        <f>IFERROR(INDEX(DM_NGHIEP_VU!D:D,MATCH(I286&amp;J286,DM_NGHIEP_VU!G:G,0)),"")</f>
        <v>Thu NH - thu công nợ khách hàng</v>
      </c>
      <c r="I286" s="57" t="s">
        <v>4498</v>
      </c>
      <c r="J286" s="57" t="s">
        <v>4499</v>
      </c>
      <c r="K286" s="6"/>
      <c r="L286" s="23"/>
      <c r="M286" s="23"/>
      <c r="N286" s="23"/>
      <c r="O286" s="6"/>
      <c r="P286" s="26"/>
      <c r="Q286" s="93" t="str">
        <f>IFERROR(INDEX(NK_CHI_PHI_CHUA_CHI!D:D,MATCH(P286,NK_CHI_PHI_CHUA_CHI!C:C,0)),"-")</f>
        <v>-</v>
      </c>
    </row>
    <row r="287" spans="1:17" ht="15.75" x14ac:dyDescent="0.25">
      <c r="A287" s="91">
        <v>45351</v>
      </c>
      <c r="B287" s="6" t="s">
        <v>2723</v>
      </c>
      <c r="C287" s="7" t="str">
        <f>IF(B287="","",B287&amp;"-"&amp;TEXT(COUNTIFS($B$4:B287,B287),"000"))</f>
        <v>PTNH-127</v>
      </c>
      <c r="D287" s="55" t="s">
        <v>4480</v>
      </c>
      <c r="E287" s="56">
        <v>580681</v>
      </c>
      <c r="F287" s="23" t="s">
        <v>4489</v>
      </c>
      <c r="G287" s="27" t="str">
        <f>IF(F287="","",INDEX(DM_DOI_TUONG!C:C,MATCH(F287,DM_DOI_TUONG!B:B,0)))</f>
        <v/>
      </c>
      <c r="H287" s="69" t="str">
        <f>IFERROR(INDEX(DM_NGHIEP_VU!D:D,MATCH(I287&amp;J287,DM_NGHIEP_VU!G:G,0)),"")</f>
        <v/>
      </c>
      <c r="I287" s="57" t="s">
        <v>4498</v>
      </c>
      <c r="J287" s="57"/>
      <c r="K287" s="6"/>
      <c r="L287" s="23"/>
      <c r="M287" s="23"/>
      <c r="N287" s="23"/>
      <c r="O287" s="6"/>
      <c r="P287" s="26"/>
      <c r="Q287" s="93" t="str">
        <f>IFERROR(INDEX(NK_CHI_PHI_CHUA_CHI!D:D,MATCH(P287,NK_CHI_PHI_CHUA_CHI!C:C,0)),"-")</f>
        <v>-</v>
      </c>
    </row>
    <row r="288" spans="1:17" ht="31.5" x14ac:dyDescent="0.25">
      <c r="A288" s="91">
        <v>45351</v>
      </c>
      <c r="B288" s="6" t="s">
        <v>2723</v>
      </c>
      <c r="C288" s="7" t="str">
        <f>IF(B288="","",B288&amp;"-"&amp;TEXT(COUNTIFS($B$4:B288,B288),"000"))</f>
        <v>PTNH-128</v>
      </c>
      <c r="D288" s="55" t="s">
        <v>4386</v>
      </c>
      <c r="E288" s="56">
        <v>30000000</v>
      </c>
      <c r="F288" s="23" t="s">
        <v>4489</v>
      </c>
      <c r="G288" s="27" t="str">
        <f>IF(F288="","",INDEX(DM_DOI_TUONG!C:C,MATCH(F288,DM_DOI_TUONG!B:B,0)))</f>
        <v/>
      </c>
      <c r="H288" s="69" t="str">
        <f>IFERROR(INDEX(DM_NGHIEP_VU!D:D,MATCH(I288&amp;J288,DM_NGHIEP_VU!G:G,0)),"")</f>
        <v/>
      </c>
      <c r="I288" s="57" t="s">
        <v>4498</v>
      </c>
      <c r="J288" s="57"/>
      <c r="K288" s="6"/>
      <c r="L288" s="23"/>
      <c r="M288" s="23"/>
      <c r="N288" s="23"/>
      <c r="O288" s="6"/>
      <c r="P288" s="26"/>
      <c r="Q288" s="93" t="str">
        <f>IFERROR(INDEX(NK_CHI_PHI_CHUA_CHI!D:D,MATCH(P288,NK_CHI_PHI_CHUA_CHI!C:C,0)),"-")</f>
        <v>-</v>
      </c>
    </row>
    <row r="289" spans="1:17" ht="15.75" x14ac:dyDescent="0.25">
      <c r="A289" s="91">
        <v>45351</v>
      </c>
      <c r="B289" s="6" t="s">
        <v>2723</v>
      </c>
      <c r="C289" s="7" t="str">
        <f>IF(B289="","",B289&amp;"-"&amp;TEXT(COUNTIFS($B$4:B289,B289),"000"))</f>
        <v>PTNH-129</v>
      </c>
      <c r="D289" s="55" t="s">
        <v>6172</v>
      </c>
      <c r="E289" s="56">
        <v>9589320</v>
      </c>
      <c r="F289" s="23" t="s">
        <v>4489</v>
      </c>
      <c r="G289" s="27" t="str">
        <f>IF(F289="","",INDEX(DM_DOI_TUONG!C:C,MATCH(F289,DM_DOI_TUONG!B:B,0)))</f>
        <v/>
      </c>
      <c r="H289" s="69" t="str">
        <f>IFERROR(INDEX(DM_NGHIEP_VU!D:D,MATCH(I289&amp;J289,DM_NGHIEP_VU!G:G,0)),"")</f>
        <v/>
      </c>
      <c r="I289" s="57" t="s">
        <v>4498</v>
      </c>
      <c r="J289" s="57"/>
      <c r="K289" s="6"/>
      <c r="L289" s="23"/>
      <c r="M289" s="23"/>
      <c r="N289" s="23"/>
      <c r="O289" s="6"/>
      <c r="P289" s="26"/>
      <c r="Q289" s="93" t="str">
        <f>IFERROR(INDEX(NK_CHI_PHI_CHUA_CHI!D:D,MATCH(P289,NK_CHI_PHI_CHUA_CHI!C:C,0)),"-")</f>
        <v>-</v>
      </c>
    </row>
    <row r="290" spans="1:17" ht="15.75" x14ac:dyDescent="0.25">
      <c r="A290" s="91">
        <v>45351</v>
      </c>
      <c r="B290" s="6" t="s">
        <v>2723</v>
      </c>
      <c r="C290" s="7" t="str">
        <f>IF(B290="","",B290&amp;"-"&amp;TEXT(COUNTIFS($B$4:B290,B290),"000"))</f>
        <v>PTNH-130</v>
      </c>
      <c r="D290" s="55" t="s">
        <v>4424</v>
      </c>
      <c r="E290" s="56">
        <v>7451536</v>
      </c>
      <c r="F290" s="23" t="s">
        <v>5258</v>
      </c>
      <c r="G290" s="27" t="str">
        <f>IF(F290="","",INDEX(DM_DOI_TUONG!C:C,MATCH(F290,DM_DOI_TUONG!B:B,0)))</f>
        <v>Công Ty TNHH Sản Xuất Và Thương Mại Tiến Trần</v>
      </c>
      <c r="H290" s="69" t="str">
        <f>IFERROR(INDEX(DM_NGHIEP_VU!D:D,MATCH(I290&amp;J290,DM_NGHIEP_VU!G:G,0)),"")</f>
        <v>Thu NH - thu công nợ khách hàng</v>
      </c>
      <c r="I290" s="57" t="s">
        <v>4498</v>
      </c>
      <c r="J290" s="57" t="s">
        <v>4499</v>
      </c>
      <c r="K290" s="6"/>
      <c r="L290" s="23"/>
      <c r="M290" s="23"/>
      <c r="N290" s="23"/>
      <c r="O290" s="6"/>
      <c r="P290" s="26"/>
      <c r="Q290" s="93" t="str">
        <f>IFERROR(INDEX(NK_CHI_PHI_CHUA_CHI!D:D,MATCH(P290,NK_CHI_PHI_CHUA_CHI!C:C,0)),"-")</f>
        <v>-</v>
      </c>
    </row>
    <row r="291" spans="1:17" ht="15.75" x14ac:dyDescent="0.25">
      <c r="A291" s="91">
        <v>45351</v>
      </c>
      <c r="B291" s="6" t="s">
        <v>2723</v>
      </c>
      <c r="C291" s="7" t="str">
        <f>IF(B291="","",B291&amp;"-"&amp;TEXT(COUNTIFS($B$4:B291,B291),"000"))</f>
        <v>PTNH-131</v>
      </c>
      <c r="D291" s="55" t="s">
        <v>4400</v>
      </c>
      <c r="E291" s="56">
        <v>20000000</v>
      </c>
      <c r="F291" s="23" t="s">
        <v>5250</v>
      </c>
      <c r="G291" s="27" t="str">
        <f>IF(F291="","",INDEX(DM_DOI_TUONG!C:C,MATCH(F291,DM_DOI_TUONG!B:B,0)))</f>
        <v>Công Ty TNHH  Sản Xuất Thương Mại Vân Phúc</v>
      </c>
      <c r="H291" s="69" t="str">
        <f>IFERROR(INDEX(DM_NGHIEP_VU!D:D,MATCH(I291&amp;J291,DM_NGHIEP_VU!G:G,0)),"")</f>
        <v>Thu NH - thu công nợ khách hàng</v>
      </c>
      <c r="I291" s="57" t="s">
        <v>4498</v>
      </c>
      <c r="J291" s="57" t="s">
        <v>4499</v>
      </c>
      <c r="K291" s="6"/>
      <c r="L291" s="23"/>
      <c r="M291" s="23"/>
      <c r="N291" s="23"/>
      <c r="O291" s="6"/>
      <c r="P291" s="26"/>
      <c r="Q291" s="93" t="str">
        <f>IFERROR(INDEX(NK_CHI_PHI_CHUA_CHI!D:D,MATCH(P291,NK_CHI_PHI_CHUA_CHI!C:C,0)),"-")</f>
        <v>-</v>
      </c>
    </row>
    <row r="292" spans="1:17" ht="15.75" x14ac:dyDescent="0.25">
      <c r="A292" s="91">
        <v>45351</v>
      </c>
      <c r="B292" s="6" t="s">
        <v>2723</v>
      </c>
      <c r="C292" s="7" t="str">
        <f>IF(B292="","",B292&amp;"-"&amp;TEXT(COUNTIFS($B$4:B292,B292),"000"))</f>
        <v>PTNH-132</v>
      </c>
      <c r="D292" s="55" t="s">
        <v>4431</v>
      </c>
      <c r="E292" s="56">
        <v>11118140</v>
      </c>
      <c r="F292" s="23" t="s">
        <v>5269</v>
      </c>
      <c r="G292" s="27" t="str">
        <f>IF(F292="","",INDEX(DM_DOI_TUONG!C:C,MATCH(F292,DM_DOI_TUONG!B:B,0)))</f>
        <v>CÔNG TY TNHH THIẾT BỊ ĐIỆN QUỐC HƯNG</v>
      </c>
      <c r="H292" s="69" t="str">
        <f>IFERROR(INDEX(DM_NGHIEP_VU!D:D,MATCH(I292&amp;J292,DM_NGHIEP_VU!G:G,0)),"")</f>
        <v>Thu NH - thu công nợ khách hàng</v>
      </c>
      <c r="I292" s="57" t="s">
        <v>4498</v>
      </c>
      <c r="J292" s="57" t="s">
        <v>4499</v>
      </c>
      <c r="K292" s="6"/>
      <c r="L292" s="23"/>
      <c r="M292" s="23"/>
      <c r="N292" s="23"/>
      <c r="O292" s="6"/>
      <c r="P292" s="26"/>
      <c r="Q292" s="93" t="str">
        <f>IFERROR(INDEX(NK_CHI_PHI_CHUA_CHI!D:D,MATCH(P292,NK_CHI_PHI_CHUA_CHI!C:C,0)),"-")</f>
        <v>-</v>
      </c>
    </row>
    <row r="293" spans="1:17" ht="15.75" x14ac:dyDescent="0.25">
      <c r="A293" s="91">
        <v>45351</v>
      </c>
      <c r="B293" s="6" t="s">
        <v>2723</v>
      </c>
      <c r="C293" s="7" t="str">
        <f>IF(B293="","",B293&amp;"-"&amp;TEXT(COUNTIFS($B$4:B293,B293),"000"))</f>
        <v>PTNH-133</v>
      </c>
      <c r="D293" s="55" t="s">
        <v>4458</v>
      </c>
      <c r="E293" s="56">
        <v>1252800</v>
      </c>
      <c r="F293" s="23" t="s">
        <v>5276</v>
      </c>
      <c r="G293" s="27" t="str">
        <f>IF(F293="","",INDEX(DM_DOI_TUONG!C:C,MATCH(F293,DM_DOI_TUONG!B:B,0)))</f>
        <v>CÔNG TY CỔ PHẦN ĐẦU TƯ EPT</v>
      </c>
      <c r="H293" s="69" t="str">
        <f>IFERROR(INDEX(DM_NGHIEP_VU!D:D,MATCH(I293&amp;J293,DM_NGHIEP_VU!G:G,0)),"")</f>
        <v>Thu NH - thu công nợ khách hàng</v>
      </c>
      <c r="I293" s="57" t="s">
        <v>4498</v>
      </c>
      <c r="J293" s="57" t="s">
        <v>4499</v>
      </c>
      <c r="K293" s="6"/>
      <c r="L293" s="23"/>
      <c r="M293" s="23"/>
      <c r="N293" s="23"/>
      <c r="O293" s="6"/>
      <c r="P293" s="26"/>
      <c r="Q293" s="93" t="str">
        <f>IFERROR(INDEX(NK_CHI_PHI_CHUA_CHI!D:D,MATCH(P293,NK_CHI_PHI_CHUA_CHI!C:C,0)),"-")</f>
        <v>-</v>
      </c>
    </row>
    <row r="294" spans="1:17" ht="31.5" x14ac:dyDescent="0.25">
      <c r="A294" s="91">
        <v>45351</v>
      </c>
      <c r="B294" s="6" t="s">
        <v>2724</v>
      </c>
      <c r="C294" s="7" t="str">
        <f>IF(B294="","",B294&amp;"-"&amp;TEXT(COUNTIFS($B$4:B294,B294),"000"))</f>
        <v>PCTM-077</v>
      </c>
      <c r="D294" s="55" t="s">
        <v>6182</v>
      </c>
      <c r="E294" s="56">
        <v>1927200</v>
      </c>
      <c r="F294" s="23" t="s">
        <v>4551</v>
      </c>
      <c r="G294" s="27" t="str">
        <f>IF(F294="","",INDEX(DM_DOI_TUONG!C:C,MATCH(F294,DM_DOI_TUONG!B:B,0)))</f>
        <v>Công ty TNHH Thương Mại Dịch Vụ Sugovit</v>
      </c>
      <c r="H294" s="69" t="str">
        <f>IFERROR(INDEX(DM_NGHIEP_VU!D:D,MATCH(I294&amp;J294,DM_NGHIEP_VU!G:G,0)),"")</f>
        <v>Chi TM - thanh toán công nợ đã hạch toán chi phí kỳ trước (có mã đối tượng hoặc mã chứng từ khác)</v>
      </c>
      <c r="I294" s="57" t="s">
        <v>4494</v>
      </c>
      <c r="J294" s="57" t="s">
        <v>4497</v>
      </c>
      <c r="K294" s="6"/>
      <c r="L294" s="23"/>
      <c r="M294" s="23"/>
      <c r="N294" s="23"/>
      <c r="O294" s="6"/>
      <c r="P294" s="26"/>
      <c r="Q294" s="93" t="str">
        <f>IFERROR(INDEX(NK_CHI_PHI_CHUA_CHI!D:D,MATCH(P294,NK_CHI_PHI_CHUA_CHI!C:C,0)),"-")</f>
        <v>-</v>
      </c>
    </row>
    <row r="295" spans="1:17" ht="15.75" x14ac:dyDescent="0.25">
      <c r="A295" s="91">
        <v>45351</v>
      </c>
      <c r="B295" s="6" t="s">
        <v>2724</v>
      </c>
      <c r="C295" s="7" t="str">
        <f>IF(B295="","",B295&amp;"-"&amp;TEXT(COUNTIFS($B$4:B295,B295),"000"))</f>
        <v>PCTM-078</v>
      </c>
      <c r="D295" s="55" t="s">
        <v>6183</v>
      </c>
      <c r="E295" s="56">
        <v>37800</v>
      </c>
      <c r="F295" s="23" t="s">
        <v>4489</v>
      </c>
      <c r="G295" s="27" t="str">
        <f>IF(F295="","",INDEX(DM_DOI_TUONG!C:C,MATCH(F295,DM_DOI_TUONG!B:B,0)))</f>
        <v/>
      </c>
      <c r="H295" s="69" t="str">
        <f>IFERROR(INDEX(DM_NGHIEP_VU!D:D,MATCH(I295&amp;J295,DM_NGHIEP_VU!G:G,0)),"")</f>
        <v/>
      </c>
      <c r="I295" s="57"/>
      <c r="J295" s="57" t="s">
        <v>4497</v>
      </c>
      <c r="K295" s="6"/>
      <c r="L295" s="23"/>
      <c r="M295" s="23"/>
      <c r="N295" s="23"/>
      <c r="O295" s="6"/>
      <c r="P295" s="26"/>
      <c r="Q295" s="93" t="str">
        <f>IFERROR(INDEX(NK_CHI_PHI_CHUA_CHI!D:D,MATCH(P295,NK_CHI_PHI_CHUA_CHI!C:C,0)),"-")</f>
        <v>-</v>
      </c>
    </row>
    <row r="296" spans="1:17" ht="15.75" x14ac:dyDescent="0.25">
      <c r="A296" s="91">
        <v>45351</v>
      </c>
      <c r="B296" s="6" t="s">
        <v>2724</v>
      </c>
      <c r="C296" s="7" t="str">
        <f>IF(B296="","",B296&amp;"-"&amp;TEXT(COUNTIFS($B$4:B296,B296),"000"))</f>
        <v>PCTM-079</v>
      </c>
      <c r="D296" s="55" t="s">
        <v>6184</v>
      </c>
      <c r="E296" s="56">
        <v>1924989</v>
      </c>
      <c r="F296" s="23" t="s">
        <v>4489</v>
      </c>
      <c r="G296" s="27" t="str">
        <f>IF(F296="","",INDEX(DM_DOI_TUONG!C:C,MATCH(F296,DM_DOI_TUONG!B:B,0)))</f>
        <v/>
      </c>
      <c r="H296" s="69" t="str">
        <f>IFERROR(INDEX(DM_NGHIEP_VU!D:D,MATCH(I296&amp;J296,DM_NGHIEP_VU!G:G,0)),"")</f>
        <v/>
      </c>
      <c r="I296" s="57"/>
      <c r="J296" s="57" t="s">
        <v>4497</v>
      </c>
      <c r="K296" s="6"/>
      <c r="L296" s="23"/>
      <c r="M296" s="23"/>
      <c r="N296" s="23"/>
      <c r="O296" s="6"/>
      <c r="P296" s="26"/>
      <c r="Q296" s="93" t="str">
        <f>IFERROR(INDEX(NK_CHI_PHI_CHUA_CHI!D:D,MATCH(P296,NK_CHI_PHI_CHUA_CHI!C:C,0)),"-")</f>
        <v>-</v>
      </c>
    </row>
    <row r="297" spans="1:17" ht="31.5" x14ac:dyDescent="0.25">
      <c r="A297" s="91">
        <v>45351</v>
      </c>
      <c r="B297" s="6" t="s">
        <v>2724</v>
      </c>
      <c r="C297" s="7" t="str">
        <f>IF(B297="","",B297&amp;"-"&amp;TEXT(COUNTIFS($B$4:B297,B297),"000"))</f>
        <v>PCTM-080</v>
      </c>
      <c r="D297" s="55" t="s">
        <v>6185</v>
      </c>
      <c r="E297" s="56">
        <v>5233934</v>
      </c>
      <c r="F297" s="23" t="s">
        <v>4489</v>
      </c>
      <c r="G297" s="27" t="str">
        <f>IF(F297="","",INDEX(DM_DOI_TUONG!C:C,MATCH(F297,DM_DOI_TUONG!B:B,0)))</f>
        <v/>
      </c>
      <c r="H297" s="69" t="str">
        <f>IFERROR(INDEX(DM_NGHIEP_VU!D:D,MATCH(I297&amp;J297,DM_NGHIEP_VU!G:G,0)),"")</f>
        <v/>
      </c>
      <c r="I297" s="57"/>
      <c r="J297" s="57" t="s">
        <v>4497</v>
      </c>
      <c r="K297" s="6"/>
      <c r="L297" s="23"/>
      <c r="M297" s="23"/>
      <c r="N297" s="23"/>
      <c r="O297" s="6"/>
      <c r="P297" s="26"/>
      <c r="Q297" s="93" t="str">
        <f>IFERROR(INDEX(NK_CHI_PHI_CHUA_CHI!D:D,MATCH(P297,NK_CHI_PHI_CHUA_CHI!C:C,0)),"-")</f>
        <v>-</v>
      </c>
    </row>
    <row r="298" spans="1:17" ht="15.75" x14ac:dyDescent="0.25">
      <c r="A298" s="91">
        <v>45351</v>
      </c>
      <c r="B298" s="6" t="s">
        <v>2724</v>
      </c>
      <c r="C298" s="7" t="str">
        <f>IF(B298="","",B298&amp;"-"&amp;TEXT(COUNTIFS($B$4:B298,B298),"000"))</f>
        <v>PCTM-081</v>
      </c>
      <c r="D298" s="55" t="s">
        <v>4455</v>
      </c>
      <c r="E298" s="56">
        <v>6944000</v>
      </c>
      <c r="F298" s="23" t="s">
        <v>4489</v>
      </c>
      <c r="G298" s="27" t="str">
        <f>IF(F298="","",INDEX(DM_DOI_TUONG!C:C,MATCH(F298,DM_DOI_TUONG!B:B,0)))</f>
        <v/>
      </c>
      <c r="H298" s="69" t="str">
        <f>IFERROR(INDEX(DM_NGHIEP_VU!D:D,MATCH(I298&amp;J298,DM_NGHIEP_VU!G:G,0)),"")</f>
        <v/>
      </c>
      <c r="I298" s="57"/>
      <c r="J298" s="57" t="s">
        <v>4497</v>
      </c>
      <c r="K298" s="6"/>
      <c r="L298" s="23"/>
      <c r="M298" s="23"/>
      <c r="N298" s="23"/>
      <c r="O298" s="6"/>
      <c r="P298" s="26"/>
      <c r="Q298" s="93" t="str">
        <f>IFERROR(INDEX(NK_CHI_PHI_CHUA_CHI!D:D,MATCH(P298,NK_CHI_PHI_CHUA_CHI!C:C,0)),"-")</f>
        <v>-</v>
      </c>
    </row>
    <row r="299" spans="1:17" ht="15.75" x14ac:dyDescent="0.25">
      <c r="A299" s="91">
        <v>45352</v>
      </c>
      <c r="B299" s="6" t="s">
        <v>2723</v>
      </c>
      <c r="C299" s="7" t="str">
        <f>IF(B299="","",B299&amp;"-"&amp;TEXT(COUNTIFS($B$4:B299,B299),"000"))</f>
        <v>PTNH-134</v>
      </c>
      <c r="D299" s="55" t="s">
        <v>4404</v>
      </c>
      <c r="E299" s="56">
        <v>33843846</v>
      </c>
      <c r="F299" s="23" t="s">
        <v>5249</v>
      </c>
      <c r="G299" s="27" t="str">
        <f>IF(F299="","",INDEX(DM_DOI_TUONG!C:C,MATCH(F299,DM_DOI_TUONG!B:B,0)))</f>
        <v>Công Ty CP Điện Và Chiếu Sáng Phước Mỹ</v>
      </c>
      <c r="H299" s="69" t="str">
        <f>IFERROR(INDEX(DM_NGHIEP_VU!D:D,MATCH(I299&amp;J299,DM_NGHIEP_VU!G:G,0)),"")</f>
        <v>Thu NH - thu công nợ khách hàng</v>
      </c>
      <c r="I299" s="57" t="s">
        <v>4498</v>
      </c>
      <c r="J299" s="57" t="s">
        <v>4499</v>
      </c>
      <c r="K299" s="6"/>
      <c r="L299" s="23"/>
      <c r="M299" s="23"/>
      <c r="N299" s="23"/>
      <c r="O299" s="6"/>
      <c r="P299" s="26"/>
      <c r="Q299" s="93" t="str">
        <f>IFERROR(INDEX(NK_CHI_PHI_CHUA_CHI!D:D,MATCH(P299,NK_CHI_PHI_CHUA_CHI!C:C,0)),"-")</f>
        <v>-</v>
      </c>
    </row>
    <row r="300" spans="1:17" ht="15.75" x14ac:dyDescent="0.25">
      <c r="A300" s="91">
        <v>45352</v>
      </c>
      <c r="B300" s="6" t="s">
        <v>2723</v>
      </c>
      <c r="C300" s="7" t="str">
        <f>IF(B300="","",B300&amp;"-"&amp;TEXT(COUNTIFS($B$4:B300,B300),"000"))</f>
        <v>PTNH-135</v>
      </c>
      <c r="D300" s="55" t="s">
        <v>4485</v>
      </c>
      <c r="E300" s="56">
        <v>9956012</v>
      </c>
      <c r="F300" s="23" t="s">
        <v>4489</v>
      </c>
      <c r="G300" s="27" t="str">
        <f>IF(F300="","",INDEX(DM_DOI_TUONG!C:C,MATCH(F300,DM_DOI_TUONG!B:B,0)))</f>
        <v/>
      </c>
      <c r="H300" s="69" t="str">
        <f>IFERROR(INDEX(DM_NGHIEP_VU!D:D,MATCH(I300&amp;J300,DM_NGHIEP_VU!G:G,0)),"")</f>
        <v/>
      </c>
      <c r="I300" s="57" t="s">
        <v>4498</v>
      </c>
      <c r="J300" s="57"/>
      <c r="K300" s="6"/>
      <c r="L300" s="23"/>
      <c r="M300" s="23"/>
      <c r="N300" s="23"/>
      <c r="O300" s="6"/>
      <c r="P300" s="26"/>
      <c r="Q300" s="93" t="str">
        <f>IFERROR(INDEX(NK_CHI_PHI_CHUA_CHI!D:D,MATCH(P300,NK_CHI_PHI_CHUA_CHI!C:C,0)),"-")</f>
        <v>-</v>
      </c>
    </row>
    <row r="301" spans="1:17" ht="15.75" x14ac:dyDescent="0.25">
      <c r="A301" s="91">
        <v>45352</v>
      </c>
      <c r="B301" s="6" t="s">
        <v>2723</v>
      </c>
      <c r="C301" s="7" t="str">
        <f>IF(B301="","",B301&amp;"-"&amp;TEXT(COUNTIFS($B$4:B301,B301),"000"))</f>
        <v>PTNH-136</v>
      </c>
      <c r="D301" s="55" t="s">
        <v>4485</v>
      </c>
      <c r="E301" s="56">
        <v>43988</v>
      </c>
      <c r="F301" s="23" t="s">
        <v>5280</v>
      </c>
      <c r="G301" s="27" t="str">
        <f>IF(F301="","",INDEX(DM_DOI_TUONG!C:C,MATCH(F301,DM_DOI_TUONG!B:B,0)))</f>
        <v>Công Ty TNHH TM Dv Thiết Bị Điện Thiên Khánh</v>
      </c>
      <c r="H301" s="69" t="str">
        <f>IFERROR(INDEX(DM_NGHIEP_VU!D:D,MATCH(I301&amp;J301,DM_NGHIEP_VU!G:G,0)),"")</f>
        <v>Thu NH - thu công nợ khách hàng</v>
      </c>
      <c r="I301" s="57" t="s">
        <v>4498</v>
      </c>
      <c r="J301" s="57" t="s">
        <v>4499</v>
      </c>
      <c r="K301" s="6"/>
      <c r="L301" s="23"/>
      <c r="M301" s="23"/>
      <c r="N301" s="23"/>
      <c r="O301" s="6"/>
      <c r="P301" s="26"/>
      <c r="Q301" s="93" t="str">
        <f>IFERROR(INDEX(NK_CHI_PHI_CHUA_CHI!D:D,MATCH(P301,NK_CHI_PHI_CHUA_CHI!C:C,0)),"-")</f>
        <v>-</v>
      </c>
    </row>
    <row r="302" spans="1:17" ht="31.5" x14ac:dyDescent="0.25">
      <c r="A302" s="91">
        <v>45352</v>
      </c>
      <c r="B302" s="6" t="s">
        <v>2723</v>
      </c>
      <c r="C302" s="7" t="str">
        <f>IF(B302="","",B302&amp;"-"&amp;TEXT(COUNTIFS($B$4:B302,B302),"000"))</f>
        <v>PTNH-137</v>
      </c>
      <c r="D302" s="55" t="s">
        <v>4408</v>
      </c>
      <c r="E302" s="56">
        <v>3477492</v>
      </c>
      <c r="F302" s="23" t="s">
        <v>5248</v>
      </c>
      <c r="G302" s="27" t="str">
        <f>IF(F302="","",INDEX(DM_DOI_TUONG!C:C,MATCH(F302,DM_DOI_TUONG!B:B,0)))</f>
        <v>Công Ty TNHH Tư Vấn SX TM Xây Lắp Điện Song An</v>
      </c>
      <c r="H302" s="69" t="str">
        <f>IFERROR(INDEX(DM_NGHIEP_VU!D:D,MATCH(I302&amp;J302,DM_NGHIEP_VU!G:G,0)),"")</f>
        <v>Thu NH - thu công nợ khách hàng</v>
      </c>
      <c r="I302" s="57" t="s">
        <v>4498</v>
      </c>
      <c r="J302" s="57" t="s">
        <v>4499</v>
      </c>
      <c r="K302" s="6"/>
      <c r="L302" s="23"/>
      <c r="M302" s="23"/>
      <c r="N302" s="23"/>
      <c r="O302" s="6"/>
      <c r="P302" s="26"/>
      <c r="Q302" s="93" t="str">
        <f>IFERROR(INDEX(NK_CHI_PHI_CHUA_CHI!D:D,MATCH(P302,NK_CHI_PHI_CHUA_CHI!C:C,0)),"-")</f>
        <v>-</v>
      </c>
    </row>
    <row r="303" spans="1:17" ht="31.5" x14ac:dyDescent="0.25">
      <c r="A303" s="91">
        <v>45352</v>
      </c>
      <c r="B303" s="6" t="s">
        <v>2723</v>
      </c>
      <c r="C303" s="7" t="str">
        <f>IF(B303="","",B303&amp;"-"&amp;TEXT(COUNTIFS($B$4:B303,B303),"000"))</f>
        <v>PTNH-138</v>
      </c>
      <c r="D303" s="55" t="s">
        <v>4386</v>
      </c>
      <c r="E303" s="56">
        <v>70628926</v>
      </c>
      <c r="F303" s="23" t="s">
        <v>4489</v>
      </c>
      <c r="G303" s="27" t="str">
        <f>IF(F303="","",INDEX(DM_DOI_TUONG!C:C,MATCH(F303,DM_DOI_TUONG!B:B,0)))</f>
        <v/>
      </c>
      <c r="H303" s="69" t="str">
        <f>IFERROR(INDEX(DM_NGHIEP_VU!D:D,MATCH(I303&amp;J303,DM_NGHIEP_VU!G:G,0)),"")</f>
        <v/>
      </c>
      <c r="I303" s="57" t="s">
        <v>4498</v>
      </c>
      <c r="J303" s="57"/>
      <c r="K303" s="6"/>
      <c r="L303" s="23"/>
      <c r="M303" s="23"/>
      <c r="N303" s="23"/>
      <c r="O303" s="6"/>
      <c r="P303" s="26"/>
      <c r="Q303" s="93" t="str">
        <f>IFERROR(INDEX(NK_CHI_PHI_CHUA_CHI!D:D,MATCH(P303,NK_CHI_PHI_CHUA_CHI!C:C,0)),"-")</f>
        <v>-</v>
      </c>
    </row>
    <row r="304" spans="1:17" ht="31.5" x14ac:dyDescent="0.25">
      <c r="A304" s="91">
        <v>45352</v>
      </c>
      <c r="B304" s="6" t="s">
        <v>2723</v>
      </c>
      <c r="C304" s="7" t="str">
        <f>IF(B304="","",B304&amp;"-"&amp;TEXT(COUNTIFS($B$4:B304,B304),"000"))</f>
        <v>PTNH-139</v>
      </c>
      <c r="D304" s="55" t="s">
        <v>4386</v>
      </c>
      <c r="E304" s="56">
        <v>79371074</v>
      </c>
      <c r="F304" s="23" t="s">
        <v>5245</v>
      </c>
      <c r="G304" s="27" t="str">
        <f>IF(F304="","",INDEX(DM_DOI_TUONG!C:C,MATCH(F304,DM_DOI_TUONG!B:B,0)))</f>
        <v>Công Ty TNHH Sản Xuất Thương Mại  Điện Sài Gòn TTL</v>
      </c>
      <c r="H304" s="69" t="str">
        <f>IFERROR(INDEX(DM_NGHIEP_VU!D:D,MATCH(I304&amp;J304,DM_NGHIEP_VU!G:G,0)),"")</f>
        <v>Thu NH - thu công nợ khách hàng</v>
      </c>
      <c r="I304" s="57" t="s">
        <v>4498</v>
      </c>
      <c r="J304" s="57" t="s">
        <v>4499</v>
      </c>
      <c r="K304" s="6"/>
      <c r="L304" s="23"/>
      <c r="M304" s="23"/>
      <c r="N304" s="23"/>
      <c r="O304" s="6"/>
      <c r="P304" s="26"/>
      <c r="Q304" s="93" t="str">
        <f>IFERROR(INDEX(NK_CHI_PHI_CHUA_CHI!D:D,MATCH(P304,NK_CHI_PHI_CHUA_CHI!C:C,0)),"-")</f>
        <v>-</v>
      </c>
    </row>
    <row r="305" spans="1:17" ht="31.5" x14ac:dyDescent="0.25">
      <c r="A305" s="91">
        <v>45352</v>
      </c>
      <c r="B305" s="6" t="s">
        <v>2723</v>
      </c>
      <c r="C305" s="7" t="str">
        <f>IF(B305="","",B305&amp;"-"&amp;TEXT(COUNTIFS($B$4:B305,B305),"000"))</f>
        <v>PTNH-140</v>
      </c>
      <c r="D305" s="55" t="s">
        <v>4386</v>
      </c>
      <c r="E305" s="56">
        <v>30000000</v>
      </c>
      <c r="F305" s="23" t="s">
        <v>5245</v>
      </c>
      <c r="G305" s="27" t="str">
        <f>IF(F305="","",INDEX(DM_DOI_TUONG!C:C,MATCH(F305,DM_DOI_TUONG!B:B,0)))</f>
        <v>Công Ty TNHH Sản Xuất Thương Mại  Điện Sài Gòn TTL</v>
      </c>
      <c r="H305" s="69" t="str">
        <f>IFERROR(INDEX(DM_NGHIEP_VU!D:D,MATCH(I305&amp;J305,DM_NGHIEP_VU!G:G,0)),"")</f>
        <v>Thu NH - thu công nợ khách hàng</v>
      </c>
      <c r="I305" s="57" t="s">
        <v>4498</v>
      </c>
      <c r="J305" s="57" t="s">
        <v>4499</v>
      </c>
      <c r="K305" s="6"/>
      <c r="L305" s="23"/>
      <c r="M305" s="23"/>
      <c r="N305" s="23"/>
      <c r="O305" s="6"/>
      <c r="P305" s="26"/>
      <c r="Q305" s="93" t="str">
        <f>IFERROR(INDEX(NK_CHI_PHI_CHUA_CHI!D:D,MATCH(P305,NK_CHI_PHI_CHUA_CHI!C:C,0)),"-")</f>
        <v>-</v>
      </c>
    </row>
    <row r="306" spans="1:17" ht="15.75" x14ac:dyDescent="0.25">
      <c r="A306" s="91">
        <v>45352</v>
      </c>
      <c r="B306" s="6" t="s">
        <v>2724</v>
      </c>
      <c r="C306" s="7" t="str">
        <f>IF(B306="","",B306&amp;"-"&amp;TEXT(COUNTIFS($B$4:B306,B306),"000"))</f>
        <v>PCTM-082</v>
      </c>
      <c r="D306" s="55" t="s">
        <v>6186</v>
      </c>
      <c r="E306" s="56">
        <v>1000000</v>
      </c>
      <c r="F306" s="23" t="s">
        <v>4489</v>
      </c>
      <c r="G306" s="27" t="str">
        <f>IF(F306="","",INDEX(DM_DOI_TUONG!C:C,MATCH(F306,DM_DOI_TUONG!B:B,0)))</f>
        <v/>
      </c>
      <c r="H306" s="69" t="str">
        <f>IFERROR(INDEX(DM_NGHIEP_VU!D:D,MATCH(I306&amp;J306,DM_NGHIEP_VU!G:G,0)),"")</f>
        <v/>
      </c>
      <c r="I306" s="57"/>
      <c r="J306" s="57" t="s">
        <v>4497</v>
      </c>
      <c r="K306" s="6"/>
      <c r="L306" s="23"/>
      <c r="M306" s="23"/>
      <c r="N306" s="23"/>
      <c r="O306" s="6"/>
      <c r="P306" s="26"/>
      <c r="Q306" s="93" t="str">
        <f>IFERROR(INDEX(NK_CHI_PHI_CHUA_CHI!D:D,MATCH(P306,NK_CHI_PHI_CHUA_CHI!C:C,0)),"-")</f>
        <v>-</v>
      </c>
    </row>
    <row r="307" spans="1:17" ht="15.75" x14ac:dyDescent="0.25">
      <c r="A307" s="91">
        <v>45352</v>
      </c>
      <c r="B307" s="6" t="s">
        <v>2722</v>
      </c>
      <c r="C307" s="7" t="str">
        <f>IF(B307="","",B307&amp;"-"&amp;TEXT(COUNTIFS($B$4:B307,B307),"000"))</f>
        <v>PTTM-039</v>
      </c>
      <c r="D307" s="55" t="s">
        <v>6181</v>
      </c>
      <c r="E307" s="56">
        <v>4812048</v>
      </c>
      <c r="F307" s="23" t="s">
        <v>5286</v>
      </c>
      <c r="G307" s="27" t="str">
        <f>IF(F307="","",INDEX(DM_DOI_TUONG!C:C,MATCH(F307,DM_DOI_TUONG!B:B,0)))</f>
        <v>Công Ty TNHH Sản Xuất Thiết Bị Sơn Hà</v>
      </c>
      <c r="H307" s="69" t="str">
        <f>IFERROR(INDEX(DM_NGHIEP_VU!D:D,MATCH(I307&amp;J307,DM_NGHIEP_VU!G:G,0)),"")</f>
        <v>Thu TM - thu nợ khách hàng bằng tiền mặt</v>
      </c>
      <c r="I307" s="57" t="s">
        <v>4497</v>
      </c>
      <c r="J307" s="57" t="s">
        <v>4499</v>
      </c>
      <c r="K307" s="6"/>
      <c r="L307" s="23"/>
      <c r="M307" s="23"/>
      <c r="N307" s="23"/>
      <c r="O307" s="6"/>
      <c r="P307" s="26"/>
      <c r="Q307" s="93" t="str">
        <f>IFERROR(INDEX(NK_CHI_PHI_CHUA_CHI!D:D,MATCH(P307,NK_CHI_PHI_CHUA_CHI!C:C,0)),"-")</f>
        <v>-</v>
      </c>
    </row>
    <row r="308" spans="1:17" ht="15.75" x14ac:dyDescent="0.25">
      <c r="A308" s="91">
        <v>45352</v>
      </c>
      <c r="B308" s="6" t="s">
        <v>2722</v>
      </c>
      <c r="C308" s="7" t="str">
        <f>IF(B308="","",B308&amp;"-"&amp;TEXT(COUNTIFS($B$4:B308,B308),"000"))</f>
        <v>PTTM-040</v>
      </c>
      <c r="D308" s="55" t="s">
        <v>4451</v>
      </c>
      <c r="E308" s="56">
        <v>7844623</v>
      </c>
      <c r="F308" s="23" t="s">
        <v>5256</v>
      </c>
      <c r="G308" s="27" t="str">
        <f>IF(F308="","",INDEX(DM_DOI_TUONG!C:C,MATCH(F308,DM_DOI_TUONG!B:B,0)))</f>
        <v>Cửa Hàng Trường Giang</v>
      </c>
      <c r="H308" s="69" t="str">
        <f>IFERROR(INDEX(DM_NGHIEP_VU!D:D,MATCH(I308&amp;J308,DM_NGHIEP_VU!G:G,0)),"")</f>
        <v>Thu TM - thu nợ khách hàng bằng tiền mặt</v>
      </c>
      <c r="I308" s="57" t="s">
        <v>4497</v>
      </c>
      <c r="J308" s="57" t="s">
        <v>4499</v>
      </c>
      <c r="K308" s="6"/>
      <c r="L308" s="23"/>
      <c r="M308" s="23"/>
      <c r="N308" s="23"/>
      <c r="O308" s="6"/>
      <c r="P308" s="26"/>
      <c r="Q308" s="93" t="str">
        <f>IFERROR(INDEX(NK_CHI_PHI_CHUA_CHI!D:D,MATCH(P308,NK_CHI_PHI_CHUA_CHI!C:C,0)),"-")</f>
        <v>-</v>
      </c>
    </row>
    <row r="309" spans="1:17" ht="15.75" x14ac:dyDescent="0.25">
      <c r="A309" s="91">
        <v>45353</v>
      </c>
      <c r="B309" s="6" t="s">
        <v>2722</v>
      </c>
      <c r="C309" s="7" t="str">
        <f>IF(B309="","",B309&amp;"-"&amp;TEXT(COUNTIFS($B$4:B309,B309),"000"))</f>
        <v>PTTM-041</v>
      </c>
      <c r="D309" s="55" t="s">
        <v>4451</v>
      </c>
      <c r="E309" s="56">
        <v>16970040</v>
      </c>
      <c r="F309" s="23" t="s">
        <v>5256</v>
      </c>
      <c r="G309" s="27" t="str">
        <f>IF(F309="","",INDEX(DM_DOI_TUONG!C:C,MATCH(F309,DM_DOI_TUONG!B:B,0)))</f>
        <v>Cửa Hàng Trường Giang</v>
      </c>
      <c r="H309" s="69" t="str">
        <f>IFERROR(INDEX(DM_NGHIEP_VU!D:D,MATCH(I309&amp;J309,DM_NGHIEP_VU!G:G,0)),"")</f>
        <v>Thu TM - thu nợ khách hàng bằng tiền mặt</v>
      </c>
      <c r="I309" s="57" t="s">
        <v>4497</v>
      </c>
      <c r="J309" s="57" t="s">
        <v>4499</v>
      </c>
      <c r="K309" s="6"/>
      <c r="L309" s="23"/>
      <c r="M309" s="23"/>
      <c r="N309" s="23"/>
      <c r="O309" s="6"/>
      <c r="P309" s="26"/>
      <c r="Q309" s="93" t="str">
        <f>IFERROR(INDEX(NK_CHI_PHI_CHUA_CHI!D:D,MATCH(P309,NK_CHI_PHI_CHUA_CHI!C:C,0)),"-")</f>
        <v>-</v>
      </c>
    </row>
    <row r="310" spans="1:17" ht="31.5" x14ac:dyDescent="0.25">
      <c r="A310" s="91">
        <v>45355</v>
      </c>
      <c r="B310" s="6" t="s">
        <v>2723</v>
      </c>
      <c r="C310" s="7" t="str">
        <f>IF(B310="","",B310&amp;"-"&amp;TEXT(COUNTIFS($B$4:B310,B310),"000"))</f>
        <v>PTNH-141</v>
      </c>
      <c r="D310" s="55" t="s">
        <v>4386</v>
      </c>
      <c r="E310" s="56">
        <v>450000000</v>
      </c>
      <c r="F310" s="23" t="s">
        <v>5245</v>
      </c>
      <c r="G310" s="27" t="str">
        <f>IF(F310="","",INDEX(DM_DOI_TUONG!C:C,MATCH(F310,DM_DOI_TUONG!B:B,0)))</f>
        <v>Công Ty TNHH Sản Xuất Thương Mại  Điện Sài Gòn TTL</v>
      </c>
      <c r="H310" s="69" t="str">
        <f>IFERROR(INDEX(DM_NGHIEP_VU!D:D,MATCH(I310&amp;J310,DM_NGHIEP_VU!G:G,0)),"")</f>
        <v>Thu NH - thu công nợ khách hàng</v>
      </c>
      <c r="I310" s="57" t="s">
        <v>4498</v>
      </c>
      <c r="J310" s="57" t="s">
        <v>4499</v>
      </c>
      <c r="K310" s="6"/>
      <c r="L310" s="23"/>
      <c r="M310" s="23"/>
      <c r="N310" s="23"/>
      <c r="O310" s="6"/>
      <c r="P310" s="26"/>
      <c r="Q310" s="93" t="str">
        <f>IFERROR(INDEX(NK_CHI_PHI_CHUA_CHI!D:D,MATCH(P310,NK_CHI_PHI_CHUA_CHI!C:C,0)),"-")</f>
        <v>-</v>
      </c>
    </row>
    <row r="311" spans="1:17" ht="31.5" x14ac:dyDescent="0.25">
      <c r="A311" s="91">
        <v>45355</v>
      </c>
      <c r="B311" s="6" t="s">
        <v>2723</v>
      </c>
      <c r="C311" s="7" t="str">
        <f>IF(B311="","",B311&amp;"-"&amp;TEXT(COUNTIFS($B$4:B311,B311),"000"))</f>
        <v>PTNH-142</v>
      </c>
      <c r="D311" s="55" t="s">
        <v>4386</v>
      </c>
      <c r="E311" s="56">
        <v>62486012</v>
      </c>
      <c r="F311" s="23" t="s">
        <v>5245</v>
      </c>
      <c r="G311" s="27" t="str">
        <f>IF(F311="","",INDEX(DM_DOI_TUONG!C:C,MATCH(F311,DM_DOI_TUONG!B:B,0)))</f>
        <v>Công Ty TNHH Sản Xuất Thương Mại  Điện Sài Gòn TTL</v>
      </c>
      <c r="H311" s="69" t="str">
        <f>IFERROR(INDEX(DM_NGHIEP_VU!D:D,MATCH(I311&amp;J311,DM_NGHIEP_VU!G:G,0)),"")</f>
        <v>Thu NH - thu công nợ khách hàng</v>
      </c>
      <c r="I311" s="57" t="s">
        <v>4498</v>
      </c>
      <c r="J311" s="57" t="s">
        <v>4499</v>
      </c>
      <c r="K311" s="6"/>
      <c r="L311" s="23"/>
      <c r="M311" s="23"/>
      <c r="N311" s="23"/>
      <c r="O311" s="6"/>
      <c r="P311" s="26"/>
      <c r="Q311" s="93" t="str">
        <f>IFERROR(INDEX(NK_CHI_PHI_CHUA_CHI!D:D,MATCH(P311,NK_CHI_PHI_CHUA_CHI!C:C,0)),"-")</f>
        <v>-</v>
      </c>
    </row>
    <row r="312" spans="1:17" ht="31.5" x14ac:dyDescent="0.25">
      <c r="A312" s="91">
        <v>45355</v>
      </c>
      <c r="B312" s="6" t="s">
        <v>2723</v>
      </c>
      <c r="C312" s="7" t="str">
        <f>IF(B312="","",B312&amp;"-"&amp;TEXT(COUNTIFS($B$4:B312,B312),"000"))</f>
        <v>PTNH-143</v>
      </c>
      <c r="D312" s="55" t="s">
        <v>4386</v>
      </c>
      <c r="E312" s="56">
        <v>30000000</v>
      </c>
      <c r="F312" s="23" t="s">
        <v>5245</v>
      </c>
      <c r="G312" s="27" t="str">
        <f>IF(F312="","",INDEX(DM_DOI_TUONG!C:C,MATCH(F312,DM_DOI_TUONG!B:B,0)))</f>
        <v>Công Ty TNHH Sản Xuất Thương Mại  Điện Sài Gòn TTL</v>
      </c>
      <c r="H312" s="69" t="str">
        <f>IFERROR(INDEX(DM_NGHIEP_VU!D:D,MATCH(I312&amp;J312,DM_NGHIEP_VU!G:G,0)),"")</f>
        <v>Thu NH - thu công nợ khách hàng</v>
      </c>
      <c r="I312" s="57" t="s">
        <v>4498</v>
      </c>
      <c r="J312" s="57" t="s">
        <v>4499</v>
      </c>
      <c r="K312" s="6"/>
      <c r="L312" s="23"/>
      <c r="M312" s="23"/>
      <c r="N312" s="23"/>
      <c r="O312" s="6"/>
      <c r="P312" s="26"/>
      <c r="Q312" s="93" t="str">
        <f>IFERROR(INDEX(NK_CHI_PHI_CHUA_CHI!D:D,MATCH(P312,NK_CHI_PHI_CHUA_CHI!C:C,0)),"-")</f>
        <v>-</v>
      </c>
    </row>
    <row r="313" spans="1:17" ht="31.5" x14ac:dyDescent="0.25">
      <c r="A313" s="91">
        <v>45355</v>
      </c>
      <c r="B313" s="6" t="s">
        <v>2724</v>
      </c>
      <c r="C313" s="7" t="str">
        <f>IF(B313="","",B313&amp;"-"&amp;TEXT(COUNTIFS($B$4:B313,B313),"000"))</f>
        <v>PCTM-083</v>
      </c>
      <c r="D313" s="55" t="s">
        <v>6187</v>
      </c>
      <c r="E313" s="56">
        <v>12820480</v>
      </c>
      <c r="F313" s="23" t="s">
        <v>4489</v>
      </c>
      <c r="G313" s="27" t="str">
        <f>IF(F313="","",INDEX(DM_DOI_TUONG!C:C,MATCH(F313,DM_DOI_TUONG!B:B,0)))</f>
        <v/>
      </c>
      <c r="H313" s="69" t="str">
        <f>IFERROR(INDEX(DM_NGHIEP_VU!D:D,MATCH(I313&amp;J313,DM_NGHIEP_VU!G:G,0)),"")</f>
        <v/>
      </c>
      <c r="I313" s="57"/>
      <c r="J313" s="57" t="s">
        <v>4497</v>
      </c>
      <c r="K313" s="6"/>
      <c r="L313" s="23"/>
      <c r="M313" s="23"/>
      <c r="N313" s="23"/>
      <c r="O313" s="6"/>
      <c r="P313" s="26"/>
      <c r="Q313" s="93" t="str">
        <f>IFERROR(INDEX(NK_CHI_PHI_CHUA_CHI!D:D,MATCH(P313,NK_CHI_PHI_CHUA_CHI!C:C,0)),"-")</f>
        <v>-</v>
      </c>
    </row>
    <row r="314" spans="1:17" ht="15.75" x14ac:dyDescent="0.25">
      <c r="A314" s="91">
        <v>45355</v>
      </c>
      <c r="B314" s="6" t="s">
        <v>2724</v>
      </c>
      <c r="C314" s="7" t="str">
        <f>IF(B314="","",B314&amp;"-"&amp;TEXT(COUNTIFS($B$4:B314,B314),"000"))</f>
        <v>PCTM-084</v>
      </c>
      <c r="D314" s="55" t="s">
        <v>6188</v>
      </c>
      <c r="E314" s="56">
        <v>370000</v>
      </c>
      <c r="F314" s="23" t="s">
        <v>4489</v>
      </c>
      <c r="G314" s="27" t="str">
        <f>IF(F314="","",INDEX(DM_DOI_TUONG!C:C,MATCH(F314,DM_DOI_TUONG!B:B,0)))</f>
        <v/>
      </c>
      <c r="H314" s="69" t="str">
        <f>IFERROR(INDEX(DM_NGHIEP_VU!D:D,MATCH(I314&amp;J314,DM_NGHIEP_VU!G:G,0)),"")</f>
        <v/>
      </c>
      <c r="I314" s="57"/>
      <c r="J314" s="57" t="s">
        <v>4497</v>
      </c>
      <c r="K314" s="6"/>
      <c r="L314" s="23"/>
      <c r="M314" s="23"/>
      <c r="N314" s="23"/>
      <c r="O314" s="6"/>
      <c r="P314" s="26"/>
      <c r="Q314" s="93" t="str">
        <f>IFERROR(INDEX(NK_CHI_PHI_CHUA_CHI!D:D,MATCH(P314,NK_CHI_PHI_CHUA_CHI!C:C,0)),"-")</f>
        <v>-</v>
      </c>
    </row>
    <row r="315" spans="1:17" ht="15.75" x14ac:dyDescent="0.25">
      <c r="A315" s="91">
        <v>45355</v>
      </c>
      <c r="B315" s="6" t="s">
        <v>2724</v>
      </c>
      <c r="C315" s="7" t="str">
        <f>IF(B315="","",B315&amp;"-"&amp;TEXT(COUNTIFS($B$4:B315,B315),"000"))</f>
        <v>PCTM-085</v>
      </c>
      <c r="D315" s="55" t="s">
        <v>6157</v>
      </c>
      <c r="E315" s="56">
        <v>50000</v>
      </c>
      <c r="F315" s="23" t="s">
        <v>4489</v>
      </c>
      <c r="G315" s="27" t="str">
        <f>IF(F315="","",INDEX(DM_DOI_TUONG!C:C,MATCH(F315,DM_DOI_TUONG!B:B,0)))</f>
        <v/>
      </c>
      <c r="H315" s="69" t="str">
        <f>IFERROR(INDEX(DM_NGHIEP_VU!D:D,MATCH(I315&amp;J315,DM_NGHIEP_VU!G:G,0)),"")</f>
        <v/>
      </c>
      <c r="I315" s="57"/>
      <c r="J315" s="57" t="s">
        <v>4497</v>
      </c>
      <c r="K315" s="6"/>
      <c r="L315" s="23"/>
      <c r="M315" s="23"/>
      <c r="N315" s="23"/>
      <c r="O315" s="6"/>
      <c r="P315" s="26"/>
      <c r="Q315" s="93" t="str">
        <f>IFERROR(INDEX(NK_CHI_PHI_CHUA_CHI!D:D,MATCH(P315,NK_CHI_PHI_CHUA_CHI!C:C,0)),"-")</f>
        <v>-</v>
      </c>
    </row>
    <row r="316" spans="1:17" ht="15.75" x14ac:dyDescent="0.25">
      <c r="A316" s="91">
        <v>45355</v>
      </c>
      <c r="B316" s="6" t="s">
        <v>2724</v>
      </c>
      <c r="C316" s="7" t="str">
        <f>IF(B316="","",B316&amp;"-"&amp;TEXT(COUNTIFS($B$4:B316,B316),"000"))</f>
        <v>PCTM-086</v>
      </c>
      <c r="D316" s="55" t="s">
        <v>6189</v>
      </c>
      <c r="E316" s="56">
        <v>200000</v>
      </c>
      <c r="F316" s="23" t="s">
        <v>4489</v>
      </c>
      <c r="G316" s="27" t="str">
        <f>IF(F316="","",INDEX(DM_DOI_TUONG!C:C,MATCH(F316,DM_DOI_TUONG!B:B,0)))</f>
        <v/>
      </c>
      <c r="H316" s="69" t="str">
        <f>IFERROR(INDEX(DM_NGHIEP_VU!D:D,MATCH(I316&amp;J316,DM_NGHIEP_VU!G:G,0)),"")</f>
        <v/>
      </c>
      <c r="I316" s="57"/>
      <c r="J316" s="57" t="s">
        <v>4497</v>
      </c>
      <c r="K316" s="6"/>
      <c r="L316" s="23"/>
      <c r="M316" s="23"/>
      <c r="N316" s="23"/>
      <c r="O316" s="6"/>
      <c r="P316" s="26"/>
      <c r="Q316" s="93" t="str">
        <f>IFERROR(INDEX(NK_CHI_PHI_CHUA_CHI!D:D,MATCH(P316,NK_CHI_PHI_CHUA_CHI!C:C,0)),"-")</f>
        <v>-</v>
      </c>
    </row>
    <row r="317" spans="1:17" ht="15.75" x14ac:dyDescent="0.25">
      <c r="A317" s="91">
        <v>45355</v>
      </c>
      <c r="B317" s="6" t="s">
        <v>2724</v>
      </c>
      <c r="C317" s="7" t="str">
        <f>IF(B317="","",B317&amp;"-"&amp;TEXT(COUNTIFS($B$4:B317,B317),"000"))</f>
        <v>PCTM-087</v>
      </c>
      <c r="D317" s="55" t="s">
        <v>6190</v>
      </c>
      <c r="E317" s="56">
        <v>100000</v>
      </c>
      <c r="F317" s="23" t="s">
        <v>4489</v>
      </c>
      <c r="G317" s="27" t="str">
        <f>IF(F317="","",INDEX(DM_DOI_TUONG!C:C,MATCH(F317,DM_DOI_TUONG!B:B,0)))</f>
        <v/>
      </c>
      <c r="H317" s="69" t="str">
        <f>IFERROR(INDEX(DM_NGHIEP_VU!D:D,MATCH(I317&amp;J317,DM_NGHIEP_VU!G:G,0)),"")</f>
        <v/>
      </c>
      <c r="I317" s="57"/>
      <c r="J317" s="57" t="s">
        <v>4497</v>
      </c>
      <c r="K317" s="6"/>
      <c r="L317" s="23"/>
      <c r="M317" s="23"/>
      <c r="N317" s="23"/>
      <c r="O317" s="6"/>
      <c r="P317" s="26"/>
      <c r="Q317" s="93" t="str">
        <f>IFERROR(INDEX(NK_CHI_PHI_CHUA_CHI!D:D,MATCH(P317,NK_CHI_PHI_CHUA_CHI!C:C,0)),"-")</f>
        <v>-</v>
      </c>
    </row>
    <row r="318" spans="1:17" ht="31.5" x14ac:dyDescent="0.25">
      <c r="A318" s="91">
        <v>45356</v>
      </c>
      <c r="B318" s="6" t="s">
        <v>2723</v>
      </c>
      <c r="C318" s="7" t="str">
        <f>IF(B318="","",B318&amp;"-"&amp;TEXT(COUNTIFS($B$4:B318,B318),"000"))</f>
        <v>PTNH-144</v>
      </c>
      <c r="D318" s="55" t="s">
        <v>4386</v>
      </c>
      <c r="E318" s="56">
        <v>30000000</v>
      </c>
      <c r="F318" s="23" t="s">
        <v>5245</v>
      </c>
      <c r="G318" s="27" t="str">
        <f>IF(F318="","",INDEX(DM_DOI_TUONG!C:C,MATCH(F318,DM_DOI_TUONG!B:B,0)))</f>
        <v>Công Ty TNHH Sản Xuất Thương Mại  Điện Sài Gòn TTL</v>
      </c>
      <c r="H318" s="69" t="str">
        <f>IFERROR(INDEX(DM_NGHIEP_VU!D:D,MATCH(I318&amp;J318,DM_NGHIEP_VU!G:G,0)),"")</f>
        <v>Thu NH - thu công nợ khách hàng</v>
      </c>
      <c r="I318" s="57" t="s">
        <v>4498</v>
      </c>
      <c r="J318" s="57" t="s">
        <v>4499</v>
      </c>
      <c r="K318" s="6"/>
      <c r="L318" s="23"/>
      <c r="M318" s="23"/>
      <c r="N318" s="23"/>
      <c r="O318" s="6"/>
      <c r="P318" s="26"/>
      <c r="Q318" s="93" t="str">
        <f>IFERROR(INDEX(NK_CHI_PHI_CHUA_CHI!D:D,MATCH(P318,NK_CHI_PHI_CHUA_CHI!C:C,0)),"-")</f>
        <v>-</v>
      </c>
    </row>
    <row r="319" spans="1:17" ht="15.75" x14ac:dyDescent="0.25">
      <c r="A319" s="91">
        <v>45356</v>
      </c>
      <c r="B319" s="6" t="s">
        <v>2723</v>
      </c>
      <c r="C319" s="7" t="str">
        <f>IF(B319="","",B319&amp;"-"&amp;TEXT(COUNTIFS($B$4:B319,B319),"000"))</f>
        <v>PTNH-145</v>
      </c>
      <c r="D319" s="55" t="s">
        <v>6191</v>
      </c>
      <c r="E319" s="56">
        <v>3048680</v>
      </c>
      <c r="F319" s="23" t="s">
        <v>5261</v>
      </c>
      <c r="G319" s="27" t="str">
        <f>IF(F319="","",INDEX(DM_DOI_TUONG!C:C,MATCH(F319,DM_DOI_TUONG!B:B,0)))</f>
        <v>Công Ty TNHH Thiết Bị Điện Minh Toàn</v>
      </c>
      <c r="H319" s="69" t="str">
        <f>IFERROR(INDEX(DM_NGHIEP_VU!D:D,MATCH(I319&amp;J319,DM_NGHIEP_VU!G:G,0)),"")</f>
        <v>Thu NH - thu công nợ khách hàng</v>
      </c>
      <c r="I319" s="57" t="s">
        <v>4498</v>
      </c>
      <c r="J319" s="57" t="s">
        <v>4499</v>
      </c>
      <c r="K319" s="6"/>
      <c r="L319" s="23"/>
      <c r="M319" s="23"/>
      <c r="N319" s="23"/>
      <c r="O319" s="6"/>
      <c r="P319" s="26"/>
      <c r="Q319" s="93" t="str">
        <f>IFERROR(INDEX(NK_CHI_PHI_CHUA_CHI!D:D,MATCH(P319,NK_CHI_PHI_CHUA_CHI!C:C,0)),"-")</f>
        <v>-</v>
      </c>
    </row>
    <row r="320" spans="1:17" ht="15.75" x14ac:dyDescent="0.25">
      <c r="A320" s="91">
        <v>45356</v>
      </c>
      <c r="B320" s="6" t="s">
        <v>2725</v>
      </c>
      <c r="C320" s="7" t="str">
        <f>IF(B320="","",B320&amp;"-"&amp;TEXT(COUNTIFS($B$4:B320,B320),"000"))</f>
        <v>PCNH-044</v>
      </c>
      <c r="D320" s="55" t="s">
        <v>6192</v>
      </c>
      <c r="E320" s="56">
        <v>553369</v>
      </c>
      <c r="F320" s="23" t="s">
        <v>4489</v>
      </c>
      <c r="G320" s="27" t="str">
        <f>IF(F320="","",INDEX(DM_DOI_TUONG!C:C,MATCH(F320,DM_DOI_TUONG!B:B,0)))</f>
        <v/>
      </c>
      <c r="H320" s="69" t="str">
        <f>IFERROR(INDEX(DM_NGHIEP_VU!D:D,MATCH(I320&amp;J320,DM_NGHIEP_VU!G:G,0)),"")</f>
        <v/>
      </c>
      <c r="I320" s="57"/>
      <c r="J320" s="57" t="s">
        <v>4498</v>
      </c>
      <c r="K320" s="6"/>
      <c r="L320" s="23"/>
      <c r="M320" s="23"/>
      <c r="N320" s="23"/>
      <c r="O320" s="6"/>
      <c r="P320" s="26"/>
      <c r="Q320" s="93" t="str">
        <f>IFERROR(INDEX(NK_CHI_PHI_CHUA_CHI!D:D,MATCH(P320,NK_CHI_PHI_CHUA_CHI!C:C,0)),"-")</f>
        <v>-</v>
      </c>
    </row>
    <row r="321" spans="1:17" ht="31.5" x14ac:dyDescent="0.25">
      <c r="A321" s="91">
        <v>45356</v>
      </c>
      <c r="B321" s="6" t="s">
        <v>2725</v>
      </c>
      <c r="C321" s="7" t="str">
        <f>IF(B321="","",B321&amp;"-"&amp;TEXT(COUNTIFS($B$4:B321,B321),"000"))</f>
        <v>PCNH-045</v>
      </c>
      <c r="D321" s="55" t="s">
        <v>4440</v>
      </c>
      <c r="E321" s="56">
        <v>386192032</v>
      </c>
      <c r="F321" s="23" t="s">
        <v>4545</v>
      </c>
      <c r="G321" s="27" t="str">
        <f>IF(F321="","",INDEX(DM_DOI_TUONG!C:C,MATCH(F321,DM_DOI_TUONG!B:B,0)))</f>
        <v>Công ty CP Tuấn Ân Long An</v>
      </c>
      <c r="H321" s="69" t="str">
        <f>IFERROR(INDEX(DM_NGHIEP_VU!D:D,MATCH(I321&amp;J321,DM_NGHIEP_VU!G:G,0)),"")</f>
        <v>Chi NH - thanh toán công nợ đã hạch toán chi phí kỳ trước (có mã đối tượng hoặc mã chứng từ khác)</v>
      </c>
      <c r="I321" s="57" t="s">
        <v>4494</v>
      </c>
      <c r="J321" s="57" t="s">
        <v>4498</v>
      </c>
      <c r="K321" s="6"/>
      <c r="L321" s="23"/>
      <c r="M321" s="23"/>
      <c r="N321" s="23"/>
      <c r="O321" s="6"/>
      <c r="P321" s="26"/>
      <c r="Q321" s="93" t="str">
        <f>IFERROR(INDEX(NK_CHI_PHI_CHUA_CHI!D:D,MATCH(P321,NK_CHI_PHI_CHUA_CHI!C:C,0)),"-")</f>
        <v>-</v>
      </c>
    </row>
    <row r="322" spans="1:17" ht="15.75" x14ac:dyDescent="0.25">
      <c r="A322" s="91">
        <v>45356</v>
      </c>
      <c r="B322" s="6" t="s">
        <v>2725</v>
      </c>
      <c r="C322" s="7" t="str">
        <f>IF(B322="","",B322&amp;"-"&amp;TEXT(COUNTIFS($B$4:B322,B322),"000"))</f>
        <v>PCNH-046</v>
      </c>
      <c r="D322" s="55" t="s">
        <v>6159</v>
      </c>
      <c r="E322" s="56">
        <v>169925</v>
      </c>
      <c r="F322" s="23" t="s">
        <v>4489</v>
      </c>
      <c r="G322" s="27" t="str">
        <f>IF(F322="","",INDEX(DM_DOI_TUONG!C:C,MATCH(F322,DM_DOI_TUONG!B:B,0)))</f>
        <v/>
      </c>
      <c r="H322" s="69" t="str">
        <f>IFERROR(INDEX(DM_NGHIEP_VU!D:D,MATCH(I322&amp;J322,DM_NGHIEP_VU!G:G,0)),"")</f>
        <v/>
      </c>
      <c r="I322" s="57"/>
      <c r="J322" s="57" t="s">
        <v>4498</v>
      </c>
      <c r="K322" s="6"/>
      <c r="L322" s="23"/>
      <c r="M322" s="23"/>
      <c r="N322" s="23"/>
      <c r="O322" s="6"/>
      <c r="P322" s="26"/>
      <c r="Q322" s="93" t="str">
        <f>IFERROR(INDEX(NK_CHI_PHI_CHUA_CHI!D:D,MATCH(P322,NK_CHI_PHI_CHUA_CHI!C:C,0)),"-")</f>
        <v>-</v>
      </c>
    </row>
    <row r="323" spans="1:17" ht="31.5" x14ac:dyDescent="0.25">
      <c r="A323" s="91">
        <v>45356</v>
      </c>
      <c r="B323" s="6" t="s">
        <v>2725</v>
      </c>
      <c r="C323" s="7" t="str">
        <f>IF(B323="","",B323&amp;"-"&amp;TEXT(COUNTIFS($B$4:B323,B323),"000"))</f>
        <v>PCNH-047</v>
      </c>
      <c r="D323" s="55" t="s">
        <v>4440</v>
      </c>
      <c r="E323" s="56">
        <v>315537122</v>
      </c>
      <c r="F323" s="23" t="s">
        <v>4545</v>
      </c>
      <c r="G323" s="27" t="str">
        <f>IF(F323="","",INDEX(DM_DOI_TUONG!C:C,MATCH(F323,DM_DOI_TUONG!B:B,0)))</f>
        <v>Công ty CP Tuấn Ân Long An</v>
      </c>
      <c r="H323" s="69" t="str">
        <f>IFERROR(INDEX(DM_NGHIEP_VU!D:D,MATCH(I323&amp;J323,DM_NGHIEP_VU!G:G,0)),"")</f>
        <v>Chi NH - thanh toán công nợ đã hạch toán chi phí kỳ trước (có mã đối tượng hoặc mã chứng từ khác)</v>
      </c>
      <c r="I323" s="57" t="s">
        <v>4494</v>
      </c>
      <c r="J323" s="57" t="s">
        <v>4498</v>
      </c>
      <c r="K323" s="6"/>
      <c r="L323" s="23"/>
      <c r="M323" s="23"/>
      <c r="N323" s="23"/>
      <c r="O323" s="6"/>
      <c r="P323" s="26"/>
      <c r="Q323" s="93" t="str">
        <f>IFERROR(INDEX(NK_CHI_PHI_CHUA_CHI!D:D,MATCH(P323,NK_CHI_PHI_CHUA_CHI!C:C,0)),"-")</f>
        <v>-</v>
      </c>
    </row>
    <row r="324" spans="1:17" ht="15.75" x14ac:dyDescent="0.25">
      <c r="A324" s="91">
        <v>45356</v>
      </c>
      <c r="B324" s="6" t="s">
        <v>2725</v>
      </c>
      <c r="C324" s="7" t="str">
        <f>IF(B324="","",B324&amp;"-"&amp;TEXT(COUNTIFS($B$4:B324,B324),"000"))</f>
        <v>PCNH-048</v>
      </c>
      <c r="D324" s="55" t="s">
        <v>6159</v>
      </c>
      <c r="E324" s="56">
        <v>138837</v>
      </c>
      <c r="F324" s="23" t="s">
        <v>4489</v>
      </c>
      <c r="G324" s="27" t="str">
        <f>IF(F324="","",INDEX(DM_DOI_TUONG!C:C,MATCH(F324,DM_DOI_TUONG!B:B,0)))</f>
        <v/>
      </c>
      <c r="H324" s="69" t="str">
        <f>IFERROR(INDEX(DM_NGHIEP_VU!D:D,MATCH(I324&amp;J324,DM_NGHIEP_VU!G:G,0)),"")</f>
        <v/>
      </c>
      <c r="I324" s="57"/>
      <c r="J324" s="57" t="s">
        <v>4498</v>
      </c>
      <c r="K324" s="6"/>
      <c r="L324" s="23"/>
      <c r="M324" s="23"/>
      <c r="N324" s="23"/>
      <c r="O324" s="6"/>
      <c r="P324" s="26"/>
      <c r="Q324" s="93" t="str">
        <f>IFERROR(INDEX(NK_CHI_PHI_CHUA_CHI!D:D,MATCH(P324,NK_CHI_PHI_CHUA_CHI!C:C,0)),"-")</f>
        <v>-</v>
      </c>
    </row>
    <row r="325" spans="1:17" ht="15.75" x14ac:dyDescent="0.25">
      <c r="A325" s="91">
        <v>45356</v>
      </c>
      <c r="B325" s="6" t="s">
        <v>2725</v>
      </c>
      <c r="C325" s="7" t="str">
        <f>IF(B325="","",B325&amp;"-"&amp;TEXT(COUNTIFS($B$4:B325,B325),"000"))</f>
        <v>PCNH-049</v>
      </c>
      <c r="D325" s="55" t="s">
        <v>6193</v>
      </c>
      <c r="E325" s="56">
        <v>1741433</v>
      </c>
      <c r="F325" s="23" t="s">
        <v>4489</v>
      </c>
      <c r="G325" s="27" t="str">
        <f>IF(F325="","",INDEX(DM_DOI_TUONG!C:C,MATCH(F325,DM_DOI_TUONG!B:B,0)))</f>
        <v/>
      </c>
      <c r="H325" s="69" t="str">
        <f>IFERROR(INDEX(DM_NGHIEP_VU!D:D,MATCH(I325&amp;J325,DM_NGHIEP_VU!G:G,0)),"")</f>
        <v/>
      </c>
      <c r="I325" s="57"/>
      <c r="J325" s="57" t="s">
        <v>4498</v>
      </c>
      <c r="K325" s="6"/>
      <c r="L325" s="23"/>
      <c r="M325" s="23"/>
      <c r="N325" s="23"/>
      <c r="O325" s="6"/>
      <c r="P325" s="26"/>
      <c r="Q325" s="93" t="str">
        <f>IFERROR(INDEX(NK_CHI_PHI_CHUA_CHI!D:D,MATCH(P325,NK_CHI_PHI_CHUA_CHI!C:C,0)),"-")</f>
        <v>-</v>
      </c>
    </row>
    <row r="326" spans="1:17" ht="15.75" x14ac:dyDescent="0.25">
      <c r="A326" s="91">
        <v>45356</v>
      </c>
      <c r="B326" s="6" t="s">
        <v>2722</v>
      </c>
      <c r="C326" s="7" t="str">
        <f>IF(B326="","",B326&amp;"-"&amp;TEXT(COUNTIFS($B$4:B326,B326),"000"))</f>
        <v>PTTM-042</v>
      </c>
      <c r="D326" s="55" t="s">
        <v>4402</v>
      </c>
      <c r="E326" s="56">
        <v>8983224</v>
      </c>
      <c r="F326" s="23" t="s">
        <v>5263</v>
      </c>
      <c r="G326" s="27" t="str">
        <f>IF(F326="","",INDEX(DM_DOI_TUONG!C:C,MATCH(F326,DM_DOI_TUONG!B:B,0)))</f>
        <v>Công Ty TNHH TM XD Điện Đại Quang Phát</v>
      </c>
      <c r="H326" s="69" t="str">
        <f>IFERROR(INDEX(DM_NGHIEP_VU!D:D,MATCH(I326&amp;J326,DM_NGHIEP_VU!G:G,0)),"")</f>
        <v>Thu TM - thu nợ khách hàng bằng tiền mặt</v>
      </c>
      <c r="I326" s="57" t="s">
        <v>4497</v>
      </c>
      <c r="J326" s="57" t="s">
        <v>4499</v>
      </c>
      <c r="K326" s="6"/>
      <c r="L326" s="23"/>
      <c r="M326" s="23"/>
      <c r="N326" s="23"/>
      <c r="O326" s="6"/>
      <c r="P326" s="26"/>
      <c r="Q326" s="93" t="str">
        <f>IFERROR(INDEX(NK_CHI_PHI_CHUA_CHI!D:D,MATCH(P326,NK_CHI_PHI_CHUA_CHI!C:C,0)),"-")</f>
        <v>-</v>
      </c>
    </row>
    <row r="327" spans="1:17" ht="47.25" x14ac:dyDescent="0.25">
      <c r="A327" s="91">
        <v>45356</v>
      </c>
      <c r="B327" s="6" t="s">
        <v>2722</v>
      </c>
      <c r="C327" s="7" t="str">
        <f>IF(B327="","",B327&amp;"-"&amp;TEXT(COUNTIFS($B$4:B327,B327),"000"))</f>
        <v>PTTM-043</v>
      </c>
      <c r="D327" s="55" t="s">
        <v>6194</v>
      </c>
      <c r="E327" s="56">
        <v>110160000</v>
      </c>
      <c r="F327" s="23" t="s">
        <v>4489</v>
      </c>
      <c r="G327" s="27" t="str">
        <f>IF(F327="","",INDEX(DM_DOI_TUONG!C:C,MATCH(F327,DM_DOI_TUONG!B:B,0)))</f>
        <v/>
      </c>
      <c r="H327" s="69" t="str">
        <f>IFERROR(INDEX(DM_NGHIEP_VU!D:D,MATCH(I327&amp;J327,DM_NGHIEP_VU!G:G,0)),"")</f>
        <v/>
      </c>
      <c r="I327" s="57" t="s">
        <v>4497</v>
      </c>
      <c r="J327" s="57"/>
      <c r="K327" s="6"/>
      <c r="L327" s="23"/>
      <c r="M327" s="23"/>
      <c r="N327" s="23"/>
      <c r="O327" s="6"/>
      <c r="P327" s="26"/>
      <c r="Q327" s="93" t="str">
        <f>IFERROR(INDEX(NK_CHI_PHI_CHUA_CHI!D:D,MATCH(P327,NK_CHI_PHI_CHUA_CHI!C:C,0)),"-")</f>
        <v>-</v>
      </c>
    </row>
    <row r="328" spans="1:17" ht="47.25" x14ac:dyDescent="0.25">
      <c r="A328" s="91">
        <v>45356</v>
      </c>
      <c r="B328" s="6" t="s">
        <v>2724</v>
      </c>
      <c r="C328" s="7" t="str">
        <f>IF(B328="","",B328&amp;"-"&amp;TEXT(COUNTIFS($B$4:B328,B328),"000"))</f>
        <v>PCTM-088</v>
      </c>
      <c r="D328" s="55" t="s">
        <v>6195</v>
      </c>
      <c r="E328" s="56">
        <v>110160000</v>
      </c>
      <c r="F328" s="23" t="s">
        <v>4489</v>
      </c>
      <c r="G328" s="27" t="str">
        <f>IF(F328="","",INDEX(DM_DOI_TUONG!C:C,MATCH(F328,DM_DOI_TUONG!B:B,0)))</f>
        <v/>
      </c>
      <c r="H328" s="69" t="str">
        <f>IFERROR(INDEX(DM_NGHIEP_VU!D:D,MATCH(I328&amp;J328,DM_NGHIEP_VU!G:G,0)),"")</f>
        <v/>
      </c>
      <c r="I328" s="57"/>
      <c r="J328" s="57" t="s">
        <v>4497</v>
      </c>
      <c r="K328" s="6"/>
      <c r="L328" s="23"/>
      <c r="M328" s="23"/>
      <c r="N328" s="23"/>
      <c r="O328" s="6"/>
      <c r="P328" s="26"/>
      <c r="Q328" s="93" t="str">
        <f>IFERROR(INDEX(NK_CHI_PHI_CHUA_CHI!D:D,MATCH(P328,NK_CHI_PHI_CHUA_CHI!C:C,0)),"-")</f>
        <v>-</v>
      </c>
    </row>
    <row r="329" spans="1:17" ht="15.75" x14ac:dyDescent="0.25">
      <c r="A329" s="91">
        <v>45357</v>
      </c>
      <c r="B329" s="6" t="s">
        <v>2724</v>
      </c>
      <c r="C329" s="7" t="str">
        <f>IF(B329="","",B329&amp;"-"&amp;TEXT(COUNTIFS($B$4:B329,B329),"000"))</f>
        <v>PCTM-089</v>
      </c>
      <c r="D329" s="55" t="s">
        <v>6196</v>
      </c>
      <c r="E329" s="56">
        <v>2179452</v>
      </c>
      <c r="F329" s="23" t="s">
        <v>4489</v>
      </c>
      <c r="G329" s="27" t="str">
        <f>IF(F329="","",INDEX(DM_DOI_TUONG!C:C,MATCH(F329,DM_DOI_TUONG!B:B,0)))</f>
        <v/>
      </c>
      <c r="H329" s="69" t="str">
        <f>IFERROR(INDEX(DM_NGHIEP_VU!D:D,MATCH(I329&amp;J329,DM_NGHIEP_VU!G:G,0)),"")</f>
        <v/>
      </c>
      <c r="I329" s="57"/>
      <c r="J329" s="57" t="s">
        <v>4497</v>
      </c>
      <c r="K329" s="6"/>
      <c r="L329" s="23"/>
      <c r="M329" s="23"/>
      <c r="N329" s="23"/>
      <c r="O329" s="6"/>
      <c r="P329" s="26"/>
      <c r="Q329" s="93" t="str">
        <f>IFERROR(INDEX(NK_CHI_PHI_CHUA_CHI!D:D,MATCH(P329,NK_CHI_PHI_CHUA_CHI!C:C,0)),"-")</f>
        <v>-</v>
      </c>
    </row>
    <row r="330" spans="1:17" ht="15.75" x14ac:dyDescent="0.25">
      <c r="A330" s="91">
        <v>45357</v>
      </c>
      <c r="B330" s="6" t="s">
        <v>2724</v>
      </c>
      <c r="C330" s="7" t="str">
        <f>IF(B330="","",B330&amp;"-"&amp;TEXT(COUNTIFS($B$4:B330,B330),"000"))</f>
        <v>PCTM-090</v>
      </c>
      <c r="D330" s="55" t="s">
        <v>6197</v>
      </c>
      <c r="E330" s="56">
        <v>55727965</v>
      </c>
      <c r="F330" s="23" t="s">
        <v>4489</v>
      </c>
      <c r="G330" s="27" t="str">
        <f>IF(F330="","",INDEX(DM_DOI_TUONG!C:C,MATCH(F330,DM_DOI_TUONG!B:B,0)))</f>
        <v/>
      </c>
      <c r="H330" s="69" t="str">
        <f>IFERROR(INDEX(DM_NGHIEP_VU!D:D,MATCH(I330&amp;J330,DM_NGHIEP_VU!G:G,0)),"")</f>
        <v/>
      </c>
      <c r="I330" s="57"/>
      <c r="J330" s="57" t="s">
        <v>4497</v>
      </c>
      <c r="K330" s="6"/>
      <c r="L330" s="23"/>
      <c r="M330" s="23"/>
      <c r="N330" s="23"/>
      <c r="O330" s="6"/>
      <c r="P330" s="26"/>
      <c r="Q330" s="93" t="str">
        <f>IFERROR(INDEX(NK_CHI_PHI_CHUA_CHI!D:D,MATCH(P330,NK_CHI_PHI_CHUA_CHI!C:C,0)),"-")</f>
        <v>-</v>
      </c>
    </row>
    <row r="331" spans="1:17" ht="15.75" x14ac:dyDescent="0.25">
      <c r="A331" s="91">
        <v>45357</v>
      </c>
      <c r="B331" s="6" t="s">
        <v>2722</v>
      </c>
      <c r="C331" s="7" t="str">
        <f>IF(B331="","",B331&amp;"-"&amp;TEXT(COUNTIFS($B$4:B331,B331),"000"))</f>
        <v>PTTM-044</v>
      </c>
      <c r="D331" s="55" t="s">
        <v>6198</v>
      </c>
      <c r="E331" s="56">
        <v>5705376</v>
      </c>
      <c r="F331" s="23" t="s">
        <v>4489</v>
      </c>
      <c r="G331" s="27" t="str">
        <f>IF(F331="","",INDEX(DM_DOI_TUONG!C:C,MATCH(F331,DM_DOI_TUONG!B:B,0)))</f>
        <v/>
      </c>
      <c r="H331" s="69" t="str">
        <f>IFERROR(INDEX(DM_NGHIEP_VU!D:D,MATCH(I331&amp;J331,DM_NGHIEP_VU!G:G,0)),"")</f>
        <v/>
      </c>
      <c r="I331" s="57" t="s">
        <v>4497</v>
      </c>
      <c r="J331" s="57"/>
      <c r="K331" s="6"/>
      <c r="L331" s="23"/>
      <c r="M331" s="23"/>
      <c r="N331" s="23"/>
      <c r="O331" s="6"/>
      <c r="P331" s="26"/>
      <c r="Q331" s="93" t="str">
        <f>IFERROR(INDEX(NK_CHI_PHI_CHUA_CHI!D:D,MATCH(P331,NK_CHI_PHI_CHUA_CHI!C:C,0)),"-")</f>
        <v>-</v>
      </c>
    </row>
    <row r="332" spans="1:17" ht="15.75" x14ac:dyDescent="0.25">
      <c r="A332" s="91">
        <v>45357</v>
      </c>
      <c r="B332" s="6" t="s">
        <v>2724</v>
      </c>
      <c r="C332" s="7" t="str">
        <f>IF(B332="","",B332&amp;"-"&amp;TEXT(COUNTIFS($B$4:B332,B332),"000"))</f>
        <v>PCTM-091</v>
      </c>
      <c r="D332" s="55" t="s">
        <v>6199</v>
      </c>
      <c r="E332" s="56">
        <v>18226130</v>
      </c>
      <c r="F332" s="23" t="s">
        <v>4489</v>
      </c>
      <c r="G332" s="27" t="str">
        <f>IF(F332="","",INDEX(DM_DOI_TUONG!C:C,MATCH(F332,DM_DOI_TUONG!B:B,0)))</f>
        <v/>
      </c>
      <c r="H332" s="69" t="str">
        <f>IFERROR(INDEX(DM_NGHIEP_VU!D:D,MATCH(I332&amp;J332,DM_NGHIEP_VU!G:G,0)),"")</f>
        <v/>
      </c>
      <c r="I332" s="57"/>
      <c r="J332" s="57" t="s">
        <v>4497</v>
      </c>
      <c r="K332" s="6"/>
      <c r="L332" s="23"/>
      <c r="M332" s="23"/>
      <c r="N332" s="23"/>
      <c r="O332" s="6"/>
      <c r="P332" s="26"/>
      <c r="Q332" s="93" t="str">
        <f>IFERROR(INDEX(NK_CHI_PHI_CHUA_CHI!D:D,MATCH(P332,NK_CHI_PHI_CHUA_CHI!C:C,0)),"-")</f>
        <v>-</v>
      </c>
    </row>
    <row r="333" spans="1:17" ht="15.75" x14ac:dyDescent="0.25">
      <c r="A333" s="91">
        <v>45357</v>
      </c>
      <c r="B333" s="6" t="s">
        <v>2724</v>
      </c>
      <c r="C333" s="7" t="str">
        <f>IF(B333="","",B333&amp;"-"&amp;TEXT(COUNTIFS($B$4:B333,B333),"000"))</f>
        <v>PCTM-092</v>
      </c>
      <c r="D333" s="55" t="s">
        <v>6200</v>
      </c>
      <c r="E333" s="56">
        <v>10004000</v>
      </c>
      <c r="F333" s="23" t="s">
        <v>4489</v>
      </c>
      <c r="G333" s="27" t="str">
        <f>IF(F333="","",INDEX(DM_DOI_TUONG!C:C,MATCH(F333,DM_DOI_TUONG!B:B,0)))</f>
        <v/>
      </c>
      <c r="H333" s="69" t="str">
        <f>IFERROR(INDEX(DM_NGHIEP_VU!D:D,MATCH(I333&amp;J333,DM_NGHIEP_VU!G:G,0)),"")</f>
        <v/>
      </c>
      <c r="I333" s="57"/>
      <c r="J333" s="57" t="s">
        <v>4497</v>
      </c>
      <c r="K333" s="6"/>
      <c r="L333" s="23"/>
      <c r="M333" s="23"/>
      <c r="N333" s="23"/>
      <c r="O333" s="6"/>
      <c r="P333" s="26"/>
      <c r="Q333" s="93" t="str">
        <f>IFERROR(INDEX(NK_CHI_PHI_CHUA_CHI!D:D,MATCH(P333,NK_CHI_PHI_CHUA_CHI!C:C,0)),"-")</f>
        <v>-</v>
      </c>
    </row>
    <row r="334" spans="1:17" ht="15.75" x14ac:dyDescent="0.25">
      <c r="A334" s="91">
        <v>45357</v>
      </c>
      <c r="B334" s="6" t="s">
        <v>2724</v>
      </c>
      <c r="C334" s="7" t="str">
        <f>IF(B334="","",B334&amp;"-"&amp;TEXT(COUNTIFS($B$4:B334,B334),"000"))</f>
        <v>PCTM-093</v>
      </c>
      <c r="D334" s="55" t="s">
        <v>6201</v>
      </c>
      <c r="E334" s="56">
        <v>10749000</v>
      </c>
      <c r="F334" s="23" t="s">
        <v>4489</v>
      </c>
      <c r="G334" s="27" t="str">
        <f>IF(F334="","",INDEX(DM_DOI_TUONG!C:C,MATCH(F334,DM_DOI_TUONG!B:B,0)))</f>
        <v/>
      </c>
      <c r="H334" s="69" t="str">
        <f>IFERROR(INDEX(DM_NGHIEP_VU!D:D,MATCH(I334&amp;J334,DM_NGHIEP_VU!G:G,0)),"")</f>
        <v/>
      </c>
      <c r="I334" s="57"/>
      <c r="J334" s="57" t="s">
        <v>4497</v>
      </c>
      <c r="K334" s="6"/>
      <c r="L334" s="23"/>
      <c r="M334" s="23"/>
      <c r="N334" s="23"/>
      <c r="O334" s="6"/>
      <c r="P334" s="26"/>
      <c r="Q334" s="93" t="str">
        <f>IFERROR(INDEX(NK_CHI_PHI_CHUA_CHI!D:D,MATCH(P334,NK_CHI_PHI_CHUA_CHI!C:C,0)),"-")</f>
        <v>-</v>
      </c>
    </row>
    <row r="335" spans="1:17" ht="15.75" x14ac:dyDescent="0.25">
      <c r="A335" s="91">
        <v>45357</v>
      </c>
      <c r="B335" s="6" t="s">
        <v>2722</v>
      </c>
      <c r="C335" s="7" t="str">
        <f>IF(B335="","",B335&amp;"-"&amp;TEXT(COUNTIFS($B$4:B335,B335),"000"))</f>
        <v>PTTM-045</v>
      </c>
      <c r="D335" s="55" t="s">
        <v>6202</v>
      </c>
      <c r="E335" s="56">
        <v>999100</v>
      </c>
      <c r="F335" s="23" t="s">
        <v>4489</v>
      </c>
      <c r="G335" s="27" t="str">
        <f>IF(F335="","",INDEX(DM_DOI_TUONG!C:C,MATCH(F335,DM_DOI_TUONG!B:B,0)))</f>
        <v/>
      </c>
      <c r="H335" s="69" t="str">
        <f>IFERROR(INDEX(DM_NGHIEP_VU!D:D,MATCH(I335&amp;J335,DM_NGHIEP_VU!G:G,0)),"")</f>
        <v/>
      </c>
      <c r="I335" s="57" t="s">
        <v>4497</v>
      </c>
      <c r="J335" s="57"/>
      <c r="K335" s="6"/>
      <c r="L335" s="23"/>
      <c r="M335" s="23"/>
      <c r="N335" s="23"/>
      <c r="O335" s="6"/>
      <c r="P335" s="26"/>
      <c r="Q335" s="93" t="str">
        <f>IFERROR(INDEX(NK_CHI_PHI_CHUA_CHI!D:D,MATCH(P335,NK_CHI_PHI_CHUA_CHI!C:C,0)),"-")</f>
        <v>-</v>
      </c>
    </row>
    <row r="336" spans="1:17" ht="15.75" x14ac:dyDescent="0.25">
      <c r="A336" s="91">
        <v>45357</v>
      </c>
      <c r="B336" s="6" t="s">
        <v>2724</v>
      </c>
      <c r="C336" s="7" t="str">
        <f>IF(B336="","",B336&amp;"-"&amp;TEXT(COUNTIFS($B$4:B336,B336),"000"))</f>
        <v>PCTM-094</v>
      </c>
      <c r="D336" s="55" t="s">
        <v>6203</v>
      </c>
      <c r="E336" s="56">
        <v>999100</v>
      </c>
      <c r="F336" s="23" t="s">
        <v>4489</v>
      </c>
      <c r="G336" s="27" t="str">
        <f>IF(F336="","",INDEX(DM_DOI_TUONG!C:C,MATCH(F336,DM_DOI_TUONG!B:B,0)))</f>
        <v/>
      </c>
      <c r="H336" s="69" t="str">
        <f>IFERROR(INDEX(DM_NGHIEP_VU!D:D,MATCH(I336&amp;J336,DM_NGHIEP_VU!G:G,0)),"")</f>
        <v/>
      </c>
      <c r="I336" s="57"/>
      <c r="J336" s="57" t="s">
        <v>4497</v>
      </c>
      <c r="K336" s="6"/>
      <c r="L336" s="23"/>
      <c r="M336" s="23"/>
      <c r="N336" s="23"/>
      <c r="O336" s="6"/>
      <c r="P336" s="26"/>
      <c r="Q336" s="93" t="str">
        <f>IFERROR(INDEX(NK_CHI_PHI_CHUA_CHI!D:D,MATCH(P336,NK_CHI_PHI_CHUA_CHI!C:C,0)),"-")</f>
        <v>-</v>
      </c>
    </row>
    <row r="337" spans="1:17" ht="15.75" x14ac:dyDescent="0.25">
      <c r="A337" s="91">
        <v>45357</v>
      </c>
      <c r="B337" s="6" t="s">
        <v>2722</v>
      </c>
      <c r="C337" s="7" t="str">
        <f>IF(B337="","",B337&amp;"-"&amp;TEXT(COUNTIFS($B$4:B337,B337),"000"))</f>
        <v>PTTM-046</v>
      </c>
      <c r="D337" s="55" t="s">
        <v>4475</v>
      </c>
      <c r="E337" s="56">
        <v>57704724</v>
      </c>
      <c r="F337" s="23" t="s">
        <v>5252</v>
      </c>
      <c r="G337" s="27" t="str">
        <f>IF(F337="","",INDEX(DM_DOI_TUONG!C:C,MATCH(F337,DM_DOI_TUONG!B:B,0)))</f>
        <v>Cửa Hàng Ngọc Thì</v>
      </c>
      <c r="H337" s="69" t="str">
        <f>IFERROR(INDEX(DM_NGHIEP_VU!D:D,MATCH(I337&amp;J337,DM_NGHIEP_VU!G:G,0)),"")</f>
        <v>Thu TM - thu nợ khách hàng bằng tiền mặt</v>
      </c>
      <c r="I337" s="57" t="s">
        <v>4497</v>
      </c>
      <c r="J337" s="57" t="s">
        <v>4499</v>
      </c>
      <c r="K337" s="6"/>
      <c r="L337" s="23"/>
      <c r="M337" s="23"/>
      <c r="N337" s="23"/>
      <c r="O337" s="6"/>
      <c r="P337" s="26"/>
      <c r="Q337" s="93" t="str">
        <f>IFERROR(INDEX(NK_CHI_PHI_CHUA_CHI!D:D,MATCH(P337,NK_CHI_PHI_CHUA_CHI!C:C,0)),"-")</f>
        <v>-</v>
      </c>
    </row>
    <row r="338" spans="1:17" ht="15.75" x14ac:dyDescent="0.25">
      <c r="A338" s="91">
        <v>45357</v>
      </c>
      <c r="B338" s="6" t="s">
        <v>2724</v>
      </c>
      <c r="C338" s="7" t="str">
        <f>IF(B338="","",B338&amp;"-"&amp;TEXT(COUNTIFS($B$4:B338,B338),"000"))</f>
        <v>PCTM-095</v>
      </c>
      <c r="D338" s="55" t="s">
        <v>6204</v>
      </c>
      <c r="E338" s="56">
        <v>603482</v>
      </c>
      <c r="F338" s="23" t="s">
        <v>4489</v>
      </c>
      <c r="G338" s="27" t="str">
        <f>IF(F338="","",INDEX(DM_DOI_TUONG!C:C,MATCH(F338,DM_DOI_TUONG!B:B,0)))</f>
        <v/>
      </c>
      <c r="H338" s="69" t="str">
        <f>IFERROR(INDEX(DM_NGHIEP_VU!D:D,MATCH(I338&amp;J338,DM_NGHIEP_VU!G:G,0)),"")</f>
        <v/>
      </c>
      <c r="I338" s="57"/>
      <c r="J338" s="57" t="s">
        <v>4497</v>
      </c>
      <c r="K338" s="6"/>
      <c r="L338" s="23"/>
      <c r="M338" s="23"/>
      <c r="N338" s="23"/>
      <c r="O338" s="6"/>
      <c r="P338" s="26"/>
      <c r="Q338" s="93" t="str">
        <f>IFERROR(INDEX(NK_CHI_PHI_CHUA_CHI!D:D,MATCH(P338,NK_CHI_PHI_CHUA_CHI!C:C,0)),"-")</f>
        <v>-</v>
      </c>
    </row>
    <row r="339" spans="1:17" ht="31.5" x14ac:dyDescent="0.25">
      <c r="A339" s="91">
        <v>45357</v>
      </c>
      <c r="B339" s="6" t="s">
        <v>2724</v>
      </c>
      <c r="C339" s="7" t="str">
        <f>IF(B339="","",B339&amp;"-"&amp;TEXT(COUNTIFS($B$4:B339,B339),"000"))</f>
        <v>PCTM-096</v>
      </c>
      <c r="D339" s="55" t="s">
        <v>6205</v>
      </c>
      <c r="E339" s="56">
        <v>7560000</v>
      </c>
      <c r="F339" s="23" t="s">
        <v>4489</v>
      </c>
      <c r="G339" s="27" t="str">
        <f>IF(F339="","",INDEX(DM_DOI_TUONG!C:C,MATCH(F339,DM_DOI_TUONG!B:B,0)))</f>
        <v/>
      </c>
      <c r="H339" s="69" t="str">
        <f>IFERROR(INDEX(DM_NGHIEP_VU!D:D,MATCH(I339&amp;J339,DM_NGHIEP_VU!G:G,0)),"")</f>
        <v/>
      </c>
      <c r="I339" s="57"/>
      <c r="J339" s="57" t="s">
        <v>4497</v>
      </c>
      <c r="K339" s="6"/>
      <c r="L339" s="23"/>
      <c r="M339" s="23"/>
      <c r="N339" s="23"/>
      <c r="O339" s="6"/>
      <c r="P339" s="26"/>
      <c r="Q339" s="93" t="str">
        <f>IFERROR(INDEX(NK_CHI_PHI_CHUA_CHI!D:D,MATCH(P339,NK_CHI_PHI_CHUA_CHI!C:C,0)),"-")</f>
        <v>-</v>
      </c>
    </row>
    <row r="340" spans="1:17" ht="15.75" x14ac:dyDescent="0.25">
      <c r="A340" s="91">
        <v>45357</v>
      </c>
      <c r="B340" s="6" t="s">
        <v>2724</v>
      </c>
      <c r="C340" s="7" t="str">
        <f>IF(B340="","",B340&amp;"-"&amp;TEXT(COUNTIFS($B$4:B340,B340),"000"))</f>
        <v>PCTM-097</v>
      </c>
      <c r="D340" s="55" t="s">
        <v>6206</v>
      </c>
      <c r="E340" s="56">
        <v>600000</v>
      </c>
      <c r="F340" s="23" t="s">
        <v>4489</v>
      </c>
      <c r="G340" s="27" t="str">
        <f>IF(F340="","",INDEX(DM_DOI_TUONG!C:C,MATCH(F340,DM_DOI_TUONG!B:B,0)))</f>
        <v/>
      </c>
      <c r="H340" s="69" t="str">
        <f>IFERROR(INDEX(DM_NGHIEP_VU!D:D,MATCH(I340&amp;J340,DM_NGHIEP_VU!G:G,0)),"")</f>
        <v/>
      </c>
      <c r="I340" s="57"/>
      <c r="J340" s="57" t="s">
        <v>4497</v>
      </c>
      <c r="K340" s="6"/>
      <c r="L340" s="23"/>
      <c r="M340" s="23"/>
      <c r="N340" s="23"/>
      <c r="O340" s="6"/>
      <c r="P340" s="26"/>
      <c r="Q340" s="93" t="str">
        <f>IFERROR(INDEX(NK_CHI_PHI_CHUA_CHI!D:D,MATCH(P340,NK_CHI_PHI_CHUA_CHI!C:C,0)),"-")</f>
        <v>-</v>
      </c>
    </row>
    <row r="341" spans="1:17" ht="15.75" x14ac:dyDescent="0.25">
      <c r="A341" s="91">
        <v>45357</v>
      </c>
      <c r="B341" s="6" t="s">
        <v>2723</v>
      </c>
      <c r="C341" s="7" t="str">
        <f>IF(B341="","",B341&amp;"-"&amp;TEXT(COUNTIFS($B$4:B341,B341),"000"))</f>
        <v>PTNH-146</v>
      </c>
      <c r="D341" s="55" t="s">
        <v>4485</v>
      </c>
      <c r="E341" s="56">
        <v>6607656</v>
      </c>
      <c r="F341" s="23" t="s">
        <v>5280</v>
      </c>
      <c r="G341" s="27" t="str">
        <f>IF(F341="","",INDEX(DM_DOI_TUONG!C:C,MATCH(F341,DM_DOI_TUONG!B:B,0)))</f>
        <v>Công Ty TNHH TM Dv Thiết Bị Điện Thiên Khánh</v>
      </c>
      <c r="H341" s="69" t="str">
        <f>IFERROR(INDEX(DM_NGHIEP_VU!D:D,MATCH(I341&amp;J341,DM_NGHIEP_VU!G:G,0)),"")</f>
        <v>Thu NH - thu công nợ khách hàng</v>
      </c>
      <c r="I341" s="57" t="s">
        <v>4498</v>
      </c>
      <c r="J341" s="57" t="s">
        <v>4499</v>
      </c>
      <c r="K341" s="6"/>
      <c r="L341" s="23"/>
      <c r="M341" s="23"/>
      <c r="N341" s="23"/>
      <c r="O341" s="6"/>
      <c r="P341" s="26"/>
      <c r="Q341" s="93" t="str">
        <f>IFERROR(INDEX(NK_CHI_PHI_CHUA_CHI!D:D,MATCH(P341,NK_CHI_PHI_CHUA_CHI!C:C,0)),"-")</f>
        <v>-</v>
      </c>
    </row>
    <row r="342" spans="1:17" ht="15.75" x14ac:dyDescent="0.25">
      <c r="A342" s="91">
        <v>45357</v>
      </c>
      <c r="B342" s="6" t="s">
        <v>2723</v>
      </c>
      <c r="C342" s="7" t="str">
        <f>IF(B342="","",B342&amp;"-"&amp;TEXT(COUNTIFS($B$4:B342,B342),"000"))</f>
        <v>PTNH-147</v>
      </c>
      <c r="D342" s="55" t="s">
        <v>4431</v>
      </c>
      <c r="E342" s="56">
        <v>9995040</v>
      </c>
      <c r="F342" s="23" t="s">
        <v>5269</v>
      </c>
      <c r="G342" s="27" t="str">
        <f>IF(F342="","",INDEX(DM_DOI_TUONG!C:C,MATCH(F342,DM_DOI_TUONG!B:B,0)))</f>
        <v>CÔNG TY TNHH THIẾT BỊ ĐIỆN QUỐC HƯNG</v>
      </c>
      <c r="H342" s="69" t="str">
        <f>IFERROR(INDEX(DM_NGHIEP_VU!D:D,MATCH(I342&amp;J342,DM_NGHIEP_VU!G:G,0)),"")</f>
        <v>Thu NH - thu công nợ khách hàng</v>
      </c>
      <c r="I342" s="57" t="s">
        <v>4498</v>
      </c>
      <c r="J342" s="57" t="s">
        <v>4499</v>
      </c>
      <c r="K342" s="6"/>
      <c r="L342" s="23"/>
      <c r="M342" s="23"/>
      <c r="N342" s="23"/>
      <c r="O342" s="6"/>
      <c r="P342" s="26"/>
      <c r="Q342" s="93" t="str">
        <f>IFERROR(INDEX(NK_CHI_PHI_CHUA_CHI!D:D,MATCH(P342,NK_CHI_PHI_CHUA_CHI!C:C,0)),"-")</f>
        <v>-</v>
      </c>
    </row>
    <row r="343" spans="1:17" ht="15.75" x14ac:dyDescent="0.25">
      <c r="A343" s="91">
        <v>45358</v>
      </c>
      <c r="B343" s="6" t="s">
        <v>2723</v>
      </c>
      <c r="C343" s="7" t="str">
        <f>IF(B343="","",B343&amp;"-"&amp;TEXT(COUNTIFS($B$4:B343,B343),"000"))</f>
        <v>PTNH-148</v>
      </c>
      <c r="D343" s="55" t="s">
        <v>4400</v>
      </c>
      <c r="E343" s="56">
        <v>10000000</v>
      </c>
      <c r="F343" s="23" t="s">
        <v>5250</v>
      </c>
      <c r="G343" s="27" t="str">
        <f>IF(F343="","",INDEX(DM_DOI_TUONG!C:C,MATCH(F343,DM_DOI_TUONG!B:B,0)))</f>
        <v>Công Ty TNHH  Sản Xuất Thương Mại Vân Phúc</v>
      </c>
      <c r="H343" s="69" t="str">
        <f>IFERROR(INDEX(DM_NGHIEP_VU!D:D,MATCH(I343&amp;J343,DM_NGHIEP_VU!G:G,0)),"")</f>
        <v>Thu NH - thu công nợ khách hàng</v>
      </c>
      <c r="I343" s="57" t="s">
        <v>4498</v>
      </c>
      <c r="J343" s="57" t="s">
        <v>4499</v>
      </c>
      <c r="K343" s="6"/>
      <c r="L343" s="23"/>
      <c r="M343" s="23"/>
      <c r="N343" s="23"/>
      <c r="O343" s="6"/>
      <c r="P343" s="26"/>
      <c r="Q343" s="93" t="str">
        <f>IFERROR(INDEX(NK_CHI_PHI_CHUA_CHI!D:D,MATCH(P343,NK_CHI_PHI_CHUA_CHI!C:C,0)),"-")</f>
        <v>-</v>
      </c>
    </row>
    <row r="344" spans="1:17" ht="15.75" x14ac:dyDescent="0.25">
      <c r="A344" s="91">
        <v>45358</v>
      </c>
      <c r="B344" s="6" t="s">
        <v>2723</v>
      </c>
      <c r="C344" s="7" t="str">
        <f>IF(B344="","",B344&amp;"-"&amp;TEXT(COUNTIFS($B$4:B344,B344),"000"))</f>
        <v>PTNH-149</v>
      </c>
      <c r="D344" s="55" t="s">
        <v>6172</v>
      </c>
      <c r="E344" s="56">
        <v>98469000</v>
      </c>
      <c r="F344" s="23" t="s">
        <v>4489</v>
      </c>
      <c r="G344" s="27" t="str">
        <f>IF(F344="","",INDEX(DM_DOI_TUONG!C:C,MATCH(F344,DM_DOI_TUONG!B:B,0)))</f>
        <v/>
      </c>
      <c r="H344" s="69" t="str">
        <f>IFERROR(INDEX(DM_NGHIEP_VU!D:D,MATCH(I344&amp;J344,DM_NGHIEP_VU!G:G,0)),"")</f>
        <v/>
      </c>
      <c r="I344" s="57" t="s">
        <v>4498</v>
      </c>
      <c r="J344" s="57"/>
      <c r="K344" s="6"/>
      <c r="L344" s="23"/>
      <c r="M344" s="23"/>
      <c r="N344" s="23"/>
      <c r="O344" s="6"/>
      <c r="P344" s="26"/>
      <c r="Q344" s="93" t="str">
        <f>IFERROR(INDEX(NK_CHI_PHI_CHUA_CHI!D:D,MATCH(P344,NK_CHI_PHI_CHUA_CHI!C:C,0)),"-")</f>
        <v>-</v>
      </c>
    </row>
    <row r="345" spans="1:17" ht="15.75" x14ac:dyDescent="0.25">
      <c r="A345" s="91">
        <v>45358</v>
      </c>
      <c r="B345" s="6" t="s">
        <v>2723</v>
      </c>
      <c r="C345" s="7" t="str">
        <f>IF(B345="","",B345&amp;"-"&amp;TEXT(COUNTIFS($B$4:B345,B345),"000"))</f>
        <v>PTNH-150</v>
      </c>
      <c r="D345" s="55" t="s">
        <v>6172</v>
      </c>
      <c r="E345" s="56">
        <v>95729040</v>
      </c>
      <c r="F345" s="23" t="s">
        <v>4489</v>
      </c>
      <c r="G345" s="27" t="str">
        <f>IF(F345="","",INDEX(DM_DOI_TUONG!C:C,MATCH(F345,DM_DOI_TUONG!B:B,0)))</f>
        <v/>
      </c>
      <c r="H345" s="69" t="str">
        <f>IFERROR(INDEX(DM_NGHIEP_VU!D:D,MATCH(I345&amp;J345,DM_NGHIEP_VU!G:G,0)),"")</f>
        <v/>
      </c>
      <c r="I345" s="57" t="s">
        <v>4498</v>
      </c>
      <c r="J345" s="57"/>
      <c r="K345" s="6"/>
      <c r="L345" s="23"/>
      <c r="M345" s="23"/>
      <c r="N345" s="23"/>
      <c r="O345" s="6"/>
      <c r="P345" s="26"/>
      <c r="Q345" s="93" t="str">
        <f>IFERROR(INDEX(NK_CHI_PHI_CHUA_CHI!D:D,MATCH(P345,NK_CHI_PHI_CHUA_CHI!C:C,0)),"-")</f>
        <v>-</v>
      </c>
    </row>
    <row r="346" spans="1:17" ht="15.75" x14ac:dyDescent="0.25">
      <c r="A346" s="91">
        <v>45358</v>
      </c>
      <c r="B346" s="6" t="s">
        <v>2722</v>
      </c>
      <c r="C346" s="7" t="str">
        <f>IF(B346="","",B346&amp;"-"&amp;TEXT(COUNTIFS($B$4:B346,B346),"000"))</f>
        <v>PTTM-047</v>
      </c>
      <c r="D346" s="55" t="s">
        <v>6181</v>
      </c>
      <c r="E346" s="56">
        <v>6955000</v>
      </c>
      <c r="F346" s="23" t="s">
        <v>5286</v>
      </c>
      <c r="G346" s="27" t="str">
        <f>IF(F346="","",INDEX(DM_DOI_TUONG!C:C,MATCH(F346,DM_DOI_TUONG!B:B,0)))</f>
        <v>Công Ty TNHH Sản Xuất Thiết Bị Sơn Hà</v>
      </c>
      <c r="H346" s="69" t="str">
        <f>IFERROR(INDEX(DM_NGHIEP_VU!D:D,MATCH(I346&amp;J346,DM_NGHIEP_VU!G:G,0)),"")</f>
        <v>Thu TM - thu nợ khách hàng bằng tiền mặt</v>
      </c>
      <c r="I346" s="57" t="s">
        <v>4497</v>
      </c>
      <c r="J346" s="57" t="s">
        <v>4499</v>
      </c>
      <c r="K346" s="6"/>
      <c r="L346" s="23"/>
      <c r="M346" s="23"/>
      <c r="N346" s="23"/>
      <c r="O346" s="6"/>
      <c r="P346" s="26"/>
      <c r="Q346" s="93" t="str">
        <f>IFERROR(INDEX(NK_CHI_PHI_CHUA_CHI!D:D,MATCH(P346,NK_CHI_PHI_CHUA_CHI!C:C,0)),"-")</f>
        <v>-</v>
      </c>
    </row>
    <row r="347" spans="1:17" ht="15.75" x14ac:dyDescent="0.25">
      <c r="A347" s="91">
        <v>45358</v>
      </c>
      <c r="B347" s="6" t="s">
        <v>2724</v>
      </c>
      <c r="C347" s="7" t="str">
        <f>IF(B347="","",B347&amp;"-"&amp;TEXT(COUNTIFS($B$4:B347,B347),"000"))</f>
        <v>PCTM-098</v>
      </c>
      <c r="D347" s="55" t="s">
        <v>6207</v>
      </c>
      <c r="E347" s="56">
        <v>468000</v>
      </c>
      <c r="F347" s="23" t="s">
        <v>4489</v>
      </c>
      <c r="G347" s="27" t="str">
        <f>IF(F347="","",INDEX(DM_DOI_TUONG!C:C,MATCH(F347,DM_DOI_TUONG!B:B,0)))</f>
        <v/>
      </c>
      <c r="H347" s="69" t="str">
        <f>IFERROR(INDEX(DM_NGHIEP_VU!D:D,MATCH(I347&amp;J347,DM_NGHIEP_VU!G:G,0)),"")</f>
        <v/>
      </c>
      <c r="I347" s="57"/>
      <c r="J347" s="57" t="s">
        <v>4497</v>
      </c>
      <c r="K347" s="6"/>
      <c r="L347" s="23"/>
      <c r="M347" s="23"/>
      <c r="N347" s="23"/>
      <c r="O347" s="6"/>
      <c r="P347" s="26"/>
      <c r="Q347" s="93" t="str">
        <f>IFERROR(INDEX(NK_CHI_PHI_CHUA_CHI!D:D,MATCH(P347,NK_CHI_PHI_CHUA_CHI!C:C,0)),"-")</f>
        <v>-</v>
      </c>
    </row>
    <row r="348" spans="1:17" ht="31.5" x14ac:dyDescent="0.25">
      <c r="A348" s="91">
        <v>45359</v>
      </c>
      <c r="B348" s="6" t="s">
        <v>2723</v>
      </c>
      <c r="C348" s="7" t="str">
        <f>IF(B348="","",B348&amp;"-"&amp;TEXT(COUNTIFS($B$4:B348,B348),"000"))</f>
        <v>PTNH-151</v>
      </c>
      <c r="D348" s="55" t="s">
        <v>4392</v>
      </c>
      <c r="E348" s="56">
        <v>558800</v>
      </c>
      <c r="F348" s="23" t="s">
        <v>5257</v>
      </c>
      <c r="G348" s="27" t="str">
        <f>IF(F348="","",INDEX(DM_DOI_TUONG!C:C,MATCH(F348,DM_DOI_TUONG!B:B,0)))</f>
        <v>Công Ty TNHH Thương Mại Xây Dựng Điện Phan An</v>
      </c>
      <c r="H348" s="69" t="str">
        <f>IFERROR(INDEX(DM_NGHIEP_VU!D:D,MATCH(I348&amp;J348,DM_NGHIEP_VU!G:G,0)),"")</f>
        <v>Thu NH - thu công nợ khách hàng</v>
      </c>
      <c r="I348" s="57" t="s">
        <v>4498</v>
      </c>
      <c r="J348" s="57" t="s">
        <v>4499</v>
      </c>
      <c r="K348" s="6"/>
      <c r="L348" s="23"/>
      <c r="M348" s="23"/>
      <c r="N348" s="23"/>
      <c r="O348" s="6"/>
      <c r="P348" s="26"/>
      <c r="Q348" s="93" t="str">
        <f>IFERROR(INDEX(NK_CHI_PHI_CHUA_CHI!D:D,MATCH(P348,NK_CHI_PHI_CHUA_CHI!C:C,0)),"-")</f>
        <v>-</v>
      </c>
    </row>
    <row r="349" spans="1:17" ht="15.75" x14ac:dyDescent="0.25">
      <c r="A349" s="91">
        <v>45359</v>
      </c>
      <c r="B349" s="6" t="s">
        <v>2723</v>
      </c>
      <c r="C349" s="7" t="str">
        <f>IF(B349="","",B349&amp;"-"&amp;TEXT(COUNTIFS($B$4:B349,B349),"000"))</f>
        <v>PTNH-152</v>
      </c>
      <c r="D349" s="55" t="s">
        <v>6172</v>
      </c>
      <c r="E349" s="56">
        <v>20519500</v>
      </c>
      <c r="F349" s="23" t="s">
        <v>4489</v>
      </c>
      <c r="G349" s="27" t="str">
        <f>IF(F349="","",INDEX(DM_DOI_TUONG!C:C,MATCH(F349,DM_DOI_TUONG!B:B,0)))</f>
        <v/>
      </c>
      <c r="H349" s="69" t="str">
        <f>IFERROR(INDEX(DM_NGHIEP_VU!D:D,MATCH(I349&amp;J349,DM_NGHIEP_VU!G:G,0)),"")</f>
        <v/>
      </c>
      <c r="I349" s="57" t="s">
        <v>4498</v>
      </c>
      <c r="J349" s="57"/>
      <c r="K349" s="6"/>
      <c r="L349" s="23"/>
      <c r="M349" s="23"/>
      <c r="N349" s="23"/>
      <c r="O349" s="6"/>
      <c r="P349" s="26"/>
      <c r="Q349" s="93" t="str">
        <f>IFERROR(INDEX(NK_CHI_PHI_CHUA_CHI!D:D,MATCH(P349,NK_CHI_PHI_CHUA_CHI!C:C,0)),"-")</f>
        <v>-</v>
      </c>
    </row>
    <row r="350" spans="1:17" ht="15.75" x14ac:dyDescent="0.25">
      <c r="A350" s="91">
        <v>45359</v>
      </c>
      <c r="B350" s="6" t="s">
        <v>2723</v>
      </c>
      <c r="C350" s="7" t="str">
        <f>IF(B350="","",B350&amp;"-"&amp;TEXT(COUNTIFS($B$4:B350,B350),"000"))</f>
        <v>PTNH-153</v>
      </c>
      <c r="D350" s="55" t="s">
        <v>6172</v>
      </c>
      <c r="E350" s="56">
        <v>534398494</v>
      </c>
      <c r="F350" s="23" t="s">
        <v>4489</v>
      </c>
      <c r="G350" s="27" t="str">
        <f>IF(F350="","",INDEX(DM_DOI_TUONG!C:C,MATCH(F350,DM_DOI_TUONG!B:B,0)))</f>
        <v/>
      </c>
      <c r="H350" s="69" t="str">
        <f>IFERROR(INDEX(DM_NGHIEP_VU!D:D,MATCH(I350&amp;J350,DM_NGHIEP_VU!G:G,0)),"")</f>
        <v/>
      </c>
      <c r="I350" s="57" t="s">
        <v>4498</v>
      </c>
      <c r="J350" s="57"/>
      <c r="K350" s="6"/>
      <c r="L350" s="23"/>
      <c r="M350" s="23"/>
      <c r="N350" s="23"/>
      <c r="O350" s="6"/>
      <c r="P350" s="26"/>
      <c r="Q350" s="93" t="str">
        <f>IFERROR(INDEX(NK_CHI_PHI_CHUA_CHI!D:D,MATCH(P350,NK_CHI_PHI_CHUA_CHI!C:C,0)),"-")</f>
        <v>-</v>
      </c>
    </row>
    <row r="351" spans="1:17" ht="15.75" x14ac:dyDescent="0.25">
      <c r="A351" s="91">
        <v>45359</v>
      </c>
      <c r="B351" s="6" t="s">
        <v>2723</v>
      </c>
      <c r="C351" s="7" t="str">
        <f>IF(B351="","",B351&amp;"-"&amp;TEXT(COUNTIFS($B$4:B351,B351),"000"))</f>
        <v>PTNH-154</v>
      </c>
      <c r="D351" s="55" t="s">
        <v>6172</v>
      </c>
      <c r="E351" s="56">
        <v>170495500</v>
      </c>
      <c r="F351" s="23" t="s">
        <v>4489</v>
      </c>
      <c r="G351" s="27" t="str">
        <f>IF(F351="","",INDEX(DM_DOI_TUONG!C:C,MATCH(F351,DM_DOI_TUONG!B:B,0)))</f>
        <v/>
      </c>
      <c r="H351" s="69" t="str">
        <f>IFERROR(INDEX(DM_NGHIEP_VU!D:D,MATCH(I351&amp;J351,DM_NGHIEP_VU!G:G,0)),"")</f>
        <v/>
      </c>
      <c r="I351" s="57" t="s">
        <v>4498</v>
      </c>
      <c r="J351" s="57"/>
      <c r="K351" s="6"/>
      <c r="L351" s="23"/>
      <c r="M351" s="23"/>
      <c r="N351" s="23"/>
      <c r="O351" s="6"/>
      <c r="P351" s="26"/>
      <c r="Q351" s="93" t="str">
        <f>IFERROR(INDEX(NK_CHI_PHI_CHUA_CHI!D:D,MATCH(P351,NK_CHI_PHI_CHUA_CHI!C:C,0)),"-")</f>
        <v>-</v>
      </c>
    </row>
    <row r="352" spans="1:17" ht="15.75" x14ac:dyDescent="0.25">
      <c r="A352" s="91">
        <v>45359</v>
      </c>
      <c r="B352" s="6" t="s">
        <v>2723</v>
      </c>
      <c r="C352" s="7" t="str">
        <f>IF(B352="","",B352&amp;"-"&amp;TEXT(COUNTIFS($B$4:B352,B352),"000"))</f>
        <v>PTNH-155</v>
      </c>
      <c r="D352" s="55" t="s">
        <v>6172</v>
      </c>
      <c r="E352" s="56">
        <v>34554520</v>
      </c>
      <c r="F352" s="23" t="s">
        <v>4489</v>
      </c>
      <c r="G352" s="27" t="str">
        <f>IF(F352="","",INDEX(DM_DOI_TUONG!C:C,MATCH(F352,DM_DOI_TUONG!B:B,0)))</f>
        <v/>
      </c>
      <c r="H352" s="69" t="str">
        <f>IFERROR(INDEX(DM_NGHIEP_VU!D:D,MATCH(I352&amp;J352,DM_NGHIEP_VU!G:G,0)),"")</f>
        <v/>
      </c>
      <c r="I352" s="57" t="s">
        <v>4498</v>
      </c>
      <c r="J352" s="57"/>
      <c r="K352" s="6"/>
      <c r="L352" s="23"/>
      <c r="M352" s="23"/>
      <c r="N352" s="23"/>
      <c r="O352" s="6"/>
      <c r="P352" s="26"/>
      <c r="Q352" s="93" t="str">
        <f>IFERROR(INDEX(NK_CHI_PHI_CHUA_CHI!D:D,MATCH(P352,NK_CHI_PHI_CHUA_CHI!C:C,0)),"-")</f>
        <v>-</v>
      </c>
    </row>
    <row r="353" spans="1:17" ht="15.75" x14ac:dyDescent="0.25">
      <c r="A353" s="91">
        <v>45359</v>
      </c>
      <c r="B353" s="6" t="s">
        <v>2723</v>
      </c>
      <c r="C353" s="7" t="str">
        <f>IF(B353="","",B353&amp;"-"&amp;TEXT(COUNTIFS($B$4:B353,B353),"000"))</f>
        <v>PTNH-156</v>
      </c>
      <c r="D353" s="55" t="s">
        <v>6172</v>
      </c>
      <c r="E353" s="56">
        <v>1770104420</v>
      </c>
      <c r="F353" s="23" t="s">
        <v>4489</v>
      </c>
      <c r="G353" s="27" t="str">
        <f>IF(F353="","",INDEX(DM_DOI_TUONG!C:C,MATCH(F353,DM_DOI_TUONG!B:B,0)))</f>
        <v/>
      </c>
      <c r="H353" s="69" t="str">
        <f>IFERROR(INDEX(DM_NGHIEP_VU!D:D,MATCH(I353&amp;J353,DM_NGHIEP_VU!G:G,0)),"")</f>
        <v/>
      </c>
      <c r="I353" s="57" t="s">
        <v>4498</v>
      </c>
      <c r="J353" s="57"/>
      <c r="K353" s="6"/>
      <c r="L353" s="23"/>
      <c r="M353" s="23"/>
      <c r="N353" s="23"/>
      <c r="O353" s="6"/>
      <c r="P353" s="26"/>
      <c r="Q353" s="93" t="str">
        <f>IFERROR(INDEX(NK_CHI_PHI_CHUA_CHI!D:D,MATCH(P353,NK_CHI_PHI_CHUA_CHI!C:C,0)),"-")</f>
        <v>-</v>
      </c>
    </row>
    <row r="354" spans="1:17" ht="15.75" x14ac:dyDescent="0.25">
      <c r="A354" s="91">
        <v>45359</v>
      </c>
      <c r="B354" s="6" t="s">
        <v>2722</v>
      </c>
      <c r="C354" s="7" t="str">
        <f>IF(B354="","",B354&amp;"-"&amp;TEXT(COUNTIFS($B$4:B354,B354),"000"))</f>
        <v>PTTM-048</v>
      </c>
      <c r="D354" s="55" t="s">
        <v>6208</v>
      </c>
      <c r="E354" s="56">
        <v>13273632</v>
      </c>
      <c r="F354" s="23" t="s">
        <v>5895</v>
      </c>
      <c r="G354" s="27" t="str">
        <f>IF(F354="","",INDEX(DM_DOI_TUONG!C:C,MATCH(F354,DM_DOI_TUONG!B:B,0)))</f>
        <v>Công Ty Cổ Phần Thương Mại Vạn Minh Châu</v>
      </c>
      <c r="H354" s="69" t="str">
        <f>IFERROR(INDEX(DM_NGHIEP_VU!D:D,MATCH(I354&amp;J354,DM_NGHIEP_VU!G:G,0)),"")</f>
        <v>Thu TM - thu nợ khách hàng bằng tiền mặt</v>
      </c>
      <c r="I354" s="57" t="s">
        <v>4497</v>
      </c>
      <c r="J354" s="57" t="s">
        <v>4499</v>
      </c>
      <c r="K354" s="6"/>
      <c r="L354" s="23"/>
      <c r="M354" s="23"/>
      <c r="N354" s="23"/>
      <c r="O354" s="6"/>
      <c r="P354" s="26"/>
      <c r="Q354" s="93" t="str">
        <f>IFERROR(INDEX(NK_CHI_PHI_CHUA_CHI!D:D,MATCH(P354,NK_CHI_PHI_CHUA_CHI!C:C,0)),"-")</f>
        <v>-</v>
      </c>
    </row>
    <row r="355" spans="1:17" ht="31.5" x14ac:dyDescent="0.25">
      <c r="A355" s="91">
        <v>45362</v>
      </c>
      <c r="B355" s="6" t="s">
        <v>2722</v>
      </c>
      <c r="C355" s="7" t="str">
        <f>IF(B355="","",B355&amp;"-"&amp;TEXT(COUNTIFS($B$4:B355,B355),"000"))</f>
        <v>PTTM-049</v>
      </c>
      <c r="D355" s="55" t="s">
        <v>6209</v>
      </c>
      <c r="E355" s="56">
        <v>726000</v>
      </c>
      <c r="F355" s="23" t="s">
        <v>5896</v>
      </c>
      <c r="G355" s="27" t="str">
        <f>IF(F355="","",INDEX(DM_DOI_TUONG!C:C,MATCH(F355,DM_DOI_TUONG!B:B,0)))</f>
        <v>CÔNG TY TNHH TƯ VẤN XÂY DỰNG ĐIỆN LỰC</v>
      </c>
      <c r="H355" s="69" t="str">
        <f>IFERROR(INDEX(DM_NGHIEP_VU!D:D,MATCH(I355&amp;J355,DM_NGHIEP_VU!G:G,0)),"")</f>
        <v>Thu TM - thu nợ khách hàng bằng tiền mặt</v>
      </c>
      <c r="I355" s="57" t="s">
        <v>4497</v>
      </c>
      <c r="J355" s="57" t="s">
        <v>4499</v>
      </c>
      <c r="K355" s="6"/>
      <c r="L355" s="23"/>
      <c r="M355" s="23"/>
      <c r="N355" s="23"/>
      <c r="O355" s="6"/>
      <c r="P355" s="26"/>
      <c r="Q355" s="93" t="str">
        <f>IFERROR(INDEX(NK_CHI_PHI_CHUA_CHI!D:D,MATCH(P355,NK_CHI_PHI_CHUA_CHI!C:C,0)),"-")</f>
        <v>-</v>
      </c>
    </row>
    <row r="356" spans="1:17" ht="15.75" x14ac:dyDescent="0.25">
      <c r="A356" s="91">
        <v>45362</v>
      </c>
      <c r="B356" s="6" t="s">
        <v>2724</v>
      </c>
      <c r="C356" s="7" t="str">
        <f>IF(B356="","",B356&amp;"-"&amp;TEXT(COUNTIFS($B$4:B356,B356),"000"))</f>
        <v>PCTM-099</v>
      </c>
      <c r="D356" s="55" t="s">
        <v>6157</v>
      </c>
      <c r="E356" s="56">
        <v>50000</v>
      </c>
      <c r="F356" s="23" t="s">
        <v>4489</v>
      </c>
      <c r="G356" s="27" t="str">
        <f>IF(F356="","",INDEX(DM_DOI_TUONG!C:C,MATCH(F356,DM_DOI_TUONG!B:B,0)))</f>
        <v/>
      </c>
      <c r="H356" s="69" t="str">
        <f>IFERROR(INDEX(DM_NGHIEP_VU!D:D,MATCH(I356&amp;J356,DM_NGHIEP_VU!G:G,0)),"")</f>
        <v/>
      </c>
      <c r="I356" s="57"/>
      <c r="J356" s="57" t="s">
        <v>4497</v>
      </c>
      <c r="K356" s="6"/>
      <c r="L356" s="23"/>
      <c r="M356" s="23"/>
      <c r="N356" s="23"/>
      <c r="O356" s="6"/>
      <c r="P356" s="26"/>
      <c r="Q356" s="93" t="str">
        <f>IFERROR(INDEX(NK_CHI_PHI_CHUA_CHI!D:D,MATCH(P356,NK_CHI_PHI_CHUA_CHI!C:C,0)),"-")</f>
        <v>-</v>
      </c>
    </row>
    <row r="357" spans="1:17" ht="15.75" x14ac:dyDescent="0.25">
      <c r="A357" s="91">
        <v>45362</v>
      </c>
      <c r="B357" s="6" t="s">
        <v>2724</v>
      </c>
      <c r="C357" s="7" t="str">
        <f>IF(B357="","",B357&amp;"-"&amp;TEXT(COUNTIFS($B$4:B357,B357),"000"))</f>
        <v>PCTM-100</v>
      </c>
      <c r="D357" s="55" t="s">
        <v>6210</v>
      </c>
      <c r="E357" s="56">
        <v>150000</v>
      </c>
      <c r="F357" s="23" t="s">
        <v>4489</v>
      </c>
      <c r="G357" s="27" t="str">
        <f>IF(F357="","",INDEX(DM_DOI_TUONG!C:C,MATCH(F357,DM_DOI_TUONG!B:B,0)))</f>
        <v/>
      </c>
      <c r="H357" s="69" t="str">
        <f>IFERROR(INDEX(DM_NGHIEP_VU!D:D,MATCH(I357&amp;J357,DM_NGHIEP_VU!G:G,0)),"")</f>
        <v/>
      </c>
      <c r="I357" s="57"/>
      <c r="J357" s="57" t="s">
        <v>4497</v>
      </c>
      <c r="K357" s="6"/>
      <c r="L357" s="23"/>
      <c r="M357" s="23"/>
      <c r="N357" s="23"/>
      <c r="O357" s="6"/>
      <c r="P357" s="26"/>
      <c r="Q357" s="93" t="str">
        <f>IFERROR(INDEX(NK_CHI_PHI_CHUA_CHI!D:D,MATCH(P357,NK_CHI_PHI_CHUA_CHI!C:C,0)),"-")</f>
        <v>-</v>
      </c>
    </row>
    <row r="358" spans="1:17" ht="15.75" x14ac:dyDescent="0.25">
      <c r="A358" s="91">
        <v>45362</v>
      </c>
      <c r="B358" s="6" t="s">
        <v>2724</v>
      </c>
      <c r="C358" s="7" t="str">
        <f>IF(B358="","",B358&amp;"-"&amp;TEXT(COUNTIFS($B$4:B358,B358),"000"))</f>
        <v>PCTM-101</v>
      </c>
      <c r="D358" s="55" t="s">
        <v>6211</v>
      </c>
      <c r="E358" s="56">
        <v>330000</v>
      </c>
      <c r="F358" s="23" t="s">
        <v>4489</v>
      </c>
      <c r="G358" s="27" t="str">
        <f>IF(F358="","",INDEX(DM_DOI_TUONG!C:C,MATCH(F358,DM_DOI_TUONG!B:B,0)))</f>
        <v/>
      </c>
      <c r="H358" s="69" t="str">
        <f>IFERROR(INDEX(DM_NGHIEP_VU!D:D,MATCH(I358&amp;J358,DM_NGHIEP_VU!G:G,0)),"")</f>
        <v/>
      </c>
      <c r="I358" s="57"/>
      <c r="J358" s="57" t="s">
        <v>4497</v>
      </c>
      <c r="K358" s="6"/>
      <c r="L358" s="23"/>
      <c r="M358" s="23"/>
      <c r="N358" s="23"/>
      <c r="O358" s="6"/>
      <c r="P358" s="26"/>
      <c r="Q358" s="93" t="str">
        <f>IFERROR(INDEX(NK_CHI_PHI_CHUA_CHI!D:D,MATCH(P358,NK_CHI_PHI_CHUA_CHI!C:C,0)),"-")</f>
        <v>-</v>
      </c>
    </row>
    <row r="359" spans="1:17" ht="15.75" x14ac:dyDescent="0.25">
      <c r="A359" s="91">
        <v>45362</v>
      </c>
      <c r="B359" s="6" t="s">
        <v>2724</v>
      </c>
      <c r="C359" s="7" t="str">
        <f>IF(B359="","",B359&amp;"-"&amp;TEXT(COUNTIFS($B$4:B359,B359),"000"))</f>
        <v>PCTM-102</v>
      </c>
      <c r="D359" s="55" t="s">
        <v>6212</v>
      </c>
      <c r="E359" s="56">
        <v>200000</v>
      </c>
      <c r="F359" s="23" t="s">
        <v>4489</v>
      </c>
      <c r="G359" s="27" t="str">
        <f>IF(F359="","",INDEX(DM_DOI_TUONG!C:C,MATCH(F359,DM_DOI_TUONG!B:B,0)))</f>
        <v/>
      </c>
      <c r="H359" s="69" t="str">
        <f>IFERROR(INDEX(DM_NGHIEP_VU!D:D,MATCH(I359&amp;J359,DM_NGHIEP_VU!G:G,0)),"")</f>
        <v/>
      </c>
      <c r="I359" s="57"/>
      <c r="J359" s="57" t="s">
        <v>4497</v>
      </c>
      <c r="K359" s="6"/>
      <c r="L359" s="23"/>
      <c r="M359" s="23"/>
      <c r="N359" s="23"/>
      <c r="O359" s="6"/>
      <c r="P359" s="26"/>
      <c r="Q359" s="93" t="str">
        <f>IFERROR(INDEX(NK_CHI_PHI_CHUA_CHI!D:D,MATCH(P359,NK_CHI_PHI_CHUA_CHI!C:C,0)),"-")</f>
        <v>-</v>
      </c>
    </row>
    <row r="360" spans="1:17" ht="15.75" x14ac:dyDescent="0.25">
      <c r="A360" s="91">
        <v>45362</v>
      </c>
      <c r="B360" s="6" t="s">
        <v>2724</v>
      </c>
      <c r="C360" s="7" t="str">
        <f>IF(B360="","",B360&amp;"-"&amp;TEXT(COUNTIFS($B$4:B360,B360),"000"))</f>
        <v>PCTM-103</v>
      </c>
      <c r="D360" s="55" t="s">
        <v>6213</v>
      </c>
      <c r="E360" s="56">
        <v>4465000</v>
      </c>
      <c r="F360" s="23" t="s">
        <v>4489</v>
      </c>
      <c r="G360" s="27" t="str">
        <f>IF(F360="","",INDEX(DM_DOI_TUONG!C:C,MATCH(F360,DM_DOI_TUONG!B:B,0)))</f>
        <v/>
      </c>
      <c r="H360" s="69" t="str">
        <f>IFERROR(INDEX(DM_NGHIEP_VU!D:D,MATCH(I360&amp;J360,DM_NGHIEP_VU!G:G,0)),"")</f>
        <v/>
      </c>
      <c r="I360" s="57"/>
      <c r="J360" s="57" t="s">
        <v>4497</v>
      </c>
      <c r="K360" s="6"/>
      <c r="L360" s="23"/>
      <c r="M360" s="23"/>
      <c r="N360" s="23"/>
      <c r="O360" s="6"/>
      <c r="P360" s="26"/>
      <c r="Q360" s="93" t="str">
        <f>IFERROR(INDEX(NK_CHI_PHI_CHUA_CHI!D:D,MATCH(P360,NK_CHI_PHI_CHUA_CHI!C:C,0)),"-")</f>
        <v>-</v>
      </c>
    </row>
    <row r="361" spans="1:17" ht="31.5" x14ac:dyDescent="0.25">
      <c r="A361" s="91">
        <v>45362</v>
      </c>
      <c r="B361" s="6" t="s">
        <v>2723</v>
      </c>
      <c r="C361" s="7" t="str">
        <f>IF(B361="","",B361&amp;"-"&amp;TEXT(COUNTIFS($B$4:B361,B361),"000"))</f>
        <v>PTNH-157</v>
      </c>
      <c r="D361" s="55" t="s">
        <v>4386</v>
      </c>
      <c r="E361" s="56">
        <v>628804558</v>
      </c>
      <c r="F361" s="23" t="s">
        <v>5245</v>
      </c>
      <c r="G361" s="27" t="str">
        <f>IF(F361="","",INDEX(DM_DOI_TUONG!C:C,MATCH(F361,DM_DOI_TUONG!B:B,0)))</f>
        <v>Công Ty TNHH Sản Xuất Thương Mại  Điện Sài Gòn TTL</v>
      </c>
      <c r="H361" s="69" t="str">
        <f>IFERROR(INDEX(DM_NGHIEP_VU!D:D,MATCH(I361&amp;J361,DM_NGHIEP_VU!G:G,0)),"")</f>
        <v>Thu NH - thu công nợ khách hàng</v>
      </c>
      <c r="I361" s="57" t="s">
        <v>4498</v>
      </c>
      <c r="J361" s="57" t="s">
        <v>4499</v>
      </c>
      <c r="K361" s="6"/>
      <c r="L361" s="23"/>
      <c r="M361" s="23"/>
      <c r="N361" s="23"/>
      <c r="O361" s="6"/>
      <c r="P361" s="26"/>
      <c r="Q361" s="93" t="str">
        <f>IFERROR(INDEX(NK_CHI_PHI_CHUA_CHI!D:D,MATCH(P361,NK_CHI_PHI_CHUA_CHI!C:C,0)),"-")</f>
        <v>-</v>
      </c>
    </row>
    <row r="362" spans="1:17" ht="15.75" x14ac:dyDescent="0.25">
      <c r="A362" s="91">
        <v>45362</v>
      </c>
      <c r="B362" s="6" t="s">
        <v>2723</v>
      </c>
      <c r="C362" s="7" t="str">
        <f>IF(B362="","",B362&amp;"-"&amp;TEXT(COUNTIFS($B$4:B362,B362),"000"))</f>
        <v>PTNH-158</v>
      </c>
      <c r="D362" s="55" t="s">
        <v>6191</v>
      </c>
      <c r="E362" s="56">
        <v>70000000</v>
      </c>
      <c r="F362" s="23" t="s">
        <v>5261</v>
      </c>
      <c r="G362" s="27" t="str">
        <f>IF(F362="","",INDEX(DM_DOI_TUONG!C:C,MATCH(F362,DM_DOI_TUONG!B:B,0)))</f>
        <v>Công Ty TNHH Thiết Bị Điện Minh Toàn</v>
      </c>
      <c r="H362" s="69" t="str">
        <f>IFERROR(INDEX(DM_NGHIEP_VU!D:D,MATCH(I362&amp;J362,DM_NGHIEP_VU!G:G,0)),"")</f>
        <v>Thu NH - thu công nợ khách hàng</v>
      </c>
      <c r="I362" s="57" t="s">
        <v>4498</v>
      </c>
      <c r="J362" s="57" t="s">
        <v>4499</v>
      </c>
      <c r="K362" s="6"/>
      <c r="L362" s="23"/>
      <c r="M362" s="23"/>
      <c r="N362" s="23"/>
      <c r="O362" s="6"/>
      <c r="P362" s="26"/>
      <c r="Q362" s="93" t="str">
        <f>IFERROR(INDEX(NK_CHI_PHI_CHUA_CHI!D:D,MATCH(P362,NK_CHI_PHI_CHUA_CHI!C:C,0)),"-")</f>
        <v>-</v>
      </c>
    </row>
    <row r="363" spans="1:17" ht="31.5" x14ac:dyDescent="0.25">
      <c r="A363" s="91">
        <v>45362</v>
      </c>
      <c r="B363" s="6" t="s">
        <v>2725</v>
      </c>
      <c r="C363" s="7" t="str">
        <f>IF(B363="","",B363&amp;"-"&amp;TEXT(COUNTIFS($B$4:B363,B363),"000"))</f>
        <v>PCNH-050</v>
      </c>
      <c r="D363" s="55" t="s">
        <v>6158</v>
      </c>
      <c r="E363" s="56">
        <v>388746854</v>
      </c>
      <c r="F363" s="23" t="s">
        <v>4545</v>
      </c>
      <c r="G363" s="27" t="str">
        <f>IF(F363="","",INDEX(DM_DOI_TUONG!C:C,MATCH(F363,DM_DOI_TUONG!B:B,0)))</f>
        <v>Công ty CP Tuấn Ân Long An</v>
      </c>
      <c r="H363" s="69" t="str">
        <f>IFERROR(INDEX(DM_NGHIEP_VU!D:D,MATCH(I363&amp;J363,DM_NGHIEP_VU!G:G,0)),"")</f>
        <v>Chi NH - thanh toán công nợ đã hạch toán chi phí kỳ trước (có mã đối tượng hoặc mã chứng từ khác)</v>
      </c>
      <c r="I363" s="57" t="s">
        <v>4494</v>
      </c>
      <c r="J363" s="57" t="s">
        <v>4498</v>
      </c>
      <c r="K363" s="6"/>
      <c r="L363" s="23"/>
      <c r="M363" s="23"/>
      <c r="N363" s="23"/>
      <c r="O363" s="6"/>
      <c r="P363" s="26"/>
      <c r="Q363" s="93" t="str">
        <f>IFERROR(INDEX(NK_CHI_PHI_CHUA_CHI!D:D,MATCH(P363,NK_CHI_PHI_CHUA_CHI!C:C,0)),"-")</f>
        <v>-</v>
      </c>
    </row>
    <row r="364" spans="1:17" ht="15.75" x14ac:dyDescent="0.25">
      <c r="A364" s="91">
        <v>45362</v>
      </c>
      <c r="B364" s="6" t="s">
        <v>2725</v>
      </c>
      <c r="C364" s="7" t="str">
        <f>IF(B364="","",B364&amp;"-"&amp;TEXT(COUNTIFS($B$4:B364,B364),"000"))</f>
        <v>PCNH-051</v>
      </c>
      <c r="D364" s="55" t="s">
        <v>6159</v>
      </c>
      <c r="E364" s="56">
        <v>85524</v>
      </c>
      <c r="F364" s="23" t="s">
        <v>4489</v>
      </c>
      <c r="G364" s="27" t="str">
        <f>IF(F364="","",INDEX(DM_DOI_TUONG!C:C,MATCH(F364,DM_DOI_TUONG!B:B,0)))</f>
        <v/>
      </c>
      <c r="H364" s="69" t="str">
        <f>IFERROR(INDEX(DM_NGHIEP_VU!D:D,MATCH(I364&amp;J364,DM_NGHIEP_VU!G:G,0)),"")</f>
        <v/>
      </c>
      <c r="I364" s="57"/>
      <c r="J364" s="57" t="s">
        <v>4498</v>
      </c>
      <c r="K364" s="6"/>
      <c r="L364" s="23"/>
      <c r="M364" s="23"/>
      <c r="N364" s="23"/>
      <c r="O364" s="6"/>
      <c r="P364" s="26"/>
      <c r="Q364" s="93" t="str">
        <f>IFERROR(INDEX(NK_CHI_PHI_CHUA_CHI!D:D,MATCH(P364,NK_CHI_PHI_CHUA_CHI!C:C,0)),"-")</f>
        <v>-</v>
      </c>
    </row>
    <row r="365" spans="1:17" ht="31.5" x14ac:dyDescent="0.25">
      <c r="A365" s="91">
        <v>45362</v>
      </c>
      <c r="B365" s="6" t="s">
        <v>2725</v>
      </c>
      <c r="C365" s="7" t="str">
        <f>IF(B365="","",B365&amp;"-"&amp;TEXT(COUNTIFS($B$4:B365,B365),"000"))</f>
        <v>PCNH-052</v>
      </c>
      <c r="D365" s="55" t="s">
        <v>6158</v>
      </c>
      <c r="E365" s="56">
        <v>427358052</v>
      </c>
      <c r="F365" s="23" t="s">
        <v>4545</v>
      </c>
      <c r="G365" s="27" t="str">
        <f>IF(F365="","",INDEX(DM_DOI_TUONG!C:C,MATCH(F365,DM_DOI_TUONG!B:B,0)))</f>
        <v>Công ty CP Tuấn Ân Long An</v>
      </c>
      <c r="H365" s="69" t="str">
        <f>IFERROR(INDEX(DM_NGHIEP_VU!D:D,MATCH(I365&amp;J365,DM_NGHIEP_VU!G:G,0)),"")</f>
        <v>Chi NH - thanh toán công nợ đã hạch toán chi phí kỳ trước (có mã đối tượng hoặc mã chứng từ khác)</v>
      </c>
      <c r="I365" s="57" t="s">
        <v>4494</v>
      </c>
      <c r="J365" s="57" t="s">
        <v>4498</v>
      </c>
      <c r="K365" s="6"/>
      <c r="L365" s="23"/>
      <c r="M365" s="23"/>
      <c r="N365" s="23"/>
      <c r="O365" s="6"/>
      <c r="P365" s="26"/>
      <c r="Q365" s="93" t="str">
        <f>IFERROR(INDEX(NK_CHI_PHI_CHUA_CHI!D:D,MATCH(P365,NK_CHI_PHI_CHUA_CHI!C:C,0)),"-")</f>
        <v>-</v>
      </c>
    </row>
    <row r="366" spans="1:17" ht="15.75" x14ac:dyDescent="0.25">
      <c r="A366" s="91">
        <v>45362</v>
      </c>
      <c r="B366" s="6" t="s">
        <v>2725</v>
      </c>
      <c r="C366" s="7" t="str">
        <f>IF(B366="","",B366&amp;"-"&amp;TEXT(COUNTIFS($B$4:B366,B366),"000"))</f>
        <v>PCNH-053</v>
      </c>
      <c r="D366" s="55" t="s">
        <v>6159</v>
      </c>
      <c r="E366" s="56">
        <v>94019</v>
      </c>
      <c r="F366" s="23" t="s">
        <v>4489</v>
      </c>
      <c r="G366" s="27" t="str">
        <f>IF(F366="","",INDEX(DM_DOI_TUONG!C:C,MATCH(F366,DM_DOI_TUONG!B:B,0)))</f>
        <v/>
      </c>
      <c r="H366" s="69" t="str">
        <f>IFERROR(INDEX(DM_NGHIEP_VU!D:D,MATCH(I366&amp;J366,DM_NGHIEP_VU!G:G,0)),"")</f>
        <v/>
      </c>
      <c r="I366" s="57"/>
      <c r="J366" s="57" t="s">
        <v>4498</v>
      </c>
      <c r="K366" s="6"/>
      <c r="L366" s="23"/>
      <c r="M366" s="23"/>
      <c r="N366" s="23"/>
      <c r="O366" s="6"/>
      <c r="P366" s="26"/>
      <c r="Q366" s="93" t="str">
        <f>IFERROR(INDEX(NK_CHI_PHI_CHUA_CHI!D:D,MATCH(P366,NK_CHI_PHI_CHUA_CHI!C:C,0)),"-")</f>
        <v>-</v>
      </c>
    </row>
    <row r="367" spans="1:17" ht="31.5" x14ac:dyDescent="0.25">
      <c r="A367" s="91">
        <v>45362</v>
      </c>
      <c r="B367" s="6" t="s">
        <v>2725</v>
      </c>
      <c r="C367" s="7" t="str">
        <f>IF(B367="","",B367&amp;"-"&amp;TEXT(COUNTIFS($B$4:B367,B367),"000"))</f>
        <v>PCNH-054</v>
      </c>
      <c r="D367" s="55" t="s">
        <v>6158</v>
      </c>
      <c r="E367" s="56">
        <v>310365920</v>
      </c>
      <c r="F367" s="23" t="s">
        <v>4545</v>
      </c>
      <c r="G367" s="27" t="str">
        <f>IF(F367="","",INDEX(DM_DOI_TUONG!C:C,MATCH(F367,DM_DOI_TUONG!B:B,0)))</f>
        <v>Công ty CP Tuấn Ân Long An</v>
      </c>
      <c r="H367" s="69" t="str">
        <f>IFERROR(INDEX(DM_NGHIEP_VU!D:D,MATCH(I367&amp;J367,DM_NGHIEP_VU!G:G,0)),"")</f>
        <v>Chi NH - thanh toán công nợ đã hạch toán chi phí kỳ trước (có mã đối tượng hoặc mã chứng từ khác)</v>
      </c>
      <c r="I367" s="57" t="s">
        <v>4494</v>
      </c>
      <c r="J367" s="57" t="s">
        <v>4498</v>
      </c>
      <c r="K367" s="6"/>
      <c r="L367" s="23"/>
      <c r="M367" s="23"/>
      <c r="N367" s="23"/>
      <c r="O367" s="6"/>
      <c r="P367" s="26"/>
      <c r="Q367" s="93" t="str">
        <f>IFERROR(INDEX(NK_CHI_PHI_CHUA_CHI!D:D,MATCH(P367,NK_CHI_PHI_CHUA_CHI!C:C,0)),"-")</f>
        <v>-</v>
      </c>
    </row>
    <row r="368" spans="1:17" ht="15.75" x14ac:dyDescent="0.25">
      <c r="A368" s="91">
        <v>45362</v>
      </c>
      <c r="B368" s="6" t="s">
        <v>2725</v>
      </c>
      <c r="C368" s="7" t="str">
        <f>IF(B368="","",B368&amp;"-"&amp;TEXT(COUNTIFS($B$4:B368,B368),"000"))</f>
        <v>PCNH-055</v>
      </c>
      <c r="D368" s="55" t="s">
        <v>6159</v>
      </c>
      <c r="E368" s="56">
        <v>68280</v>
      </c>
      <c r="F368" s="23" t="s">
        <v>4489</v>
      </c>
      <c r="G368" s="27" t="str">
        <f>IF(F368="","",INDEX(DM_DOI_TUONG!C:C,MATCH(F368,DM_DOI_TUONG!B:B,0)))</f>
        <v/>
      </c>
      <c r="H368" s="69" t="str">
        <f>IFERROR(INDEX(DM_NGHIEP_VU!D:D,MATCH(I368&amp;J368,DM_NGHIEP_VU!G:G,0)),"")</f>
        <v/>
      </c>
      <c r="I368" s="57"/>
      <c r="J368" s="57" t="s">
        <v>4498</v>
      </c>
      <c r="K368" s="6"/>
      <c r="L368" s="23"/>
      <c r="M368" s="23"/>
      <c r="N368" s="23"/>
      <c r="O368" s="6"/>
      <c r="P368" s="26"/>
      <c r="Q368" s="93" t="str">
        <f>IFERROR(INDEX(NK_CHI_PHI_CHUA_CHI!D:D,MATCH(P368,NK_CHI_PHI_CHUA_CHI!C:C,0)),"-")</f>
        <v>-</v>
      </c>
    </row>
    <row r="369" spans="1:17" ht="31.5" x14ac:dyDescent="0.25">
      <c r="A369" s="91">
        <v>45362</v>
      </c>
      <c r="B369" s="6" t="s">
        <v>2725</v>
      </c>
      <c r="C369" s="7" t="str">
        <f>IF(B369="","",B369&amp;"-"&amp;TEXT(COUNTIFS($B$4:B369,B369),"000"))</f>
        <v>PCNH-056</v>
      </c>
      <c r="D369" s="55" t="s">
        <v>6158</v>
      </c>
      <c r="E369" s="56">
        <v>494819870</v>
      </c>
      <c r="F369" s="23" t="s">
        <v>4545</v>
      </c>
      <c r="G369" s="27" t="str">
        <f>IF(F369="","",INDEX(DM_DOI_TUONG!C:C,MATCH(F369,DM_DOI_TUONG!B:B,0)))</f>
        <v>Công ty CP Tuấn Ân Long An</v>
      </c>
      <c r="H369" s="69" t="str">
        <f>IFERROR(INDEX(DM_NGHIEP_VU!D:D,MATCH(I369&amp;J369,DM_NGHIEP_VU!G:G,0)),"")</f>
        <v>Chi NH - thanh toán công nợ đã hạch toán chi phí kỳ trước (có mã đối tượng hoặc mã chứng từ khác)</v>
      </c>
      <c r="I369" s="57" t="s">
        <v>4494</v>
      </c>
      <c r="J369" s="57" t="s">
        <v>4498</v>
      </c>
      <c r="K369" s="6"/>
      <c r="L369" s="23"/>
      <c r="M369" s="23"/>
      <c r="N369" s="23"/>
      <c r="O369" s="6"/>
      <c r="P369" s="26"/>
      <c r="Q369" s="93" t="str">
        <f>IFERROR(INDEX(NK_CHI_PHI_CHUA_CHI!D:D,MATCH(P369,NK_CHI_PHI_CHUA_CHI!C:C,0)),"-")</f>
        <v>-</v>
      </c>
    </row>
    <row r="370" spans="1:17" ht="15.75" x14ac:dyDescent="0.25">
      <c r="A370" s="91">
        <v>45362</v>
      </c>
      <c r="B370" s="6" t="s">
        <v>2725</v>
      </c>
      <c r="C370" s="7" t="str">
        <f>IF(B370="","",B370&amp;"-"&amp;TEXT(COUNTIFS($B$4:B370,B370),"000"))</f>
        <v>PCNH-057</v>
      </c>
      <c r="D370" s="55" t="s">
        <v>6159</v>
      </c>
      <c r="E370" s="56">
        <v>108860</v>
      </c>
      <c r="F370" s="23" t="s">
        <v>4489</v>
      </c>
      <c r="G370" s="27" t="str">
        <f>IF(F370="","",INDEX(DM_DOI_TUONG!C:C,MATCH(F370,DM_DOI_TUONG!B:B,0)))</f>
        <v/>
      </c>
      <c r="H370" s="69" t="str">
        <f>IFERROR(INDEX(DM_NGHIEP_VU!D:D,MATCH(I370&amp;J370,DM_NGHIEP_VU!G:G,0)),"")</f>
        <v/>
      </c>
      <c r="I370" s="57"/>
      <c r="J370" s="57" t="s">
        <v>4498</v>
      </c>
      <c r="K370" s="6"/>
      <c r="L370" s="23"/>
      <c r="M370" s="23"/>
      <c r="N370" s="23"/>
      <c r="O370" s="6"/>
      <c r="P370" s="26"/>
      <c r="Q370" s="93" t="str">
        <f>IFERROR(INDEX(NK_CHI_PHI_CHUA_CHI!D:D,MATCH(P370,NK_CHI_PHI_CHUA_CHI!C:C,0)),"-")</f>
        <v>-</v>
      </c>
    </row>
    <row r="371" spans="1:17" ht="31.5" x14ac:dyDescent="0.25">
      <c r="A371" s="91">
        <v>45362</v>
      </c>
      <c r="B371" s="6" t="s">
        <v>2725</v>
      </c>
      <c r="C371" s="7" t="str">
        <f>IF(B371="","",B371&amp;"-"&amp;TEXT(COUNTIFS($B$4:B371,B371),"000"))</f>
        <v>PCNH-058</v>
      </c>
      <c r="D371" s="55" t="s">
        <v>6158</v>
      </c>
      <c r="E371" s="56">
        <v>376185064</v>
      </c>
      <c r="F371" s="23" t="s">
        <v>4545</v>
      </c>
      <c r="G371" s="27" t="str">
        <f>IF(F371="","",INDEX(DM_DOI_TUONG!C:C,MATCH(F371,DM_DOI_TUONG!B:B,0)))</f>
        <v>Công ty CP Tuấn Ân Long An</v>
      </c>
      <c r="H371" s="69" t="str">
        <f>IFERROR(INDEX(DM_NGHIEP_VU!D:D,MATCH(I371&amp;J371,DM_NGHIEP_VU!G:G,0)),"")</f>
        <v>Chi NH - thanh toán công nợ đã hạch toán chi phí kỳ trước (có mã đối tượng hoặc mã chứng từ khác)</v>
      </c>
      <c r="I371" s="57" t="s">
        <v>4494</v>
      </c>
      <c r="J371" s="57" t="s">
        <v>4498</v>
      </c>
      <c r="K371" s="6"/>
      <c r="L371" s="23"/>
      <c r="M371" s="23"/>
      <c r="N371" s="23"/>
      <c r="O371" s="6"/>
      <c r="P371" s="26"/>
      <c r="Q371" s="93" t="str">
        <f>IFERROR(INDEX(NK_CHI_PHI_CHUA_CHI!D:D,MATCH(P371,NK_CHI_PHI_CHUA_CHI!C:C,0)),"-")</f>
        <v>-</v>
      </c>
    </row>
    <row r="372" spans="1:17" ht="15.75" x14ac:dyDescent="0.25">
      <c r="A372" s="91">
        <v>45362</v>
      </c>
      <c r="B372" s="6" t="s">
        <v>2725</v>
      </c>
      <c r="C372" s="7" t="str">
        <f>IF(B372="","",B372&amp;"-"&amp;TEXT(COUNTIFS($B$4:B372,B372),"000"))</f>
        <v>PCNH-059</v>
      </c>
      <c r="D372" s="55" t="s">
        <v>6159</v>
      </c>
      <c r="E372" s="56">
        <v>82761</v>
      </c>
      <c r="F372" s="23" t="s">
        <v>4489</v>
      </c>
      <c r="G372" s="27" t="str">
        <f>IF(F372="","",INDEX(DM_DOI_TUONG!C:C,MATCH(F372,DM_DOI_TUONG!B:B,0)))</f>
        <v/>
      </c>
      <c r="H372" s="69" t="str">
        <f>IFERROR(INDEX(DM_NGHIEP_VU!D:D,MATCH(I372&amp;J372,DM_NGHIEP_VU!G:G,0)),"")</f>
        <v/>
      </c>
      <c r="I372" s="57"/>
      <c r="J372" s="57" t="s">
        <v>4498</v>
      </c>
      <c r="K372" s="6"/>
      <c r="L372" s="23"/>
      <c r="M372" s="23"/>
      <c r="N372" s="23"/>
      <c r="O372" s="6"/>
      <c r="P372" s="26"/>
      <c r="Q372" s="93" t="str">
        <f>IFERROR(INDEX(NK_CHI_PHI_CHUA_CHI!D:D,MATCH(P372,NK_CHI_PHI_CHUA_CHI!C:C,0)),"-")</f>
        <v>-</v>
      </c>
    </row>
    <row r="373" spans="1:17" ht="15.75" x14ac:dyDescent="0.25">
      <c r="A373" s="91">
        <v>45362</v>
      </c>
      <c r="B373" s="6" t="s">
        <v>2723</v>
      </c>
      <c r="C373" s="7" t="str">
        <f>IF(B373="","",B373&amp;"-"&amp;TEXT(COUNTIFS($B$4:B373,B373),"000"))</f>
        <v>PTNH-159</v>
      </c>
      <c r="D373" s="55" t="s">
        <v>4431</v>
      </c>
      <c r="E373" s="56">
        <v>225883360</v>
      </c>
      <c r="F373" s="23" t="s">
        <v>5269</v>
      </c>
      <c r="G373" s="27" t="str">
        <f>IF(F373="","",INDEX(DM_DOI_TUONG!C:C,MATCH(F373,DM_DOI_TUONG!B:B,0)))</f>
        <v>CÔNG TY TNHH THIẾT BỊ ĐIỆN QUỐC HƯNG</v>
      </c>
      <c r="H373" s="69" t="str">
        <f>IFERROR(INDEX(DM_NGHIEP_VU!D:D,MATCH(I373&amp;J373,DM_NGHIEP_VU!G:G,0)),"")</f>
        <v>Thu NH - thu công nợ khách hàng</v>
      </c>
      <c r="I373" s="57" t="s">
        <v>4498</v>
      </c>
      <c r="J373" s="57" t="s">
        <v>4499</v>
      </c>
      <c r="K373" s="6"/>
      <c r="L373" s="23"/>
      <c r="M373" s="23"/>
      <c r="N373" s="23"/>
      <c r="O373" s="6"/>
      <c r="P373" s="26"/>
      <c r="Q373" s="93" t="str">
        <f>IFERROR(INDEX(NK_CHI_PHI_CHUA_CHI!D:D,MATCH(P373,NK_CHI_PHI_CHUA_CHI!C:C,0)),"-")</f>
        <v>-</v>
      </c>
    </row>
    <row r="374" spans="1:17" ht="15.75" x14ac:dyDescent="0.25">
      <c r="A374" s="91">
        <v>45362</v>
      </c>
      <c r="B374" s="6" t="s">
        <v>2722</v>
      </c>
      <c r="C374" s="7" t="str">
        <f>IF(B374="","",B374&amp;"-"&amp;TEXT(COUNTIFS($B$4:B374,B374),"000"))</f>
        <v>PTTM-050</v>
      </c>
      <c r="D374" s="55" t="s">
        <v>4451</v>
      </c>
      <c r="E374" s="56">
        <v>21790620</v>
      </c>
      <c r="F374" s="23" t="s">
        <v>5256</v>
      </c>
      <c r="G374" s="27" t="str">
        <f>IF(F374="","",INDEX(DM_DOI_TUONG!C:C,MATCH(F374,DM_DOI_TUONG!B:B,0)))</f>
        <v>Cửa Hàng Trường Giang</v>
      </c>
      <c r="H374" s="69" t="str">
        <f>IFERROR(INDEX(DM_NGHIEP_VU!D:D,MATCH(I374&amp;J374,DM_NGHIEP_VU!G:G,0)),"")</f>
        <v>Thu TM - thu nợ khách hàng bằng tiền mặt</v>
      </c>
      <c r="I374" s="57" t="s">
        <v>4497</v>
      </c>
      <c r="J374" s="57" t="s">
        <v>4499</v>
      </c>
      <c r="K374" s="6"/>
      <c r="L374" s="23"/>
      <c r="M374" s="23"/>
      <c r="N374" s="23"/>
      <c r="O374" s="6"/>
      <c r="P374" s="26"/>
      <c r="Q374" s="93" t="str">
        <f>IFERROR(INDEX(NK_CHI_PHI_CHUA_CHI!D:D,MATCH(P374,NK_CHI_PHI_CHUA_CHI!C:C,0)),"-")</f>
        <v>-</v>
      </c>
    </row>
    <row r="375" spans="1:17" ht="15.75" x14ac:dyDescent="0.25">
      <c r="A375" s="91">
        <v>45363</v>
      </c>
      <c r="B375" s="6" t="s">
        <v>2724</v>
      </c>
      <c r="C375" s="7" t="str">
        <f>IF(B375="","",B375&amp;"-"&amp;TEXT(COUNTIFS($B$4:B375,B375),"000"))</f>
        <v>PCTM-104</v>
      </c>
      <c r="D375" s="55" t="s">
        <v>6214</v>
      </c>
      <c r="E375" s="56">
        <v>1000000</v>
      </c>
      <c r="F375" s="23" t="s">
        <v>4489</v>
      </c>
      <c r="G375" s="27" t="str">
        <f>IF(F375="","",INDEX(DM_DOI_TUONG!C:C,MATCH(F375,DM_DOI_TUONG!B:B,0)))</f>
        <v/>
      </c>
      <c r="H375" s="69" t="str">
        <f>IFERROR(INDEX(DM_NGHIEP_VU!D:D,MATCH(I375&amp;J375,DM_NGHIEP_VU!G:G,0)),"")</f>
        <v/>
      </c>
      <c r="I375" s="57"/>
      <c r="J375" s="57" t="s">
        <v>4497</v>
      </c>
      <c r="K375" s="6"/>
      <c r="L375" s="23"/>
      <c r="M375" s="23"/>
      <c r="N375" s="23"/>
      <c r="O375" s="6"/>
      <c r="P375" s="26"/>
      <c r="Q375" s="93" t="str">
        <f>IFERROR(INDEX(NK_CHI_PHI_CHUA_CHI!D:D,MATCH(P375,NK_CHI_PHI_CHUA_CHI!C:C,0)),"-")</f>
        <v>-</v>
      </c>
    </row>
    <row r="376" spans="1:17" ht="15.75" x14ac:dyDescent="0.25">
      <c r="A376" s="91">
        <v>45363</v>
      </c>
      <c r="B376" s="6" t="s">
        <v>2723</v>
      </c>
      <c r="C376" s="7" t="str">
        <f>IF(B376="","",B376&amp;"-"&amp;TEXT(COUNTIFS($B$4:B376,B376),"000"))</f>
        <v>PTNH-160</v>
      </c>
      <c r="D376" s="55" t="s">
        <v>4404</v>
      </c>
      <c r="E376" s="56">
        <v>47851360</v>
      </c>
      <c r="F376" s="23" t="s">
        <v>5249</v>
      </c>
      <c r="G376" s="27" t="str">
        <f>IF(F376="","",INDEX(DM_DOI_TUONG!C:C,MATCH(F376,DM_DOI_TUONG!B:B,0)))</f>
        <v>Công Ty CP Điện Và Chiếu Sáng Phước Mỹ</v>
      </c>
      <c r="H376" s="69" t="str">
        <f>IFERROR(INDEX(DM_NGHIEP_VU!D:D,MATCH(I376&amp;J376,DM_NGHIEP_VU!G:G,0)),"")</f>
        <v>Thu NH - thu công nợ khách hàng</v>
      </c>
      <c r="I376" s="57" t="s">
        <v>4498</v>
      </c>
      <c r="J376" s="57" t="s">
        <v>4499</v>
      </c>
      <c r="K376" s="6"/>
      <c r="L376" s="23"/>
      <c r="M376" s="23"/>
      <c r="N376" s="23"/>
      <c r="O376" s="6"/>
      <c r="P376" s="26"/>
      <c r="Q376" s="93" t="str">
        <f>IFERROR(INDEX(NK_CHI_PHI_CHUA_CHI!D:D,MATCH(P376,NK_CHI_PHI_CHUA_CHI!C:C,0)),"-")</f>
        <v>-</v>
      </c>
    </row>
    <row r="377" spans="1:17" ht="31.5" x14ac:dyDescent="0.25">
      <c r="A377" s="91">
        <v>45363</v>
      </c>
      <c r="B377" s="6" t="s">
        <v>2723</v>
      </c>
      <c r="C377" s="7" t="str">
        <f>IF(B377="","",B377&amp;"-"&amp;TEXT(COUNTIFS($B$4:B377,B377),"000"))</f>
        <v>PTNH-161</v>
      </c>
      <c r="D377" s="55" t="s">
        <v>4386</v>
      </c>
      <c r="E377" s="56">
        <v>20000000</v>
      </c>
      <c r="F377" s="23" t="s">
        <v>5245</v>
      </c>
      <c r="G377" s="27" t="str">
        <f>IF(F377="","",INDEX(DM_DOI_TUONG!C:C,MATCH(F377,DM_DOI_TUONG!B:B,0)))</f>
        <v>Công Ty TNHH Sản Xuất Thương Mại  Điện Sài Gòn TTL</v>
      </c>
      <c r="H377" s="69" t="str">
        <f>IFERROR(INDEX(DM_NGHIEP_VU!D:D,MATCH(I377&amp;J377,DM_NGHIEP_VU!G:G,0)),"")</f>
        <v>Thu NH - thu công nợ khách hàng</v>
      </c>
      <c r="I377" s="57" t="s">
        <v>4498</v>
      </c>
      <c r="J377" s="57" t="s">
        <v>4499</v>
      </c>
      <c r="K377" s="6"/>
      <c r="L377" s="23"/>
      <c r="M377" s="23"/>
      <c r="N377" s="23"/>
      <c r="O377" s="6"/>
      <c r="P377" s="26"/>
      <c r="Q377" s="93" t="str">
        <f>IFERROR(INDEX(NK_CHI_PHI_CHUA_CHI!D:D,MATCH(P377,NK_CHI_PHI_CHUA_CHI!C:C,0)),"-")</f>
        <v>-</v>
      </c>
    </row>
    <row r="378" spans="1:17" ht="15.75" x14ac:dyDescent="0.25">
      <c r="A378" s="91">
        <v>45364</v>
      </c>
      <c r="B378" s="6" t="s">
        <v>2725</v>
      </c>
      <c r="C378" s="7" t="str">
        <f>IF(B378="","",B378&amp;"-"&amp;TEXT(COUNTIFS($B$4:B378,B378),"000"))</f>
        <v>PCNH-060</v>
      </c>
      <c r="D378" s="55" t="s">
        <v>6215</v>
      </c>
      <c r="E378" s="56">
        <v>22000</v>
      </c>
      <c r="F378" s="23" t="s">
        <v>4489</v>
      </c>
      <c r="G378" s="27" t="str">
        <f>IF(F378="","",INDEX(DM_DOI_TUONG!C:C,MATCH(F378,DM_DOI_TUONG!B:B,0)))</f>
        <v/>
      </c>
      <c r="H378" s="69" t="str">
        <f>IFERROR(INDEX(DM_NGHIEP_VU!D:D,MATCH(I378&amp;J378,DM_NGHIEP_VU!G:G,0)),"")</f>
        <v/>
      </c>
      <c r="I378" s="57"/>
      <c r="J378" s="57" t="s">
        <v>4498</v>
      </c>
      <c r="K378" s="6"/>
      <c r="L378" s="23"/>
      <c r="M378" s="23"/>
      <c r="N378" s="23"/>
      <c r="O378" s="6"/>
      <c r="P378" s="26"/>
      <c r="Q378" s="93" t="str">
        <f>IFERROR(INDEX(NK_CHI_PHI_CHUA_CHI!D:D,MATCH(P378,NK_CHI_PHI_CHUA_CHI!C:C,0)),"-")</f>
        <v>-</v>
      </c>
    </row>
    <row r="379" spans="1:17" ht="15.75" x14ac:dyDescent="0.25">
      <c r="A379" s="91">
        <v>45364</v>
      </c>
      <c r="B379" s="6" t="s">
        <v>2722</v>
      </c>
      <c r="C379" s="7" t="str">
        <f>IF(B379="","",B379&amp;"-"&amp;TEXT(COUNTIFS($B$4:B379,B379),"000"))</f>
        <v>PTTM-051</v>
      </c>
      <c r="D379" s="55" t="s">
        <v>4451</v>
      </c>
      <c r="E379" s="56">
        <v>15587640</v>
      </c>
      <c r="F379" s="23" t="s">
        <v>5256</v>
      </c>
      <c r="G379" s="27" t="str">
        <f>IF(F379="","",INDEX(DM_DOI_TUONG!C:C,MATCH(F379,DM_DOI_TUONG!B:B,0)))</f>
        <v>Cửa Hàng Trường Giang</v>
      </c>
      <c r="H379" s="69" t="str">
        <f>IFERROR(INDEX(DM_NGHIEP_VU!D:D,MATCH(I379&amp;J379,DM_NGHIEP_VU!G:G,0)),"")</f>
        <v>Thu TM - thu nợ khách hàng bằng tiền mặt</v>
      </c>
      <c r="I379" s="57" t="s">
        <v>4497</v>
      </c>
      <c r="J379" s="57" t="s">
        <v>4499</v>
      </c>
      <c r="K379" s="6"/>
      <c r="L379" s="23"/>
      <c r="M379" s="23"/>
      <c r="N379" s="23"/>
      <c r="O379" s="6"/>
      <c r="P379" s="26"/>
      <c r="Q379" s="93" t="str">
        <f>IFERROR(INDEX(NK_CHI_PHI_CHUA_CHI!D:D,MATCH(P379,NK_CHI_PHI_CHUA_CHI!C:C,0)),"-")</f>
        <v>-</v>
      </c>
    </row>
    <row r="380" spans="1:17" ht="15.75" x14ac:dyDescent="0.25">
      <c r="A380" s="91">
        <v>45364</v>
      </c>
      <c r="B380" s="6" t="s">
        <v>2722</v>
      </c>
      <c r="C380" s="7" t="str">
        <f>IF(B380="","",B380&amp;"-"&amp;TEXT(COUNTIFS($B$4:B380,B380),"000"))</f>
        <v>PTTM-052</v>
      </c>
      <c r="D380" s="55" t="s">
        <v>4451</v>
      </c>
      <c r="E380" s="56">
        <v>4147200</v>
      </c>
      <c r="F380" s="23" t="s">
        <v>5256</v>
      </c>
      <c r="G380" s="27" t="str">
        <f>IF(F380="","",INDEX(DM_DOI_TUONG!C:C,MATCH(F380,DM_DOI_TUONG!B:B,0)))</f>
        <v>Cửa Hàng Trường Giang</v>
      </c>
      <c r="H380" s="69" t="str">
        <f>IFERROR(INDEX(DM_NGHIEP_VU!D:D,MATCH(I380&amp;J380,DM_NGHIEP_VU!G:G,0)),"")</f>
        <v>Thu TM - thu nợ khách hàng bằng tiền mặt</v>
      </c>
      <c r="I380" s="57" t="s">
        <v>4497</v>
      </c>
      <c r="J380" s="57" t="s">
        <v>4499</v>
      </c>
      <c r="K380" s="6"/>
      <c r="L380" s="23"/>
      <c r="M380" s="23"/>
      <c r="N380" s="23"/>
      <c r="O380" s="6"/>
      <c r="P380" s="26"/>
      <c r="Q380" s="93" t="str">
        <f>IFERROR(INDEX(NK_CHI_PHI_CHUA_CHI!D:D,MATCH(P380,NK_CHI_PHI_CHUA_CHI!C:C,0)),"-")</f>
        <v>-</v>
      </c>
    </row>
    <row r="381" spans="1:17" ht="31.5" x14ac:dyDescent="0.25">
      <c r="A381" s="91">
        <v>45364</v>
      </c>
      <c r="B381" s="6" t="s">
        <v>2723</v>
      </c>
      <c r="C381" s="7" t="str">
        <f>IF(B381="","",B381&amp;"-"&amp;TEXT(COUNTIFS($B$4:B381,B381),"000"))</f>
        <v>PTNH-162</v>
      </c>
      <c r="D381" s="55" t="s">
        <v>4386</v>
      </c>
      <c r="E381" s="56">
        <v>40000000</v>
      </c>
      <c r="F381" s="23" t="s">
        <v>5245</v>
      </c>
      <c r="G381" s="27" t="str">
        <f>IF(F381="","",INDEX(DM_DOI_TUONG!C:C,MATCH(F381,DM_DOI_TUONG!B:B,0)))</f>
        <v>Công Ty TNHH Sản Xuất Thương Mại  Điện Sài Gòn TTL</v>
      </c>
      <c r="H381" s="69" t="str">
        <f>IFERROR(INDEX(DM_NGHIEP_VU!D:D,MATCH(I381&amp;J381,DM_NGHIEP_VU!G:G,0)),"")</f>
        <v>Thu NH - thu công nợ khách hàng</v>
      </c>
      <c r="I381" s="57" t="s">
        <v>4498</v>
      </c>
      <c r="J381" s="57" t="s">
        <v>4499</v>
      </c>
      <c r="K381" s="6"/>
      <c r="L381" s="23"/>
      <c r="M381" s="23"/>
      <c r="N381" s="23"/>
      <c r="O381" s="6"/>
      <c r="P381" s="26"/>
      <c r="Q381" s="93" t="str">
        <f>IFERROR(INDEX(NK_CHI_PHI_CHUA_CHI!D:D,MATCH(P381,NK_CHI_PHI_CHUA_CHI!C:C,0)),"-")</f>
        <v>-</v>
      </c>
    </row>
    <row r="382" spans="1:17" ht="15.75" x14ac:dyDescent="0.25">
      <c r="A382" s="91">
        <v>45364</v>
      </c>
      <c r="B382" s="6" t="s">
        <v>2722</v>
      </c>
      <c r="C382" s="7" t="str">
        <f>IF(B382="","",B382&amp;"-"&amp;TEXT(COUNTIFS($B$4:B382,B382),"000"))</f>
        <v>PTTM-053</v>
      </c>
      <c r="D382" s="55" t="s">
        <v>4382</v>
      </c>
      <c r="E382" s="56">
        <v>6361000</v>
      </c>
      <c r="F382" s="23" t="s">
        <v>5251</v>
      </c>
      <c r="G382" s="27" t="str">
        <f>IF(F382="","",INDEX(DM_DOI_TUONG!C:C,MATCH(F382,DM_DOI_TUONG!B:B,0)))</f>
        <v>Anh Thành - Minh Phụng</v>
      </c>
      <c r="H382" s="69" t="str">
        <f>IFERROR(INDEX(DM_NGHIEP_VU!D:D,MATCH(I382&amp;J382,DM_NGHIEP_VU!G:G,0)),"")</f>
        <v>Thu TM - thu nợ khách hàng bằng tiền mặt</v>
      </c>
      <c r="I382" s="57" t="s">
        <v>4497</v>
      </c>
      <c r="J382" s="57" t="s">
        <v>4499</v>
      </c>
      <c r="K382" s="6"/>
      <c r="L382" s="23"/>
      <c r="M382" s="23"/>
      <c r="N382" s="23"/>
      <c r="O382" s="6"/>
      <c r="P382" s="26"/>
      <c r="Q382" s="93" t="str">
        <f>IFERROR(INDEX(NK_CHI_PHI_CHUA_CHI!D:D,MATCH(P382,NK_CHI_PHI_CHUA_CHI!C:C,0)),"-")</f>
        <v>-</v>
      </c>
    </row>
    <row r="383" spans="1:17" ht="15.75" x14ac:dyDescent="0.25">
      <c r="A383" s="91">
        <v>45365</v>
      </c>
      <c r="B383" s="6" t="s">
        <v>2724</v>
      </c>
      <c r="C383" s="7" t="str">
        <f>IF(B383="","",B383&amp;"-"&amp;TEXT(COUNTIFS($B$4:B383,B383),"000"))</f>
        <v>PCTM-105</v>
      </c>
      <c r="D383" s="55" t="s">
        <v>6216</v>
      </c>
      <c r="E383" s="56">
        <v>4010379</v>
      </c>
      <c r="F383" s="23" t="s">
        <v>4489</v>
      </c>
      <c r="G383" s="27" t="str">
        <f>IF(F383="","",INDEX(DM_DOI_TUONG!C:C,MATCH(F383,DM_DOI_TUONG!B:B,0)))</f>
        <v/>
      </c>
      <c r="H383" s="69" t="str">
        <f>IFERROR(INDEX(DM_NGHIEP_VU!D:D,MATCH(I383&amp;J383,DM_NGHIEP_VU!G:G,0)),"")</f>
        <v/>
      </c>
      <c r="I383" s="57"/>
      <c r="J383" s="57" t="s">
        <v>4497</v>
      </c>
      <c r="K383" s="6"/>
      <c r="L383" s="23"/>
      <c r="M383" s="23"/>
      <c r="N383" s="23"/>
      <c r="O383" s="6"/>
      <c r="P383" s="26"/>
      <c r="Q383" s="93" t="str">
        <f>IFERROR(INDEX(NK_CHI_PHI_CHUA_CHI!D:D,MATCH(P383,NK_CHI_PHI_CHUA_CHI!C:C,0)),"-")</f>
        <v>-</v>
      </c>
    </row>
    <row r="384" spans="1:17" ht="63" x14ac:dyDescent="0.25">
      <c r="A384" s="91">
        <v>45365</v>
      </c>
      <c r="B384" s="6" t="s">
        <v>2722</v>
      </c>
      <c r="C384" s="7" t="str">
        <f>IF(B384="","",B384&amp;"-"&amp;TEXT(COUNTIFS($B$4:B384,B384),"000"))</f>
        <v>PTTM-054</v>
      </c>
      <c r="D384" s="55" t="s">
        <v>6217</v>
      </c>
      <c r="E384" s="56">
        <v>50000000</v>
      </c>
      <c r="F384" s="23" t="s">
        <v>4489</v>
      </c>
      <c r="G384" s="27" t="str">
        <f>IF(F384="","",INDEX(DM_DOI_TUONG!C:C,MATCH(F384,DM_DOI_TUONG!B:B,0)))</f>
        <v/>
      </c>
      <c r="H384" s="69" t="str">
        <f>IFERROR(INDEX(DM_NGHIEP_VU!D:D,MATCH(I384&amp;J384,DM_NGHIEP_VU!G:G,0)),"")</f>
        <v/>
      </c>
      <c r="I384" s="57" t="s">
        <v>4497</v>
      </c>
      <c r="J384" s="57"/>
      <c r="K384" s="6"/>
      <c r="L384" s="23"/>
      <c r="M384" s="23"/>
      <c r="N384" s="23"/>
      <c r="O384" s="6"/>
      <c r="P384" s="26"/>
      <c r="Q384" s="93" t="str">
        <f>IFERROR(INDEX(NK_CHI_PHI_CHUA_CHI!D:D,MATCH(P384,NK_CHI_PHI_CHUA_CHI!C:C,0)),"-")</f>
        <v>-</v>
      </c>
    </row>
    <row r="385" spans="1:17" ht="63" x14ac:dyDescent="0.25">
      <c r="A385" s="91">
        <v>45365</v>
      </c>
      <c r="B385" s="6" t="s">
        <v>2724</v>
      </c>
      <c r="C385" s="7" t="str">
        <f>IF(B385="","",B385&amp;"-"&amp;TEXT(COUNTIFS($B$4:B385,B385),"000"))</f>
        <v>PCTM-106</v>
      </c>
      <c r="D385" s="55" t="s">
        <v>6218</v>
      </c>
      <c r="E385" s="56">
        <v>50000000</v>
      </c>
      <c r="F385" s="23" t="s">
        <v>4489</v>
      </c>
      <c r="G385" s="27" t="str">
        <f>IF(F385="","",INDEX(DM_DOI_TUONG!C:C,MATCH(F385,DM_DOI_TUONG!B:B,0)))</f>
        <v/>
      </c>
      <c r="H385" s="69" t="str">
        <f>IFERROR(INDEX(DM_NGHIEP_VU!D:D,MATCH(I385&amp;J385,DM_NGHIEP_VU!G:G,0)),"")</f>
        <v/>
      </c>
      <c r="I385" s="57"/>
      <c r="J385" s="57" t="s">
        <v>4497</v>
      </c>
      <c r="K385" s="6"/>
      <c r="L385" s="23"/>
      <c r="M385" s="23"/>
      <c r="N385" s="23"/>
      <c r="O385" s="6"/>
      <c r="P385" s="26"/>
      <c r="Q385" s="93" t="str">
        <f>IFERROR(INDEX(NK_CHI_PHI_CHUA_CHI!D:D,MATCH(P385,NK_CHI_PHI_CHUA_CHI!C:C,0)),"-")</f>
        <v>-</v>
      </c>
    </row>
    <row r="386" spans="1:17" ht="15.75" x14ac:dyDescent="0.25">
      <c r="A386" s="91">
        <v>45366</v>
      </c>
      <c r="B386" s="6" t="s">
        <v>2723</v>
      </c>
      <c r="C386" s="7" t="str">
        <f>IF(B386="","",B386&amp;"-"&amp;TEXT(COUNTIFS($B$4:B386,B386),"000"))</f>
        <v>PTNH-163</v>
      </c>
      <c r="D386" s="55" t="s">
        <v>6219</v>
      </c>
      <c r="E386" s="56">
        <v>2015064</v>
      </c>
      <c r="F386" s="23" t="s">
        <v>5897</v>
      </c>
      <c r="G386" s="27" t="str">
        <f>IF(F386="","",INDEX(DM_DOI_TUONG!C:C,MATCH(F386,DM_DOI_TUONG!B:B,0)))</f>
        <v>Công Ty TNHH Thương Mại -Dịch Vụ Quan Trường</v>
      </c>
      <c r="H386" s="69" t="str">
        <f>IFERROR(INDEX(DM_NGHIEP_VU!D:D,MATCH(I386&amp;J386,DM_NGHIEP_VU!G:G,0)),"")</f>
        <v>Thu NH - thu công nợ khách hàng</v>
      </c>
      <c r="I386" s="57" t="s">
        <v>4498</v>
      </c>
      <c r="J386" s="57" t="s">
        <v>4499</v>
      </c>
      <c r="K386" s="6"/>
      <c r="L386" s="23"/>
      <c r="M386" s="23"/>
      <c r="N386" s="23"/>
      <c r="O386" s="6"/>
      <c r="P386" s="26"/>
      <c r="Q386" s="93" t="str">
        <f>IFERROR(INDEX(NK_CHI_PHI_CHUA_CHI!D:D,MATCH(P386,NK_CHI_PHI_CHUA_CHI!C:C,0)),"-")</f>
        <v>-</v>
      </c>
    </row>
    <row r="387" spans="1:17" ht="31.5" x14ac:dyDescent="0.25">
      <c r="A387" s="91">
        <v>45366</v>
      </c>
      <c r="B387" s="6" t="s">
        <v>2723</v>
      </c>
      <c r="C387" s="7" t="str">
        <f>IF(B387="","",B387&amp;"-"&amp;TEXT(COUNTIFS($B$4:B387,B387),"000"))</f>
        <v>PTNH-164</v>
      </c>
      <c r="D387" s="55" t="s">
        <v>4386</v>
      </c>
      <c r="E387" s="56">
        <v>80000000</v>
      </c>
      <c r="F387" s="23" t="s">
        <v>5245</v>
      </c>
      <c r="G387" s="27" t="str">
        <f>IF(F387="","",INDEX(DM_DOI_TUONG!C:C,MATCH(F387,DM_DOI_TUONG!B:B,0)))</f>
        <v>Công Ty TNHH Sản Xuất Thương Mại  Điện Sài Gòn TTL</v>
      </c>
      <c r="H387" s="69" t="str">
        <f>IFERROR(INDEX(DM_NGHIEP_VU!D:D,MATCH(I387&amp;J387,DM_NGHIEP_VU!G:G,0)),"")</f>
        <v>Thu NH - thu công nợ khách hàng</v>
      </c>
      <c r="I387" s="57" t="s">
        <v>4498</v>
      </c>
      <c r="J387" s="57" t="s">
        <v>4499</v>
      </c>
      <c r="K387" s="6"/>
      <c r="L387" s="23"/>
      <c r="M387" s="23"/>
      <c r="N387" s="23"/>
      <c r="O387" s="6"/>
      <c r="P387" s="26"/>
      <c r="Q387" s="93" t="str">
        <f>IFERROR(INDEX(NK_CHI_PHI_CHUA_CHI!D:D,MATCH(P387,NK_CHI_PHI_CHUA_CHI!C:C,0)),"-")</f>
        <v>-</v>
      </c>
    </row>
    <row r="388" spans="1:17" ht="15.75" x14ac:dyDescent="0.25">
      <c r="A388" s="91">
        <v>45366</v>
      </c>
      <c r="B388" s="6" t="s">
        <v>2723</v>
      </c>
      <c r="C388" s="7" t="str">
        <f>IF(B388="","",B388&amp;"-"&amp;TEXT(COUNTIFS($B$4:B388,B388),"000"))</f>
        <v>PTNH-165</v>
      </c>
      <c r="D388" s="55" t="s">
        <v>4424</v>
      </c>
      <c r="E388" s="56">
        <v>49005540</v>
      </c>
      <c r="F388" s="23" t="s">
        <v>5258</v>
      </c>
      <c r="G388" s="27" t="str">
        <f>IF(F388="","",INDEX(DM_DOI_TUONG!C:C,MATCH(F388,DM_DOI_TUONG!B:B,0)))</f>
        <v>Công Ty TNHH Sản Xuất Và Thương Mại Tiến Trần</v>
      </c>
      <c r="H388" s="69" t="str">
        <f>IFERROR(INDEX(DM_NGHIEP_VU!D:D,MATCH(I388&amp;J388,DM_NGHIEP_VU!G:G,0)),"")</f>
        <v>Thu NH - thu công nợ khách hàng</v>
      </c>
      <c r="I388" s="57" t="s">
        <v>4498</v>
      </c>
      <c r="J388" s="57" t="s">
        <v>4499</v>
      </c>
      <c r="K388" s="6"/>
      <c r="L388" s="23"/>
      <c r="M388" s="23"/>
      <c r="N388" s="23"/>
      <c r="O388" s="6"/>
      <c r="P388" s="26"/>
      <c r="Q388" s="93" t="str">
        <f>IFERROR(INDEX(NK_CHI_PHI_CHUA_CHI!D:D,MATCH(P388,NK_CHI_PHI_CHUA_CHI!C:C,0)),"-")</f>
        <v>-</v>
      </c>
    </row>
    <row r="389" spans="1:17" ht="31.5" x14ac:dyDescent="0.25">
      <c r="A389" s="91">
        <v>45366</v>
      </c>
      <c r="B389" s="6" t="s">
        <v>2725</v>
      </c>
      <c r="C389" s="7" t="str">
        <f>IF(B389="","",B389&amp;"-"&amp;TEXT(COUNTIFS($B$4:B389,B389),"000"))</f>
        <v>PCNH-061</v>
      </c>
      <c r="D389" s="55" t="s">
        <v>6220</v>
      </c>
      <c r="E389" s="56">
        <v>19800</v>
      </c>
      <c r="F389" s="23" t="s">
        <v>4489</v>
      </c>
      <c r="G389" s="27" t="str">
        <f>IF(F389="","",INDEX(DM_DOI_TUONG!C:C,MATCH(F389,DM_DOI_TUONG!B:B,0)))</f>
        <v/>
      </c>
      <c r="H389" s="69" t="str">
        <f>IFERROR(INDEX(DM_NGHIEP_VU!D:D,MATCH(I389&amp;J389,DM_NGHIEP_VU!G:G,0)),"")</f>
        <v/>
      </c>
      <c r="I389" s="57"/>
      <c r="J389" s="57" t="s">
        <v>4498</v>
      </c>
      <c r="K389" s="6"/>
      <c r="L389" s="23"/>
      <c r="M389" s="23"/>
      <c r="N389" s="23"/>
      <c r="O389" s="6"/>
      <c r="P389" s="26"/>
      <c r="Q389" s="93" t="str">
        <f>IFERROR(INDEX(NK_CHI_PHI_CHUA_CHI!D:D,MATCH(P389,NK_CHI_PHI_CHUA_CHI!C:C,0)),"-")</f>
        <v>-</v>
      </c>
    </row>
    <row r="390" spans="1:17" ht="31.5" x14ac:dyDescent="0.25">
      <c r="A390" s="91">
        <v>45366</v>
      </c>
      <c r="B390" s="6" t="s">
        <v>2725</v>
      </c>
      <c r="C390" s="7" t="str">
        <f>IF(B390="","",B390&amp;"-"&amp;TEXT(COUNTIFS($B$4:B390,B390),"000"))</f>
        <v>PCNH-062</v>
      </c>
      <c r="D390" s="55" t="s">
        <v>6221</v>
      </c>
      <c r="E390" s="56">
        <v>19800</v>
      </c>
      <c r="F390" s="23" t="s">
        <v>4489</v>
      </c>
      <c r="G390" s="27" t="str">
        <f>IF(F390="","",INDEX(DM_DOI_TUONG!C:C,MATCH(F390,DM_DOI_TUONG!B:B,0)))</f>
        <v/>
      </c>
      <c r="H390" s="69" t="str">
        <f>IFERROR(INDEX(DM_NGHIEP_VU!D:D,MATCH(I390&amp;J390,DM_NGHIEP_VU!G:G,0)),"")</f>
        <v/>
      </c>
      <c r="I390" s="57"/>
      <c r="J390" s="57" t="s">
        <v>4498</v>
      </c>
      <c r="K390" s="6"/>
      <c r="L390" s="23"/>
      <c r="M390" s="23"/>
      <c r="N390" s="23"/>
      <c r="O390" s="6"/>
      <c r="P390" s="26"/>
      <c r="Q390" s="93" t="str">
        <f>IFERROR(INDEX(NK_CHI_PHI_CHUA_CHI!D:D,MATCH(P390,NK_CHI_PHI_CHUA_CHI!C:C,0)),"-")</f>
        <v>-</v>
      </c>
    </row>
    <row r="391" spans="1:17" ht="31.5" x14ac:dyDescent="0.25">
      <c r="A391" s="91">
        <v>45367</v>
      </c>
      <c r="B391" s="6" t="s">
        <v>2723</v>
      </c>
      <c r="C391" s="7" t="str">
        <f>IF(B391="","",B391&amp;"-"&amp;TEXT(COUNTIFS($B$4:B391,B391),"000"))</f>
        <v>PTNH-166</v>
      </c>
      <c r="D391" s="55" t="s">
        <v>4386</v>
      </c>
      <c r="E391" s="56">
        <v>30000000</v>
      </c>
      <c r="F391" s="23" t="s">
        <v>5245</v>
      </c>
      <c r="G391" s="27" t="str">
        <f>IF(F391="","",INDEX(DM_DOI_TUONG!C:C,MATCH(F391,DM_DOI_TUONG!B:B,0)))</f>
        <v>Công Ty TNHH Sản Xuất Thương Mại  Điện Sài Gòn TTL</v>
      </c>
      <c r="H391" s="69" t="str">
        <f>IFERROR(INDEX(DM_NGHIEP_VU!D:D,MATCH(I391&amp;J391,DM_NGHIEP_VU!G:G,0)),"")</f>
        <v>Thu NH - thu công nợ khách hàng</v>
      </c>
      <c r="I391" s="57" t="s">
        <v>4498</v>
      </c>
      <c r="J391" s="57" t="s">
        <v>4499</v>
      </c>
      <c r="K391" s="6"/>
      <c r="L391" s="23"/>
      <c r="M391" s="23"/>
      <c r="N391" s="23"/>
      <c r="O391" s="6"/>
      <c r="P391" s="26"/>
      <c r="Q391" s="93" t="str">
        <f>IFERROR(INDEX(NK_CHI_PHI_CHUA_CHI!D:D,MATCH(P391,NK_CHI_PHI_CHUA_CHI!C:C,0)),"-")</f>
        <v>-</v>
      </c>
    </row>
    <row r="392" spans="1:17" ht="15.75" x14ac:dyDescent="0.25">
      <c r="A392" s="91">
        <v>45369</v>
      </c>
      <c r="B392" s="6" t="s">
        <v>2723</v>
      </c>
      <c r="C392" s="7" t="str">
        <f>IF(B392="","",B392&amp;"-"&amp;TEXT(COUNTIFS($B$4:B392,B392),"000"))</f>
        <v>PTNH-167</v>
      </c>
      <c r="D392" s="55" t="s">
        <v>6181</v>
      </c>
      <c r="E392" s="56">
        <v>12873168</v>
      </c>
      <c r="F392" s="23" t="s">
        <v>5286</v>
      </c>
      <c r="G392" s="27" t="str">
        <f>IF(F392="","",INDEX(DM_DOI_TUONG!C:C,MATCH(F392,DM_DOI_TUONG!B:B,0)))</f>
        <v>Công Ty TNHH Sản Xuất Thiết Bị Sơn Hà</v>
      </c>
      <c r="H392" s="69" t="str">
        <f>IFERROR(INDEX(DM_NGHIEP_VU!D:D,MATCH(I392&amp;J392,DM_NGHIEP_VU!G:G,0)),"")</f>
        <v>Thu NH - thu công nợ khách hàng</v>
      </c>
      <c r="I392" s="57" t="s">
        <v>4498</v>
      </c>
      <c r="J392" s="57" t="s">
        <v>4499</v>
      </c>
      <c r="K392" s="6"/>
      <c r="L392" s="23"/>
      <c r="M392" s="23"/>
      <c r="N392" s="23"/>
      <c r="O392" s="6"/>
      <c r="P392" s="26"/>
      <c r="Q392" s="93" t="str">
        <f>IFERROR(INDEX(NK_CHI_PHI_CHUA_CHI!D:D,MATCH(P392,NK_CHI_PHI_CHUA_CHI!C:C,0)),"-")</f>
        <v>-</v>
      </c>
    </row>
    <row r="393" spans="1:17" ht="31.5" x14ac:dyDescent="0.25">
      <c r="A393" s="91">
        <v>45369</v>
      </c>
      <c r="B393" s="6" t="s">
        <v>2723</v>
      </c>
      <c r="C393" s="7" t="str">
        <f>IF(B393="","",B393&amp;"-"&amp;TEXT(COUNTIFS($B$4:B393,B393),"000"))</f>
        <v>PTNH-168</v>
      </c>
      <c r="D393" s="55" t="s">
        <v>4386</v>
      </c>
      <c r="E393" s="56">
        <v>70000000</v>
      </c>
      <c r="F393" s="23" t="s">
        <v>5245</v>
      </c>
      <c r="G393" s="27" t="str">
        <f>IF(F393="","",INDEX(DM_DOI_TUONG!C:C,MATCH(F393,DM_DOI_TUONG!B:B,0)))</f>
        <v>Công Ty TNHH Sản Xuất Thương Mại  Điện Sài Gòn TTL</v>
      </c>
      <c r="H393" s="69" t="str">
        <f>IFERROR(INDEX(DM_NGHIEP_VU!D:D,MATCH(I393&amp;J393,DM_NGHIEP_VU!G:G,0)),"")</f>
        <v>Thu NH - thu công nợ khách hàng</v>
      </c>
      <c r="I393" s="57" t="s">
        <v>4498</v>
      </c>
      <c r="J393" s="57" t="s">
        <v>4499</v>
      </c>
      <c r="K393" s="6"/>
      <c r="L393" s="23"/>
      <c r="M393" s="23"/>
      <c r="N393" s="23"/>
      <c r="O393" s="6"/>
      <c r="P393" s="26"/>
      <c r="Q393" s="93" t="str">
        <f>IFERROR(INDEX(NK_CHI_PHI_CHUA_CHI!D:D,MATCH(P393,NK_CHI_PHI_CHUA_CHI!C:C,0)),"-")</f>
        <v>-</v>
      </c>
    </row>
    <row r="394" spans="1:17" ht="15.75" x14ac:dyDescent="0.25">
      <c r="A394" s="91">
        <v>45369</v>
      </c>
      <c r="B394" s="6" t="s">
        <v>2723</v>
      </c>
      <c r="C394" s="7" t="str">
        <f>IF(B394="","",B394&amp;"-"&amp;TEXT(COUNTIFS($B$4:B394,B394),"000"))</f>
        <v>PTNH-169</v>
      </c>
      <c r="D394" s="55" t="s">
        <v>4401</v>
      </c>
      <c r="E394" s="56">
        <v>2712528</v>
      </c>
      <c r="F394" s="23" t="s">
        <v>5264</v>
      </c>
      <c r="G394" s="27" t="str">
        <f>IF(F394="","",INDEX(DM_DOI_TUONG!C:C,MATCH(F394,DM_DOI_TUONG!B:B,0)))</f>
        <v>Công Ty TNHH Thiết Bị Điện Đức Dũng</v>
      </c>
      <c r="H394" s="69" t="str">
        <f>IFERROR(INDEX(DM_NGHIEP_VU!D:D,MATCH(I394&amp;J394,DM_NGHIEP_VU!G:G,0)),"")</f>
        <v>Thu NH - thu công nợ khách hàng</v>
      </c>
      <c r="I394" s="57" t="s">
        <v>4498</v>
      </c>
      <c r="J394" s="57" t="s">
        <v>4499</v>
      </c>
      <c r="K394" s="6"/>
      <c r="L394" s="23"/>
      <c r="M394" s="23"/>
      <c r="N394" s="23"/>
      <c r="O394" s="6"/>
      <c r="P394" s="26"/>
      <c r="Q394" s="93" t="str">
        <f>IFERROR(INDEX(NK_CHI_PHI_CHUA_CHI!D:D,MATCH(P394,NK_CHI_PHI_CHUA_CHI!C:C,0)),"-")</f>
        <v>-</v>
      </c>
    </row>
    <row r="395" spans="1:17" ht="31.5" x14ac:dyDescent="0.25">
      <c r="A395" s="91">
        <v>45369</v>
      </c>
      <c r="B395" s="6" t="s">
        <v>2723</v>
      </c>
      <c r="C395" s="7" t="str">
        <f>IF(B395="","",B395&amp;"-"&amp;TEXT(COUNTIFS($B$4:B395,B395),"000"))</f>
        <v>PTNH-170</v>
      </c>
      <c r="D395" s="55" t="s">
        <v>4386</v>
      </c>
      <c r="E395" s="56">
        <v>30000000</v>
      </c>
      <c r="F395" s="23" t="s">
        <v>5245</v>
      </c>
      <c r="G395" s="27" t="str">
        <f>IF(F395="","",INDEX(DM_DOI_TUONG!C:C,MATCH(F395,DM_DOI_TUONG!B:B,0)))</f>
        <v>Công Ty TNHH Sản Xuất Thương Mại  Điện Sài Gòn TTL</v>
      </c>
      <c r="H395" s="69" t="str">
        <f>IFERROR(INDEX(DM_NGHIEP_VU!D:D,MATCH(I395&amp;J395,DM_NGHIEP_VU!G:G,0)),"")</f>
        <v>Thu NH - thu công nợ khách hàng</v>
      </c>
      <c r="I395" s="57" t="s">
        <v>4498</v>
      </c>
      <c r="J395" s="57" t="s">
        <v>4499</v>
      </c>
      <c r="K395" s="6"/>
      <c r="L395" s="23"/>
      <c r="M395" s="23"/>
      <c r="N395" s="23"/>
      <c r="O395" s="6"/>
      <c r="P395" s="26"/>
      <c r="Q395" s="93" t="str">
        <f>IFERROR(INDEX(NK_CHI_PHI_CHUA_CHI!D:D,MATCH(P395,NK_CHI_PHI_CHUA_CHI!C:C,0)),"-")</f>
        <v>-</v>
      </c>
    </row>
    <row r="396" spans="1:17" ht="31.5" x14ac:dyDescent="0.25">
      <c r="A396" s="91">
        <v>45369</v>
      </c>
      <c r="B396" s="6" t="s">
        <v>2723</v>
      </c>
      <c r="C396" s="7" t="str">
        <f>IF(B396="","",B396&amp;"-"&amp;TEXT(COUNTIFS($B$4:B396,B396),"000"))</f>
        <v>PTNH-171</v>
      </c>
      <c r="D396" s="55" t="s">
        <v>4386</v>
      </c>
      <c r="E396" s="56">
        <v>30000000</v>
      </c>
      <c r="F396" s="23" t="s">
        <v>5245</v>
      </c>
      <c r="G396" s="27" t="str">
        <f>IF(F396="","",INDEX(DM_DOI_TUONG!C:C,MATCH(F396,DM_DOI_TUONG!B:B,0)))</f>
        <v>Công Ty TNHH Sản Xuất Thương Mại  Điện Sài Gòn TTL</v>
      </c>
      <c r="H396" s="69" t="str">
        <f>IFERROR(INDEX(DM_NGHIEP_VU!D:D,MATCH(I396&amp;J396,DM_NGHIEP_VU!G:G,0)),"")</f>
        <v>Thu NH - thu công nợ khách hàng</v>
      </c>
      <c r="I396" s="57" t="s">
        <v>4498</v>
      </c>
      <c r="J396" s="57" t="s">
        <v>4499</v>
      </c>
      <c r="K396" s="6"/>
      <c r="L396" s="23"/>
      <c r="M396" s="23"/>
      <c r="N396" s="23"/>
      <c r="O396" s="6"/>
      <c r="P396" s="26"/>
      <c r="Q396" s="93" t="str">
        <f>IFERROR(INDEX(NK_CHI_PHI_CHUA_CHI!D:D,MATCH(P396,NK_CHI_PHI_CHUA_CHI!C:C,0)),"-")</f>
        <v>-</v>
      </c>
    </row>
    <row r="397" spans="1:17" ht="31.5" x14ac:dyDescent="0.25">
      <c r="A397" s="91">
        <v>45369</v>
      </c>
      <c r="B397" s="6" t="s">
        <v>2723</v>
      </c>
      <c r="C397" s="7" t="str">
        <f>IF(B397="","",B397&amp;"-"&amp;TEXT(COUNTIFS($B$4:B397,B397),"000"))</f>
        <v>PTNH-172</v>
      </c>
      <c r="D397" s="55" t="s">
        <v>4394</v>
      </c>
      <c r="E397" s="56">
        <v>3184272</v>
      </c>
      <c r="F397" s="23" t="s">
        <v>5259</v>
      </c>
      <c r="G397" s="27" t="str">
        <f>IF(F397="","",INDEX(DM_DOI_TUONG!C:C,MATCH(F397,DM_DOI_TUONG!B:B,0)))</f>
        <v>Công Ty TNHH Thương Mại Xây Dựng Điện Hồng Phúc</v>
      </c>
      <c r="H397" s="69" t="str">
        <f>IFERROR(INDEX(DM_NGHIEP_VU!D:D,MATCH(I397&amp;J397,DM_NGHIEP_VU!G:G,0)),"")</f>
        <v>Thu NH - thu công nợ khách hàng</v>
      </c>
      <c r="I397" s="57" t="s">
        <v>4498</v>
      </c>
      <c r="J397" s="57" t="s">
        <v>4499</v>
      </c>
      <c r="K397" s="6"/>
      <c r="L397" s="23"/>
      <c r="M397" s="23"/>
      <c r="N397" s="23"/>
      <c r="O397" s="6"/>
      <c r="P397" s="26"/>
      <c r="Q397" s="93" t="str">
        <f>IFERROR(INDEX(NK_CHI_PHI_CHUA_CHI!D:D,MATCH(P397,NK_CHI_PHI_CHUA_CHI!C:C,0)),"-")</f>
        <v>-</v>
      </c>
    </row>
    <row r="398" spans="1:17" ht="15.75" x14ac:dyDescent="0.25">
      <c r="A398" s="91">
        <v>45369</v>
      </c>
      <c r="B398" s="6" t="s">
        <v>2723</v>
      </c>
      <c r="C398" s="7" t="str">
        <f>IF(B398="","",B398&amp;"-"&amp;TEXT(COUNTIFS($B$4:B398,B398),"000"))</f>
        <v>PTNH-173</v>
      </c>
      <c r="D398" s="55" t="s">
        <v>4404</v>
      </c>
      <c r="E398" s="56">
        <v>6545448</v>
      </c>
      <c r="F398" s="23" t="s">
        <v>5249</v>
      </c>
      <c r="G398" s="27" t="str">
        <f>IF(F398="","",INDEX(DM_DOI_TUONG!C:C,MATCH(F398,DM_DOI_TUONG!B:B,0)))</f>
        <v>Công Ty CP Điện Và Chiếu Sáng Phước Mỹ</v>
      </c>
      <c r="H398" s="69" t="str">
        <f>IFERROR(INDEX(DM_NGHIEP_VU!D:D,MATCH(I398&amp;J398,DM_NGHIEP_VU!G:G,0)),"")</f>
        <v>Thu NH - thu công nợ khách hàng</v>
      </c>
      <c r="I398" s="57" t="s">
        <v>4498</v>
      </c>
      <c r="J398" s="57" t="s">
        <v>4499</v>
      </c>
      <c r="K398" s="6"/>
      <c r="L398" s="23"/>
      <c r="M398" s="23"/>
      <c r="N398" s="23"/>
      <c r="O398" s="6"/>
      <c r="P398" s="26"/>
      <c r="Q398" s="93" t="str">
        <f>IFERROR(INDEX(NK_CHI_PHI_CHUA_CHI!D:D,MATCH(P398,NK_CHI_PHI_CHUA_CHI!C:C,0)),"-")</f>
        <v>-</v>
      </c>
    </row>
    <row r="399" spans="1:17" ht="15.75" x14ac:dyDescent="0.25">
      <c r="A399" s="91">
        <v>45369</v>
      </c>
      <c r="B399" s="6" t="s">
        <v>2724</v>
      </c>
      <c r="C399" s="7" t="str">
        <f>IF(B399="","",B399&amp;"-"&amp;TEXT(COUNTIFS($B$4:B399,B399),"000"))</f>
        <v>PCTM-107</v>
      </c>
      <c r="D399" s="55" t="s">
        <v>6157</v>
      </c>
      <c r="E399" s="56">
        <v>50000</v>
      </c>
      <c r="F399" s="23" t="s">
        <v>4489</v>
      </c>
      <c r="G399" s="27" t="str">
        <f>IF(F399="","",INDEX(DM_DOI_TUONG!C:C,MATCH(F399,DM_DOI_TUONG!B:B,0)))</f>
        <v/>
      </c>
      <c r="H399" s="69" t="str">
        <f>IFERROR(INDEX(DM_NGHIEP_VU!D:D,MATCH(I399&amp;J399,DM_NGHIEP_VU!G:G,0)),"")</f>
        <v/>
      </c>
      <c r="I399" s="57"/>
      <c r="J399" s="57" t="s">
        <v>4497</v>
      </c>
      <c r="K399" s="6"/>
      <c r="L399" s="23"/>
      <c r="M399" s="23"/>
      <c r="N399" s="23"/>
      <c r="O399" s="6"/>
      <c r="P399" s="26"/>
      <c r="Q399" s="93" t="str">
        <f>IFERROR(INDEX(NK_CHI_PHI_CHUA_CHI!D:D,MATCH(P399,NK_CHI_PHI_CHUA_CHI!C:C,0)),"-")</f>
        <v>-</v>
      </c>
    </row>
    <row r="400" spans="1:17" ht="31.5" x14ac:dyDescent="0.25">
      <c r="A400" s="91">
        <v>45369</v>
      </c>
      <c r="B400" s="6" t="s">
        <v>2722</v>
      </c>
      <c r="C400" s="7" t="str">
        <f>IF(B400="","",B400&amp;"-"&amp;TEXT(COUNTIFS($B$4:B400,B400),"000"))</f>
        <v>PTTM-055</v>
      </c>
      <c r="D400" s="55" t="s">
        <v>6222</v>
      </c>
      <c r="E400" s="56">
        <v>8630388</v>
      </c>
      <c r="F400" s="23" t="s">
        <v>5898</v>
      </c>
      <c r="G400" s="27" t="str">
        <f>IF(F400="","",INDEX(DM_DOI_TUONG!C:C,MATCH(F400,DM_DOI_TUONG!B:B,0)))</f>
        <v>Công Ty TNHH TM Kỹ Thuật Sản Xuất Tân Thành An</v>
      </c>
      <c r="H400" s="69" t="str">
        <f>IFERROR(INDEX(DM_NGHIEP_VU!D:D,MATCH(I400&amp;J400,DM_NGHIEP_VU!G:G,0)),"")</f>
        <v>Thu TM - thu nợ khách hàng bằng tiền mặt</v>
      </c>
      <c r="I400" s="57" t="s">
        <v>4497</v>
      </c>
      <c r="J400" s="57" t="s">
        <v>4499</v>
      </c>
      <c r="K400" s="6"/>
      <c r="L400" s="23"/>
      <c r="M400" s="23"/>
      <c r="N400" s="23"/>
      <c r="O400" s="6"/>
      <c r="P400" s="26"/>
      <c r="Q400" s="93" t="str">
        <f>IFERROR(INDEX(NK_CHI_PHI_CHUA_CHI!D:D,MATCH(P400,NK_CHI_PHI_CHUA_CHI!C:C,0)),"-")</f>
        <v>-</v>
      </c>
    </row>
    <row r="401" spans="1:17" ht="15.75" x14ac:dyDescent="0.25">
      <c r="A401" s="91">
        <v>45369</v>
      </c>
      <c r="B401" s="6" t="s">
        <v>2724</v>
      </c>
      <c r="C401" s="7" t="str">
        <f>IF(B401="","",B401&amp;"-"&amp;TEXT(COUNTIFS($B$4:B401,B401),"000"))</f>
        <v>PCTM-108</v>
      </c>
      <c r="D401" s="55" t="s">
        <v>6163</v>
      </c>
      <c r="E401" s="56">
        <v>49000</v>
      </c>
      <c r="F401" s="23" t="s">
        <v>4489</v>
      </c>
      <c r="G401" s="27" t="str">
        <f>IF(F401="","",INDEX(DM_DOI_TUONG!C:C,MATCH(F401,DM_DOI_TUONG!B:B,0)))</f>
        <v/>
      </c>
      <c r="H401" s="69" t="str">
        <f>IFERROR(INDEX(DM_NGHIEP_VU!D:D,MATCH(I401&amp;J401,DM_NGHIEP_VU!G:G,0)),"")</f>
        <v/>
      </c>
      <c r="I401" s="57"/>
      <c r="J401" s="57" t="s">
        <v>4497</v>
      </c>
      <c r="K401" s="6"/>
      <c r="L401" s="23"/>
      <c r="M401" s="23"/>
      <c r="N401" s="23"/>
      <c r="O401" s="6"/>
      <c r="P401" s="26"/>
      <c r="Q401" s="93" t="str">
        <f>IFERROR(INDEX(NK_CHI_PHI_CHUA_CHI!D:D,MATCH(P401,NK_CHI_PHI_CHUA_CHI!C:C,0)),"-")</f>
        <v>-</v>
      </c>
    </row>
    <row r="402" spans="1:17" ht="15.75" x14ac:dyDescent="0.25">
      <c r="A402" s="91">
        <v>45369</v>
      </c>
      <c r="B402" s="6" t="s">
        <v>2724</v>
      </c>
      <c r="C402" s="7" t="str">
        <f>IF(B402="","",B402&amp;"-"&amp;TEXT(COUNTIFS($B$4:B402,B402),"000"))</f>
        <v>PCTM-109</v>
      </c>
      <c r="D402" s="55" t="s">
        <v>6164</v>
      </c>
      <c r="E402" s="56">
        <v>49000</v>
      </c>
      <c r="F402" s="23" t="s">
        <v>4489</v>
      </c>
      <c r="G402" s="27" t="str">
        <f>IF(F402="","",INDEX(DM_DOI_TUONG!C:C,MATCH(F402,DM_DOI_TUONG!B:B,0)))</f>
        <v/>
      </c>
      <c r="H402" s="69" t="str">
        <f>IFERROR(INDEX(DM_NGHIEP_VU!D:D,MATCH(I402&amp;J402,DM_NGHIEP_VU!G:G,0)),"")</f>
        <v/>
      </c>
      <c r="I402" s="57"/>
      <c r="J402" s="57" t="s">
        <v>4497</v>
      </c>
      <c r="K402" s="6"/>
      <c r="L402" s="23"/>
      <c r="M402" s="23"/>
      <c r="N402" s="23"/>
      <c r="O402" s="6"/>
      <c r="P402" s="26"/>
      <c r="Q402" s="93" t="str">
        <f>IFERROR(INDEX(NK_CHI_PHI_CHUA_CHI!D:D,MATCH(P402,NK_CHI_PHI_CHUA_CHI!C:C,0)),"-")</f>
        <v>-</v>
      </c>
    </row>
    <row r="403" spans="1:17" ht="15.75" x14ac:dyDescent="0.25">
      <c r="A403" s="91">
        <v>45369</v>
      </c>
      <c r="B403" s="6" t="s">
        <v>2724</v>
      </c>
      <c r="C403" s="7" t="str">
        <f>IF(B403="","",B403&amp;"-"&amp;TEXT(COUNTIFS($B$4:B403,B403),"000"))</f>
        <v>PCTM-110</v>
      </c>
      <c r="D403" s="55" t="s">
        <v>6165</v>
      </c>
      <c r="E403" s="56">
        <v>49000</v>
      </c>
      <c r="F403" s="23" t="s">
        <v>4489</v>
      </c>
      <c r="G403" s="27" t="str">
        <f>IF(F403="","",INDEX(DM_DOI_TUONG!C:C,MATCH(F403,DM_DOI_TUONG!B:B,0)))</f>
        <v/>
      </c>
      <c r="H403" s="69" t="str">
        <f>IFERROR(INDEX(DM_NGHIEP_VU!D:D,MATCH(I403&amp;J403,DM_NGHIEP_VU!G:G,0)),"")</f>
        <v/>
      </c>
      <c r="I403" s="57"/>
      <c r="J403" s="57" t="s">
        <v>4497</v>
      </c>
      <c r="K403" s="6"/>
      <c r="L403" s="23"/>
      <c r="M403" s="23"/>
      <c r="N403" s="23"/>
      <c r="O403" s="6"/>
      <c r="P403" s="26"/>
      <c r="Q403" s="93" t="str">
        <f>IFERROR(INDEX(NK_CHI_PHI_CHUA_CHI!D:D,MATCH(P403,NK_CHI_PHI_CHUA_CHI!C:C,0)),"-")</f>
        <v>-</v>
      </c>
    </row>
    <row r="404" spans="1:17" ht="15.75" x14ac:dyDescent="0.25">
      <c r="A404" s="91">
        <v>45369</v>
      </c>
      <c r="B404" s="6" t="s">
        <v>2724</v>
      </c>
      <c r="C404" s="7" t="str">
        <f>IF(B404="","",B404&amp;"-"&amp;TEXT(COUNTIFS($B$4:B404,B404),"000"))</f>
        <v>PCTM-111</v>
      </c>
      <c r="D404" s="55" t="s">
        <v>6166</v>
      </c>
      <c r="E404" s="56">
        <v>155406</v>
      </c>
      <c r="F404" s="23" t="s">
        <v>4489</v>
      </c>
      <c r="G404" s="27" t="str">
        <f>IF(F404="","",INDEX(DM_DOI_TUONG!C:C,MATCH(F404,DM_DOI_TUONG!B:B,0)))</f>
        <v/>
      </c>
      <c r="H404" s="69" t="str">
        <f>IFERROR(INDEX(DM_NGHIEP_VU!D:D,MATCH(I404&amp;J404,DM_NGHIEP_VU!G:G,0)),"")</f>
        <v/>
      </c>
      <c r="I404" s="57"/>
      <c r="J404" s="57" t="s">
        <v>4497</v>
      </c>
      <c r="K404" s="6"/>
      <c r="L404" s="23"/>
      <c r="M404" s="23"/>
      <c r="N404" s="23"/>
      <c r="O404" s="6"/>
      <c r="P404" s="26"/>
      <c r="Q404" s="93" t="str">
        <f>IFERROR(INDEX(NK_CHI_PHI_CHUA_CHI!D:D,MATCH(P404,NK_CHI_PHI_CHUA_CHI!C:C,0)),"-")</f>
        <v>-</v>
      </c>
    </row>
    <row r="405" spans="1:17" ht="15.75" x14ac:dyDescent="0.25">
      <c r="A405" s="91">
        <v>45369</v>
      </c>
      <c r="B405" s="6" t="s">
        <v>2724</v>
      </c>
      <c r="C405" s="7" t="str">
        <f>IF(B405="","",B405&amp;"-"&amp;TEXT(COUNTIFS($B$4:B405,B405),"000"))</f>
        <v>PCTM-112</v>
      </c>
      <c r="D405" s="55" t="s">
        <v>6167</v>
      </c>
      <c r="E405" s="56">
        <v>92334</v>
      </c>
      <c r="F405" s="23" t="s">
        <v>4489</v>
      </c>
      <c r="G405" s="27" t="str">
        <f>IF(F405="","",INDEX(DM_DOI_TUONG!C:C,MATCH(F405,DM_DOI_TUONG!B:B,0)))</f>
        <v/>
      </c>
      <c r="H405" s="69" t="str">
        <f>IFERROR(INDEX(DM_NGHIEP_VU!D:D,MATCH(I405&amp;J405,DM_NGHIEP_VU!G:G,0)),"")</f>
        <v/>
      </c>
      <c r="I405" s="57"/>
      <c r="J405" s="57" t="s">
        <v>4497</v>
      </c>
      <c r="K405" s="6"/>
      <c r="L405" s="23"/>
      <c r="M405" s="23"/>
      <c r="N405" s="23"/>
      <c r="O405" s="6"/>
      <c r="P405" s="26"/>
      <c r="Q405" s="93" t="str">
        <f>IFERROR(INDEX(NK_CHI_PHI_CHUA_CHI!D:D,MATCH(P405,NK_CHI_PHI_CHUA_CHI!C:C,0)),"-")</f>
        <v>-</v>
      </c>
    </row>
    <row r="406" spans="1:17" ht="15.75" x14ac:dyDescent="0.25">
      <c r="A406" s="91">
        <v>45369</v>
      </c>
      <c r="B406" s="6" t="s">
        <v>2724</v>
      </c>
      <c r="C406" s="7" t="str">
        <f>IF(B406="","",B406&amp;"-"&amp;TEXT(COUNTIFS($B$4:B406,B406),"000"))</f>
        <v>PCTM-113</v>
      </c>
      <c r="D406" s="55" t="s">
        <v>6168</v>
      </c>
      <c r="E406" s="56">
        <v>22000</v>
      </c>
      <c r="F406" s="23" t="s">
        <v>4489</v>
      </c>
      <c r="G406" s="27" t="str">
        <f>IF(F406="","",INDEX(DM_DOI_TUONG!C:C,MATCH(F406,DM_DOI_TUONG!B:B,0)))</f>
        <v/>
      </c>
      <c r="H406" s="69" t="str">
        <f>IFERROR(INDEX(DM_NGHIEP_VU!D:D,MATCH(I406&amp;J406,DM_NGHIEP_VU!G:G,0)),"")</f>
        <v/>
      </c>
      <c r="I406" s="57"/>
      <c r="J406" s="57" t="s">
        <v>4497</v>
      </c>
      <c r="K406" s="6"/>
      <c r="L406" s="23"/>
      <c r="M406" s="23"/>
      <c r="N406" s="23"/>
      <c r="O406" s="6"/>
      <c r="P406" s="26"/>
      <c r="Q406" s="93" t="str">
        <f>IFERROR(INDEX(NK_CHI_PHI_CHUA_CHI!D:D,MATCH(P406,NK_CHI_PHI_CHUA_CHI!C:C,0)),"-")</f>
        <v>-</v>
      </c>
    </row>
    <row r="407" spans="1:17" ht="31.5" x14ac:dyDescent="0.25">
      <c r="A407" s="91">
        <v>45369</v>
      </c>
      <c r="B407" s="6" t="s">
        <v>2724</v>
      </c>
      <c r="C407" s="7" t="str">
        <f>IF(B407="","",B407&amp;"-"&amp;TEXT(COUNTIFS($B$4:B407,B407),"000"))</f>
        <v>PCTM-114</v>
      </c>
      <c r="D407" s="55" t="s">
        <v>6169</v>
      </c>
      <c r="E407" s="56">
        <v>245000</v>
      </c>
      <c r="F407" s="23" t="s">
        <v>4489</v>
      </c>
      <c r="G407" s="27" t="str">
        <f>IF(F407="","",INDEX(DM_DOI_TUONG!C:C,MATCH(F407,DM_DOI_TUONG!B:B,0)))</f>
        <v/>
      </c>
      <c r="H407" s="69" t="str">
        <f>IFERROR(INDEX(DM_NGHIEP_VU!D:D,MATCH(I407&amp;J407,DM_NGHIEP_VU!G:G,0)),"")</f>
        <v/>
      </c>
      <c r="I407" s="57"/>
      <c r="J407" s="57" t="s">
        <v>4497</v>
      </c>
      <c r="K407" s="6"/>
      <c r="L407" s="23"/>
      <c r="M407" s="23"/>
      <c r="N407" s="23"/>
      <c r="O407" s="6"/>
      <c r="P407" s="26"/>
      <c r="Q407" s="93" t="str">
        <f>IFERROR(INDEX(NK_CHI_PHI_CHUA_CHI!D:D,MATCH(P407,NK_CHI_PHI_CHUA_CHI!C:C,0)),"-")</f>
        <v>-</v>
      </c>
    </row>
    <row r="408" spans="1:17" ht="15.75" x14ac:dyDescent="0.25">
      <c r="A408" s="91">
        <v>45369</v>
      </c>
      <c r="B408" s="6" t="s">
        <v>2723</v>
      </c>
      <c r="C408" s="7" t="str">
        <f>IF(B408="","",B408&amp;"-"&amp;TEXT(COUNTIFS($B$4:B408,B408),"000"))</f>
        <v>PTNH-174</v>
      </c>
      <c r="D408" s="55" t="s">
        <v>6160</v>
      </c>
      <c r="E408" s="56">
        <v>35667000</v>
      </c>
      <c r="F408" s="23" t="s">
        <v>5285</v>
      </c>
      <c r="G408" s="27" t="str">
        <f>IF(F408="","",INDEX(DM_DOI_TUONG!C:C,MATCH(F408,DM_DOI_TUONG!B:B,0)))</f>
        <v>Công Ty TNHH Xây Dựng Và Thương Mại Bá Trung</v>
      </c>
      <c r="H408" s="69" t="str">
        <f>IFERROR(INDEX(DM_NGHIEP_VU!D:D,MATCH(I408&amp;J408,DM_NGHIEP_VU!G:G,0)),"")</f>
        <v>Thu NH - thu công nợ khách hàng</v>
      </c>
      <c r="I408" s="57" t="s">
        <v>4498</v>
      </c>
      <c r="J408" s="57" t="s">
        <v>4499</v>
      </c>
      <c r="K408" s="6"/>
      <c r="L408" s="23"/>
      <c r="M408" s="23"/>
      <c r="N408" s="23"/>
      <c r="O408" s="6"/>
      <c r="P408" s="26"/>
      <c r="Q408" s="93" t="str">
        <f>IFERROR(INDEX(NK_CHI_PHI_CHUA_CHI!D:D,MATCH(P408,NK_CHI_PHI_CHUA_CHI!C:C,0)),"-")</f>
        <v>-</v>
      </c>
    </row>
    <row r="409" spans="1:17" ht="15.75" x14ac:dyDescent="0.25">
      <c r="A409" s="91">
        <v>45369</v>
      </c>
      <c r="B409" s="6" t="s">
        <v>2724</v>
      </c>
      <c r="C409" s="7" t="str">
        <f>IF(B409="","",B409&amp;"-"&amp;TEXT(COUNTIFS($B$4:B409,B409),"000"))</f>
        <v>PCTM-115</v>
      </c>
      <c r="D409" s="55" t="s">
        <v>6223</v>
      </c>
      <c r="E409" s="56">
        <v>20658963</v>
      </c>
      <c r="F409" s="23" t="s">
        <v>4489</v>
      </c>
      <c r="G409" s="27" t="str">
        <f>IF(F409="","",INDEX(DM_DOI_TUONG!C:C,MATCH(F409,DM_DOI_TUONG!B:B,0)))</f>
        <v/>
      </c>
      <c r="H409" s="69" t="str">
        <f>IFERROR(INDEX(DM_NGHIEP_VU!D:D,MATCH(I409&amp;J409,DM_NGHIEP_VU!G:G,0)),"")</f>
        <v/>
      </c>
      <c r="I409" s="57"/>
      <c r="J409" s="57" t="s">
        <v>4497</v>
      </c>
      <c r="K409" s="6"/>
      <c r="L409" s="23"/>
      <c r="M409" s="23"/>
      <c r="N409" s="23"/>
      <c r="O409" s="6"/>
      <c r="P409" s="26"/>
      <c r="Q409" s="93" t="str">
        <f>IFERROR(INDEX(NK_CHI_PHI_CHUA_CHI!D:D,MATCH(P409,NK_CHI_PHI_CHUA_CHI!C:C,0)),"-")</f>
        <v>-</v>
      </c>
    </row>
    <row r="410" spans="1:17" ht="15.75" x14ac:dyDescent="0.25">
      <c r="A410" s="91">
        <v>45369</v>
      </c>
      <c r="B410" s="6" t="s">
        <v>2724</v>
      </c>
      <c r="C410" s="7" t="str">
        <f>IF(B410="","",B410&amp;"-"&amp;TEXT(COUNTIFS($B$4:B410,B410),"000"))</f>
        <v>PCTM-116</v>
      </c>
      <c r="D410" s="55" t="s">
        <v>6224</v>
      </c>
      <c r="E410" s="56">
        <v>20980960</v>
      </c>
      <c r="F410" s="23" t="s">
        <v>4489</v>
      </c>
      <c r="G410" s="27" t="str">
        <f>IF(F410="","",INDEX(DM_DOI_TUONG!C:C,MATCH(F410,DM_DOI_TUONG!B:B,0)))</f>
        <v/>
      </c>
      <c r="H410" s="69" t="str">
        <f>IFERROR(INDEX(DM_NGHIEP_VU!D:D,MATCH(I410&amp;J410,DM_NGHIEP_VU!G:G,0)),"")</f>
        <v/>
      </c>
      <c r="I410" s="57"/>
      <c r="J410" s="57" t="s">
        <v>4497</v>
      </c>
      <c r="K410" s="6"/>
      <c r="L410" s="23"/>
      <c r="M410" s="23"/>
      <c r="N410" s="23"/>
      <c r="O410" s="6"/>
      <c r="P410" s="26"/>
      <c r="Q410" s="93" t="str">
        <f>IFERROR(INDEX(NK_CHI_PHI_CHUA_CHI!D:D,MATCH(P410,NK_CHI_PHI_CHUA_CHI!C:C,0)),"-")</f>
        <v>-</v>
      </c>
    </row>
    <row r="411" spans="1:17" ht="15.75" x14ac:dyDescent="0.25">
      <c r="A411" s="91">
        <v>45369</v>
      </c>
      <c r="B411" s="6" t="s">
        <v>2722</v>
      </c>
      <c r="C411" s="7" t="str">
        <f>IF(B411="","",B411&amp;"-"&amp;TEXT(COUNTIFS($B$4:B411,B411),"000"))</f>
        <v>PTTM-056</v>
      </c>
      <c r="D411" s="55" t="s">
        <v>6225</v>
      </c>
      <c r="E411" s="56">
        <v>9615360</v>
      </c>
      <c r="F411" s="23" t="s">
        <v>4489</v>
      </c>
      <c r="G411" s="27" t="str">
        <f>IF(F411="","",INDEX(DM_DOI_TUONG!C:C,MATCH(F411,DM_DOI_TUONG!B:B,0)))</f>
        <v/>
      </c>
      <c r="H411" s="69" t="str">
        <f>IFERROR(INDEX(DM_NGHIEP_VU!D:D,MATCH(I411&amp;J411,DM_NGHIEP_VU!G:G,0)),"")</f>
        <v/>
      </c>
      <c r="I411" s="57" t="s">
        <v>4497</v>
      </c>
      <c r="J411" s="57"/>
      <c r="K411" s="6"/>
      <c r="L411" s="23"/>
      <c r="M411" s="23"/>
      <c r="N411" s="23"/>
      <c r="O411" s="6"/>
      <c r="P411" s="26"/>
      <c r="Q411" s="93" t="str">
        <f>IFERROR(INDEX(NK_CHI_PHI_CHUA_CHI!D:D,MATCH(P411,NK_CHI_PHI_CHUA_CHI!C:C,0)),"-")</f>
        <v>-</v>
      </c>
    </row>
    <row r="412" spans="1:17" ht="15.75" x14ac:dyDescent="0.25">
      <c r="A412" s="91">
        <v>45369</v>
      </c>
      <c r="B412" s="6" t="s">
        <v>2724</v>
      </c>
      <c r="C412" s="7" t="str">
        <f>IF(B412="","",B412&amp;"-"&amp;TEXT(COUNTIFS($B$4:B412,B412),"000"))</f>
        <v>PCTM-117</v>
      </c>
      <c r="D412" s="55" t="s">
        <v>6226</v>
      </c>
      <c r="E412" s="56">
        <v>16534449</v>
      </c>
      <c r="F412" s="23" t="s">
        <v>4489</v>
      </c>
      <c r="G412" s="27" t="str">
        <f>IF(F412="","",INDEX(DM_DOI_TUONG!C:C,MATCH(F412,DM_DOI_TUONG!B:B,0)))</f>
        <v/>
      </c>
      <c r="H412" s="69" t="str">
        <f>IFERROR(INDEX(DM_NGHIEP_VU!D:D,MATCH(I412&amp;J412,DM_NGHIEP_VU!G:G,0)),"")</f>
        <v/>
      </c>
      <c r="I412" s="57"/>
      <c r="J412" s="57" t="s">
        <v>4497</v>
      </c>
      <c r="K412" s="6"/>
      <c r="L412" s="23"/>
      <c r="M412" s="23"/>
      <c r="N412" s="23"/>
      <c r="O412" s="6"/>
      <c r="P412" s="26"/>
      <c r="Q412" s="93" t="str">
        <f>IFERROR(INDEX(NK_CHI_PHI_CHUA_CHI!D:D,MATCH(P412,NK_CHI_PHI_CHUA_CHI!C:C,0)),"-")</f>
        <v>-</v>
      </c>
    </row>
    <row r="413" spans="1:17" ht="31.5" x14ac:dyDescent="0.25">
      <c r="A413" s="91">
        <v>45370</v>
      </c>
      <c r="B413" s="6" t="s">
        <v>2723</v>
      </c>
      <c r="C413" s="7" t="str">
        <f>IF(B413="","",B413&amp;"-"&amp;TEXT(COUNTIFS($B$4:B413,B413),"000"))</f>
        <v>PTNH-175</v>
      </c>
      <c r="D413" s="55" t="s">
        <v>4394</v>
      </c>
      <c r="E413" s="56">
        <v>1927476</v>
      </c>
      <c r="F413" s="23" t="s">
        <v>5259</v>
      </c>
      <c r="G413" s="27" t="str">
        <f>IF(F413="","",INDEX(DM_DOI_TUONG!C:C,MATCH(F413,DM_DOI_TUONG!B:B,0)))</f>
        <v>Công Ty TNHH Thương Mại Xây Dựng Điện Hồng Phúc</v>
      </c>
      <c r="H413" s="69" t="str">
        <f>IFERROR(INDEX(DM_NGHIEP_VU!D:D,MATCH(I413&amp;J413,DM_NGHIEP_VU!G:G,0)),"")</f>
        <v>Thu NH - thu công nợ khách hàng</v>
      </c>
      <c r="I413" s="57" t="s">
        <v>4498</v>
      </c>
      <c r="J413" s="57" t="s">
        <v>4499</v>
      </c>
      <c r="K413" s="6"/>
      <c r="L413" s="23"/>
      <c r="M413" s="23"/>
      <c r="N413" s="23"/>
      <c r="O413" s="6"/>
      <c r="P413" s="26"/>
      <c r="Q413" s="93" t="str">
        <f>IFERROR(INDEX(NK_CHI_PHI_CHUA_CHI!D:D,MATCH(P413,NK_CHI_PHI_CHUA_CHI!C:C,0)),"-")</f>
        <v>-</v>
      </c>
    </row>
    <row r="414" spans="1:17" ht="31.5" x14ac:dyDescent="0.25">
      <c r="A414" s="91">
        <v>45370</v>
      </c>
      <c r="B414" s="6" t="s">
        <v>2723</v>
      </c>
      <c r="C414" s="7" t="str">
        <f>IF(B414="","",B414&amp;"-"&amp;TEXT(COUNTIFS($B$4:B414,B414),"000"))</f>
        <v>PTNH-176</v>
      </c>
      <c r="D414" s="55" t="s">
        <v>4392</v>
      </c>
      <c r="E414" s="56">
        <v>1644624</v>
      </c>
      <c r="F414" s="23" t="s">
        <v>5257</v>
      </c>
      <c r="G414" s="27" t="str">
        <f>IF(F414="","",INDEX(DM_DOI_TUONG!C:C,MATCH(F414,DM_DOI_TUONG!B:B,0)))</f>
        <v>Công Ty TNHH Thương Mại Xây Dựng Điện Phan An</v>
      </c>
      <c r="H414" s="69" t="str">
        <f>IFERROR(INDEX(DM_NGHIEP_VU!D:D,MATCH(I414&amp;J414,DM_NGHIEP_VU!G:G,0)),"")</f>
        <v>Thu NH - thu công nợ khách hàng</v>
      </c>
      <c r="I414" s="57" t="s">
        <v>4498</v>
      </c>
      <c r="J414" s="57" t="s">
        <v>4499</v>
      </c>
      <c r="K414" s="6"/>
      <c r="L414" s="23"/>
      <c r="M414" s="23"/>
      <c r="N414" s="23"/>
      <c r="O414" s="6"/>
      <c r="P414" s="26"/>
      <c r="Q414" s="93" t="str">
        <f>IFERROR(INDEX(NK_CHI_PHI_CHUA_CHI!D:D,MATCH(P414,NK_CHI_PHI_CHUA_CHI!C:C,0)),"-")</f>
        <v>-</v>
      </c>
    </row>
    <row r="415" spans="1:17" ht="15.75" x14ac:dyDescent="0.25">
      <c r="A415" s="91">
        <v>45370</v>
      </c>
      <c r="B415" s="6" t="s">
        <v>2723</v>
      </c>
      <c r="C415" s="7" t="str">
        <f>IF(B415="","",B415&amp;"-"&amp;TEXT(COUNTIFS($B$4:B415,B415),"000"))</f>
        <v>PTNH-177</v>
      </c>
      <c r="D415" s="55" t="s">
        <v>4431</v>
      </c>
      <c r="E415" s="56">
        <v>74208326</v>
      </c>
      <c r="F415" s="23" t="s">
        <v>5269</v>
      </c>
      <c r="G415" s="27" t="str">
        <f>IF(F415="","",INDEX(DM_DOI_TUONG!C:C,MATCH(F415,DM_DOI_TUONG!B:B,0)))</f>
        <v>CÔNG TY TNHH THIẾT BỊ ĐIỆN QUỐC HƯNG</v>
      </c>
      <c r="H415" s="69" t="str">
        <f>IFERROR(INDEX(DM_NGHIEP_VU!D:D,MATCH(I415&amp;J415,DM_NGHIEP_VU!G:G,0)),"")</f>
        <v>Thu NH - thu công nợ khách hàng</v>
      </c>
      <c r="I415" s="57" t="s">
        <v>4498</v>
      </c>
      <c r="J415" s="57" t="s">
        <v>4499</v>
      </c>
      <c r="K415" s="6"/>
      <c r="L415" s="23"/>
      <c r="M415" s="23"/>
      <c r="N415" s="23"/>
      <c r="O415" s="6"/>
      <c r="P415" s="26"/>
      <c r="Q415" s="93" t="str">
        <f>IFERROR(INDEX(NK_CHI_PHI_CHUA_CHI!D:D,MATCH(P415,NK_CHI_PHI_CHUA_CHI!C:C,0)),"-")</f>
        <v>-</v>
      </c>
    </row>
    <row r="416" spans="1:17" ht="31.5" x14ac:dyDescent="0.25">
      <c r="A416" s="91">
        <v>45370</v>
      </c>
      <c r="B416" s="6" t="s">
        <v>2723</v>
      </c>
      <c r="C416" s="7" t="str">
        <f>IF(B416="","",B416&amp;"-"&amp;TEXT(COUNTIFS($B$4:B416,B416),"000"))</f>
        <v>PTNH-178</v>
      </c>
      <c r="D416" s="55" t="s">
        <v>4386</v>
      </c>
      <c r="E416" s="56">
        <v>200000000</v>
      </c>
      <c r="F416" s="23" t="s">
        <v>5245</v>
      </c>
      <c r="G416" s="27" t="str">
        <f>IF(F416="","",INDEX(DM_DOI_TUONG!C:C,MATCH(F416,DM_DOI_TUONG!B:B,0)))</f>
        <v>Công Ty TNHH Sản Xuất Thương Mại  Điện Sài Gòn TTL</v>
      </c>
      <c r="H416" s="69" t="str">
        <f>IFERROR(INDEX(DM_NGHIEP_VU!D:D,MATCH(I416&amp;J416,DM_NGHIEP_VU!G:G,0)),"")</f>
        <v>Thu NH - thu công nợ khách hàng</v>
      </c>
      <c r="I416" s="57" t="s">
        <v>4498</v>
      </c>
      <c r="J416" s="57" t="s">
        <v>4499</v>
      </c>
      <c r="K416" s="6"/>
      <c r="L416" s="23"/>
      <c r="M416" s="23"/>
      <c r="N416" s="23"/>
      <c r="O416" s="6"/>
      <c r="P416" s="26"/>
      <c r="Q416" s="93" t="str">
        <f>IFERROR(INDEX(NK_CHI_PHI_CHUA_CHI!D:D,MATCH(P416,NK_CHI_PHI_CHUA_CHI!C:C,0)),"-")</f>
        <v>-</v>
      </c>
    </row>
    <row r="417" spans="1:17" ht="15.75" x14ac:dyDescent="0.25">
      <c r="A417" s="91">
        <v>45370</v>
      </c>
      <c r="B417" s="6" t="s">
        <v>2723</v>
      </c>
      <c r="C417" s="7" t="str">
        <f>IF(B417="","",B417&amp;"-"&amp;TEXT(COUNTIFS($B$4:B417,B417),"000"))</f>
        <v>PTNH-179</v>
      </c>
      <c r="D417" s="55" t="s">
        <v>4424</v>
      </c>
      <c r="E417" s="56">
        <v>22793724</v>
      </c>
      <c r="F417" s="23" t="s">
        <v>5258</v>
      </c>
      <c r="G417" s="27" t="str">
        <f>IF(F417="","",INDEX(DM_DOI_TUONG!C:C,MATCH(F417,DM_DOI_TUONG!B:B,0)))</f>
        <v>Công Ty TNHH Sản Xuất Và Thương Mại Tiến Trần</v>
      </c>
      <c r="H417" s="69" t="str">
        <f>IFERROR(INDEX(DM_NGHIEP_VU!D:D,MATCH(I417&amp;J417,DM_NGHIEP_VU!G:G,0)),"")</f>
        <v>Thu NH - thu công nợ khách hàng</v>
      </c>
      <c r="I417" s="57" t="s">
        <v>4498</v>
      </c>
      <c r="J417" s="57" t="s">
        <v>4499</v>
      </c>
      <c r="K417" s="6"/>
      <c r="L417" s="23"/>
      <c r="M417" s="23"/>
      <c r="N417" s="23"/>
      <c r="O417" s="6"/>
      <c r="P417" s="26"/>
      <c r="Q417" s="93" t="str">
        <f>IFERROR(INDEX(NK_CHI_PHI_CHUA_CHI!D:D,MATCH(P417,NK_CHI_PHI_CHUA_CHI!C:C,0)),"-")</f>
        <v>-</v>
      </c>
    </row>
    <row r="418" spans="1:17" ht="15.75" x14ac:dyDescent="0.25">
      <c r="A418" s="91">
        <v>45370</v>
      </c>
      <c r="B418" s="6" t="s">
        <v>2723</v>
      </c>
      <c r="C418" s="7" t="str">
        <f>IF(B418="","",B418&amp;"-"&amp;TEXT(COUNTIFS($B$4:B418,B418),"000"))</f>
        <v>PTNH-180</v>
      </c>
      <c r="D418" s="55" t="s">
        <v>4400</v>
      </c>
      <c r="E418" s="56">
        <v>70000000</v>
      </c>
      <c r="F418" s="23" t="s">
        <v>5250</v>
      </c>
      <c r="G418" s="27" t="str">
        <f>IF(F418="","",INDEX(DM_DOI_TUONG!C:C,MATCH(F418,DM_DOI_TUONG!B:B,0)))</f>
        <v>Công Ty TNHH  Sản Xuất Thương Mại Vân Phúc</v>
      </c>
      <c r="H418" s="69" t="str">
        <f>IFERROR(INDEX(DM_NGHIEP_VU!D:D,MATCH(I418&amp;J418,DM_NGHIEP_VU!G:G,0)),"")</f>
        <v>Thu NH - thu công nợ khách hàng</v>
      </c>
      <c r="I418" s="57" t="s">
        <v>4498</v>
      </c>
      <c r="J418" s="57" t="s">
        <v>4499</v>
      </c>
      <c r="K418" s="6"/>
      <c r="L418" s="23"/>
      <c r="M418" s="23"/>
      <c r="N418" s="23"/>
      <c r="O418" s="6"/>
      <c r="P418" s="26"/>
      <c r="Q418" s="93" t="str">
        <f>IFERROR(INDEX(NK_CHI_PHI_CHUA_CHI!D:D,MATCH(P418,NK_CHI_PHI_CHUA_CHI!C:C,0)),"-")</f>
        <v>-</v>
      </c>
    </row>
    <row r="419" spans="1:17" ht="31.5" x14ac:dyDescent="0.25">
      <c r="A419" s="91">
        <v>45371</v>
      </c>
      <c r="B419" s="6" t="s">
        <v>2723</v>
      </c>
      <c r="C419" s="7" t="str">
        <f>IF(B419="","",B419&amp;"-"&amp;TEXT(COUNTIFS($B$4:B419,B419),"000"))</f>
        <v>PTNH-181</v>
      </c>
      <c r="D419" s="55" t="s">
        <v>6227</v>
      </c>
      <c r="E419" s="56">
        <v>450274880</v>
      </c>
      <c r="F419" s="23" t="s">
        <v>5245</v>
      </c>
      <c r="G419" s="27" t="str">
        <f>IF(F419="","",INDEX(DM_DOI_TUONG!C:C,MATCH(F419,DM_DOI_TUONG!B:B,0)))</f>
        <v>Công Ty TNHH Sản Xuất Thương Mại  Điện Sài Gòn TTL</v>
      </c>
      <c r="H419" s="69" t="str">
        <f>IFERROR(INDEX(DM_NGHIEP_VU!D:D,MATCH(I419&amp;J419,DM_NGHIEP_VU!G:G,0)),"")</f>
        <v>Thu NH - thu công nợ khách hàng</v>
      </c>
      <c r="I419" s="57" t="s">
        <v>4498</v>
      </c>
      <c r="J419" s="57" t="s">
        <v>4499</v>
      </c>
      <c r="K419" s="6"/>
      <c r="L419" s="23"/>
      <c r="M419" s="23"/>
      <c r="N419" s="23"/>
      <c r="O419" s="6"/>
      <c r="P419" s="26"/>
      <c r="Q419" s="93" t="str">
        <f>IFERROR(INDEX(NK_CHI_PHI_CHUA_CHI!D:D,MATCH(P419,NK_CHI_PHI_CHUA_CHI!C:C,0)),"-")</f>
        <v>-</v>
      </c>
    </row>
    <row r="420" spans="1:17" ht="31.5" x14ac:dyDescent="0.25">
      <c r="A420" s="91">
        <v>45371</v>
      </c>
      <c r="B420" s="6" t="s">
        <v>2725</v>
      </c>
      <c r="C420" s="7" t="str">
        <f>IF(B420="","",B420&amp;"-"&amp;TEXT(COUNTIFS($B$4:B420,B420),"000"))</f>
        <v>PCNH-063</v>
      </c>
      <c r="D420" s="55" t="s">
        <v>6227</v>
      </c>
      <c r="E420" s="56">
        <v>322022800</v>
      </c>
      <c r="F420" s="23" t="s">
        <v>4489</v>
      </c>
      <c r="G420" s="27" t="str">
        <f>IF(F420="","",INDEX(DM_DOI_TUONG!C:C,MATCH(F420,DM_DOI_TUONG!B:B,0)))</f>
        <v/>
      </c>
      <c r="H420" s="69" t="str">
        <f>IFERROR(INDEX(DM_NGHIEP_VU!D:D,MATCH(I420&amp;J420,DM_NGHIEP_VU!G:G,0)),"")</f>
        <v/>
      </c>
      <c r="I420" s="57"/>
      <c r="J420" s="57" t="s">
        <v>4498</v>
      </c>
      <c r="K420" s="6"/>
      <c r="L420" s="23"/>
      <c r="M420" s="23"/>
      <c r="N420" s="23"/>
      <c r="O420" s="6"/>
      <c r="P420" s="26"/>
      <c r="Q420" s="93" t="str">
        <f>IFERROR(INDEX(NK_CHI_PHI_CHUA_CHI!D:D,MATCH(P420,NK_CHI_PHI_CHUA_CHI!C:C,0)),"-")</f>
        <v>-</v>
      </c>
    </row>
    <row r="421" spans="1:17" ht="31.5" x14ac:dyDescent="0.25">
      <c r="A421" s="91">
        <v>45371</v>
      </c>
      <c r="B421" s="6" t="s">
        <v>2725</v>
      </c>
      <c r="C421" s="7" t="str">
        <f>IF(B421="","",B421&amp;"-"&amp;TEXT(COUNTIFS($B$4:B421,B421),"000"))</f>
        <v>PCNH-064</v>
      </c>
      <c r="D421" s="55" t="s">
        <v>6227</v>
      </c>
      <c r="E421" s="56">
        <v>128252080</v>
      </c>
      <c r="F421" s="23" t="s">
        <v>4550</v>
      </c>
      <c r="G421" s="27" t="str">
        <f>IF(F421="","",INDEX(DM_DOI_TUONG!C:C,MATCH(F421,DM_DOI_TUONG!B:B,0)))</f>
        <v>Cty TNHH SX TM  điện Sài Gòn TTL</v>
      </c>
      <c r="H421" s="69" t="str">
        <f>IFERROR(INDEX(DM_NGHIEP_VU!D:D,MATCH(I421&amp;J421,DM_NGHIEP_VU!G:G,0)),"")</f>
        <v>Chi NH - thanh toán công nợ đã hạch toán chi phí kỳ trước (có mã đối tượng hoặc mã chứng từ khác)</v>
      </c>
      <c r="I421" s="57" t="s">
        <v>4494</v>
      </c>
      <c r="J421" s="57" t="s">
        <v>4498</v>
      </c>
      <c r="K421" s="6"/>
      <c r="L421" s="23"/>
      <c r="M421" s="23"/>
      <c r="N421" s="23"/>
      <c r="O421" s="6"/>
      <c r="P421" s="26"/>
      <c r="Q421" s="93" t="str">
        <f>IFERROR(INDEX(NK_CHI_PHI_CHUA_CHI!D:D,MATCH(P421,NK_CHI_PHI_CHUA_CHI!C:C,0)),"-")</f>
        <v>-</v>
      </c>
    </row>
    <row r="422" spans="1:17" ht="31.5" x14ac:dyDescent="0.25">
      <c r="A422" s="91">
        <v>45371</v>
      </c>
      <c r="B422" s="6" t="s">
        <v>2723</v>
      </c>
      <c r="C422" s="7" t="str">
        <f>IF(B422="","",B422&amp;"-"&amp;TEXT(COUNTIFS($B$4:B422,B422),"000"))</f>
        <v>PTNH-182</v>
      </c>
      <c r="D422" s="55" t="s">
        <v>4386</v>
      </c>
      <c r="E422" s="56">
        <v>278773998</v>
      </c>
      <c r="F422" s="23" t="s">
        <v>5245</v>
      </c>
      <c r="G422" s="27" t="str">
        <f>IF(F422="","",INDEX(DM_DOI_TUONG!C:C,MATCH(F422,DM_DOI_TUONG!B:B,0)))</f>
        <v>Công Ty TNHH Sản Xuất Thương Mại  Điện Sài Gòn TTL</v>
      </c>
      <c r="H422" s="69" t="str">
        <f>IFERROR(INDEX(DM_NGHIEP_VU!D:D,MATCH(I422&amp;J422,DM_NGHIEP_VU!G:G,0)),"")</f>
        <v>Thu NH - thu công nợ khách hàng</v>
      </c>
      <c r="I422" s="57" t="s">
        <v>4498</v>
      </c>
      <c r="J422" s="57" t="s">
        <v>4499</v>
      </c>
      <c r="K422" s="6"/>
      <c r="L422" s="23"/>
      <c r="M422" s="23"/>
      <c r="N422" s="23"/>
      <c r="O422" s="6"/>
      <c r="P422" s="26"/>
      <c r="Q422" s="93" t="str">
        <f>IFERROR(INDEX(NK_CHI_PHI_CHUA_CHI!D:D,MATCH(P422,NK_CHI_PHI_CHUA_CHI!C:C,0)),"-")</f>
        <v>-</v>
      </c>
    </row>
    <row r="423" spans="1:17" ht="31.5" x14ac:dyDescent="0.25">
      <c r="A423" s="91">
        <v>45371</v>
      </c>
      <c r="B423" s="6" t="s">
        <v>2723</v>
      </c>
      <c r="C423" s="7" t="str">
        <f>IF(B423="","",B423&amp;"-"&amp;TEXT(COUNTIFS($B$4:B423,B423),"000"))</f>
        <v>PTNH-183</v>
      </c>
      <c r="D423" s="55" t="s">
        <v>4386</v>
      </c>
      <c r="E423" s="56">
        <v>56738130</v>
      </c>
      <c r="F423" s="23" t="s">
        <v>5245</v>
      </c>
      <c r="G423" s="27" t="str">
        <f>IF(F423="","",INDEX(DM_DOI_TUONG!C:C,MATCH(F423,DM_DOI_TUONG!B:B,0)))</f>
        <v>Công Ty TNHH Sản Xuất Thương Mại  Điện Sài Gòn TTL</v>
      </c>
      <c r="H423" s="69" t="str">
        <f>IFERROR(INDEX(DM_NGHIEP_VU!D:D,MATCH(I423&amp;J423,DM_NGHIEP_VU!G:G,0)),"")</f>
        <v>Thu NH - thu công nợ khách hàng</v>
      </c>
      <c r="I423" s="57" t="s">
        <v>4498</v>
      </c>
      <c r="J423" s="57" t="s">
        <v>4499</v>
      </c>
      <c r="K423" s="6"/>
      <c r="L423" s="23"/>
      <c r="M423" s="23"/>
      <c r="N423" s="23"/>
      <c r="O423" s="6"/>
      <c r="P423" s="26"/>
      <c r="Q423" s="93" t="str">
        <f>IFERROR(INDEX(NK_CHI_PHI_CHUA_CHI!D:D,MATCH(P423,NK_CHI_PHI_CHUA_CHI!C:C,0)),"-")</f>
        <v>-</v>
      </c>
    </row>
    <row r="424" spans="1:17" ht="31.5" x14ac:dyDescent="0.25">
      <c r="A424" s="91">
        <v>45371</v>
      </c>
      <c r="B424" s="6" t="s">
        <v>2723</v>
      </c>
      <c r="C424" s="7" t="str">
        <f>IF(B424="","",B424&amp;"-"&amp;TEXT(COUNTIFS($B$4:B424,B424),"000"))</f>
        <v>PTNH-184</v>
      </c>
      <c r="D424" s="55" t="s">
        <v>4386</v>
      </c>
      <c r="E424" s="56">
        <v>20000000</v>
      </c>
      <c r="F424" s="23" t="s">
        <v>5245</v>
      </c>
      <c r="G424" s="27" t="str">
        <f>IF(F424="","",INDEX(DM_DOI_TUONG!C:C,MATCH(F424,DM_DOI_TUONG!B:B,0)))</f>
        <v>Công Ty TNHH Sản Xuất Thương Mại  Điện Sài Gòn TTL</v>
      </c>
      <c r="H424" s="69" t="str">
        <f>IFERROR(INDEX(DM_NGHIEP_VU!D:D,MATCH(I424&amp;J424,DM_NGHIEP_VU!G:G,0)),"")</f>
        <v>Thu NH - thu công nợ khách hàng</v>
      </c>
      <c r="I424" s="57" t="s">
        <v>4498</v>
      </c>
      <c r="J424" s="57" t="s">
        <v>4499</v>
      </c>
      <c r="K424" s="6"/>
      <c r="L424" s="23"/>
      <c r="M424" s="23"/>
      <c r="N424" s="23"/>
      <c r="O424" s="6"/>
      <c r="P424" s="26"/>
      <c r="Q424" s="93" t="str">
        <f>IFERROR(INDEX(NK_CHI_PHI_CHUA_CHI!D:D,MATCH(P424,NK_CHI_PHI_CHUA_CHI!C:C,0)),"-")</f>
        <v>-</v>
      </c>
    </row>
    <row r="425" spans="1:17" ht="15.75" x14ac:dyDescent="0.25">
      <c r="A425" s="91">
        <v>45371</v>
      </c>
      <c r="B425" s="6" t="s">
        <v>2723</v>
      </c>
      <c r="C425" s="7" t="str">
        <f>IF(B425="","",B425&amp;"-"&amp;TEXT(COUNTIFS($B$4:B425,B425),"000"))</f>
        <v>PTNH-185</v>
      </c>
      <c r="D425" s="55" t="s">
        <v>4431</v>
      </c>
      <c r="E425" s="56">
        <v>60017760</v>
      </c>
      <c r="F425" s="23" t="s">
        <v>5269</v>
      </c>
      <c r="G425" s="27" t="str">
        <f>IF(F425="","",INDEX(DM_DOI_TUONG!C:C,MATCH(F425,DM_DOI_TUONG!B:B,0)))</f>
        <v>CÔNG TY TNHH THIẾT BỊ ĐIỆN QUỐC HƯNG</v>
      </c>
      <c r="H425" s="69" t="str">
        <f>IFERROR(INDEX(DM_NGHIEP_VU!D:D,MATCH(I425&amp;J425,DM_NGHIEP_VU!G:G,0)),"")</f>
        <v>Thu NH - thu công nợ khách hàng</v>
      </c>
      <c r="I425" s="57" t="s">
        <v>4498</v>
      </c>
      <c r="J425" s="57" t="s">
        <v>4499</v>
      </c>
      <c r="K425" s="6"/>
      <c r="L425" s="23"/>
      <c r="M425" s="23"/>
      <c r="N425" s="23"/>
      <c r="O425" s="6"/>
      <c r="P425" s="26"/>
      <c r="Q425" s="93" t="str">
        <f>IFERROR(INDEX(NK_CHI_PHI_CHUA_CHI!D:D,MATCH(P425,NK_CHI_PHI_CHUA_CHI!C:C,0)),"-")</f>
        <v>-</v>
      </c>
    </row>
    <row r="426" spans="1:17" ht="15.75" x14ac:dyDescent="0.25">
      <c r="A426" s="91">
        <v>45371</v>
      </c>
      <c r="B426" s="6" t="s">
        <v>2724</v>
      </c>
      <c r="C426" s="7" t="str">
        <f>IF(B426="","",B426&amp;"-"&amp;TEXT(COUNTIFS($B$4:B426,B426),"000"))</f>
        <v>PCTM-118</v>
      </c>
      <c r="D426" s="55" t="s">
        <v>6228</v>
      </c>
      <c r="E426" s="56">
        <v>1061000</v>
      </c>
      <c r="F426" s="23" t="s">
        <v>4489</v>
      </c>
      <c r="G426" s="27" t="str">
        <f>IF(F426="","",INDEX(DM_DOI_TUONG!C:C,MATCH(F426,DM_DOI_TUONG!B:B,0)))</f>
        <v/>
      </c>
      <c r="H426" s="69" t="str">
        <f>IFERROR(INDEX(DM_NGHIEP_VU!D:D,MATCH(I426&amp;J426,DM_NGHIEP_VU!G:G,0)),"")</f>
        <v/>
      </c>
      <c r="I426" s="57"/>
      <c r="J426" s="57" t="s">
        <v>4497</v>
      </c>
      <c r="K426" s="6"/>
      <c r="L426" s="23"/>
      <c r="M426" s="23"/>
      <c r="N426" s="23"/>
      <c r="O426" s="6"/>
      <c r="P426" s="26"/>
      <c r="Q426" s="93" t="str">
        <f>IFERROR(INDEX(NK_CHI_PHI_CHUA_CHI!D:D,MATCH(P426,NK_CHI_PHI_CHUA_CHI!C:C,0)),"-")</f>
        <v>-</v>
      </c>
    </row>
    <row r="427" spans="1:17" ht="15.75" x14ac:dyDescent="0.25">
      <c r="A427" s="91">
        <v>45372</v>
      </c>
      <c r="B427" s="6" t="s">
        <v>2724</v>
      </c>
      <c r="C427" s="7" t="str">
        <f>IF(B427="","",B427&amp;"-"&amp;TEXT(COUNTIFS($B$4:B427,B427),"000"))</f>
        <v>PCTM-119</v>
      </c>
      <c r="D427" s="55" t="s">
        <v>6229</v>
      </c>
      <c r="E427" s="56">
        <v>6048000</v>
      </c>
      <c r="F427" s="23" t="s">
        <v>4489</v>
      </c>
      <c r="G427" s="27" t="str">
        <f>IF(F427="","",INDEX(DM_DOI_TUONG!C:C,MATCH(F427,DM_DOI_TUONG!B:B,0)))</f>
        <v/>
      </c>
      <c r="H427" s="69" t="str">
        <f>IFERROR(INDEX(DM_NGHIEP_VU!D:D,MATCH(I427&amp;J427,DM_NGHIEP_VU!G:G,0)),"")</f>
        <v/>
      </c>
      <c r="I427" s="57"/>
      <c r="J427" s="57" t="s">
        <v>4497</v>
      </c>
      <c r="K427" s="6"/>
      <c r="L427" s="23"/>
      <c r="M427" s="23"/>
      <c r="N427" s="23"/>
      <c r="O427" s="6"/>
      <c r="P427" s="26"/>
      <c r="Q427" s="93" t="str">
        <f>IFERROR(INDEX(NK_CHI_PHI_CHUA_CHI!D:D,MATCH(P427,NK_CHI_PHI_CHUA_CHI!C:C,0)),"-")</f>
        <v>-</v>
      </c>
    </row>
    <row r="428" spans="1:17" ht="31.5" x14ac:dyDescent="0.25">
      <c r="A428" s="91">
        <v>45372</v>
      </c>
      <c r="B428" s="6" t="s">
        <v>2724</v>
      </c>
      <c r="C428" s="7" t="str">
        <f>IF(B428="","",B428&amp;"-"&amp;TEXT(COUNTIFS($B$4:B428,B428),"000"))</f>
        <v>PCTM-120</v>
      </c>
      <c r="D428" s="55" t="s">
        <v>6230</v>
      </c>
      <c r="E428" s="56">
        <v>-6048000</v>
      </c>
      <c r="F428" s="23" t="s">
        <v>2727</v>
      </c>
      <c r="G428" s="27" t="str">
        <f>IF(F428="","",INDEX(DM_DOI_TUONG!C:C,MATCH(F428,DM_DOI_TUONG!B:B,0)))</f>
        <v>Công ty TNHH Tuấn Ân Đồng Nai</v>
      </c>
      <c r="H428" s="69" t="str">
        <f>IFERROR(INDEX(DM_NGHIEP_VU!D:D,MATCH(I428&amp;J428,DM_NGHIEP_VU!G:G,0)),"")</f>
        <v>Chi TM - thanh toán công nợ đã hạch toán chi phí kỳ trước (có mã đối tượng hoặc mã chứng từ khác)</v>
      </c>
      <c r="I428" s="57" t="s">
        <v>4494</v>
      </c>
      <c r="J428" s="57" t="s">
        <v>4497</v>
      </c>
      <c r="K428" s="6"/>
      <c r="L428" s="23"/>
      <c r="M428" s="23"/>
      <c r="N428" s="23"/>
      <c r="O428" s="6"/>
      <c r="P428" s="26"/>
      <c r="Q428" s="93" t="str">
        <f>IFERROR(INDEX(NK_CHI_PHI_CHUA_CHI!D:D,MATCH(P428,NK_CHI_PHI_CHUA_CHI!C:C,0)),"-")</f>
        <v>-</v>
      </c>
    </row>
    <row r="429" spans="1:17" ht="15.75" x14ac:dyDescent="0.25">
      <c r="A429" s="91">
        <v>45372</v>
      </c>
      <c r="B429" s="6" t="s">
        <v>2723</v>
      </c>
      <c r="C429" s="7" t="str">
        <f>IF(B429="","",B429&amp;"-"&amp;TEXT(COUNTIFS($B$4:B429,B429),"000"))</f>
        <v>PTNH-186</v>
      </c>
      <c r="D429" s="55" t="s">
        <v>4404</v>
      </c>
      <c r="E429" s="56">
        <v>21483440</v>
      </c>
      <c r="F429" s="23" t="s">
        <v>5249</v>
      </c>
      <c r="G429" s="27" t="str">
        <f>IF(F429="","",INDEX(DM_DOI_TUONG!C:C,MATCH(F429,DM_DOI_TUONG!B:B,0)))</f>
        <v>Công Ty CP Điện Và Chiếu Sáng Phước Mỹ</v>
      </c>
      <c r="H429" s="69" t="str">
        <f>IFERROR(INDEX(DM_NGHIEP_VU!D:D,MATCH(I429&amp;J429,DM_NGHIEP_VU!G:G,0)),"")</f>
        <v>Thu NH - thu công nợ khách hàng</v>
      </c>
      <c r="I429" s="57" t="s">
        <v>4498</v>
      </c>
      <c r="J429" s="57" t="s">
        <v>4499</v>
      </c>
      <c r="K429" s="6"/>
      <c r="L429" s="23"/>
      <c r="M429" s="23"/>
      <c r="N429" s="23"/>
      <c r="O429" s="6"/>
      <c r="P429" s="26"/>
      <c r="Q429" s="93" t="str">
        <f>IFERROR(INDEX(NK_CHI_PHI_CHUA_CHI!D:D,MATCH(P429,NK_CHI_PHI_CHUA_CHI!C:C,0)),"-")</f>
        <v>-</v>
      </c>
    </row>
    <row r="430" spans="1:17" ht="31.5" x14ac:dyDescent="0.25">
      <c r="A430" s="91">
        <v>45372</v>
      </c>
      <c r="B430" s="6" t="s">
        <v>2723</v>
      </c>
      <c r="C430" s="7" t="str">
        <f>IF(B430="","",B430&amp;"-"&amp;TEXT(COUNTIFS($B$4:B430,B430),"000"))</f>
        <v>PTNH-187</v>
      </c>
      <c r="D430" s="55" t="s">
        <v>4386</v>
      </c>
      <c r="E430" s="56">
        <v>30000000</v>
      </c>
      <c r="F430" s="23" t="s">
        <v>5245</v>
      </c>
      <c r="G430" s="27" t="str">
        <f>IF(F430="","",INDEX(DM_DOI_TUONG!C:C,MATCH(F430,DM_DOI_TUONG!B:B,0)))</f>
        <v>Công Ty TNHH Sản Xuất Thương Mại  Điện Sài Gòn TTL</v>
      </c>
      <c r="H430" s="69" t="str">
        <f>IFERROR(INDEX(DM_NGHIEP_VU!D:D,MATCH(I430&amp;J430,DM_NGHIEP_VU!G:G,0)),"")</f>
        <v>Thu NH - thu công nợ khách hàng</v>
      </c>
      <c r="I430" s="57" t="s">
        <v>4498</v>
      </c>
      <c r="J430" s="57" t="s">
        <v>4499</v>
      </c>
      <c r="K430" s="6"/>
      <c r="L430" s="23"/>
      <c r="M430" s="23"/>
      <c r="N430" s="23"/>
      <c r="O430" s="6"/>
      <c r="P430" s="26"/>
      <c r="Q430" s="93" t="str">
        <f>IFERROR(INDEX(NK_CHI_PHI_CHUA_CHI!D:D,MATCH(P430,NK_CHI_PHI_CHUA_CHI!C:C,0)),"-")</f>
        <v>-</v>
      </c>
    </row>
    <row r="431" spans="1:17" ht="15.75" x14ac:dyDescent="0.25">
      <c r="A431" s="91">
        <v>45372</v>
      </c>
      <c r="B431" s="6" t="s">
        <v>2725</v>
      </c>
      <c r="C431" s="7" t="str">
        <f>IF(B431="","",B431&amp;"-"&amp;TEXT(COUNTIFS($B$4:B431,B431),"000"))</f>
        <v>PCNH-065</v>
      </c>
      <c r="D431" s="55" t="s">
        <v>4464</v>
      </c>
      <c r="E431" s="56">
        <v>6610560</v>
      </c>
      <c r="F431" s="23" t="s">
        <v>4489</v>
      </c>
      <c r="G431" s="27" t="str">
        <f>IF(F431="","",INDEX(DM_DOI_TUONG!C:C,MATCH(F431,DM_DOI_TUONG!B:B,0)))</f>
        <v/>
      </c>
      <c r="H431" s="69" t="str">
        <f>IFERROR(INDEX(DM_NGHIEP_VU!D:D,MATCH(I431&amp;J431,DM_NGHIEP_VU!G:G,0)),"")</f>
        <v/>
      </c>
      <c r="I431" s="57"/>
      <c r="J431" s="57" t="s">
        <v>4498</v>
      </c>
      <c r="K431" s="6"/>
      <c r="L431" s="23"/>
      <c r="M431" s="23"/>
      <c r="N431" s="23"/>
      <c r="O431" s="6"/>
      <c r="P431" s="26"/>
      <c r="Q431" s="93" t="str">
        <f>IFERROR(INDEX(NK_CHI_PHI_CHUA_CHI!D:D,MATCH(P431,NK_CHI_PHI_CHUA_CHI!C:C,0)),"-")</f>
        <v>-</v>
      </c>
    </row>
    <row r="432" spans="1:17" ht="15.75" x14ac:dyDescent="0.25">
      <c r="A432" s="91">
        <v>45372</v>
      </c>
      <c r="B432" s="6" t="s">
        <v>2725</v>
      </c>
      <c r="C432" s="7" t="str">
        <f>IF(B432="","",B432&amp;"-"&amp;TEXT(COUNTIFS($B$4:B432,B432),"000"))</f>
        <v>PCNH-066</v>
      </c>
      <c r="D432" s="55" t="s">
        <v>6231</v>
      </c>
      <c r="E432" s="56">
        <v>5705376</v>
      </c>
      <c r="F432" s="23" t="s">
        <v>4489</v>
      </c>
      <c r="G432" s="27" t="str">
        <f>IF(F432="","",INDEX(DM_DOI_TUONG!C:C,MATCH(F432,DM_DOI_TUONG!B:B,0)))</f>
        <v/>
      </c>
      <c r="H432" s="69" t="str">
        <f>IFERROR(INDEX(DM_NGHIEP_VU!D:D,MATCH(I432&amp;J432,DM_NGHIEP_VU!G:G,0)),"")</f>
        <v/>
      </c>
      <c r="I432" s="57"/>
      <c r="J432" s="57" t="s">
        <v>4498</v>
      </c>
      <c r="K432" s="6"/>
      <c r="L432" s="23"/>
      <c r="M432" s="23"/>
      <c r="N432" s="23"/>
      <c r="O432" s="6"/>
      <c r="P432" s="26"/>
      <c r="Q432" s="93" t="str">
        <f>IFERROR(INDEX(NK_CHI_PHI_CHUA_CHI!D:D,MATCH(P432,NK_CHI_PHI_CHUA_CHI!C:C,0)),"-")</f>
        <v>-</v>
      </c>
    </row>
    <row r="433" spans="1:17" ht="15.75" x14ac:dyDescent="0.25">
      <c r="A433" s="91">
        <v>45372</v>
      </c>
      <c r="B433" s="6" t="s">
        <v>2725</v>
      </c>
      <c r="C433" s="7" t="str">
        <f>IF(B433="","",B433&amp;"-"&amp;TEXT(COUNTIFS($B$4:B433,B433),"000"))</f>
        <v>PCNH-067</v>
      </c>
      <c r="D433" s="55" t="s">
        <v>6232</v>
      </c>
      <c r="E433" s="56">
        <v>376516811</v>
      </c>
      <c r="F433" s="23" t="s">
        <v>4489</v>
      </c>
      <c r="G433" s="27" t="str">
        <f>IF(F433="","",INDEX(DM_DOI_TUONG!C:C,MATCH(F433,DM_DOI_TUONG!B:B,0)))</f>
        <v/>
      </c>
      <c r="H433" s="69" t="str">
        <f>IFERROR(INDEX(DM_NGHIEP_VU!D:D,MATCH(I433&amp;J433,DM_NGHIEP_VU!G:G,0)),"")</f>
        <v/>
      </c>
      <c r="I433" s="57"/>
      <c r="J433" s="57" t="s">
        <v>4498</v>
      </c>
      <c r="K433" s="6"/>
      <c r="L433" s="23"/>
      <c r="M433" s="23"/>
      <c r="N433" s="23"/>
      <c r="O433" s="6"/>
      <c r="P433" s="26"/>
      <c r="Q433" s="93" t="str">
        <f>IFERROR(INDEX(NK_CHI_PHI_CHUA_CHI!D:D,MATCH(P433,NK_CHI_PHI_CHUA_CHI!C:C,0)),"-")</f>
        <v>-</v>
      </c>
    </row>
    <row r="434" spans="1:17" ht="15.75" x14ac:dyDescent="0.25">
      <c r="A434" s="91">
        <v>45372</v>
      </c>
      <c r="B434" s="6" t="s">
        <v>2722</v>
      </c>
      <c r="C434" s="7" t="str">
        <f>IF(B434="","",B434&amp;"-"&amp;TEXT(COUNTIFS($B$4:B434,B434),"000"))</f>
        <v>PTTM-057</v>
      </c>
      <c r="D434" s="55" t="s">
        <v>6181</v>
      </c>
      <c r="E434" s="56">
        <v>10652040</v>
      </c>
      <c r="F434" s="23" t="s">
        <v>5286</v>
      </c>
      <c r="G434" s="27" t="str">
        <f>IF(F434="","",INDEX(DM_DOI_TUONG!C:C,MATCH(F434,DM_DOI_TUONG!B:B,0)))</f>
        <v>Công Ty TNHH Sản Xuất Thiết Bị Sơn Hà</v>
      </c>
      <c r="H434" s="69" t="str">
        <f>IFERROR(INDEX(DM_NGHIEP_VU!D:D,MATCH(I434&amp;J434,DM_NGHIEP_VU!G:G,0)),"")</f>
        <v>Thu TM - thu nợ khách hàng bằng tiền mặt</v>
      </c>
      <c r="I434" s="57" t="s">
        <v>4497</v>
      </c>
      <c r="J434" s="57" t="s">
        <v>4499</v>
      </c>
      <c r="K434" s="6"/>
      <c r="L434" s="23"/>
      <c r="M434" s="23"/>
      <c r="N434" s="23"/>
      <c r="O434" s="6"/>
      <c r="P434" s="26"/>
      <c r="Q434" s="93" t="str">
        <f>IFERROR(INDEX(NK_CHI_PHI_CHUA_CHI!D:D,MATCH(P434,NK_CHI_PHI_CHUA_CHI!C:C,0)),"-")</f>
        <v>-</v>
      </c>
    </row>
    <row r="435" spans="1:17" ht="15.75" x14ac:dyDescent="0.25">
      <c r="A435" s="91">
        <v>45373</v>
      </c>
      <c r="B435" s="6" t="s">
        <v>2723</v>
      </c>
      <c r="C435" s="7" t="str">
        <f>IF(B435="","",B435&amp;"-"&amp;TEXT(COUNTIFS($B$4:B435,B435),"000"))</f>
        <v>PTNH-188</v>
      </c>
      <c r="D435" s="55" t="s">
        <v>6233</v>
      </c>
      <c r="E435" s="56">
        <v>58320000</v>
      </c>
      <c r="F435" s="23" t="s">
        <v>5899</v>
      </c>
      <c r="G435" s="27" t="str">
        <f>IF(F435="","",INDEX(DM_DOI_TUONG!C:C,MATCH(F435,DM_DOI_TUONG!B:B,0)))</f>
        <v>Công Ty TNHH Xây Dựng Việt Sáng</v>
      </c>
      <c r="H435" s="69" t="str">
        <f>IFERROR(INDEX(DM_NGHIEP_VU!D:D,MATCH(I435&amp;J435,DM_NGHIEP_VU!G:G,0)),"")</f>
        <v>Thu NH - thu công nợ khách hàng</v>
      </c>
      <c r="I435" s="57" t="s">
        <v>4498</v>
      </c>
      <c r="J435" s="57" t="s">
        <v>4499</v>
      </c>
      <c r="K435" s="6"/>
      <c r="L435" s="23"/>
      <c r="M435" s="23"/>
      <c r="N435" s="23"/>
      <c r="O435" s="6"/>
      <c r="P435" s="26"/>
      <c r="Q435" s="93" t="str">
        <f>IFERROR(INDEX(NK_CHI_PHI_CHUA_CHI!D:D,MATCH(P435,NK_CHI_PHI_CHUA_CHI!C:C,0)),"-")</f>
        <v>-</v>
      </c>
    </row>
    <row r="436" spans="1:17" ht="15.75" x14ac:dyDescent="0.25">
      <c r="A436" s="91">
        <v>45374</v>
      </c>
      <c r="B436" s="6" t="s">
        <v>2722</v>
      </c>
      <c r="C436" s="7" t="str">
        <f>IF(B436="","",B436&amp;"-"&amp;TEXT(COUNTIFS($B$4:B436,B436),"000"))</f>
        <v>PTTM-058</v>
      </c>
      <c r="D436" s="55" t="s">
        <v>4402</v>
      </c>
      <c r="E436" s="56">
        <v>13624308</v>
      </c>
      <c r="F436" s="23" t="s">
        <v>5263</v>
      </c>
      <c r="G436" s="27" t="str">
        <f>IF(F436="","",INDEX(DM_DOI_TUONG!C:C,MATCH(F436,DM_DOI_TUONG!B:B,0)))</f>
        <v>Công Ty TNHH TM XD Điện Đại Quang Phát</v>
      </c>
      <c r="H436" s="69" t="str">
        <f>IFERROR(INDEX(DM_NGHIEP_VU!D:D,MATCH(I436&amp;J436,DM_NGHIEP_VU!G:G,0)),"")</f>
        <v>Thu TM - thu nợ khách hàng bằng tiền mặt</v>
      </c>
      <c r="I436" s="57" t="s">
        <v>4497</v>
      </c>
      <c r="J436" s="57" t="s">
        <v>4499</v>
      </c>
      <c r="K436" s="6"/>
      <c r="L436" s="23"/>
      <c r="M436" s="23"/>
      <c r="N436" s="23"/>
      <c r="O436" s="6"/>
      <c r="P436" s="26"/>
      <c r="Q436" s="93" t="str">
        <f>IFERROR(INDEX(NK_CHI_PHI_CHUA_CHI!D:D,MATCH(P436,NK_CHI_PHI_CHUA_CHI!C:C,0)),"-")</f>
        <v>-</v>
      </c>
    </row>
    <row r="437" spans="1:17" ht="15.75" x14ac:dyDescent="0.25">
      <c r="A437" s="91">
        <v>45374</v>
      </c>
      <c r="B437" s="6" t="s">
        <v>2722</v>
      </c>
      <c r="C437" s="7" t="str">
        <f>IF(B437="","",B437&amp;"-"&amp;TEXT(COUNTIFS($B$4:B437,B437),"000"))</f>
        <v>PTTM-059</v>
      </c>
      <c r="D437" s="55" t="s">
        <v>4451</v>
      </c>
      <c r="E437" s="56">
        <v>40142913</v>
      </c>
      <c r="F437" s="23" t="s">
        <v>5256</v>
      </c>
      <c r="G437" s="27" t="str">
        <f>IF(F437="","",INDEX(DM_DOI_TUONG!C:C,MATCH(F437,DM_DOI_TUONG!B:B,0)))</f>
        <v>Cửa Hàng Trường Giang</v>
      </c>
      <c r="H437" s="69" t="str">
        <f>IFERROR(INDEX(DM_NGHIEP_VU!D:D,MATCH(I437&amp;J437,DM_NGHIEP_VU!G:G,0)),"")</f>
        <v>Thu TM - thu nợ khách hàng bằng tiền mặt</v>
      </c>
      <c r="I437" s="57" t="s">
        <v>4497</v>
      </c>
      <c r="J437" s="57" t="s">
        <v>4499</v>
      </c>
      <c r="K437" s="6"/>
      <c r="L437" s="23"/>
      <c r="M437" s="23"/>
      <c r="N437" s="23"/>
      <c r="O437" s="6"/>
      <c r="P437" s="26"/>
      <c r="Q437" s="93" t="str">
        <f>IFERROR(INDEX(NK_CHI_PHI_CHUA_CHI!D:D,MATCH(P437,NK_CHI_PHI_CHUA_CHI!C:C,0)),"-")</f>
        <v>-</v>
      </c>
    </row>
    <row r="438" spans="1:17" ht="31.5" x14ac:dyDescent="0.25">
      <c r="A438" s="91">
        <v>45374</v>
      </c>
      <c r="B438" s="6" t="s">
        <v>2723</v>
      </c>
      <c r="C438" s="7" t="str">
        <f>IF(B438="","",B438&amp;"-"&amp;TEXT(COUNTIFS($B$4:B438,B438),"000"))</f>
        <v>PTNH-189</v>
      </c>
      <c r="D438" s="55" t="s">
        <v>4408</v>
      </c>
      <c r="E438" s="56">
        <v>15000768</v>
      </c>
      <c r="F438" s="23" t="s">
        <v>5248</v>
      </c>
      <c r="G438" s="27" t="str">
        <f>IF(F438="","",INDEX(DM_DOI_TUONG!C:C,MATCH(F438,DM_DOI_TUONG!B:B,0)))</f>
        <v>Công Ty TNHH Tư Vấn SX TM Xây Lắp Điện Song An</v>
      </c>
      <c r="H438" s="69" t="str">
        <f>IFERROR(INDEX(DM_NGHIEP_VU!D:D,MATCH(I438&amp;J438,DM_NGHIEP_VU!G:G,0)),"")</f>
        <v>Thu NH - thu công nợ khách hàng</v>
      </c>
      <c r="I438" s="57" t="s">
        <v>4498</v>
      </c>
      <c r="J438" s="57" t="s">
        <v>4499</v>
      </c>
      <c r="K438" s="6"/>
      <c r="L438" s="23"/>
      <c r="M438" s="23"/>
      <c r="N438" s="23"/>
      <c r="O438" s="6"/>
      <c r="P438" s="26"/>
      <c r="Q438" s="93" t="str">
        <f>IFERROR(INDEX(NK_CHI_PHI_CHUA_CHI!D:D,MATCH(P438,NK_CHI_PHI_CHUA_CHI!C:C,0)),"-")</f>
        <v>-</v>
      </c>
    </row>
    <row r="439" spans="1:17" ht="31.5" x14ac:dyDescent="0.25">
      <c r="A439" s="91">
        <v>45374</v>
      </c>
      <c r="B439" s="6" t="s">
        <v>2723</v>
      </c>
      <c r="C439" s="7" t="str">
        <f>IF(B439="","",B439&amp;"-"&amp;TEXT(COUNTIFS($B$4:B439,B439),"000"))</f>
        <v>PTNH-190</v>
      </c>
      <c r="D439" s="55" t="s">
        <v>4386</v>
      </c>
      <c r="E439" s="56">
        <v>30000000</v>
      </c>
      <c r="F439" s="23" t="s">
        <v>5245</v>
      </c>
      <c r="G439" s="27" t="str">
        <f>IF(F439="","",INDEX(DM_DOI_TUONG!C:C,MATCH(F439,DM_DOI_TUONG!B:B,0)))</f>
        <v>Công Ty TNHH Sản Xuất Thương Mại  Điện Sài Gòn TTL</v>
      </c>
      <c r="H439" s="69" t="str">
        <f>IFERROR(INDEX(DM_NGHIEP_VU!D:D,MATCH(I439&amp;J439,DM_NGHIEP_VU!G:G,0)),"")</f>
        <v>Thu NH - thu công nợ khách hàng</v>
      </c>
      <c r="I439" s="57" t="s">
        <v>4498</v>
      </c>
      <c r="J439" s="57" t="s">
        <v>4499</v>
      </c>
      <c r="K439" s="6"/>
      <c r="L439" s="23"/>
      <c r="M439" s="23"/>
      <c r="N439" s="23"/>
      <c r="O439" s="6"/>
      <c r="P439" s="26"/>
      <c r="Q439" s="93" t="str">
        <f>IFERROR(INDEX(NK_CHI_PHI_CHUA_CHI!D:D,MATCH(P439,NK_CHI_PHI_CHUA_CHI!C:C,0)),"-")</f>
        <v>-</v>
      </c>
    </row>
    <row r="440" spans="1:17" ht="15.75" x14ac:dyDescent="0.25">
      <c r="A440" s="91">
        <v>45376</v>
      </c>
      <c r="B440" s="6" t="s">
        <v>2724</v>
      </c>
      <c r="C440" s="7" t="str">
        <f>IF(B440="","",B440&amp;"-"&amp;TEXT(COUNTIFS($B$4:B440,B440),"000"))</f>
        <v>PCTM-121</v>
      </c>
      <c r="D440" s="55" t="s">
        <v>6157</v>
      </c>
      <c r="E440" s="56">
        <v>50000</v>
      </c>
      <c r="F440" s="23" t="s">
        <v>4489</v>
      </c>
      <c r="G440" s="27" t="str">
        <f>IF(F440="","",INDEX(DM_DOI_TUONG!C:C,MATCH(F440,DM_DOI_TUONG!B:B,0)))</f>
        <v/>
      </c>
      <c r="H440" s="69" t="str">
        <f>IFERROR(INDEX(DM_NGHIEP_VU!D:D,MATCH(I440&amp;J440,DM_NGHIEP_VU!G:G,0)),"")</f>
        <v>Chi TM - chi phí bằng tiền khác</v>
      </c>
      <c r="I440" s="57" t="s">
        <v>5025</v>
      </c>
      <c r="J440" s="57" t="s">
        <v>4497</v>
      </c>
      <c r="K440" s="6"/>
      <c r="L440" s="23"/>
      <c r="M440" s="23"/>
      <c r="N440" s="23"/>
      <c r="O440" s="6"/>
      <c r="P440" s="26"/>
      <c r="Q440" s="93" t="str">
        <f>IFERROR(INDEX(NK_CHI_PHI_CHUA_CHI!D:D,MATCH(P440,NK_CHI_PHI_CHUA_CHI!C:C,0)),"-")</f>
        <v>-</v>
      </c>
    </row>
    <row r="441" spans="1:17" ht="31.5" x14ac:dyDescent="0.25">
      <c r="A441" s="91">
        <v>45376</v>
      </c>
      <c r="B441" s="6" t="s">
        <v>2723</v>
      </c>
      <c r="C441" s="7" t="str">
        <f>IF(B441="","",B441&amp;"-"&amp;TEXT(COUNTIFS($B$4:B441,B441),"000"))</f>
        <v>PTNH-191</v>
      </c>
      <c r="D441" s="55" t="s">
        <v>4394</v>
      </c>
      <c r="E441" s="56">
        <v>6879060</v>
      </c>
      <c r="F441" s="23" t="s">
        <v>5259</v>
      </c>
      <c r="G441" s="27" t="str">
        <f>IF(F441="","",INDEX(DM_DOI_TUONG!C:C,MATCH(F441,DM_DOI_TUONG!B:B,0)))</f>
        <v>Công Ty TNHH Thương Mại Xây Dựng Điện Hồng Phúc</v>
      </c>
      <c r="H441" s="69" t="str">
        <f>IFERROR(INDEX(DM_NGHIEP_VU!D:D,MATCH(I441&amp;J441,DM_NGHIEP_VU!G:G,0)),"")</f>
        <v>Thu NH - thu công nợ khách hàng</v>
      </c>
      <c r="I441" s="57" t="s">
        <v>4498</v>
      </c>
      <c r="J441" s="57" t="s">
        <v>4499</v>
      </c>
      <c r="K441" s="6"/>
      <c r="L441" s="23"/>
      <c r="M441" s="23"/>
      <c r="N441" s="23"/>
      <c r="O441" s="6"/>
      <c r="P441" s="26"/>
      <c r="Q441" s="93" t="str">
        <f>IFERROR(INDEX(NK_CHI_PHI_CHUA_CHI!D:D,MATCH(P441,NK_CHI_PHI_CHUA_CHI!C:C,0)),"-")</f>
        <v>-</v>
      </c>
    </row>
    <row r="442" spans="1:17" ht="31.5" x14ac:dyDescent="0.25">
      <c r="A442" s="91">
        <v>45376</v>
      </c>
      <c r="B442" s="6" t="s">
        <v>2723</v>
      </c>
      <c r="C442" s="7" t="str">
        <f>IF(B442="","",B442&amp;"-"&amp;TEXT(COUNTIFS($B$4:B442,B442),"000"))</f>
        <v>PTNH-192</v>
      </c>
      <c r="D442" s="55" t="s">
        <v>4432</v>
      </c>
      <c r="E442" s="56">
        <v>17154828</v>
      </c>
      <c r="F442" s="23" t="s">
        <v>5253</v>
      </c>
      <c r="G442" s="27" t="str">
        <f>IF(F442="","",INDEX(DM_DOI_TUONG!C:C,MATCH(F442,DM_DOI_TUONG!B:B,0)))</f>
        <v>Công Ty TNHH Thương Mại Sản Xuất Thiết Bị Điện Á Thành</v>
      </c>
      <c r="H442" s="69" t="str">
        <f>IFERROR(INDEX(DM_NGHIEP_VU!D:D,MATCH(I442&amp;J442,DM_NGHIEP_VU!G:G,0)),"")</f>
        <v>Thu NH - thu công nợ khách hàng</v>
      </c>
      <c r="I442" s="57" t="s">
        <v>4498</v>
      </c>
      <c r="J442" s="57" t="s">
        <v>4499</v>
      </c>
      <c r="K442" s="6"/>
      <c r="L442" s="23"/>
      <c r="M442" s="23"/>
      <c r="N442" s="23"/>
      <c r="O442" s="6"/>
      <c r="P442" s="26"/>
      <c r="Q442" s="93" t="str">
        <f>IFERROR(INDEX(NK_CHI_PHI_CHUA_CHI!D:D,MATCH(P442,NK_CHI_PHI_CHUA_CHI!C:C,0)),"-")</f>
        <v>-</v>
      </c>
    </row>
    <row r="443" spans="1:17" ht="15.75" x14ac:dyDescent="0.25">
      <c r="A443" s="91">
        <v>45376</v>
      </c>
      <c r="B443" s="6" t="s">
        <v>2723</v>
      </c>
      <c r="C443" s="7" t="str">
        <f>IF(B443="","",B443&amp;"-"&amp;TEXT(COUNTIFS($B$4:B443,B443),"000"))</f>
        <v>PTNH-193</v>
      </c>
      <c r="D443" s="55" t="s">
        <v>4400</v>
      </c>
      <c r="E443" s="56">
        <v>20000000</v>
      </c>
      <c r="F443" s="23" t="s">
        <v>5250</v>
      </c>
      <c r="G443" s="27" t="str">
        <f>IF(F443="","",INDEX(DM_DOI_TUONG!C:C,MATCH(F443,DM_DOI_TUONG!B:B,0)))</f>
        <v>Công Ty TNHH  Sản Xuất Thương Mại Vân Phúc</v>
      </c>
      <c r="H443" s="69" t="str">
        <f>IFERROR(INDEX(DM_NGHIEP_VU!D:D,MATCH(I443&amp;J443,DM_NGHIEP_VU!G:G,0)),"")</f>
        <v>Thu NH - thu công nợ khách hàng</v>
      </c>
      <c r="I443" s="57" t="s">
        <v>4498</v>
      </c>
      <c r="J443" s="57" t="s">
        <v>4499</v>
      </c>
      <c r="K443" s="6"/>
      <c r="L443" s="23"/>
      <c r="M443" s="23"/>
      <c r="N443" s="23"/>
      <c r="O443" s="6"/>
      <c r="P443" s="26"/>
      <c r="Q443" s="93" t="str">
        <f>IFERROR(INDEX(NK_CHI_PHI_CHUA_CHI!D:D,MATCH(P443,NK_CHI_PHI_CHUA_CHI!C:C,0)),"-")</f>
        <v>-</v>
      </c>
    </row>
    <row r="444" spans="1:17" ht="31.5" x14ac:dyDescent="0.25">
      <c r="A444" s="91">
        <v>45376</v>
      </c>
      <c r="B444" s="6" t="s">
        <v>2723</v>
      </c>
      <c r="C444" s="7" t="str">
        <f>IF(B444="","",B444&amp;"-"&amp;TEXT(COUNTIFS($B$4:B444,B444),"000"))</f>
        <v>PTNH-194</v>
      </c>
      <c r="D444" s="55" t="s">
        <v>4393</v>
      </c>
      <c r="E444" s="56">
        <v>23016960</v>
      </c>
      <c r="F444" s="23" t="s">
        <v>5255</v>
      </c>
      <c r="G444" s="27" t="str">
        <f>IF(F444="","",INDEX(DM_DOI_TUONG!C:C,MATCH(F444,DM_DOI_TUONG!B:B,0)))</f>
        <v>Công Ty Trách Nhiệm Hữu Hạn Thiết Bị Điện Quân Tấn</v>
      </c>
      <c r="H444" s="69" t="str">
        <f>IFERROR(INDEX(DM_NGHIEP_VU!D:D,MATCH(I444&amp;J444,DM_NGHIEP_VU!G:G,0)),"")</f>
        <v>Thu NH - thu công nợ khách hàng</v>
      </c>
      <c r="I444" s="57" t="s">
        <v>4498</v>
      </c>
      <c r="J444" s="57" t="s">
        <v>4499</v>
      </c>
      <c r="K444" s="6"/>
      <c r="L444" s="23"/>
      <c r="M444" s="23"/>
      <c r="N444" s="23"/>
      <c r="O444" s="6"/>
      <c r="P444" s="26"/>
      <c r="Q444" s="93" t="str">
        <f>IFERROR(INDEX(NK_CHI_PHI_CHUA_CHI!D:D,MATCH(P444,NK_CHI_PHI_CHUA_CHI!C:C,0)),"-")</f>
        <v>-</v>
      </c>
    </row>
    <row r="445" spans="1:17" ht="31.5" x14ac:dyDescent="0.25">
      <c r="A445" s="91">
        <v>45376</v>
      </c>
      <c r="B445" s="6" t="s">
        <v>2723</v>
      </c>
      <c r="C445" s="7" t="str">
        <f>IF(B445="","",B445&amp;"-"&amp;TEXT(COUNTIFS($B$4:B445,B445),"000"))</f>
        <v>PTNH-195</v>
      </c>
      <c r="D445" s="55" t="s">
        <v>6234</v>
      </c>
      <c r="E445" s="56">
        <v>10845576</v>
      </c>
      <c r="F445" s="23" t="s">
        <v>5900</v>
      </c>
      <c r="G445" s="27" t="str">
        <f>IF(F445="","",INDEX(DM_DOI_TUONG!C:C,MATCH(F445,DM_DOI_TUONG!B:B,0)))</f>
        <v>CÔNG TY TNHH XÂY LẮP THƯƠNG MẠI AN BÌNH PHÁT</v>
      </c>
      <c r="H445" s="69" t="str">
        <f>IFERROR(INDEX(DM_NGHIEP_VU!D:D,MATCH(I445&amp;J445,DM_NGHIEP_VU!G:G,0)),"")</f>
        <v>Thu NH - thu công nợ khách hàng</v>
      </c>
      <c r="I445" s="57" t="s">
        <v>4498</v>
      </c>
      <c r="J445" s="57" t="s">
        <v>4499</v>
      </c>
      <c r="K445" s="6"/>
      <c r="L445" s="23"/>
      <c r="M445" s="23"/>
      <c r="N445" s="23"/>
      <c r="O445" s="6"/>
      <c r="P445" s="26"/>
      <c r="Q445" s="93" t="str">
        <f>IFERROR(INDEX(NK_CHI_PHI_CHUA_CHI!D:D,MATCH(P445,NK_CHI_PHI_CHUA_CHI!C:C,0)),"-")</f>
        <v>-</v>
      </c>
    </row>
    <row r="446" spans="1:17" ht="15.75" x14ac:dyDescent="0.25">
      <c r="A446" s="91">
        <v>45377</v>
      </c>
      <c r="B446" s="6" t="s">
        <v>2725</v>
      </c>
      <c r="C446" s="7" t="str">
        <f>IF(B446="","",B446&amp;"-"&amp;TEXT(COUNTIFS($B$4:B446,B446),"000"))</f>
        <v>PCNH-068</v>
      </c>
      <c r="D446" s="55" t="s">
        <v>6235</v>
      </c>
      <c r="E446" s="56">
        <v>27500</v>
      </c>
      <c r="F446" s="23" t="s">
        <v>4489</v>
      </c>
      <c r="G446" s="27" t="str">
        <f>IF(F446="","",INDEX(DM_DOI_TUONG!C:C,MATCH(F446,DM_DOI_TUONG!B:B,0)))</f>
        <v/>
      </c>
      <c r="H446" s="69" t="str">
        <f>IFERROR(INDEX(DM_NGHIEP_VU!D:D,MATCH(I446&amp;J446,DM_NGHIEP_VU!G:G,0)),"")</f>
        <v/>
      </c>
      <c r="I446" s="57"/>
      <c r="J446" s="57" t="s">
        <v>4498</v>
      </c>
      <c r="K446" s="6"/>
      <c r="L446" s="23"/>
      <c r="M446" s="23"/>
      <c r="N446" s="23"/>
      <c r="O446" s="6"/>
      <c r="P446" s="26"/>
      <c r="Q446" s="93" t="str">
        <f>IFERROR(INDEX(NK_CHI_PHI_CHUA_CHI!D:D,MATCH(P446,NK_CHI_PHI_CHUA_CHI!C:C,0)),"-")</f>
        <v>-</v>
      </c>
    </row>
    <row r="447" spans="1:17" ht="31.5" x14ac:dyDescent="0.25">
      <c r="A447" s="91">
        <v>45377</v>
      </c>
      <c r="B447" s="6" t="s">
        <v>2723</v>
      </c>
      <c r="C447" s="7" t="str">
        <f>IF(B447="","",B447&amp;"-"&amp;TEXT(COUNTIFS($B$4:B447,B447),"000"))</f>
        <v>PTNH-196</v>
      </c>
      <c r="D447" s="55" t="s">
        <v>4393</v>
      </c>
      <c r="E447" s="56">
        <v>4102920</v>
      </c>
      <c r="F447" s="23" t="s">
        <v>5255</v>
      </c>
      <c r="G447" s="27" t="str">
        <f>IF(F447="","",INDEX(DM_DOI_TUONG!C:C,MATCH(F447,DM_DOI_TUONG!B:B,0)))</f>
        <v>Công Ty Trách Nhiệm Hữu Hạn Thiết Bị Điện Quân Tấn</v>
      </c>
      <c r="H447" s="69" t="str">
        <f>IFERROR(INDEX(DM_NGHIEP_VU!D:D,MATCH(I447&amp;J447,DM_NGHIEP_VU!G:G,0)),"")</f>
        <v>Thu NH - thu công nợ khách hàng</v>
      </c>
      <c r="I447" s="57" t="s">
        <v>4498</v>
      </c>
      <c r="J447" s="57" t="s">
        <v>4499</v>
      </c>
      <c r="K447" s="6"/>
      <c r="L447" s="23"/>
      <c r="M447" s="23"/>
      <c r="N447" s="23"/>
      <c r="O447" s="6"/>
      <c r="P447" s="26"/>
      <c r="Q447" s="93" t="str">
        <f>IFERROR(INDEX(NK_CHI_PHI_CHUA_CHI!D:D,MATCH(P447,NK_CHI_PHI_CHUA_CHI!C:C,0)),"-")</f>
        <v>-</v>
      </c>
    </row>
    <row r="448" spans="1:17" ht="31.5" x14ac:dyDescent="0.25">
      <c r="A448" s="91">
        <v>45377</v>
      </c>
      <c r="B448" s="6" t="s">
        <v>2723</v>
      </c>
      <c r="C448" s="7" t="str">
        <f>IF(B448="","",B448&amp;"-"&amp;TEXT(COUNTIFS($B$4:B448,B448),"000"))</f>
        <v>PTNH-197</v>
      </c>
      <c r="D448" s="55" t="s">
        <v>4386</v>
      </c>
      <c r="E448" s="56">
        <v>100000000</v>
      </c>
      <c r="F448" s="23" t="s">
        <v>5245</v>
      </c>
      <c r="G448" s="27" t="str">
        <f>IF(F448="","",INDEX(DM_DOI_TUONG!C:C,MATCH(F448,DM_DOI_TUONG!B:B,0)))</f>
        <v>Công Ty TNHH Sản Xuất Thương Mại  Điện Sài Gòn TTL</v>
      </c>
      <c r="H448" s="69" t="str">
        <f>IFERROR(INDEX(DM_NGHIEP_VU!D:D,MATCH(I448&amp;J448,DM_NGHIEP_VU!G:G,0)),"")</f>
        <v>Thu NH - thu công nợ khách hàng</v>
      </c>
      <c r="I448" s="57" t="s">
        <v>4498</v>
      </c>
      <c r="J448" s="57" t="s">
        <v>4499</v>
      </c>
      <c r="K448" s="6"/>
      <c r="L448" s="23"/>
      <c r="M448" s="23"/>
      <c r="N448" s="23"/>
      <c r="O448" s="6"/>
      <c r="P448" s="26"/>
      <c r="Q448" s="93" t="str">
        <f>IFERROR(INDEX(NK_CHI_PHI_CHUA_CHI!D:D,MATCH(P448,NK_CHI_PHI_CHUA_CHI!C:C,0)),"-")</f>
        <v>-</v>
      </c>
    </row>
    <row r="449" spans="1:17" ht="15.75" x14ac:dyDescent="0.25">
      <c r="A449" s="91">
        <v>45377</v>
      </c>
      <c r="B449" s="6" t="s">
        <v>2725</v>
      </c>
      <c r="C449" s="7" t="str">
        <f>IF(B449="","",B449&amp;"-"&amp;TEXT(COUNTIFS($B$4:B449,B449),"000"))</f>
        <v>PCNH-069</v>
      </c>
      <c r="D449" s="55" t="s">
        <v>6236</v>
      </c>
      <c r="E449" s="56">
        <v>20943035</v>
      </c>
      <c r="F449" s="23" t="s">
        <v>4489</v>
      </c>
      <c r="G449" s="27" t="str">
        <f>IF(F449="","",INDEX(DM_DOI_TUONG!C:C,MATCH(F449,DM_DOI_TUONG!B:B,0)))</f>
        <v/>
      </c>
      <c r="H449" s="69" t="str">
        <f>IFERROR(INDEX(DM_NGHIEP_VU!D:D,MATCH(I449&amp;J449,DM_NGHIEP_VU!G:G,0)),"")</f>
        <v/>
      </c>
      <c r="I449" s="57"/>
      <c r="J449" s="57" t="s">
        <v>4498</v>
      </c>
      <c r="K449" s="6"/>
      <c r="L449" s="23"/>
      <c r="M449" s="23"/>
      <c r="N449" s="23"/>
      <c r="O449" s="6"/>
      <c r="P449" s="26"/>
      <c r="Q449" s="93" t="str">
        <f>IFERROR(INDEX(NK_CHI_PHI_CHUA_CHI!D:D,MATCH(P449,NK_CHI_PHI_CHUA_CHI!C:C,0)),"-")</f>
        <v>-</v>
      </c>
    </row>
    <row r="450" spans="1:17" ht="31.5" x14ac:dyDescent="0.25">
      <c r="A450" s="91">
        <v>45377</v>
      </c>
      <c r="B450" s="6" t="s">
        <v>2725</v>
      </c>
      <c r="C450" s="7" t="str">
        <f>IF(B450="","",B450&amp;"-"&amp;TEXT(COUNTIFS($B$4:B450,B450),"000"))</f>
        <v>PCNH-070</v>
      </c>
      <c r="D450" s="55" t="s">
        <v>6158</v>
      </c>
      <c r="E450" s="56">
        <v>378172392</v>
      </c>
      <c r="F450" s="23" t="s">
        <v>4545</v>
      </c>
      <c r="G450" s="27" t="str">
        <f>IF(F450="","",INDEX(DM_DOI_TUONG!C:C,MATCH(F450,DM_DOI_TUONG!B:B,0)))</f>
        <v>Công ty CP Tuấn Ân Long An</v>
      </c>
      <c r="H450" s="69" t="str">
        <f>IFERROR(INDEX(DM_NGHIEP_VU!D:D,MATCH(I450&amp;J450,DM_NGHIEP_VU!G:G,0)),"")</f>
        <v>Chi NH - thanh toán công nợ đã hạch toán chi phí kỳ trước (có mã đối tượng hoặc mã chứng từ khác)</v>
      </c>
      <c r="I450" s="57" t="s">
        <v>4494</v>
      </c>
      <c r="J450" s="57" t="s">
        <v>4498</v>
      </c>
      <c r="K450" s="6"/>
      <c r="L450" s="23"/>
      <c r="M450" s="23"/>
      <c r="N450" s="23"/>
      <c r="O450" s="6"/>
      <c r="P450" s="26"/>
      <c r="Q450" s="93" t="str">
        <f>IFERROR(INDEX(NK_CHI_PHI_CHUA_CHI!D:D,MATCH(P450,NK_CHI_PHI_CHUA_CHI!C:C,0)),"-")</f>
        <v>-</v>
      </c>
    </row>
    <row r="451" spans="1:17" ht="15.75" x14ac:dyDescent="0.25">
      <c r="A451" s="91">
        <v>45377</v>
      </c>
      <c r="B451" s="6" t="s">
        <v>2725</v>
      </c>
      <c r="C451" s="7" t="str">
        <f>IF(B451="","",B451&amp;"-"&amp;TEXT(COUNTIFS($B$4:B451,B451),"000"))</f>
        <v>PCNH-071</v>
      </c>
      <c r="D451" s="55" t="s">
        <v>6159</v>
      </c>
      <c r="E451" s="56">
        <v>83197</v>
      </c>
      <c r="F451" s="23" t="s">
        <v>4489</v>
      </c>
      <c r="G451" s="27" t="str">
        <f>IF(F451="","",INDEX(DM_DOI_TUONG!C:C,MATCH(F451,DM_DOI_TUONG!B:B,0)))</f>
        <v/>
      </c>
      <c r="H451" s="69" t="str">
        <f>IFERROR(INDEX(DM_NGHIEP_VU!D:D,MATCH(I451&amp;J451,DM_NGHIEP_VU!G:G,0)),"")</f>
        <v/>
      </c>
      <c r="I451" s="57"/>
      <c r="J451" s="57" t="s">
        <v>4498</v>
      </c>
      <c r="K451" s="6"/>
      <c r="L451" s="23"/>
      <c r="M451" s="23"/>
      <c r="N451" s="23"/>
      <c r="O451" s="6"/>
      <c r="P451" s="26"/>
      <c r="Q451" s="93" t="str">
        <f>IFERROR(INDEX(NK_CHI_PHI_CHUA_CHI!D:D,MATCH(P451,NK_CHI_PHI_CHUA_CHI!C:C,0)),"-")</f>
        <v>-</v>
      </c>
    </row>
    <row r="452" spans="1:17" ht="31.5" x14ac:dyDescent="0.25">
      <c r="A452" s="91">
        <v>45377</v>
      </c>
      <c r="B452" s="6" t="s">
        <v>2725</v>
      </c>
      <c r="C452" s="7" t="str">
        <f>IF(B452="","",B452&amp;"-"&amp;TEXT(COUNTIFS($B$4:B452,B452),"000"))</f>
        <v>PCNH-072</v>
      </c>
      <c r="D452" s="55" t="s">
        <v>6158</v>
      </c>
      <c r="E452" s="56">
        <v>300000000</v>
      </c>
      <c r="F452" s="23" t="s">
        <v>4545</v>
      </c>
      <c r="G452" s="27" t="str">
        <f>IF(F452="","",INDEX(DM_DOI_TUONG!C:C,MATCH(F452,DM_DOI_TUONG!B:B,0)))</f>
        <v>Công ty CP Tuấn Ân Long An</v>
      </c>
      <c r="H452" s="69" t="str">
        <f>IFERROR(INDEX(DM_NGHIEP_VU!D:D,MATCH(I452&amp;J452,DM_NGHIEP_VU!G:G,0)),"")</f>
        <v>Chi NH - thanh toán công nợ đã hạch toán chi phí kỳ trước (có mã đối tượng hoặc mã chứng từ khác)</v>
      </c>
      <c r="I452" s="57" t="s">
        <v>4494</v>
      </c>
      <c r="J452" s="57" t="s">
        <v>4498</v>
      </c>
      <c r="K452" s="6"/>
      <c r="L452" s="23"/>
      <c r="M452" s="23"/>
      <c r="N452" s="23"/>
      <c r="O452" s="6"/>
      <c r="P452" s="26"/>
      <c r="Q452" s="93" t="str">
        <f>IFERROR(INDEX(NK_CHI_PHI_CHUA_CHI!D:D,MATCH(P452,NK_CHI_PHI_CHUA_CHI!C:C,0)),"-")</f>
        <v>-</v>
      </c>
    </row>
    <row r="453" spans="1:17" ht="15.75" x14ac:dyDescent="0.25">
      <c r="A453" s="91">
        <v>45377</v>
      </c>
      <c r="B453" s="6" t="s">
        <v>2725</v>
      </c>
      <c r="C453" s="7" t="str">
        <f>IF(B453="","",B453&amp;"-"&amp;TEXT(COUNTIFS($B$4:B453,B453),"000"))</f>
        <v>PCNH-073</v>
      </c>
      <c r="D453" s="55" t="s">
        <v>6159</v>
      </c>
      <c r="E453" s="56">
        <v>66000</v>
      </c>
      <c r="F453" s="23" t="s">
        <v>4489</v>
      </c>
      <c r="G453" s="27" t="str">
        <f>IF(F453="","",INDEX(DM_DOI_TUONG!C:C,MATCH(F453,DM_DOI_TUONG!B:B,0)))</f>
        <v/>
      </c>
      <c r="H453" s="69" t="str">
        <f>IFERROR(INDEX(DM_NGHIEP_VU!D:D,MATCH(I453&amp;J453,DM_NGHIEP_VU!G:G,0)),"")</f>
        <v/>
      </c>
      <c r="I453" s="57"/>
      <c r="J453" s="57" t="s">
        <v>4498</v>
      </c>
      <c r="K453" s="6"/>
      <c r="L453" s="23"/>
      <c r="M453" s="23"/>
      <c r="N453" s="23"/>
      <c r="O453" s="6"/>
      <c r="P453" s="26"/>
      <c r="Q453" s="93" t="str">
        <f>IFERROR(INDEX(NK_CHI_PHI_CHUA_CHI!D:D,MATCH(P453,NK_CHI_PHI_CHUA_CHI!C:C,0)),"-")</f>
        <v>-</v>
      </c>
    </row>
    <row r="454" spans="1:17" ht="31.5" x14ac:dyDescent="0.25">
      <c r="A454" s="91">
        <v>45377</v>
      </c>
      <c r="B454" s="6" t="s">
        <v>2725</v>
      </c>
      <c r="C454" s="7" t="str">
        <f>IF(B454="","",B454&amp;"-"&amp;TEXT(COUNTIFS($B$4:B454,B454),"000"))</f>
        <v>PCNH-074</v>
      </c>
      <c r="D454" s="55" t="s">
        <v>6158</v>
      </c>
      <c r="E454" s="56">
        <v>346200746</v>
      </c>
      <c r="F454" s="23" t="s">
        <v>4545</v>
      </c>
      <c r="G454" s="27" t="str">
        <f>IF(F454="","",INDEX(DM_DOI_TUONG!C:C,MATCH(F454,DM_DOI_TUONG!B:B,0)))</f>
        <v>Công ty CP Tuấn Ân Long An</v>
      </c>
      <c r="H454" s="69" t="str">
        <f>IFERROR(INDEX(DM_NGHIEP_VU!D:D,MATCH(I454&amp;J454,DM_NGHIEP_VU!G:G,0)),"")</f>
        <v>Chi NH - thanh toán công nợ đã hạch toán chi phí kỳ trước (có mã đối tượng hoặc mã chứng từ khác)</v>
      </c>
      <c r="I454" s="57" t="s">
        <v>4494</v>
      </c>
      <c r="J454" s="57" t="s">
        <v>4498</v>
      </c>
      <c r="K454" s="6"/>
      <c r="L454" s="23"/>
      <c r="M454" s="23"/>
      <c r="N454" s="23"/>
      <c r="O454" s="6"/>
      <c r="P454" s="26"/>
      <c r="Q454" s="93" t="str">
        <f>IFERROR(INDEX(NK_CHI_PHI_CHUA_CHI!D:D,MATCH(P454,NK_CHI_PHI_CHUA_CHI!C:C,0)),"-")</f>
        <v>-</v>
      </c>
    </row>
    <row r="455" spans="1:17" ht="15.75" x14ac:dyDescent="0.25">
      <c r="A455" s="91">
        <v>45377</v>
      </c>
      <c r="B455" s="6" t="s">
        <v>2725</v>
      </c>
      <c r="C455" s="7" t="str">
        <f>IF(B455="","",B455&amp;"-"&amp;TEXT(COUNTIFS($B$4:B455,B455),"000"))</f>
        <v>PCNH-075</v>
      </c>
      <c r="D455" s="55" t="s">
        <v>6159</v>
      </c>
      <c r="E455" s="56">
        <v>76164</v>
      </c>
      <c r="F455" s="23" t="s">
        <v>4489</v>
      </c>
      <c r="G455" s="27" t="str">
        <f>IF(F455="","",INDEX(DM_DOI_TUONG!C:C,MATCH(F455,DM_DOI_TUONG!B:B,0)))</f>
        <v/>
      </c>
      <c r="H455" s="69" t="str">
        <f>IFERROR(INDEX(DM_NGHIEP_VU!D:D,MATCH(I455&amp;J455,DM_NGHIEP_VU!G:G,0)),"")</f>
        <v/>
      </c>
      <c r="I455" s="57"/>
      <c r="J455" s="57" t="s">
        <v>4498</v>
      </c>
      <c r="K455" s="6"/>
      <c r="L455" s="23"/>
      <c r="M455" s="23"/>
      <c r="N455" s="23"/>
      <c r="O455" s="6"/>
      <c r="P455" s="26"/>
      <c r="Q455" s="93" t="str">
        <f>IFERROR(INDEX(NK_CHI_PHI_CHUA_CHI!D:D,MATCH(P455,NK_CHI_PHI_CHUA_CHI!C:C,0)),"-")</f>
        <v>-</v>
      </c>
    </row>
    <row r="456" spans="1:17" ht="31.5" x14ac:dyDescent="0.25">
      <c r="A456" s="91">
        <v>45377</v>
      </c>
      <c r="B456" s="6" t="s">
        <v>2725</v>
      </c>
      <c r="C456" s="7" t="str">
        <f>IF(B456="","",B456&amp;"-"&amp;TEXT(COUNTIFS($B$4:B456,B456),"000"))</f>
        <v>PCNH-076</v>
      </c>
      <c r="D456" s="55" t="s">
        <v>6158</v>
      </c>
      <c r="E456" s="56">
        <v>466191138</v>
      </c>
      <c r="F456" s="23" t="s">
        <v>4545</v>
      </c>
      <c r="G456" s="27" t="str">
        <f>IF(F456="","",INDEX(DM_DOI_TUONG!C:C,MATCH(F456,DM_DOI_TUONG!B:B,0)))</f>
        <v>Công ty CP Tuấn Ân Long An</v>
      </c>
      <c r="H456" s="69" t="str">
        <f>IFERROR(INDEX(DM_NGHIEP_VU!D:D,MATCH(I456&amp;J456,DM_NGHIEP_VU!G:G,0)),"")</f>
        <v>Chi NH - thanh toán công nợ đã hạch toán chi phí kỳ trước (có mã đối tượng hoặc mã chứng từ khác)</v>
      </c>
      <c r="I456" s="57" t="s">
        <v>4494</v>
      </c>
      <c r="J456" s="57" t="s">
        <v>4498</v>
      </c>
      <c r="K456" s="6"/>
      <c r="L456" s="23"/>
      <c r="M456" s="23"/>
      <c r="N456" s="23"/>
      <c r="O456" s="6"/>
      <c r="P456" s="26"/>
      <c r="Q456" s="93" t="str">
        <f>IFERROR(INDEX(NK_CHI_PHI_CHUA_CHI!D:D,MATCH(P456,NK_CHI_PHI_CHUA_CHI!C:C,0)),"-")</f>
        <v>-</v>
      </c>
    </row>
    <row r="457" spans="1:17" ht="15.75" x14ac:dyDescent="0.25">
      <c r="A457" s="91">
        <v>45377</v>
      </c>
      <c r="B457" s="6" t="s">
        <v>2725</v>
      </c>
      <c r="C457" s="7" t="str">
        <f>IF(B457="","",B457&amp;"-"&amp;TEXT(COUNTIFS($B$4:B457,B457),"000"))</f>
        <v>PCNH-077</v>
      </c>
      <c r="D457" s="55" t="s">
        <v>6159</v>
      </c>
      <c r="E457" s="56">
        <v>102562</v>
      </c>
      <c r="F457" s="23" t="s">
        <v>4489</v>
      </c>
      <c r="G457" s="27" t="str">
        <f>IF(F457="","",INDEX(DM_DOI_TUONG!C:C,MATCH(F457,DM_DOI_TUONG!B:B,0)))</f>
        <v/>
      </c>
      <c r="H457" s="69" t="str">
        <f>IFERROR(INDEX(DM_NGHIEP_VU!D:D,MATCH(I457&amp;J457,DM_NGHIEP_VU!G:G,0)),"")</f>
        <v/>
      </c>
      <c r="I457" s="57"/>
      <c r="J457" s="57" t="s">
        <v>4498</v>
      </c>
      <c r="K457" s="6"/>
      <c r="L457" s="23"/>
      <c r="M457" s="23"/>
      <c r="N457" s="23"/>
      <c r="O457" s="6"/>
      <c r="P457" s="26"/>
      <c r="Q457" s="93" t="str">
        <f>IFERROR(INDEX(NK_CHI_PHI_CHUA_CHI!D:D,MATCH(P457,NK_CHI_PHI_CHUA_CHI!C:C,0)),"-")</f>
        <v>-</v>
      </c>
    </row>
    <row r="458" spans="1:17" ht="15.75" x14ac:dyDescent="0.25">
      <c r="A458" s="91">
        <v>45377</v>
      </c>
      <c r="B458" s="6" t="s">
        <v>2723</v>
      </c>
      <c r="C458" s="7" t="str">
        <f>IF(B458="","",B458&amp;"-"&amp;TEXT(COUNTIFS($B$4:B458,B458),"000"))</f>
        <v>PTNH-198</v>
      </c>
      <c r="D458" s="55" t="s">
        <v>4404</v>
      </c>
      <c r="E458" s="56">
        <v>55446086</v>
      </c>
      <c r="F458" s="23" t="s">
        <v>5249</v>
      </c>
      <c r="G458" s="27" t="str">
        <f>IF(F458="","",INDEX(DM_DOI_TUONG!C:C,MATCH(F458,DM_DOI_TUONG!B:B,0)))</f>
        <v>Công Ty CP Điện Và Chiếu Sáng Phước Mỹ</v>
      </c>
      <c r="H458" s="69" t="str">
        <f>IFERROR(INDEX(DM_NGHIEP_VU!D:D,MATCH(I458&amp;J458,DM_NGHIEP_VU!G:G,0)),"")</f>
        <v>Thu NH - thu công nợ khách hàng</v>
      </c>
      <c r="I458" s="57" t="s">
        <v>4498</v>
      </c>
      <c r="J458" s="57" t="s">
        <v>4499</v>
      </c>
      <c r="K458" s="6"/>
      <c r="L458" s="23"/>
      <c r="M458" s="23"/>
      <c r="N458" s="23"/>
      <c r="O458" s="6"/>
      <c r="P458" s="26"/>
      <c r="Q458" s="93" t="str">
        <f>IFERROR(INDEX(NK_CHI_PHI_CHUA_CHI!D:D,MATCH(P458,NK_CHI_PHI_CHUA_CHI!C:C,0)),"-")</f>
        <v>-</v>
      </c>
    </row>
    <row r="459" spans="1:17" ht="15.75" x14ac:dyDescent="0.25">
      <c r="A459" s="91">
        <v>45377</v>
      </c>
      <c r="B459" s="6" t="s">
        <v>2723</v>
      </c>
      <c r="C459" s="7" t="str">
        <f>IF(B459="","",B459&amp;"-"&amp;TEXT(COUNTIFS($B$4:B459,B459),"000"))</f>
        <v>PTNH-199</v>
      </c>
      <c r="D459" s="55" t="s">
        <v>4431</v>
      </c>
      <c r="E459" s="56">
        <v>56043790</v>
      </c>
      <c r="F459" s="23" t="s">
        <v>5269</v>
      </c>
      <c r="G459" s="27" t="str">
        <f>IF(F459="","",INDEX(DM_DOI_TUONG!C:C,MATCH(F459,DM_DOI_TUONG!B:B,0)))</f>
        <v>CÔNG TY TNHH THIẾT BỊ ĐIỆN QUỐC HƯNG</v>
      </c>
      <c r="H459" s="69" t="str">
        <f>IFERROR(INDEX(DM_NGHIEP_VU!D:D,MATCH(I459&amp;J459,DM_NGHIEP_VU!G:G,0)),"")</f>
        <v>Thu NH - thu công nợ khách hàng</v>
      </c>
      <c r="I459" s="57" t="s">
        <v>4498</v>
      </c>
      <c r="J459" s="57" t="s">
        <v>4499</v>
      </c>
      <c r="K459" s="6"/>
      <c r="L459" s="23"/>
      <c r="M459" s="23"/>
      <c r="N459" s="23"/>
      <c r="O459" s="6"/>
      <c r="P459" s="26"/>
      <c r="Q459" s="93" t="str">
        <f>IFERROR(INDEX(NK_CHI_PHI_CHUA_CHI!D:D,MATCH(P459,NK_CHI_PHI_CHUA_CHI!C:C,0)),"-")</f>
        <v>-</v>
      </c>
    </row>
    <row r="460" spans="1:17" ht="31.5" x14ac:dyDescent="0.25">
      <c r="A460" s="91">
        <v>45377</v>
      </c>
      <c r="B460" s="6" t="s">
        <v>2722</v>
      </c>
      <c r="C460" s="7" t="str">
        <f>IF(B460="","",B460&amp;"-"&amp;TEXT(COUNTIFS($B$4:B460,B460),"000"))</f>
        <v>PTTM-060</v>
      </c>
      <c r="D460" s="55" t="s">
        <v>6237</v>
      </c>
      <c r="E460" s="56">
        <v>9931680</v>
      </c>
      <c r="F460" s="23" t="s">
        <v>5901</v>
      </c>
      <c r="G460" s="27" t="str">
        <f>IF(F460="","",INDEX(DM_DOI_TUONG!C:C,MATCH(F460,DM_DOI_TUONG!B:B,0)))</f>
        <v>CÔNG TY TNHH THƯƠNG MẠI DỊCH VỤ XUẤT NHẬP KHẨU ĐẠI TRƯỜNG PHÁT</v>
      </c>
      <c r="H460" s="69" t="str">
        <f>IFERROR(INDEX(DM_NGHIEP_VU!D:D,MATCH(I460&amp;J460,DM_NGHIEP_VU!G:G,0)),"")</f>
        <v>Thu TM - thu nợ khách hàng bằng tiền mặt</v>
      </c>
      <c r="I460" s="57" t="s">
        <v>4497</v>
      </c>
      <c r="J460" s="57" t="s">
        <v>4499</v>
      </c>
      <c r="K460" s="6"/>
      <c r="L460" s="23"/>
      <c r="M460" s="23"/>
      <c r="N460" s="23"/>
      <c r="O460" s="6"/>
      <c r="P460" s="26"/>
      <c r="Q460" s="93" t="str">
        <f>IFERROR(INDEX(NK_CHI_PHI_CHUA_CHI!D:D,MATCH(P460,NK_CHI_PHI_CHUA_CHI!C:C,0)),"-")</f>
        <v>-</v>
      </c>
    </row>
  </sheetData>
  <sheetProtection formatColumns="0" formatRows="0" insertRows="0" sort="0" autoFilter="0"/>
  <dataValidations disablePrompts="1" count="3">
    <dataValidation type="list" allowBlank="1" showInputMessage="1" showErrorMessage="1" sqref="B3:B460">
      <formula1>"PTTM, PTNH, PCTM, PCNH"</formula1>
    </dataValidation>
    <dataValidation type="list" allowBlank="1" showInputMessage="1" showErrorMessage="1" sqref="O3:O460">
      <formula1>"Y,N"</formula1>
    </dataValidation>
    <dataValidation type="list" allowBlank="1" showInputMessage="1" showErrorMessage="1" sqref="K3:K460">
      <formula1>"VTB,SCB,AB"</formula1>
    </dataValidation>
  </dataValidations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L23"/>
  <sheetViews>
    <sheetView workbookViewId="0">
      <pane ySplit="3" topLeftCell="A4" activePane="bottomLeft" state="frozen"/>
      <selection activeCell="C32" sqref="C32"/>
      <selection pane="bottomLeft" activeCell="D15" sqref="D15"/>
    </sheetView>
  </sheetViews>
  <sheetFormatPr defaultRowHeight="15" x14ac:dyDescent="0.25"/>
  <cols>
    <col min="1" max="1" width="18.28515625" style="10" customWidth="1"/>
    <col min="2" max="2" width="21.7109375" style="10" customWidth="1"/>
    <col min="3" max="3" width="19.140625" style="10" customWidth="1"/>
    <col min="4" max="4" width="62.140625" style="10" customWidth="1"/>
    <col min="5" max="7" width="18.42578125" style="10" customWidth="1"/>
    <col min="8" max="8" width="20.85546875" style="10" customWidth="1"/>
    <col min="9" max="10" width="32.5703125" style="10" customWidth="1"/>
    <col min="11" max="11" width="12.5703125" style="10" bestFit="1" customWidth="1"/>
    <col min="12" max="12" width="15.42578125" style="10" customWidth="1"/>
    <col min="13" max="16384" width="9.140625" style="10"/>
  </cols>
  <sheetData>
    <row r="1" spans="1:12" ht="15.75" x14ac:dyDescent="0.25">
      <c r="A1" s="9" t="s">
        <v>4956</v>
      </c>
      <c r="B1" s="9"/>
      <c r="C1" s="9"/>
    </row>
    <row r="2" spans="1:12" ht="31.5" x14ac:dyDescent="0.25">
      <c r="A2" s="59" t="s">
        <v>2691</v>
      </c>
      <c r="B2" s="60" t="s">
        <v>2709</v>
      </c>
      <c r="C2" s="60" t="s">
        <v>2707</v>
      </c>
      <c r="D2" s="60" t="s">
        <v>2706</v>
      </c>
      <c r="E2" s="60" t="s">
        <v>5289</v>
      </c>
      <c r="F2" s="60" t="s">
        <v>2694</v>
      </c>
      <c r="G2" s="60" t="s">
        <v>2695</v>
      </c>
      <c r="H2" s="60" t="s">
        <v>2701</v>
      </c>
      <c r="I2" s="60" t="s">
        <v>2702</v>
      </c>
      <c r="J2" s="60" t="s">
        <v>2720</v>
      </c>
      <c r="K2" s="60" t="s">
        <v>4490</v>
      </c>
      <c r="L2" s="61" t="s">
        <v>4491</v>
      </c>
    </row>
    <row r="3" spans="1:12" ht="15.75" x14ac:dyDescent="0.25">
      <c r="A3" s="90" t="s">
        <v>4540</v>
      </c>
      <c r="B3" s="35"/>
      <c r="C3" s="35"/>
      <c r="D3" s="8"/>
      <c r="E3" s="8">
        <f>SUM(E4:E5)</f>
        <v>41237000</v>
      </c>
      <c r="F3" s="8"/>
      <c r="G3" s="8">
        <f>SUM(G4:G6)</f>
        <v>0</v>
      </c>
      <c r="H3" s="8"/>
      <c r="I3" s="8"/>
      <c r="J3" s="8"/>
      <c r="K3" s="8"/>
      <c r="L3" s="92"/>
    </row>
    <row r="4" spans="1:12" ht="31.5" x14ac:dyDescent="0.25">
      <c r="A4" s="91">
        <v>45294</v>
      </c>
      <c r="B4" s="6" t="s">
        <v>4965</v>
      </c>
      <c r="C4" s="7" t="str">
        <f>IF(B4="","",B4&amp;"-"&amp;TEXT(COUNTIFS($B$4:B4,B4),"000"))</f>
        <v>CPKHAC-001</v>
      </c>
      <c r="D4" s="55" t="s">
        <v>4389</v>
      </c>
      <c r="E4" s="56">
        <v>17240000</v>
      </c>
      <c r="F4" s="104"/>
      <c r="G4" s="68">
        <f t="shared" ref="G4:G6" si="0">E4*F4</f>
        <v>0</v>
      </c>
      <c r="H4" s="23"/>
      <c r="I4" s="69" t="str">
        <f>IF(H4="","",INDEX(DM_DOI_TUONG!C:C,MATCH(H4,DM_DOI_TUONG!B:B,0)))</f>
        <v/>
      </c>
      <c r="J4" s="69" t="str">
        <f>IFERROR(INDEX(DM_NGHIEP_VU!D:D,MATCH(K4&amp;L4,DM_NGHIEP_VU!G:G,0)),"")</f>
        <v>CPKT - chi chí nhân viên quản lý - Lương</v>
      </c>
      <c r="K4" s="57" t="s">
        <v>5000</v>
      </c>
      <c r="L4" s="102" t="s">
        <v>4966</v>
      </c>
    </row>
    <row r="5" spans="1:12" ht="31.5" x14ac:dyDescent="0.25">
      <c r="A5" s="91">
        <v>45294</v>
      </c>
      <c r="B5" s="6" t="s">
        <v>4965</v>
      </c>
      <c r="C5" s="7" t="str">
        <f>IF(B5="","",B5&amp;"-"&amp;TEXT(COUNTIFS($B$4:B5,B5),"000"))</f>
        <v>CPKHAC-002</v>
      </c>
      <c r="D5" s="55" t="s">
        <v>4390</v>
      </c>
      <c r="E5" s="56">
        <v>23997000</v>
      </c>
      <c r="F5" s="104"/>
      <c r="G5" s="68">
        <f t="shared" si="0"/>
        <v>0</v>
      </c>
      <c r="H5" s="23"/>
      <c r="I5" s="69" t="str">
        <f>IF(H5="","",INDEX(DM_DOI_TUONG!C:C,MATCH(H5,DM_DOI_TUONG!B:B,0)))</f>
        <v/>
      </c>
      <c r="J5" s="69" t="str">
        <f>IFERROR(INDEX(DM_NGHIEP_VU!D:D,MATCH(K5&amp;L5,DM_NGHIEP_VU!G:G,0)),"")</f>
        <v>CPKT - chi chí nhân viên quản lý - Lương</v>
      </c>
      <c r="K5" s="57" t="s">
        <v>5000</v>
      </c>
      <c r="L5" s="102" t="s">
        <v>4966</v>
      </c>
    </row>
    <row r="6" spans="1:12" ht="31.5" x14ac:dyDescent="0.25">
      <c r="A6" s="94">
        <v>45294</v>
      </c>
      <c r="B6" s="83" t="s">
        <v>4965</v>
      </c>
      <c r="C6" s="75" t="str">
        <f>IF(B6="","",B6&amp;"-"&amp;TEXT(COUNTIFS($B$4:B6,B6),"000"))</f>
        <v>CPKHAC-003</v>
      </c>
      <c r="D6" s="95" t="s">
        <v>4391</v>
      </c>
      <c r="E6" s="96">
        <v>12200000</v>
      </c>
      <c r="F6" s="104"/>
      <c r="G6" s="97">
        <f t="shared" si="0"/>
        <v>0</v>
      </c>
      <c r="H6" s="84"/>
      <c r="I6" s="87" t="str">
        <f>IF(H6="","",INDEX(DM_DOI_TUONG!C:C,MATCH(H6,DM_DOI_TUONG!B:B,0)))</f>
        <v/>
      </c>
      <c r="J6" s="69" t="str">
        <f>IFERROR(INDEX(DM_NGHIEP_VU!D:D,MATCH(K6&amp;L6,DM_NGHIEP_VU!G:G,0)),"")</f>
        <v>CPKT - chi chí nhân viên quản lý - Lương</v>
      </c>
      <c r="K6" s="98" t="s">
        <v>5000</v>
      </c>
      <c r="L6" s="103" t="s">
        <v>4966</v>
      </c>
    </row>
    <row r="7" spans="1:12" ht="15.75" x14ac:dyDescent="0.25">
      <c r="A7" s="94"/>
      <c r="B7" s="83"/>
      <c r="C7" s="75" t="str">
        <f>IF(B7="","",B7&amp;"-"&amp;TEXT(COUNTIFS($B$4:B7,B7),"000"))</f>
        <v/>
      </c>
      <c r="D7" s="95"/>
      <c r="E7" s="96"/>
      <c r="F7" s="96"/>
      <c r="G7" s="96">
        <f t="shared" ref="G7:G23" si="1">E7*F7</f>
        <v>0</v>
      </c>
      <c r="H7" s="84"/>
      <c r="I7" s="87" t="str">
        <f>IF(H7="","",INDEX(DM_DOI_TUONG!C:C,MATCH(H7,DM_DOI_TUONG!B:B,0)))</f>
        <v/>
      </c>
      <c r="J7" s="87" t="str">
        <f>IFERROR(INDEX(DMNV_TEN_NGHIEP_VU,MATCH(K7&amp;L7,DMNV_MA_TIM_NGHIEP_VU,0)),"")</f>
        <v/>
      </c>
      <c r="K7" s="98"/>
      <c r="L7" s="103"/>
    </row>
    <row r="8" spans="1:12" ht="15.75" x14ac:dyDescent="0.25">
      <c r="A8" s="94"/>
      <c r="B8" s="83"/>
      <c r="C8" s="75" t="str">
        <f>IF(B8="","",B8&amp;"-"&amp;TEXT(COUNTIFS($B$4:B8,B8),"000"))</f>
        <v/>
      </c>
      <c r="D8" s="95"/>
      <c r="E8" s="96"/>
      <c r="F8" s="96"/>
      <c r="G8" s="96">
        <f t="shared" si="1"/>
        <v>0</v>
      </c>
      <c r="H8" s="84"/>
      <c r="I8" s="87" t="str">
        <f>IF(H8="","",INDEX(DM_DOI_TUONG!C:C,MATCH(H8,DM_DOI_TUONG!B:B,0)))</f>
        <v/>
      </c>
      <c r="J8" s="87" t="str">
        <f>IFERROR(INDEX(DMNV_TEN_NGHIEP_VU,MATCH(K8&amp;L8,DMNV_MA_TIM_NGHIEP_VU,0)),"")</f>
        <v/>
      </c>
      <c r="K8" s="98"/>
      <c r="L8" s="103"/>
    </row>
    <row r="9" spans="1:12" ht="15.75" x14ac:dyDescent="0.25">
      <c r="A9" s="94"/>
      <c r="B9" s="83"/>
      <c r="C9" s="75" t="str">
        <f>IF(B9="","",B9&amp;"-"&amp;TEXT(COUNTIFS($B$4:B9,B9),"000"))</f>
        <v/>
      </c>
      <c r="D9" s="95"/>
      <c r="E9" s="96"/>
      <c r="F9" s="96"/>
      <c r="G9" s="96">
        <f t="shared" si="1"/>
        <v>0</v>
      </c>
      <c r="H9" s="84"/>
      <c r="I9" s="87" t="str">
        <f>IF(H9="","",INDEX(DM_DOI_TUONG!C:C,MATCH(H9,DM_DOI_TUONG!B:B,0)))</f>
        <v/>
      </c>
      <c r="J9" s="87" t="str">
        <f>IFERROR(INDEX(DMNV_TEN_NGHIEP_VU,MATCH(K9&amp;L9,DMNV_MA_TIM_NGHIEP_VU,0)),"")</f>
        <v/>
      </c>
      <c r="K9" s="98"/>
      <c r="L9" s="103"/>
    </row>
    <row r="10" spans="1:12" ht="15.75" x14ac:dyDescent="0.25">
      <c r="A10" s="94"/>
      <c r="B10" s="83"/>
      <c r="C10" s="75" t="str">
        <f>IF(B10="","",B10&amp;"-"&amp;TEXT(COUNTIFS($B$4:B10,B10),"000"))</f>
        <v/>
      </c>
      <c r="D10" s="95"/>
      <c r="E10" s="96"/>
      <c r="F10" s="96"/>
      <c r="G10" s="96">
        <f t="shared" si="1"/>
        <v>0</v>
      </c>
      <c r="H10" s="84"/>
      <c r="I10" s="87" t="str">
        <f>IF(H10="","",INDEX(DM_DOI_TUONG!C:C,MATCH(H10,DM_DOI_TUONG!B:B,0)))</f>
        <v/>
      </c>
      <c r="J10" s="87" t="str">
        <f>IFERROR(INDEX(DMNV_TEN_NGHIEP_VU,MATCH(K10&amp;L10,DMNV_MA_TIM_NGHIEP_VU,0)),"")</f>
        <v/>
      </c>
      <c r="K10" s="98"/>
      <c r="L10" s="103"/>
    </row>
    <row r="11" spans="1:12" ht="15.75" x14ac:dyDescent="0.25">
      <c r="A11" s="94"/>
      <c r="B11" s="83"/>
      <c r="C11" s="75" t="str">
        <f>IF(B11="","",B11&amp;"-"&amp;TEXT(COUNTIFS($B$4:B11,B11),"000"))</f>
        <v/>
      </c>
      <c r="D11" s="95"/>
      <c r="E11" s="96"/>
      <c r="F11" s="96"/>
      <c r="G11" s="96">
        <f t="shared" si="1"/>
        <v>0</v>
      </c>
      <c r="H11" s="84"/>
      <c r="I11" s="87" t="str">
        <f>IF(H11="","",INDEX(DM_DOI_TUONG!C:C,MATCH(H11,DM_DOI_TUONG!B:B,0)))</f>
        <v/>
      </c>
      <c r="J11" s="87" t="str">
        <f>IFERROR(INDEX(DMNV_TEN_NGHIEP_VU,MATCH(K11&amp;L11,DMNV_MA_TIM_NGHIEP_VU,0)),"")</f>
        <v/>
      </c>
      <c r="K11" s="98"/>
      <c r="L11" s="103"/>
    </row>
    <row r="12" spans="1:12" ht="15.75" x14ac:dyDescent="0.25">
      <c r="A12" s="94"/>
      <c r="B12" s="83"/>
      <c r="C12" s="75" t="str">
        <f>IF(B12="","",B12&amp;"-"&amp;TEXT(COUNTIFS($B$4:B12,B12),"000"))</f>
        <v/>
      </c>
      <c r="D12" s="95"/>
      <c r="E12" s="96"/>
      <c r="F12" s="96"/>
      <c r="G12" s="96">
        <f t="shared" si="1"/>
        <v>0</v>
      </c>
      <c r="H12" s="84"/>
      <c r="I12" s="87" t="str">
        <f>IF(H12="","",INDEX(DM_DOI_TUONG!C:C,MATCH(H12,DM_DOI_TUONG!B:B,0)))</f>
        <v/>
      </c>
      <c r="J12" s="87" t="str">
        <f>IFERROR(INDEX(DMNV_TEN_NGHIEP_VU,MATCH(K12&amp;L12,DMNV_MA_TIM_NGHIEP_VU,0)),"")</f>
        <v/>
      </c>
      <c r="K12" s="98"/>
      <c r="L12" s="103"/>
    </row>
    <row r="13" spans="1:12" ht="15.75" x14ac:dyDescent="0.25">
      <c r="A13" s="94"/>
      <c r="B13" s="83"/>
      <c r="C13" s="75" t="str">
        <f>IF(B13="","",B13&amp;"-"&amp;TEXT(COUNTIFS($B$4:B13,B13),"000"))</f>
        <v/>
      </c>
      <c r="D13" s="95"/>
      <c r="E13" s="96"/>
      <c r="F13" s="96"/>
      <c r="G13" s="96">
        <f t="shared" si="1"/>
        <v>0</v>
      </c>
      <c r="H13" s="84"/>
      <c r="I13" s="87" t="str">
        <f>IF(H13="","",INDEX(DM_DOI_TUONG!C:C,MATCH(H13,DM_DOI_TUONG!B:B,0)))</f>
        <v/>
      </c>
      <c r="J13" s="87" t="str">
        <f>IFERROR(INDEX(DMNV_TEN_NGHIEP_VU,MATCH(K13&amp;L13,DMNV_MA_TIM_NGHIEP_VU,0)),"")</f>
        <v/>
      </c>
      <c r="K13" s="98"/>
      <c r="L13" s="103"/>
    </row>
    <row r="14" spans="1:12" ht="15.75" x14ac:dyDescent="0.25">
      <c r="A14" s="94"/>
      <c r="B14" s="83"/>
      <c r="C14" s="75" t="str">
        <f>IF(B14="","",B14&amp;"-"&amp;TEXT(COUNTIFS($B$4:B14,B14),"000"))</f>
        <v/>
      </c>
      <c r="D14" s="95"/>
      <c r="E14" s="96"/>
      <c r="F14" s="96"/>
      <c r="G14" s="96">
        <f t="shared" si="1"/>
        <v>0</v>
      </c>
      <c r="H14" s="84"/>
      <c r="I14" s="87" t="str">
        <f>IF(H14="","",INDEX(DM_DOI_TUONG!C:C,MATCH(H14,DM_DOI_TUONG!B:B,0)))</f>
        <v/>
      </c>
      <c r="J14" s="87" t="str">
        <f>IFERROR(INDEX(DMNV_TEN_NGHIEP_VU,MATCH(K14&amp;L14,DMNV_MA_TIM_NGHIEP_VU,0)),"")</f>
        <v/>
      </c>
      <c r="K14" s="98"/>
      <c r="L14" s="103"/>
    </row>
    <row r="15" spans="1:12" ht="15.75" x14ac:dyDescent="0.25">
      <c r="A15" s="94"/>
      <c r="B15" s="83"/>
      <c r="C15" s="75" t="str">
        <f>IF(B15="","",B15&amp;"-"&amp;TEXT(COUNTIFS($B$4:B15,B15),"000"))</f>
        <v/>
      </c>
      <c r="D15" s="95"/>
      <c r="E15" s="96"/>
      <c r="F15" s="96"/>
      <c r="G15" s="96">
        <f t="shared" si="1"/>
        <v>0</v>
      </c>
      <c r="H15" s="84"/>
      <c r="I15" s="87" t="str">
        <f>IF(H15="","",INDEX(DM_DOI_TUONG!C:C,MATCH(H15,DM_DOI_TUONG!B:B,0)))</f>
        <v/>
      </c>
      <c r="J15" s="87" t="str">
        <f>IFERROR(INDEX(DMNV_TEN_NGHIEP_VU,MATCH(K15&amp;L15,DMNV_MA_TIM_NGHIEP_VU,0)),"")</f>
        <v/>
      </c>
      <c r="K15" s="98"/>
      <c r="L15" s="103"/>
    </row>
    <row r="16" spans="1:12" ht="15.75" x14ac:dyDescent="0.25">
      <c r="A16" s="94"/>
      <c r="B16" s="83"/>
      <c r="C16" s="75" t="str">
        <f>IF(B16="","",B16&amp;"-"&amp;TEXT(COUNTIFS($B$4:B16,B16),"000"))</f>
        <v/>
      </c>
      <c r="D16" s="95"/>
      <c r="E16" s="96"/>
      <c r="F16" s="96"/>
      <c r="G16" s="96">
        <f t="shared" si="1"/>
        <v>0</v>
      </c>
      <c r="H16" s="84"/>
      <c r="I16" s="87" t="str">
        <f>IF(H16="","",INDEX(DM_DOI_TUONG!C:C,MATCH(H16,DM_DOI_TUONG!B:B,0)))</f>
        <v/>
      </c>
      <c r="J16" s="87" t="str">
        <f>IFERROR(INDEX(DMNV_TEN_NGHIEP_VU,MATCH(K16&amp;L16,DMNV_MA_TIM_NGHIEP_VU,0)),"")</f>
        <v/>
      </c>
      <c r="K16" s="98"/>
      <c r="L16" s="103"/>
    </row>
    <row r="17" spans="1:12" ht="15.75" x14ac:dyDescent="0.25">
      <c r="A17" s="94"/>
      <c r="B17" s="83"/>
      <c r="C17" s="75" t="str">
        <f>IF(B17="","",B17&amp;"-"&amp;TEXT(COUNTIFS($B$4:B17,B17),"000"))</f>
        <v/>
      </c>
      <c r="D17" s="95"/>
      <c r="E17" s="96"/>
      <c r="F17" s="96"/>
      <c r="G17" s="96">
        <f t="shared" si="1"/>
        <v>0</v>
      </c>
      <c r="H17" s="84"/>
      <c r="I17" s="87" t="str">
        <f>IF(H17="","",INDEX(DM_DOI_TUONG!C:C,MATCH(H17,DM_DOI_TUONG!B:B,0)))</f>
        <v/>
      </c>
      <c r="J17" s="87" t="str">
        <f>IFERROR(INDEX(DMNV_TEN_NGHIEP_VU,MATCH(K17&amp;L17,DMNV_MA_TIM_NGHIEP_VU,0)),"")</f>
        <v/>
      </c>
      <c r="K17" s="98"/>
      <c r="L17" s="103"/>
    </row>
    <row r="18" spans="1:12" ht="15.75" x14ac:dyDescent="0.25">
      <c r="A18" s="94"/>
      <c r="B18" s="83"/>
      <c r="C18" s="75" t="str">
        <f>IF(B18="","",B18&amp;"-"&amp;TEXT(COUNTIFS($B$4:B18,B18),"000"))</f>
        <v/>
      </c>
      <c r="D18" s="95"/>
      <c r="E18" s="96"/>
      <c r="F18" s="96"/>
      <c r="G18" s="96">
        <f t="shared" si="1"/>
        <v>0</v>
      </c>
      <c r="H18" s="84"/>
      <c r="I18" s="87" t="str">
        <f>IF(H18="","",INDEX(DM_DOI_TUONG!C:C,MATCH(H18,DM_DOI_TUONG!B:B,0)))</f>
        <v/>
      </c>
      <c r="J18" s="87" t="str">
        <f>IFERROR(INDEX(DMNV_TEN_NGHIEP_VU,MATCH(K18&amp;L18,DMNV_MA_TIM_NGHIEP_VU,0)),"")</f>
        <v/>
      </c>
      <c r="K18" s="98"/>
      <c r="L18" s="103"/>
    </row>
    <row r="19" spans="1:12" ht="15.75" x14ac:dyDescent="0.25">
      <c r="A19" s="94"/>
      <c r="B19" s="83"/>
      <c r="C19" s="75" t="str">
        <f>IF(B19="","",B19&amp;"-"&amp;TEXT(COUNTIFS($B$4:B19,B19),"000"))</f>
        <v/>
      </c>
      <c r="D19" s="95"/>
      <c r="E19" s="96"/>
      <c r="F19" s="96"/>
      <c r="G19" s="96">
        <f t="shared" si="1"/>
        <v>0</v>
      </c>
      <c r="H19" s="84"/>
      <c r="I19" s="87" t="str">
        <f>IF(H19="","",INDEX(DM_DOI_TUONG!C:C,MATCH(H19,DM_DOI_TUONG!B:B,0)))</f>
        <v/>
      </c>
      <c r="J19" s="87" t="str">
        <f>IFERROR(INDEX(DMNV_TEN_NGHIEP_VU,MATCH(K19&amp;L19,DMNV_MA_TIM_NGHIEP_VU,0)),"")</f>
        <v/>
      </c>
      <c r="K19" s="98"/>
      <c r="L19" s="103"/>
    </row>
    <row r="20" spans="1:12" ht="15.75" x14ac:dyDescent="0.25">
      <c r="A20" s="94"/>
      <c r="B20" s="83"/>
      <c r="C20" s="75" t="str">
        <f>IF(B20="","",B20&amp;"-"&amp;TEXT(COUNTIFS($B$4:B20,B20),"000"))</f>
        <v/>
      </c>
      <c r="D20" s="95"/>
      <c r="E20" s="96"/>
      <c r="F20" s="96"/>
      <c r="G20" s="96">
        <f t="shared" si="1"/>
        <v>0</v>
      </c>
      <c r="H20" s="84"/>
      <c r="I20" s="87" t="str">
        <f>IF(H20="","",INDEX(DM_DOI_TUONG!C:C,MATCH(H20,DM_DOI_TUONG!B:B,0)))</f>
        <v/>
      </c>
      <c r="J20" s="87" t="str">
        <f>IFERROR(INDEX(DMNV_TEN_NGHIEP_VU,MATCH(K20&amp;L20,DMNV_MA_TIM_NGHIEP_VU,0)),"")</f>
        <v/>
      </c>
      <c r="K20" s="98"/>
      <c r="L20" s="103"/>
    </row>
    <row r="21" spans="1:12" ht="15.75" x14ac:dyDescent="0.25">
      <c r="A21" s="94"/>
      <c r="B21" s="83"/>
      <c r="C21" s="75" t="str">
        <f>IF(B21="","",B21&amp;"-"&amp;TEXT(COUNTIFS($B$4:B21,B21),"000"))</f>
        <v/>
      </c>
      <c r="D21" s="95"/>
      <c r="E21" s="96"/>
      <c r="F21" s="96"/>
      <c r="G21" s="96">
        <f t="shared" si="1"/>
        <v>0</v>
      </c>
      <c r="H21" s="84"/>
      <c r="I21" s="87" t="str">
        <f>IF(H21="","",INDEX(DM_DOI_TUONG!C:C,MATCH(H21,DM_DOI_TUONG!B:B,0)))</f>
        <v/>
      </c>
      <c r="J21" s="87" t="str">
        <f>IFERROR(INDEX(DMNV_TEN_NGHIEP_VU,MATCH(K21&amp;L21,DMNV_MA_TIM_NGHIEP_VU,0)),"")</f>
        <v/>
      </c>
      <c r="K21" s="98"/>
      <c r="L21" s="103"/>
    </row>
    <row r="22" spans="1:12" ht="15.75" x14ac:dyDescent="0.25">
      <c r="A22" s="94"/>
      <c r="B22" s="83"/>
      <c r="C22" s="75" t="str">
        <f>IF(B22="","",B22&amp;"-"&amp;TEXT(COUNTIFS($B$4:B22,B22),"000"))</f>
        <v/>
      </c>
      <c r="D22" s="95"/>
      <c r="E22" s="96"/>
      <c r="F22" s="96"/>
      <c r="G22" s="96">
        <f t="shared" si="1"/>
        <v>0</v>
      </c>
      <c r="H22" s="84"/>
      <c r="I22" s="87" t="str">
        <f>IF(H22="","",INDEX(DM_DOI_TUONG!C:C,MATCH(H22,DM_DOI_TUONG!B:B,0)))</f>
        <v/>
      </c>
      <c r="J22" s="87" t="str">
        <f>IFERROR(INDEX(DMNV_TEN_NGHIEP_VU,MATCH(K22&amp;L22,DMNV_MA_TIM_NGHIEP_VU,0)),"")</f>
        <v/>
      </c>
      <c r="K22" s="98"/>
      <c r="L22" s="103"/>
    </row>
    <row r="23" spans="1:12" ht="15.75" x14ac:dyDescent="0.25">
      <c r="A23" s="94"/>
      <c r="B23" s="83"/>
      <c r="C23" s="75" t="str">
        <f>IF(B23="","",B23&amp;"-"&amp;TEXT(COUNTIFS($B$4:B23,B23),"000"))</f>
        <v/>
      </c>
      <c r="D23" s="95"/>
      <c r="E23" s="96"/>
      <c r="F23" s="96"/>
      <c r="G23" s="96">
        <f t="shared" si="1"/>
        <v>0</v>
      </c>
      <c r="H23" s="84"/>
      <c r="I23" s="87" t="str">
        <f>IF(H23="","",INDEX(DM_DOI_TUONG!C:C,MATCH(H23,DM_DOI_TUONG!B:B,0)))</f>
        <v/>
      </c>
      <c r="J23" s="87" t="str">
        <f>IFERROR(INDEX(DMNV_TEN_NGHIEP_VU,MATCH(K23&amp;L23,DMNV_MA_TIM_NGHIEP_VU,0)),"")</f>
        <v/>
      </c>
      <c r="K23" s="98"/>
      <c r="L23" s="103"/>
    </row>
  </sheetData>
  <sheetProtection insertRows="0" sort="0" autoFilter="0"/>
  <dataValidations count="1">
    <dataValidation type="list" allowBlank="1" showInputMessage="1" showErrorMessage="1" sqref="B4:B6">
      <formula1>"CPKHAC"</formula1>
    </dataValidation>
  </dataValidations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E9"/>
  <sheetViews>
    <sheetView workbookViewId="0">
      <selection activeCell="E5" sqref="E5"/>
    </sheetView>
  </sheetViews>
  <sheetFormatPr defaultRowHeight="15" x14ac:dyDescent="0.25"/>
  <cols>
    <col min="1" max="1" width="18.28515625" style="10" customWidth="1"/>
    <col min="2" max="2" width="62.140625" style="10" customWidth="1"/>
    <col min="3" max="3" width="18.42578125" style="10" customWidth="1"/>
    <col min="4" max="4" width="20.85546875" style="10" customWidth="1"/>
    <col min="5" max="5" width="41.85546875" style="10" customWidth="1"/>
  </cols>
  <sheetData>
    <row r="1" spans="1:5" ht="15.75" x14ac:dyDescent="0.25">
      <c r="A1" s="9" t="s">
        <v>4954</v>
      </c>
    </row>
    <row r="2" spans="1:5" ht="15.75" x14ac:dyDescent="0.25">
      <c r="A2" s="25" t="s">
        <v>2691</v>
      </c>
      <c r="B2" s="25" t="s">
        <v>2699</v>
      </c>
      <c r="C2" s="25" t="s">
        <v>2726</v>
      </c>
      <c r="D2" s="25" t="s">
        <v>2701</v>
      </c>
      <c r="E2" s="25" t="s">
        <v>2702</v>
      </c>
    </row>
    <row r="3" spans="1:5" ht="15.75" x14ac:dyDescent="0.25">
      <c r="A3" s="30" t="s">
        <v>4540</v>
      </c>
      <c r="B3" s="8"/>
      <c r="C3" s="8">
        <f>+SUM(C4:C1048576)</f>
        <v>93315631</v>
      </c>
      <c r="D3" s="8"/>
      <c r="E3" s="8"/>
    </row>
    <row r="4" spans="1:5" ht="15.75" x14ac:dyDescent="0.25">
      <c r="A4" s="54">
        <v>45293</v>
      </c>
      <c r="B4" s="55" t="s">
        <v>4955</v>
      </c>
      <c r="C4" s="56">
        <v>6750000</v>
      </c>
      <c r="D4" s="23" t="s">
        <v>2727</v>
      </c>
      <c r="E4" s="27" t="str">
        <f>IF(D4="","",INDEX(DM_DOI_TUONG!C:C,MATCH(D4,DM_DOI_TUONG!B:B,0)))</f>
        <v>Công ty TNHH Tuấn Ân Đồng Nai</v>
      </c>
    </row>
    <row r="5" spans="1:5" ht="15.75" x14ac:dyDescent="0.25">
      <c r="A5" s="54">
        <v>45293</v>
      </c>
      <c r="B5" s="55" t="s">
        <v>4955</v>
      </c>
      <c r="C5" s="56">
        <v>715000</v>
      </c>
      <c r="D5" s="23" t="s">
        <v>2728</v>
      </c>
      <c r="E5" s="27" t="str">
        <f>IF(D5="","",INDEX(DM_DOI_TUONG!C:C,MATCH(D5,DM_DOI_TUONG!B:B,0)))</f>
        <v>Công ty CP Tuấn Ân Đà Nẵng</v>
      </c>
    </row>
    <row r="6" spans="1:5" ht="15.75" x14ac:dyDescent="0.25">
      <c r="A6" s="54">
        <v>45293</v>
      </c>
      <c r="B6" s="55" t="s">
        <v>4955</v>
      </c>
      <c r="C6" s="56">
        <v>45820631</v>
      </c>
      <c r="D6" s="23" t="s">
        <v>2728</v>
      </c>
      <c r="E6" s="27" t="str">
        <f>IF(D6="","",INDEX(DM_DOI_TUONG!C:C,MATCH(D6,DM_DOI_TUONG!B:B,0)))</f>
        <v>Công ty CP Tuấn Ân Đà Nẵng</v>
      </c>
    </row>
    <row r="7" spans="1:5" ht="15.75" x14ac:dyDescent="0.25">
      <c r="A7" s="54">
        <v>45294</v>
      </c>
      <c r="B7" s="55" t="s">
        <v>4955</v>
      </c>
      <c r="C7" s="56">
        <v>30000</v>
      </c>
      <c r="D7" s="23" t="s">
        <v>4506</v>
      </c>
      <c r="E7" s="27" t="str">
        <f>IF(D7="","",INDEX(DM_DOI_TUONG!C:C,MATCH(D7,DM_DOI_TUONG!B:B,0)))</f>
        <v>Công ty Điện lực Bà Rịa - Vũng Tàu (PA)</v>
      </c>
    </row>
    <row r="8" spans="1:5" ht="15.75" x14ac:dyDescent="0.25">
      <c r="A8" s="54">
        <v>45294</v>
      </c>
      <c r="B8" s="55" t="s">
        <v>4955</v>
      </c>
      <c r="C8" s="56">
        <v>20000000</v>
      </c>
      <c r="D8" s="23" t="s">
        <v>4507</v>
      </c>
      <c r="E8" s="27" t="str">
        <f>IF(D8="","",INDEX(DM_DOI_TUONG!C:C,MATCH(D8,DM_DOI_TUONG!B:B,0)))</f>
        <v>Điện Lực Long An</v>
      </c>
    </row>
    <row r="9" spans="1:5" ht="15.75" x14ac:dyDescent="0.25">
      <c r="A9" s="54">
        <v>45294</v>
      </c>
      <c r="B9" s="55" t="s">
        <v>4955</v>
      </c>
      <c r="C9" s="56">
        <v>20000000</v>
      </c>
      <c r="D9" s="23" t="s">
        <v>4507</v>
      </c>
      <c r="E9" s="27" t="str">
        <f>IF(D9="","",INDEX(DM_DOI_TUONG!C:C,MATCH(D9,DM_DOI_TUONG!B:B,0)))</f>
        <v>Điện Lực Long An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H14"/>
  <sheetViews>
    <sheetView workbookViewId="0">
      <pane ySplit="3" topLeftCell="A4" activePane="bottomLeft" state="frozen"/>
      <selection pane="bottomLeft" activeCell="H16" sqref="H16"/>
    </sheetView>
  </sheetViews>
  <sheetFormatPr defaultRowHeight="15" x14ac:dyDescent="0.25"/>
  <cols>
    <col min="1" max="1" width="19.85546875" customWidth="1"/>
    <col min="2" max="2" width="28.7109375" customWidth="1"/>
    <col min="3" max="3" width="17.5703125" customWidth="1"/>
    <col min="4" max="4" width="58.7109375" customWidth="1"/>
    <col min="5" max="5" width="16.7109375" customWidth="1"/>
    <col min="6" max="6" width="36.42578125" customWidth="1"/>
    <col min="7" max="7" width="13.140625" bestFit="1" customWidth="1"/>
  </cols>
  <sheetData>
    <row r="1" spans="1:8" x14ac:dyDescent="0.25">
      <c r="A1" t="s">
        <v>5014</v>
      </c>
    </row>
    <row r="2" spans="1:8" ht="31.5" x14ac:dyDescent="0.25">
      <c r="A2" s="25" t="s">
        <v>5015</v>
      </c>
      <c r="B2" s="25" t="s">
        <v>5016</v>
      </c>
      <c r="C2" s="25" t="s">
        <v>5105</v>
      </c>
      <c r="D2" s="25" t="s">
        <v>5106</v>
      </c>
      <c r="E2" s="25" t="s">
        <v>2726</v>
      </c>
      <c r="F2" s="25" t="s">
        <v>2699</v>
      </c>
      <c r="G2" s="25" t="s">
        <v>5107</v>
      </c>
      <c r="H2" s="25" t="s">
        <v>4502</v>
      </c>
    </row>
    <row r="3" spans="1:8" ht="15.75" x14ac:dyDescent="0.25">
      <c r="A3" s="30" t="s">
        <v>4540</v>
      </c>
      <c r="B3" s="30" t="s">
        <v>4540</v>
      </c>
      <c r="C3" s="30" t="s">
        <v>4540</v>
      </c>
      <c r="D3" s="30"/>
      <c r="E3" s="30"/>
      <c r="F3" s="30"/>
      <c r="G3" s="30"/>
      <c r="H3" s="30"/>
    </row>
    <row r="4" spans="1:8" ht="15.75" x14ac:dyDescent="0.25">
      <c r="A4" s="54">
        <v>45293</v>
      </c>
      <c r="B4" s="54">
        <v>45293</v>
      </c>
      <c r="C4" s="54">
        <v>45293</v>
      </c>
      <c r="D4" s="54"/>
      <c r="E4" s="54"/>
      <c r="F4" s="54"/>
      <c r="G4" s="28" t="s">
        <v>5108</v>
      </c>
      <c r="H4" s="6" t="s">
        <v>4505</v>
      </c>
    </row>
    <row r="5" spans="1:8" ht="15.75" x14ac:dyDescent="0.25">
      <c r="A5" s="54">
        <v>45293</v>
      </c>
      <c r="B5" s="54">
        <v>45293</v>
      </c>
      <c r="C5" s="54">
        <v>45293</v>
      </c>
      <c r="D5" s="54"/>
      <c r="E5" s="54"/>
      <c r="F5" s="54"/>
      <c r="G5" s="28" t="s">
        <v>5109</v>
      </c>
      <c r="H5" s="6" t="s">
        <v>4504</v>
      </c>
    </row>
    <row r="6" spans="1:8" ht="15.75" x14ac:dyDescent="0.25">
      <c r="A6" s="54">
        <v>45293</v>
      </c>
      <c r="B6" s="54">
        <v>45293</v>
      </c>
      <c r="C6" s="54">
        <v>45293</v>
      </c>
      <c r="D6" s="54"/>
      <c r="E6" s="54"/>
      <c r="F6" s="54"/>
      <c r="G6" s="28"/>
      <c r="H6" s="6" t="s">
        <v>4503</v>
      </c>
    </row>
    <row r="7" spans="1:8" ht="15.75" x14ac:dyDescent="0.25">
      <c r="A7" s="54">
        <v>45294</v>
      </c>
      <c r="B7" s="54">
        <v>45294</v>
      </c>
      <c r="C7" s="54"/>
      <c r="D7" s="54"/>
      <c r="E7" s="54"/>
      <c r="F7" s="54"/>
      <c r="G7" s="28"/>
      <c r="H7" s="6"/>
    </row>
    <row r="8" spans="1:8" ht="15.75" x14ac:dyDescent="0.25">
      <c r="A8" s="54">
        <v>45294</v>
      </c>
      <c r="B8" s="54">
        <v>45294</v>
      </c>
      <c r="C8" s="54">
        <v>45294</v>
      </c>
      <c r="D8" s="54"/>
      <c r="E8" s="54"/>
      <c r="F8" s="54"/>
      <c r="G8" s="28"/>
      <c r="H8" s="6"/>
    </row>
    <row r="9" spans="1:8" ht="15.75" x14ac:dyDescent="0.25">
      <c r="A9" s="54">
        <v>45294</v>
      </c>
      <c r="B9" s="54">
        <v>45294</v>
      </c>
      <c r="C9" s="54">
        <v>45294</v>
      </c>
      <c r="D9" s="54"/>
      <c r="E9" s="54"/>
      <c r="F9" s="54"/>
      <c r="G9" s="28"/>
      <c r="H9" s="6"/>
    </row>
    <row r="10" spans="1:8" x14ac:dyDescent="0.25">
      <c r="A10" s="10"/>
      <c r="B10" s="10"/>
      <c r="C10" s="10"/>
    </row>
    <row r="11" spans="1:8" x14ac:dyDescent="0.25">
      <c r="A11" s="10"/>
      <c r="B11" s="10"/>
      <c r="C11" s="10"/>
    </row>
    <row r="12" spans="1:8" x14ac:dyDescent="0.25">
      <c r="A12" s="10"/>
      <c r="B12" s="10"/>
      <c r="C12" s="10"/>
    </row>
    <row r="13" spans="1:8" x14ac:dyDescent="0.25">
      <c r="A13" s="10"/>
      <c r="B13" s="10"/>
      <c r="C13" s="10"/>
    </row>
    <row r="14" spans="1:8" x14ac:dyDescent="0.25">
      <c r="A14" s="10"/>
      <c r="B14" s="10"/>
      <c r="C14" s="10"/>
    </row>
  </sheetData>
  <dataValidations count="2">
    <dataValidation type="list" allowBlank="1" showInputMessage="1" showErrorMessage="1" sqref="G4:G9">
      <formula1>"TIỀN MẶT, TÀI SẢN"</formula1>
    </dataValidation>
    <dataValidation type="list" allowBlank="1" showInputMessage="1" showErrorMessage="1" sqref="H4:H9">
      <formula1>"VTB,SCB,AB"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F12"/>
  <sheetViews>
    <sheetView workbookViewId="0">
      <selection activeCell="F3" sqref="F3"/>
    </sheetView>
  </sheetViews>
  <sheetFormatPr defaultRowHeight="15" x14ac:dyDescent="0.25"/>
  <cols>
    <col min="1" max="1" width="16.42578125" customWidth="1"/>
    <col min="2" max="2" width="38.7109375" customWidth="1"/>
    <col min="3" max="3" width="16.5703125" customWidth="1"/>
    <col min="4" max="4" width="19.42578125" customWidth="1"/>
    <col min="5" max="5" width="20.5703125" customWidth="1"/>
    <col min="6" max="6" width="13.7109375" customWidth="1"/>
  </cols>
  <sheetData>
    <row r="1" spans="1:6" x14ac:dyDescent="0.25">
      <c r="A1" t="s">
        <v>5110</v>
      </c>
    </row>
    <row r="2" spans="1:6" ht="31.5" x14ac:dyDescent="0.25">
      <c r="A2" s="25" t="s">
        <v>5111</v>
      </c>
      <c r="B2" s="25" t="s">
        <v>5106</v>
      </c>
      <c r="C2" s="25" t="s">
        <v>5112</v>
      </c>
      <c r="D2" s="25" t="s">
        <v>5113</v>
      </c>
      <c r="E2" s="25" t="s">
        <v>5114</v>
      </c>
      <c r="F2" s="25" t="s">
        <v>4502</v>
      </c>
    </row>
    <row r="3" spans="1:6" ht="15.75" x14ac:dyDescent="0.25">
      <c r="A3" s="30" t="s">
        <v>4540</v>
      </c>
      <c r="B3" s="30"/>
      <c r="C3" s="30"/>
      <c r="D3" s="30"/>
      <c r="E3" s="30"/>
      <c r="F3" s="30"/>
    </row>
    <row r="4" spans="1:6" ht="15.75" x14ac:dyDescent="0.25">
      <c r="A4" s="54">
        <v>45293</v>
      </c>
      <c r="B4" s="54"/>
      <c r="C4" s="54"/>
      <c r="D4" s="54"/>
      <c r="E4" s="54"/>
      <c r="F4" s="6" t="s">
        <v>4505</v>
      </c>
    </row>
    <row r="5" spans="1:6" ht="15.75" x14ac:dyDescent="0.25">
      <c r="A5" s="54">
        <v>45293</v>
      </c>
      <c r="B5" s="54"/>
      <c r="C5" s="54"/>
      <c r="D5" s="54"/>
      <c r="E5" s="54"/>
      <c r="F5" s="6" t="s">
        <v>4504</v>
      </c>
    </row>
    <row r="6" spans="1:6" ht="15.75" x14ac:dyDescent="0.25">
      <c r="A6" s="54">
        <v>45293</v>
      </c>
      <c r="B6" s="54"/>
      <c r="C6" s="54"/>
      <c r="D6" s="54"/>
      <c r="E6" s="54"/>
      <c r="F6" s="6" t="s">
        <v>4503</v>
      </c>
    </row>
    <row r="7" spans="1:6" ht="15.75" x14ac:dyDescent="0.25">
      <c r="A7" s="54">
        <v>45294</v>
      </c>
      <c r="B7" s="54"/>
      <c r="C7" s="54"/>
      <c r="D7" s="54"/>
      <c r="E7" s="54"/>
      <c r="F7" s="6"/>
    </row>
    <row r="8" spans="1:6" ht="15.75" x14ac:dyDescent="0.25">
      <c r="A8" s="54">
        <v>45294</v>
      </c>
      <c r="B8" s="54"/>
      <c r="C8" s="54"/>
      <c r="D8" s="54"/>
      <c r="E8" s="54"/>
      <c r="F8" s="6"/>
    </row>
    <row r="9" spans="1:6" ht="15.75" x14ac:dyDescent="0.25">
      <c r="A9" s="54">
        <v>45294</v>
      </c>
      <c r="B9" s="54"/>
      <c r="C9" s="54"/>
      <c r="D9" s="54"/>
      <c r="E9" s="54"/>
      <c r="F9" s="6"/>
    </row>
    <row r="10" spans="1:6" x14ac:dyDescent="0.25">
      <c r="A10" s="10"/>
    </row>
    <row r="11" spans="1:6" x14ac:dyDescent="0.25">
      <c r="A11" s="10"/>
    </row>
    <row r="12" spans="1:6" x14ac:dyDescent="0.25">
      <c r="A12" s="10"/>
    </row>
  </sheetData>
  <dataValidations count="1">
    <dataValidation type="list" allowBlank="1" showInputMessage="1" showErrorMessage="1" sqref="F4:F9">
      <formula1>"VTB,SCB,AB"</formula1>
    </dataValidation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S9"/>
  <sheetViews>
    <sheetView workbookViewId="0">
      <pane xSplit="7" ySplit="3" topLeftCell="K4" activePane="bottomRight" state="frozen"/>
      <selection activeCell="C32" sqref="C32"/>
      <selection pane="topRight" activeCell="C32" sqref="C32"/>
      <selection pane="bottomLeft" activeCell="C32" sqref="C32"/>
      <selection pane="bottomRight" activeCell="S5" sqref="S5"/>
    </sheetView>
  </sheetViews>
  <sheetFormatPr defaultRowHeight="15" x14ac:dyDescent="0.25"/>
  <cols>
    <col min="1" max="1" width="12.42578125" style="10" customWidth="1"/>
    <col min="2" max="2" width="17.5703125" style="10" customWidth="1"/>
    <col min="3" max="3" width="12.28515625" style="10" customWidth="1"/>
    <col min="4" max="4" width="15.7109375" style="10" customWidth="1"/>
    <col min="5" max="5" width="12.85546875" style="10" customWidth="1"/>
    <col min="6" max="6" width="18.140625" style="10" customWidth="1"/>
    <col min="7" max="7" width="14.85546875" style="10" customWidth="1"/>
    <col min="8" max="19" width="16.5703125" style="10" bestFit="1" customWidth="1"/>
    <col min="20" max="16384" width="9.140625" style="10"/>
  </cols>
  <sheetData>
    <row r="1" spans="1:19" ht="15.75" x14ac:dyDescent="0.25">
      <c r="A1" s="9" t="s">
        <v>2730</v>
      </c>
    </row>
    <row r="2" spans="1:19" ht="47.25" x14ac:dyDescent="0.25">
      <c r="A2" s="25" t="s">
        <v>2731</v>
      </c>
      <c r="B2" s="25" t="s">
        <v>2732</v>
      </c>
      <c r="C2" s="25" t="s">
        <v>2733</v>
      </c>
      <c r="D2" s="25" t="s">
        <v>3945</v>
      </c>
      <c r="E2" s="25" t="s">
        <v>2734</v>
      </c>
      <c r="F2" s="25" t="s">
        <v>2735</v>
      </c>
      <c r="G2" s="25" t="s">
        <v>3946</v>
      </c>
      <c r="H2" s="25" t="s">
        <v>2736</v>
      </c>
      <c r="I2" s="25" t="s">
        <v>2737</v>
      </c>
      <c r="J2" s="25" t="s">
        <v>2738</v>
      </c>
      <c r="K2" s="25" t="s">
        <v>2739</v>
      </c>
      <c r="L2" s="25" t="s">
        <v>2740</v>
      </c>
      <c r="M2" s="25" t="s">
        <v>2741</v>
      </c>
      <c r="N2" s="25" t="s">
        <v>2742</v>
      </c>
      <c r="O2" s="25" t="s">
        <v>2743</v>
      </c>
      <c r="P2" s="25" t="s">
        <v>2744</v>
      </c>
      <c r="Q2" s="25" t="s">
        <v>2745</v>
      </c>
      <c r="R2" s="25" t="s">
        <v>2746</v>
      </c>
      <c r="S2" s="25" t="s">
        <v>2747</v>
      </c>
    </row>
    <row r="3" spans="1:19" s="36" customFormat="1" ht="27.75" customHeight="1" x14ac:dyDescent="0.25">
      <c r="A3" s="31"/>
      <c r="B3" s="32"/>
      <c r="C3" s="33"/>
      <c r="D3" s="34"/>
      <c r="E3" s="34"/>
      <c r="F3" s="32"/>
      <c r="G3" s="32"/>
      <c r="H3" s="35">
        <f t="shared" ref="H3:S3" si="0">+SUM(H4:H9)</f>
        <v>10625000</v>
      </c>
      <c r="I3" s="35">
        <f t="shared" si="0"/>
        <v>10625000</v>
      </c>
      <c r="J3" s="35">
        <f t="shared" si="0"/>
        <v>10625000</v>
      </c>
      <c r="K3" s="35">
        <f t="shared" si="0"/>
        <v>10625000</v>
      </c>
      <c r="L3" s="35">
        <f t="shared" si="0"/>
        <v>6625000</v>
      </c>
      <c r="M3" s="35">
        <f t="shared" si="0"/>
        <v>6625000</v>
      </c>
      <c r="N3" s="35">
        <f t="shared" si="0"/>
        <v>6625000</v>
      </c>
      <c r="O3" s="35">
        <f t="shared" si="0"/>
        <v>6625000</v>
      </c>
      <c r="P3" s="35">
        <f t="shared" si="0"/>
        <v>6625000</v>
      </c>
      <c r="Q3" s="35">
        <f t="shared" si="0"/>
        <v>5625000</v>
      </c>
      <c r="R3" s="35">
        <f t="shared" si="0"/>
        <v>5625000</v>
      </c>
      <c r="S3" s="35">
        <f t="shared" si="0"/>
        <v>5625000</v>
      </c>
    </row>
    <row r="4" spans="1:19" x14ac:dyDescent="0.25">
      <c r="A4" s="16" t="s">
        <v>3933</v>
      </c>
      <c r="B4" s="16" t="s">
        <v>3939</v>
      </c>
      <c r="C4" s="17">
        <v>50000000</v>
      </c>
      <c r="D4" s="16">
        <v>24</v>
      </c>
      <c r="E4" s="17">
        <v>20000000</v>
      </c>
      <c r="F4" s="14">
        <f>+C4-E4</f>
        <v>30000000</v>
      </c>
      <c r="G4" s="18">
        <v>16</v>
      </c>
      <c r="H4" s="15">
        <f>IF($G4&gt;VALUE(RIGHT(H$2,2)),$F4/$G4,0)</f>
        <v>1875000</v>
      </c>
      <c r="I4" s="15">
        <f t="shared" ref="I4:S4" si="1">IF($G4&gt;VALUE(RIGHT(I$2,2)),$F4/$G4,0)</f>
        <v>1875000</v>
      </c>
      <c r="J4" s="15">
        <f t="shared" si="1"/>
        <v>1875000</v>
      </c>
      <c r="K4" s="15">
        <f t="shared" si="1"/>
        <v>1875000</v>
      </c>
      <c r="L4" s="15">
        <f t="shared" si="1"/>
        <v>1875000</v>
      </c>
      <c r="M4" s="15">
        <f t="shared" si="1"/>
        <v>1875000</v>
      </c>
      <c r="N4" s="15">
        <f t="shared" si="1"/>
        <v>1875000</v>
      </c>
      <c r="O4" s="15">
        <f t="shared" si="1"/>
        <v>1875000</v>
      </c>
      <c r="P4" s="15">
        <f t="shared" si="1"/>
        <v>1875000</v>
      </c>
      <c r="Q4" s="15">
        <f t="shared" si="1"/>
        <v>1875000</v>
      </c>
      <c r="R4" s="15">
        <f t="shared" si="1"/>
        <v>1875000</v>
      </c>
      <c r="S4" s="15">
        <f t="shared" si="1"/>
        <v>1875000</v>
      </c>
    </row>
    <row r="5" spans="1:19" x14ac:dyDescent="0.25">
      <c r="A5" s="16" t="s">
        <v>3934</v>
      </c>
      <c r="B5" s="16" t="s">
        <v>3940</v>
      </c>
      <c r="C5" s="17">
        <v>50000000</v>
      </c>
      <c r="D5" s="16">
        <v>24</v>
      </c>
      <c r="E5" s="17">
        <v>40000000</v>
      </c>
      <c r="F5" s="14">
        <f t="shared" ref="F5:F9" si="2">+C5-E5</f>
        <v>10000000</v>
      </c>
      <c r="G5" s="18">
        <v>10</v>
      </c>
      <c r="H5" s="15">
        <f t="shared" ref="H5:S9" si="3">IF($G5&gt;VALUE(RIGHT(H$2,2)),$F5/$G5,0)</f>
        <v>1000000</v>
      </c>
      <c r="I5" s="15">
        <f t="shared" si="3"/>
        <v>1000000</v>
      </c>
      <c r="J5" s="15">
        <f t="shared" si="3"/>
        <v>1000000</v>
      </c>
      <c r="K5" s="15">
        <f t="shared" si="3"/>
        <v>1000000</v>
      </c>
      <c r="L5" s="15">
        <f t="shared" si="3"/>
        <v>1000000</v>
      </c>
      <c r="M5" s="15">
        <f t="shared" si="3"/>
        <v>1000000</v>
      </c>
      <c r="N5" s="15">
        <f t="shared" si="3"/>
        <v>1000000</v>
      </c>
      <c r="O5" s="15">
        <f t="shared" si="3"/>
        <v>1000000</v>
      </c>
      <c r="P5" s="15">
        <f t="shared" si="3"/>
        <v>1000000</v>
      </c>
      <c r="Q5" s="15">
        <f t="shared" si="3"/>
        <v>0</v>
      </c>
      <c r="R5" s="15">
        <f t="shared" si="3"/>
        <v>0</v>
      </c>
      <c r="S5" s="15">
        <f t="shared" si="3"/>
        <v>0</v>
      </c>
    </row>
    <row r="6" spans="1:19" x14ac:dyDescent="0.25">
      <c r="A6" s="16" t="s">
        <v>3935</v>
      </c>
      <c r="B6" s="16" t="s">
        <v>3941</v>
      </c>
      <c r="C6" s="17">
        <v>50000000</v>
      </c>
      <c r="D6" s="16">
        <v>24</v>
      </c>
      <c r="E6" s="17">
        <v>30000000</v>
      </c>
      <c r="F6" s="14">
        <f t="shared" si="2"/>
        <v>20000000</v>
      </c>
      <c r="G6" s="18">
        <v>5</v>
      </c>
      <c r="H6" s="15">
        <f t="shared" si="3"/>
        <v>4000000</v>
      </c>
      <c r="I6" s="15">
        <f t="shared" si="3"/>
        <v>4000000</v>
      </c>
      <c r="J6" s="15">
        <f t="shared" si="3"/>
        <v>4000000</v>
      </c>
      <c r="K6" s="15">
        <f t="shared" si="3"/>
        <v>4000000</v>
      </c>
      <c r="L6" s="15">
        <f t="shared" si="3"/>
        <v>0</v>
      </c>
      <c r="M6" s="15">
        <f t="shared" si="3"/>
        <v>0</v>
      </c>
      <c r="N6" s="15">
        <f t="shared" si="3"/>
        <v>0</v>
      </c>
      <c r="O6" s="15">
        <f t="shared" si="3"/>
        <v>0</v>
      </c>
      <c r="P6" s="15">
        <f t="shared" si="3"/>
        <v>0</v>
      </c>
      <c r="Q6" s="15">
        <f t="shared" si="3"/>
        <v>0</v>
      </c>
      <c r="R6" s="15">
        <f t="shared" si="3"/>
        <v>0</v>
      </c>
      <c r="S6" s="15">
        <f t="shared" si="3"/>
        <v>0</v>
      </c>
    </row>
    <row r="7" spans="1:19" x14ac:dyDescent="0.25">
      <c r="A7" s="16" t="s">
        <v>3936</v>
      </c>
      <c r="B7" s="16" t="s">
        <v>3942</v>
      </c>
      <c r="C7" s="17">
        <v>50000000</v>
      </c>
      <c r="D7" s="16">
        <v>24</v>
      </c>
      <c r="E7" s="17">
        <v>50000000</v>
      </c>
      <c r="F7" s="14">
        <f t="shared" si="2"/>
        <v>0</v>
      </c>
      <c r="G7" s="18">
        <v>0</v>
      </c>
      <c r="H7" s="15">
        <f t="shared" si="3"/>
        <v>0</v>
      </c>
      <c r="I7" s="15">
        <f t="shared" si="3"/>
        <v>0</v>
      </c>
      <c r="J7" s="15">
        <f t="shared" si="3"/>
        <v>0</v>
      </c>
      <c r="K7" s="15">
        <f t="shared" si="3"/>
        <v>0</v>
      </c>
      <c r="L7" s="15">
        <f t="shared" si="3"/>
        <v>0</v>
      </c>
      <c r="M7" s="15">
        <f t="shared" si="3"/>
        <v>0</v>
      </c>
      <c r="N7" s="15">
        <f t="shared" si="3"/>
        <v>0</v>
      </c>
      <c r="O7" s="15">
        <f t="shared" si="3"/>
        <v>0</v>
      </c>
      <c r="P7" s="15">
        <f t="shared" si="3"/>
        <v>0</v>
      </c>
      <c r="Q7" s="15">
        <f t="shared" si="3"/>
        <v>0</v>
      </c>
      <c r="R7" s="15">
        <f t="shared" si="3"/>
        <v>0</v>
      </c>
      <c r="S7" s="15">
        <f t="shared" si="3"/>
        <v>0</v>
      </c>
    </row>
    <row r="8" spans="1:19" x14ac:dyDescent="0.25">
      <c r="A8" s="16" t="s">
        <v>3937</v>
      </c>
      <c r="B8" s="16" t="s">
        <v>3943</v>
      </c>
      <c r="C8" s="17">
        <v>50000000</v>
      </c>
      <c r="D8" s="16">
        <v>24</v>
      </c>
      <c r="E8" s="17">
        <v>20000000</v>
      </c>
      <c r="F8" s="14">
        <f t="shared" si="2"/>
        <v>30000000</v>
      </c>
      <c r="G8" s="18">
        <v>16</v>
      </c>
      <c r="H8" s="15">
        <f t="shared" si="3"/>
        <v>1875000</v>
      </c>
      <c r="I8" s="15">
        <f t="shared" si="3"/>
        <v>1875000</v>
      </c>
      <c r="J8" s="15">
        <f t="shared" si="3"/>
        <v>1875000</v>
      </c>
      <c r="K8" s="15">
        <f t="shared" si="3"/>
        <v>1875000</v>
      </c>
      <c r="L8" s="15">
        <f t="shared" si="3"/>
        <v>1875000</v>
      </c>
      <c r="M8" s="15">
        <f t="shared" si="3"/>
        <v>1875000</v>
      </c>
      <c r="N8" s="15">
        <f t="shared" si="3"/>
        <v>1875000</v>
      </c>
      <c r="O8" s="15">
        <f t="shared" si="3"/>
        <v>1875000</v>
      </c>
      <c r="P8" s="15">
        <f t="shared" si="3"/>
        <v>1875000</v>
      </c>
      <c r="Q8" s="15">
        <f t="shared" si="3"/>
        <v>1875000</v>
      </c>
      <c r="R8" s="15">
        <f t="shared" si="3"/>
        <v>1875000</v>
      </c>
      <c r="S8" s="15">
        <f t="shared" si="3"/>
        <v>1875000</v>
      </c>
    </row>
    <row r="9" spans="1:19" x14ac:dyDescent="0.25">
      <c r="A9" s="16" t="s">
        <v>3938</v>
      </c>
      <c r="B9" s="16" t="s">
        <v>3944</v>
      </c>
      <c r="C9" s="17">
        <v>50000000</v>
      </c>
      <c r="D9" s="16">
        <v>24</v>
      </c>
      <c r="E9" s="17">
        <v>20000000</v>
      </c>
      <c r="F9" s="14">
        <f t="shared" si="2"/>
        <v>30000000</v>
      </c>
      <c r="G9" s="18">
        <v>16</v>
      </c>
      <c r="H9" s="15">
        <f t="shared" si="3"/>
        <v>1875000</v>
      </c>
      <c r="I9" s="15">
        <f t="shared" si="3"/>
        <v>1875000</v>
      </c>
      <c r="J9" s="15">
        <f t="shared" si="3"/>
        <v>1875000</v>
      </c>
      <c r="K9" s="15">
        <f t="shared" si="3"/>
        <v>1875000</v>
      </c>
      <c r="L9" s="15">
        <f t="shared" si="3"/>
        <v>1875000</v>
      </c>
      <c r="M9" s="15">
        <f t="shared" si="3"/>
        <v>1875000</v>
      </c>
      <c r="N9" s="15">
        <f t="shared" si="3"/>
        <v>1875000</v>
      </c>
      <c r="O9" s="15">
        <f t="shared" si="3"/>
        <v>1875000</v>
      </c>
      <c r="P9" s="15">
        <f t="shared" si="3"/>
        <v>1875000</v>
      </c>
      <c r="Q9" s="15">
        <f t="shared" si="3"/>
        <v>1875000</v>
      </c>
      <c r="R9" s="15">
        <f t="shared" si="3"/>
        <v>1875000</v>
      </c>
      <c r="S9" s="15">
        <f t="shared" si="3"/>
        <v>1875000</v>
      </c>
    </row>
  </sheetData>
  <sheetProtection insertRows="0" sort="0" autoFilter="0"/>
  <autoFilter ref="A3:S3"/>
  <phoneticPr fontId="9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S9"/>
  <sheetViews>
    <sheetView workbookViewId="0">
      <pane xSplit="7" ySplit="3" topLeftCell="H4" activePane="bottomRight" state="frozen"/>
      <selection activeCell="C32" sqref="C32"/>
      <selection pane="topRight" activeCell="C32" sqref="C32"/>
      <selection pane="bottomLeft" activeCell="C32" sqref="C32"/>
      <selection pane="bottomRight"/>
    </sheetView>
  </sheetViews>
  <sheetFormatPr defaultRowHeight="15" x14ac:dyDescent="0.25"/>
  <cols>
    <col min="1" max="1" width="12.42578125" style="10" customWidth="1"/>
    <col min="2" max="2" width="17.5703125" style="10" customWidth="1"/>
    <col min="3" max="3" width="12.28515625" style="10" customWidth="1"/>
    <col min="4" max="4" width="15.7109375" style="10" customWidth="1"/>
    <col min="5" max="5" width="12.85546875" style="10" customWidth="1"/>
    <col min="6" max="6" width="18.140625" style="10" customWidth="1"/>
    <col min="7" max="7" width="14.85546875" style="10" customWidth="1"/>
    <col min="8" max="19" width="16.5703125" style="10" bestFit="1" customWidth="1"/>
    <col min="20" max="16384" width="9.140625" style="10"/>
  </cols>
  <sheetData>
    <row r="1" spans="1:19" ht="15.75" x14ac:dyDescent="0.25">
      <c r="A1" s="9" t="s">
        <v>4508</v>
      </c>
    </row>
    <row r="2" spans="1:19" ht="47.25" x14ac:dyDescent="0.25">
      <c r="A2" s="39" t="s">
        <v>4509</v>
      </c>
      <c r="B2" s="40" t="s">
        <v>4510</v>
      </c>
      <c r="C2" s="40" t="s">
        <v>4511</v>
      </c>
      <c r="D2" s="40" t="s">
        <v>4512</v>
      </c>
      <c r="E2" s="40" t="s">
        <v>4513</v>
      </c>
      <c r="F2" s="40" t="s">
        <v>2735</v>
      </c>
      <c r="G2" s="40" t="s">
        <v>4526</v>
      </c>
      <c r="H2" s="40" t="s">
        <v>4527</v>
      </c>
      <c r="I2" s="40" t="s">
        <v>4528</v>
      </c>
      <c r="J2" s="40" t="s">
        <v>4529</v>
      </c>
      <c r="K2" s="40" t="s">
        <v>4530</v>
      </c>
      <c r="L2" s="40" t="s">
        <v>4531</v>
      </c>
      <c r="M2" s="40" t="s">
        <v>4532</v>
      </c>
      <c r="N2" s="40" t="s">
        <v>4533</v>
      </c>
      <c r="O2" s="40" t="s">
        <v>4534</v>
      </c>
      <c r="P2" s="40" t="s">
        <v>4535</v>
      </c>
      <c r="Q2" s="40" t="s">
        <v>4536</v>
      </c>
      <c r="R2" s="40" t="s">
        <v>4537</v>
      </c>
      <c r="S2" s="41" t="s">
        <v>4538</v>
      </c>
    </row>
    <row r="3" spans="1:19" s="36" customFormat="1" ht="30.75" customHeight="1" x14ac:dyDescent="0.25">
      <c r="A3" s="49"/>
      <c r="B3" s="32"/>
      <c r="C3" s="33"/>
      <c r="D3" s="34"/>
      <c r="E3" s="34"/>
      <c r="F3" s="32"/>
      <c r="G3" s="32"/>
      <c r="H3" s="35">
        <f t="shared" ref="H3:S3" si="0">+SUM(H4:H9)</f>
        <v>10625000</v>
      </c>
      <c r="I3" s="35">
        <f t="shared" si="0"/>
        <v>10625000</v>
      </c>
      <c r="J3" s="35">
        <f t="shared" si="0"/>
        <v>10625000</v>
      </c>
      <c r="K3" s="35">
        <f t="shared" si="0"/>
        <v>10625000</v>
      </c>
      <c r="L3" s="35">
        <f t="shared" si="0"/>
        <v>6625000</v>
      </c>
      <c r="M3" s="35">
        <f t="shared" si="0"/>
        <v>6625000</v>
      </c>
      <c r="N3" s="35">
        <f t="shared" si="0"/>
        <v>6625000</v>
      </c>
      <c r="O3" s="35">
        <f t="shared" si="0"/>
        <v>6625000</v>
      </c>
      <c r="P3" s="35">
        <f t="shared" si="0"/>
        <v>6625000</v>
      </c>
      <c r="Q3" s="35">
        <f t="shared" si="0"/>
        <v>5625000</v>
      </c>
      <c r="R3" s="35">
        <f t="shared" si="0"/>
        <v>5625000</v>
      </c>
      <c r="S3" s="50">
        <f t="shared" si="0"/>
        <v>5625000</v>
      </c>
    </row>
    <row r="4" spans="1:19" x14ac:dyDescent="0.25">
      <c r="A4" s="37" t="s">
        <v>4514</v>
      </c>
      <c r="B4" s="16" t="s">
        <v>4520</v>
      </c>
      <c r="C4" s="17">
        <v>50000000</v>
      </c>
      <c r="D4" s="16">
        <v>24</v>
      </c>
      <c r="E4" s="17">
        <v>20000000</v>
      </c>
      <c r="F4" s="14">
        <f>+C4-E4</f>
        <v>30000000</v>
      </c>
      <c r="G4" s="18">
        <v>16</v>
      </c>
      <c r="H4" s="15">
        <f>IF($G4&gt;VALUE(RIGHT(H$2,2)),$F4/$G4,0)</f>
        <v>1875000</v>
      </c>
      <c r="I4" s="15">
        <f t="shared" ref="I4:S4" si="1">IF($G4&gt;VALUE(RIGHT(I$2,2)),$F4/$G4,0)</f>
        <v>1875000</v>
      </c>
      <c r="J4" s="15">
        <f t="shared" si="1"/>
        <v>1875000</v>
      </c>
      <c r="K4" s="15">
        <f t="shared" si="1"/>
        <v>1875000</v>
      </c>
      <c r="L4" s="15">
        <f t="shared" si="1"/>
        <v>1875000</v>
      </c>
      <c r="M4" s="15">
        <f t="shared" si="1"/>
        <v>1875000</v>
      </c>
      <c r="N4" s="15">
        <f t="shared" si="1"/>
        <v>1875000</v>
      </c>
      <c r="O4" s="15">
        <f t="shared" si="1"/>
        <v>1875000</v>
      </c>
      <c r="P4" s="15">
        <f t="shared" si="1"/>
        <v>1875000</v>
      </c>
      <c r="Q4" s="15">
        <f t="shared" si="1"/>
        <v>1875000</v>
      </c>
      <c r="R4" s="15">
        <f t="shared" si="1"/>
        <v>1875000</v>
      </c>
      <c r="S4" s="38">
        <f t="shared" si="1"/>
        <v>1875000</v>
      </c>
    </row>
    <row r="5" spans="1:19" x14ac:dyDescent="0.25">
      <c r="A5" s="37" t="s">
        <v>4515</v>
      </c>
      <c r="B5" s="16" t="s">
        <v>4521</v>
      </c>
      <c r="C5" s="17">
        <v>50000000</v>
      </c>
      <c r="D5" s="16">
        <v>24</v>
      </c>
      <c r="E5" s="17">
        <v>40000000</v>
      </c>
      <c r="F5" s="14">
        <f t="shared" ref="F5:F9" si="2">+C5-E5</f>
        <v>10000000</v>
      </c>
      <c r="G5" s="18">
        <v>10</v>
      </c>
      <c r="H5" s="15">
        <f t="shared" ref="H5:S9" si="3">IF($G5&gt;VALUE(RIGHT(H$2,2)),$F5/$G5,0)</f>
        <v>1000000</v>
      </c>
      <c r="I5" s="15">
        <f t="shared" si="3"/>
        <v>1000000</v>
      </c>
      <c r="J5" s="15">
        <f t="shared" si="3"/>
        <v>1000000</v>
      </c>
      <c r="K5" s="15">
        <f t="shared" si="3"/>
        <v>1000000</v>
      </c>
      <c r="L5" s="15">
        <f t="shared" si="3"/>
        <v>1000000</v>
      </c>
      <c r="M5" s="15">
        <f t="shared" si="3"/>
        <v>1000000</v>
      </c>
      <c r="N5" s="15">
        <f t="shared" si="3"/>
        <v>1000000</v>
      </c>
      <c r="O5" s="15">
        <f t="shared" si="3"/>
        <v>1000000</v>
      </c>
      <c r="P5" s="15">
        <f t="shared" si="3"/>
        <v>1000000</v>
      </c>
      <c r="Q5" s="15">
        <f t="shared" si="3"/>
        <v>0</v>
      </c>
      <c r="R5" s="15">
        <f t="shared" si="3"/>
        <v>0</v>
      </c>
      <c r="S5" s="38">
        <f t="shared" si="3"/>
        <v>0</v>
      </c>
    </row>
    <row r="6" spans="1:19" x14ac:dyDescent="0.25">
      <c r="A6" s="37" t="s">
        <v>4516</v>
      </c>
      <c r="B6" s="16" t="s">
        <v>4522</v>
      </c>
      <c r="C6" s="17">
        <v>50000000</v>
      </c>
      <c r="D6" s="16">
        <v>24</v>
      </c>
      <c r="E6" s="17">
        <v>30000000</v>
      </c>
      <c r="F6" s="14">
        <f t="shared" si="2"/>
        <v>20000000</v>
      </c>
      <c r="G6" s="18">
        <v>5</v>
      </c>
      <c r="H6" s="15">
        <f t="shared" si="3"/>
        <v>4000000</v>
      </c>
      <c r="I6" s="15">
        <f t="shared" si="3"/>
        <v>4000000</v>
      </c>
      <c r="J6" s="15">
        <f t="shared" si="3"/>
        <v>4000000</v>
      </c>
      <c r="K6" s="15">
        <f t="shared" si="3"/>
        <v>4000000</v>
      </c>
      <c r="L6" s="15">
        <f t="shared" si="3"/>
        <v>0</v>
      </c>
      <c r="M6" s="15">
        <f t="shared" si="3"/>
        <v>0</v>
      </c>
      <c r="N6" s="15">
        <f t="shared" si="3"/>
        <v>0</v>
      </c>
      <c r="O6" s="15">
        <f t="shared" si="3"/>
        <v>0</v>
      </c>
      <c r="P6" s="15">
        <f t="shared" si="3"/>
        <v>0</v>
      </c>
      <c r="Q6" s="15">
        <f t="shared" si="3"/>
        <v>0</v>
      </c>
      <c r="R6" s="15">
        <f t="shared" si="3"/>
        <v>0</v>
      </c>
      <c r="S6" s="38">
        <f t="shared" si="3"/>
        <v>0</v>
      </c>
    </row>
    <row r="7" spans="1:19" x14ac:dyDescent="0.25">
      <c r="A7" s="37" t="s">
        <v>4517</v>
      </c>
      <c r="B7" s="16" t="s">
        <v>4523</v>
      </c>
      <c r="C7" s="17">
        <v>50000000</v>
      </c>
      <c r="D7" s="16">
        <v>24</v>
      </c>
      <c r="E7" s="17">
        <v>50000000</v>
      </c>
      <c r="F7" s="14">
        <f t="shared" si="2"/>
        <v>0</v>
      </c>
      <c r="G7" s="18">
        <v>0</v>
      </c>
      <c r="H7" s="15">
        <f t="shared" si="3"/>
        <v>0</v>
      </c>
      <c r="I7" s="15">
        <f t="shared" si="3"/>
        <v>0</v>
      </c>
      <c r="J7" s="15">
        <f t="shared" si="3"/>
        <v>0</v>
      </c>
      <c r="K7" s="15">
        <f t="shared" si="3"/>
        <v>0</v>
      </c>
      <c r="L7" s="15">
        <f t="shared" si="3"/>
        <v>0</v>
      </c>
      <c r="M7" s="15">
        <f t="shared" si="3"/>
        <v>0</v>
      </c>
      <c r="N7" s="15">
        <f t="shared" si="3"/>
        <v>0</v>
      </c>
      <c r="O7" s="15">
        <f t="shared" si="3"/>
        <v>0</v>
      </c>
      <c r="P7" s="15">
        <f t="shared" si="3"/>
        <v>0</v>
      </c>
      <c r="Q7" s="15">
        <f t="shared" si="3"/>
        <v>0</v>
      </c>
      <c r="R7" s="15">
        <f t="shared" si="3"/>
        <v>0</v>
      </c>
      <c r="S7" s="38">
        <f t="shared" si="3"/>
        <v>0</v>
      </c>
    </row>
    <row r="8" spans="1:19" x14ac:dyDescent="0.25">
      <c r="A8" s="37" t="s">
        <v>4518</v>
      </c>
      <c r="B8" s="16" t="s">
        <v>4524</v>
      </c>
      <c r="C8" s="17">
        <v>50000000</v>
      </c>
      <c r="D8" s="16">
        <v>24</v>
      </c>
      <c r="E8" s="17">
        <v>20000000</v>
      </c>
      <c r="F8" s="14">
        <f t="shared" si="2"/>
        <v>30000000</v>
      </c>
      <c r="G8" s="18">
        <v>16</v>
      </c>
      <c r="H8" s="15">
        <f t="shared" si="3"/>
        <v>1875000</v>
      </c>
      <c r="I8" s="15">
        <f t="shared" si="3"/>
        <v>1875000</v>
      </c>
      <c r="J8" s="15">
        <f t="shared" si="3"/>
        <v>1875000</v>
      </c>
      <c r="K8" s="15">
        <f t="shared" si="3"/>
        <v>1875000</v>
      </c>
      <c r="L8" s="15">
        <f t="shared" si="3"/>
        <v>1875000</v>
      </c>
      <c r="M8" s="15">
        <f t="shared" si="3"/>
        <v>1875000</v>
      </c>
      <c r="N8" s="15">
        <f t="shared" si="3"/>
        <v>1875000</v>
      </c>
      <c r="O8" s="15">
        <f t="shared" si="3"/>
        <v>1875000</v>
      </c>
      <c r="P8" s="15">
        <f t="shared" si="3"/>
        <v>1875000</v>
      </c>
      <c r="Q8" s="15">
        <f t="shared" si="3"/>
        <v>1875000</v>
      </c>
      <c r="R8" s="15">
        <f t="shared" si="3"/>
        <v>1875000</v>
      </c>
      <c r="S8" s="38">
        <f t="shared" si="3"/>
        <v>1875000</v>
      </c>
    </row>
    <row r="9" spans="1:19" x14ac:dyDescent="0.25">
      <c r="A9" s="42" t="s">
        <v>4519</v>
      </c>
      <c r="B9" s="43" t="s">
        <v>4525</v>
      </c>
      <c r="C9" s="44">
        <v>50000000</v>
      </c>
      <c r="D9" s="43">
        <v>24</v>
      </c>
      <c r="E9" s="44">
        <v>20000000</v>
      </c>
      <c r="F9" s="45">
        <f t="shared" si="2"/>
        <v>30000000</v>
      </c>
      <c r="G9" s="46">
        <v>16</v>
      </c>
      <c r="H9" s="47">
        <f t="shared" si="3"/>
        <v>1875000</v>
      </c>
      <c r="I9" s="47">
        <f t="shared" si="3"/>
        <v>1875000</v>
      </c>
      <c r="J9" s="47">
        <f t="shared" si="3"/>
        <v>1875000</v>
      </c>
      <c r="K9" s="47">
        <f t="shared" si="3"/>
        <v>1875000</v>
      </c>
      <c r="L9" s="47">
        <f t="shared" si="3"/>
        <v>1875000</v>
      </c>
      <c r="M9" s="47">
        <f t="shared" si="3"/>
        <v>1875000</v>
      </c>
      <c r="N9" s="47">
        <f t="shared" si="3"/>
        <v>1875000</v>
      </c>
      <c r="O9" s="47">
        <f t="shared" si="3"/>
        <v>1875000</v>
      </c>
      <c r="P9" s="47">
        <f t="shared" si="3"/>
        <v>1875000</v>
      </c>
      <c r="Q9" s="47">
        <f t="shared" si="3"/>
        <v>1875000</v>
      </c>
      <c r="R9" s="47">
        <f t="shared" si="3"/>
        <v>1875000</v>
      </c>
      <c r="S9" s="48">
        <f t="shared" si="3"/>
        <v>1875000</v>
      </c>
    </row>
  </sheetData>
  <sheetProtection insertRows="0" sort="0" autoFilter="0"/>
  <autoFilter ref="A3:S3"/>
  <phoneticPr fontId="9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5" sqref="A5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0E0745E-B96E-4047-850F-F11AF156BB1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DM_NGHIEP_VU</vt:lpstr>
      <vt:lpstr>DM_HANG_HOA</vt:lpstr>
      <vt:lpstr>DM_DOI_TUONG</vt:lpstr>
      <vt:lpstr>NK_XUAT_NHAP</vt:lpstr>
      <vt:lpstr>NK_THU_CHI</vt:lpstr>
      <vt:lpstr>NK_CHI_PHI_CHUA_CHI</vt:lpstr>
      <vt:lpstr>QL_DOANH_SO</vt:lpstr>
      <vt:lpstr>QL_KY_QUY</vt:lpstr>
      <vt:lpstr>QL_VAY</vt:lpstr>
      <vt:lpstr>QL_TSCD</vt:lpstr>
      <vt:lpstr>QL_PHAN_BO_CHI_PHI</vt:lpstr>
      <vt:lpstr>TONG_HOP_SO_DU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2015-06-05T18:17:20Z</dcterms:created>
  <dcterms:modified xsi:type="dcterms:W3CDTF">2024-04-03T01:28:13Z</dcterms:modified>
</cp:coreProperties>
</file>